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File Download\"/>
    </mc:Choice>
  </mc:AlternateContent>
  <xr:revisionPtr revIDLastSave="0" documentId="13_ncr:1_{8EC9F9A9-C74E-489A-A6D5-DABC492F649C}" xr6:coauthVersionLast="47" xr6:coauthVersionMax="47" xr10:uidLastSave="{00000000-0000-0000-0000-000000000000}"/>
  <bookViews>
    <workbookView xWindow="-110" yWindow="-110" windowWidth="19420" windowHeight="10300" tabRatio="607" activeTab="9" xr2:uid="{00000000-000D-0000-FFFF-FFFF00000000}"/>
  </bookViews>
  <sheets>
    <sheet name="1" sheetId="14" r:id="rId1"/>
    <sheet name="2" sheetId="15" r:id="rId2"/>
    <sheet name="3" sheetId="16" r:id="rId3"/>
    <sheet name="4" sheetId="17" r:id="rId4"/>
    <sheet name="Bayar bulan 5" sheetId="19" state="hidden" r:id="rId5"/>
    <sheet name="5" sheetId="18" r:id="rId6"/>
    <sheet name="6" sheetId="20" r:id="rId7"/>
    <sheet name="7" sheetId="21" r:id="rId8"/>
    <sheet name="8" sheetId="22" r:id="rId9"/>
    <sheet name="9" sheetId="23" r:id="rId10"/>
  </sheets>
  <definedNames>
    <definedName name="_xlnm.Print_Area" localSheetId="0">'1'!$A$1:$AC$311</definedName>
    <definedName name="_xlnm.Print_Area" localSheetId="1">'2'!$A$1:$AE$39</definedName>
    <definedName name="_xlnm.Print_Area" localSheetId="3">'4'!$A$1:$AF$357</definedName>
    <definedName name="_xlnm.Print_Area" localSheetId="8">'8'!$A$262:$AF$303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2" i="23" l="1"/>
  <c r="L45" i="23" s="1"/>
  <c r="AG280" i="23"/>
  <c r="AG279" i="23"/>
  <c r="AG278" i="23"/>
  <c r="AG238" i="23"/>
  <c r="AG237" i="23"/>
  <c r="AG236" i="23"/>
  <c r="AG196" i="23"/>
  <c r="AG195" i="23"/>
  <c r="AG194" i="23"/>
  <c r="AG153" i="23"/>
  <c r="AG152" i="23"/>
  <c r="AG151" i="23"/>
  <c r="AG110" i="23"/>
  <c r="AG109" i="23"/>
  <c r="AG108" i="23"/>
  <c r="AG67" i="23"/>
  <c r="AG66" i="23"/>
  <c r="AG65" i="23"/>
  <c r="AG314" i="23"/>
  <c r="AB319" i="23"/>
  <c r="AD319" i="23"/>
  <c r="AC319" i="23"/>
  <c r="AE316" i="23"/>
  <c r="AD316" i="23"/>
  <c r="AC316" i="23"/>
  <c r="AB316" i="23"/>
  <c r="AA316" i="23"/>
  <c r="AA319" i="23" s="1"/>
  <c r="Z316" i="23"/>
  <c r="Z319" i="23" s="1"/>
  <c r="Y316" i="23"/>
  <c r="Y319" i="23" s="1"/>
  <c r="X316" i="23"/>
  <c r="X319" i="23" s="1"/>
  <c r="W316" i="23"/>
  <c r="W319" i="23" s="1"/>
  <c r="V316" i="23"/>
  <c r="V319" i="23" s="1"/>
  <c r="U316" i="23"/>
  <c r="U319" i="23" s="1"/>
  <c r="T316" i="23"/>
  <c r="T319" i="23" s="1"/>
  <c r="S316" i="23"/>
  <c r="S319" i="23" s="1"/>
  <c r="R316" i="23"/>
  <c r="R319" i="23" s="1"/>
  <c r="Q316" i="23"/>
  <c r="Q319" i="23" s="1"/>
  <c r="P316" i="23"/>
  <c r="P319" i="23" s="1"/>
  <c r="O316" i="23"/>
  <c r="O319" i="23" s="1"/>
  <c r="N316" i="23"/>
  <c r="N319" i="23" s="1"/>
  <c r="M316" i="23"/>
  <c r="M319" i="23" s="1"/>
  <c r="L316" i="23"/>
  <c r="L319" i="23" s="1"/>
  <c r="AG315" i="23"/>
  <c r="AG313" i="23"/>
  <c r="AG312" i="23"/>
  <c r="AG311" i="23"/>
  <c r="AG310" i="23"/>
  <c r="AC301" i="23"/>
  <c r="AE298" i="23"/>
  <c r="AD298" i="23"/>
  <c r="AC298" i="23"/>
  <c r="AB298" i="23"/>
  <c r="AA298" i="23"/>
  <c r="AA301" i="23" s="1"/>
  <c r="Z298" i="23"/>
  <c r="Z301" i="23" s="1"/>
  <c r="Y298" i="23"/>
  <c r="Y301" i="23" s="1"/>
  <c r="X298" i="23"/>
  <c r="X301" i="23" s="1"/>
  <c r="W298" i="23"/>
  <c r="W301" i="23" s="1"/>
  <c r="V298" i="23"/>
  <c r="V301" i="23" s="1"/>
  <c r="U298" i="23"/>
  <c r="U301" i="23" s="1"/>
  <c r="T298" i="23"/>
  <c r="T301" i="23" s="1"/>
  <c r="S298" i="23"/>
  <c r="S301" i="23" s="1"/>
  <c r="R298" i="23"/>
  <c r="R301" i="23" s="1"/>
  <c r="Q298" i="23"/>
  <c r="Q301" i="23" s="1"/>
  <c r="P298" i="23"/>
  <c r="P301" i="23" s="1"/>
  <c r="O298" i="23"/>
  <c r="O301" i="23" s="1"/>
  <c r="N298" i="23"/>
  <c r="N301" i="23" s="1"/>
  <c r="M298" i="23"/>
  <c r="M301" i="23" s="1"/>
  <c r="L298" i="23"/>
  <c r="L301" i="23" s="1"/>
  <c r="AG297" i="23"/>
  <c r="AG296" i="23"/>
  <c r="AG295" i="23"/>
  <c r="AG294" i="23"/>
  <c r="AG293" i="23"/>
  <c r="AG292" i="23"/>
  <c r="AG291" i="23"/>
  <c r="AG290" i="23"/>
  <c r="AG289" i="23"/>
  <c r="AG288" i="23"/>
  <c r="AG287" i="23"/>
  <c r="AG286" i="23"/>
  <c r="AG285" i="23"/>
  <c r="AG284" i="23"/>
  <c r="AG283" i="23"/>
  <c r="AG282" i="23"/>
  <c r="AG281" i="23"/>
  <c r="AG277" i="23"/>
  <c r="AG276" i="23"/>
  <c r="AG275" i="23"/>
  <c r="AG274" i="23"/>
  <c r="AG273" i="23"/>
  <c r="AG272" i="23"/>
  <c r="AG271" i="23"/>
  <c r="AG270" i="23"/>
  <c r="AG269" i="23"/>
  <c r="AG268" i="23"/>
  <c r="AG267" i="23"/>
  <c r="AC259" i="23"/>
  <c r="AE256" i="23"/>
  <c r="AD256" i="23"/>
  <c r="AC256" i="23"/>
  <c r="AB256" i="23"/>
  <c r="AA256" i="23"/>
  <c r="AA259" i="23" s="1"/>
  <c r="Z256" i="23"/>
  <c r="Z259" i="23" s="1"/>
  <c r="Y256" i="23"/>
  <c r="Y259" i="23" s="1"/>
  <c r="X256" i="23"/>
  <c r="X259" i="23" s="1"/>
  <c r="W256" i="23"/>
  <c r="W259" i="23" s="1"/>
  <c r="V256" i="23"/>
  <c r="V259" i="23" s="1"/>
  <c r="U256" i="23"/>
  <c r="U259" i="23" s="1"/>
  <c r="T256" i="23"/>
  <c r="T259" i="23" s="1"/>
  <c r="S256" i="23"/>
  <c r="S259" i="23" s="1"/>
  <c r="R256" i="23"/>
  <c r="R259" i="23" s="1"/>
  <c r="Q256" i="23"/>
  <c r="Q259" i="23" s="1"/>
  <c r="P256" i="23"/>
  <c r="P259" i="23" s="1"/>
  <c r="O256" i="23"/>
  <c r="O259" i="23" s="1"/>
  <c r="N256" i="23"/>
  <c r="N259" i="23" s="1"/>
  <c r="M256" i="23"/>
  <c r="M259" i="23" s="1"/>
  <c r="L256" i="23"/>
  <c r="L259" i="23" s="1"/>
  <c r="AG255" i="23"/>
  <c r="AG254" i="23"/>
  <c r="AG253" i="23"/>
  <c r="AG252" i="23"/>
  <c r="AG251" i="23"/>
  <c r="AG250" i="23"/>
  <c r="AG249" i="23"/>
  <c r="AG248" i="23"/>
  <c r="AG247" i="23"/>
  <c r="AG246" i="23"/>
  <c r="AG245" i="23"/>
  <c r="AG244" i="23"/>
  <c r="AG243" i="23"/>
  <c r="AG242" i="23"/>
  <c r="AG241" i="23"/>
  <c r="AG240" i="23"/>
  <c r="AG239" i="23"/>
  <c r="AG235" i="23"/>
  <c r="AG234" i="23"/>
  <c r="AG233" i="23"/>
  <c r="AG232" i="23"/>
  <c r="AG231" i="23"/>
  <c r="AG230" i="23"/>
  <c r="AG229" i="23"/>
  <c r="AG228" i="23"/>
  <c r="AG227" i="23"/>
  <c r="AG226" i="23"/>
  <c r="AG225" i="23"/>
  <c r="AC217" i="23"/>
  <c r="AE214" i="23"/>
  <c r="AD214" i="23"/>
  <c r="AC214" i="23"/>
  <c r="AB214" i="23"/>
  <c r="AA214" i="23"/>
  <c r="AA217" i="23" s="1"/>
  <c r="Z214" i="23"/>
  <c r="Z217" i="23" s="1"/>
  <c r="Y214" i="23"/>
  <c r="Y217" i="23" s="1"/>
  <c r="X214" i="23"/>
  <c r="X217" i="23" s="1"/>
  <c r="W214" i="23"/>
  <c r="W217" i="23" s="1"/>
  <c r="V214" i="23"/>
  <c r="V217" i="23" s="1"/>
  <c r="U214" i="23"/>
  <c r="U217" i="23" s="1"/>
  <c r="T214" i="23"/>
  <c r="T217" i="23" s="1"/>
  <c r="S214" i="23"/>
  <c r="S217" i="23" s="1"/>
  <c r="R214" i="23"/>
  <c r="R217" i="23" s="1"/>
  <c r="Q214" i="23"/>
  <c r="Q217" i="23" s="1"/>
  <c r="P214" i="23"/>
  <c r="P217" i="23" s="1"/>
  <c r="O214" i="23"/>
  <c r="O217" i="23" s="1"/>
  <c r="N214" i="23"/>
  <c r="N217" i="23" s="1"/>
  <c r="M214" i="23"/>
  <c r="M217" i="23" s="1"/>
  <c r="L214" i="23"/>
  <c r="L217" i="23" s="1"/>
  <c r="AG213" i="23"/>
  <c r="AG212" i="23"/>
  <c r="AG211" i="23"/>
  <c r="AG210" i="23"/>
  <c r="AG209" i="23"/>
  <c r="AG208" i="23"/>
  <c r="AG207" i="23"/>
  <c r="AG206" i="23"/>
  <c r="AG205" i="23"/>
  <c r="AG204" i="23"/>
  <c r="AG203" i="23"/>
  <c r="AG202" i="23"/>
  <c r="AG201" i="23"/>
  <c r="AG200" i="23"/>
  <c r="AG199" i="23"/>
  <c r="AG198" i="23"/>
  <c r="AG197" i="23"/>
  <c r="AG193" i="23"/>
  <c r="AG192" i="23"/>
  <c r="AG191" i="23"/>
  <c r="AG190" i="23"/>
  <c r="AG189" i="23"/>
  <c r="AG188" i="23"/>
  <c r="AG187" i="23"/>
  <c r="AG186" i="23"/>
  <c r="AG185" i="23"/>
  <c r="AG184" i="23"/>
  <c r="AG183" i="23"/>
  <c r="AC174" i="23"/>
  <c r="AE171" i="23"/>
  <c r="AD171" i="23"/>
  <c r="AC171" i="23"/>
  <c r="AB171" i="23"/>
  <c r="AA171" i="23"/>
  <c r="AA174" i="23" s="1"/>
  <c r="Z171" i="23"/>
  <c r="Z174" i="23" s="1"/>
  <c r="Y171" i="23"/>
  <c r="Y174" i="23" s="1"/>
  <c r="X171" i="23"/>
  <c r="X174" i="23" s="1"/>
  <c r="W171" i="23"/>
  <c r="W174" i="23" s="1"/>
  <c r="V171" i="23"/>
  <c r="V174" i="23" s="1"/>
  <c r="U171" i="23"/>
  <c r="U174" i="23" s="1"/>
  <c r="T171" i="23"/>
  <c r="T174" i="23" s="1"/>
  <c r="S171" i="23"/>
  <c r="S174" i="23" s="1"/>
  <c r="R171" i="23"/>
  <c r="R174" i="23" s="1"/>
  <c r="Q171" i="23"/>
  <c r="Q174" i="23" s="1"/>
  <c r="P171" i="23"/>
  <c r="P174" i="23" s="1"/>
  <c r="O171" i="23"/>
  <c r="O174" i="23" s="1"/>
  <c r="N171" i="23"/>
  <c r="N174" i="23" s="1"/>
  <c r="M171" i="23"/>
  <c r="M174" i="23" s="1"/>
  <c r="L171" i="23"/>
  <c r="L174" i="23" s="1"/>
  <c r="AG170" i="23"/>
  <c r="AG169" i="23"/>
  <c r="AG168" i="23"/>
  <c r="AG167" i="23"/>
  <c r="AG166" i="23"/>
  <c r="AG165" i="23"/>
  <c r="AG164" i="23"/>
  <c r="AG163" i="23"/>
  <c r="AG162" i="23"/>
  <c r="AG161" i="23"/>
  <c r="AG160" i="23"/>
  <c r="AG159" i="23"/>
  <c r="AG158" i="23"/>
  <c r="AG157" i="23"/>
  <c r="AG156" i="23"/>
  <c r="AG155" i="23"/>
  <c r="AG154" i="23"/>
  <c r="AG150" i="23"/>
  <c r="AG149" i="23"/>
  <c r="AG148" i="23"/>
  <c r="AG147" i="23"/>
  <c r="AG146" i="23"/>
  <c r="AG145" i="23"/>
  <c r="AG144" i="23"/>
  <c r="AG143" i="23"/>
  <c r="AG142" i="23"/>
  <c r="AG141" i="23"/>
  <c r="AG140" i="23"/>
  <c r="AC131" i="23"/>
  <c r="AE128" i="23"/>
  <c r="AD128" i="23"/>
  <c r="AC128" i="23"/>
  <c r="AB128" i="23"/>
  <c r="AA128" i="23"/>
  <c r="AA131" i="23" s="1"/>
  <c r="Z128" i="23"/>
  <c r="Z131" i="23" s="1"/>
  <c r="Y128" i="23"/>
  <c r="Y131" i="23" s="1"/>
  <c r="X128" i="23"/>
  <c r="X131" i="23" s="1"/>
  <c r="W128" i="23"/>
  <c r="W131" i="23" s="1"/>
  <c r="V128" i="23"/>
  <c r="V131" i="23" s="1"/>
  <c r="U128" i="23"/>
  <c r="U131" i="23" s="1"/>
  <c r="T128" i="23"/>
  <c r="T131" i="23" s="1"/>
  <c r="S128" i="23"/>
  <c r="S131" i="23" s="1"/>
  <c r="R128" i="23"/>
  <c r="R131" i="23" s="1"/>
  <c r="Q128" i="23"/>
  <c r="Q131" i="23" s="1"/>
  <c r="P128" i="23"/>
  <c r="P131" i="23" s="1"/>
  <c r="O128" i="23"/>
  <c r="O131" i="23" s="1"/>
  <c r="N128" i="23"/>
  <c r="N131" i="23" s="1"/>
  <c r="M128" i="23"/>
  <c r="M131" i="23" s="1"/>
  <c r="L128" i="23"/>
  <c r="L131" i="23" s="1"/>
  <c r="AG127" i="23"/>
  <c r="AG126" i="23"/>
  <c r="AG125" i="23"/>
  <c r="AG124" i="23"/>
  <c r="AG123" i="23"/>
  <c r="AG122" i="23"/>
  <c r="AG121" i="23"/>
  <c r="AG120" i="23"/>
  <c r="AG119" i="23"/>
  <c r="AG118" i="23"/>
  <c r="AG117" i="23"/>
  <c r="AG116" i="23"/>
  <c r="AG115" i="23"/>
  <c r="AG114" i="23"/>
  <c r="AG113" i="23"/>
  <c r="AG112" i="23"/>
  <c r="AG111" i="23"/>
  <c r="AG107" i="23"/>
  <c r="AG106" i="23"/>
  <c r="AG105" i="23"/>
  <c r="AG104" i="23"/>
  <c r="AG103" i="23"/>
  <c r="AG102" i="23"/>
  <c r="AG101" i="23"/>
  <c r="AG100" i="23"/>
  <c r="AG99" i="23"/>
  <c r="AG98" i="23"/>
  <c r="AG97" i="23"/>
  <c r="AC88" i="23"/>
  <c r="AE85" i="23"/>
  <c r="AD85" i="23"/>
  <c r="AC85" i="23"/>
  <c r="AB85" i="23"/>
  <c r="AA85" i="23"/>
  <c r="AA88" i="23" s="1"/>
  <c r="Z85" i="23"/>
  <c r="Z88" i="23" s="1"/>
  <c r="Y85" i="23"/>
  <c r="Y88" i="23" s="1"/>
  <c r="X85" i="23"/>
  <c r="X88" i="23" s="1"/>
  <c r="W85" i="23"/>
  <c r="W88" i="23" s="1"/>
  <c r="V85" i="23"/>
  <c r="V88" i="23" s="1"/>
  <c r="U85" i="23"/>
  <c r="U88" i="23" s="1"/>
  <c r="T85" i="23"/>
  <c r="T88" i="23" s="1"/>
  <c r="S85" i="23"/>
  <c r="S88" i="23" s="1"/>
  <c r="R85" i="23"/>
  <c r="R88" i="23" s="1"/>
  <c r="Q85" i="23"/>
  <c r="Q88" i="23" s="1"/>
  <c r="P85" i="23"/>
  <c r="P88" i="23" s="1"/>
  <c r="O85" i="23"/>
  <c r="O88" i="23" s="1"/>
  <c r="N85" i="23"/>
  <c r="N88" i="23" s="1"/>
  <c r="M85" i="23"/>
  <c r="M88" i="23" s="1"/>
  <c r="L85" i="23"/>
  <c r="L88" i="23" s="1"/>
  <c r="AG84" i="23"/>
  <c r="AG83" i="23"/>
  <c r="AG82" i="23"/>
  <c r="AG81" i="23"/>
  <c r="AG80" i="23"/>
  <c r="AG79" i="23"/>
  <c r="AG78" i="23"/>
  <c r="AG77" i="23"/>
  <c r="AG76" i="23"/>
  <c r="AG75" i="23"/>
  <c r="AG74" i="23"/>
  <c r="AG73" i="23"/>
  <c r="AG72" i="23"/>
  <c r="AG71" i="23"/>
  <c r="AG70" i="23"/>
  <c r="AG69" i="23"/>
  <c r="AG68" i="23"/>
  <c r="AG64" i="23"/>
  <c r="AG63" i="23"/>
  <c r="AG62" i="23"/>
  <c r="AG61" i="23"/>
  <c r="AG60" i="23"/>
  <c r="AG59" i="23"/>
  <c r="AG58" i="23"/>
  <c r="AG57" i="23"/>
  <c r="AG56" i="23"/>
  <c r="AG55" i="23"/>
  <c r="AG54" i="23"/>
  <c r="AE42" i="23"/>
  <c r="AD42" i="23"/>
  <c r="AC42" i="23"/>
  <c r="AB42" i="23"/>
  <c r="AA42" i="23"/>
  <c r="AA45" i="23" s="1"/>
  <c r="Z42" i="23"/>
  <c r="Z45" i="23" s="1"/>
  <c r="Y42" i="23"/>
  <c r="Y45" i="23" s="1"/>
  <c r="X42" i="23"/>
  <c r="X45" i="23" s="1"/>
  <c r="W42" i="23"/>
  <c r="W45" i="23" s="1"/>
  <c r="V42" i="23"/>
  <c r="V45" i="23" s="1"/>
  <c r="U42" i="23"/>
  <c r="U45" i="23" s="1"/>
  <c r="T42" i="23"/>
  <c r="T45" i="23" s="1"/>
  <c r="S42" i="23"/>
  <c r="S45" i="23" s="1"/>
  <c r="R42" i="23"/>
  <c r="R45" i="23" s="1"/>
  <c r="Q42" i="23"/>
  <c r="Q45" i="23" s="1"/>
  <c r="P42" i="23"/>
  <c r="P45" i="23" s="1"/>
  <c r="O42" i="23"/>
  <c r="O45" i="23" s="1"/>
  <c r="N42" i="23"/>
  <c r="N45" i="23" s="1"/>
  <c r="M42" i="23"/>
  <c r="M45" i="23" s="1"/>
  <c r="AG41" i="23"/>
  <c r="AG40" i="23"/>
  <c r="AG39" i="23"/>
  <c r="AG38" i="23"/>
  <c r="AG37" i="23"/>
  <c r="AG36" i="23"/>
  <c r="AG35" i="23"/>
  <c r="AG34" i="23"/>
  <c r="AG33" i="23"/>
  <c r="AG32" i="23"/>
  <c r="AG31" i="23"/>
  <c r="AG30" i="23"/>
  <c r="AG29" i="23"/>
  <c r="AG28" i="23"/>
  <c r="AG27" i="23"/>
  <c r="AG26" i="23"/>
  <c r="AG25" i="23"/>
  <c r="AG24" i="23"/>
  <c r="AG23" i="23"/>
  <c r="AG22" i="23"/>
  <c r="AG21" i="23"/>
  <c r="AG20" i="23"/>
  <c r="AG19" i="23"/>
  <c r="AG18" i="23"/>
  <c r="AG17" i="23"/>
  <c r="AG16" i="23"/>
  <c r="AG15" i="23"/>
  <c r="AG14" i="23"/>
  <c r="AG13" i="23"/>
  <c r="AG12" i="23"/>
  <c r="AG11" i="23"/>
  <c r="AF319" i="23" l="1"/>
  <c r="AF174" i="23"/>
  <c r="AF88" i="23"/>
  <c r="AF217" i="23"/>
  <c r="AF131" i="23"/>
  <c r="AF301" i="23"/>
  <c r="AF45" i="23"/>
  <c r="AF259" i="23"/>
  <c r="AG270" i="22" l="1"/>
  <c r="AG271" i="22"/>
  <c r="AG272" i="22"/>
  <c r="AG273" i="22"/>
  <c r="AG274" i="22"/>
  <c r="AG275" i="22"/>
  <c r="AG276" i="22"/>
  <c r="AG277" i="22"/>
  <c r="AG278" i="22"/>
  <c r="AG279" i="22"/>
  <c r="AG280" i="22"/>
  <c r="AG281" i="22"/>
  <c r="AG282" i="22"/>
  <c r="AG283" i="22"/>
  <c r="AG284" i="22"/>
  <c r="AG285" i="22"/>
  <c r="AG286" i="22"/>
  <c r="AG287" i="22"/>
  <c r="AG288" i="22"/>
  <c r="AG289" i="22"/>
  <c r="AG290" i="22"/>
  <c r="AG291" i="22"/>
  <c r="AG292" i="22"/>
  <c r="AG293" i="22"/>
  <c r="AG294" i="22"/>
  <c r="AG295" i="22"/>
  <c r="AG296" i="22"/>
  <c r="AG297" i="22"/>
  <c r="AG298" i="22"/>
  <c r="AG299" i="22"/>
  <c r="AG269" i="22"/>
  <c r="AC130" i="22" l="1"/>
  <c r="S130" i="22" l="1"/>
  <c r="S133" i="22" s="1"/>
  <c r="AC90" i="22" l="1"/>
  <c r="AC133" i="22"/>
  <c r="AC176" i="22"/>
  <c r="AC219" i="22"/>
  <c r="AC261" i="22"/>
  <c r="AC303" i="22"/>
  <c r="AC47" i="22"/>
  <c r="AB87" i="22" l="1"/>
  <c r="AB300" i="22"/>
  <c r="L130" i="22"/>
  <c r="AG252" i="22" l="1"/>
  <c r="AG167" i="22"/>
  <c r="AG37" i="22"/>
  <c r="AG122" i="22"/>
  <c r="AG78" i="22"/>
  <c r="AG77" i="22"/>
  <c r="L87" i="22" l="1"/>
  <c r="L90" i="22" s="1"/>
  <c r="AG99" i="22"/>
  <c r="AG100" i="22"/>
  <c r="AG101" i="22"/>
  <c r="AG102" i="22"/>
  <c r="AG103" i="22"/>
  <c r="AG104" i="22"/>
  <c r="AG105" i="22"/>
  <c r="AG106" i="22"/>
  <c r="AG107" i="22"/>
  <c r="AG108" i="22"/>
  <c r="AG109" i="22"/>
  <c r="AG110" i="22"/>
  <c r="AG111" i="22"/>
  <c r="AG112" i="22"/>
  <c r="AG113" i="22"/>
  <c r="AG114" i="22"/>
  <c r="AG115" i="22"/>
  <c r="AG116" i="22"/>
  <c r="AG117" i="22"/>
  <c r="AG118" i="22"/>
  <c r="AG119" i="22"/>
  <c r="AG120" i="22"/>
  <c r="AG121" i="22"/>
  <c r="AG123" i="22"/>
  <c r="AG124" i="22"/>
  <c r="AG125" i="22"/>
  <c r="AG126" i="22"/>
  <c r="AG127" i="22"/>
  <c r="AG128" i="22"/>
  <c r="AG129" i="22"/>
  <c r="AG142" i="22"/>
  <c r="AG143" i="22"/>
  <c r="AG144" i="22"/>
  <c r="AG145" i="22"/>
  <c r="AG146" i="22"/>
  <c r="AG147" i="22"/>
  <c r="AG148" i="22"/>
  <c r="AG149" i="22"/>
  <c r="AG150" i="22"/>
  <c r="AG151" i="22"/>
  <c r="AG152" i="22"/>
  <c r="AG153" i="22"/>
  <c r="AG154" i="22"/>
  <c r="AG155" i="22"/>
  <c r="AG156" i="22"/>
  <c r="AG157" i="22"/>
  <c r="AG158" i="22"/>
  <c r="AG159" i="22"/>
  <c r="AG160" i="22"/>
  <c r="AG161" i="22"/>
  <c r="AG162" i="22"/>
  <c r="AG163" i="22"/>
  <c r="AG164" i="22"/>
  <c r="AG165" i="22"/>
  <c r="AG166" i="22"/>
  <c r="AG168" i="22"/>
  <c r="AG169" i="22"/>
  <c r="AG170" i="22"/>
  <c r="AG171" i="22"/>
  <c r="AG172" i="22"/>
  <c r="AG24" i="22"/>
  <c r="AG25" i="22"/>
  <c r="AG26" i="22"/>
  <c r="AG19" i="22"/>
  <c r="AG20" i="22"/>
  <c r="AG232" i="22"/>
  <c r="Q300" i="22"/>
  <c r="Q303" i="22" s="1"/>
  <c r="Q130" i="22"/>
  <c r="Q133" i="22" s="1"/>
  <c r="R300" i="22"/>
  <c r="R303" i="22" s="1"/>
  <c r="AG62" i="22"/>
  <c r="AC303" i="21"/>
  <c r="AC261" i="21"/>
  <c r="AC133" i="21"/>
  <c r="AC90" i="21"/>
  <c r="AC47" i="21"/>
  <c r="AG275" i="21"/>
  <c r="AG192" i="21"/>
  <c r="AG84" i="21"/>
  <c r="AG42" i="22"/>
  <c r="AG83" i="22"/>
  <c r="AG84" i="22"/>
  <c r="AG192" i="22"/>
  <c r="AG193" i="22"/>
  <c r="AG194" i="22"/>
  <c r="AG236" i="22"/>
  <c r="AG229" i="22"/>
  <c r="AG187" i="22"/>
  <c r="AG58" i="22"/>
  <c r="AA300" i="22"/>
  <c r="AA303" i="22" s="1"/>
  <c r="Z300" i="22"/>
  <c r="Z303" i="22" s="1"/>
  <c r="Y300" i="22"/>
  <c r="Y303" i="22" s="1"/>
  <c r="X300" i="22"/>
  <c r="X303" i="22" s="1"/>
  <c r="W300" i="22"/>
  <c r="W303" i="22" s="1"/>
  <c r="V300" i="22"/>
  <c r="V303" i="22" s="1"/>
  <c r="U300" i="22"/>
  <c r="U303" i="22" s="1"/>
  <c r="T300" i="22"/>
  <c r="T303" i="22" s="1"/>
  <c r="S300" i="22"/>
  <c r="S303" i="22" s="1"/>
  <c r="P300" i="22"/>
  <c r="P303" i="22" s="1"/>
  <c r="O300" i="22"/>
  <c r="O303" i="22" s="1"/>
  <c r="N300" i="22"/>
  <c r="N303" i="22" s="1"/>
  <c r="M300" i="22"/>
  <c r="M303" i="22" s="1"/>
  <c r="L300" i="22"/>
  <c r="L303" i="22" s="1"/>
  <c r="AA258" i="22"/>
  <c r="AA261" i="22" s="1"/>
  <c r="Z258" i="22"/>
  <c r="Z261" i="22" s="1"/>
  <c r="Y258" i="22"/>
  <c r="Y261" i="22" s="1"/>
  <c r="X258" i="22"/>
  <c r="X261" i="22" s="1"/>
  <c r="W258" i="22"/>
  <c r="W261" i="22" s="1"/>
  <c r="V258" i="22"/>
  <c r="V261" i="22" s="1"/>
  <c r="U258" i="22"/>
  <c r="U261" i="22" s="1"/>
  <c r="T258" i="22"/>
  <c r="T261" i="22" s="1"/>
  <c r="S258" i="22"/>
  <c r="S261" i="22" s="1"/>
  <c r="R258" i="22"/>
  <c r="R261" i="22" s="1"/>
  <c r="Q258" i="22"/>
  <c r="Q261" i="22" s="1"/>
  <c r="P258" i="22"/>
  <c r="P261" i="22" s="1"/>
  <c r="O258" i="22"/>
  <c r="O261" i="22" s="1"/>
  <c r="N258" i="22"/>
  <c r="N261" i="22" s="1"/>
  <c r="M258" i="22"/>
  <c r="M261" i="22" s="1"/>
  <c r="L258" i="22"/>
  <c r="L261" i="22" s="1"/>
  <c r="AA216" i="22"/>
  <c r="AA219" i="22" s="1"/>
  <c r="Z216" i="22"/>
  <c r="Z219" i="22" s="1"/>
  <c r="Y216" i="22"/>
  <c r="Y219" i="22" s="1"/>
  <c r="X216" i="22"/>
  <c r="X219" i="22" s="1"/>
  <c r="W216" i="22"/>
  <c r="W219" i="22" s="1"/>
  <c r="V216" i="22"/>
  <c r="V219" i="22" s="1"/>
  <c r="U216" i="22"/>
  <c r="U219" i="22" s="1"/>
  <c r="T216" i="22"/>
  <c r="T219" i="22" s="1"/>
  <c r="S216" i="22"/>
  <c r="S219" i="22" s="1"/>
  <c r="R216" i="22"/>
  <c r="R219" i="22" s="1"/>
  <c r="Q216" i="22"/>
  <c r="Q219" i="22" s="1"/>
  <c r="P216" i="22"/>
  <c r="P219" i="22" s="1"/>
  <c r="O216" i="22"/>
  <c r="O219" i="22" s="1"/>
  <c r="N216" i="22"/>
  <c r="N219" i="22" s="1"/>
  <c r="M216" i="22"/>
  <c r="M219" i="22" s="1"/>
  <c r="L216" i="22"/>
  <c r="L219" i="22" s="1"/>
  <c r="AA173" i="22"/>
  <c r="AA176" i="22" s="1"/>
  <c r="Z173" i="22"/>
  <c r="Z176" i="22" s="1"/>
  <c r="Y173" i="22"/>
  <c r="Y176" i="22" s="1"/>
  <c r="X173" i="22"/>
  <c r="X176" i="22" s="1"/>
  <c r="W173" i="22"/>
  <c r="W176" i="22" s="1"/>
  <c r="V173" i="22"/>
  <c r="V176" i="22" s="1"/>
  <c r="U173" i="22"/>
  <c r="U176" i="22" s="1"/>
  <c r="T173" i="22"/>
  <c r="T176" i="22" s="1"/>
  <c r="S173" i="22"/>
  <c r="S176" i="22" s="1"/>
  <c r="R173" i="22"/>
  <c r="R176" i="22" s="1"/>
  <c r="Q173" i="22"/>
  <c r="Q176" i="22" s="1"/>
  <c r="P173" i="22"/>
  <c r="P176" i="22" s="1"/>
  <c r="O173" i="22"/>
  <c r="O176" i="22" s="1"/>
  <c r="N173" i="22"/>
  <c r="N176" i="22" s="1"/>
  <c r="M173" i="22"/>
  <c r="M176" i="22" s="1"/>
  <c r="L173" i="22"/>
  <c r="L176" i="22" s="1"/>
  <c r="AA130" i="22"/>
  <c r="AA133" i="22" s="1"/>
  <c r="Z130" i="22"/>
  <c r="Z133" i="22" s="1"/>
  <c r="Y130" i="22"/>
  <c r="Y133" i="22" s="1"/>
  <c r="X130" i="22"/>
  <c r="X133" i="22" s="1"/>
  <c r="W130" i="22"/>
  <c r="W133" i="22" s="1"/>
  <c r="V130" i="22"/>
  <c r="V133" i="22" s="1"/>
  <c r="U130" i="22"/>
  <c r="U133" i="22" s="1"/>
  <c r="T130" i="22"/>
  <c r="T133" i="22" s="1"/>
  <c r="R130" i="22"/>
  <c r="R133" i="22" s="1"/>
  <c r="P130" i="22"/>
  <c r="P133" i="22" s="1"/>
  <c r="O130" i="22"/>
  <c r="O133" i="22" s="1"/>
  <c r="N130" i="22"/>
  <c r="N133" i="22" s="1"/>
  <c r="M130" i="22"/>
  <c r="M133" i="22" s="1"/>
  <c r="L133" i="22"/>
  <c r="AA87" i="22"/>
  <c r="AA90" i="22" s="1"/>
  <c r="Z87" i="22"/>
  <c r="Z90" i="22" s="1"/>
  <c r="Y87" i="22"/>
  <c r="Y90" i="22" s="1"/>
  <c r="X87" i="22"/>
  <c r="X90" i="22" s="1"/>
  <c r="W87" i="22"/>
  <c r="W90" i="22" s="1"/>
  <c r="V87" i="22"/>
  <c r="V90" i="22" s="1"/>
  <c r="U87" i="22"/>
  <c r="U90" i="22" s="1"/>
  <c r="T87" i="22"/>
  <c r="T90" i="22" s="1"/>
  <c r="S87" i="22"/>
  <c r="S90" i="22" s="1"/>
  <c r="R87" i="22"/>
  <c r="R90" i="22" s="1"/>
  <c r="Q87" i="22"/>
  <c r="Q90" i="22" s="1"/>
  <c r="P87" i="22"/>
  <c r="P90" i="22" s="1"/>
  <c r="O87" i="22"/>
  <c r="O90" i="22" s="1"/>
  <c r="N87" i="22"/>
  <c r="N90" i="22" s="1"/>
  <c r="M87" i="22"/>
  <c r="M90" i="22" s="1"/>
  <c r="V44" i="22"/>
  <c r="V47" i="22" s="1"/>
  <c r="U44" i="22"/>
  <c r="U47" i="22" s="1"/>
  <c r="T44" i="22"/>
  <c r="T47" i="22" s="1"/>
  <c r="O44" i="22"/>
  <c r="O47" i="22" s="1"/>
  <c r="P44" i="22"/>
  <c r="P47" i="22" s="1"/>
  <c r="Q44" i="22"/>
  <c r="Q47" i="22" s="1"/>
  <c r="R44" i="22"/>
  <c r="R47" i="22" s="1"/>
  <c r="S44" i="22"/>
  <c r="S47" i="22" s="1"/>
  <c r="W44" i="22"/>
  <c r="W47" i="22" s="1"/>
  <c r="X44" i="22"/>
  <c r="X47" i="22" s="1"/>
  <c r="Y44" i="22"/>
  <c r="Y47" i="22" s="1"/>
  <c r="Z44" i="22"/>
  <c r="Z47" i="22" s="1"/>
  <c r="AA44" i="22"/>
  <c r="AA47" i="22" s="1"/>
  <c r="AB44" i="22"/>
  <c r="AC44" i="22"/>
  <c r="AD44" i="22"/>
  <c r="AE44" i="22"/>
  <c r="AE300" i="22"/>
  <c r="AD300" i="22"/>
  <c r="AC300" i="22"/>
  <c r="AE258" i="22"/>
  <c r="AD258" i="22"/>
  <c r="AC258" i="22"/>
  <c r="AB258" i="22"/>
  <c r="AG257" i="22"/>
  <c r="AG256" i="22"/>
  <c r="AG255" i="22"/>
  <c r="AG254" i="22"/>
  <c r="AG253" i="22"/>
  <c r="AG251" i="22"/>
  <c r="AG250" i="22"/>
  <c r="AG249" i="22"/>
  <c r="AG248" i="22"/>
  <c r="AG247" i="22"/>
  <c r="AG246" i="22"/>
  <c r="AG245" i="22"/>
  <c r="AG244" i="22"/>
  <c r="AG243" i="22"/>
  <c r="AG242" i="22"/>
  <c r="AG241" i="22"/>
  <c r="AG240" i="22"/>
  <c r="AG239" i="22"/>
  <c r="AG238" i="22"/>
  <c r="AG237" i="22"/>
  <c r="AG235" i="22"/>
  <c r="AG234" i="22"/>
  <c r="AG233" i="22"/>
  <c r="AG231" i="22"/>
  <c r="AG230" i="22"/>
  <c r="AG228" i="22"/>
  <c r="AG227" i="22"/>
  <c r="AE216" i="22"/>
  <c r="AD216" i="22"/>
  <c r="AC216" i="22"/>
  <c r="AB216" i="22"/>
  <c r="AG215" i="22"/>
  <c r="AG214" i="22"/>
  <c r="AG213" i="22"/>
  <c r="AG212" i="22"/>
  <c r="AG211" i="22"/>
  <c r="AG210" i="22"/>
  <c r="AG209" i="22"/>
  <c r="AG208" i="22"/>
  <c r="AG207" i="22"/>
  <c r="AG206" i="22"/>
  <c r="AG205" i="22"/>
  <c r="AG204" i="22"/>
  <c r="AG203" i="22"/>
  <c r="AG202" i="22"/>
  <c r="AG201" i="22"/>
  <c r="AG200" i="22"/>
  <c r="AG199" i="22"/>
  <c r="AG198" i="22"/>
  <c r="AG197" i="22"/>
  <c r="AG196" i="22"/>
  <c r="AG195" i="22"/>
  <c r="AG191" i="22"/>
  <c r="AG190" i="22"/>
  <c r="AG189" i="22"/>
  <c r="AG188" i="22"/>
  <c r="AG186" i="22"/>
  <c r="AG185" i="22"/>
  <c r="AE173" i="22"/>
  <c r="AD173" i="22"/>
  <c r="AC173" i="22"/>
  <c r="AB173" i="22"/>
  <c r="AE130" i="22"/>
  <c r="AD130" i="22"/>
  <c r="AB130" i="22"/>
  <c r="AE87" i="22"/>
  <c r="AD87" i="22"/>
  <c r="AC87" i="22"/>
  <c r="AG86" i="22"/>
  <c r="AG85" i="22"/>
  <c r="AG82" i="22"/>
  <c r="AG81" i="22"/>
  <c r="AG80" i="22"/>
  <c r="AG79" i="22"/>
  <c r="AG76" i="22"/>
  <c r="AG75" i="22"/>
  <c r="AG74" i="22"/>
  <c r="AG73" i="22"/>
  <c r="AG72" i="22"/>
  <c r="AG71" i="22"/>
  <c r="AG70" i="22"/>
  <c r="AG69" i="22"/>
  <c r="AG68" i="22"/>
  <c r="AG67" i="22"/>
  <c r="AG66" i="22"/>
  <c r="AG65" i="22"/>
  <c r="AG64" i="22"/>
  <c r="AG63" i="22"/>
  <c r="AG61" i="22"/>
  <c r="AG60" i="22"/>
  <c r="AG59" i="22"/>
  <c r="AG57" i="22"/>
  <c r="AG56" i="22"/>
  <c r="N44" i="22"/>
  <c r="N47" i="22" s="1"/>
  <c r="M44" i="22"/>
  <c r="M47" i="22" s="1"/>
  <c r="L44" i="22"/>
  <c r="L47" i="22" s="1"/>
  <c r="AG43" i="22"/>
  <c r="AG41" i="22"/>
  <c r="AG40" i="22"/>
  <c r="AG39" i="22"/>
  <c r="AG38" i="22"/>
  <c r="AG36" i="22"/>
  <c r="AG35" i="22"/>
  <c r="AG34" i="22"/>
  <c r="AG33" i="22"/>
  <c r="AG32" i="22"/>
  <c r="AG31" i="22"/>
  <c r="AG30" i="22"/>
  <c r="AG29" i="22"/>
  <c r="AG28" i="22"/>
  <c r="AG27" i="22"/>
  <c r="AG23" i="22"/>
  <c r="AG22" i="22"/>
  <c r="AG21" i="22"/>
  <c r="AG18" i="22"/>
  <c r="AG17" i="22"/>
  <c r="AG16" i="22"/>
  <c r="AG15" i="22"/>
  <c r="AG14" i="22"/>
  <c r="AG13" i="22"/>
  <c r="AB219" i="21"/>
  <c r="AG234" i="21"/>
  <c r="N300" i="21"/>
  <c r="N303" i="21" s="1"/>
  <c r="O300" i="21"/>
  <c r="O303" i="21" s="1"/>
  <c r="N258" i="21"/>
  <c r="N261" i="21" s="1"/>
  <c r="O258" i="21"/>
  <c r="O261" i="21" s="1"/>
  <c r="N216" i="21"/>
  <c r="N219" i="21" s="1"/>
  <c r="O216" i="21"/>
  <c r="O219" i="21" s="1"/>
  <c r="N173" i="21"/>
  <c r="N176" i="21" s="1"/>
  <c r="O173" i="21"/>
  <c r="O176" i="21" s="1"/>
  <c r="N130" i="21"/>
  <c r="N133" i="21" s="1"/>
  <c r="O130" i="21"/>
  <c r="O133" i="21" s="1"/>
  <c r="O87" i="21"/>
  <c r="O90" i="21" s="1"/>
  <c r="N87" i="21"/>
  <c r="N90" i="21" s="1"/>
  <c r="N44" i="21"/>
  <c r="N47" i="21" s="1"/>
  <c r="O44" i="21"/>
  <c r="O47" i="21" s="1"/>
  <c r="AE300" i="21"/>
  <c r="AD300" i="21"/>
  <c r="AC300" i="21"/>
  <c r="AA300" i="21"/>
  <c r="AA303" i="21" s="1"/>
  <c r="Z300" i="21"/>
  <c r="Z303" i="21" s="1"/>
  <c r="Y300" i="21"/>
  <c r="Y303" i="21" s="1"/>
  <c r="X300" i="21"/>
  <c r="X303" i="21" s="1"/>
  <c r="W300" i="21"/>
  <c r="W303" i="21" s="1"/>
  <c r="V300" i="21"/>
  <c r="V303" i="21" s="1"/>
  <c r="U300" i="21"/>
  <c r="U303" i="21" s="1"/>
  <c r="T300" i="21"/>
  <c r="T303" i="21" s="1"/>
  <c r="S300" i="21"/>
  <c r="S303" i="21" s="1"/>
  <c r="R300" i="21"/>
  <c r="R303" i="21" s="1"/>
  <c r="Q300" i="21"/>
  <c r="Q303" i="21" s="1"/>
  <c r="P300" i="21"/>
  <c r="P303" i="21" s="1"/>
  <c r="M300" i="21"/>
  <c r="M303" i="21" s="1"/>
  <c r="L300" i="21"/>
  <c r="L303" i="21" s="1"/>
  <c r="AG299" i="21"/>
  <c r="AG298" i="21"/>
  <c r="AG297" i="21"/>
  <c r="AG296" i="21"/>
  <c r="AG295" i="21"/>
  <c r="AG294" i="21"/>
  <c r="AG293" i="21"/>
  <c r="AG292" i="21"/>
  <c r="AG291" i="21"/>
  <c r="AG290" i="21"/>
  <c r="AG289" i="21"/>
  <c r="AG288" i="21"/>
  <c r="AG287" i="21"/>
  <c r="AG286" i="21"/>
  <c r="AG285" i="21"/>
  <c r="AG284" i="21"/>
  <c r="AG283" i="21"/>
  <c r="AG282" i="21"/>
  <c r="AG281" i="21"/>
  <c r="AG280" i="21"/>
  <c r="AG279" i="21"/>
  <c r="AG278" i="21"/>
  <c r="AG277" i="21"/>
  <c r="AG276" i="21"/>
  <c r="AG274" i="21"/>
  <c r="AG273" i="21"/>
  <c r="AG272" i="21"/>
  <c r="AG271" i="21"/>
  <c r="AG270" i="21"/>
  <c r="AG269" i="21"/>
  <c r="AE258" i="21"/>
  <c r="AD258" i="21"/>
  <c r="AC258" i="21"/>
  <c r="AB258" i="21"/>
  <c r="AA258" i="21"/>
  <c r="AA261" i="21" s="1"/>
  <c r="Z258" i="21"/>
  <c r="Z261" i="21" s="1"/>
  <c r="Y258" i="21"/>
  <c r="Y261" i="21" s="1"/>
  <c r="X258" i="21"/>
  <c r="X261" i="21" s="1"/>
  <c r="W258" i="21"/>
  <c r="W261" i="21" s="1"/>
  <c r="V258" i="21"/>
  <c r="V261" i="21" s="1"/>
  <c r="U258" i="21"/>
  <c r="U261" i="21" s="1"/>
  <c r="T258" i="21"/>
  <c r="T261" i="21" s="1"/>
  <c r="S258" i="21"/>
  <c r="S261" i="21" s="1"/>
  <c r="R258" i="21"/>
  <c r="R261" i="21" s="1"/>
  <c r="Q258" i="21"/>
  <c r="Q261" i="21" s="1"/>
  <c r="P258" i="21"/>
  <c r="P261" i="21" s="1"/>
  <c r="M258" i="21"/>
  <c r="M261" i="21" s="1"/>
  <c r="L258" i="21"/>
  <c r="L261" i="21" s="1"/>
  <c r="AG257" i="21"/>
  <c r="AG256" i="21"/>
  <c r="AG255" i="21"/>
  <c r="AG254" i="21"/>
  <c r="AG253" i="21"/>
  <c r="AG252" i="21"/>
  <c r="AG251" i="21"/>
  <c r="AG250" i="21"/>
  <c r="AG249" i="21"/>
  <c r="AG248" i="21"/>
  <c r="AG247" i="21"/>
  <c r="AG246" i="21"/>
  <c r="AG245" i="21"/>
  <c r="AG244" i="21"/>
  <c r="AG243" i="21"/>
  <c r="AG242" i="21"/>
  <c r="AG241" i="21"/>
  <c r="AG240" i="21"/>
  <c r="AG239" i="21"/>
  <c r="AG238" i="21"/>
  <c r="AG237" i="21"/>
  <c r="AG235" i="21"/>
  <c r="AG233" i="21"/>
  <c r="AG232" i="21"/>
  <c r="AG231" i="21"/>
  <c r="AG230" i="21"/>
  <c r="AG229" i="21"/>
  <c r="AG228" i="21"/>
  <c r="AG227" i="21"/>
  <c r="AE216" i="21"/>
  <c r="AD216" i="21"/>
  <c r="AC216" i="21"/>
  <c r="AB216" i="21"/>
  <c r="AA216" i="21"/>
  <c r="AA219" i="21" s="1"/>
  <c r="Z216" i="21"/>
  <c r="Z219" i="21" s="1"/>
  <c r="Y216" i="21"/>
  <c r="Y219" i="21" s="1"/>
  <c r="X216" i="21"/>
  <c r="X219" i="21" s="1"/>
  <c r="W216" i="21"/>
  <c r="W219" i="21" s="1"/>
  <c r="V216" i="21"/>
  <c r="V219" i="21" s="1"/>
  <c r="U216" i="21"/>
  <c r="U219" i="21" s="1"/>
  <c r="T216" i="21"/>
  <c r="T219" i="21" s="1"/>
  <c r="S216" i="21"/>
  <c r="S219" i="21" s="1"/>
  <c r="R216" i="21"/>
  <c r="R219" i="21" s="1"/>
  <c r="Q216" i="21"/>
  <c r="Q219" i="21" s="1"/>
  <c r="P216" i="21"/>
  <c r="P219" i="21" s="1"/>
  <c r="M216" i="21"/>
  <c r="M219" i="21" s="1"/>
  <c r="L216" i="21"/>
  <c r="L219" i="21" s="1"/>
  <c r="AG215" i="21"/>
  <c r="AG214" i="21"/>
  <c r="AG213" i="21"/>
  <c r="AG212" i="21"/>
  <c r="AG211" i="21"/>
  <c r="AG210" i="21"/>
  <c r="AG209" i="21"/>
  <c r="AG208" i="21"/>
  <c r="AG207" i="21"/>
  <c r="AG206" i="21"/>
  <c r="AG205" i="21"/>
  <c r="AG204" i="21"/>
  <c r="AG203" i="21"/>
  <c r="AG202" i="21"/>
  <c r="AG201" i="21"/>
  <c r="AG200" i="21"/>
  <c r="AG199" i="21"/>
  <c r="AG198" i="21"/>
  <c r="AG197" i="21"/>
  <c r="AG196" i="21"/>
  <c r="AG195" i="21"/>
  <c r="AG194" i="21"/>
  <c r="AG193" i="21"/>
  <c r="AG191" i="21"/>
  <c r="AG190" i="21"/>
  <c r="AG189" i="21"/>
  <c r="AG188" i="21"/>
  <c r="AG187" i="21"/>
  <c r="AG186" i="21"/>
  <c r="AG185" i="21"/>
  <c r="AE173" i="21"/>
  <c r="AD173" i="21"/>
  <c r="AC173" i="21"/>
  <c r="AB173" i="21"/>
  <c r="AA173" i="21"/>
  <c r="AA176" i="21" s="1"/>
  <c r="Z173" i="21"/>
  <c r="Z176" i="21" s="1"/>
  <c r="Y173" i="21"/>
  <c r="Y176" i="21" s="1"/>
  <c r="X173" i="21"/>
  <c r="X176" i="21" s="1"/>
  <c r="W173" i="21"/>
  <c r="W176" i="21" s="1"/>
  <c r="V173" i="21"/>
  <c r="V176" i="21" s="1"/>
  <c r="U173" i="21"/>
  <c r="U176" i="21" s="1"/>
  <c r="T173" i="21"/>
  <c r="T176" i="21" s="1"/>
  <c r="S173" i="21"/>
  <c r="S176" i="21" s="1"/>
  <c r="R173" i="21"/>
  <c r="R176" i="21" s="1"/>
  <c r="Q173" i="21"/>
  <c r="Q176" i="21" s="1"/>
  <c r="P173" i="21"/>
  <c r="P176" i="21" s="1"/>
  <c r="M173" i="21"/>
  <c r="M176" i="21" s="1"/>
  <c r="L173" i="21"/>
  <c r="L176" i="21" s="1"/>
  <c r="AG172" i="21"/>
  <c r="AG171" i="21"/>
  <c r="AG170" i="21"/>
  <c r="AG169" i="21"/>
  <c r="AG168" i="21"/>
  <c r="AG167" i="21"/>
  <c r="AG166" i="21"/>
  <c r="AG165" i="21"/>
  <c r="AG164" i="21"/>
  <c r="AG163" i="21"/>
  <c r="AG162" i="21"/>
  <c r="AG161" i="21"/>
  <c r="AG160" i="21"/>
  <c r="AG159" i="21"/>
  <c r="AG158" i="21"/>
  <c r="AG157" i="21"/>
  <c r="AG156" i="21"/>
  <c r="AG155" i="21"/>
  <c r="AG154" i="21"/>
  <c r="AG153" i="21"/>
  <c r="AG152" i="21"/>
  <c r="AG151" i="21"/>
  <c r="AG150" i="21"/>
  <c r="AG149" i="21"/>
  <c r="AG148" i="21"/>
  <c r="AG147" i="21"/>
  <c r="AG146" i="21"/>
  <c r="AG145" i="21"/>
  <c r="AG143" i="21"/>
  <c r="AG142" i="21"/>
  <c r="AE130" i="21"/>
  <c r="AD130" i="21"/>
  <c r="AC130" i="21"/>
  <c r="AB130" i="21"/>
  <c r="AA130" i="21"/>
  <c r="AA133" i="21" s="1"/>
  <c r="Z130" i="21"/>
  <c r="Z133" i="21" s="1"/>
  <c r="Y130" i="21"/>
  <c r="Y133" i="21" s="1"/>
  <c r="X130" i="21"/>
  <c r="X133" i="21" s="1"/>
  <c r="W130" i="21"/>
  <c r="W133" i="21" s="1"/>
  <c r="V130" i="21"/>
  <c r="V133" i="21" s="1"/>
  <c r="U130" i="21"/>
  <c r="U133" i="21" s="1"/>
  <c r="T130" i="21"/>
  <c r="T133" i="21" s="1"/>
  <c r="S130" i="21"/>
  <c r="S133" i="21" s="1"/>
  <c r="R130" i="21"/>
  <c r="R133" i="21" s="1"/>
  <c r="Q130" i="21"/>
  <c r="Q133" i="21" s="1"/>
  <c r="P130" i="21"/>
  <c r="P133" i="21" s="1"/>
  <c r="M130" i="21"/>
  <c r="M133" i="21" s="1"/>
  <c r="L130" i="21"/>
  <c r="L133" i="21" s="1"/>
  <c r="AG129" i="21"/>
  <c r="AG128" i="21"/>
  <c r="AG127" i="21"/>
  <c r="AG126" i="21"/>
  <c r="AG125" i="21"/>
  <c r="AG124" i="21"/>
  <c r="AG123" i="21"/>
  <c r="AG122" i="21"/>
  <c r="AG121" i="21"/>
  <c r="AG120" i="21"/>
  <c r="AG119" i="21"/>
  <c r="AG118" i="21"/>
  <c r="AG117" i="21"/>
  <c r="AG116" i="21"/>
  <c r="AG115" i="21"/>
  <c r="AG114" i="21"/>
  <c r="AG113" i="21"/>
  <c r="AG112" i="21"/>
  <c r="AG111" i="21"/>
  <c r="AG110" i="21"/>
  <c r="AG109" i="21"/>
  <c r="AG108" i="21"/>
  <c r="AG107" i="21"/>
  <c r="AG105" i="21"/>
  <c r="AG104" i="21"/>
  <c r="AG103" i="21"/>
  <c r="AG102" i="21"/>
  <c r="AG101" i="21"/>
  <c r="AG100" i="21"/>
  <c r="AG99" i="21"/>
  <c r="AE87" i="21"/>
  <c r="AD87" i="21"/>
  <c r="AC87" i="21"/>
  <c r="AA87" i="21"/>
  <c r="AA90" i="21" s="1"/>
  <c r="Z87" i="21"/>
  <c r="Z90" i="21" s="1"/>
  <c r="Y87" i="21"/>
  <c r="Y90" i="21" s="1"/>
  <c r="X87" i="21"/>
  <c r="X90" i="21" s="1"/>
  <c r="W87" i="21"/>
  <c r="W90" i="21" s="1"/>
  <c r="V87" i="21"/>
  <c r="V90" i="21" s="1"/>
  <c r="U87" i="21"/>
  <c r="U90" i="21" s="1"/>
  <c r="T87" i="21"/>
  <c r="T90" i="21" s="1"/>
  <c r="S87" i="21"/>
  <c r="S90" i="21" s="1"/>
  <c r="R87" i="21"/>
  <c r="R90" i="21" s="1"/>
  <c r="Q87" i="21"/>
  <c r="Q90" i="21" s="1"/>
  <c r="P87" i="21"/>
  <c r="P90" i="21" s="1"/>
  <c r="M87" i="21"/>
  <c r="M90" i="21" s="1"/>
  <c r="L87" i="21"/>
  <c r="L90" i="21" s="1"/>
  <c r="AG86" i="21"/>
  <c r="AG85" i="21"/>
  <c r="AG83" i="21"/>
  <c r="AG82" i="21"/>
  <c r="AG81" i="21"/>
  <c r="AG80" i="21"/>
  <c r="AG79" i="21"/>
  <c r="AG78" i="21"/>
  <c r="AG77" i="21"/>
  <c r="AG76" i="21"/>
  <c r="AG75" i="21"/>
  <c r="AG74" i="21"/>
  <c r="AG73" i="21"/>
  <c r="AG72" i="21"/>
  <c r="AG71" i="21"/>
  <c r="AG70" i="21"/>
  <c r="AG69" i="21"/>
  <c r="AG68" i="21"/>
  <c r="AG67" i="21"/>
  <c r="AG66" i="21"/>
  <c r="AG65" i="21"/>
  <c r="AG64" i="21"/>
  <c r="AG63" i="21"/>
  <c r="AG62" i="21"/>
  <c r="AG61" i="21"/>
  <c r="AG60" i="21"/>
  <c r="AG59" i="21"/>
  <c r="AG58" i="21"/>
  <c r="AG57" i="21"/>
  <c r="AG56" i="21"/>
  <c r="AE44" i="21"/>
  <c r="AD44" i="21"/>
  <c r="AC44" i="21"/>
  <c r="AA44" i="21"/>
  <c r="AA47" i="21" s="1"/>
  <c r="Z44" i="21"/>
  <c r="Z47" i="21" s="1"/>
  <c r="Y44" i="21"/>
  <c r="Y47" i="21" s="1"/>
  <c r="X44" i="21"/>
  <c r="X47" i="21" s="1"/>
  <c r="W44" i="21"/>
  <c r="W47" i="21" s="1"/>
  <c r="V44" i="21"/>
  <c r="V47" i="21" s="1"/>
  <c r="U44" i="21"/>
  <c r="U47" i="21" s="1"/>
  <c r="T44" i="21"/>
  <c r="T47" i="21" s="1"/>
  <c r="S44" i="21"/>
  <c r="S47" i="21" s="1"/>
  <c r="R44" i="21"/>
  <c r="R47" i="21" s="1"/>
  <c r="Q44" i="21"/>
  <c r="Q47" i="21" s="1"/>
  <c r="P44" i="21"/>
  <c r="P47" i="21" s="1"/>
  <c r="M44" i="21"/>
  <c r="M47" i="21" s="1"/>
  <c r="L44" i="21"/>
  <c r="L47" i="21" s="1"/>
  <c r="AG43" i="21"/>
  <c r="AG41" i="21"/>
  <c r="AG40" i="21"/>
  <c r="AG39" i="21"/>
  <c r="AG38" i="21"/>
  <c r="AG37" i="21"/>
  <c r="AG36" i="21"/>
  <c r="AG35" i="21"/>
  <c r="AG34" i="21"/>
  <c r="AG33" i="21"/>
  <c r="AG32" i="21"/>
  <c r="AG31" i="21"/>
  <c r="AG30" i="21"/>
  <c r="AG29" i="21"/>
  <c r="AG28" i="21"/>
  <c r="AG27" i="21"/>
  <c r="AG26" i="21"/>
  <c r="AG25" i="21"/>
  <c r="AG24" i="21"/>
  <c r="AG23" i="21"/>
  <c r="AG22" i="21"/>
  <c r="AG21" i="21"/>
  <c r="AG20" i="21"/>
  <c r="AG19" i="21"/>
  <c r="AG18" i="21"/>
  <c r="AG17" i="21"/>
  <c r="AG16" i="21"/>
  <c r="AG15" i="21"/>
  <c r="AG14" i="21"/>
  <c r="AG13" i="21"/>
  <c r="AG244" i="20"/>
  <c r="AC296" i="20"/>
  <c r="AC130" i="20"/>
  <c r="AC88" i="20"/>
  <c r="L85" i="20"/>
  <c r="X127" i="20"/>
  <c r="X130" i="20" s="1"/>
  <c r="Y85" i="20"/>
  <c r="Y88" i="20" s="1"/>
  <c r="AF303" i="22" l="1"/>
  <c r="AF133" i="22"/>
  <c r="AF47" i="22"/>
  <c r="AF176" i="22"/>
  <c r="AF219" i="22"/>
  <c r="AF90" i="22"/>
  <c r="AF261" i="22"/>
  <c r="AF219" i="21"/>
  <c r="AF90" i="21"/>
  <c r="AF133" i="21"/>
  <c r="AF303" i="21"/>
  <c r="AF47" i="21"/>
  <c r="AF261" i="21"/>
  <c r="AF176" i="21"/>
  <c r="L293" i="20"/>
  <c r="L296" i="20" s="1"/>
  <c r="AG292" i="20"/>
  <c r="AG291" i="20"/>
  <c r="AG290" i="20"/>
  <c r="AG289" i="20"/>
  <c r="AG288" i="20"/>
  <c r="AG287" i="20"/>
  <c r="AG286" i="20"/>
  <c r="AG285" i="20"/>
  <c r="AG284" i="20"/>
  <c r="AG283" i="20"/>
  <c r="AG282" i="20"/>
  <c r="AG281" i="20"/>
  <c r="AG280" i="20"/>
  <c r="AG279" i="20"/>
  <c r="AG278" i="20"/>
  <c r="AG277" i="20"/>
  <c r="AG276" i="20"/>
  <c r="AG275" i="20"/>
  <c r="AG274" i="20"/>
  <c r="AG273" i="20"/>
  <c r="AG272" i="20"/>
  <c r="AG271" i="20"/>
  <c r="AG270" i="20"/>
  <c r="AG269" i="20"/>
  <c r="AG268" i="20"/>
  <c r="AG267" i="20"/>
  <c r="AG266" i="20"/>
  <c r="AG265" i="20"/>
  <c r="AG264" i="20"/>
  <c r="AG263" i="20"/>
  <c r="AG251" i="20"/>
  <c r="AG250" i="20"/>
  <c r="AG249" i="20"/>
  <c r="AG248" i="20"/>
  <c r="AG247" i="20"/>
  <c r="AG246" i="20"/>
  <c r="AG245" i="20"/>
  <c r="AG243" i="20"/>
  <c r="AG242" i="20"/>
  <c r="AG241" i="20"/>
  <c r="AG240" i="20"/>
  <c r="AG239" i="20"/>
  <c r="AG238" i="20"/>
  <c r="AG237" i="20"/>
  <c r="AG236" i="20"/>
  <c r="AG235" i="20"/>
  <c r="AG234" i="20"/>
  <c r="AG233" i="20"/>
  <c r="AG232" i="20"/>
  <c r="AG231" i="20"/>
  <c r="AG230" i="20"/>
  <c r="AG229" i="20"/>
  <c r="AG228" i="20"/>
  <c r="AG227" i="20"/>
  <c r="AG226" i="20"/>
  <c r="AG225" i="20"/>
  <c r="AG224" i="20"/>
  <c r="AG223" i="20"/>
  <c r="AG222" i="20"/>
  <c r="AG210" i="20"/>
  <c r="AG209" i="20"/>
  <c r="AG208" i="20"/>
  <c r="AG207" i="20"/>
  <c r="AG206" i="20"/>
  <c r="AG205" i="20"/>
  <c r="AG204" i="20"/>
  <c r="AG203" i="20"/>
  <c r="AG202" i="20"/>
  <c r="AG201" i="20"/>
  <c r="AG200" i="20"/>
  <c r="AG199" i="20"/>
  <c r="AG198" i="20"/>
  <c r="AG197" i="20"/>
  <c r="AG196" i="20"/>
  <c r="AG195" i="20"/>
  <c r="AG194" i="20"/>
  <c r="AG193" i="20"/>
  <c r="AG192" i="20"/>
  <c r="AG191" i="20"/>
  <c r="AG190" i="20"/>
  <c r="AG189" i="20"/>
  <c r="AG188" i="20"/>
  <c r="AG187" i="20"/>
  <c r="AG186" i="20"/>
  <c r="AG185" i="20"/>
  <c r="AG184" i="20"/>
  <c r="AG183" i="20"/>
  <c r="AG182" i="20"/>
  <c r="AG181" i="20"/>
  <c r="AG168" i="20"/>
  <c r="AG167" i="20"/>
  <c r="AG166" i="20"/>
  <c r="AG165" i="20"/>
  <c r="AG164" i="20"/>
  <c r="AG163" i="20"/>
  <c r="AG162" i="20"/>
  <c r="AG161" i="20"/>
  <c r="AG160" i="20"/>
  <c r="AG159" i="20"/>
  <c r="AG158" i="20"/>
  <c r="AG157" i="20"/>
  <c r="AG156" i="20"/>
  <c r="AG155" i="20"/>
  <c r="AG154" i="20"/>
  <c r="AG153" i="20"/>
  <c r="AG152" i="20"/>
  <c r="AG151" i="20"/>
  <c r="AG150" i="20"/>
  <c r="AG149" i="20"/>
  <c r="AG148" i="20"/>
  <c r="AG147" i="20"/>
  <c r="AG146" i="20"/>
  <c r="AG145" i="20"/>
  <c r="AG144" i="20"/>
  <c r="AG143" i="20"/>
  <c r="AG142" i="20"/>
  <c r="AG141" i="20"/>
  <c r="AG140" i="20"/>
  <c r="AG139" i="20"/>
  <c r="AG126" i="20"/>
  <c r="AG125" i="20"/>
  <c r="AG124" i="20"/>
  <c r="AG123" i="20"/>
  <c r="AG122" i="20"/>
  <c r="AG121" i="20"/>
  <c r="AG120" i="20"/>
  <c r="AG119" i="20"/>
  <c r="AG118" i="20"/>
  <c r="AG117" i="20"/>
  <c r="AG116" i="20"/>
  <c r="AG115" i="20"/>
  <c r="AG114" i="20"/>
  <c r="AG113" i="20"/>
  <c r="AG112" i="20"/>
  <c r="AG111" i="20"/>
  <c r="AG110" i="20"/>
  <c r="AG109" i="20"/>
  <c r="AG108" i="20"/>
  <c r="AG107" i="20"/>
  <c r="AG106" i="20"/>
  <c r="AG105" i="20"/>
  <c r="AG104" i="20"/>
  <c r="AG103" i="20"/>
  <c r="AG102" i="20"/>
  <c r="AG101" i="20"/>
  <c r="AG100" i="20"/>
  <c r="AG99" i="20"/>
  <c r="AG98" i="20"/>
  <c r="AG97" i="20"/>
  <c r="AG84" i="20"/>
  <c r="AG83" i="20"/>
  <c r="AG82" i="20"/>
  <c r="AG81" i="20"/>
  <c r="AG80" i="20"/>
  <c r="AG79" i="20"/>
  <c r="AG78" i="20"/>
  <c r="AG77" i="20"/>
  <c r="AG76" i="20"/>
  <c r="AG75" i="20"/>
  <c r="AG74" i="20"/>
  <c r="AG73" i="20"/>
  <c r="AG72" i="20"/>
  <c r="AG71" i="20"/>
  <c r="AG70" i="20"/>
  <c r="AG69" i="20"/>
  <c r="AG68" i="20"/>
  <c r="AG67" i="20"/>
  <c r="AG66" i="20"/>
  <c r="AG65" i="20"/>
  <c r="AG64" i="20"/>
  <c r="AG63" i="20"/>
  <c r="AG62" i="20"/>
  <c r="AG61" i="20"/>
  <c r="AG60" i="20"/>
  <c r="AG59" i="20"/>
  <c r="AG58" i="20"/>
  <c r="AG57" i="20"/>
  <c r="AG56" i="20"/>
  <c r="AG55" i="20"/>
  <c r="AE308" i="20"/>
  <c r="AD308" i="20"/>
  <c r="AC308" i="20"/>
  <c r="AB308" i="20"/>
  <c r="AA308" i="20"/>
  <c r="AA311" i="20" s="1"/>
  <c r="Z308" i="20"/>
  <c r="Z311" i="20" s="1"/>
  <c r="Y308" i="20"/>
  <c r="Y311" i="20" s="1"/>
  <c r="X308" i="20"/>
  <c r="X311" i="20" s="1"/>
  <c r="W308" i="20"/>
  <c r="W311" i="20" s="1"/>
  <c r="V308" i="20"/>
  <c r="V311" i="20" s="1"/>
  <c r="U308" i="20"/>
  <c r="U311" i="20" s="1"/>
  <c r="T308" i="20"/>
  <c r="T311" i="20" s="1"/>
  <c r="S308" i="20"/>
  <c r="S311" i="20" s="1"/>
  <c r="R308" i="20"/>
  <c r="R311" i="20" s="1"/>
  <c r="Q308" i="20"/>
  <c r="Q311" i="20" s="1"/>
  <c r="P308" i="20"/>
  <c r="P311" i="20" s="1"/>
  <c r="O308" i="20"/>
  <c r="O311" i="20" s="1"/>
  <c r="N308" i="20"/>
  <c r="N311" i="20" s="1"/>
  <c r="M308" i="20"/>
  <c r="M311" i="20" s="1"/>
  <c r="L308" i="20"/>
  <c r="L311" i="20" s="1"/>
  <c r="AG307" i="20"/>
  <c r="AE293" i="20"/>
  <c r="AD293" i="20"/>
  <c r="AC293" i="20"/>
  <c r="AA293" i="20"/>
  <c r="AA296" i="20" s="1"/>
  <c r="Z293" i="20"/>
  <c r="Z296" i="20" s="1"/>
  <c r="Y293" i="20"/>
  <c r="Y296" i="20" s="1"/>
  <c r="X293" i="20"/>
  <c r="X296" i="20" s="1"/>
  <c r="W293" i="20"/>
  <c r="W296" i="20" s="1"/>
  <c r="V293" i="20"/>
  <c r="V296" i="20" s="1"/>
  <c r="U293" i="20"/>
  <c r="U296" i="20" s="1"/>
  <c r="T293" i="20"/>
  <c r="T296" i="20" s="1"/>
  <c r="S293" i="20"/>
  <c r="S296" i="20" s="1"/>
  <c r="R293" i="20"/>
  <c r="R296" i="20" s="1"/>
  <c r="Q293" i="20"/>
  <c r="Q296" i="20" s="1"/>
  <c r="P293" i="20"/>
  <c r="P296" i="20" s="1"/>
  <c r="O293" i="20"/>
  <c r="O296" i="20" s="1"/>
  <c r="N293" i="20"/>
  <c r="N296" i="20" s="1"/>
  <c r="M293" i="20"/>
  <c r="M296" i="20" s="1"/>
  <c r="AE252" i="20"/>
  <c r="AD252" i="20"/>
  <c r="AC252" i="20"/>
  <c r="AB252" i="20"/>
  <c r="AA252" i="20"/>
  <c r="AA255" i="20" s="1"/>
  <c r="Z252" i="20"/>
  <c r="Z255" i="20" s="1"/>
  <c r="Y252" i="20"/>
  <c r="Y255" i="20" s="1"/>
  <c r="X252" i="20"/>
  <c r="X255" i="20" s="1"/>
  <c r="W252" i="20"/>
  <c r="W255" i="20" s="1"/>
  <c r="V252" i="20"/>
  <c r="V255" i="20" s="1"/>
  <c r="U252" i="20"/>
  <c r="U255" i="20" s="1"/>
  <c r="T252" i="20"/>
  <c r="T255" i="20" s="1"/>
  <c r="S252" i="20"/>
  <c r="S255" i="20" s="1"/>
  <c r="R252" i="20"/>
  <c r="R255" i="20" s="1"/>
  <c r="Q252" i="20"/>
  <c r="Q255" i="20" s="1"/>
  <c r="P252" i="20"/>
  <c r="P255" i="20" s="1"/>
  <c r="O252" i="20"/>
  <c r="O255" i="20" s="1"/>
  <c r="N252" i="20"/>
  <c r="N255" i="20" s="1"/>
  <c r="M252" i="20"/>
  <c r="M255" i="20" s="1"/>
  <c r="L252" i="20"/>
  <c r="L255" i="20" s="1"/>
  <c r="AE211" i="20"/>
  <c r="AD211" i="20"/>
  <c r="AC211" i="20"/>
  <c r="AB211" i="20"/>
  <c r="AA211" i="20"/>
  <c r="AA214" i="20" s="1"/>
  <c r="Z211" i="20"/>
  <c r="Z214" i="20" s="1"/>
  <c r="Y211" i="20"/>
  <c r="Y214" i="20" s="1"/>
  <c r="X211" i="20"/>
  <c r="X214" i="20" s="1"/>
  <c r="W211" i="20"/>
  <c r="W214" i="20" s="1"/>
  <c r="V211" i="20"/>
  <c r="V214" i="20" s="1"/>
  <c r="U211" i="20"/>
  <c r="U214" i="20" s="1"/>
  <c r="T211" i="20"/>
  <c r="T214" i="20" s="1"/>
  <c r="S211" i="20"/>
  <c r="S214" i="20" s="1"/>
  <c r="R211" i="20"/>
  <c r="R214" i="20" s="1"/>
  <c r="Q211" i="20"/>
  <c r="Q214" i="20" s="1"/>
  <c r="P211" i="20"/>
  <c r="P214" i="20" s="1"/>
  <c r="O211" i="20"/>
  <c r="O214" i="20" s="1"/>
  <c r="N211" i="20"/>
  <c r="N214" i="20" s="1"/>
  <c r="M211" i="20"/>
  <c r="M214" i="20" s="1"/>
  <c r="L211" i="20"/>
  <c r="L214" i="20" s="1"/>
  <c r="AE169" i="20"/>
  <c r="AD169" i="20"/>
  <c r="AC169" i="20"/>
  <c r="AB169" i="20"/>
  <c r="AA169" i="20"/>
  <c r="AA172" i="20" s="1"/>
  <c r="Z169" i="20"/>
  <c r="Z172" i="20" s="1"/>
  <c r="Y169" i="20"/>
  <c r="Y172" i="20" s="1"/>
  <c r="X169" i="20"/>
  <c r="X172" i="20" s="1"/>
  <c r="W169" i="20"/>
  <c r="W172" i="20" s="1"/>
  <c r="V169" i="20"/>
  <c r="V172" i="20" s="1"/>
  <c r="U169" i="20"/>
  <c r="U172" i="20" s="1"/>
  <c r="T169" i="20"/>
  <c r="T172" i="20" s="1"/>
  <c r="S169" i="20"/>
  <c r="S172" i="20" s="1"/>
  <c r="R169" i="20"/>
  <c r="R172" i="20" s="1"/>
  <c r="Q169" i="20"/>
  <c r="Q172" i="20" s="1"/>
  <c r="P169" i="20"/>
  <c r="P172" i="20" s="1"/>
  <c r="O169" i="20"/>
  <c r="O172" i="20" s="1"/>
  <c r="N169" i="20"/>
  <c r="N172" i="20" s="1"/>
  <c r="M169" i="20"/>
  <c r="M172" i="20" s="1"/>
  <c r="L169" i="20"/>
  <c r="L172" i="20" s="1"/>
  <c r="AE127" i="20"/>
  <c r="AD127" i="20"/>
  <c r="AC127" i="20"/>
  <c r="AB127" i="20"/>
  <c r="AA127" i="20"/>
  <c r="AA130" i="20" s="1"/>
  <c r="Z127" i="20"/>
  <c r="Z130" i="20" s="1"/>
  <c r="Y127" i="20"/>
  <c r="Y130" i="20" s="1"/>
  <c r="W127" i="20"/>
  <c r="W130" i="20" s="1"/>
  <c r="V127" i="20"/>
  <c r="V130" i="20" s="1"/>
  <c r="U127" i="20"/>
  <c r="U130" i="20" s="1"/>
  <c r="T127" i="20"/>
  <c r="T130" i="20" s="1"/>
  <c r="S127" i="20"/>
  <c r="S130" i="20" s="1"/>
  <c r="R127" i="20"/>
  <c r="R130" i="20" s="1"/>
  <c r="Q127" i="20"/>
  <c r="Q130" i="20" s="1"/>
  <c r="P127" i="20"/>
  <c r="P130" i="20" s="1"/>
  <c r="O127" i="20"/>
  <c r="O130" i="20" s="1"/>
  <c r="N127" i="20"/>
  <c r="N130" i="20" s="1"/>
  <c r="M127" i="20"/>
  <c r="M130" i="20" s="1"/>
  <c r="L127" i="20"/>
  <c r="L130" i="20" s="1"/>
  <c r="AE85" i="20"/>
  <c r="AD85" i="20"/>
  <c r="AC85" i="20"/>
  <c r="AA85" i="20"/>
  <c r="AA88" i="20" s="1"/>
  <c r="Z85" i="20"/>
  <c r="Z88" i="20" s="1"/>
  <c r="X85" i="20"/>
  <c r="X88" i="20" s="1"/>
  <c r="W85" i="20"/>
  <c r="W88" i="20" s="1"/>
  <c r="V85" i="20"/>
  <c r="V88" i="20" s="1"/>
  <c r="U85" i="20"/>
  <c r="U88" i="20" s="1"/>
  <c r="T85" i="20"/>
  <c r="T88" i="20" s="1"/>
  <c r="S85" i="20"/>
  <c r="S88" i="20" s="1"/>
  <c r="R85" i="20"/>
  <c r="R88" i="20" s="1"/>
  <c r="Q85" i="20"/>
  <c r="Q88" i="20" s="1"/>
  <c r="P85" i="20"/>
  <c r="P88" i="20" s="1"/>
  <c r="O85" i="20"/>
  <c r="O88" i="20" s="1"/>
  <c r="N85" i="20"/>
  <c r="N88" i="20" s="1"/>
  <c r="M85" i="20"/>
  <c r="M88" i="20" s="1"/>
  <c r="L88" i="20"/>
  <c r="AC46" i="20"/>
  <c r="AE43" i="20"/>
  <c r="AD43" i="20"/>
  <c r="AC43" i="20"/>
  <c r="AA43" i="20"/>
  <c r="AA46" i="20" s="1"/>
  <c r="Z43" i="20"/>
  <c r="Z46" i="20" s="1"/>
  <c r="Y43" i="20"/>
  <c r="Y46" i="20" s="1"/>
  <c r="X43" i="20"/>
  <c r="X46" i="20" s="1"/>
  <c r="W43" i="20"/>
  <c r="W46" i="20" s="1"/>
  <c r="V43" i="20"/>
  <c r="V46" i="20" s="1"/>
  <c r="U43" i="20"/>
  <c r="U46" i="20" s="1"/>
  <c r="T43" i="20"/>
  <c r="T46" i="20" s="1"/>
  <c r="S43" i="20"/>
  <c r="S46" i="20" s="1"/>
  <c r="R43" i="20"/>
  <c r="R46" i="20" s="1"/>
  <c r="Q43" i="20"/>
  <c r="Q46" i="20" s="1"/>
  <c r="P43" i="20"/>
  <c r="P46" i="20" s="1"/>
  <c r="O43" i="20"/>
  <c r="O46" i="20" s="1"/>
  <c r="N43" i="20"/>
  <c r="N46" i="20" s="1"/>
  <c r="M43" i="20"/>
  <c r="M46" i="20" s="1"/>
  <c r="L43" i="20"/>
  <c r="L46" i="20" s="1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5" i="20"/>
  <c r="AG24" i="20"/>
  <c r="AG23" i="20"/>
  <c r="AG22" i="20"/>
  <c r="AG21" i="20"/>
  <c r="AG20" i="20"/>
  <c r="AG19" i="20"/>
  <c r="AG18" i="20"/>
  <c r="AG17" i="20"/>
  <c r="AG16" i="20"/>
  <c r="AG15" i="20"/>
  <c r="AG14" i="20"/>
  <c r="AG13" i="20"/>
  <c r="AC125" i="18"/>
  <c r="Z211" i="18"/>
  <c r="AA125" i="18"/>
  <c r="Z125" i="18"/>
  <c r="AA82" i="18"/>
  <c r="Z82" i="18"/>
  <c r="AC341" i="18"/>
  <c r="AB341" i="18"/>
  <c r="AC298" i="18"/>
  <c r="AC256" i="18"/>
  <c r="AC128" i="18"/>
  <c r="AC85" i="18"/>
  <c r="AC42" i="18"/>
  <c r="X168" i="18"/>
  <c r="Y295" i="18"/>
  <c r="Y298" i="18" s="1"/>
  <c r="X39" i="18"/>
  <c r="X295" i="18"/>
  <c r="X298" i="18" s="1"/>
  <c r="AA39" i="18"/>
  <c r="AA42" i="18" s="1"/>
  <c r="AC17" i="19"/>
  <c r="X82" i="18"/>
  <c r="X85" i="18" s="1"/>
  <c r="AG238" i="18"/>
  <c r="AE354" i="18"/>
  <c r="AD354" i="18"/>
  <c r="AC354" i="18"/>
  <c r="AB354" i="18"/>
  <c r="AA354" i="18"/>
  <c r="AA357" i="18" s="1"/>
  <c r="Z354" i="18"/>
  <c r="Z357" i="18" s="1"/>
  <c r="Y354" i="18"/>
  <c r="Y357" i="18" s="1"/>
  <c r="X354" i="18"/>
  <c r="X357" i="18" s="1"/>
  <c r="W354" i="18"/>
  <c r="W357" i="18" s="1"/>
  <c r="V354" i="18"/>
  <c r="V357" i="18" s="1"/>
  <c r="U354" i="18"/>
  <c r="U357" i="18" s="1"/>
  <c r="T354" i="18"/>
  <c r="T357" i="18" s="1"/>
  <c r="S354" i="18"/>
  <c r="S357" i="18" s="1"/>
  <c r="R354" i="18"/>
  <c r="R357" i="18" s="1"/>
  <c r="Q354" i="18"/>
  <c r="Q357" i="18" s="1"/>
  <c r="P354" i="18"/>
  <c r="P357" i="18" s="1"/>
  <c r="O354" i="18"/>
  <c r="O357" i="18" s="1"/>
  <c r="N354" i="18"/>
  <c r="N357" i="18" s="1"/>
  <c r="M354" i="18"/>
  <c r="M357" i="18" s="1"/>
  <c r="L354" i="18"/>
  <c r="L357" i="18" s="1"/>
  <c r="AG353" i="18"/>
  <c r="AG352" i="18"/>
  <c r="AG351" i="18"/>
  <c r="AD157" i="19"/>
  <c r="AE154" i="19"/>
  <c r="AD154" i="19"/>
  <c r="AC154" i="19"/>
  <c r="AB154" i="19"/>
  <c r="AA154" i="19"/>
  <c r="AA157" i="19" s="1"/>
  <c r="Z154" i="19"/>
  <c r="Z157" i="19" s="1"/>
  <c r="Y154" i="19"/>
  <c r="Y157" i="19" s="1"/>
  <c r="X154" i="19"/>
  <c r="X157" i="19" s="1"/>
  <c r="W154" i="19"/>
  <c r="W157" i="19" s="1"/>
  <c r="V154" i="19"/>
  <c r="V157" i="19" s="1"/>
  <c r="U154" i="19"/>
  <c r="U157" i="19" s="1"/>
  <c r="T154" i="19"/>
  <c r="T157" i="19" s="1"/>
  <c r="S154" i="19"/>
  <c r="S157" i="19" s="1"/>
  <c r="R154" i="19"/>
  <c r="R157" i="19" s="1"/>
  <c r="Q154" i="19"/>
  <c r="Q157" i="19" s="1"/>
  <c r="P154" i="19"/>
  <c r="P157" i="19" s="1"/>
  <c r="O154" i="19"/>
  <c r="O157" i="19" s="1"/>
  <c r="N154" i="19"/>
  <c r="N157" i="19" s="1"/>
  <c r="M154" i="19"/>
  <c r="M157" i="19" s="1"/>
  <c r="L154" i="19"/>
  <c r="L157" i="19" s="1"/>
  <c r="AG153" i="19"/>
  <c r="AG152" i="19"/>
  <c r="AG151" i="19"/>
  <c r="AG150" i="19"/>
  <c r="AD140" i="19"/>
  <c r="AC140" i="19"/>
  <c r="AE137" i="19"/>
  <c r="AD137" i="19"/>
  <c r="AC137" i="19"/>
  <c r="AB137" i="19"/>
  <c r="AA137" i="19"/>
  <c r="AA140" i="19" s="1"/>
  <c r="Z137" i="19"/>
  <c r="Z140" i="19" s="1"/>
  <c r="Y137" i="19"/>
  <c r="Y140" i="19" s="1"/>
  <c r="X137" i="19"/>
  <c r="X140" i="19" s="1"/>
  <c r="W137" i="19"/>
  <c r="W140" i="19" s="1"/>
  <c r="V137" i="19"/>
  <c r="V140" i="19" s="1"/>
  <c r="U137" i="19"/>
  <c r="U140" i="19" s="1"/>
  <c r="T137" i="19"/>
  <c r="T140" i="19" s="1"/>
  <c r="S137" i="19"/>
  <c r="S140" i="19" s="1"/>
  <c r="R137" i="19"/>
  <c r="R140" i="19" s="1"/>
  <c r="Q137" i="19"/>
  <c r="Q140" i="19" s="1"/>
  <c r="P137" i="19"/>
  <c r="P140" i="19" s="1"/>
  <c r="O137" i="19"/>
  <c r="O140" i="19" s="1"/>
  <c r="N137" i="19"/>
  <c r="N140" i="19" s="1"/>
  <c r="M137" i="19"/>
  <c r="M140" i="19" s="1"/>
  <c r="L137" i="19"/>
  <c r="L140" i="19" s="1"/>
  <c r="AG136" i="19"/>
  <c r="AG135" i="19"/>
  <c r="AG134" i="19"/>
  <c r="AG133" i="19"/>
  <c r="AG132" i="19"/>
  <c r="AG131" i="19"/>
  <c r="AE120" i="19"/>
  <c r="AD120" i="19"/>
  <c r="AC120" i="19"/>
  <c r="AB120" i="19"/>
  <c r="AA120" i="19"/>
  <c r="AA123" i="19" s="1"/>
  <c r="Z120" i="19"/>
  <c r="Z123" i="19" s="1"/>
  <c r="Y120" i="19"/>
  <c r="Y123" i="19" s="1"/>
  <c r="X120" i="19"/>
  <c r="X123" i="19" s="1"/>
  <c r="W120" i="19"/>
  <c r="W123" i="19" s="1"/>
  <c r="V120" i="19"/>
  <c r="V123" i="19" s="1"/>
  <c r="U120" i="19"/>
  <c r="U123" i="19" s="1"/>
  <c r="T120" i="19"/>
  <c r="T123" i="19" s="1"/>
  <c r="S120" i="19"/>
  <c r="S123" i="19" s="1"/>
  <c r="R120" i="19"/>
  <c r="R123" i="19" s="1"/>
  <c r="Q120" i="19"/>
  <c r="Q123" i="19" s="1"/>
  <c r="P120" i="19"/>
  <c r="P123" i="19" s="1"/>
  <c r="O120" i="19"/>
  <c r="O123" i="19" s="1"/>
  <c r="N120" i="19"/>
  <c r="N123" i="19" s="1"/>
  <c r="M120" i="19"/>
  <c r="M123" i="19" s="1"/>
  <c r="L120" i="19"/>
  <c r="L123" i="19" s="1"/>
  <c r="AG119" i="19"/>
  <c r="AG118" i="19"/>
  <c r="AG117" i="19"/>
  <c r="AG116" i="19"/>
  <c r="AG115" i="19"/>
  <c r="AG114" i="19"/>
  <c r="AD106" i="19"/>
  <c r="AE103" i="19"/>
  <c r="AD103" i="19"/>
  <c r="AC103" i="19"/>
  <c r="AB103" i="19"/>
  <c r="AA103" i="19"/>
  <c r="AA106" i="19" s="1"/>
  <c r="Z103" i="19"/>
  <c r="Z106" i="19" s="1"/>
  <c r="Y103" i="19"/>
  <c r="Y106" i="19" s="1"/>
  <c r="X103" i="19"/>
  <c r="X106" i="19" s="1"/>
  <c r="W103" i="19"/>
  <c r="W106" i="19" s="1"/>
  <c r="V103" i="19"/>
  <c r="V106" i="19" s="1"/>
  <c r="U103" i="19"/>
  <c r="U106" i="19" s="1"/>
  <c r="T103" i="19"/>
  <c r="T106" i="19" s="1"/>
  <c r="S103" i="19"/>
  <c r="S106" i="19" s="1"/>
  <c r="R103" i="19"/>
  <c r="R106" i="19" s="1"/>
  <c r="Q103" i="19"/>
  <c r="Q106" i="19" s="1"/>
  <c r="P103" i="19"/>
  <c r="P106" i="19" s="1"/>
  <c r="O103" i="19"/>
  <c r="O106" i="19" s="1"/>
  <c r="N103" i="19"/>
  <c r="N106" i="19" s="1"/>
  <c r="M103" i="19"/>
  <c r="M106" i="19" s="1"/>
  <c r="L103" i="19"/>
  <c r="L106" i="19" s="1"/>
  <c r="AG102" i="19"/>
  <c r="AG101" i="19"/>
  <c r="AG100" i="19"/>
  <c r="AG99" i="19"/>
  <c r="AG98" i="19"/>
  <c r="AG97" i="19"/>
  <c r="AD89" i="19"/>
  <c r="AE86" i="19"/>
  <c r="AD86" i="19"/>
  <c r="AC86" i="19"/>
  <c r="AB86" i="19"/>
  <c r="AA86" i="19"/>
  <c r="AA89" i="19" s="1"/>
  <c r="Z86" i="19"/>
  <c r="Z89" i="19" s="1"/>
  <c r="Y86" i="19"/>
  <c r="Y89" i="19" s="1"/>
  <c r="X86" i="19"/>
  <c r="X89" i="19" s="1"/>
  <c r="W86" i="19"/>
  <c r="W89" i="19" s="1"/>
  <c r="V86" i="19"/>
  <c r="V89" i="19" s="1"/>
  <c r="U86" i="19"/>
  <c r="U89" i="19" s="1"/>
  <c r="T86" i="19"/>
  <c r="T89" i="19" s="1"/>
  <c r="S86" i="19"/>
  <c r="S89" i="19" s="1"/>
  <c r="R86" i="19"/>
  <c r="R89" i="19" s="1"/>
  <c r="Q86" i="19"/>
  <c r="Q89" i="19" s="1"/>
  <c r="P86" i="19"/>
  <c r="P89" i="19" s="1"/>
  <c r="O86" i="19"/>
  <c r="O89" i="19" s="1"/>
  <c r="N86" i="19"/>
  <c r="N89" i="19" s="1"/>
  <c r="M86" i="19"/>
  <c r="M89" i="19" s="1"/>
  <c r="L86" i="19"/>
  <c r="L89" i="19" s="1"/>
  <c r="AG85" i="19"/>
  <c r="AG84" i="19"/>
  <c r="AG83" i="19"/>
  <c r="AG82" i="19"/>
  <c r="AG81" i="19"/>
  <c r="AG80" i="19"/>
  <c r="AD71" i="19"/>
  <c r="AE68" i="19"/>
  <c r="AD68" i="19"/>
  <c r="AC68" i="19"/>
  <c r="AB68" i="19"/>
  <c r="AA68" i="19"/>
  <c r="AA71" i="19" s="1"/>
  <c r="Z68" i="19"/>
  <c r="Z71" i="19" s="1"/>
  <c r="Y68" i="19"/>
  <c r="Y71" i="19" s="1"/>
  <c r="X68" i="19"/>
  <c r="X71" i="19" s="1"/>
  <c r="W68" i="19"/>
  <c r="W71" i="19" s="1"/>
  <c r="V68" i="19"/>
  <c r="V71" i="19" s="1"/>
  <c r="U68" i="19"/>
  <c r="U71" i="19" s="1"/>
  <c r="T68" i="19"/>
  <c r="T71" i="19" s="1"/>
  <c r="S68" i="19"/>
  <c r="S71" i="19" s="1"/>
  <c r="R68" i="19"/>
  <c r="R71" i="19" s="1"/>
  <c r="Q68" i="19"/>
  <c r="Q71" i="19" s="1"/>
  <c r="P68" i="19"/>
  <c r="P71" i="19" s="1"/>
  <c r="O68" i="19"/>
  <c r="O71" i="19" s="1"/>
  <c r="N68" i="19"/>
  <c r="N71" i="19" s="1"/>
  <c r="M68" i="19"/>
  <c r="M71" i="19" s="1"/>
  <c r="L68" i="19"/>
  <c r="L71" i="19" s="1"/>
  <c r="AG67" i="19"/>
  <c r="AG66" i="19"/>
  <c r="AG65" i="19"/>
  <c r="AG64" i="19"/>
  <c r="AG63" i="19"/>
  <c r="AG62" i="19"/>
  <c r="AD53" i="19"/>
  <c r="AE50" i="19"/>
  <c r="AD50" i="19"/>
  <c r="AC50" i="19"/>
  <c r="AB50" i="19"/>
  <c r="AA50" i="19"/>
  <c r="AA53" i="19" s="1"/>
  <c r="Z50" i="19"/>
  <c r="Z53" i="19" s="1"/>
  <c r="Y50" i="19"/>
  <c r="Y53" i="19" s="1"/>
  <c r="X50" i="19"/>
  <c r="X53" i="19" s="1"/>
  <c r="W50" i="19"/>
  <c r="W53" i="19" s="1"/>
  <c r="V50" i="19"/>
  <c r="V53" i="19" s="1"/>
  <c r="U50" i="19"/>
  <c r="U53" i="19" s="1"/>
  <c r="T50" i="19"/>
  <c r="T53" i="19" s="1"/>
  <c r="S50" i="19"/>
  <c r="S53" i="19" s="1"/>
  <c r="R50" i="19"/>
  <c r="R53" i="19" s="1"/>
  <c r="Q50" i="19"/>
  <c r="Q53" i="19" s="1"/>
  <c r="P50" i="19"/>
  <c r="P53" i="19" s="1"/>
  <c r="O50" i="19"/>
  <c r="O53" i="19" s="1"/>
  <c r="N50" i="19"/>
  <c r="N53" i="19" s="1"/>
  <c r="M50" i="19"/>
  <c r="M53" i="19" s="1"/>
  <c r="L50" i="19"/>
  <c r="L53" i="19" s="1"/>
  <c r="AG49" i="19"/>
  <c r="AG48" i="19"/>
  <c r="AG47" i="19"/>
  <c r="AG46" i="19"/>
  <c r="AG45" i="19"/>
  <c r="AG44" i="19"/>
  <c r="AD35" i="19"/>
  <c r="AE32" i="19"/>
  <c r="AD32" i="19"/>
  <c r="AC32" i="19"/>
  <c r="AB32" i="19"/>
  <c r="AB35" i="19" s="1"/>
  <c r="AA32" i="19"/>
  <c r="AA35" i="19" s="1"/>
  <c r="Z32" i="19"/>
  <c r="Z35" i="19" s="1"/>
  <c r="Y32" i="19"/>
  <c r="Y35" i="19" s="1"/>
  <c r="X32" i="19"/>
  <c r="X35" i="19" s="1"/>
  <c r="W32" i="19"/>
  <c r="W35" i="19" s="1"/>
  <c r="V32" i="19"/>
  <c r="V35" i="19" s="1"/>
  <c r="U32" i="19"/>
  <c r="U35" i="19" s="1"/>
  <c r="T32" i="19"/>
  <c r="T35" i="19" s="1"/>
  <c r="S32" i="19"/>
  <c r="S35" i="19" s="1"/>
  <c r="R32" i="19"/>
  <c r="R35" i="19" s="1"/>
  <c r="Q32" i="19"/>
  <c r="Q35" i="19" s="1"/>
  <c r="P32" i="19"/>
  <c r="P35" i="19" s="1"/>
  <c r="O32" i="19"/>
  <c r="O35" i="19" s="1"/>
  <c r="N32" i="19"/>
  <c r="N35" i="19" s="1"/>
  <c r="M32" i="19"/>
  <c r="M35" i="19" s="1"/>
  <c r="L32" i="19"/>
  <c r="L35" i="19" s="1"/>
  <c r="AG31" i="19"/>
  <c r="AG30" i="19"/>
  <c r="AG29" i="19"/>
  <c r="AG28" i="19"/>
  <c r="AG27" i="19"/>
  <c r="AG26" i="19"/>
  <c r="AD17" i="19"/>
  <c r="AB17" i="19"/>
  <c r="AE14" i="19"/>
  <c r="AD14" i="19"/>
  <c r="AC14" i="19"/>
  <c r="AB14" i="19"/>
  <c r="AA14" i="19"/>
  <c r="AA17" i="19" s="1"/>
  <c r="Z14" i="19"/>
  <c r="Z17" i="19" s="1"/>
  <c r="Y14" i="19"/>
  <c r="Y17" i="19" s="1"/>
  <c r="X14" i="19"/>
  <c r="X17" i="19" s="1"/>
  <c r="W14" i="19"/>
  <c r="W17" i="19" s="1"/>
  <c r="V14" i="19"/>
  <c r="V17" i="19" s="1"/>
  <c r="U14" i="19"/>
  <c r="U17" i="19" s="1"/>
  <c r="T14" i="19"/>
  <c r="T17" i="19" s="1"/>
  <c r="S14" i="19"/>
  <c r="S17" i="19" s="1"/>
  <c r="R14" i="19"/>
  <c r="R17" i="19" s="1"/>
  <c r="Q14" i="19"/>
  <c r="Q17" i="19" s="1"/>
  <c r="P14" i="19"/>
  <c r="P17" i="19" s="1"/>
  <c r="O14" i="19"/>
  <c r="O17" i="19" s="1"/>
  <c r="N14" i="19"/>
  <c r="N17" i="19" s="1"/>
  <c r="M14" i="19"/>
  <c r="M17" i="19" s="1"/>
  <c r="L14" i="19"/>
  <c r="L17" i="19" s="1"/>
  <c r="AG13" i="19"/>
  <c r="AG12" i="19"/>
  <c r="AG11" i="19"/>
  <c r="AG10" i="19"/>
  <c r="AG9" i="19"/>
  <c r="AG8" i="19"/>
  <c r="AF88" i="20" l="1"/>
  <c r="AF46" i="20"/>
  <c r="AF214" i="20"/>
  <c r="AF130" i="20"/>
  <c r="AF172" i="20"/>
  <c r="AF311" i="20"/>
  <c r="AF255" i="20"/>
  <c r="AF296" i="20"/>
  <c r="AF357" i="18"/>
  <c r="AF71" i="19"/>
  <c r="AF17" i="19"/>
  <c r="AF89" i="19"/>
  <c r="AF53" i="19"/>
  <c r="AF123" i="19"/>
  <c r="AF157" i="19"/>
  <c r="AF106" i="19"/>
  <c r="AF140" i="19"/>
  <c r="AF35" i="19"/>
  <c r="AE338" i="18"/>
  <c r="AD338" i="18"/>
  <c r="AC338" i="18"/>
  <c r="AB338" i="18"/>
  <c r="AA338" i="18"/>
  <c r="AA341" i="18" s="1"/>
  <c r="Z338" i="18"/>
  <c r="Z341" i="18" s="1"/>
  <c r="Y338" i="18"/>
  <c r="Y341" i="18" s="1"/>
  <c r="X338" i="18"/>
  <c r="X341" i="18" s="1"/>
  <c r="W338" i="18"/>
  <c r="W341" i="18" s="1"/>
  <c r="V338" i="18"/>
  <c r="V341" i="18" s="1"/>
  <c r="U338" i="18"/>
  <c r="U341" i="18" s="1"/>
  <c r="T338" i="18"/>
  <c r="T341" i="18" s="1"/>
  <c r="S338" i="18"/>
  <c r="S341" i="18" s="1"/>
  <c r="R338" i="18"/>
  <c r="R341" i="18" s="1"/>
  <c r="Q338" i="18"/>
  <c r="Q341" i="18" s="1"/>
  <c r="P338" i="18"/>
  <c r="P341" i="18" s="1"/>
  <c r="O338" i="18"/>
  <c r="O341" i="18" s="1"/>
  <c r="N338" i="18"/>
  <c r="N341" i="18" s="1"/>
  <c r="M338" i="18"/>
  <c r="M341" i="18" s="1"/>
  <c r="L338" i="18"/>
  <c r="L341" i="18" s="1"/>
  <c r="AG337" i="18"/>
  <c r="AG336" i="18"/>
  <c r="AG335" i="18"/>
  <c r="AG334" i="18"/>
  <c r="AG333" i="18"/>
  <c r="AG332" i="18"/>
  <c r="AG331" i="18"/>
  <c r="AG330" i="18"/>
  <c r="AG329" i="18"/>
  <c r="AG328" i="18"/>
  <c r="AG327" i="18"/>
  <c r="AG326" i="18"/>
  <c r="AG325" i="18"/>
  <c r="AG324" i="18"/>
  <c r="AG323" i="18"/>
  <c r="AG322" i="18"/>
  <c r="AG321" i="18"/>
  <c r="AG320" i="18"/>
  <c r="AG319" i="18"/>
  <c r="AG318" i="18"/>
  <c r="AG317" i="18"/>
  <c r="AG316" i="18"/>
  <c r="AG315" i="18"/>
  <c r="AG314" i="18"/>
  <c r="AG313" i="18"/>
  <c r="AG312" i="18"/>
  <c r="AG311" i="18"/>
  <c r="AG310" i="18"/>
  <c r="AG309" i="18"/>
  <c r="AG308" i="18"/>
  <c r="AG307" i="18"/>
  <c r="AG266" i="18"/>
  <c r="AG265" i="18"/>
  <c r="AG264" i="18"/>
  <c r="AG224" i="18"/>
  <c r="AG223" i="18"/>
  <c r="AG222" i="18"/>
  <c r="AG182" i="18"/>
  <c r="AG181" i="18"/>
  <c r="AG180" i="18"/>
  <c r="AG96" i="18"/>
  <c r="AG95" i="18"/>
  <c r="AG94" i="18"/>
  <c r="AG53" i="18"/>
  <c r="AG52" i="18"/>
  <c r="AG51" i="18"/>
  <c r="AG10" i="18"/>
  <c r="AG9" i="18"/>
  <c r="AG8" i="18"/>
  <c r="AG352" i="17"/>
  <c r="Y354" i="17"/>
  <c r="AG351" i="17"/>
  <c r="AA323" i="17"/>
  <c r="AA326" i="17" s="1"/>
  <c r="AG350" i="17"/>
  <c r="AC326" i="17"/>
  <c r="AG294" i="18"/>
  <c r="AG293" i="18"/>
  <c r="AG292" i="18"/>
  <c r="AG291" i="18"/>
  <c r="AG290" i="18"/>
  <c r="AG289" i="18"/>
  <c r="AG288" i="18"/>
  <c r="AG287" i="18"/>
  <c r="AG286" i="18"/>
  <c r="AG285" i="18"/>
  <c r="AG284" i="18"/>
  <c r="AG283" i="18"/>
  <c r="AG282" i="18"/>
  <c r="AG281" i="18"/>
  <c r="AG280" i="18"/>
  <c r="AG279" i="18"/>
  <c r="AG278" i="18"/>
  <c r="AG277" i="18"/>
  <c r="AG276" i="18"/>
  <c r="AG275" i="18"/>
  <c r="AG274" i="18"/>
  <c r="AG273" i="18"/>
  <c r="AG272" i="18"/>
  <c r="AG271" i="18"/>
  <c r="AG270" i="18"/>
  <c r="AG269" i="18"/>
  <c r="AG268" i="18"/>
  <c r="AG267" i="18"/>
  <c r="AG252" i="18"/>
  <c r="AG251" i="18"/>
  <c r="AG250" i="18"/>
  <c r="AG249" i="18"/>
  <c r="AG248" i="18"/>
  <c r="AG247" i="18"/>
  <c r="AG246" i="18"/>
  <c r="AG245" i="18"/>
  <c r="AG244" i="18"/>
  <c r="AG243" i="18"/>
  <c r="AG242" i="18"/>
  <c r="AG241" i="18"/>
  <c r="AG240" i="18"/>
  <c r="AG239" i="18"/>
  <c r="AG237" i="18"/>
  <c r="AG236" i="18"/>
  <c r="AG235" i="18"/>
  <c r="AG234" i="18"/>
  <c r="AG233" i="18"/>
  <c r="AG232" i="18"/>
  <c r="AG231" i="18"/>
  <c r="AG230" i="18"/>
  <c r="AG229" i="18"/>
  <c r="AG228" i="18"/>
  <c r="AG227" i="18"/>
  <c r="AG226" i="18"/>
  <c r="AG225" i="18"/>
  <c r="AG210" i="18"/>
  <c r="AG209" i="18"/>
  <c r="AG208" i="18"/>
  <c r="AG207" i="18"/>
  <c r="AG206" i="18"/>
  <c r="AG205" i="18"/>
  <c r="AG204" i="18"/>
  <c r="AG203" i="18"/>
  <c r="AG202" i="18"/>
  <c r="AG201" i="18"/>
  <c r="AG200" i="18"/>
  <c r="AG199" i="18"/>
  <c r="AG198" i="18"/>
  <c r="AG197" i="18"/>
  <c r="AG196" i="18"/>
  <c r="AG195" i="18"/>
  <c r="AG194" i="18"/>
  <c r="AG193" i="18"/>
  <c r="AG192" i="18"/>
  <c r="AG191" i="18"/>
  <c r="AG190" i="18"/>
  <c r="AG189" i="18"/>
  <c r="AG188" i="18"/>
  <c r="AG187" i="18"/>
  <c r="AG186" i="18"/>
  <c r="AG185" i="18"/>
  <c r="AG184" i="18"/>
  <c r="AG183" i="18"/>
  <c r="AG167" i="18"/>
  <c r="AG166" i="18"/>
  <c r="AG165" i="18"/>
  <c r="AG164" i="18"/>
  <c r="AG163" i="18"/>
  <c r="AG162" i="18"/>
  <c r="AG161" i="18"/>
  <c r="AG160" i="18"/>
  <c r="AG159" i="18"/>
  <c r="AG158" i="18"/>
  <c r="AG157" i="18"/>
  <c r="AG156" i="18"/>
  <c r="AG155" i="18"/>
  <c r="AG154" i="18"/>
  <c r="AG153" i="18"/>
  <c r="AG152" i="18"/>
  <c r="AG151" i="18"/>
  <c r="AG150" i="18"/>
  <c r="AG149" i="18"/>
  <c r="AG148" i="18"/>
  <c r="AG147" i="18"/>
  <c r="AG146" i="18"/>
  <c r="AG145" i="18"/>
  <c r="AG144" i="18"/>
  <c r="AG143" i="18"/>
  <c r="AG142" i="18"/>
  <c r="AG141" i="18"/>
  <c r="AG140" i="18"/>
  <c r="AG139" i="18"/>
  <c r="AG138" i="18"/>
  <c r="AG137" i="18"/>
  <c r="AG124" i="18"/>
  <c r="AG123" i="18"/>
  <c r="AG122" i="18"/>
  <c r="AG121" i="18"/>
  <c r="AG120" i="18"/>
  <c r="AG119" i="18"/>
  <c r="AG118" i="18"/>
  <c r="AG117" i="18"/>
  <c r="AG116" i="18"/>
  <c r="AG115" i="18"/>
  <c r="AG114" i="18"/>
  <c r="AG113" i="18"/>
  <c r="AG112" i="18"/>
  <c r="AG111" i="18"/>
  <c r="AG110" i="18"/>
  <c r="AG109" i="18"/>
  <c r="AG108" i="18"/>
  <c r="AG107" i="18"/>
  <c r="AG106" i="18"/>
  <c r="AG105" i="18"/>
  <c r="AG104" i="18"/>
  <c r="AG103" i="18"/>
  <c r="AG102" i="18"/>
  <c r="AG101" i="18"/>
  <c r="AG100" i="18"/>
  <c r="AG99" i="18"/>
  <c r="AG98" i="18"/>
  <c r="AG97" i="18"/>
  <c r="AG81" i="18"/>
  <c r="AG80" i="18"/>
  <c r="AG79" i="18"/>
  <c r="AG78" i="18"/>
  <c r="AG77" i="18"/>
  <c r="AG76" i="18"/>
  <c r="AG75" i="18"/>
  <c r="AG74" i="18"/>
  <c r="AG73" i="18"/>
  <c r="AG72" i="18"/>
  <c r="AG71" i="18"/>
  <c r="AG70" i="18"/>
  <c r="AG69" i="18"/>
  <c r="AG68" i="18"/>
  <c r="AG67" i="18"/>
  <c r="AG66" i="18"/>
  <c r="AG65" i="18"/>
  <c r="AG64" i="18"/>
  <c r="AG63" i="18"/>
  <c r="AG62" i="18"/>
  <c r="AG61" i="18"/>
  <c r="AG60" i="18"/>
  <c r="AG59" i="18"/>
  <c r="AG58" i="18"/>
  <c r="AG57" i="18"/>
  <c r="AG56" i="18"/>
  <c r="AG55" i="18"/>
  <c r="AG54" i="18"/>
  <c r="AE295" i="18"/>
  <c r="AD295" i="18"/>
  <c r="AC295" i="18"/>
  <c r="AA295" i="18"/>
  <c r="AA298" i="18" s="1"/>
  <c r="Z295" i="18"/>
  <c r="Z298" i="18" s="1"/>
  <c r="W295" i="18"/>
  <c r="W298" i="18" s="1"/>
  <c r="V295" i="18"/>
  <c r="V298" i="18" s="1"/>
  <c r="U295" i="18"/>
  <c r="U298" i="18" s="1"/>
  <c r="T295" i="18"/>
  <c r="T298" i="18" s="1"/>
  <c r="S295" i="18"/>
  <c r="S298" i="18" s="1"/>
  <c r="R295" i="18"/>
  <c r="R298" i="18" s="1"/>
  <c r="Q295" i="18"/>
  <c r="Q298" i="18" s="1"/>
  <c r="P295" i="18"/>
  <c r="P298" i="18" s="1"/>
  <c r="O295" i="18"/>
  <c r="O298" i="18" s="1"/>
  <c r="N295" i="18"/>
  <c r="N298" i="18" s="1"/>
  <c r="M295" i="18"/>
  <c r="M298" i="18" s="1"/>
  <c r="L295" i="18"/>
  <c r="L298" i="18" s="1"/>
  <c r="AE253" i="18"/>
  <c r="AD253" i="18"/>
  <c r="AC253" i="18"/>
  <c r="AB253" i="18"/>
  <c r="AA253" i="18"/>
  <c r="AA256" i="18" s="1"/>
  <c r="Z253" i="18"/>
  <c r="Z256" i="18" s="1"/>
  <c r="Y253" i="18"/>
  <c r="Y256" i="18" s="1"/>
  <c r="X253" i="18"/>
  <c r="X256" i="18" s="1"/>
  <c r="W253" i="18"/>
  <c r="W256" i="18" s="1"/>
  <c r="V253" i="18"/>
  <c r="V256" i="18" s="1"/>
  <c r="U253" i="18"/>
  <c r="U256" i="18" s="1"/>
  <c r="T253" i="18"/>
  <c r="T256" i="18" s="1"/>
  <c r="S253" i="18"/>
  <c r="S256" i="18" s="1"/>
  <c r="R253" i="18"/>
  <c r="R256" i="18" s="1"/>
  <c r="Q253" i="18"/>
  <c r="Q256" i="18" s="1"/>
  <c r="P253" i="18"/>
  <c r="P256" i="18" s="1"/>
  <c r="O253" i="18"/>
  <c r="O256" i="18" s="1"/>
  <c r="N253" i="18"/>
  <c r="N256" i="18" s="1"/>
  <c r="M253" i="18"/>
  <c r="M256" i="18" s="1"/>
  <c r="L253" i="18"/>
  <c r="L256" i="18" s="1"/>
  <c r="AE211" i="18"/>
  <c r="AD211" i="18"/>
  <c r="AC211" i="18"/>
  <c r="AB211" i="18"/>
  <c r="AA211" i="18"/>
  <c r="AA214" i="18" s="1"/>
  <c r="Z214" i="18"/>
  <c r="Y211" i="18"/>
  <c r="Y214" i="18" s="1"/>
  <c r="X211" i="18"/>
  <c r="X214" i="18" s="1"/>
  <c r="W211" i="18"/>
  <c r="W214" i="18" s="1"/>
  <c r="V211" i="18"/>
  <c r="V214" i="18" s="1"/>
  <c r="U211" i="18"/>
  <c r="U214" i="18" s="1"/>
  <c r="T211" i="18"/>
  <c r="T214" i="18" s="1"/>
  <c r="S211" i="18"/>
  <c r="S214" i="18" s="1"/>
  <c r="R211" i="18"/>
  <c r="R214" i="18" s="1"/>
  <c r="Q211" i="18"/>
  <c r="Q214" i="18" s="1"/>
  <c r="P211" i="18"/>
  <c r="P214" i="18" s="1"/>
  <c r="O211" i="18"/>
  <c r="O214" i="18" s="1"/>
  <c r="N211" i="18"/>
  <c r="N214" i="18" s="1"/>
  <c r="M211" i="18"/>
  <c r="M214" i="18" s="1"/>
  <c r="L211" i="18"/>
  <c r="L214" i="18" s="1"/>
  <c r="AE168" i="18"/>
  <c r="AD168" i="18"/>
  <c r="AC168" i="18"/>
  <c r="AB168" i="18"/>
  <c r="AA168" i="18"/>
  <c r="AA171" i="18" s="1"/>
  <c r="Z168" i="18"/>
  <c r="Z171" i="18" s="1"/>
  <c r="Y168" i="18"/>
  <c r="Y171" i="18" s="1"/>
  <c r="X171" i="18"/>
  <c r="W168" i="18"/>
  <c r="W171" i="18" s="1"/>
  <c r="V168" i="18"/>
  <c r="V171" i="18" s="1"/>
  <c r="U168" i="18"/>
  <c r="U171" i="18" s="1"/>
  <c r="T168" i="18"/>
  <c r="T171" i="18" s="1"/>
  <c r="S168" i="18"/>
  <c r="S171" i="18" s="1"/>
  <c r="R168" i="18"/>
  <c r="R171" i="18" s="1"/>
  <c r="Q168" i="18"/>
  <c r="Q171" i="18" s="1"/>
  <c r="P168" i="18"/>
  <c r="P171" i="18" s="1"/>
  <c r="O168" i="18"/>
  <c r="O171" i="18" s="1"/>
  <c r="N168" i="18"/>
  <c r="N171" i="18" s="1"/>
  <c r="M168" i="18"/>
  <c r="M171" i="18" s="1"/>
  <c r="L168" i="18"/>
  <c r="L171" i="18" s="1"/>
  <c r="AE125" i="18"/>
  <c r="AD125" i="18"/>
  <c r="AB125" i="18"/>
  <c r="AA128" i="18"/>
  <c r="Z128" i="18"/>
  <c r="Y125" i="18"/>
  <c r="Y128" i="18" s="1"/>
  <c r="X125" i="18"/>
  <c r="X128" i="18" s="1"/>
  <c r="W125" i="18"/>
  <c r="W128" i="18" s="1"/>
  <c r="V125" i="18"/>
  <c r="V128" i="18" s="1"/>
  <c r="U125" i="18"/>
  <c r="U128" i="18" s="1"/>
  <c r="T125" i="18"/>
  <c r="T128" i="18" s="1"/>
  <c r="S125" i="18"/>
  <c r="S128" i="18" s="1"/>
  <c r="R125" i="18"/>
  <c r="R128" i="18" s="1"/>
  <c r="Q125" i="18"/>
  <c r="Q128" i="18" s="1"/>
  <c r="P125" i="18"/>
  <c r="P128" i="18" s="1"/>
  <c r="O125" i="18"/>
  <c r="O128" i="18" s="1"/>
  <c r="N125" i="18"/>
  <c r="N128" i="18" s="1"/>
  <c r="M125" i="18"/>
  <c r="M128" i="18" s="1"/>
  <c r="L125" i="18"/>
  <c r="L128" i="18" s="1"/>
  <c r="AE82" i="18"/>
  <c r="AD82" i="18"/>
  <c r="AC82" i="18"/>
  <c r="AA85" i="18"/>
  <c r="Z85" i="18"/>
  <c r="Y82" i="18"/>
  <c r="Y85" i="18" s="1"/>
  <c r="W82" i="18"/>
  <c r="W85" i="18" s="1"/>
  <c r="V82" i="18"/>
  <c r="V85" i="18" s="1"/>
  <c r="U82" i="18"/>
  <c r="U85" i="18" s="1"/>
  <c r="T82" i="18"/>
  <c r="T85" i="18" s="1"/>
  <c r="S82" i="18"/>
  <c r="S85" i="18" s="1"/>
  <c r="R82" i="18"/>
  <c r="R85" i="18" s="1"/>
  <c r="Q82" i="18"/>
  <c r="Q85" i="18" s="1"/>
  <c r="P82" i="18"/>
  <c r="P85" i="18" s="1"/>
  <c r="O82" i="18"/>
  <c r="O85" i="18" s="1"/>
  <c r="N82" i="18"/>
  <c r="N85" i="18" s="1"/>
  <c r="M82" i="18"/>
  <c r="M85" i="18" s="1"/>
  <c r="L82" i="18"/>
  <c r="L85" i="18" s="1"/>
  <c r="AE39" i="18"/>
  <c r="AD39" i="18"/>
  <c r="AC39" i="18"/>
  <c r="Z39" i="18"/>
  <c r="Z42" i="18" s="1"/>
  <c r="Y39" i="18"/>
  <c r="Y42" i="18" s="1"/>
  <c r="X42" i="18"/>
  <c r="W39" i="18"/>
  <c r="W42" i="18" s="1"/>
  <c r="V39" i="18"/>
  <c r="V42" i="18" s="1"/>
  <c r="U39" i="18"/>
  <c r="U42" i="18" s="1"/>
  <c r="T39" i="18"/>
  <c r="T42" i="18" s="1"/>
  <c r="S39" i="18"/>
  <c r="S42" i="18" s="1"/>
  <c r="R39" i="18"/>
  <c r="R42" i="18" s="1"/>
  <c r="Q39" i="18"/>
  <c r="Q42" i="18" s="1"/>
  <c r="P39" i="18"/>
  <c r="P42" i="18" s="1"/>
  <c r="O39" i="18"/>
  <c r="O42" i="18" s="1"/>
  <c r="N39" i="18"/>
  <c r="N42" i="18" s="1"/>
  <c r="M39" i="18"/>
  <c r="M42" i="18" s="1"/>
  <c r="L39" i="18"/>
  <c r="L42" i="18" s="1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G17" i="18"/>
  <c r="AG16" i="18"/>
  <c r="AG15" i="18"/>
  <c r="AG14" i="18"/>
  <c r="AG13" i="18"/>
  <c r="AG12" i="18"/>
  <c r="AG11" i="18"/>
  <c r="AG349" i="17"/>
  <c r="AC83" i="17"/>
  <c r="AB209" i="17"/>
  <c r="Z323" i="17"/>
  <c r="Z326" i="17" s="1"/>
  <c r="AG299" i="17"/>
  <c r="AB41" i="17"/>
  <c r="AD41" i="17"/>
  <c r="AC41" i="17"/>
  <c r="AD83" i="17"/>
  <c r="AC122" i="17"/>
  <c r="AD291" i="17"/>
  <c r="AC291" i="17"/>
  <c r="AA288" i="17"/>
  <c r="AA291" i="17" s="1"/>
  <c r="AF341" i="18" l="1"/>
  <c r="AF214" i="18"/>
  <c r="AF85" i="18"/>
  <c r="AF256" i="18"/>
  <c r="AF42" i="18"/>
  <c r="AF171" i="18"/>
  <c r="AF128" i="18"/>
  <c r="AF298" i="18"/>
  <c r="Z288" i="17"/>
  <c r="Z291" i="17" s="1"/>
  <c r="Z206" i="17"/>
  <c r="Z209" i="17" s="1"/>
  <c r="Z164" i="17"/>
  <c r="Z167" i="17" s="1"/>
  <c r="AA80" i="17"/>
  <c r="AA83" i="17" s="1"/>
  <c r="Z80" i="17"/>
  <c r="Z83" i="17" s="1"/>
  <c r="AG353" i="17"/>
  <c r="AG348" i="17"/>
  <c r="AD339" i="17"/>
  <c r="AE336" i="17"/>
  <c r="AD336" i="17"/>
  <c r="AC336" i="17"/>
  <c r="AB336" i="17"/>
  <c r="AA336" i="17"/>
  <c r="AA339" i="17" s="1"/>
  <c r="Z336" i="17"/>
  <c r="Z339" i="17" s="1"/>
  <c r="Y336" i="17"/>
  <c r="Y339" i="17" s="1"/>
  <c r="X336" i="17"/>
  <c r="X339" i="17" s="1"/>
  <c r="W336" i="17"/>
  <c r="W339" i="17" s="1"/>
  <c r="V336" i="17"/>
  <c r="V339" i="17" s="1"/>
  <c r="U336" i="17"/>
  <c r="U339" i="17" s="1"/>
  <c r="T336" i="17"/>
  <c r="T339" i="17" s="1"/>
  <c r="S336" i="17"/>
  <c r="S339" i="17" s="1"/>
  <c r="R336" i="17"/>
  <c r="R339" i="17" s="1"/>
  <c r="Q336" i="17"/>
  <c r="Q339" i="17" s="1"/>
  <c r="P336" i="17"/>
  <c r="P339" i="17" s="1"/>
  <c r="O336" i="17"/>
  <c r="O339" i="17" s="1"/>
  <c r="N336" i="17"/>
  <c r="N339" i="17" s="1"/>
  <c r="M336" i="17"/>
  <c r="M339" i="17" s="1"/>
  <c r="L336" i="17"/>
  <c r="L339" i="17" s="1"/>
  <c r="AG335" i="17"/>
  <c r="AD326" i="17"/>
  <c r="AE323" i="17"/>
  <c r="AD323" i="17"/>
  <c r="AC323" i="17"/>
  <c r="AB323" i="17"/>
  <c r="Y323" i="17"/>
  <c r="Y326" i="17" s="1"/>
  <c r="X323" i="17"/>
  <c r="X326" i="17" s="1"/>
  <c r="W323" i="17"/>
  <c r="W326" i="17" s="1"/>
  <c r="V323" i="17"/>
  <c r="V326" i="17" s="1"/>
  <c r="U323" i="17"/>
  <c r="U326" i="17" s="1"/>
  <c r="T323" i="17"/>
  <c r="T326" i="17" s="1"/>
  <c r="S323" i="17"/>
  <c r="S326" i="17" s="1"/>
  <c r="R323" i="17"/>
  <c r="R326" i="17" s="1"/>
  <c r="Q323" i="17"/>
  <c r="Q326" i="17" s="1"/>
  <c r="P323" i="17"/>
  <c r="P326" i="17" s="1"/>
  <c r="O323" i="17"/>
  <c r="O326" i="17" s="1"/>
  <c r="N323" i="17"/>
  <c r="N326" i="17" s="1"/>
  <c r="M323" i="17"/>
  <c r="M326" i="17" s="1"/>
  <c r="L323" i="17"/>
  <c r="L326" i="17" s="1"/>
  <c r="AG322" i="17"/>
  <c r="AG321" i="17"/>
  <c r="AG320" i="17"/>
  <c r="AG319" i="17"/>
  <c r="AG318" i="17"/>
  <c r="AG317" i="17"/>
  <c r="AG316" i="17"/>
  <c r="AG315" i="17"/>
  <c r="AG314" i="17"/>
  <c r="AG313" i="17"/>
  <c r="AG312" i="17"/>
  <c r="AG311" i="17"/>
  <c r="AG310" i="17"/>
  <c r="AG309" i="17"/>
  <c r="AG308" i="17"/>
  <c r="AG307" i="17"/>
  <c r="AG306" i="17"/>
  <c r="AG305" i="17"/>
  <c r="AG304" i="17"/>
  <c r="AG303" i="17"/>
  <c r="AG302" i="17"/>
  <c r="AG301" i="17"/>
  <c r="AG300" i="17"/>
  <c r="X288" i="17"/>
  <c r="X291" i="17" s="1"/>
  <c r="Y80" i="17"/>
  <c r="Y83" i="17" s="1"/>
  <c r="Y38" i="17"/>
  <c r="Y41" i="17" s="1"/>
  <c r="Z38" i="17"/>
  <c r="Z41" i="17" s="1"/>
  <c r="AD357" i="17"/>
  <c r="AD250" i="17"/>
  <c r="AD209" i="17"/>
  <c r="AD167" i="17"/>
  <c r="AD125" i="17"/>
  <c r="V164" i="17"/>
  <c r="V167" i="17" s="1"/>
  <c r="X80" i="17"/>
  <c r="X83" i="17" s="1"/>
  <c r="AE288" i="17"/>
  <c r="AD288" i="17"/>
  <c r="AC288" i="17"/>
  <c r="AB288" i="17"/>
  <c r="Y288" i="17"/>
  <c r="Y291" i="17" s="1"/>
  <c r="W288" i="17"/>
  <c r="W291" i="17" s="1"/>
  <c r="V288" i="17"/>
  <c r="V291" i="17" s="1"/>
  <c r="U288" i="17"/>
  <c r="U291" i="17" s="1"/>
  <c r="T288" i="17"/>
  <c r="T291" i="17" s="1"/>
  <c r="S288" i="17"/>
  <c r="S291" i="17" s="1"/>
  <c r="R288" i="17"/>
  <c r="R291" i="17" s="1"/>
  <c r="Q288" i="17"/>
  <c r="Q291" i="17" s="1"/>
  <c r="P288" i="17"/>
  <c r="P291" i="17" s="1"/>
  <c r="O288" i="17"/>
  <c r="O291" i="17" s="1"/>
  <c r="N288" i="17"/>
  <c r="N291" i="17" s="1"/>
  <c r="M288" i="17"/>
  <c r="M291" i="17" s="1"/>
  <c r="L288" i="17"/>
  <c r="L291" i="17" s="1"/>
  <c r="AG287" i="17"/>
  <c r="AG286" i="17"/>
  <c r="AG285" i="17"/>
  <c r="AG284" i="17"/>
  <c r="AG283" i="17"/>
  <c r="AG282" i="17"/>
  <c r="AG281" i="17"/>
  <c r="AG280" i="17"/>
  <c r="AG279" i="17"/>
  <c r="AG278" i="17"/>
  <c r="AG277" i="17"/>
  <c r="AG276" i="17"/>
  <c r="AG275" i="17"/>
  <c r="AG274" i="17"/>
  <c r="AG273" i="17"/>
  <c r="AG272" i="17"/>
  <c r="AG271" i="17"/>
  <c r="AG270" i="17"/>
  <c r="AG269" i="17"/>
  <c r="AG268" i="17"/>
  <c r="AG267" i="17"/>
  <c r="AG266" i="17"/>
  <c r="AG265" i="17"/>
  <c r="AG264" i="17"/>
  <c r="AG263" i="17"/>
  <c r="AG262" i="17"/>
  <c r="AG261" i="17"/>
  <c r="AG260" i="17"/>
  <c r="AG259" i="17"/>
  <c r="AG258" i="17"/>
  <c r="AG246" i="17"/>
  <c r="AG245" i="17"/>
  <c r="AG244" i="17"/>
  <c r="AG243" i="17"/>
  <c r="AG242" i="17"/>
  <c r="AG241" i="17"/>
  <c r="AG240" i="17"/>
  <c r="AG239" i="17"/>
  <c r="AG238" i="17"/>
  <c r="AG237" i="17"/>
  <c r="AG236" i="17"/>
  <c r="AG235" i="17"/>
  <c r="AG234" i="17"/>
  <c r="AG233" i="17"/>
  <c r="AG232" i="17"/>
  <c r="AG231" i="17"/>
  <c r="AG230" i="17"/>
  <c r="AG229" i="17"/>
  <c r="AG228" i="17"/>
  <c r="AG227" i="17"/>
  <c r="AG226" i="17"/>
  <c r="AG225" i="17"/>
  <c r="AG224" i="17"/>
  <c r="AG223" i="17"/>
  <c r="AG222" i="17"/>
  <c r="AG221" i="17"/>
  <c r="AG220" i="17"/>
  <c r="AG219" i="17"/>
  <c r="AG218" i="17"/>
  <c r="AG217" i="17"/>
  <c r="AG205" i="17"/>
  <c r="AG204" i="17"/>
  <c r="AG203" i="17"/>
  <c r="AG202" i="17"/>
  <c r="AG201" i="17"/>
  <c r="AG200" i="17"/>
  <c r="AG199" i="17"/>
  <c r="AG198" i="17"/>
  <c r="AG197" i="17"/>
  <c r="AG196" i="17"/>
  <c r="AG195" i="17"/>
  <c r="AG194" i="17"/>
  <c r="AG193" i="17"/>
  <c r="AG192" i="17"/>
  <c r="AG191" i="17"/>
  <c r="AG190" i="17"/>
  <c r="AG189" i="17"/>
  <c r="AG188" i="17"/>
  <c r="AG187" i="17"/>
  <c r="AG186" i="17"/>
  <c r="AG185" i="17"/>
  <c r="AG184" i="17"/>
  <c r="AG183" i="17"/>
  <c r="AG182" i="17"/>
  <c r="AG181" i="17"/>
  <c r="AG180" i="17"/>
  <c r="AG179" i="17"/>
  <c r="AG178" i="17"/>
  <c r="AG177" i="17"/>
  <c r="AG176" i="17"/>
  <c r="AG163" i="17"/>
  <c r="AG162" i="17"/>
  <c r="AG161" i="17"/>
  <c r="AG160" i="17"/>
  <c r="AG159" i="17"/>
  <c r="AG158" i="17"/>
  <c r="AG157" i="17"/>
  <c r="AG156" i="17"/>
  <c r="AG155" i="17"/>
  <c r="AG154" i="17"/>
  <c r="AG153" i="17"/>
  <c r="AG152" i="17"/>
  <c r="AG151" i="17"/>
  <c r="AG150" i="17"/>
  <c r="AG149" i="17"/>
  <c r="AG148" i="17"/>
  <c r="AG147" i="17"/>
  <c r="AG146" i="17"/>
  <c r="AG145" i="17"/>
  <c r="AG144" i="17"/>
  <c r="AG143" i="17"/>
  <c r="AG142" i="17"/>
  <c r="AG141" i="17"/>
  <c r="AG140" i="17"/>
  <c r="AG139" i="17"/>
  <c r="AG138" i="17"/>
  <c r="AG137" i="17"/>
  <c r="AG136" i="17"/>
  <c r="AG135" i="17"/>
  <c r="AG134" i="17"/>
  <c r="AG121" i="17"/>
  <c r="AG120" i="17"/>
  <c r="AG119" i="17"/>
  <c r="AG118" i="17"/>
  <c r="AG117" i="17"/>
  <c r="AG116" i="17"/>
  <c r="AG115" i="17"/>
  <c r="AG114" i="17"/>
  <c r="AG113" i="17"/>
  <c r="AG112" i="17"/>
  <c r="AG111" i="17"/>
  <c r="AG110" i="17"/>
  <c r="AG109" i="17"/>
  <c r="AG108" i="17"/>
  <c r="AG107" i="17"/>
  <c r="AG106" i="17"/>
  <c r="AG105" i="17"/>
  <c r="AG104" i="17"/>
  <c r="AG103" i="17"/>
  <c r="AG102" i="17"/>
  <c r="AG101" i="17"/>
  <c r="AG100" i="17"/>
  <c r="AG99" i="17"/>
  <c r="AG98" i="17"/>
  <c r="AG97" i="17"/>
  <c r="AG96" i="17"/>
  <c r="AG95" i="17"/>
  <c r="AG94" i="17"/>
  <c r="AG93" i="17"/>
  <c r="AG92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E354" i="17"/>
  <c r="AD354" i="17"/>
  <c r="AC354" i="17"/>
  <c r="AB354" i="17"/>
  <c r="AA354" i="17"/>
  <c r="AA357" i="17" s="1"/>
  <c r="Z354" i="17"/>
  <c r="Z357" i="17" s="1"/>
  <c r="Y357" i="17"/>
  <c r="X354" i="17"/>
  <c r="X357" i="17" s="1"/>
  <c r="W354" i="17"/>
  <c r="W357" i="17" s="1"/>
  <c r="V354" i="17"/>
  <c r="V357" i="17" s="1"/>
  <c r="U354" i="17"/>
  <c r="U357" i="17" s="1"/>
  <c r="T354" i="17"/>
  <c r="T357" i="17" s="1"/>
  <c r="S354" i="17"/>
  <c r="S357" i="17" s="1"/>
  <c r="R354" i="17"/>
  <c r="R357" i="17" s="1"/>
  <c r="Q354" i="17"/>
  <c r="Q357" i="17" s="1"/>
  <c r="P354" i="17"/>
  <c r="P357" i="17" s="1"/>
  <c r="O354" i="17"/>
  <c r="O357" i="17" s="1"/>
  <c r="N354" i="17"/>
  <c r="N357" i="17" s="1"/>
  <c r="M354" i="17"/>
  <c r="M357" i="17" s="1"/>
  <c r="L354" i="17"/>
  <c r="L357" i="17" s="1"/>
  <c r="AE247" i="17"/>
  <c r="AD247" i="17"/>
  <c r="AC247" i="17"/>
  <c r="AB247" i="17"/>
  <c r="AA247" i="17"/>
  <c r="AA250" i="17" s="1"/>
  <c r="Z247" i="17"/>
  <c r="Z250" i="17" s="1"/>
  <c r="Y247" i="17"/>
  <c r="Y250" i="17" s="1"/>
  <c r="X247" i="17"/>
  <c r="X250" i="17" s="1"/>
  <c r="W247" i="17"/>
  <c r="W250" i="17" s="1"/>
  <c r="V247" i="17"/>
  <c r="V250" i="17" s="1"/>
  <c r="U247" i="17"/>
  <c r="U250" i="17" s="1"/>
  <c r="T247" i="17"/>
  <c r="T250" i="17" s="1"/>
  <c r="S247" i="17"/>
  <c r="S250" i="17" s="1"/>
  <c r="R247" i="17"/>
  <c r="R250" i="17" s="1"/>
  <c r="Q247" i="17"/>
  <c r="Q250" i="17" s="1"/>
  <c r="P247" i="17"/>
  <c r="P250" i="17" s="1"/>
  <c r="O247" i="17"/>
  <c r="O250" i="17" s="1"/>
  <c r="N247" i="17"/>
  <c r="N250" i="17" s="1"/>
  <c r="M247" i="17"/>
  <c r="M250" i="17" s="1"/>
  <c r="L247" i="17"/>
  <c r="L250" i="17" s="1"/>
  <c r="AE206" i="17"/>
  <c r="AD206" i="17"/>
  <c r="AC206" i="17"/>
  <c r="AB206" i="17"/>
  <c r="AA206" i="17"/>
  <c r="AA209" i="17" s="1"/>
  <c r="Y206" i="17"/>
  <c r="Y209" i="17" s="1"/>
  <c r="X206" i="17"/>
  <c r="X209" i="17" s="1"/>
  <c r="W206" i="17"/>
  <c r="W209" i="17" s="1"/>
  <c r="V206" i="17"/>
  <c r="V209" i="17" s="1"/>
  <c r="U206" i="17"/>
  <c r="U209" i="17" s="1"/>
  <c r="T206" i="17"/>
  <c r="T209" i="17" s="1"/>
  <c r="S206" i="17"/>
  <c r="S209" i="17" s="1"/>
  <c r="R206" i="17"/>
  <c r="R209" i="17" s="1"/>
  <c r="Q206" i="17"/>
  <c r="Q209" i="17" s="1"/>
  <c r="P206" i="17"/>
  <c r="P209" i="17" s="1"/>
  <c r="O206" i="17"/>
  <c r="O209" i="17" s="1"/>
  <c r="N206" i="17"/>
  <c r="N209" i="17" s="1"/>
  <c r="M206" i="17"/>
  <c r="M209" i="17" s="1"/>
  <c r="L206" i="17"/>
  <c r="L209" i="17" s="1"/>
  <c r="AE164" i="17"/>
  <c r="AD164" i="17"/>
  <c r="AC164" i="17"/>
  <c r="AB164" i="17"/>
  <c r="AA164" i="17"/>
  <c r="AA167" i="17" s="1"/>
  <c r="Y164" i="17"/>
  <c r="Y167" i="17" s="1"/>
  <c r="X164" i="17"/>
  <c r="X167" i="17" s="1"/>
  <c r="W164" i="17"/>
  <c r="W167" i="17" s="1"/>
  <c r="U164" i="17"/>
  <c r="U167" i="17" s="1"/>
  <c r="T164" i="17"/>
  <c r="T167" i="17" s="1"/>
  <c r="S164" i="17"/>
  <c r="S167" i="17" s="1"/>
  <c r="R164" i="17"/>
  <c r="R167" i="17" s="1"/>
  <c r="Q164" i="17"/>
  <c r="Q167" i="17" s="1"/>
  <c r="P164" i="17"/>
  <c r="P167" i="17" s="1"/>
  <c r="O164" i="17"/>
  <c r="O167" i="17" s="1"/>
  <c r="N164" i="17"/>
  <c r="N167" i="17" s="1"/>
  <c r="M164" i="17"/>
  <c r="M167" i="17" s="1"/>
  <c r="L164" i="17"/>
  <c r="L167" i="17" s="1"/>
  <c r="AE122" i="17"/>
  <c r="AD122" i="17"/>
  <c r="AB122" i="17"/>
  <c r="AA122" i="17"/>
  <c r="AA125" i="17" s="1"/>
  <c r="Z122" i="17"/>
  <c r="Z125" i="17" s="1"/>
  <c r="Y122" i="17"/>
  <c r="Y125" i="17" s="1"/>
  <c r="X122" i="17"/>
  <c r="X125" i="17" s="1"/>
  <c r="W122" i="17"/>
  <c r="W125" i="17" s="1"/>
  <c r="V122" i="17"/>
  <c r="V125" i="17" s="1"/>
  <c r="U122" i="17"/>
  <c r="U125" i="17" s="1"/>
  <c r="T122" i="17"/>
  <c r="T125" i="17" s="1"/>
  <c r="S122" i="17"/>
  <c r="S125" i="17" s="1"/>
  <c r="R122" i="17"/>
  <c r="R125" i="17" s="1"/>
  <c r="Q122" i="17"/>
  <c r="Q125" i="17" s="1"/>
  <c r="P122" i="17"/>
  <c r="P125" i="17" s="1"/>
  <c r="O122" i="17"/>
  <c r="O125" i="17" s="1"/>
  <c r="N122" i="17"/>
  <c r="N125" i="17" s="1"/>
  <c r="M122" i="17"/>
  <c r="M125" i="17" s="1"/>
  <c r="L122" i="17"/>
  <c r="L125" i="17" s="1"/>
  <c r="AE80" i="17"/>
  <c r="AD80" i="17"/>
  <c r="AC80" i="17"/>
  <c r="AB80" i="17"/>
  <c r="AB83" i="17" s="1"/>
  <c r="W80" i="17"/>
  <c r="W83" i="17" s="1"/>
  <c r="V80" i="17"/>
  <c r="V83" i="17" s="1"/>
  <c r="U80" i="17"/>
  <c r="U83" i="17" s="1"/>
  <c r="T80" i="17"/>
  <c r="T83" i="17" s="1"/>
  <c r="S80" i="17"/>
  <c r="S83" i="17" s="1"/>
  <c r="R80" i="17"/>
  <c r="R83" i="17" s="1"/>
  <c r="Q80" i="17"/>
  <c r="Q83" i="17" s="1"/>
  <c r="P80" i="17"/>
  <c r="P83" i="17" s="1"/>
  <c r="O80" i="17"/>
  <c r="O83" i="17" s="1"/>
  <c r="N80" i="17"/>
  <c r="N83" i="17" s="1"/>
  <c r="M80" i="17"/>
  <c r="M83" i="17" s="1"/>
  <c r="L80" i="17"/>
  <c r="L83" i="17" s="1"/>
  <c r="AE38" i="17"/>
  <c r="AD38" i="17"/>
  <c r="AC38" i="17"/>
  <c r="AB38" i="17"/>
  <c r="AA38" i="17"/>
  <c r="AA41" i="17" s="1"/>
  <c r="X38" i="17"/>
  <c r="X41" i="17" s="1"/>
  <c r="W38" i="17"/>
  <c r="W41" i="17" s="1"/>
  <c r="V38" i="17"/>
  <c r="V41" i="17" s="1"/>
  <c r="U38" i="17"/>
  <c r="U41" i="17" s="1"/>
  <c r="T38" i="17"/>
  <c r="T41" i="17" s="1"/>
  <c r="S38" i="17"/>
  <c r="S41" i="17" s="1"/>
  <c r="R38" i="17"/>
  <c r="R41" i="17" s="1"/>
  <c r="Q38" i="17"/>
  <c r="Q41" i="17" s="1"/>
  <c r="P38" i="17"/>
  <c r="P41" i="17" s="1"/>
  <c r="O38" i="17"/>
  <c r="O41" i="17" s="1"/>
  <c r="N38" i="17"/>
  <c r="N41" i="17" s="1"/>
  <c r="M38" i="17"/>
  <c r="M41" i="17" s="1"/>
  <c r="L38" i="17"/>
  <c r="L41" i="17" s="1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5" i="17"/>
  <c r="AG24" i="17"/>
  <c r="AG23" i="17"/>
  <c r="AG22" i="17"/>
  <c r="AG21" i="17"/>
  <c r="AG20" i="17"/>
  <c r="AG19" i="17"/>
  <c r="AG18" i="17"/>
  <c r="AG17" i="17"/>
  <c r="AG16" i="17"/>
  <c r="AG15" i="17"/>
  <c r="AG14" i="17"/>
  <c r="AG13" i="17"/>
  <c r="AG12" i="17"/>
  <c r="AG11" i="17"/>
  <c r="AG10" i="17"/>
  <c r="AG9" i="17"/>
  <c r="AG8" i="17"/>
  <c r="AD298" i="16"/>
  <c r="AC298" i="16"/>
  <c r="AC295" i="16"/>
  <c r="AD256" i="16"/>
  <c r="AC256" i="16"/>
  <c r="AC253" i="16"/>
  <c r="AD214" i="16"/>
  <c r="AC214" i="16"/>
  <c r="AC211" i="16"/>
  <c r="AD171" i="16"/>
  <c r="AC171" i="16"/>
  <c r="AC168" i="16"/>
  <c r="AD128" i="16"/>
  <c r="AD85" i="16"/>
  <c r="AC85" i="16"/>
  <c r="AC42" i="16"/>
  <c r="AD42" i="16"/>
  <c r="AA39" i="16"/>
  <c r="AA42" i="16" s="1"/>
  <c r="AC39" i="16"/>
  <c r="AC82" i="16"/>
  <c r="Z39" i="16"/>
  <c r="Z42" i="16" s="1"/>
  <c r="X253" i="16"/>
  <c r="X256" i="16" s="1"/>
  <c r="AF357" i="17" l="1"/>
  <c r="AF339" i="17"/>
  <c r="AF326" i="17"/>
  <c r="AF291" i="17"/>
  <c r="AF250" i="17"/>
  <c r="AF41" i="17"/>
  <c r="AF83" i="17"/>
  <c r="AF167" i="17"/>
  <c r="AF125" i="17"/>
  <c r="AF209" i="17"/>
  <c r="V295" i="16"/>
  <c r="V298" i="16" s="1"/>
  <c r="V253" i="16"/>
  <c r="V256" i="16" s="1"/>
  <c r="V211" i="16"/>
  <c r="V214" i="16" s="1"/>
  <c r="V168" i="16"/>
  <c r="V171" i="16" s="1"/>
  <c r="V125" i="16"/>
  <c r="V128" i="16" s="1"/>
  <c r="V82" i="16"/>
  <c r="V85" i="16" s="1"/>
  <c r="V39" i="16"/>
  <c r="V42" i="16" s="1"/>
  <c r="U295" i="16"/>
  <c r="U298" i="16" s="1"/>
  <c r="U253" i="16"/>
  <c r="U256" i="16" s="1"/>
  <c r="U211" i="16"/>
  <c r="U214" i="16" s="1"/>
  <c r="U168" i="16"/>
  <c r="U171" i="16" s="1"/>
  <c r="U125" i="16"/>
  <c r="U128" i="16" s="1"/>
  <c r="U82" i="16"/>
  <c r="U85" i="16" s="1"/>
  <c r="U39" i="16"/>
  <c r="U42" i="16" s="1"/>
  <c r="AG146" i="16"/>
  <c r="AG8" i="16"/>
  <c r="M274" i="15"/>
  <c r="N274" i="15"/>
  <c r="O274" i="15"/>
  <c r="P274" i="15"/>
  <c r="Q274" i="15"/>
  <c r="R274" i="15"/>
  <c r="S274" i="15"/>
  <c r="T274" i="15"/>
  <c r="U274" i="15"/>
  <c r="V274" i="15"/>
  <c r="W274" i="15"/>
  <c r="X274" i="15"/>
  <c r="Y274" i="15"/>
  <c r="Z274" i="15"/>
  <c r="AA274" i="15"/>
  <c r="AB274" i="15"/>
  <c r="AC274" i="15"/>
  <c r="L274" i="15"/>
  <c r="M235" i="15"/>
  <c r="N235" i="15"/>
  <c r="O235" i="15"/>
  <c r="P235" i="15"/>
  <c r="Q235" i="15"/>
  <c r="R235" i="15"/>
  <c r="S235" i="15"/>
  <c r="T235" i="15"/>
  <c r="U235" i="15"/>
  <c r="V235" i="15"/>
  <c r="W235" i="15"/>
  <c r="X235" i="15"/>
  <c r="Y235" i="15"/>
  <c r="Z235" i="15"/>
  <c r="AA235" i="15"/>
  <c r="AB235" i="15"/>
  <c r="AC235" i="15"/>
  <c r="L235" i="15"/>
  <c r="M196" i="15"/>
  <c r="N196" i="15"/>
  <c r="O196" i="15"/>
  <c r="P196" i="15"/>
  <c r="Q196" i="15"/>
  <c r="R196" i="15"/>
  <c r="S196" i="15"/>
  <c r="T196" i="15"/>
  <c r="U196" i="15"/>
  <c r="V196" i="15"/>
  <c r="W196" i="15"/>
  <c r="X196" i="15"/>
  <c r="Y196" i="15"/>
  <c r="Z196" i="15"/>
  <c r="AA196" i="15"/>
  <c r="AB196" i="15"/>
  <c r="AC196" i="15"/>
  <c r="L196" i="15"/>
  <c r="L199" i="15" s="1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L156" i="15"/>
  <c r="M116" i="15"/>
  <c r="N116" i="15"/>
  <c r="O116" i="15"/>
  <c r="P116" i="15"/>
  <c r="Q116" i="15"/>
  <c r="R116" i="15"/>
  <c r="S116" i="15"/>
  <c r="T116" i="15"/>
  <c r="U116" i="15"/>
  <c r="V116" i="15"/>
  <c r="W116" i="15"/>
  <c r="X116" i="15"/>
  <c r="Y116" i="15"/>
  <c r="Z116" i="15"/>
  <c r="AA116" i="15"/>
  <c r="AB116" i="15"/>
  <c r="AC116" i="15"/>
  <c r="L116" i="15"/>
  <c r="L119" i="15" s="1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L7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L36" i="15"/>
  <c r="AC39" i="15"/>
  <c r="AC277" i="15"/>
  <c r="AC238" i="15"/>
  <c r="AC199" i="15" l="1"/>
  <c r="AC159" i="15"/>
  <c r="AC79" i="15"/>
  <c r="X277" i="15"/>
  <c r="Y277" i="15"/>
  <c r="V238" i="15" l="1"/>
  <c r="V79" i="15"/>
  <c r="V39" i="15"/>
  <c r="W39" i="15"/>
  <c r="W79" i="15"/>
  <c r="W119" i="15"/>
  <c r="V119" i="15"/>
  <c r="V199" i="15"/>
  <c r="W277" i="15" l="1"/>
  <c r="V277" i="15"/>
  <c r="W238" i="15"/>
  <c r="W199" i="15"/>
  <c r="W159" i="15"/>
  <c r="V159" i="15"/>
  <c r="AF212" i="15"/>
  <c r="AF173" i="15"/>
  <c r="AF93" i="15"/>
  <c r="AF92" i="15"/>
  <c r="AF91" i="15"/>
  <c r="AF90" i="15"/>
  <c r="AF89" i="15"/>
  <c r="AG294" i="16"/>
  <c r="AG293" i="16"/>
  <c r="AG292" i="16"/>
  <c r="AG291" i="16"/>
  <c r="AG290" i="16"/>
  <c r="AG289" i="16"/>
  <c r="AG288" i="16"/>
  <c r="AG287" i="16"/>
  <c r="AG286" i="16"/>
  <c r="AG285" i="16"/>
  <c r="AG284" i="16"/>
  <c r="AG283" i="16"/>
  <c r="AG282" i="16"/>
  <c r="AG281" i="16"/>
  <c r="AG280" i="16"/>
  <c r="AG279" i="16"/>
  <c r="AG278" i="16"/>
  <c r="AG277" i="16"/>
  <c r="AG276" i="16"/>
  <c r="AG275" i="16"/>
  <c r="AG274" i="16"/>
  <c r="AG273" i="16"/>
  <c r="AG272" i="16"/>
  <c r="AG271" i="16"/>
  <c r="AG270" i="16"/>
  <c r="AG269" i="16"/>
  <c r="AG268" i="16"/>
  <c r="AG267" i="16"/>
  <c r="AG266" i="16"/>
  <c r="AG265" i="16"/>
  <c r="AG264" i="16"/>
  <c r="AG252" i="16"/>
  <c r="AG251" i="16"/>
  <c r="AG250" i="16"/>
  <c r="AG249" i="16"/>
  <c r="AG248" i="16"/>
  <c r="AG247" i="16"/>
  <c r="AG246" i="16"/>
  <c r="AG245" i="16"/>
  <c r="AG244" i="16"/>
  <c r="AG243" i="16"/>
  <c r="AG242" i="16"/>
  <c r="AG241" i="16"/>
  <c r="AG240" i="16"/>
  <c r="AG239" i="16"/>
  <c r="AG238" i="16"/>
  <c r="AG237" i="16"/>
  <c r="AG236" i="16"/>
  <c r="AG235" i="16"/>
  <c r="AG234" i="16"/>
  <c r="AG233" i="16"/>
  <c r="AG232" i="16"/>
  <c r="AG231" i="16"/>
  <c r="AG230" i="16"/>
  <c r="AG229" i="16"/>
  <c r="AG228" i="16"/>
  <c r="AG227" i="16"/>
  <c r="AG226" i="16"/>
  <c r="AG225" i="16"/>
  <c r="AG224" i="16"/>
  <c r="AG223" i="16"/>
  <c r="AG222" i="16"/>
  <c r="AG210" i="16"/>
  <c r="AG209" i="16"/>
  <c r="AG208" i="16"/>
  <c r="AG207" i="16"/>
  <c r="AG206" i="16"/>
  <c r="AG205" i="16"/>
  <c r="AG204" i="16"/>
  <c r="AG203" i="16"/>
  <c r="AG202" i="16"/>
  <c r="AG201" i="16"/>
  <c r="AG200" i="16"/>
  <c r="AG199" i="16"/>
  <c r="AG198" i="16"/>
  <c r="AG197" i="16"/>
  <c r="AG196" i="16"/>
  <c r="AG195" i="16"/>
  <c r="AG194" i="16"/>
  <c r="AG193" i="16"/>
  <c r="AG192" i="16"/>
  <c r="AG191" i="16"/>
  <c r="AG190" i="16"/>
  <c r="AG189" i="16"/>
  <c r="AG188" i="16"/>
  <c r="AG187" i="16"/>
  <c r="AG186" i="16"/>
  <c r="AG185" i="16"/>
  <c r="AG184" i="16"/>
  <c r="AG183" i="16"/>
  <c r="AG182" i="16"/>
  <c r="AG181" i="16"/>
  <c r="AG180" i="16"/>
  <c r="AG167" i="16"/>
  <c r="AG166" i="16"/>
  <c r="AG165" i="16"/>
  <c r="AG164" i="16"/>
  <c r="AG163" i="16"/>
  <c r="AG162" i="16"/>
  <c r="AG161" i="16"/>
  <c r="AG160" i="16"/>
  <c r="AG159" i="16"/>
  <c r="AG158" i="16"/>
  <c r="AG157" i="16"/>
  <c r="AG156" i="16"/>
  <c r="AG155" i="16"/>
  <c r="AG154" i="16"/>
  <c r="AG153" i="16"/>
  <c r="AG152" i="16"/>
  <c r="AG151" i="16"/>
  <c r="AG150" i="16"/>
  <c r="AG149" i="16"/>
  <c r="AG148" i="16"/>
  <c r="AG147" i="16"/>
  <c r="AG145" i="16"/>
  <c r="AG144" i="16"/>
  <c r="AG143" i="16"/>
  <c r="AG142" i="16"/>
  <c r="AG141" i="16"/>
  <c r="AG140" i="16"/>
  <c r="AG139" i="16"/>
  <c r="AG138" i="16"/>
  <c r="AG137" i="16"/>
  <c r="AG124" i="16"/>
  <c r="AG123" i="16"/>
  <c r="AG122" i="16"/>
  <c r="AG121" i="16"/>
  <c r="AG120" i="16"/>
  <c r="AG119" i="16"/>
  <c r="AG118" i="16"/>
  <c r="AG117" i="16"/>
  <c r="AG116" i="16"/>
  <c r="AG115" i="16"/>
  <c r="AG114" i="16"/>
  <c r="AG113" i="16"/>
  <c r="AG112" i="16"/>
  <c r="AG111" i="16"/>
  <c r="AG110" i="16"/>
  <c r="AG109" i="16"/>
  <c r="AG108" i="16"/>
  <c r="AG107" i="16"/>
  <c r="AG106" i="16"/>
  <c r="AG105" i="16"/>
  <c r="AG104" i="16"/>
  <c r="AG103" i="16"/>
  <c r="AG102" i="16"/>
  <c r="AG101" i="16"/>
  <c r="AG100" i="16"/>
  <c r="AG99" i="16"/>
  <c r="AG98" i="16"/>
  <c r="AG97" i="16"/>
  <c r="AG96" i="16"/>
  <c r="AG95" i="16"/>
  <c r="AG94" i="16"/>
  <c r="AG81" i="16"/>
  <c r="AG80" i="16"/>
  <c r="AG79" i="16"/>
  <c r="AG78" i="16"/>
  <c r="AG77" i="16"/>
  <c r="AG76" i="16"/>
  <c r="AG75" i="16"/>
  <c r="AG74" i="16"/>
  <c r="AG73" i="16"/>
  <c r="AG72" i="16"/>
  <c r="AG71" i="16"/>
  <c r="AG70" i="16"/>
  <c r="AG69" i="16"/>
  <c r="AG68" i="16"/>
  <c r="AG67" i="16"/>
  <c r="AG66" i="16"/>
  <c r="AG65" i="16"/>
  <c r="AG64" i="16"/>
  <c r="AG63" i="16"/>
  <c r="AG62" i="16"/>
  <c r="AG61" i="16"/>
  <c r="AG60" i="16"/>
  <c r="AG59" i="16"/>
  <c r="AG58" i="16"/>
  <c r="AG57" i="16"/>
  <c r="AG56" i="16"/>
  <c r="AG55" i="16"/>
  <c r="AG54" i="16"/>
  <c r="AG53" i="16"/>
  <c r="AG52" i="16"/>
  <c r="AG51" i="16"/>
  <c r="AG37" i="16"/>
  <c r="AG34" i="16"/>
  <c r="AG33" i="16"/>
  <c r="AE295" i="16"/>
  <c r="AD295" i="16"/>
  <c r="AB295" i="16"/>
  <c r="AA295" i="16"/>
  <c r="AA298" i="16" s="1"/>
  <c r="Z295" i="16"/>
  <c r="Z298" i="16" s="1"/>
  <c r="Y295" i="16"/>
  <c r="Y298" i="16" s="1"/>
  <c r="X295" i="16"/>
  <c r="X298" i="16" s="1"/>
  <c r="W295" i="16"/>
  <c r="W298" i="16" s="1"/>
  <c r="T295" i="16"/>
  <c r="T298" i="16" s="1"/>
  <c r="S295" i="16"/>
  <c r="S298" i="16" s="1"/>
  <c r="R295" i="16"/>
  <c r="R298" i="16" s="1"/>
  <c r="Q295" i="16"/>
  <c r="Q298" i="16" s="1"/>
  <c r="P295" i="16"/>
  <c r="P298" i="16" s="1"/>
  <c r="O295" i="16"/>
  <c r="O298" i="16" s="1"/>
  <c r="N295" i="16"/>
  <c r="N298" i="16" s="1"/>
  <c r="M295" i="16"/>
  <c r="M298" i="16" s="1"/>
  <c r="L295" i="16"/>
  <c r="L298" i="16" s="1"/>
  <c r="AE253" i="16"/>
  <c r="AD253" i="16"/>
  <c r="AB253" i="16"/>
  <c r="AA253" i="16"/>
  <c r="AA256" i="16" s="1"/>
  <c r="Z253" i="16"/>
  <c r="Z256" i="16" s="1"/>
  <c r="Y253" i="16"/>
  <c r="Y256" i="16" s="1"/>
  <c r="W253" i="16"/>
  <c r="W256" i="16" s="1"/>
  <c r="T253" i="16"/>
  <c r="T256" i="16" s="1"/>
  <c r="S253" i="16"/>
  <c r="S256" i="16" s="1"/>
  <c r="R253" i="16"/>
  <c r="R256" i="16" s="1"/>
  <c r="Q253" i="16"/>
  <c r="Q256" i="16" s="1"/>
  <c r="P253" i="16"/>
  <c r="P256" i="16" s="1"/>
  <c r="O253" i="16"/>
  <c r="O256" i="16" s="1"/>
  <c r="N253" i="16"/>
  <c r="N256" i="16" s="1"/>
  <c r="M253" i="16"/>
  <c r="M256" i="16" s="1"/>
  <c r="L253" i="16"/>
  <c r="L256" i="16" s="1"/>
  <c r="AE211" i="16"/>
  <c r="AD211" i="16"/>
  <c r="AB211" i="16"/>
  <c r="AA211" i="16"/>
  <c r="AA214" i="16" s="1"/>
  <c r="Z211" i="16"/>
  <c r="Z214" i="16" s="1"/>
  <c r="Y211" i="16"/>
  <c r="Y214" i="16" s="1"/>
  <c r="X211" i="16"/>
  <c r="X214" i="16" s="1"/>
  <c r="W211" i="16"/>
  <c r="W214" i="16" s="1"/>
  <c r="T211" i="16"/>
  <c r="T214" i="16" s="1"/>
  <c r="S211" i="16"/>
  <c r="S214" i="16" s="1"/>
  <c r="R211" i="16"/>
  <c r="R214" i="16" s="1"/>
  <c r="Q211" i="16"/>
  <c r="Q214" i="16" s="1"/>
  <c r="P211" i="16"/>
  <c r="P214" i="16" s="1"/>
  <c r="O211" i="16"/>
  <c r="O214" i="16" s="1"/>
  <c r="N211" i="16"/>
  <c r="N214" i="16" s="1"/>
  <c r="M211" i="16"/>
  <c r="M214" i="16" s="1"/>
  <c r="L211" i="16"/>
  <c r="L214" i="16" s="1"/>
  <c r="AE168" i="16"/>
  <c r="AD168" i="16"/>
  <c r="AB168" i="16"/>
  <c r="AA168" i="16"/>
  <c r="AA171" i="16" s="1"/>
  <c r="Z168" i="16"/>
  <c r="Z171" i="16" s="1"/>
  <c r="Y168" i="16"/>
  <c r="Y171" i="16" s="1"/>
  <c r="X168" i="16"/>
  <c r="X171" i="16" s="1"/>
  <c r="W168" i="16"/>
  <c r="W171" i="16" s="1"/>
  <c r="T168" i="16"/>
  <c r="T171" i="16" s="1"/>
  <c r="S168" i="16"/>
  <c r="S171" i="16" s="1"/>
  <c r="R168" i="16"/>
  <c r="R171" i="16" s="1"/>
  <c r="Q168" i="16"/>
  <c r="Q171" i="16" s="1"/>
  <c r="P168" i="16"/>
  <c r="P171" i="16" s="1"/>
  <c r="O168" i="16"/>
  <c r="O171" i="16" s="1"/>
  <c r="N168" i="16"/>
  <c r="N171" i="16" s="1"/>
  <c r="M168" i="16"/>
  <c r="M171" i="16" s="1"/>
  <c r="L168" i="16"/>
  <c r="L171" i="16" s="1"/>
  <c r="AE125" i="16"/>
  <c r="AD125" i="16"/>
  <c r="AB125" i="16"/>
  <c r="AA125" i="16"/>
  <c r="AA128" i="16" s="1"/>
  <c r="Z125" i="16"/>
  <c r="Z128" i="16" s="1"/>
  <c r="Y125" i="16"/>
  <c r="Y128" i="16" s="1"/>
  <c r="X125" i="16"/>
  <c r="X128" i="16" s="1"/>
  <c r="W125" i="16"/>
  <c r="W128" i="16" s="1"/>
  <c r="T125" i="16"/>
  <c r="T128" i="16" s="1"/>
  <c r="S125" i="16"/>
  <c r="S128" i="16" s="1"/>
  <c r="R125" i="16"/>
  <c r="R128" i="16" s="1"/>
  <c r="Q125" i="16"/>
  <c r="Q128" i="16" s="1"/>
  <c r="P125" i="16"/>
  <c r="P128" i="16" s="1"/>
  <c r="O125" i="16"/>
  <c r="O128" i="16" s="1"/>
  <c r="N125" i="16"/>
  <c r="N128" i="16" s="1"/>
  <c r="M125" i="16"/>
  <c r="M128" i="16" s="1"/>
  <c r="L125" i="16"/>
  <c r="L128" i="16" s="1"/>
  <c r="AE82" i="16"/>
  <c r="AD82" i="16"/>
  <c r="AB82" i="16"/>
  <c r="AA82" i="16"/>
  <c r="AA85" i="16" s="1"/>
  <c r="Z82" i="16"/>
  <c r="Z85" i="16" s="1"/>
  <c r="Y82" i="16"/>
  <c r="Y85" i="16" s="1"/>
  <c r="X82" i="16"/>
  <c r="X85" i="16" s="1"/>
  <c r="W82" i="16"/>
  <c r="W85" i="16" s="1"/>
  <c r="T82" i="16"/>
  <c r="T85" i="16" s="1"/>
  <c r="S82" i="16"/>
  <c r="S85" i="16" s="1"/>
  <c r="R82" i="16"/>
  <c r="R85" i="16" s="1"/>
  <c r="Q82" i="16"/>
  <c r="Q85" i="16" s="1"/>
  <c r="P82" i="16"/>
  <c r="P85" i="16" s="1"/>
  <c r="O82" i="16"/>
  <c r="O85" i="16" s="1"/>
  <c r="N82" i="16"/>
  <c r="N85" i="16" s="1"/>
  <c r="M82" i="16"/>
  <c r="M85" i="16" s="1"/>
  <c r="L82" i="16"/>
  <c r="L85" i="16" s="1"/>
  <c r="AE39" i="16"/>
  <c r="AD39" i="16"/>
  <c r="AB39" i="16"/>
  <c r="Y39" i="16"/>
  <c r="Y42" i="16" s="1"/>
  <c r="X39" i="16"/>
  <c r="X42" i="16" s="1"/>
  <c r="W39" i="16"/>
  <c r="W42" i="16" s="1"/>
  <c r="T39" i="16"/>
  <c r="T42" i="16" s="1"/>
  <c r="S39" i="16"/>
  <c r="S42" i="16" s="1"/>
  <c r="R39" i="16"/>
  <c r="R42" i="16" s="1"/>
  <c r="Q39" i="16"/>
  <c r="Q42" i="16" s="1"/>
  <c r="P39" i="16"/>
  <c r="P42" i="16" s="1"/>
  <c r="O39" i="16"/>
  <c r="O42" i="16" s="1"/>
  <c r="N39" i="16"/>
  <c r="N42" i="16" s="1"/>
  <c r="M39" i="16"/>
  <c r="M42" i="16" s="1"/>
  <c r="L39" i="16"/>
  <c r="L42" i="16" s="1"/>
  <c r="AG38" i="16"/>
  <c r="AG36" i="16"/>
  <c r="AG35" i="16"/>
  <c r="AG32" i="16"/>
  <c r="AG31" i="16"/>
  <c r="AG30" i="16"/>
  <c r="AG29" i="16"/>
  <c r="AG28" i="16"/>
  <c r="AG27" i="16"/>
  <c r="AG26" i="16"/>
  <c r="AG25" i="16"/>
  <c r="AG24" i="16"/>
  <c r="AG23" i="16"/>
  <c r="AG22" i="16"/>
  <c r="AG21" i="16"/>
  <c r="AG20" i="16"/>
  <c r="AG19" i="16"/>
  <c r="AG18" i="16"/>
  <c r="AG17" i="16"/>
  <c r="AG16" i="16"/>
  <c r="AG15" i="16"/>
  <c r="AG14" i="16"/>
  <c r="AG13" i="16"/>
  <c r="AG12" i="16"/>
  <c r="AG11" i="16"/>
  <c r="AG10" i="16"/>
  <c r="AG9" i="16"/>
  <c r="AF273" i="15"/>
  <c r="AF272" i="15"/>
  <c r="AF271" i="15"/>
  <c r="AF270" i="15"/>
  <c r="AF269" i="15"/>
  <c r="AF268" i="15"/>
  <c r="AF267" i="15"/>
  <c r="AF266" i="15"/>
  <c r="AF265" i="15"/>
  <c r="AF264" i="15"/>
  <c r="AF263" i="15"/>
  <c r="AF262" i="15"/>
  <c r="AF261" i="15"/>
  <c r="AF260" i="15"/>
  <c r="AF259" i="15"/>
  <c r="AF258" i="15"/>
  <c r="AF257" i="15"/>
  <c r="AF256" i="15"/>
  <c r="AF255" i="15"/>
  <c r="AF254" i="15"/>
  <c r="AF253" i="15"/>
  <c r="AF252" i="15"/>
  <c r="AF251" i="15"/>
  <c r="AF250" i="15"/>
  <c r="AF249" i="15"/>
  <c r="AF248" i="15"/>
  <c r="AF247" i="15"/>
  <c r="AF246" i="15"/>
  <c r="AF234" i="15"/>
  <c r="AF233" i="15"/>
  <c r="AF232" i="15"/>
  <c r="AF231" i="15"/>
  <c r="AF230" i="15"/>
  <c r="AF229" i="15"/>
  <c r="AF228" i="15"/>
  <c r="AF227" i="15"/>
  <c r="AF226" i="15"/>
  <c r="AF225" i="15"/>
  <c r="AF224" i="15"/>
  <c r="AF223" i="15"/>
  <c r="AF222" i="15"/>
  <c r="AF221" i="15"/>
  <c r="AF220" i="15"/>
  <c r="AF219" i="15"/>
  <c r="AF218" i="15"/>
  <c r="AF217" i="15"/>
  <c r="AF216" i="15"/>
  <c r="AF215" i="15"/>
  <c r="AF214" i="15"/>
  <c r="AF213" i="15"/>
  <c r="AF211" i="15"/>
  <c r="AF210" i="15"/>
  <c r="AF209" i="15"/>
  <c r="AF208" i="15"/>
  <c r="AF207" i="15"/>
  <c r="AF195" i="15"/>
  <c r="AF194" i="15"/>
  <c r="AF193" i="15"/>
  <c r="AF192" i="15"/>
  <c r="AF191" i="15"/>
  <c r="AF190" i="15"/>
  <c r="AF189" i="15"/>
  <c r="AF188" i="15"/>
  <c r="AF187" i="15"/>
  <c r="AF186" i="15"/>
  <c r="AF185" i="15"/>
  <c r="AF184" i="15"/>
  <c r="AF183" i="15"/>
  <c r="AF182" i="15"/>
  <c r="AF181" i="15"/>
  <c r="AF180" i="15"/>
  <c r="AF179" i="15"/>
  <c r="AF178" i="15"/>
  <c r="AF177" i="15"/>
  <c r="AF176" i="15"/>
  <c r="AF175" i="15"/>
  <c r="AF174" i="15"/>
  <c r="AF172" i="15"/>
  <c r="AF171" i="15"/>
  <c r="AF170" i="15"/>
  <c r="AF169" i="15"/>
  <c r="AF168" i="15"/>
  <c r="AF155" i="15"/>
  <c r="AF154" i="15"/>
  <c r="AF153" i="15"/>
  <c r="AF152" i="15"/>
  <c r="AF151" i="15"/>
  <c r="AF150" i="15"/>
  <c r="AF149" i="15"/>
  <c r="AF148" i="15"/>
  <c r="AF147" i="15"/>
  <c r="AF146" i="15"/>
  <c r="AF145" i="15"/>
  <c r="AF144" i="15"/>
  <c r="AF143" i="15"/>
  <c r="AF142" i="15"/>
  <c r="AF141" i="15"/>
  <c r="AF140" i="15"/>
  <c r="AF139" i="15"/>
  <c r="AF138" i="15"/>
  <c r="AF137" i="15"/>
  <c r="AF136" i="15"/>
  <c r="AF135" i="15"/>
  <c r="AF134" i="15"/>
  <c r="AF133" i="15"/>
  <c r="AF132" i="15"/>
  <c r="AF131" i="15"/>
  <c r="AF130" i="15"/>
  <c r="AF129" i="15"/>
  <c r="AF128" i="15"/>
  <c r="AF115" i="15"/>
  <c r="AF114" i="15"/>
  <c r="AF113" i="15"/>
  <c r="AF112" i="15"/>
  <c r="AF111" i="15"/>
  <c r="AF110" i="15"/>
  <c r="AF109" i="15"/>
  <c r="AF108" i="15"/>
  <c r="AF107" i="15"/>
  <c r="AF106" i="15"/>
  <c r="AF105" i="15"/>
  <c r="AF104" i="15"/>
  <c r="AF103" i="15"/>
  <c r="AF102" i="15"/>
  <c r="AF101" i="15"/>
  <c r="AF100" i="15"/>
  <c r="AF99" i="15"/>
  <c r="AF98" i="15"/>
  <c r="AF97" i="15"/>
  <c r="AF96" i="15"/>
  <c r="AF95" i="15"/>
  <c r="AF94" i="15"/>
  <c r="AF88" i="15"/>
  <c r="AF75" i="15"/>
  <c r="AF74" i="15"/>
  <c r="AF73" i="15"/>
  <c r="AF72" i="15"/>
  <c r="AF71" i="15"/>
  <c r="AF70" i="15"/>
  <c r="AF69" i="15"/>
  <c r="AF68" i="15"/>
  <c r="AF67" i="15"/>
  <c r="AF66" i="15"/>
  <c r="AF65" i="15"/>
  <c r="AF64" i="15"/>
  <c r="AF63" i="15"/>
  <c r="AF62" i="15"/>
  <c r="AF61" i="15"/>
  <c r="AF60" i="15"/>
  <c r="AF59" i="15"/>
  <c r="AF58" i="15"/>
  <c r="AF57" i="15"/>
  <c r="AF56" i="15"/>
  <c r="AF55" i="15"/>
  <c r="AF54" i="15"/>
  <c r="AF53" i="15"/>
  <c r="AF52" i="15"/>
  <c r="AF51" i="15"/>
  <c r="AF50" i="15"/>
  <c r="AF49" i="15"/>
  <c r="AF48" i="15"/>
  <c r="AB277" i="15"/>
  <c r="AD274" i="15"/>
  <c r="AA277" i="15"/>
  <c r="Z277" i="15"/>
  <c r="U277" i="15"/>
  <c r="T277" i="15"/>
  <c r="S277" i="15"/>
  <c r="R277" i="15"/>
  <c r="Q277" i="15"/>
  <c r="P277" i="15"/>
  <c r="O277" i="15"/>
  <c r="N277" i="15"/>
  <c r="M277" i="15"/>
  <c r="L277" i="15"/>
  <c r="AB238" i="15"/>
  <c r="AD235" i="15"/>
  <c r="AA238" i="15"/>
  <c r="Z238" i="15"/>
  <c r="Y238" i="15"/>
  <c r="X238" i="15"/>
  <c r="U238" i="15"/>
  <c r="T238" i="15"/>
  <c r="S238" i="15"/>
  <c r="R238" i="15"/>
  <c r="Q238" i="15"/>
  <c r="P238" i="15"/>
  <c r="O238" i="15"/>
  <c r="N238" i="15"/>
  <c r="M238" i="15"/>
  <c r="L238" i="15"/>
  <c r="AB199" i="15"/>
  <c r="AD196" i="15"/>
  <c r="AA199" i="15"/>
  <c r="Z199" i="15"/>
  <c r="Y199" i="15"/>
  <c r="X199" i="15"/>
  <c r="U199" i="15"/>
  <c r="T199" i="15"/>
  <c r="S199" i="15"/>
  <c r="R199" i="15"/>
  <c r="Q199" i="15"/>
  <c r="P199" i="15"/>
  <c r="O199" i="15"/>
  <c r="N199" i="15"/>
  <c r="M199" i="15"/>
  <c r="AB159" i="15"/>
  <c r="AD156" i="15"/>
  <c r="AA159" i="15"/>
  <c r="Z159" i="15"/>
  <c r="Y159" i="15"/>
  <c r="X159" i="15"/>
  <c r="U159" i="15"/>
  <c r="T159" i="15"/>
  <c r="S159" i="15"/>
  <c r="R159" i="15"/>
  <c r="Q159" i="15"/>
  <c r="P159" i="15"/>
  <c r="O159" i="15"/>
  <c r="N159" i="15"/>
  <c r="M159" i="15"/>
  <c r="L159" i="15"/>
  <c r="AD116" i="15"/>
  <c r="AA119" i="15"/>
  <c r="Z119" i="15"/>
  <c r="Y119" i="15"/>
  <c r="X119" i="15"/>
  <c r="U119" i="15"/>
  <c r="T119" i="15"/>
  <c r="S119" i="15"/>
  <c r="R119" i="15"/>
  <c r="Q119" i="15"/>
  <c r="P119" i="15"/>
  <c r="O119" i="15"/>
  <c r="N119" i="15"/>
  <c r="M119" i="15"/>
  <c r="AD76" i="15"/>
  <c r="AA79" i="15"/>
  <c r="Z79" i="15"/>
  <c r="Y79" i="15"/>
  <c r="X79" i="15"/>
  <c r="U79" i="15"/>
  <c r="T79" i="15"/>
  <c r="S79" i="15"/>
  <c r="R79" i="15"/>
  <c r="Q79" i="15"/>
  <c r="P79" i="15"/>
  <c r="O79" i="15"/>
  <c r="N79" i="15"/>
  <c r="M79" i="15"/>
  <c r="L79" i="15"/>
  <c r="AB39" i="15"/>
  <c r="AD36" i="15"/>
  <c r="AA39" i="15"/>
  <c r="Z39" i="15"/>
  <c r="Y39" i="15"/>
  <c r="X39" i="15"/>
  <c r="U39" i="15"/>
  <c r="T39" i="15"/>
  <c r="S39" i="15"/>
  <c r="R39" i="15"/>
  <c r="Q39" i="15"/>
  <c r="P39" i="15"/>
  <c r="O39" i="15"/>
  <c r="N39" i="15"/>
  <c r="M39" i="15"/>
  <c r="L39" i="15"/>
  <c r="AF35" i="15"/>
  <c r="AF34" i="15"/>
  <c r="AF33" i="15"/>
  <c r="AF32" i="15"/>
  <c r="AF31" i="15"/>
  <c r="AF30" i="15"/>
  <c r="AF29" i="15"/>
  <c r="AF28" i="15"/>
  <c r="AF27" i="15"/>
  <c r="AF26" i="15"/>
  <c r="AF25" i="15"/>
  <c r="AF24" i="15"/>
  <c r="AF23" i="15"/>
  <c r="AF22" i="15"/>
  <c r="AF21" i="15"/>
  <c r="AF20" i="15"/>
  <c r="AF19" i="15"/>
  <c r="AF18" i="15"/>
  <c r="AF17" i="15"/>
  <c r="AF16" i="15"/>
  <c r="AF15" i="15"/>
  <c r="AF14" i="15"/>
  <c r="AF13" i="15"/>
  <c r="AF12" i="15"/>
  <c r="AF11" i="15"/>
  <c r="AF10" i="15"/>
  <c r="AF9" i="15"/>
  <c r="AF8" i="15"/>
  <c r="U214" i="14"/>
  <c r="AA253" i="14"/>
  <c r="AA298" i="14"/>
  <c r="AA256" i="14"/>
  <c r="AA171" i="14"/>
  <c r="AA128" i="14"/>
  <c r="AA42" i="14"/>
  <c r="Z298" i="14"/>
  <c r="Z256" i="14"/>
  <c r="Z214" i="14"/>
  <c r="Z171" i="14"/>
  <c r="Z42" i="14"/>
  <c r="AD30" i="14"/>
  <c r="AD159" i="14"/>
  <c r="AD244" i="14"/>
  <c r="AD152" i="14"/>
  <c r="AD66" i="14"/>
  <c r="M308" i="14"/>
  <c r="M311" i="14" s="1"/>
  <c r="N308" i="14"/>
  <c r="N311" i="14" s="1"/>
  <c r="O308" i="14"/>
  <c r="O311" i="14" s="1"/>
  <c r="P308" i="14"/>
  <c r="P311" i="14" s="1"/>
  <c r="Q308" i="14"/>
  <c r="Q311" i="14" s="1"/>
  <c r="R308" i="14"/>
  <c r="R311" i="14" s="1"/>
  <c r="S308" i="14"/>
  <c r="S311" i="14" s="1"/>
  <c r="T308" i="14"/>
  <c r="T311" i="14" s="1"/>
  <c r="U308" i="14"/>
  <c r="V308" i="14"/>
  <c r="V311" i="14" s="1"/>
  <c r="W308" i="14"/>
  <c r="W311" i="14" s="1"/>
  <c r="X308" i="14"/>
  <c r="X311" i="14" s="1"/>
  <c r="Y308" i="14"/>
  <c r="Y311" i="14" s="1"/>
  <c r="Z308" i="14"/>
  <c r="AA308" i="14"/>
  <c r="L308" i="14"/>
  <c r="L311" i="14" s="1"/>
  <c r="U311" i="14"/>
  <c r="AD307" i="14"/>
  <c r="AD306" i="14"/>
  <c r="W295" i="14"/>
  <c r="W298" i="14" s="1"/>
  <c r="V295" i="14"/>
  <c r="V298" i="14" s="1"/>
  <c r="W253" i="14"/>
  <c r="W256" i="14" s="1"/>
  <c r="V253" i="14"/>
  <c r="V256" i="14" s="1"/>
  <c r="W211" i="14"/>
  <c r="W214" i="14" s="1"/>
  <c r="V211" i="14"/>
  <c r="V214" i="14" s="1"/>
  <c r="W168" i="14"/>
  <c r="W171" i="14" s="1"/>
  <c r="V168" i="14"/>
  <c r="V171" i="14" s="1"/>
  <c r="W125" i="14"/>
  <c r="W128" i="14" s="1"/>
  <c r="V125" i="14"/>
  <c r="V128" i="14" s="1"/>
  <c r="W82" i="14"/>
  <c r="W85" i="14" s="1"/>
  <c r="V82" i="14"/>
  <c r="V85" i="14" s="1"/>
  <c r="W39" i="14"/>
  <c r="W42" i="14" s="1"/>
  <c r="V39" i="14"/>
  <c r="V42" i="14" s="1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0" i="14"/>
  <c r="AD281" i="14"/>
  <c r="AD282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23" i="14"/>
  <c r="AD224" i="14"/>
  <c r="AD225" i="14"/>
  <c r="AD226" i="14"/>
  <c r="AD227" i="14"/>
  <c r="AD228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42" i="14"/>
  <c r="AD243" i="14"/>
  <c r="AD245" i="14"/>
  <c r="AD246" i="14"/>
  <c r="AD247" i="14"/>
  <c r="AD248" i="14"/>
  <c r="AD249" i="14"/>
  <c r="AD250" i="14"/>
  <c r="AD251" i="14"/>
  <c r="AD252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8" i="14"/>
  <c r="AD209" i="14"/>
  <c r="AD210" i="14"/>
  <c r="AD138" i="14"/>
  <c r="AD139" i="14"/>
  <c r="AD140" i="14"/>
  <c r="AD141" i="14"/>
  <c r="AD142" i="14"/>
  <c r="AD143" i="14"/>
  <c r="AD144" i="14"/>
  <c r="AD145" i="14"/>
  <c r="AD146" i="14"/>
  <c r="AD147" i="14"/>
  <c r="AD148" i="14"/>
  <c r="AD149" i="14"/>
  <c r="AD150" i="14"/>
  <c r="AD151" i="14"/>
  <c r="AD153" i="14"/>
  <c r="AD154" i="14"/>
  <c r="AD155" i="14"/>
  <c r="AD156" i="14"/>
  <c r="AD157" i="14"/>
  <c r="AD158" i="14"/>
  <c r="AD160" i="14"/>
  <c r="AD161" i="14"/>
  <c r="AD162" i="14"/>
  <c r="AD163" i="14"/>
  <c r="AD164" i="14"/>
  <c r="AD165" i="14"/>
  <c r="AD166" i="14"/>
  <c r="AD167" i="14"/>
  <c r="AD95" i="14"/>
  <c r="AD96" i="14"/>
  <c r="AD97" i="14"/>
  <c r="AD98" i="14"/>
  <c r="AD99" i="14"/>
  <c r="AD100" i="14"/>
  <c r="AD101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7" i="14"/>
  <c r="AD68" i="14"/>
  <c r="AD69" i="14"/>
  <c r="AD70" i="14"/>
  <c r="AD71" i="14"/>
  <c r="AD72" i="14"/>
  <c r="AD73" i="14"/>
  <c r="AD74" i="14"/>
  <c r="AD75" i="14"/>
  <c r="AD76" i="14"/>
  <c r="AD77" i="14"/>
  <c r="AD78" i="14"/>
  <c r="AD79" i="14"/>
  <c r="AD80" i="14"/>
  <c r="AD81" i="14"/>
  <c r="AD9" i="14"/>
  <c r="AD10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5" i="14"/>
  <c r="AD26" i="14"/>
  <c r="AD27" i="14"/>
  <c r="AD28" i="14"/>
  <c r="AD29" i="14"/>
  <c r="AD31" i="14"/>
  <c r="AD32" i="14"/>
  <c r="AD33" i="14"/>
  <c r="AD34" i="14"/>
  <c r="AD35" i="14"/>
  <c r="AD36" i="14"/>
  <c r="AD37" i="14"/>
  <c r="AD38" i="14"/>
  <c r="AD264" i="14"/>
  <c r="AD222" i="14"/>
  <c r="AD180" i="14"/>
  <c r="AD137" i="14"/>
  <c r="AD94" i="14"/>
  <c r="AD51" i="14"/>
  <c r="AB295" i="14"/>
  <c r="AB308" i="14" s="1"/>
  <c r="AA295" i="14"/>
  <c r="Z295" i="14"/>
  <c r="Y295" i="14"/>
  <c r="Y298" i="14" s="1"/>
  <c r="X295" i="14"/>
  <c r="X298" i="14" s="1"/>
  <c r="U295" i="14"/>
  <c r="T295" i="14"/>
  <c r="S295" i="14"/>
  <c r="R295" i="14"/>
  <c r="Q295" i="14"/>
  <c r="P295" i="14"/>
  <c r="O295" i="14"/>
  <c r="N295" i="14"/>
  <c r="N298" i="14" s="1"/>
  <c r="M295" i="14"/>
  <c r="L295" i="14"/>
  <c r="AB253" i="14"/>
  <c r="Z253" i="14"/>
  <c r="Y253" i="14"/>
  <c r="Y256" i="14" s="1"/>
  <c r="X253" i="14"/>
  <c r="X256" i="14" s="1"/>
  <c r="U253" i="14"/>
  <c r="T253" i="14"/>
  <c r="S253" i="14"/>
  <c r="R253" i="14"/>
  <c r="Q253" i="14"/>
  <c r="P253" i="14"/>
  <c r="O253" i="14"/>
  <c r="N253" i="14"/>
  <c r="N256" i="14" s="1"/>
  <c r="M253" i="14"/>
  <c r="L253" i="14"/>
  <c r="AB211" i="14"/>
  <c r="AA211" i="14"/>
  <c r="Z211" i="14"/>
  <c r="Y211" i="14"/>
  <c r="Y214" i="14" s="1"/>
  <c r="X211" i="14"/>
  <c r="X214" i="14" s="1"/>
  <c r="U211" i="14"/>
  <c r="T211" i="14"/>
  <c r="S211" i="14"/>
  <c r="R211" i="14"/>
  <c r="Q211" i="14"/>
  <c r="P211" i="14"/>
  <c r="O211" i="14"/>
  <c r="N211" i="14"/>
  <c r="N214" i="14" s="1"/>
  <c r="M211" i="14"/>
  <c r="L211" i="14"/>
  <c r="AB168" i="14"/>
  <c r="AA168" i="14"/>
  <c r="Z168" i="14"/>
  <c r="Y168" i="14"/>
  <c r="Y171" i="14" s="1"/>
  <c r="X168" i="14"/>
  <c r="X171" i="14" s="1"/>
  <c r="U168" i="14"/>
  <c r="U171" i="14" s="1"/>
  <c r="T168" i="14"/>
  <c r="S168" i="14"/>
  <c r="R168" i="14"/>
  <c r="Q168" i="14"/>
  <c r="P168" i="14"/>
  <c r="O168" i="14"/>
  <c r="N168" i="14"/>
  <c r="N171" i="14" s="1"/>
  <c r="M168" i="14"/>
  <c r="M171" i="14" s="1"/>
  <c r="L168" i="14"/>
  <c r="AB125" i="14"/>
  <c r="AA125" i="14"/>
  <c r="Z125" i="14"/>
  <c r="Y125" i="14"/>
  <c r="Y128" i="14" s="1"/>
  <c r="X125" i="14"/>
  <c r="X128" i="14" s="1"/>
  <c r="U125" i="14"/>
  <c r="T125" i="14"/>
  <c r="S125" i="14"/>
  <c r="R125" i="14"/>
  <c r="Q125" i="14"/>
  <c r="P125" i="14"/>
  <c r="O125" i="14"/>
  <c r="N125" i="14"/>
  <c r="M125" i="14"/>
  <c r="L125" i="14"/>
  <c r="AB82" i="14"/>
  <c r="AA82" i="14"/>
  <c r="Z82" i="14"/>
  <c r="Y82" i="14"/>
  <c r="Y85" i="14" s="1"/>
  <c r="X82" i="14"/>
  <c r="X85" i="14" s="1"/>
  <c r="U82" i="14"/>
  <c r="T82" i="14"/>
  <c r="S82" i="14"/>
  <c r="R82" i="14"/>
  <c r="Q82" i="14"/>
  <c r="P82" i="14"/>
  <c r="O82" i="14"/>
  <c r="N82" i="14"/>
  <c r="M82" i="14"/>
  <c r="L82" i="14"/>
  <c r="AE159" i="15" l="1"/>
  <c r="AE199" i="15"/>
  <c r="AE119" i="15"/>
  <c r="AE238" i="15"/>
  <c r="AE39" i="15"/>
  <c r="AE277" i="15"/>
  <c r="AF128" i="16"/>
  <c r="AE79" i="15"/>
  <c r="AF42" i="16"/>
  <c r="AF298" i="16"/>
  <c r="AF171" i="16"/>
  <c r="AF85" i="16"/>
  <c r="AF214" i="16"/>
  <c r="AF256" i="16"/>
  <c r="AC311" i="14"/>
  <c r="AA39" i="14"/>
  <c r="L128" i="14"/>
  <c r="M128" i="14"/>
  <c r="N128" i="14"/>
  <c r="P128" i="14"/>
  <c r="R128" i="14"/>
  <c r="T128" i="14"/>
  <c r="Q256" i="14"/>
  <c r="U298" i="14"/>
  <c r="T298" i="14"/>
  <c r="S298" i="14"/>
  <c r="R298" i="14"/>
  <c r="Q298" i="14"/>
  <c r="P298" i="14"/>
  <c r="O298" i="14"/>
  <c r="M298" i="14"/>
  <c r="L298" i="14"/>
  <c r="U256" i="14"/>
  <c r="T256" i="14"/>
  <c r="S256" i="14"/>
  <c r="R256" i="14"/>
  <c r="P256" i="14"/>
  <c r="O256" i="14"/>
  <c r="M256" i="14"/>
  <c r="L256" i="14"/>
  <c r="T214" i="14"/>
  <c r="S214" i="14"/>
  <c r="R214" i="14"/>
  <c r="Q214" i="14"/>
  <c r="P214" i="14"/>
  <c r="O214" i="14"/>
  <c r="M214" i="14"/>
  <c r="L214" i="14"/>
  <c r="T171" i="14"/>
  <c r="S171" i="14"/>
  <c r="R171" i="14"/>
  <c r="Q171" i="14"/>
  <c r="P171" i="14"/>
  <c r="O171" i="14"/>
  <c r="L171" i="14"/>
  <c r="U128" i="14"/>
  <c r="S128" i="14"/>
  <c r="Q128" i="14"/>
  <c r="O128" i="14"/>
  <c r="U85" i="14"/>
  <c r="T85" i="14"/>
  <c r="S85" i="14"/>
  <c r="R85" i="14"/>
  <c r="Q85" i="14"/>
  <c r="P85" i="14"/>
  <c r="O85" i="14"/>
  <c r="N85" i="14"/>
  <c r="M85" i="14"/>
  <c r="L85" i="14"/>
  <c r="AB39" i="14"/>
  <c r="Z39" i="14"/>
  <c r="Y39" i="14"/>
  <c r="Y42" i="14" s="1"/>
  <c r="X39" i="14"/>
  <c r="X42" i="14" s="1"/>
  <c r="U39" i="14"/>
  <c r="U42" i="14" s="1"/>
  <c r="T39" i="14"/>
  <c r="T42" i="14" s="1"/>
  <c r="S39" i="14"/>
  <c r="S42" i="14" s="1"/>
  <c r="R39" i="14"/>
  <c r="R42" i="14" s="1"/>
  <c r="Q39" i="14"/>
  <c r="Q42" i="14" s="1"/>
  <c r="P39" i="14"/>
  <c r="P42" i="14" s="1"/>
  <c r="O39" i="14"/>
  <c r="O42" i="14" s="1"/>
  <c r="N39" i="14"/>
  <c r="N42" i="14" s="1"/>
  <c r="M39" i="14"/>
  <c r="M42" i="14" s="1"/>
  <c r="L39" i="14"/>
  <c r="L42" i="14" s="1"/>
  <c r="AD8" i="14"/>
  <c r="AC214" i="14" l="1"/>
  <c r="AC42" i="14"/>
  <c r="AC256" i="14"/>
  <c r="AC298" i="14"/>
  <c r="AC171" i="14"/>
  <c r="AC128" i="14"/>
  <c r="AC85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</author>
  </authors>
  <commentList>
    <comment ref="D14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bia:</t>
        </r>
        <r>
          <rPr>
            <sz val="9"/>
            <color indexed="81"/>
            <rFont val="Tahoma"/>
            <family val="2"/>
          </rPr>
          <t xml:space="preserve">
km trobel</t>
        </r>
      </text>
    </comment>
    <comment ref="C14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bia:</t>
        </r>
        <r>
          <rPr>
            <sz val="9"/>
            <color indexed="81"/>
            <rFont val="Tahoma"/>
            <family val="2"/>
          </rPr>
          <t xml:space="preserve">
km trobel</t>
        </r>
      </text>
    </comment>
    <comment ref="D14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bia:</t>
        </r>
        <r>
          <rPr>
            <sz val="9"/>
            <color indexed="81"/>
            <rFont val="Tahoma"/>
            <family val="2"/>
          </rPr>
          <t xml:space="preserve">
km trobel</t>
        </r>
      </text>
    </comment>
    <comment ref="C149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bia:</t>
        </r>
        <r>
          <rPr>
            <sz val="9"/>
            <color indexed="81"/>
            <rFont val="Tahoma"/>
            <family val="2"/>
          </rPr>
          <t xml:space="preserve">
km trobel</t>
        </r>
      </text>
    </comment>
  </commentList>
</comments>
</file>

<file path=xl/sharedStrings.xml><?xml version="1.0" encoding="utf-8"?>
<sst xmlns="http://schemas.openxmlformats.org/spreadsheetml/2006/main" count="10028" uniqueCount="1267">
  <si>
    <t>Jenis Unit</t>
  </si>
  <si>
    <t>:</t>
  </si>
  <si>
    <t>DUMPTRUCK</t>
  </si>
  <si>
    <t>No Unit</t>
  </si>
  <si>
    <t xml:space="preserve">Nama Driver   </t>
  </si>
  <si>
    <t>No</t>
  </si>
  <si>
    <t>Tanggal</t>
  </si>
  <si>
    <t>KM</t>
  </si>
  <si>
    <t>BBM</t>
  </si>
  <si>
    <t>Jam Kerja</t>
  </si>
  <si>
    <t>Jumlah Trip</t>
  </si>
  <si>
    <t>Jam</t>
  </si>
  <si>
    <t>Keterangan</t>
  </si>
  <si>
    <t>Awal</t>
  </si>
  <si>
    <t>Akhir</t>
  </si>
  <si>
    <t>Liter</t>
  </si>
  <si>
    <t>Reguler</t>
  </si>
  <si>
    <t>0-4 KM</t>
  </si>
  <si>
    <t>PKS 2-LOGPON</t>
  </si>
  <si>
    <t>6 KM</t>
  </si>
  <si>
    <t>IN</t>
  </si>
  <si>
    <t>OUT</t>
  </si>
  <si>
    <t>Total</t>
  </si>
  <si>
    <t>TOTAL HASIL RET</t>
  </si>
  <si>
    <t>D-310</t>
  </si>
  <si>
    <t>D-311</t>
  </si>
  <si>
    <t>JIMMY</t>
  </si>
  <si>
    <t>SUGENG</t>
  </si>
  <si>
    <t>Upah Muatan Logpon-Plasma 2</t>
  </si>
  <si>
    <t>Upah Muatan 6 KM</t>
  </si>
  <si>
    <t>Upah Muatan 0-4 KM</t>
  </si>
  <si>
    <t>Logpon - Plasma 2</t>
  </si>
  <si>
    <t>Muat TBS - PKS 2</t>
  </si>
  <si>
    <t>Upah Muatan Muat TBS - PKS 2</t>
  </si>
  <si>
    <t>Upah Muatan 11 KM</t>
  </si>
  <si>
    <t>Upah Muatan PKS 2-LOGPON</t>
  </si>
  <si>
    <t>16 KM</t>
  </si>
  <si>
    <t>Upah Muatan 15 KM</t>
  </si>
  <si>
    <t>D-306</t>
  </si>
  <si>
    <t>ARISTO</t>
  </si>
  <si>
    <t>D-307</t>
  </si>
  <si>
    <t>DEDEN</t>
  </si>
  <si>
    <t>ABDULLAH</t>
  </si>
  <si>
    <t>D309</t>
  </si>
  <si>
    <t>Upah Muatan 16 KM</t>
  </si>
  <si>
    <t>5 KM</t>
  </si>
  <si>
    <t>Upah Muatan 5 KM</t>
  </si>
  <si>
    <t>PKS 1 -LOGPON</t>
  </si>
  <si>
    <t>Upah Muatan PKS 1 - LOGPON</t>
  </si>
  <si>
    <t>VERY</t>
  </si>
  <si>
    <t>11 KM</t>
  </si>
  <si>
    <t>Upah Muatan 40 KM</t>
  </si>
  <si>
    <t>40 KM</t>
  </si>
  <si>
    <t>Upah Muatan LOGPON- Divisi 1 dan 2 Estate C, Bengkel/PKS 3</t>
  </si>
  <si>
    <t>LOGPON- Divisi 1 dan 2 Est. C, Bengkel/PKS 3</t>
  </si>
  <si>
    <t>15 KM</t>
  </si>
  <si>
    <t>Logpon-Plasma 3, Dan Divisi 6, 7 Est.C</t>
  </si>
  <si>
    <t>Upah Muatan Logpon-Plasma 3, Dan Divisi 6, 7 Est.C</t>
  </si>
  <si>
    <t>Upah Muatan Logpon - Divisi 7, 8, 9 Est. B dan Divisi 3, 4, 5  Est. C, Plasma 4</t>
  </si>
  <si>
    <t>Logpon - Divisi 7, 8, 9 Est. B dan Divisi 3, 4, 5 Est. C, Plasma 4</t>
  </si>
  <si>
    <t>75 KM</t>
  </si>
  <si>
    <t>Upah Muatan 75 KM</t>
  </si>
  <si>
    <t>: ROHADI</t>
  </si>
  <si>
    <t>: DUMPTRUCK</t>
  </si>
  <si>
    <t>: D308</t>
  </si>
  <si>
    <t>CD101</t>
  </si>
  <si>
    <t>muatan material PKS 3 lebih dari 10 M3</t>
  </si>
  <si>
    <t>Sisa 2 m3 yang belum di bayarkan</t>
  </si>
  <si>
    <t>Absensi Januari 2022</t>
  </si>
  <si>
    <t>1 Januari 2022</t>
  </si>
  <si>
    <t>2 Januari 2022</t>
  </si>
  <si>
    <t>3 Januari 2022</t>
  </si>
  <si>
    <t>4 Januari 2022</t>
  </si>
  <si>
    <t>5 Januari 2022</t>
  </si>
  <si>
    <t>6 Januari 2022</t>
  </si>
  <si>
    <t>7 Januari 2022</t>
  </si>
  <si>
    <t>8 Januari 2022</t>
  </si>
  <si>
    <t>9 Januari 2022</t>
  </si>
  <si>
    <t>10 Januari 2022</t>
  </si>
  <si>
    <t>11 Januari 2022</t>
  </si>
  <si>
    <t>12 Januari 2022</t>
  </si>
  <si>
    <t>13 Januari 2022</t>
  </si>
  <si>
    <t>14 Januari 2022</t>
  </si>
  <si>
    <t>15 Januari 2022</t>
  </si>
  <si>
    <t>16 Januari 2022</t>
  </si>
  <si>
    <t>17 Januari 2022</t>
  </si>
  <si>
    <t>18 Januari 2022</t>
  </si>
  <si>
    <t>19 Januari 2022</t>
  </si>
  <si>
    <t>20 Januari 2022</t>
  </si>
  <si>
    <t>21 Januari 2022</t>
  </si>
  <si>
    <t>22 Januari 2022</t>
  </si>
  <si>
    <t>23 Januari 2022</t>
  </si>
  <si>
    <t>24 Januari 2022</t>
  </si>
  <si>
    <t>25 Januari 2022</t>
  </si>
  <si>
    <t>26 Januari 2022</t>
  </si>
  <si>
    <t>27 Januari 2022</t>
  </si>
  <si>
    <t>28 Januari 2022</t>
  </si>
  <si>
    <t>29 Januari 2022</t>
  </si>
  <si>
    <t>30 Januari 2022</t>
  </si>
  <si>
    <t>31 Januari 2022</t>
  </si>
  <si>
    <t>LIBUR</t>
  </si>
  <si>
    <t>MUAT PK KERNEL DARI PKS 2 KE LOGPON 1 RET, MUAT KERIKIL DARI LOGPON KE PKS 3 1 RET</t>
  </si>
  <si>
    <t>MUAT PK KERNEL DARI PKS 2 KE LOGPON 2RET, MUAT KAYU BALOK DARI LOGPON KE DIV 2 C 1 RET, MUAT BESI BETON DARI LOGPON KE DIV 2C 1 RET, MUAT BESI BETON DARI LOGPON KE DIV 1 C 1 RET</t>
  </si>
  <si>
    <t>KARANTINA</t>
  </si>
  <si>
    <t>MUAT PK KERNEL DARI PKS 2 KE LOGPON 1 RET, MUAT KERIKILD ARI LOGPON KE PKS 3  RET, MUAT PASIR HALUS DARI LOGPON KE ESTATE C 1 RET</t>
  </si>
  <si>
    <t>MUAT PK KERNEL DARI PKS 2 KE LOGPON 1 RET, MUAT PASIR HALUS DARI LOGPON KE DIV 2C 1 RET</t>
  </si>
  <si>
    <t>MUAT PK KERNEL DARI PKS 2 KE LOGPON 2 RET, MUAT PUPUK NPK 13 DARI LOGPON KE PLASMA 3 1 RET, MUAT PASIR HALUS DARI LOGPON KE ESTATE C 1 RET</t>
  </si>
  <si>
    <t>BANTU MEKANIK</t>
  </si>
  <si>
    <t>MUAT PUPUK NPK 13 DARI LOGPON KE PLASMA 3 1 RET, MUAT TBS DARI DIV 7C KE PKS 2 1 RET TONASE 10.740KG, MUAT JANGKOS DARI PKS 2 KE DIV7C 1 RET TONASE 11.820 KG</t>
  </si>
  <si>
    <t>MUAT PK KERNEL DARI PKS 2 KE LOGPON 2 RET, MUAT PUPUK NPK 13 DARI LOGPON KE PLASMA 3 1 RET, MUAT PASIR HALUS DARI LOGPON KE BARAK GURU/C 1 RET</t>
  </si>
  <si>
    <t>MUAT PK KENREL DARI PKS 2 KE LOGPON 2 RET, MUAT PUPUK NPK 13 DARI LOGPON KE PLASMA 3 1 RET, MUAT SEMEN DARI LOGPON KE BARAK GURU/C 1 RET</t>
  </si>
  <si>
    <t>muatan pupuk plasma lebih dari 10 ton</t>
  </si>
  <si>
    <t>MUAT PK KERNEL DARI PKS 2 KE LOGPON 1 RET, MUAT SEMEN DARI LOGPON KE ESTATE C 1 RET, MUAT KAYU BALOK DARI LOGPON KE ESTATE C 1 RET, MUAT PUPUK  NPK 13 DARI LOGPON EK PLASMA 3 1 RET, MUAT KERIKILDARI LOGPON KE ESTATE C1 RET</t>
  </si>
  <si>
    <t>MUAT PK KERNEL DARI PKS 2 KE LOGPON 1 RET, MUAT PUPUK NPK 13 DARI LOGPON KE PLASMA 3 1 RET</t>
  </si>
  <si>
    <t>MUAT PK KENREL DARI PKS 2 KE LOGPON1 RET, MUAT TBS DARI PLASMA 3 KE PKS 2 1 RET TONASE 12.290 KG, MUAT PUPUK NPK 13 DARI LOGPON KE PLASMA 3 1 RET</t>
  </si>
  <si>
    <t>MUAT PK KERNEL DARI PKS 2 KE LOGPON 2 RET, MUAT PUPUK NPK 13 DARI LOGPON KE PLASMA 3 1 RET, MUAT KAYU BALOK DARI LOGPON KE ESTATE C 1 RET</t>
  </si>
  <si>
    <t>MUAT TBS DARI DIV 7C KE PKS 2 1 RET TONASE 12.820 KG, MUAT JANGKOS DARI PKS 2 KE DIV 7C 1 RET TONASE 13.940 KG</t>
  </si>
  <si>
    <t>MUAT SEMEN PINDAHKAN DARI BENGKEL DARI DIV 2C 1 RET, MUAT PK KERNEL DARI PKS 2 KE LOGPON 1 RET, MUAT PASIR KASAR DARI LOGPON KE PKS 3 1 RET</t>
  </si>
  <si>
    <t>MUAT TBS DARI DIV 7C KE PKS 2 2 RET TONASE 30.220 KG, MUAT JANGKOS DARI PKS 2 KE DIV 7 1 RET TONASE 12.070 KG</t>
  </si>
  <si>
    <t>MUAT TBS DARI DIV 6C KE PKS 1 1 RET TONASE 12.080 KG, MUAT SEMEN DARI LOGPON KE DIV 7C 1 RET</t>
  </si>
  <si>
    <t>MUAT TBS DARI DIV 4 C KE PKS 2 1 RET TONSE 14.680 KG,MUAT JANGKOS DARI PKS 2 KE DIV 4C 1 RET TONASE 17.550 KG</t>
  </si>
  <si>
    <t>MUAT TBS DARI DIV 2C KE PKS 1 1 RET TONASE 16.510 KG, MUAT BESI BETON DARI LOGPON KE DIV 5 C 1 RET</t>
  </si>
  <si>
    <t>MUAT TBS DARI DIV 4 C KE PKS 1 1 RET TONASE 11.000 KG, MUAT SEMEN DARI LOGPON KE KLINIK / C 1 RET</t>
  </si>
  <si>
    <t>MUAT TBS DARI DIV 7C KE PKS 1 1 RET TONASE 13.470 KG, MUAT JANGKOS DARI PKS 1 KE ESTATE C 1 RET TONASE 11.240 KG, MUAT PASIR HALUS DARI LOGPON EK ESTATE C 1 RET</t>
  </si>
  <si>
    <t>MUAT TBS DARI DIV 3C KEPKS 2 1 RET TONASE 12.120 KG,MUAT JANGKOS DARI PKS 2 KE ESTATE C1 RET TONASE 16.690 KG</t>
  </si>
  <si>
    <t>MUAT TBS DARI DIV 1 C KE PKS 1 1 RET TONASE 13.780 KG, MUAT BESI BETON DARI LOGPON KE BARAK GURU 1 RET</t>
  </si>
  <si>
    <t>MUAT TBS DARI DIV 1 C KE PKS 1 1 RET TONASE 9.650 KG, MUAT KERIKIL DARI LOGPON KE KLINIK/C 1 RET</t>
  </si>
  <si>
    <t>MUAT TBS DARI DIVISI 3C KE PKS 2 2 RET TONASE 25.760 KG, MUAT JANGKOS DARI PKS 2 KE LOGPON1 RET TONASE 16.290 KG</t>
  </si>
  <si>
    <t>PAGI PERBAIKAN, MUAT TBS DIVISI 5C KE PKS 2 1 RET TONASE 13.860 KG</t>
  </si>
  <si>
    <t>MUAT TBS DIVISI 1 C KE PKS 2 2 RET TONASE 27.380 KG, MUAT JANGKOS DARI PKS 2 KE EST C 2 RET TONASE 32.690 KG</t>
  </si>
  <si>
    <t>MUAT TBS DIVISI 5C KE PKS 2 1 RET TONASE 14.420 KG</t>
  </si>
  <si>
    <t>MUAT TBS DIVISI 5C KE PKS 2 1 RET TONASE 14.190 KG</t>
  </si>
  <si>
    <t>MUAT TBS DIVISI 7C KE PKS 2 1 RET TONASE 13.120 KG, MUAT JANGKOS DARI PKS 2 KE DIV 7C 1 RET TONASE 10.750 KG</t>
  </si>
  <si>
    <t>MUAT TBS DIV 2 C KE PKS 1 1 RET TONASE 13.970 KG, MUAT JANGKOS DARI PKS 1 KE DIV 2 1 RET TONASE 10.860 KG, MUAT PASIR HALUS DARI LOGPON KE DIV 1 C 1 RET</t>
  </si>
  <si>
    <t>MUAT PK KERNEL DARI PKS 1 KE LOGPON 1 RET, MUAT PASIR HALUS DARI LOGPON KE DIV 5C 1 RET, MUAT TBS DIVISI 7C KE PKS 2 1 RET TONASE 13.880 KG, MUAT TBS DIVISI 6C KE PKS 1 1 RET TONASE 12.510 KG</t>
  </si>
  <si>
    <t>MUAT PK KERNEL DARI PKS 1 KE LOGPON 1 RET, MUAT PASIR KASAR DARI LOGPON KE PKS 3 1 RET, MUAT TBS DIVISI 1 C KE PKS 1 1 RET TONASE 14,710 KG</t>
  </si>
  <si>
    <t>Muat TBS - PKS 1</t>
  </si>
  <si>
    <t>Upah Muatan Muat TBS - PKS 1</t>
  </si>
  <si>
    <t>Muat EFB-PKS 1</t>
  </si>
  <si>
    <t>Muat EFB-PKS 2</t>
  </si>
  <si>
    <t>Upah Muatan EFB-PKS 1</t>
  </si>
  <si>
    <t>Upah Muatan EFB-PKS 2</t>
  </si>
  <si>
    <t>MUAT TBS DARI DIV 1C BAWA KE PKS 1 1 RET TONASE 14.120 KG, MUAT TBS DIV 3 C BAWA KE PKS 2 1 RET TONASE 11.130 KG, MUAT PUPUK NPK 13 DARI LOGPON KE PLASMA 3 1 RET</t>
  </si>
  <si>
    <t>MUAT GORONG-GORONG ESTATE C 1 RET, MUAT TBS DIVISI 6C KE PKS 1 1 RET TONASE 11.670 KG, MUAT KERAMIK DARI LOGPON KE DIV 7C 1 RET</t>
  </si>
  <si>
    <t>MUAT TBS DIVISI 2C KE PKS 1 1 RET TONASE 14.380 KG</t>
  </si>
  <si>
    <t>MUAT TBS DIVISI 4C KE PKS 1 1 RET TONAE 12.970 KG, MUAT TBS DIVISI 4C KE PKS 1 1 RET TONASE 12.970 KG, MUAT TBS DIVISI 4C KE KS 2 1 RET ONASE 11.260 KG, MUAT PASIR HALUS DARI LOGPON KE BARAK GURU 1 RET</t>
  </si>
  <si>
    <t>MUAT TBS DIVISI 3C KE PKS 1 1 RET TONASE 12.800 KG,MUAT PK KERNEL DARI PKS 1 KE LOGPON1 RET, MUAT PASIR HALUS DARI LOGPON KE GUDANG HERBISIDA C 1 RET</t>
  </si>
  <si>
    <t>MUAT TBS DIVISI 1C KE PKS 1 1 RET TONASE 14.580 KG, MUAT PK KERNEL DARI PKS 1 KE LOGPON 1 RET, MUAT PASIR HALUS DARI LOGPON KE KLINIK C 1 RET</t>
  </si>
  <si>
    <t>MUAT TBS PLASMA 3 KE PKS 2 1 RET TONASE 12.180 KG, MUAT TBS DIVISI 4C KE PKS 2 1 RET TONASE 11.970KG, MUAT JANGKOS DARI PKS 2 KE DIV 4C 1 RET TONASE 13.470 KG</t>
  </si>
  <si>
    <t>MUAT TBS DIVISI 4C KE PKS 2 1 RET TONASE 8.530 KG,MUAT JANGKOS DARI PKS 2 KE DIV4 C 1 RET TONASE 7,870KG</t>
  </si>
  <si>
    <t>MUAT TBS PLASMA 3 KE PKS 2 1 RET TONASE 14.890KG,MUAT TBS DIVISI 3C KE PKS 2 1 RET TONASE 13.010KG</t>
  </si>
  <si>
    <t>MUAT TBS PLASMA KE PKS 2 1 RET ONASE 15.630KG, MUAT JANGKOS DARI PKS 2 KE DIVISI 1C 1 RET TONASE 15.170KG, MUAT TBS DIVISI 1C E PKS 2 1 RET TONASE 13.450 KG</t>
  </si>
  <si>
    <t>MUAT GORONG-GORONG 1 RET, MUAT TBS DIV3C KE PKS 2 1 RET TONASE 13.460KG, MUAT TBS PLASMA 3 KE PKS 2 1 RET TONASE 11.470 KG</t>
  </si>
  <si>
    <t>MUAT PK KERNEL DARI PKS 2 KE LOGPON1 RET,MUAT PIPA HOPE DARI LOGPON KE DIVISI 2C 2 RET</t>
  </si>
  <si>
    <t>MUAT TBS DIV 4C KE PKS 1 1 RET TONASE 11.860KG, MUAT PIPA HOPE DARI LOGPON KE DIV2C 1 RET</t>
  </si>
  <si>
    <t>MUAT TBS DIVISI4C KE PKS 1 1 RET TONASE 10.840 KG, MUAT PIPA HOPE DARI LOGPON KE DIV 2C 1 RET</t>
  </si>
  <si>
    <t>MUAT TBS DIVISI 1C KE PKS 1 1 RET TONASE 14.410 KG</t>
  </si>
  <si>
    <t>MUAT TBS DIVISI 4C KE PKS 1 1RET TONASE 12.730 KG</t>
  </si>
  <si>
    <t>MUAT TBS DIVISI 3C KE PKS 1 1 RET TONASE 10.750 KG</t>
  </si>
  <si>
    <t>MUAT TBS PLASMA 3 KE PKS 1  1RET TONASE 14.180 KG, MUAT TBS DIVISI 7C KE PKS 1  1RET TONASE 13850 KG</t>
  </si>
  <si>
    <t>Upah Muatan LOGPON- Divisi 1 dan 2 Estate C, Bengkel, PKS 3</t>
  </si>
  <si>
    <t>MUAT TBS DIVISI 1C KE PKS 1 1 RET TONASE 11.970KG,MUAT PK KERNEL DARI PKS 1 KE LOGPON 1 RET, MUAT PUPUK NPK 13 DARI LOGPON KE PLASMA 3 1 RET, MUAT PK KERNEL DARI PKS 2 KE LOGPON 1 RET, MUAT KERIKIL DARI LOGPON KE PKS 3 1 RET</t>
  </si>
  <si>
    <t>MUAT TBS DIVISI 3C KE KS 1 1 RET TONASE 13.810 KG, MUAT PK KERNEL DARI PKS 1 KE LOGPON 1 RET, MUAT SEMEN DARI LOGPON KE DIV 7C 1 RET</t>
  </si>
  <si>
    <t>MUAT TBS DIVISI 3C KE PKS 1 1 RET TONASE 14.060 KG, MUAT PUPUK NPK 13 DARI LOGPON KE PLASMA 3 1 RET , MUAT PK KERNEL DARI PKS 1 KE LOGPON 1 RET, MUAT KERIKIL DARI LOGPON KE PKS 3 1 RET</t>
  </si>
  <si>
    <t>MUAT PK KERNEL DARI PKS 2 KE LOGPON 2 RET, MUAT PASIR HALUS DARI LOGPON KE DIV 9 PLASMA 2 1 RET, MUAT KERIKIL DARI LOGPON KE PKS 3 1 RET</t>
  </si>
  <si>
    <t>WAHYU</t>
  </si>
  <si>
    <t>SEREP</t>
  </si>
  <si>
    <t>MUAT PUPUK NPK 13 DARI LOGPON KE PLASMA 3 1 RET</t>
  </si>
  <si>
    <t>Upah Muatan 7 KM</t>
  </si>
  <si>
    <t>7 KM</t>
  </si>
  <si>
    <t>MUAT KAYU UNTUK TANGKI DIV 3C 1 RET, MUAT PK KERNEL DARI PKS 2 KE LOGPON 1 RET, MUAT KERIKILD ARI LOGPON KE PKS 3 1 RET</t>
  </si>
  <si>
    <t>Upah Muatan7 KM</t>
  </si>
  <si>
    <t>MUAT KAYU UNTUK TANGKI DIV 3C 1 RET,MUAT PK KERNEL DARI PKS 2 KE LOGPON 1 RET, MUAT PUPUK NPK 13 DARI LOGPON KE PLASMA 3 1 RET</t>
  </si>
  <si>
    <t>MUAT PUPUK NPK 13 DARI LOGPON KE PLASMA 3 1 RET,MUAT PK KERNEL DARI PKS 2 KE LOGPON 1 RET, MUAT KAYU KE BLOK 33-43 1 RET</t>
  </si>
  <si>
    <t>SEREP HINO DI ESTATE B</t>
  </si>
  <si>
    <t>MUAT PUPUK NPK 13 DARI LOGPON KE PLASMA 3 1 RET, MUAT PK KERNEL ARI PKS 2 KE LOGPON 1 RET, MUAT KAYU ESTATE C 1 RET</t>
  </si>
  <si>
    <t>MUAT PASIR HALUS DARI LOGPON KEESTATE C 1 RET, MUAT PK KERNEL DARI PKS 2 KE LOGPON 1 RET</t>
  </si>
  <si>
    <t>MUAT GORONG-GORONG 1 RET, MUAT PK KERNEL DARI PKS 2 KE LOGPON 2 RET, MUAT PUPUK NPK 13 DARI LOGPON 1 RET, MUAT PASIR HALUS DARI LOGPON KE DIV 5C 1 RET</t>
  </si>
  <si>
    <t>MUAT GORONG-GORONG 1 RET, MUAT PK KERNEL DARI PKS 2 KE LOGPON 1 RET, MUAT PASIR HALUS DARI LOGPON KE ESTATE C 1 RET</t>
  </si>
  <si>
    <t>MUAT PK KERNEL DARI PKS 2 KE LOGPON 2 RET, MUAT PASIR HALUS DARI LOGPON KE DIV 1 C 1 RET, MUAT PASIR KASAR DARI LOGPON KE PKS 3 1 RET</t>
  </si>
  <si>
    <t>MUAT PK KERNEL DARI PKS 2 KE LOGPON , BANTU KEGIATAN DI TERSUS</t>
  </si>
  <si>
    <t>MUAT PK KERNEL DARI PKS 2 KR LOGPON 1 RET, BANTU KEGIATAN DI TERSUS</t>
  </si>
  <si>
    <t>MUAT PK KERNEL DARI PKS 2 KE LOGPON 1 RET, MUAT PASIR HALUS DARI LOGPON KE DIV2C 1 RET, MUAT PASIR HALUS DARI LOGPON KE GUDANG ESTATE C 1 RET</t>
  </si>
  <si>
    <t>KEGIATAN UNLOADING MATERIAL DARI TONGKANG DI TERSUS, PERBAIKAN UNIT</t>
  </si>
  <si>
    <t>KEGIATAN UNLOADING MATERIAL DARI TONGKANG DI TERSUS</t>
  </si>
  <si>
    <t>MUAT PASIR HALUS DARI LOGPON KE ESTATE C 1 RET, MUAT PUPUK NPK 13 DARI LOGPON  KE PLASMA 3 1 RET</t>
  </si>
  <si>
    <t>MUAT PASIR HALUS DARI LOGPON KE DIVISI 5 C 1 RET</t>
  </si>
  <si>
    <t>MUAT PK KERNEL DARI PKS 2 KE LOGPON 2 RET, MUAT PASIR HALUS DARI LOGPON KE PLASMA 4 1 RET, MUAT PASIR HALUS DARI LOGPON KE KLINIK ESTATE C 1 RET, MUAT GORONG-GORONG 1 RET</t>
  </si>
  <si>
    <t>MUAT SENG DARI LOGPON KE GUDANG ESTATE C 1 RET, MUAT KAYU BALOK DARI LOGPON KE ESTATE C 1 RET</t>
  </si>
  <si>
    <t>MUAT PUPUK NPK 13 DARI LOGPON KE PLASMA 3 1 RET, MUAT BESI BETON DARI LOGPON KE ESTATE C 1 RET, MUAT PK KERNEL DARI PKS 2 KE LOGPON 1 RET</t>
  </si>
  <si>
    <t>MUAT PASIR KASAR DARI LOGPONKE PKS 3 1 RET, KEGIATAN UNLOADING MATERIAL DARI TONGKANG DI TERSUS</t>
  </si>
  <si>
    <t>MUAT KERIKIL DARI LOGPON KE PKS 3 1 RET, KEGIATAN UNLOADING MATERIAL DARI TONGKANG DI TERSUS</t>
  </si>
  <si>
    <t>MUAT JANGKOS DARI PKS 3 KE DIVISI 3 C 1 RET TONASE 19.420 KG</t>
  </si>
  <si>
    <t>Upah Muatan 8 KM</t>
  </si>
  <si>
    <t>8 KM</t>
  </si>
  <si>
    <t>MUAT TBS DIV 4C KE PKS 2 1 RET TONASE 11.180 KG, MUAT JANGKOS DARI PKS 2 KE DIV 4C 1 RET TONASE 13.450 KG, MUAT KERIKIL DARI LOGPON KE PKS 3 1 RET, MUAT GORONG-GORONG 1 RET</t>
  </si>
  <si>
    <t>MUAT TBS DIVISI 6C KE PKS 2 1 RET TONASE 8.070 KG, MUAT JANGKOS DARI PKS 2 KE DIV4C 1 RET TONASE 21.260 KG, MUAT KERIKIL DARI LOGPON KE PKS 3</t>
  </si>
  <si>
    <t>MUAT TBS DIVISI 5C KE PKS 2 1 RET TONSAE 12.930 KG, MUAT JNGKOS DARI PKS 2 KE DIV 5C 1 RET TONASE 17.180 KG, MUAT KERIKIL DARI LOGPON KE PKS 3 1 RET</t>
  </si>
  <si>
    <t>Sisa 6 Ton yang belum di bayarkan</t>
  </si>
  <si>
    <t>Sisa 4 Ton yang belum di bayarkan</t>
  </si>
  <si>
    <t>Sisa 2 Ton yang belum di bayarkan</t>
  </si>
  <si>
    <t>Sisa Ton yang belum di bayarkan</t>
  </si>
  <si>
    <t>Bulan lalu Sisa 4+6 m3 yang belum di bayarkan</t>
  </si>
  <si>
    <t>Bulan lalu Sisa 8+6 m3 yang belum di bayarkan</t>
  </si>
  <si>
    <t>Bulan lalu Sisa 4+8 m3 yang belum di bayarkan</t>
  </si>
  <si>
    <t>MUAT PUPUK NPK 13 DARI LOGPON KE PLASMA 3 2 RET, MUAT PK KERNEL DARI PKS 2 KE LOGPON 2 RET, bonus kernel 1 ret</t>
  </si>
  <si>
    <t>MUAT TBS DIVISI 4C KE  PKS 1 1 RET TONASE 11.690 KG, MUAT PK KERNEL DARI PKS 1 KE LOGPON 1 RET , MUAT PASIR HALUS DARI LOGPON KE DIV 2C 1 RET</t>
  </si>
  <si>
    <t>MUAT PASIR HALUS DARI LOGPON KE ESTATE C 1 RET, MUAT PASIR HALUS DARI LOGPON KE DIV 1C 1 RET</t>
  </si>
  <si>
    <t>MUAT GORONG-GORONG 1 RET, MUAT PASIR HALUS DARI LOGPON KE KLINIK 2 RET</t>
  </si>
  <si>
    <t>MUAT PASIR HALUS DARI LOGPON KE BARAK GURU 2 RET</t>
  </si>
  <si>
    <t>MUAT PASIR HALUS DARI LOGPON KE DIV 5C 1 RET, MUAT KERAMIK DARI LOGPON KE DIV9 PLASMA 1 RET</t>
  </si>
  <si>
    <t>MUAT PASIR HALUS DARI LOGPON KE DIVISI 2C 1 RET, MUAT KERAMIK DARI LOGPON KE MAINCAMP 1 RET</t>
  </si>
  <si>
    <t>MUAT PASIR HALUS DARI LOGPON KE DIV 3C 1 RET, MUAT KERAMIK DARI LOGPON KE DIV 7C 1 RET</t>
  </si>
  <si>
    <t>L</t>
  </si>
  <si>
    <t>R</t>
  </si>
  <si>
    <t>O</t>
  </si>
  <si>
    <t>S</t>
  </si>
  <si>
    <t>MUAT PIPA HOPE DARI LOGPON KE DIVISI 2 C 2 RET</t>
  </si>
  <si>
    <t>MUAT TANAH TIMBUN 10 RET</t>
  </si>
  <si>
    <t>MUAT PASIR HALUS DARI LOGPON KE TOKO DIV 2C 1 RET,MUAT TANAH TIMBUN 2 RET</t>
  </si>
  <si>
    <t>DRIVER LIBUR// UNIT DI SEREP ABDULLAH</t>
  </si>
  <si>
    <t>MUAT KAYU BALOK DARI LOGPON KE DIVISI 1 C 1 RET</t>
  </si>
  <si>
    <t>MUAT PASIR HALUS DARI SEMEN DARI LOGPON KE DIV 3C 1 RET, MUAT TBS DARI DIV 7C KE PKS 2 1 RET TONASE 12.730 KG, MUAT JANGKOS DARI PKS 2 KE DIV 7C 1 RET TONASE 20.530 KG</t>
  </si>
  <si>
    <t>MUAT PASIR HALUS DARI LOGPON KE DIVISI 6C 1 RET</t>
  </si>
  <si>
    <t>sisa 2 m3 yang belum di bayarkan</t>
  </si>
  <si>
    <t>IZIN POTONG CUTI</t>
  </si>
  <si>
    <t>KARANTINA/POTONG HK</t>
  </si>
  <si>
    <t>DRIVER SAKIT/TIDAK ADA SKS</t>
  </si>
  <si>
    <t>SAKIT/TIDAK ADA SKS / UNIT STAND BY</t>
  </si>
  <si>
    <t>SEREP HINO DI ESTATE B MUAT TBS DAN JANGKOS</t>
  </si>
  <si>
    <t>SEREP HINO DI ESTATE B MUAT TBS DAN JANGKOS, LANGSIR BUAH</t>
  </si>
  <si>
    <t>MUAT PIPA HOPE DARI LOGPON KE DIVISI 2 C 1 RET</t>
  </si>
  <si>
    <t>MUAT PIPA HOPE DARI LOGPON KE DIVISI 2C 2 RET</t>
  </si>
  <si>
    <t>Sisa 2+6 m3 yang belum di bayarkan</t>
  </si>
  <si>
    <t>Upah Muatan 22 KM</t>
  </si>
  <si>
    <t>22 KM</t>
  </si>
  <si>
    <t xml:space="preserve">MUAT PIPA HOPE DARI LOGPON KE DIVISI 2 C 2 RET, MUAT TANAH TIMBUN 1 RET </t>
  </si>
  <si>
    <t>MUAT PIPA HOPE DARI LOGPON KE DIVISI 2 C 2 RET, MUAT TANAH TIMBUN 1 RET</t>
  </si>
  <si>
    <r>
      <rPr>
        <b/>
        <sz val="40"/>
        <rFont val="Arial Narrow"/>
        <family val="2"/>
      </rPr>
      <t>SEREP D309</t>
    </r>
    <r>
      <rPr>
        <sz val="40"/>
        <rFont val="Arial Narrow"/>
        <family val="2"/>
      </rPr>
      <t xml:space="preserve"> MUAT PUPUK NPK 13 DARI LOGPON KE PLASMA 3 1 RET</t>
    </r>
  </si>
  <si>
    <r>
      <rPr>
        <b/>
        <sz val="40"/>
        <rFont val="Arial Narrow"/>
        <family val="2"/>
      </rPr>
      <t>SEREP D309</t>
    </r>
    <r>
      <rPr>
        <sz val="40"/>
        <rFont val="Arial Narrow"/>
        <family val="2"/>
      </rPr>
      <t xml:space="preserve"> MUAT PK KERNEL DARI PKS 2 KE LOGPON 2 RET, MUAT KERIKIL DARI LOGPON KE PKS 3 1 RET, MUAT KAYU BALOK DARI LOGPON KE DIV 5C 1 RET</t>
    </r>
  </si>
  <si>
    <r>
      <rPr>
        <b/>
        <sz val="40"/>
        <rFont val="Arial Narrow"/>
        <family val="2"/>
      </rPr>
      <t>SEREP CD101</t>
    </r>
    <r>
      <rPr>
        <sz val="40"/>
        <rFont val="Arial Narrow"/>
        <family val="2"/>
      </rPr>
      <t xml:space="preserve"> MUAT TBS DIV 4 C KE PKS 2 1 RET, MUAT JANGKOS DARI PKS 2 KE ESTATE C 1 RET TONASE 15.330 KG</t>
    </r>
  </si>
  <si>
    <r>
      <rPr>
        <b/>
        <sz val="40"/>
        <rFont val="Arial Narrow"/>
        <family val="2"/>
      </rPr>
      <t>SEREP CD101</t>
    </r>
    <r>
      <rPr>
        <sz val="40"/>
        <rFont val="Arial Narrow"/>
        <family val="2"/>
      </rPr>
      <t xml:space="preserve"> MUAT TBS DIVISI 4C KE PKS 2 1 RET TONASE 14.370 KG</t>
    </r>
  </si>
  <si>
    <r>
      <rPr>
        <b/>
        <sz val="40"/>
        <rFont val="Arial Narrow"/>
        <family val="2"/>
      </rPr>
      <t>SEREP CD101</t>
    </r>
    <r>
      <rPr>
        <sz val="40"/>
        <rFont val="Arial Narrow"/>
        <family val="2"/>
      </rPr>
      <t xml:space="preserve"> MUAT TBS DIVISI 3C KE PKS 2 1 RET TONASE 16.630 KG</t>
    </r>
  </si>
  <si>
    <r>
      <rPr>
        <b/>
        <sz val="40"/>
        <rFont val="Arial Narrow"/>
        <family val="2"/>
      </rPr>
      <t>SEREP D306</t>
    </r>
    <r>
      <rPr>
        <sz val="40"/>
        <rFont val="Arial Narrow"/>
        <family val="2"/>
      </rPr>
      <t xml:space="preserve"> MUAT TBS PLASMA 3 KE PKS 1 1 RET TONASE 14380 KG</t>
    </r>
  </si>
  <si>
    <r>
      <rPr>
        <b/>
        <sz val="40"/>
        <rFont val="Arial Narrow"/>
        <family val="2"/>
      </rPr>
      <t xml:space="preserve">SEREP D306 </t>
    </r>
    <r>
      <rPr>
        <sz val="40"/>
        <rFont val="Arial Narrow"/>
        <family val="2"/>
      </rPr>
      <t>MUAT TBS DIVISI 2C KE PKS 2 1 RET TONASE 11.840 KG,MUAT PK KERNEL DARI PKS 2 KE LOGPON 2 RET MUAT JUMBO BAG DARI LOGPON KE PKS 2 1 RET, MUAT KERIKIL DARI LOGPON KE PKS 3 1 RET</t>
    </r>
  </si>
  <si>
    <r>
      <rPr>
        <b/>
        <sz val="40"/>
        <rFont val="Arial Narrow"/>
        <family val="2"/>
      </rPr>
      <t>SEREP CD101</t>
    </r>
    <r>
      <rPr>
        <sz val="40"/>
        <rFont val="Arial Narrow"/>
        <family val="2"/>
      </rPr>
      <t xml:space="preserve"> MUAT PIPA HOPE DARI LOGPON KE DIVISI 2 C 1 RET</t>
    </r>
  </si>
  <si>
    <r>
      <rPr>
        <b/>
        <sz val="40"/>
        <rFont val="Arial Narrow"/>
        <family val="2"/>
      </rPr>
      <t>SEREP CD101</t>
    </r>
    <r>
      <rPr>
        <sz val="40"/>
        <rFont val="Arial Narrow"/>
        <family val="2"/>
      </rPr>
      <t xml:space="preserve"> MUAT PIPA HOP DARI LOGPON KE DIVISI 2 C 1 RET</t>
    </r>
  </si>
  <si>
    <r>
      <rPr>
        <b/>
        <sz val="40"/>
        <rFont val="Arial Narrow"/>
        <family val="2"/>
      </rPr>
      <t>SEREP D310</t>
    </r>
    <r>
      <rPr>
        <sz val="40"/>
        <rFont val="Arial Narrow"/>
        <family val="2"/>
      </rPr>
      <t xml:space="preserve"> MUAT PK KERNEL DARI PKS 2 KE LOGPON 1 RET </t>
    </r>
  </si>
  <si>
    <r>
      <rPr>
        <b/>
        <sz val="40"/>
        <rFont val="Arial Narrow"/>
        <family val="2"/>
      </rPr>
      <t>SEREP D309</t>
    </r>
    <r>
      <rPr>
        <sz val="40"/>
        <rFont val="Arial Narrow"/>
        <family val="2"/>
      </rPr>
      <t xml:space="preserve"> MUAT PK KERNEL DARI PKS 2 KE LOGPON 1 RET, MUAT PUPUK NPK 13 DARI LOGPON KE PLASMA 3 1 RET</t>
    </r>
  </si>
  <si>
    <t>Absensi Februari 2022</t>
  </si>
  <si>
    <t>1 Februari 2022</t>
  </si>
  <si>
    <t>2 Februari 2022</t>
  </si>
  <si>
    <t>3 Februari 2022</t>
  </si>
  <si>
    <t>4 Februari 2022</t>
  </si>
  <si>
    <t>5 Februari 2022</t>
  </si>
  <si>
    <t>6 Februari 2022</t>
  </si>
  <si>
    <t>7 Februari 2022</t>
  </si>
  <si>
    <t>8 Februari 2022</t>
  </si>
  <si>
    <t>9 Februari 2022</t>
  </si>
  <si>
    <t>10 Februari 2022</t>
  </si>
  <si>
    <t>11 Februari 2022</t>
  </si>
  <si>
    <t>12 Februari 2022</t>
  </si>
  <si>
    <t>13 Februari 2022</t>
  </si>
  <si>
    <t>14 Februari 2022</t>
  </si>
  <si>
    <t>15 Februari 2022</t>
  </si>
  <si>
    <t>16 Februari 2022</t>
  </si>
  <si>
    <t>17 Februari 2022</t>
  </si>
  <si>
    <t>18 Februari 2022</t>
  </si>
  <si>
    <t>19 Februari 2022</t>
  </si>
  <si>
    <t>20 Februari 2022</t>
  </si>
  <si>
    <t>21 Februari 2022</t>
  </si>
  <si>
    <t>22 Februari 2022</t>
  </si>
  <si>
    <t>23 Februari 2022</t>
  </si>
  <si>
    <t>24 Februari 2022</t>
  </si>
  <si>
    <t>25 Februari 2022</t>
  </si>
  <si>
    <t>26 Februari 2022</t>
  </si>
  <si>
    <t>27 Februari 2022</t>
  </si>
  <si>
    <t>28 Februari 2022</t>
  </si>
  <si>
    <t>Absensi Maret 2022</t>
  </si>
  <si>
    <t>1 Maret 2022</t>
  </si>
  <si>
    <t>2 Maret 2022</t>
  </si>
  <si>
    <t>3 Maret 2022</t>
  </si>
  <si>
    <t>4 Maret 2022</t>
  </si>
  <si>
    <t>5 Maret 2022</t>
  </si>
  <si>
    <t>6 Maret 2022</t>
  </si>
  <si>
    <t>7 Maret 2022</t>
  </si>
  <si>
    <t>8 Maret 2022</t>
  </si>
  <si>
    <t>9 Maret 2022</t>
  </si>
  <si>
    <t>10 Maret 2022</t>
  </si>
  <si>
    <t>11 Maret 2022</t>
  </si>
  <si>
    <t>12 Maret 2022</t>
  </si>
  <si>
    <t>13 Maret 2022</t>
  </si>
  <si>
    <t>14 Maret 2022</t>
  </si>
  <si>
    <t>15 Maret 2022</t>
  </si>
  <si>
    <t>16 Maret 2022</t>
  </si>
  <si>
    <t>17 Maret 2022</t>
  </si>
  <si>
    <t>18 Maret 2022</t>
  </si>
  <si>
    <t>19 Maret 2022</t>
  </si>
  <si>
    <t>20 Maret 2022</t>
  </si>
  <si>
    <t>21 Maret 2022</t>
  </si>
  <si>
    <t>22 Maret 2022</t>
  </si>
  <si>
    <t>23 Maret 2022</t>
  </si>
  <si>
    <t>24 Maret 2022</t>
  </si>
  <si>
    <t>25 Maret 2022</t>
  </si>
  <si>
    <t>26 Maret 2022</t>
  </si>
  <si>
    <t>27 Maret 2022</t>
  </si>
  <si>
    <t>28 Maret 2022</t>
  </si>
  <si>
    <t>29 Maret 2022</t>
  </si>
  <si>
    <t>30 Maret 2022</t>
  </si>
  <si>
    <t>31 Maret 2022</t>
  </si>
  <si>
    <t>Libur</t>
  </si>
  <si>
    <t>Muat pipa hope 1 ret</t>
  </si>
  <si>
    <t>10 KM</t>
  </si>
  <si>
    <t>Upah Muatan 10 KM</t>
  </si>
  <si>
    <t>Muat pipa hope 1 ret, muat tiang listrik 1 ret</t>
  </si>
  <si>
    <t>Muat pk kernel pks 2 1 ret, muat pasir kasar pks 3 1 ret, muat tiang listrik 1 ret</t>
  </si>
  <si>
    <t>Muat pasir kasar pks 3 1 ret</t>
  </si>
  <si>
    <t>Muat pk kernel pks 2 1 ret, muat tiang listrik 1 ret, muat pasir kasar pks 31 ret, muat tanah timbun 5 ret</t>
  </si>
  <si>
    <t>Muat tiang listrik 1 ret, muat pasir kasar pks 3 1 ret</t>
  </si>
  <si>
    <t>Muat tiang listrik 1 ret, muat pk kernel pks 2 1 ret, muat pasir kasar pks 3 1 ret</t>
  </si>
  <si>
    <t>Muat pk kernel pks 2 1 ret, muat pasir halus K14 1 ret, muat tanah timbun 7 ret</t>
  </si>
  <si>
    <t>Muat tanah timbun 7 ret, muat pk kernel pks 2 1 ret, muat pasir halus K2 1 ret, muat gorong-gorong 1 ret</t>
  </si>
  <si>
    <t>Muat gorong-gorong 1 ret, muat pk kernel pks 2 1 ret, muat semen curah pks 3 1 ret, muat tanah timbun 4 ret</t>
  </si>
  <si>
    <t>Muat gorong-gorong 1 ret, muat pk kernel pks 2 1 ret, muat semen curah pks 3 1 ret, muat tanah timbun 2 ret</t>
  </si>
  <si>
    <t>Serep D309 muat pasir halus plasma 4 1 ret</t>
  </si>
  <si>
    <t>Muat tanah timbun 6 ret</t>
  </si>
  <si>
    <t>9 KM</t>
  </si>
  <si>
    <t>12 KM</t>
  </si>
  <si>
    <t>Upah Muatan 12 KM</t>
  </si>
  <si>
    <t>Muat gorong-gorong 1 ret, muat tanah timbun 5 ret, muat pk kernel pks 2 1 ret, muat kerikil pks 3 1 ret</t>
  </si>
  <si>
    <t>Muat pk kernel dari pks 2 ke logpon 1 ret, muat kerikil pks 3 1 ret</t>
  </si>
  <si>
    <t>Muat gorong-gorong 1 ret, muat tanah timbun 4 ret, muat pk kernel pks 2 1 ret, muat kerikil pks 3 1 ret</t>
  </si>
  <si>
    <t>Muat gorong-gorong 1 ret, muat tanah timbun 3 ret, muat pk kernel pks 2 1 ret, muat pupuk TSP divisi 1 1 ret</t>
  </si>
  <si>
    <t>Upah Muatan 9 KM</t>
  </si>
  <si>
    <t>Muat tanah timbun jembatan 8 ret</t>
  </si>
  <si>
    <t>Muat gorong-gorong 1 ret, muat pk kernel pks 2 1 ret, muat pipa hope divisi 2 1 ret</t>
  </si>
  <si>
    <t>Muat tanah timbun 3 ret, muat gorong-gorong 1 ret, muat pk kernel pks 2 1 ret, muat pupuk tsp divisi 1 1 ret</t>
  </si>
  <si>
    <t>Muat pk kenel pks 2 2 ret, muat pupuk TSP divisi 5C 1 ret, muat pupuk TSP divisi 6C 1 ret, bonus pk kernel 1 ret</t>
  </si>
  <si>
    <t>Muat pk kernel pks 1 1 ret, muat pipa LA divisi 2 2 ret, muat pk kernel pks 2 1 ret</t>
  </si>
  <si>
    <t>Bantu mekanik</t>
  </si>
  <si>
    <t>Muat pk kernel pks 1 1 ret, muat pipa LA divisi 2c 1 ret</t>
  </si>
  <si>
    <t>Muat pk kernel pks 2 1 ret, muat pipa LA divisi 2 1 ret</t>
  </si>
  <si>
    <t>Muat pk kernel pks 2 1 ret, muat pipa LA divisi 2 C 1 ret</t>
  </si>
  <si>
    <t>Muat pk kernel pks 2 1 ret, muat pasir halus K14 estate c 1 ret, muat pipa LA divisi 2 c 1 ret</t>
  </si>
  <si>
    <t>Muat pk kernel pks 1 1 ret, muat pk kernel pks 2 1 ret, muat pipa LA divisi 2 2 ret</t>
  </si>
  <si>
    <t>Muat pk kernel pks 2 1 ret, muat pipa LA divisi 2 c 1 ret</t>
  </si>
  <si>
    <t>Muat pk kernel pks 2 1 ret, muat pupuk TSP divisi 7c 1 ret</t>
  </si>
  <si>
    <t>Muat pk kernel pks 2 2 ret, muat pipa LA divisi 2 2 ret</t>
  </si>
  <si>
    <t>Muat pipa LA divisi 2c 1 ret</t>
  </si>
  <si>
    <t>Muat pk kernel pks 2 2 ret, muat pipa LA divisi 2c 1 ret</t>
  </si>
  <si>
    <t>Muat pk kernel pks 2 2 ret, muat pipa LA divisi 2c 1 ret, muat pasir halus divisi 5C 1 ret</t>
  </si>
  <si>
    <t>Muat pasir kasar pks 3 2 ret</t>
  </si>
  <si>
    <t>Muat gorong-gorong 1 ret, muat pasir kasar pks 3 2 ret</t>
  </si>
  <si>
    <t>Muat tanah timbun 3 ret</t>
  </si>
  <si>
    <t>Muat tanah timbun 3 ret, muat pasir halus ke barak K14 1 ret</t>
  </si>
  <si>
    <t>Muat tanah timbun 1 ret, muat pasir halus ke barak K14 1 ret</t>
  </si>
  <si>
    <t>Muat tanah timbun 3 ret, muat tbs ke pks 2 1 ret tonase 13.200kg, muat pasir halus plasma 4 1 ret</t>
  </si>
  <si>
    <t>13 KM</t>
  </si>
  <si>
    <t>Upah Muatan 13 KM</t>
  </si>
  <si>
    <t>Muat tanah timbun 7 ret</t>
  </si>
  <si>
    <t>Muat tanah timbun 8 ret</t>
  </si>
  <si>
    <t>Muat tanah timbun 4 ret</t>
  </si>
  <si>
    <t>Muat tanah timbun 2 ret</t>
  </si>
  <si>
    <t>14 KM</t>
  </si>
  <si>
    <t>Upah Muatan 14 KM</t>
  </si>
  <si>
    <t>Muat tanah timbun 11 ret</t>
  </si>
  <si>
    <t>Muat tanah timbun 12 ret</t>
  </si>
  <si>
    <t>Muat tanah timbun 10 ret</t>
  </si>
  <si>
    <t>Muat pasir kasar pks 3 1 ret, muat kerikil pks 3 1 ret</t>
  </si>
  <si>
    <t>Muat pasir kasar pks 3 1 ret, muat kerikil pks 3 1 ret muat pk kernel pks 2 2 ret</t>
  </si>
  <si>
    <t>Muat kerikil pks 3 1 ret, muat pasir kasar pks 3 1 ret, muat pk kernel pks 2 2 ret</t>
  </si>
  <si>
    <t>Muat kerikil pks 3 1 ret</t>
  </si>
  <si>
    <t>Muat pasir halus k14 1 ret, muat kerikil pks 3 1 ret</t>
  </si>
  <si>
    <t>Muat tanah timbun 3 ret, muat pk kernel pks 2 1 ret, muat kerikil pks 3 1 ret</t>
  </si>
  <si>
    <t>Muat PK kernel pks 2 1 ret, muat kerikil pks 3 1 ret</t>
  </si>
  <si>
    <t>Muat pk kernel pks 2 2 ret, muat kerikil pks 3 2 ret</t>
  </si>
  <si>
    <t>Muat pk kernel pks 2 1 ret, muat kerikil pks 3 1 ret</t>
  </si>
  <si>
    <t>D307 / Muat pk kernel pks 2 1 ret, muat kerikil pks 3 1 ret</t>
  </si>
  <si>
    <t>Muat kerikil pks 3 1 ret, muat pk kernel pks 2 2 ret</t>
  </si>
  <si>
    <t>Stand by kantor</t>
  </si>
  <si>
    <t>unit rusak/Stand by kantor</t>
  </si>
  <si>
    <t>Stand by hujan</t>
  </si>
  <si>
    <t>Muat kerikil pks 3 2 ret, muat pk kernel pks 2 2 ret</t>
  </si>
  <si>
    <t>Muat gorong-gorong 1 ret, muat pk kernel pks 2 1 ret, muat kerikil pks 3 1 ret</t>
  </si>
  <si>
    <t>Muat pk kernel pks 2 2 ret, muat pasir halus divsi 5c 1 ret, muat pupuk crf divisi 4c 1 ret</t>
  </si>
  <si>
    <t>Muat pk kernel pks 2 1 ret, muat pupuk crf divisi 6c 1 ret</t>
  </si>
  <si>
    <t>Muat pk kernel pks 2 2 ret, muat pasir halus divisi 5c 1 ret, muat pupuk crf divisi 5c 1 ret</t>
  </si>
  <si>
    <t>H</t>
  </si>
  <si>
    <t>Muat pasir halus plasma 4/div.9 1 ret</t>
  </si>
  <si>
    <t>Muat pk kernel pks 2 1 ret, muat semen estate c 1 ret, muat jangkos pks 2 1 ret 9.110 kg, langsir buah di pks 2 36 ret</t>
  </si>
  <si>
    <t>Muat pk kernel pks 2 2 ret, muat pupuk crf divisi 1c 1 ret, muat pasir kasar pks 3 1 ret</t>
  </si>
  <si>
    <t>Muat pkkernel pks 2 2 ret, muat pupuk crf divisi 1c 1 ret, muat pasir halus divisi 4c 1 ret</t>
  </si>
  <si>
    <t>Muat pk kernel pks 2 2 ret, muat pasir halus divisi 4c 1 ret, muat pasir kasar pks 3 1 ret, muat gorong-gorong 2 ret</t>
  </si>
  <si>
    <t>Muat pk kernel pks 2 2 ret, muat pasir kasar pks 3 2 ret</t>
  </si>
  <si>
    <t>Muat pk kernel pks 2 1 ret, muat pasir kasar pks 3 1 ret, muat tanah timbun 3 ret</t>
  </si>
  <si>
    <t>Muat pk kernel pks 2 1 ret, muat pasir kasar pks 3 1 ret</t>
  </si>
  <si>
    <t>Langsir TBS di PKS 2 58 ret</t>
  </si>
  <si>
    <t>Muat gorong-gorong 1 ret</t>
  </si>
  <si>
    <t>Upah Muatan 17 KM</t>
  </si>
  <si>
    <t>17 km</t>
  </si>
  <si>
    <t>Muat pk kernel pks 2 2 ret, muat pasir kasar pks 3 2 ret, (pembayaran sisa muatan pks 3)</t>
  </si>
  <si>
    <t>Sisa 0 m3 yang belum di bayarkan</t>
  </si>
  <si>
    <t>Bulan lalu Sisa 6 m3 yang belum di bayarkan</t>
  </si>
  <si>
    <t>Bulan lalu Sisa 0 m3 yang belum di bayarkan</t>
  </si>
  <si>
    <t>Sisa 6 m3 yang belum di bayarkan</t>
  </si>
  <si>
    <t>Bulan lalu Sisa 4 m3 yang belum di bayarkan</t>
  </si>
  <si>
    <t>sisa 0 m3 yang belum di bayarkan</t>
  </si>
  <si>
    <t>ROHADI</t>
  </si>
  <si>
    <t>: DEDEN</t>
  </si>
  <si>
    <t>MUAT PUPUK TSP KE DIVISI 6 C 1 RET, MUAT KERIKIL KE DIVISI 7 C 1 RET</t>
  </si>
  <si>
    <t>MUAT SEMEN DIVISI 4 C 1 RET, MUAT PUPUK NPK 13 KE DIVISI 2 C 1 RET, MUAT GORONG-GORONG ESTATE C 1 RET</t>
  </si>
  <si>
    <t>MUAT PK KERNEL PKS 2 KE LOGPON 1 RET, MUAT WIREMESH KE PKS 3 1 RET, MUAT PUPUK NPK 13 KE DIVISI 1 C 1 RET</t>
  </si>
  <si>
    <t>MUAT PASIR HALUS KE ESTATE C 1 RET, MUAT PK KERNEL PKS 2 1 RET, MUAT GORONG-GORONG ESTATE C 1 RET</t>
  </si>
  <si>
    <t>MUAT KERIKIL DIVISI 7 C 1 RET, MUAT SEMEN PLASMA 4 1 RET</t>
  </si>
  <si>
    <t>MUAT PASIR PKS 3 1 RET</t>
  </si>
  <si>
    <t>23 KM</t>
  </si>
  <si>
    <t>MUAT PLYWOOD DIVISI 4 C 1 RET, MUAT KERAMIK DIVISI 4 C 1 RET, MUAT GORONG-GORONG KM 23 1 RET</t>
  </si>
  <si>
    <t>MUAT KERIKIL PKS 3 1 RET</t>
  </si>
  <si>
    <t>MUAT KERIKIL PKS 3 2 RET, MUAT PK KERNEL PKS 2 1 RET</t>
  </si>
  <si>
    <t>MUAT PASIR HALUS DIVISI 4 C 1 RET, MUAT PASIR KASAR PKS 3 1 RET</t>
  </si>
  <si>
    <t>MUAT BESI BETON DIVISI 7 C 2 RET</t>
  </si>
  <si>
    <t>MUAT KAYU ESTATE C 1 RET, MUAT BESI ESTATE C 1 RET, MUAT PK KERNEL PKS 2 1 RET, MUAT PASIR HALUS DIVISI 3 C 1 RET</t>
  </si>
  <si>
    <t>MUAT KERIKIL PKS 3 3 RET, MUAT PK KERNEL PKS 2 1 RET</t>
  </si>
  <si>
    <t>MUAT PK KERNEL PKS 2 1 RET, MUAT KAYU PAPAN ESTATE C 1 RET</t>
  </si>
  <si>
    <t>MUAT KERIKIL PKS 3 1 RET, MUAT PK KERNEL PKS 2 1 RET</t>
  </si>
  <si>
    <t>MUAT GORONG-GORONG ESTATE C 4 RET</t>
  </si>
  <si>
    <t>MUAT PUPUK TSP DIVISI 3 C 1 RET, MUAT PASIR HALUS DIVISI 7 C 1 RET</t>
  </si>
  <si>
    <t>MUAT PASIR HALUS DIVISI 7 C 1 RET, MUAT PUPUK NPK 13 DIVISI 2 C 1 RET</t>
  </si>
  <si>
    <t>MUAT SEMEN DIVISI 7 C 1 RET</t>
  </si>
  <si>
    <t>MUAT PUPUK NPK 13 DIVISI 6 C 1 RET, MUAT PASIR KASAR PKS 3 1 RET</t>
  </si>
  <si>
    <t>MUAT PASIR HALUS K14 ESTATE C 1 RET, MUAT PASIR HALUS DIVISI 6 C 1 RET</t>
  </si>
  <si>
    <t>MUAT WIREMESH PKS 3 1 RET, MUAT PUPUK NPK 13 DIVISI</t>
  </si>
  <si>
    <t>MUAT PK KERNEL PKS 1 1 RET, MUAT KAYU BALOK TOKO 5 PINTU ESTATE C 1 RET</t>
  </si>
  <si>
    <t>MUAT PIPA DAN KERIKIL PKS 3 2 RET, MUAT PK KERNEL PKS 2 2 RET</t>
  </si>
  <si>
    <t>MUAT KAYU BALOK DIVISI 4 C 1 RET, MUAT KAYU PAPAN DIVISI 7 C 2 RET</t>
  </si>
  <si>
    <t>MUAT KERIKIL PKS 3 2 RET, MUAT PK KERNEL PKS 2 1RET</t>
  </si>
  <si>
    <t>MUAT PUPUK NPK 13 DIVISI 2 C 1 RET, MUAT SEMEN DIVISI 7 C 1 RET</t>
  </si>
  <si>
    <t>MUAT PUPUK NPK 13 DIVISI 2 C 1 RET, MUAT PASIR KASAR PKS 3 1 RET</t>
  </si>
  <si>
    <t>MUAT PASIR HALUS DIVISI 7 C 1 RET, MUAT PASIR HALUS DIVISI 1 C 1 RET</t>
  </si>
  <si>
    <t>MUAT BESI BETON DIVISI 3 C 1 RET</t>
  </si>
  <si>
    <t>MUAT PK KERNEL PKS 2 1 RET, MUAT PUPUK NPK 13 DIVISI 2 C 1 RET, MUAT WIREMESH PKS 3 1 RET</t>
  </si>
  <si>
    <t>MUAT PK KERNEL PKS 2 2 RET, MUAT KERIKIL DAN PASIR HALUS ESTATE C 2 RET</t>
  </si>
  <si>
    <t>MUAT PK KERNEL PKS 2 1 RET, MUAT KERIKIL PKS 3 1 RET</t>
  </si>
  <si>
    <t>MUAT GORONG-GORONG ESTATE C 1 RET, MUAT KERIKIL PKS 3 1 RET, MUAT PK KERNEL PKS 2 1 RET</t>
  </si>
  <si>
    <t>MUAT TBS DIVISI 5 C KE PKS 2 1 RET, MUAT PASIR HALUS KE ESTATE C 1 RET, MUAT PK KERNEL PKS 2 1 RET</t>
  </si>
  <si>
    <t>MUAT PK KERNEL PKS 2 1RET, MUAT KAYU BALOK DIVISI 5 C 1 RET</t>
  </si>
  <si>
    <t>MUAT GORONG-GORONG ESTATE C 1 RET, MUAT SEMEN DIVISI 5 C 1 RET, MUAT PUPUK NPK 13 DIVISI 5 C 1 RET</t>
  </si>
  <si>
    <t>MUAT TANAH KM 82 JARAK 5 KM 1 RET, MUAT PUPUK NPK 13 DIVISI 5 C 1 RET, MUAT KERIKIL DIVISI 3 C 1 RET</t>
  </si>
  <si>
    <t>MUAT TANAH KM 87 JARAK 12 KM 1 RET, MUAT SEMEN DIVISI 3 C 1 RET, MUAT PASIR KASAR PKS 3 1 RET</t>
  </si>
  <si>
    <t>MUAT PK KERNEL PKS 1 1 RET, MUAT SENG GALVALUM DIVISI 4 C 1 RET</t>
  </si>
  <si>
    <t>MUAT PK KERNEL PKS 2 1 RET, MUAT WIREMESH PKS 3 1 RET, MUAT BESI BETON DIVISI 7 C 1 RET</t>
  </si>
  <si>
    <t>MUAT KAYU BALOK DIVISI 5 C 1 RET, MUAT PK KERNEL PKS 1 1 RET</t>
  </si>
  <si>
    <t>MUAT KAYU PAPAN ESTATE C 1 RET, MUAT SEMEN ESTATE C 1 RET, MUAT PK KERNEL PKS 2 2 RET</t>
  </si>
  <si>
    <t>MUAT KERIKIL PKS 3 1 RET, MUAT PASIR HALUS DIVISI 7 C 1 RET, MUAT PK KERNEL PKS 2 2 RET</t>
  </si>
  <si>
    <t>MUAT PASIR HALUS DAN KAYU PAPAN ESTATE C 2 RET, MUAT PK KERNEL PKS 2 1 RET</t>
  </si>
  <si>
    <t>MUAT TANAH TIMBUN 1 RET, MUAT PASIR HALUS ESTATE C 1 RET, MUAT PUPUK NPKS 13 DIVISI 5 C 1 RET</t>
  </si>
  <si>
    <t>Upah Muatan 23 KM</t>
  </si>
  <si>
    <t>MUAT TANAH KM 87 JARAK 10 KM 2 RET, MUAT PUPUK TSP DIVISI 5 C 1 RET, MUAT PUPUK TSP DIVISI 4 C 1 RET, MUAT PASIR KASAR PKS 3 1 RET</t>
  </si>
  <si>
    <t>MUAT TANAH KM 87 JARAK 12 KM 2 RET, MUAT KAYU BALOK DIVISI 3 C 1 RET, MUAT PASIR KASAR PKS 3 1 RET</t>
  </si>
  <si>
    <t>MUAT PASIR HALUS DIVISI 3 C 1 RET</t>
  </si>
  <si>
    <t>MUAT PK KERNEL PKS 2 1 RET, MUAT PUPUK NPK 13 DIVISI 6 C 1 RET</t>
  </si>
  <si>
    <t>MUAT KAYU BALOK ESTATE C 1 RET, MUAT KAYU BALOK DIVISI 5 C 1 RET, MUAT PK KERNEL PKS 1 1 RET</t>
  </si>
  <si>
    <t>MUAT PASIR HALUS DIVISI 7C 1 RET, MUAT PK KERNEL PKS 2 1 RET</t>
  </si>
  <si>
    <t>MUAT KERIKIL PKS 3 3 RET</t>
  </si>
  <si>
    <t>MUAT PK KERNEL PKS 2 1 RET, MUAT SEMEN DANPASIR HALUS ESTATE C 2 RET</t>
  </si>
  <si>
    <t>MUAT PK KERNEL PKS 2 1 RET, MUAT SEMEN ESTATE C 1 RET</t>
  </si>
  <si>
    <t>MUAT KAYU PAPAN DIVISI 3 C 1 RET, MUAT PK KERNEL PKS 2 1 RET</t>
  </si>
  <si>
    <t>MUAT KERIKIL PKS 3 2 RET, MUAT PK KERNEL PKS 2 2 RET</t>
  </si>
  <si>
    <t>MUAT PK KERNEL PKS 2 2 RET, MUAT SEMEN CURAH PKS 3 2 RET</t>
  </si>
  <si>
    <t>MUAT PIPA HDPE ESTATE C 2 RET, MUAT PK KERNEL PKS 2 2 RET</t>
  </si>
  <si>
    <t>MUT TANAH TIMBUN 9 RET</t>
  </si>
  <si>
    <t>MUAT PK KERNEL PK 2 1 RET, MUAT TANAH TIMBUUN 1 RET, MUAT PIPA HDPE UNTUK LA DI BLOK DIVISI 2 C</t>
  </si>
  <si>
    <t>MUAT SEMEN CURAH PKS 3 2 RET, MUAT PK KERNEL PKS 2 2 RET</t>
  </si>
  <si>
    <t>MUAT PIPA HDPE UNTUK LA BLOK DIVISI 2 C 2 RET, MUAT PK KERNEL PKS 2 2 RET</t>
  </si>
  <si>
    <t>MUAT PASIR KASAR PKS 3 1 RET, MUAT PK KERNEL PKS 2 1 RET, MUAT TANAH TIMBUN 10 RET, MUAT KAYU 1 RET</t>
  </si>
  <si>
    <t>MUAT PUPUK NPK 13 PLASMA 2 1 RET, MUAT PK KERNEL PKS 2 1 RET</t>
  </si>
  <si>
    <t>MUAT PK KERNEL PKS 2 2 RET, MUAT PASIR KASAR PKS 3 1 RET, MUAT SEMEN CURAH PKS 3 1 RET</t>
  </si>
  <si>
    <t>MUAT PK KERNEL PKS 2 1 RET, MUAT SEMEN CURAH PKS 3 1 RET</t>
  </si>
  <si>
    <t>MUAT PK KERNEL PKS 2 1 RET, MUAT PUPUK NPK 13 PLASMA 2 1 RET, MUAT GORONG-GORONG ESTATE C 1 RET</t>
  </si>
  <si>
    <t>24 KM</t>
  </si>
  <si>
    <t>Upah Muatan 24 KM</t>
  </si>
  <si>
    <t>MUAT TANAH TIMBUN 3 RET, MUAT PIPA HDPE UNTUK LA DIVISI 2 C 1 RET</t>
  </si>
  <si>
    <t>MUAT PK KERNEL PKS 2 1 RET, MUAT PASIR HALUS TOKO ESTATE C 1 RET, MUAT PIPA HDPE UNTUK LA DIVISI 1 C 1 RET</t>
  </si>
  <si>
    <t>MUAT PIPA HDPE UNTUK LA DIVISI 2 C 2 RET, MUAT PK KERNEL PKS 2 1 RET, MUAT GORONG-GORONG ESTATE C 1 RET</t>
  </si>
  <si>
    <t>MUAT SEMEN CURAH PKS 3 1 RET, MUAT PIPA HDPE UNTUK LA DIVISI 1 C 1 RET, MUAT PK KERNEL PKS 1 1 RET</t>
  </si>
  <si>
    <t>MUAT PIPA HDPE UNTUK LA DIVISI 1 C 1 RET, MUAT PK KERNEL PKS 2 1 RET</t>
  </si>
  <si>
    <t>MUAT PASIR HALUS DIVISI 4 C 1 RET, MUAT TANAH TIMBUN KM 22 1 RET, MUAT TANAH TIMBUN ESTATE C 9 RET</t>
  </si>
  <si>
    <t>MUAT PASIR HALUS PLASMA 4 1 RET, MUAT SEMEN CURAH PKS 3 1 RET, MUAT PK KERNEL PKS 2 1 RET, MUAT PK KERNEL PKS 1 1 RET, MUAT TANAH TIMBUN KM 22 1 RET</t>
  </si>
  <si>
    <t>Logpon-Plasma 2</t>
  </si>
  <si>
    <t>MUAT PK KERNEL PKS 2 1 RET, MUAT PUPUK NPK 13 PLASMA 2 1 RET</t>
  </si>
  <si>
    <t>MUAT GORONG-GORONG ESTATE C 1 RET, MUAT PK KERNEL PKS 2 1 RET, MUAT PUPUK NPK 13 PLASMA 2 1 RET</t>
  </si>
  <si>
    <t>MUAT PK KERNEL PKS 2 1 RET, MUAT PASIR KASAR PKS 3 2 RET</t>
  </si>
  <si>
    <t>MUAT TANAH TIMBUN 2 RET</t>
  </si>
  <si>
    <t>79 KM</t>
  </si>
  <si>
    <t>Upah Muatan 79 KM</t>
  </si>
  <si>
    <t>19 KM</t>
  </si>
  <si>
    <t>Upah Muatan 19 KM</t>
  </si>
  <si>
    <t>MUAT PASIR KASAR PKS 3 1 RET, MUAT TANAH TIMBUN 8 RET</t>
  </si>
  <si>
    <t>MUAT TANAH TIMBUN 9 RET</t>
  </si>
  <si>
    <t>MUAT PASIR KASAR PKS 3 1 RET, MUAT TANAH TIMBUN 2 RET</t>
  </si>
  <si>
    <t>MUAT PASIR KASAR PKS 3 2 RET, MUAT PK KERNEL PKS 2 1 RET</t>
  </si>
  <si>
    <t>42 KM</t>
  </si>
  <si>
    <t>Upah Muatan 42 KM</t>
  </si>
  <si>
    <t>MUAT PK KERNEL PKS 1 1 RET, MUAT PASR KASAR PKS 3 2 RET, MUAT TANAH TIMBUN KM 42 2 RET</t>
  </si>
  <si>
    <t>MUAT TANAH TMBUN 5 RET</t>
  </si>
  <si>
    <t>MUAT PK KERNEL PKS 1 1 RET, MUAT PASIR KASAR PKS 3 1 RET, MUAT TANAH TIMBUN 2 RET</t>
  </si>
  <si>
    <t>80 KM</t>
  </si>
  <si>
    <t>Upah Muatan 80 KM</t>
  </si>
  <si>
    <t>18 KM</t>
  </si>
  <si>
    <t>Upah Muatan 18 KM</t>
  </si>
  <si>
    <t>MUAT PUPUK NPKS 13 PLASMA 2 1 RET, MUAT PUPUK TSP PLASMA 2 1 RET, MUAT TANAH TIMBUN ESTATE C 2 RET, MUAT TANAH TIMBUN KM 80 2 RET, MUAT TANAH TIMBUN KM 98 1 RET</t>
  </si>
  <si>
    <t>MUAT PASIR KASAR PKS 3 2 RET</t>
  </si>
  <si>
    <t>MUAT TANAH TIMBUN KM 86 2 RET, MUAT PUPUK NPK 13 DIVISI 7 C 1 RET, MUAT PUPUK NPK 13 DIVISI 1 C 1 RET</t>
  </si>
  <si>
    <t>MUAT SEMEN CURAH PKS 3 2 RET, MUAT TANAH TIMBUN KM 86 2 RET</t>
  </si>
  <si>
    <t>MUAT PK KERNEL PKS 1 1 RET, MUAT PASIR HALUS PKS 3 1 RET, MUAT PUPUK NPK 13 DIVISI 1 C 1 RET</t>
  </si>
  <si>
    <t>MAT PK KERNEL PKS 1 1 RET, MUAT SEMEN CURAH PKS 3 2 RET</t>
  </si>
  <si>
    <t>MUAT PK KERNEL PKS 1 1 RET, MUAT PASIR KASAR PKS 3 1 RET</t>
  </si>
  <si>
    <t>MUAT PASIR KASAR PKS 3 1 RET, MUAT TANAH TIMBUN 4 RET</t>
  </si>
  <si>
    <t xml:space="preserve">MUAT PUPUK NPK 13 DIVISI 6 C 1 RET </t>
  </si>
  <si>
    <t>MUAT PK KERNEL PKS 1 1 RET, MUAT PASIR HALUS DIVISI 3 C 1 RET, MUAT PUPUK NPK 13 DIVISI 3 C 1 RET, MUAT TANAH TIMBUN KM 86 1 RET</t>
  </si>
  <si>
    <t>MUAT PK KERNEL PKS 1 1 RET, MUAT PK KERNEL PKS 2 1 RET, MUAT PASIR KASAR PKS 3 1 RET, MUAT SEMEN CURAH PKS 3 1 RET</t>
  </si>
  <si>
    <t>MUAT PK KERNEL PKS 1 2 RET, MUAT PASIR KASAR PKS 3 2 RET</t>
  </si>
  <si>
    <t>MUAT PK KERNEL PKS 1 2 RET, MUAT PUPUK NPK 13 DIVISI 5 C 1 RET, MUAT PUPUK NPK 13 DIVISI 7 C 1 RET</t>
  </si>
  <si>
    <t>MUAT PUPUK NPK 13 DIVISI 1 C 1 RET, MUAT TANAH TIMBUN KM 86 1 RET</t>
  </si>
  <si>
    <t>MUAT PUPUK NPK 13 DIVISI 7 C 1 RET, MUAT PUPUK NPK 13 DIVISI 1 C 1 RET, MUAT TANAH KM 79 2 RET</t>
  </si>
  <si>
    <t>26 KM</t>
  </si>
  <si>
    <t>Upah Muatan 26 KM</t>
  </si>
  <si>
    <t>MUAT PUPUK NPK 13 DIVISI 4 C 2 RET</t>
  </si>
  <si>
    <t>MUAT PUPUK NPK 13 DIVISI 1 C 1 RET</t>
  </si>
  <si>
    <t>MUAT SEMEN CURAH PKS 3 1 RET, MUAT PASIR HALUS DIVISI 3 C 1 RET</t>
  </si>
  <si>
    <t>MUAT PUPUK NPK 13 DIVISI 2 C 1 RET</t>
  </si>
  <si>
    <t>20 KM</t>
  </si>
  <si>
    <t>Upah Muatan 20 KM</t>
  </si>
  <si>
    <t>MUAT SEMEN CURAH PKS 3 1 RET, MUAT TANAH TIMBUN KM 80 2 RET, MUAT PUPUK NPK 13 DIVISI 2 C 1 RET</t>
  </si>
  <si>
    <t>MUAT PUPUK NPK 13 DIVISI 5 C 1 RET, MUAT TANAH TIMBUN KM 80 2 RET</t>
  </si>
  <si>
    <t>Muatan Pupuk Estate C Lebih 10 Ton</t>
  </si>
  <si>
    <t>Upah Muatan 71 KM</t>
  </si>
  <si>
    <t>71 KM</t>
  </si>
  <si>
    <t>MUAT KAYU ESTATE C 1 RET, MUAT PK KERNEL PKS 2 2 RET, MUAT JUMBO BAG KE PKS 2 1 RET</t>
  </si>
  <si>
    <t>muat kerikil pks 3 2 ret</t>
  </si>
  <si>
    <t>muat pupuk npk 13 ke divisi 5 c1 ret, muat tanah ke km 79 1 ret</t>
  </si>
  <si>
    <t>muat kerikil pks 3 1 ret</t>
  </si>
  <si>
    <t>muat tanah timbun 10 ret</t>
  </si>
  <si>
    <t>muat tanah timbun 9 ret</t>
  </si>
  <si>
    <t>muat tanah timbun 8 ret, muat kayu jembatan 1 ret</t>
  </si>
  <si>
    <t>muat pk kernel pks 1 1 ret, muat kerikil pks 3 1 ret</t>
  </si>
  <si>
    <t>muat pk kernel pks 2 1 ret, muat kerikil pks 3 1 ret</t>
  </si>
  <si>
    <t>muat jangkos dari pks 2 1 ret 14.200 kg, muat tbs 1 ret 30.500 kg</t>
  </si>
  <si>
    <t>sisa 8 m3 yang belum di bayarkan</t>
  </si>
  <si>
    <t>MUAT PUPUK TSP KE DIVISI 1 C 1  RET, MUAT PUPUK TSP KE DIVISI 7 C 1 RET</t>
  </si>
  <si>
    <t>MUAT PUPUK TSP KE DIVISI 1 C 1 RET, MUAT PUPUK TSP KE DIVISI 7 C 1 RET</t>
  </si>
  <si>
    <t xml:space="preserve">MUAT PUPUK NPK 13 DIVISI 1 C 1 RET, MUAT PUPUK NPK 13 DIVISI 5 C 1 RET </t>
  </si>
  <si>
    <t xml:space="preserve">muat pupuk npk 13 ke divisi 6c 2 ret </t>
  </si>
  <si>
    <t>Sisa 8 m3 yang belum di bayarkan</t>
  </si>
  <si>
    <t>Bulan lalu Sisa 4  m3 yang belum di bayarkan</t>
  </si>
  <si>
    <t>MUAT PUPUK TSP DIVISI 1 C 1 RET, MUAT PUPUK NPK 13 DIVISI 7 C 1 RET</t>
  </si>
  <si>
    <t xml:space="preserve">MUAT PUPUK NPK 13 DIVISI 1 C 1 RET, MUAT PUPUK NPK 13 DIVISI 4 C 1 RET </t>
  </si>
  <si>
    <t>Bulan lalu Sisa 2 m3 yang belum di bayarkan</t>
  </si>
  <si>
    <t>MUAT PUPUK NPK 13 DIVIISI 1 C 1 RET, MUAT PUPUK TSP DIVISI 6 C 1 RET</t>
  </si>
  <si>
    <t>MUAT PUPUK NPKS 13 DIVISI 1 C 1 RET, MUAT PUPUK NPK 13 DIVISI 5 C 1 RET</t>
  </si>
  <si>
    <t>1 April 2022</t>
  </si>
  <si>
    <t>2 April 2022</t>
  </si>
  <si>
    <t>3 April 2022</t>
  </si>
  <si>
    <t>4 April 2022</t>
  </si>
  <si>
    <t>5 April 2022</t>
  </si>
  <si>
    <t>6 April 2022</t>
  </si>
  <si>
    <t>7 April 2022</t>
  </si>
  <si>
    <t>8 April 2022</t>
  </si>
  <si>
    <t>9 April 2022</t>
  </si>
  <si>
    <t>10 April 2022</t>
  </si>
  <si>
    <t>11 April 2022</t>
  </si>
  <si>
    <t>12 April 2022</t>
  </si>
  <si>
    <t>13 April 2022</t>
  </si>
  <si>
    <t>14 April 2022</t>
  </si>
  <si>
    <t>15 April 2022</t>
  </si>
  <si>
    <t>16 April 2022</t>
  </si>
  <si>
    <t>17 April 2022</t>
  </si>
  <si>
    <t>18 April 2022</t>
  </si>
  <si>
    <t>19 April 2022</t>
  </si>
  <si>
    <t>20 April 2022</t>
  </si>
  <si>
    <t>21 April 2022</t>
  </si>
  <si>
    <t>22 April 2022</t>
  </si>
  <si>
    <t>23 April 2022</t>
  </si>
  <si>
    <t>24 April 2022</t>
  </si>
  <si>
    <t>25 April 2022</t>
  </si>
  <si>
    <t>26 April 2022</t>
  </si>
  <si>
    <t>27 April 2022</t>
  </si>
  <si>
    <t>28 April 2022</t>
  </si>
  <si>
    <t>29 April 2022</t>
  </si>
  <si>
    <t>30 April 2022</t>
  </si>
  <si>
    <t>Absensi April 2022</t>
  </si>
  <si>
    <t>Muat pk kernel pks 1 1 ret, muat pasir halus divisi 5c 1 ret</t>
  </si>
  <si>
    <t>Muat pk kernel pks 1 1 ret, muat pasir halus ke barak guru est. c 1 ret</t>
  </si>
  <si>
    <t>Serep D309 muat pk kernel pks 1 1 ret, muat pasir halus toko 5 pintu 1 ret, jam ke 2 unit di serep wahyudi</t>
  </si>
  <si>
    <t>Muat pk kernel pks 2 1 ret, muat pasir halus divisi 3c 1 ret</t>
  </si>
  <si>
    <t>Muat pk kernel pks 1 1 ret, muat pasir halus divisi 7c 1 ret</t>
  </si>
  <si>
    <t>Muat pk kernel pks 1 1 ret, muat pasir halus plasma 2 1 ret</t>
  </si>
  <si>
    <t>Muat tanah timbun ke km 80 1 ret, muat semen divisi 3c 1 ret, muat tanah timbun 3 ret</t>
  </si>
  <si>
    <t>76 KM</t>
  </si>
  <si>
    <t>Upah Muatan 76 KM</t>
  </si>
  <si>
    <t>Muat tanah ke km 47 1 ret, muat pasir halus divisi 1c 1 ret, muat tanah 5 ret</t>
  </si>
  <si>
    <t>WAHYUDI</t>
  </si>
  <si>
    <t>: SEREP</t>
  </si>
  <si>
    <t>Serep D309 muat tanah ke km 79 1 ret, muat semen curah pks 3 2 ret</t>
  </si>
  <si>
    <t>47 KM</t>
  </si>
  <si>
    <t>Upah Muatan 47 KM</t>
  </si>
  <si>
    <t>Muat tanah timbun ke km 47 1 ret, muat pk kernel pks 1 1 ret, muat semen curah pks 3 1 ret</t>
  </si>
  <si>
    <t>Muat tanah timbun 20 ret, muat kayu jembatan 1 ret</t>
  </si>
  <si>
    <t>Serep D309 muat tanah timbun 14 ret</t>
  </si>
  <si>
    <t>Pagi perbaikan, langsir tanah pks 3 35 ret</t>
  </si>
  <si>
    <t>89 KM</t>
  </si>
  <si>
    <t>Upah Muatan 89 KM</t>
  </si>
  <si>
    <t>Muat tanah timbun km 89 2 ret, muat kerikil pks 3 2 ret</t>
  </si>
  <si>
    <t>88 KM</t>
  </si>
  <si>
    <t>Upah Muatan 88 KM</t>
  </si>
  <si>
    <t>Muat tanah timbun km 88 2 ret, muat kerikil pks 3 2 ret</t>
  </si>
  <si>
    <t>langsir tanah di pks 3 66 ret</t>
  </si>
  <si>
    <t>Muat tanah ke km 80 2 ret, muat kerikil pks 3 1 ret, muat pasir kasar pks 3 1 ret</t>
  </si>
  <si>
    <t>Muat tanah timbun 5 ret</t>
  </si>
  <si>
    <t>Langsir tanah di pks 3 36 ret, muat tanah timbun 5 ret</t>
  </si>
  <si>
    <t>Muat kayu jembatan 1 ret</t>
  </si>
  <si>
    <t>Muat tanah timbun 15 ret</t>
  </si>
  <si>
    <t>Muat tanah timbun11 ret, muat gorong-gorong 3 ret</t>
  </si>
  <si>
    <t>Muat kayu jembatan 1 ret, muat tanah timbun 15 ret</t>
  </si>
  <si>
    <t>Muat tanah timbun 13 ret</t>
  </si>
  <si>
    <t>Muat tanah timbun 1 ret, unit perbaikan</t>
  </si>
  <si>
    <t>Muat tanah ke KM 79 1 ret, muat pasir halus ke divisi 5c 1 ret, muat tanah timbun 6 ret</t>
  </si>
  <si>
    <t>Muat tanah timbun 7 ret, muat tanah ke km 47 1 ret, muat pasir kasar ke divisi 4c 1 ret</t>
  </si>
  <si>
    <t>Muat tanah ke km 47 1 ret, muat semen ke divisi 2c 1 ret</t>
  </si>
  <si>
    <t>Muat tanah timbun ke km 47 1 ret, muat pasir kasar ke barak klinik 1 ret</t>
  </si>
  <si>
    <t>Muat tanah timbun 5 ret, muat tanah ke km 79 1 ret, muat pasir kasar barak guru 1 ret</t>
  </si>
  <si>
    <t>Muat pasir kasar PKS 3 1 ret</t>
  </si>
  <si>
    <t>Muat tanah timbun 7 ret, muat pasir kasar divisi 3c 1 ret</t>
  </si>
  <si>
    <t>49 KM</t>
  </si>
  <si>
    <t>Upah Muatan 49 KM</t>
  </si>
  <si>
    <t>Serep D308 muat pasir kasar PKS 3 1 ret, muat tanah ke km 49 1 ret</t>
  </si>
  <si>
    <t>Muat tanah timbun 5 ret, muat pasir kasar divisi 5c 1 ret</t>
  </si>
  <si>
    <t>Muat tanah ke km 89 1 ret, muat tanah ke km 47 1 ret, muat pasir kasar pks 3 2 ret</t>
  </si>
  <si>
    <t>Serep D308 muat tanah timbun 13 ret</t>
  </si>
  <si>
    <t>Muat tanah timbun ke km 79 2 ret, muat pasir kasar pks 3 2 ret</t>
  </si>
  <si>
    <t>Muat pupuk npk 13 divisi 1C 1 ret</t>
  </si>
  <si>
    <t>Serep D308 muat pasir kasar pks 3 2 ret</t>
  </si>
  <si>
    <t>Muat pk kernel pks 2 1 ret, muat pupuk npk 13 divisi 4c 1 ret</t>
  </si>
  <si>
    <t>Muat pupuk npk 13 divisi 2c 1 re, muat pupuk npk 13 divisi 5c 1 ret</t>
  </si>
  <si>
    <t>Muat pupuk npk 13 divisi 4c 1 ret</t>
  </si>
  <si>
    <t>Muat pk kernel dari pks 2 2 ret, muat pupuk npk 13 divisi 2c 2 ret</t>
  </si>
  <si>
    <t>29 KM</t>
  </si>
  <si>
    <t>Upah Muatan 29 KM</t>
  </si>
  <si>
    <t>Muat tanah 29 km 2 ret, muat pasir kasar pks 3 2 ret</t>
  </si>
  <si>
    <t>Muat tanah ke km 79 1 ret, muat pupuk npk 13 divisi 7c 1 ret, muat pupuk npk 13 divisi 6c 1 ret</t>
  </si>
  <si>
    <t>Langsir tanah di pks 3 39 ret</t>
  </si>
  <si>
    <t>Langsir tanah di pks 3 85 ret</t>
  </si>
  <si>
    <t>Muat tanah timbun 14 ret</t>
  </si>
  <si>
    <t>Muat kayu jembatan 1 ret, muat tanah timbun13 ret</t>
  </si>
  <si>
    <t>FRESAN</t>
  </si>
  <si>
    <t>Rofinus yg serep Muat tanah timbun 1 ret</t>
  </si>
  <si>
    <t>ROFINUS</t>
  </si>
  <si>
    <t>Muat tanah timbun 16 ret</t>
  </si>
  <si>
    <t>Muat tanah timbun 9 ret</t>
  </si>
  <si>
    <t>Langsir tanah timbun di pks 3 60 ret</t>
  </si>
  <si>
    <t>Muat tanah timbun 17 ret</t>
  </si>
  <si>
    <t>Langsir tanah timbun di pks 3 90 ret</t>
  </si>
  <si>
    <t>Muat tanah timbun 18 ret</t>
  </si>
  <si>
    <t>Muat tanah timbun 20 ret</t>
  </si>
  <si>
    <t>Langsir tanah di pks 3 40 ret</t>
  </si>
  <si>
    <t>CUTI DI BAYAR KAN</t>
  </si>
  <si>
    <t>CUTI DI BAYARKAN / unit rusak</t>
  </si>
  <si>
    <t>CUTI DIBAYARKAN / unit rusak</t>
  </si>
  <si>
    <t>CUTI DIBAYARKAN  / unit rusak</t>
  </si>
  <si>
    <t>CUTI DI BAYARKAN  / unit rusak</t>
  </si>
  <si>
    <t>Muat tanah timbun ke km 89 2 ret, muat pasir halus ke plasma 2 1 ret, muat pupuk NPK 13 ke plasma 4 1 ret</t>
  </si>
  <si>
    <t>Muat tanah timbun ke km 89 2 ret, muat pasir kasar ke divisi 5c 1 ret, muat kayu balok ke barak klinik est c 1 ret</t>
  </si>
  <si>
    <t>Muat tanah timbun ke km 89 2 ret, muat pasir kasar ke divisi 3c 1 ret, muat pupuk npk 13 divisi 7c 1 ret</t>
  </si>
  <si>
    <t>DRIVER SAKIT ADA SKS</t>
  </si>
  <si>
    <t>Ijin Resmi Di Bayarkan (Istri Rujukan)</t>
  </si>
  <si>
    <t>SAKIT TIDAK ADA SKS</t>
  </si>
  <si>
    <t>Serep D309 muat tanah timbun 9 ret</t>
  </si>
  <si>
    <t>Muat gorong-gorong 1 ret, muat tanah timbun 2 ret ke km 89, muat pasir kasar barak guru 1 ret, muat semen 1 ret barak guru</t>
  </si>
  <si>
    <t>Muat tanah timbun ke km 47 1 ret, muat kerikil ke estate c utk patok blok 1 ret, muat gorong0gorong 1 ret, muat tanahtimbun 6 ret</t>
  </si>
  <si>
    <t>Muat timbunan di plasma 8 ret, muat pupuk npk 13 ke plasma 4 1 ret</t>
  </si>
  <si>
    <t>Muat tanah timbun km 47 2 ret, muat pupuk npk 13 divisi 4 1 ret, divisi 5c 1 ret</t>
  </si>
  <si>
    <t>CUTI DI BAYAR KAN / unit rusak</t>
  </si>
  <si>
    <t>Muat tanah timbun ke km 89 1 re, muat pasir kasar utk patok blok 1 ret</t>
  </si>
  <si>
    <t>Serep D308 Muat tanah timbun 7 ret</t>
  </si>
  <si>
    <t>Serep D308 Muat tanah timbun ke km 49 1 ret, muat tanah timbun ke km 89 1 ret, muat gorong-gorong 1 ret, muat semen dan pasir kasar ke divisi 6c 2 re, muat pasir kasar utk patok blok 1 ret</t>
  </si>
  <si>
    <t>Serep D308 Muat tanah timbun 18 ret</t>
  </si>
  <si>
    <t>Serep D308 Langsir tanah di pks 3 60 ret</t>
  </si>
  <si>
    <t>Serep D308 Muat tanah timbun 14 ret</t>
  </si>
  <si>
    <t>CUTI DI BAYARKAN</t>
  </si>
  <si>
    <t>Muat pupuk npk 13 divisi 5c 1 ret</t>
  </si>
  <si>
    <t>Muat pupuk npk 13 divisi 3C 1 ret</t>
  </si>
  <si>
    <t>Serep D308 muat pupuk npk13 divisi 3c 1 re, muat pupuk plasma 4 1 ret</t>
  </si>
  <si>
    <t>Serep D309 muat pupuk npk 13 plasma 2 1 ret</t>
  </si>
  <si>
    <t>Muat plhiwod ke barak guru est c 1 ret</t>
  </si>
  <si>
    <t>Muat semen dan besi beton ke estate c utk patok blok 1 ret</t>
  </si>
  <si>
    <t>Absensi Mei 2022</t>
  </si>
  <si>
    <t>1 Mei 2022</t>
  </si>
  <si>
    <t>2 Mei 2022</t>
  </si>
  <si>
    <t>3 Mei 2022</t>
  </si>
  <si>
    <t>4 Mei 2022</t>
  </si>
  <si>
    <t>5 Mei 2022</t>
  </si>
  <si>
    <t>6 Mei 2022</t>
  </si>
  <si>
    <t>7 Mei 2022</t>
  </si>
  <si>
    <t>8 Mei 2022</t>
  </si>
  <si>
    <t>9 Mei 2022</t>
  </si>
  <si>
    <t>10 Mei 2022</t>
  </si>
  <si>
    <t>11 Mei 2022</t>
  </si>
  <si>
    <t>12 Mei 2022</t>
  </si>
  <si>
    <t>13 Mei 2022</t>
  </si>
  <si>
    <t>14 Mei 2022</t>
  </si>
  <si>
    <t>15 Mei 2022</t>
  </si>
  <si>
    <t>16 Mei 2022</t>
  </si>
  <si>
    <t>17 Mei 2022</t>
  </si>
  <si>
    <t>18 Mei 2022</t>
  </si>
  <si>
    <t>19 Mei 2022</t>
  </si>
  <si>
    <t>20 Mei 2022</t>
  </si>
  <si>
    <t>21 Mei 2022</t>
  </si>
  <si>
    <t>22 Mei 2022</t>
  </si>
  <si>
    <t>23 Mei 2022</t>
  </si>
  <si>
    <t>24 Mei 2022</t>
  </si>
  <si>
    <t>25 Mei 2022</t>
  </si>
  <si>
    <t>26 Mei 2022</t>
  </si>
  <si>
    <t>27 Mei 2022</t>
  </si>
  <si>
    <t>28 Mei 2022</t>
  </si>
  <si>
    <t>29 Mei 2022</t>
  </si>
  <si>
    <t>30 Mei 2022</t>
  </si>
  <si>
    <t>31 Mei 2022</t>
  </si>
  <si>
    <t>CUTI POTONG HK</t>
  </si>
  <si>
    <t>Muat tanah timbun 4 ret, muat pasir kasar divis 4c 1 ret</t>
  </si>
  <si>
    <t>Muat tanah timbun 6 ret, muat kerikil divisi 4c 1 ret</t>
  </si>
  <si>
    <t>Serep D308 muat tanah timbun 6 ret, muat pupuk npk 13 divisi 6 dan 4 2 ret</t>
  </si>
  <si>
    <t>Serep D309 muat kayu balok divisi 4c 1 ret</t>
  </si>
  <si>
    <t>Muat tanah timbun 6 ret, muat kerikil divisi 7c 1 ret</t>
  </si>
  <si>
    <t>Muat pasir kasar divisi 7c 1 ret, muat tanah timbun 6 ret</t>
  </si>
  <si>
    <t>STAND BY</t>
  </si>
  <si>
    <t>Serep D306 muat tanah timbun 8 ret, muat kayu balok divisi 4c 1 ret</t>
  </si>
  <si>
    <t>Muat tanah timbun 10 re, muat semen 50 kg divisi 7c 1 ret</t>
  </si>
  <si>
    <t>CUTI DI BAYARKAN /unit rusak</t>
  </si>
  <si>
    <t>Muat tanah timbun 5 re, muat kayu balok divisi 7c 1 ret</t>
  </si>
  <si>
    <t>Muat besi beton divisi 7c 1 ret</t>
  </si>
  <si>
    <t>Muat semen 50 kg divisi 6c 1 ret, muat pasir kasar untuk klinik K1 estate c 1 ret</t>
  </si>
  <si>
    <t>Muat kerikil divisi 6c 1 ret, muat pasir kasar divisi 5c 1 ret</t>
  </si>
  <si>
    <t>Muat pasir kasar baraka guru K2 estate c 1 ret, muat pasir kasar divisi 6c 1 ret</t>
  </si>
  <si>
    <t>Muat pasir kasar untuk toko 5 pintu estate c 1 ret, muat pasir kasar divisi 7c 1 ret</t>
  </si>
  <si>
    <t>Muat pasir kasar toko 5 pintu 1 ret, muat pasir kasat divis 7c 1 ret</t>
  </si>
  <si>
    <t>Serep D309 muat pasir kasar divisi 4c 1 ret</t>
  </si>
  <si>
    <t>Muat semen divisi 4c 1 ret</t>
  </si>
  <si>
    <t>Muat pasir kasar divisi 4c 2 ret</t>
  </si>
  <si>
    <t>Serep D309 muat tanah timbun 7 ret</t>
  </si>
  <si>
    <t>muat tanah timbun 11 ret</t>
  </si>
  <si>
    <t>Muat TBS divisi 4C 2 ret tonase 20.440 kg</t>
  </si>
  <si>
    <t xml:space="preserve">CUTI DI BAYARKAN </t>
  </si>
  <si>
    <t>SEREP D309, muat tanah timbun 11 ret</t>
  </si>
  <si>
    <t>Muat besi beton estate c 1 ret</t>
  </si>
  <si>
    <t>Muat TBS divisi 4 1 ret tonase 12,270 kg, muat jangkos divisi 6c 1 ret 14.490 kg, muat TBS divisi 6C 1 ret 11.930 kg</t>
  </si>
  <si>
    <t>SEREP D309, muat semen barak kilik 1 ret</t>
  </si>
  <si>
    <t>Muat TBS divisi 4C 2 ret 2 ret, tonase 20.780 kg, muat jangkos divisi 4C 2 ret 23.180 kg</t>
  </si>
  <si>
    <t>Muat TBS divisi 5C 2 ret tonase 30.510 kg</t>
  </si>
  <si>
    <t>Muat TBS divisi 6C 2 re tonase 23.290 kg, muat jangkos divisi 6c 1 ret tonase 9.550 kg</t>
  </si>
  <si>
    <t>Muat TBS divisi 4C 2 ret tonase 22.660kg, muat jangkos divisi 4C 2 re tonase 23.180 kg</t>
  </si>
  <si>
    <t>SEREP D309, muat TBS divisi 4c dan divisi 5 c 3 ret tonase 33.710 kg</t>
  </si>
  <si>
    <t>Muat jangkos 2 ret 19.800 kg, muat TBS divisi 6C dan 4C 3 re tonase 37.150 kg</t>
  </si>
  <si>
    <t>Muat TBS divisi 5C 2 re tonase 24,850 kg, muat jangkos 2 ret tonase 29.820 kg</t>
  </si>
  <si>
    <t>Muat pk kernel pks 2 1 ret, muat pasir kasar divisi 5C 1 ret</t>
  </si>
  <si>
    <t>Muat TBS divisi 4C 1 ret tonase 10,220 kg, muat pk kernel pks 2 1 ret, muat pasir kasar divisi 5C 1 ret, muat pupuk NPk 13 1 ret</t>
  </si>
  <si>
    <t>SEREP D309, Muat pk kernel pks 2 1 ret, muat pasir kasar divis6c 1 ret</t>
  </si>
  <si>
    <t>Muat pk kernel pks 2 1 ret, muat pasir kasar divisi 6c 1 ret, muat TBS divisi 6c 1 ret tonase 11.020 kg</t>
  </si>
  <si>
    <t>langsir tanah timbun di pks 3 32 ret</t>
  </si>
  <si>
    <t>Serep CD101 langsir tanah timbun pks 3 28 ret</t>
  </si>
  <si>
    <t>Muat pupuk npk 13 divisi 1 c 1 ret, muat pupuk npk 13 divisi 2c 1 ret</t>
  </si>
  <si>
    <t>Muat pupuk npk 13 divisi 1c 1 ret, muat pupuk npk 13 divisi 3c 1 ret</t>
  </si>
  <si>
    <t>Muat pupuk npk 13 divisi 4c 2 ret</t>
  </si>
  <si>
    <t>Muat pupuk npk 13 divisi 6c 1 ret, muat pupuk npk 13 divisi 3c 1 ret</t>
  </si>
  <si>
    <t>Muat tanah timbun 2 ret di plasma</t>
  </si>
  <si>
    <t>SEREP D310 jam ke 2, muat pupuk npk 13 divisi 7C 1 ret</t>
  </si>
  <si>
    <t>Muat pupuk npk 13 divisi 2c 1 ret, muat pupuk npk 13 divisi 7c 1 ret</t>
  </si>
  <si>
    <t>Muat pupuk npk 13 divisi 1c 1 ret, muat pupuk npk 13 divisi 7c 1 ret</t>
  </si>
  <si>
    <t>Muat pupuk npk 13 divisi 7c 1 ret, muat pupuk npk 13 divisi 6c 1 ret</t>
  </si>
  <si>
    <t>Muat tbs plasma 4 bawa ke pks 2 2 ret tonase 20.060 kg, muat jangkos plasma 4 1 ret tonase 9,850 kg</t>
  </si>
  <si>
    <t>Muat pupuk npk 13 divisi 5c 1 ret, muat tbs divisi 5c 1 ret tonase 14.290 kg</t>
  </si>
  <si>
    <t>Muat pupuk npk 13 divisi 7c 1 ret</t>
  </si>
  <si>
    <t>Muat pupuk npk 13 divisi 6c 2 ret</t>
  </si>
  <si>
    <t>Muat pupuk npk 13 divisi 1c 2 ret</t>
  </si>
  <si>
    <t>Muat tbs plasma 3 2 ret tonase 25.020 kg, muat jangkos plasma 4 2 ret tonase 26.950 kg</t>
  </si>
  <si>
    <t>25 KM</t>
  </si>
  <si>
    <t>Upah Muatan 25 KM</t>
  </si>
  <si>
    <t>muatan pupuk Plasma lebih dari 10 ton</t>
  </si>
  <si>
    <t>Muat tanah timbun 25 km 1 ret, muat pupuk npk 13 divisi 7c 1 ret, muat pupuk npk 13 divisi 4c 1 ret</t>
  </si>
  <si>
    <t>CUTI DI BAYARKAN / RUSAK</t>
  </si>
  <si>
    <t>Muat tanah ke km 79 2 ret, muat pasir kasar PKS 3 2 ret (kekurangan tgl 6 April ) , Muat semen dan besi beton ke estate c utk patok blok 1 ret</t>
  </si>
  <si>
    <t>Muat pupuk Npk13 divisi 3c 1 ret</t>
  </si>
  <si>
    <t>Muat pupuk Npk13 divisi 6c 1 ret, muat pupuk npk 13 divisi 4c 1 ret</t>
  </si>
  <si>
    <t>Serep D309, muat pupuk npk 13 divisi 3c 1 ret, muat pupuk npk 13 divisi 4c 1 ret</t>
  </si>
  <si>
    <t>Muat tanah timbun plasma 5 ret, muat tbs plasma 3 2 ret tonase 22.370 kg, muat jangkos plasma 3 2 ret tonase 19.370 kg</t>
  </si>
  <si>
    <t>Muat tanah timbun 1 ret, muat pupuk npk 13 divisi 4c 1 ret</t>
  </si>
  <si>
    <t>Muat semen dan plhiwood divisi 6c 1 ret, muat tanah timbun 5 ret</t>
  </si>
  <si>
    <t>Muat tanah timbun 6 ret, muat besi beton divisi 6c 1 ret</t>
  </si>
  <si>
    <t>Serep D309,Muat pasir kasar plasma 4 1 ret, muat tanah timbun 6 ret</t>
  </si>
  <si>
    <t>Serep D309, muat tanah timbun 6 ret</t>
  </si>
  <si>
    <t>Muat tbs plasma 3 1 ret tonase 11.940 kg, muat jangkos plasma 3 1 ret tonase 15.840 kg</t>
  </si>
  <si>
    <t>Serep CD101, muat tanah timbun 6 ret</t>
  </si>
  <si>
    <t>Serep CD101, muat tanah timbun 12 ret</t>
  </si>
  <si>
    <t>Muat tanah timbun di plasma 20 ret</t>
  </si>
  <si>
    <t xml:space="preserve"> 6 KM</t>
  </si>
  <si>
    <t>CUTI POTONG HK / RUSAK</t>
  </si>
  <si>
    <t>Muat tanah timbun plasma 25 ret, muat tbs plasma 4 1 ret tonase 9,300 kg, muat jangkos plasma 4 1 ret tonase 14.950 kg</t>
  </si>
  <si>
    <t>Muat taanh timbun 9 ret</t>
  </si>
  <si>
    <t>Muat tanah timbun di PKS 3 85 ret</t>
  </si>
  <si>
    <t>Muat tanah timbun di PKS 3 95 ret</t>
  </si>
  <si>
    <t>Serep D309 Muat tanah timbun 12 ret</t>
  </si>
  <si>
    <t>Upah Muatan 69 KM</t>
  </si>
  <si>
    <t>69 KM</t>
  </si>
  <si>
    <t>Muat tanah ke km 69 1 ret, muat kayu balok divisi 4C 1 ret</t>
  </si>
  <si>
    <t>Muat pasir kasar divisi 4C 2 ret</t>
  </si>
  <si>
    <t>Muat tanah timbun di PKS 3 75 ret</t>
  </si>
  <si>
    <t>Serep D309, muat pasir kasar divisi 4C 1 ret, muat pasir kasar ke estate C 1 ret</t>
  </si>
  <si>
    <t>Muat pasri kasar klinik estate C 1 ret, muat besi beton, pliwod, kayu balok estate C 1 ret</t>
  </si>
  <si>
    <t>Stand by</t>
  </si>
  <si>
    <t>Rusak, Serep D310 muat TBS Plasma 4 2 ret tonase 20.110 kg, muat jangkos Plasma 4 2 ret tonase 29.460 kg</t>
  </si>
  <si>
    <t>Muat pupuk ZA divisi 2 c 1 ret, muat pupuk npk 13 plasma 4 1 ret, muat tanah timbun km 69 2 ret</t>
  </si>
  <si>
    <t>Muat pupuk ZA divisi 1 C 2 ret</t>
  </si>
  <si>
    <t>Muat pupuk ZA divisi 1c 1 ret</t>
  </si>
  <si>
    <t>86 KM</t>
  </si>
  <si>
    <t>Upah Muatan 86 KM</t>
  </si>
  <si>
    <t>Pagi stand by, serep D308 muat pupuk ZA divisi 2 C 1 ret, muat tanah timbun 86 1 ret</t>
  </si>
  <si>
    <t>Upah Muatan 70 KM</t>
  </si>
  <si>
    <t>70 KM</t>
  </si>
  <si>
    <t>Upah Muatan 87 KM</t>
  </si>
  <si>
    <t>87 KM</t>
  </si>
  <si>
    <t>Muat tanah timbun km 87 1 ret, muat tanah timbun km 70 1 ret, muat pupuk npk 13 plasma 4 1 ret, muat pupuk za divisi 4c 1 ret</t>
  </si>
  <si>
    <t>Serep D3009, Muat pupuk npk 13 plasma 4 2 ret</t>
  </si>
  <si>
    <t>Muat pupuk ZA divis 7C 1 ret, muat pupuk NPK 13 plasma 4 1 ret</t>
  </si>
  <si>
    <t>Muat pupuk ZA divisi 7c 1 ret, muat tanahtimbun 5 ret, muat tanah ke km 87 1 ret</t>
  </si>
  <si>
    <t>Serep d309, muat tanah timbun ke km 89 1 ret, muat pupuk NPK 13 pplasma 4 2 ret</t>
  </si>
  <si>
    <t>Muat tbs plasma 4 1 ret tonase 9,800 kg, muat jangkos ke pks 2 1 ret tonase 9.560 kg</t>
  </si>
  <si>
    <t>Muat kerikil estate C 1 ret, muat tanah ke km 87 1 ret, muat tanah timbun 7 ret</t>
  </si>
  <si>
    <t>Muat tanah timbun 26 ret</t>
  </si>
  <si>
    <t>Muat tanah timbun 29 ret</t>
  </si>
  <si>
    <t>Muat tanah timbun di plasma 15 re, muat tbs plasma ke PKS 2 1 ret tonase 10.430 kg</t>
  </si>
  <si>
    <t>Muat tanah timbun 22 ret</t>
  </si>
  <si>
    <t>Muat taanh timbun 10 ret</t>
  </si>
  <si>
    <t>Muat tanah timbun 25 ret</t>
  </si>
  <si>
    <t>Muat tanah timbun 17 ret, muat kayu jembatan 2 ret</t>
  </si>
  <si>
    <t>Serep D309, Muat tanah timbun 28 ret</t>
  </si>
  <si>
    <t>Serep D309 muat kayu 1 ret</t>
  </si>
  <si>
    <t>6 Km</t>
  </si>
  <si>
    <t>Muat tanah timbun 27 ret</t>
  </si>
  <si>
    <t>Muat taanh timbun 27 ret</t>
  </si>
  <si>
    <t>Serep CD101, muat tanah timbun 21 ret</t>
  </si>
  <si>
    <t xml:space="preserve">Muat tbs plasma ke pks 2 1 ret tonase 12.060 kg, muat jangkos plasma 4 1 ret tonase 17.390 kg </t>
  </si>
  <si>
    <t>Serep D311, muat tanah timbun 21 ret</t>
  </si>
  <si>
    <t>Muat tbs plasma  1 ret tonase 10,570 kg, muat jangkos plasma 1 ret tonase 10.910 kg, muat tanah timbun plasma 18 ret</t>
  </si>
  <si>
    <t>Muat tbs plasma 1 ret tonase 9.250 kg, muat jangkos plasma 1 ret tonase 12.090 kg, muat tanah timbun plasma 25 ret</t>
  </si>
  <si>
    <t>Muat tanah timbun 21 ret</t>
  </si>
  <si>
    <t>Muat tanah timbun 13 ret,  muat tanah ke KM 16 1 ret, timbun jembatan infra 75 ret</t>
  </si>
  <si>
    <t>Sisa 5 Ton yang belum di bayarkan</t>
  </si>
  <si>
    <t>Sisa 4 ton. Muatan Pupuk Estate C Lebih 10 Ton</t>
  </si>
  <si>
    <t>Sisa 8,5 Ton, Muatan Pupuk Estate C Lebih 10 Ton</t>
  </si>
  <si>
    <t>Sisa 0,75 kg, Muatan Pupuk Estate C Lebih 10 Ton</t>
  </si>
  <si>
    <t>Sisa 8,75 Ton, Muatan Pupuk Estate C Lebih 10 Ton</t>
  </si>
  <si>
    <t>Muat tbs plasma ke PKS 2 2 ret tonase 21.600 kg, muat jangkos ke Plasma 1 ret tonase 7.310 kg</t>
  </si>
  <si>
    <t>Muat tanah timbun 31 ret</t>
  </si>
  <si>
    <t>RUSAK</t>
  </si>
  <si>
    <t>Muat tanah timbun 19 ret</t>
  </si>
  <si>
    <t>Sisa 7 Ton yang belum di bayarkan</t>
  </si>
  <si>
    <t>MANGKIR / RUSAK</t>
  </si>
  <si>
    <t>Sisa 3,5 Ton, Muatan Pupuk Estate C Lebih 10 Ton</t>
  </si>
  <si>
    <t>Absensi Juni 2022</t>
  </si>
  <si>
    <t>1 Juni 2022</t>
  </si>
  <si>
    <t>2 Juni 2022</t>
  </si>
  <si>
    <t>3 Juni 2022</t>
  </si>
  <si>
    <t>4 Juni 2022</t>
  </si>
  <si>
    <t>5 Juni 2022</t>
  </si>
  <si>
    <t>6 Juni 2022</t>
  </si>
  <si>
    <t>7 Juni 2022</t>
  </si>
  <si>
    <t>8 Juni 2022</t>
  </si>
  <si>
    <t>9 Juni 2022</t>
  </si>
  <si>
    <t>10 Juni 2022</t>
  </si>
  <si>
    <t>11 Juni 2022</t>
  </si>
  <si>
    <t>12 Juni 2022</t>
  </si>
  <si>
    <t>13 Juni 2022</t>
  </si>
  <si>
    <t>14 Juni 2022</t>
  </si>
  <si>
    <t>15 Juni 2022</t>
  </si>
  <si>
    <t>16 Juni 2022</t>
  </si>
  <si>
    <t>17 Juni 2022</t>
  </si>
  <si>
    <t>18 Juni 2022</t>
  </si>
  <si>
    <t>19 Juni 2022</t>
  </si>
  <si>
    <t>20 Juni 2022</t>
  </si>
  <si>
    <t>21 Juni 2022</t>
  </si>
  <si>
    <t>22 Juni 2022</t>
  </si>
  <si>
    <t>23 Juni 2022</t>
  </si>
  <si>
    <t>24 Juni 2022</t>
  </si>
  <si>
    <t>25 Juni 2022</t>
  </si>
  <si>
    <t>26 Juni 2022</t>
  </si>
  <si>
    <t>27 Juni 2022</t>
  </si>
  <si>
    <t>28 Juni 2022</t>
  </si>
  <si>
    <t>29 Juni 2022</t>
  </si>
  <si>
    <t>30 Juni 2022</t>
  </si>
  <si>
    <t>SEREP CD101 MUAT TANAH TIMBUN 10 RET</t>
  </si>
  <si>
    <t>MUAT TANAH TIMBUN 15 RET</t>
  </si>
  <si>
    <t>TANGGAL MERAH/LIBUR TAMBAHAN 1 HK ATAU 45 RET DI JARAK 0-4 KM</t>
  </si>
  <si>
    <t>LANGSIR TANAH PKS 3 60 RET</t>
  </si>
  <si>
    <t>MUAT TANAH TIMBUN 22 RET</t>
  </si>
  <si>
    <t>LANGSIR TANAH TIMBUN PLASMA 5 RET</t>
  </si>
  <si>
    <t>MUAT TANAH TIMBUN 11 RET, TAMBAHAN 45 RET</t>
  </si>
  <si>
    <t>SEREP D308 , MUAT TANAH TIMBUN 11 RET, TAMBAHAN 45 RET</t>
  </si>
  <si>
    <t>NOTE : MUATAN TANAH TIMBUN HINO</t>
  </si>
  <si>
    <t>MUAT TANAH TIMBUN 18 RET</t>
  </si>
  <si>
    <t>MUAT TANAH TIMBUN 19 RET</t>
  </si>
  <si>
    <t>MUAT TANAH TIMBUN 25 RET</t>
  </si>
  <si>
    <t>MUAT TANAH TIMBUN 21 RET</t>
  </si>
  <si>
    <t>MUAT TANAH TIMBUN 24 RET</t>
  </si>
  <si>
    <t>MUAT TANAH TIMBUN 26 RET</t>
  </si>
  <si>
    <t>MUAT TBS PLASMA KE PKS 2 1 RET TONASE 10.670 KG, MUAT TANAH TIMBUN PLASMA 13 RET</t>
  </si>
  <si>
    <t>PERBAIKAN SELESAI, MUAT TANAH TIMBUN 17 RET</t>
  </si>
  <si>
    <t>MUAT TANAH TIMBUN 20 RET</t>
  </si>
  <si>
    <t>MUAT TBS PLASMA KE PKS 2 1 RET TONASE 11.120 KG, MUAT JANGKOS PLASMA 1 RET TONASE 5.250 KG</t>
  </si>
  <si>
    <t>MUAT TANAH TIMBUN 2 RET, perbaikan</t>
  </si>
  <si>
    <t>MUAT TANAH TIMBUN 13 RET</t>
  </si>
  <si>
    <t>MUAT TANAH TIMBUN 16 RET</t>
  </si>
  <si>
    <t>MUAT TANAH TIMBUN 12 RET</t>
  </si>
  <si>
    <t>MUAT TBS PLASMA 1 RET TONASE 11.920 KG, MUAT JANGKOS PLASMA 1 RET, 7.750 KG, MUAT TANAH TIMBUN PLASMA 21 RET</t>
  </si>
  <si>
    <t>MUAT TANAH TIMBUN 14 RET</t>
  </si>
  <si>
    <t>MUAT TANAH TIMBUN PLASMA 24 RET</t>
  </si>
  <si>
    <t>MUAT TBS PLASMA KE PKS 2 2 RET TONASE 20.780 KG, MUAT JANGKOS PLASMA 1 RET TONASE 10.610 KG</t>
  </si>
  <si>
    <t>KALO MINGGU/TGL MERAH KERJA SETENGAH HARI (23 RET) DI JARAK 0-4 KM</t>
  </si>
  <si>
    <t>MUAT TANAH TIMBUN 23 RET</t>
  </si>
  <si>
    <t>MUAT TANAH TIMBUN 27 RET</t>
  </si>
  <si>
    <t>MUAT PUPUK ZA KE DIVISI 6C 1 RET, MUAT PUPUK ZA KE DIVISI 7C 1 RET</t>
  </si>
  <si>
    <t>MUAT PUPUK ZA DIVISI 6C 1 RET, MUAT PUPUK ZA DIVISI 7C 1 RET</t>
  </si>
  <si>
    <t>MUAT PUPUK ZA DIVISI 7C 1 RET, MUAT PUPUK ZA PLASMA 1 RET</t>
  </si>
  <si>
    <t>MUAT PUPUK ZA DIVISI 6C 1 RET, MUAT PUPUK ZA PLASMA 4 1 RET</t>
  </si>
  <si>
    <t>MUAT TBS PLASMA KE PKS 2 1 RET TONASE 32.130 KG, MUAT JANGKOS PLASMA 1 RET TONASE 13.750 KG</t>
  </si>
  <si>
    <t>MUAT PUPUK ZA DIVISI 7C 1 RET, MUAT PASIR KASAR PKS 3 1 RET</t>
  </si>
  <si>
    <t>MUAT PUPUK ZA DIVISI 5C 1 RET, MUAT PUPUK ZA DIVISI 2C 1 RET</t>
  </si>
  <si>
    <t>MUAT PUPUK ZA KE DIVISI 6C 1 RET, MUAT TANAH TIMBUN 5 RET</t>
  </si>
  <si>
    <t>MUAT PUPUK ZA DIVISI 3C 1 RET, MUAT TANAH TIMBUN 10 RET</t>
  </si>
  <si>
    <t>MUAT PUPUK ZA DIVISI 7C 1 RET, MUAT TANAH TIMBUN 10 RET</t>
  </si>
  <si>
    <t>MUAT PUPUK ZA DIVISI 1C 1 RET, MUAT TANAH TIMBUN 10 RET</t>
  </si>
  <si>
    <t>MUAT TANAH TIMBUN PLASMA 20 RET</t>
  </si>
  <si>
    <t>MUAT PUPUK ZA DIVISI 5 1 RET, MUAT TANAH TIMBUN 10 RET</t>
  </si>
  <si>
    <t>MUAT PUPUK ZA DIVISI 4C 1 RET, MUAT TANAH TIMBUN 7 RET</t>
  </si>
  <si>
    <t>MUAT TANAH TIMBUN PLASMA 23 RET</t>
  </si>
  <si>
    <t>MUAT TANAH TIMBUN 28 RET</t>
  </si>
  <si>
    <t>MUAT TANAH TIMBUN PKS 3 80 RET</t>
  </si>
  <si>
    <t>MUAT TANAH TIMBUN PLASMA 26 RET</t>
  </si>
  <si>
    <t>MUAT TANAH TIMBUN 27 RET, MUAT KAYU JEMBATAN 2 RET</t>
  </si>
  <si>
    <t>MUAT TANAH TIMBUN PKS 3 50 RET</t>
  </si>
  <si>
    <t>MUAT TBS PLASMA 4 KE PKS 2 1 RET TONASE 12.850 KG</t>
  </si>
  <si>
    <t>MUAT TANAH TIMBUN 19 RET, TAMBAHAN 23 RET</t>
  </si>
  <si>
    <t>MUAT TANAH TIMBUN 32 RET, TAMBAHAN 45 RET</t>
  </si>
  <si>
    <t>STAND BY HUJAN</t>
  </si>
  <si>
    <t>MUAT TBS PLASMA 2 RET TONASE 27.860 KG, MUAT JANGKOS PLASMA 1 RET 14.980 KG</t>
  </si>
  <si>
    <t>MUAT TBS PLASMA 4 KE PKS 2 1 RET TONASE 12.960 KG, MUAT JANGKOS PLASMA 4 1 RET TONASE 7.810 KG</t>
  </si>
  <si>
    <t>MUAT T ANAH TIMBUN 14 RET</t>
  </si>
  <si>
    <t>MUAT PUPUK NPK 13 PLASMA 4 1 RET</t>
  </si>
  <si>
    <t>MUAT KERIKIL KE KLINIK K.1 ESTATE C 1 RET</t>
  </si>
  <si>
    <t>MUAT TBS PLASMA 4 KE PKS 2 3 RET TONASE 35.660 KG, MUAT JANGKOS PLASMA 4 2 RET TONASE 16.540 KG</t>
  </si>
  <si>
    <t>MUAT TBS PLASMA 4 1 RET TONASE 12.140 KG</t>
  </si>
  <si>
    <t>MUAT PK KERNEL PKS 2 1 RET , MUAT SEMEN KLINIK K.1 ESTATE C 1 RET</t>
  </si>
  <si>
    <t>MUAT PK KERNEL PKS 2 1 RET, MUAT SEMEN KE MESS KOREA 1 RET</t>
  </si>
  <si>
    <t>MUAT PASIR KASAR KE MESS KOREA 1 RET</t>
  </si>
  <si>
    <t>MUAT PASIR KASAR ESTATE C 1 RET</t>
  </si>
  <si>
    <t>MUAT TBS PLASMA 4 2 RET TONASE 25.020 KG, MUAT JANGKOSPLASMA 4 1 RET TONASE 7.020 KG</t>
  </si>
  <si>
    <t>MUAT SEMEN KE KLINIK 1 RET</t>
  </si>
  <si>
    <t>Sisa 6.5 ton. Muatan Pupuk Estate C Lebih 10 Ton</t>
  </si>
  <si>
    <t>Sisa 5,5 Ton, Muatan Pupuk Estate C Lebih 10 Ton</t>
  </si>
  <si>
    <t>Sisa 9 Ton yang belum di bayarkan</t>
  </si>
  <si>
    <t>Sisa 5 Ton Pupuk Estate C Lebih 10 Ton</t>
  </si>
  <si>
    <t>Sisa 5,75 kg, Muatan Pupuk Estate C Lebih 10 Ton</t>
  </si>
  <si>
    <t>Sisa 0.25 Ton, Muatan Pupuk Estate C Lebih 10 Ton</t>
  </si>
  <si>
    <t>LANGSIR TANAH PKS 3 67 RET, TAMBAHAN 45 RET</t>
  </si>
  <si>
    <t>LANGSIR TANAH TIMBUN PLASMA 17 RET</t>
  </si>
  <si>
    <t>MUAT TANAH TIMBUN 13 RET, MUAT TBS KE PKS 2 1 RET TONASE 10.510 KG</t>
  </si>
  <si>
    <t>SEREP AMBULANCE KE MERAUKE</t>
  </si>
  <si>
    <t>MUAT TANAH TIMBUN 3 RET</t>
  </si>
  <si>
    <t>MUAT TANAH TIMBUN 5 RET</t>
  </si>
  <si>
    <t>SEREP CD101, MUAT TANAH TIMBUN 5 RET</t>
  </si>
  <si>
    <t>STAND BY (UNIT DI SEREP ABDULAH)</t>
  </si>
  <si>
    <t>SEREP D309, MUAT TANAH TIMBUN 15 RET</t>
  </si>
  <si>
    <t>Absensi Juli 2022</t>
  </si>
  <si>
    <t>4 Juli 2022</t>
  </si>
  <si>
    <t>5 Juli 2022</t>
  </si>
  <si>
    <t>6 Juli 2022</t>
  </si>
  <si>
    <t>7 Juli 2022</t>
  </si>
  <si>
    <t>8 Juli 2022</t>
  </si>
  <si>
    <t>9 Juli 2022</t>
  </si>
  <si>
    <t>10 Juli 2022</t>
  </si>
  <si>
    <t>11 Juli 2022</t>
  </si>
  <si>
    <t>12 Juli 2022</t>
  </si>
  <si>
    <t>13 Juli 2022</t>
  </si>
  <si>
    <t>14 Juli 2022</t>
  </si>
  <si>
    <t>15 Juli 2022</t>
  </si>
  <si>
    <t>16 Juli 2022</t>
  </si>
  <si>
    <t>17 Juli 2022</t>
  </si>
  <si>
    <t>18 Juli 2022</t>
  </si>
  <si>
    <t>19 Juli 2022</t>
  </si>
  <si>
    <t>20 Juli 2022</t>
  </si>
  <si>
    <t>21 Juli 2022</t>
  </si>
  <si>
    <t>22 Juli 2022</t>
  </si>
  <si>
    <t>23 Juli 2022</t>
  </si>
  <si>
    <t>24 Juli 2022</t>
  </si>
  <si>
    <t>25 Juli 2022</t>
  </si>
  <si>
    <t>26 Juli 2022</t>
  </si>
  <si>
    <t>27 Juli 2022</t>
  </si>
  <si>
    <t>28 Juli 2022</t>
  </si>
  <si>
    <t>29 Juli 2022</t>
  </si>
  <si>
    <t>30 Juli 2022</t>
  </si>
  <si>
    <t>31 Juli 2022</t>
  </si>
  <si>
    <t>1 Juli 2022</t>
  </si>
  <si>
    <t>2 Juli 2022</t>
  </si>
  <si>
    <t>3 Juli 2022</t>
  </si>
  <si>
    <t>MUAT TANAH TIMBUN 6 RET</t>
  </si>
  <si>
    <t>MUAT TANAH TIMBUN 8 RET</t>
  </si>
  <si>
    <t>MUAT TANAH TIMBUN 7 RET</t>
  </si>
  <si>
    <t xml:space="preserve">MUAT TBS PLASMA 4 BAWA KE PKS 2 2 RET TONASE 24.340 KG, MUAT JANGKOS PKS 2 1 RE TONASE 11.920 KG </t>
  </si>
  <si>
    <t>MUAT TANAH TIMBUN 1 RET</t>
  </si>
  <si>
    <t>MUAT TBS PLASMA 4 KE PKS 2 2 RET TONASE 32.240 KG, MUAT JANGKOS 2 RET TONASE 29.050 KG</t>
  </si>
  <si>
    <t>MUAT TBS PLASMA 4 KE PKS 2 2 RET TONASE 24.300 KG, MUAT JANGKOS 1 RET TONASE 7.640 KG</t>
  </si>
  <si>
    <t>MUAT TBS PLASMA 4 1 RET TONASE 12.500 KG</t>
  </si>
  <si>
    <t>SEREP J39</t>
  </si>
  <si>
    <t>MUAT TBS PLASMA 4 KE PKS 2 2 RET TONASE 25.930 KG, MUAT JANGKOS 1 RET TONASE 8.190 KG</t>
  </si>
  <si>
    <t>MUAT TANAH TIMBUN 17 RET</t>
  </si>
  <si>
    <t>MUAT TBS PLASMA 4 2 RET TONASE 24.250 KG</t>
  </si>
  <si>
    <t>SEREP CD101 MUAT TANAH TIMBUN 13 RET</t>
  </si>
  <si>
    <t>TIDAK MASUK</t>
  </si>
  <si>
    <t>MUAT TANAH TIMBUN 17 RE, MUAT TBS PLASMA 4 1 RET TONASE 12.110 KG</t>
  </si>
  <si>
    <t>PERBAIKAN SELESAI MUAT TANAH TIMBUN 7 RET</t>
  </si>
  <si>
    <t>MUAT TANAH TIMBUN 3 RET, UNIT RUSAK</t>
  </si>
  <si>
    <t>MUAT TBS PLASMA 4 KE PKS 2 2 RET TONASE 23.610 KG, MUAT JANGKOS 1 RET TONASE 6.350 KG</t>
  </si>
  <si>
    <t>MUAT TBS PLASMA 4 KE PKS 2 1 RET TONASE 11.260 KG, MUAT JANGKOS 1 RET TONASE 7.650 KG, MUAT TANAH TIMBUN 8 RET</t>
  </si>
  <si>
    <t>MUAT TBS PLASMA 4 KE PKS 2 3 RET TONASE 36.030 KG, MUAT JANGKOS 2 RET TONASE 20.610 KG</t>
  </si>
  <si>
    <t>MUAT TANAH TIMBUN 11 RET</t>
  </si>
  <si>
    <t>STAND BY, UNIT DI SEREP AWALUDIN</t>
  </si>
  <si>
    <t>MUAT TANAH TIMBUN 10 RET, BONUS 45 RET</t>
  </si>
  <si>
    <t>MUAT TANAH TIMBUN PLASMA 21 RET, BONUS 45 RET</t>
  </si>
  <si>
    <t>MUAT TANAH TIMBUN PLASMA 30 RET</t>
  </si>
  <si>
    <t>MUAT PASIR KASAR DIVISI 3C 1 RET</t>
  </si>
  <si>
    <t>MUAT BESI BETON KLINIK ESTATE C 1 RET</t>
  </si>
  <si>
    <t>MUAT PASIR KASAR KLINIK ESTATE C 1 RET</t>
  </si>
  <si>
    <t>MUAT TBS PLASMA 4 KE PKS 2 3 RET TONASE 32.510 KG, MUAT JANGKOS 3 RET TONASE 33.310 KG</t>
  </si>
  <si>
    <t>MUAT PASIR KASAR DIVISI 4C 1 RET</t>
  </si>
  <si>
    <t>MUAT PASIR KASAR DIVISI 7C 1 RET</t>
  </si>
  <si>
    <t>MUAT KERIKIL IPAL ESTATE C 1 RET</t>
  </si>
  <si>
    <t>MUAT PASIR KASAR IPAL ESTATE C 1 RET</t>
  </si>
  <si>
    <t>MUAT KERIKIL MESS KOREA 1 RET</t>
  </si>
  <si>
    <t>MUAT TBS PLASMA 4 KE PKS 2 2 RET TONASE 23.600 KG, MUAT JANGKOS PLASMA 4 2 RET TONASE 32.790 KG</t>
  </si>
  <si>
    <t>MUAT PASIR KASAR MESS KOREA 1 RET</t>
  </si>
  <si>
    <t>MUAT TBS PLASMA 4 KE PKS 2 2 RET TONASE 26.350 KG, MUAT JANGKOS PLASMA 4 1 RET TONASE 16.160 KG</t>
  </si>
  <si>
    <t>MUAT SEMEN IPAL ESTATE C 1 RET</t>
  </si>
  <si>
    <t>MUAT SEMEN MESS KOREA 1 RET</t>
  </si>
  <si>
    <t>MUAT TBS PLASMA 3 1 RET TONASE 15.410 KG, MUAT JANGKOS PLASMA 3 1 RET TONASE 13.720 KG</t>
  </si>
  <si>
    <t>MUAT TBS PLASMA 4 KE PKS 2 1 RET TONASE 13.340 KG, MUAT JANGKOS PLASMA 4 1 RET TONASE 16.830 KG</t>
  </si>
  <si>
    <t xml:space="preserve">  </t>
  </si>
  <si>
    <t>MUAT MATERIAL DARI LOGPON KE DIVISI 4C 1 RET</t>
  </si>
  <si>
    <t>MUAT SEMEN DARI LOGPON KE DIVISI 7C 1 RET</t>
  </si>
  <si>
    <t>MUAT TBS DIVISI 4C 1 RET TONASE 10,040 KG, MUAT JANGKOS 1 RET TONASE 9,520 KG, MUAT KAYU JEMBATAN 2 RET</t>
  </si>
  <si>
    <t>MUAT TBS PLASMA 4 KE PKS 2 3 RET TONASE 31.110 KG, MUAT JANGKOS PLASMA 4 3 RET TONASE 31.460 KG</t>
  </si>
  <si>
    <t>MUAT KAYU JEMBATAN 2 RET</t>
  </si>
  <si>
    <t>MUAT KERAMIK DARI LOGPON KE KLINIK K1 ESTATE C 1 RET</t>
  </si>
  <si>
    <t>MUAT KERAMIK DARI LOGPON KE DIVISI 7C 1 RET</t>
  </si>
  <si>
    <t>MUAT SEMEN DARI LOGPON KE DIVISI 6C 1 RET</t>
  </si>
  <si>
    <t>MUAT PUPUK MOP PLASMA 2 1 RET</t>
  </si>
  <si>
    <t>MUAT SENG GALVALUM DARI LOGPON KE DIVISI 3C 1 RET</t>
  </si>
  <si>
    <t>MUAT SEMEN DARI LOGPON KE DIVISI 3C 1  RET</t>
  </si>
  <si>
    <t>Absensi Agustus2022</t>
  </si>
  <si>
    <t>1 Agustus 2022</t>
  </si>
  <si>
    <t>2 Agustus 2022</t>
  </si>
  <si>
    <t>3 Agustus 2022</t>
  </si>
  <si>
    <t>4 Agustus 2022</t>
  </si>
  <si>
    <t>5 Agustus 2022</t>
  </si>
  <si>
    <t>6 Agustus 2022</t>
  </si>
  <si>
    <t>7 Agustus 2022</t>
  </si>
  <si>
    <t>8 Agustus 2022</t>
  </si>
  <si>
    <t>9 Agustus 2022</t>
  </si>
  <si>
    <t>10 Agustus 2022</t>
  </si>
  <si>
    <t>11 Agustus 2022</t>
  </si>
  <si>
    <t>12 Agustus 2022</t>
  </si>
  <si>
    <t>13 Agustus 2022</t>
  </si>
  <si>
    <t>14 Agustus 2022</t>
  </si>
  <si>
    <t>15 Agustus 2022</t>
  </si>
  <si>
    <t>16 Agustus 2022</t>
  </si>
  <si>
    <t>17 Agustus 2022</t>
  </si>
  <si>
    <t>18 Agustus 2022</t>
  </si>
  <si>
    <t>19 Agustus 2022</t>
  </si>
  <si>
    <t>20 Agustus 2022</t>
  </si>
  <si>
    <t>21 Agustus 2022</t>
  </si>
  <si>
    <t>22 Agustus 2022</t>
  </si>
  <si>
    <t>23 Agustus 2022</t>
  </si>
  <si>
    <t>24 Agustus 2022</t>
  </si>
  <si>
    <t>25 Agustus 2022</t>
  </si>
  <si>
    <t>26 Agustus 2022</t>
  </si>
  <si>
    <t>27 Agustus 2022</t>
  </si>
  <si>
    <t>28 Agustus 2022</t>
  </si>
  <si>
    <t>29 Agustus 2022</t>
  </si>
  <si>
    <t>30 Agustus 2022</t>
  </si>
  <si>
    <t>31 Agustus 2022</t>
  </si>
  <si>
    <t>Upah Muatan  TBS - PKS 2</t>
  </si>
  <si>
    <t>MUAT PUPUK MOP DIVISI 1C 1 RET, MUAT PUPUK MOP DIVISI 3C 1 RET</t>
  </si>
  <si>
    <t>MUAT PUPUK MOP DIVISI 1C 1 RET, MUAT PUPUK MOP DIVISI 4C 1 RET</t>
  </si>
  <si>
    <t>MUAT PUPUK MOP DIVISI 1C 1 RET, MUAT PUPUK MOP DIVISI 2C 1 RET</t>
  </si>
  <si>
    <t>MUAT PUPUK MOP DIVISI 1C 1 RET, MUAT PUPUK MOP DIVISI 5C 1 RET</t>
  </si>
  <si>
    <t>MUAT PUPUK MOP DIVISI 5C 1 RET, MUAT TANAH TIMBUN 5 RET</t>
  </si>
  <si>
    <t>MUAT PUPUK MOP DIVISI 6C 1 RET, MUAT TANAH TIMBUN 10 RET</t>
  </si>
  <si>
    <t>MUAT PUPUK MOP DIVISI 3C 1 RET, MUAT TANAH TIMBUN 9 RET</t>
  </si>
  <si>
    <t>MUAT PUPUK MOP DIVISI 4C 1 RET, MUAT TANAH TIMBUN 7 RET</t>
  </si>
  <si>
    <t>MUAT PUPUK MOP DIVISI 7C 1 RET, MUAT TANAH TIMBUN 3 RET</t>
  </si>
  <si>
    <t>MUAT PUPUK MOP DIVISI 2C 1 RET, MUAT TANAH TIMBUN 5 RET</t>
  </si>
  <si>
    <t>MUAT PUPUK MOP DIVISI 3C 1 RET, MUAT TANAH TIMBUN 3 RET</t>
  </si>
  <si>
    <t>MUAT PUPUK MOP DIVISI 4C 1 RET, MUAT TANAH TIMBUN 5 RET</t>
  </si>
  <si>
    <t>MUAT PUPUK MOP DIVISI 5C 1 RET, MUAT TANAH TIMBUN 1 RET</t>
  </si>
  <si>
    <t>MUAT PUPUK MOP DIVISI 1C 1 RET, MUAT TANAH TIMBUN 10 RET</t>
  </si>
  <si>
    <t>IJIN POTONG HK</t>
  </si>
  <si>
    <t>MUAT TANAH TIMBUN 20 RET, Kekurangan bulan lalu 15 ret, dan jangkos 1 ret tonase 18.400 kg</t>
  </si>
  <si>
    <t>MUAT PUPUK MOP DIVISI 6C 1 RET, MUAT TANAH TIMBUN 6 RET</t>
  </si>
  <si>
    <t>MUAT PUPUK MOP DIVISI 7C  1RET, MUAT TANAH TIMBUN 8 RET</t>
  </si>
  <si>
    <t>kurang pupuk divisi 4 C 1 ret, MUAT PUPUK MOP DIVISI 3C 1 RET, MUAT TANAH TIMBUN 6 RET</t>
  </si>
  <si>
    <t>MUAT PUPUK MOP DIVISI 4C 1 RET, MUAT TANAH TIMBUN 3 RET</t>
  </si>
  <si>
    <t>MUAT PUPUK MOP DIVISI 4C 1 RET, MUAT TANAH TIMBUN 8 RET</t>
  </si>
  <si>
    <t>MUAT PUPUK MOP DIVISI 6C 1 RET, MUAT TANAH TIMBUN 7 RET</t>
  </si>
  <si>
    <t>MUAT TANAH TIMBUN 16  RET</t>
  </si>
  <si>
    <t>SEREP ROFINUS</t>
  </si>
  <si>
    <t>MUAT TANAH TIMBUN 28  RET</t>
  </si>
  <si>
    <t>MUAT TANAH TIMBUN 11 RET, MUAT PASIR KASAR DIVSI 4C 1 RET</t>
  </si>
  <si>
    <t>MUAT TANAH TIMBUN 13 RET, MUAT KERIKIL 1 RET</t>
  </si>
  <si>
    <t>MUAT TANAH TIMBUN 8  RET, MUAT PASIR KASAR DIVISI 6C 1 RET</t>
  </si>
  <si>
    <t>MUAT TANAH TIMBUN 9 RET, MUAT PASIR KASAR KLINIK 1 RET</t>
  </si>
  <si>
    <t>MUAT TANAH TIMBUN 11 RET, MUAT PASIR KASAR DIVISI 7C 1 RET</t>
  </si>
  <si>
    <t>MUAT PASIR KASAR DIVISI 6C 1 RET</t>
  </si>
  <si>
    <t>MUAT TANAH TIMBUN 11 RET, MUAT PASIR KERIKIL KLINIK 1 RET</t>
  </si>
  <si>
    <t xml:space="preserve">MUAT PASIR KASAR 10M3 UNTUK BARAK PERMANEN K.7 DIVISI 3 </t>
  </si>
  <si>
    <t>MUAT TANAH TIMBUN DI INFRA 52 RET</t>
  </si>
  <si>
    <t>MUAT PASIR KASAR UNTUK BARAK PERMANEN K.7 DIVISI 4</t>
  </si>
  <si>
    <t>MUAT PASIR KASAR UNTUK KLINIK 10M3 DAN TANAH TIMBUN 2 RET</t>
  </si>
  <si>
    <t>MUAT KERAMIK 30X30 390 DOS UNTUK BARAK K.7 DIVISI 3</t>
  </si>
  <si>
    <t>MUAT TANAH TIMBUN 30 RET</t>
  </si>
  <si>
    <t>MUAT TANAH TIMBUN  10 RET DI INFRA</t>
  </si>
  <si>
    <t>MUAT TANAH TIMBUN 34 RET</t>
  </si>
  <si>
    <t>41 KM</t>
  </si>
  <si>
    <t>Upah Muatan 41 KM</t>
  </si>
  <si>
    <t>MUAT PUPUK  ESTATE C 2 RET</t>
  </si>
  <si>
    <t xml:space="preserve">MUAT PUPUK  ESTATE 1 RET, MUAT TANAH TIMBUN 1 RET </t>
  </si>
  <si>
    <t>MUAT PUPUK ESTATE C 2 RET</t>
  </si>
  <si>
    <t>MUAT PUPUK MOP1 RET, MUAT TANAH TIMBUN 1 RET</t>
  </si>
  <si>
    <t>MUAT PUPUK ESATET C 1 RET, MUAT TANAH TIMBUN 3 RET</t>
  </si>
  <si>
    <t>MUAT PUPUK ESTATE C  2 RET</t>
  </si>
  <si>
    <t>MUAT PUPUK ESTATE C 2 RET , MUAT TANAH TIMBUN 2 RET</t>
  </si>
  <si>
    <t>MUAT PUPUK ESTATE C 1 RET, MUAT TANAH TIMBUN 5 RET</t>
  </si>
  <si>
    <t>MUAT PUPUK ESTATE C 1 RET, MUAT GORONG-GORONG 1 RET</t>
  </si>
  <si>
    <t>MUAT TANH TIMBUN DI INFRA 12 RET</t>
  </si>
  <si>
    <t>MUAT PUPUK ESTATE C 1 RET, MUAT GORONG-GORONG DAN BAUT BOLT +NAT 1 RET</t>
  </si>
  <si>
    <t>MUAT PUPUK ESTATE 1 RET,MUAT GORONG-GORONG 1 RET, MUAT TANAH TIMBUN 1 RET</t>
  </si>
  <si>
    <t>MUAT TAHAN TIMBUN 20 RET</t>
  </si>
  <si>
    <t>MUAT PUPUK ESTATEC 1 RET, MUAT GORONG-GORONG 1 RET, MUAT TANAH TIMBUN 1 RET</t>
  </si>
  <si>
    <t>MUAT PUPUK KIESERIT 1 RET</t>
  </si>
  <si>
    <t xml:space="preserve"> </t>
  </si>
  <si>
    <t>JAM</t>
  </si>
  <si>
    <t>MUAT TANAH TINMBUN 17 RET</t>
  </si>
  <si>
    <t>MJUAT TANAH TIMBUN 22 RET</t>
  </si>
  <si>
    <t>38 KM</t>
  </si>
  <si>
    <t>Upah Muatan 38 KM</t>
  </si>
  <si>
    <t>MUAT TANAH TIMBUN 6 RET, MUAT PUPUK ESTATE C 1 RET, MUAT TANAH TIMBUN KE KM 38 1 RET</t>
  </si>
  <si>
    <t>MUAT TANAH TIMBUN 6 RET KE KM 13, 29 RET KE KM 12, 32 RET KE KM 14</t>
  </si>
  <si>
    <t>CUTI (UNIT DI SEREP ROFINUS)</t>
  </si>
  <si>
    <t>MUAT TANAH TIMBUN KE KM 14 77 RET</t>
  </si>
  <si>
    <t>MUAT TANAH TIMBUN KE KM 16 6 RET</t>
  </si>
  <si>
    <t>MUAT TANAH TIMBUN KE KM16  12 RET</t>
  </si>
  <si>
    <t>MUAT TANAH TIMBUN KE KM 16 12 RET</t>
  </si>
  <si>
    <t>MUAT TANAH TIMBUN 26 RET, MUAT PASIR DARI ESTATE B KE DIV 3 C 1 RET</t>
  </si>
  <si>
    <t>MUAT TANAH TIMBUN 16 RET DI TAMBAH 23 RET</t>
  </si>
  <si>
    <t>MUAT TANAH TIMBUN 78 RET KE KM 14, DI TAMBAH 45 RET</t>
  </si>
  <si>
    <t>MUAT TANAH TIMBUN 71 RET KE KM 14</t>
  </si>
  <si>
    <t>MUAT TANAH TIMBUN 8 RET, MUAT PUPUK NPK 13 DIV 6C 1 RT, MUAT PK KERNEL DARI PKS 2 1 RET</t>
  </si>
  <si>
    <t>MUAT PUPUK NPK 13 DIV 2C 1 RET</t>
  </si>
  <si>
    <t>MUAT PK KERNEL PKS 2 KE LOGPON 1 RET, MUAT PUPUK NPK 13 DIVISI 4C 1 RET</t>
  </si>
  <si>
    <t>MUAT TANAH TIMBUN 8 RET, MUAT PK KERNEL PKS 2 KE LOGPON 1 RET, MUAT PUPUK NPK 13 KE DIVISI 5C 1 RET</t>
  </si>
  <si>
    <t>MUAT PUPUK NPK 13 DIVISI 5 C 2 RET, MUAT PK KERNEL PKS 2 KE LOGPON 1 RET</t>
  </si>
  <si>
    <t>MUAT PUPUK NPK 13 DIVISI 6C 1 RET, MUAT TANAH TIMBUN 37 RET KM 14</t>
  </si>
  <si>
    <t>CUTI (UNIT RUSAK)</t>
  </si>
  <si>
    <t>MUAT PUPUK NPK 13 DIVISI 6C 1 RET, MUAT PUPUK NPK 13 DIVISI 4C 1 RET, MUAT PK KERNEL PKS 2 KE LOGPON 2 RET</t>
  </si>
  <si>
    <t>MUAT PK KERNEL PKS 2 1 RET, MUAT SENG BIRU DIVISI 7C 1 RET</t>
  </si>
  <si>
    <t>MUAT TANAH TIMBUN 12 RET KE KM 16</t>
  </si>
  <si>
    <t>MUAT TANAH TIMBUN 13 RET KE KM 16</t>
  </si>
  <si>
    <t>MUAT TANAH TIMBUN 20 RET, TAMBAH 45 RET</t>
  </si>
  <si>
    <t>MUAT TANAH TIMBUN 67 RET KE KM 16, DITAMBAH 45 RET</t>
  </si>
  <si>
    <t>MUAT TANAH TIMBUN 22 RET, TAMBAH 45 RET</t>
  </si>
  <si>
    <t>MUAT TANAH TIMBUN 23 RET, TAMBAH 45 RET</t>
  </si>
  <si>
    <t>Sisa 2.5 ton. Muatan Pupuk Estate C Lebih 10 Ton</t>
  </si>
  <si>
    <t>MUAT TANAH TIMBUN 29 RET</t>
  </si>
  <si>
    <t>Sisa 3.25 Ton, Muatan Pupuk Estate C Lebih 10 Ton</t>
  </si>
  <si>
    <t>Sisa 8,75 kg, Muatan Pupuk Estate C Lebih 10 Ton</t>
  </si>
  <si>
    <t>Sisa 6 Ton Pupuk Estate C Lebih 10 Ton</t>
  </si>
  <si>
    <t>Sisa 2.3 Ton, Muatan Pupuk Estate C Lebih 10 Ton</t>
  </si>
  <si>
    <t>17 KM</t>
  </si>
  <si>
    <t>MUAT BESI BETON 1 RET</t>
  </si>
  <si>
    <t>MUAT KAYU BALOK 1 RET</t>
  </si>
  <si>
    <t>MUAT KAYU BALOK DAN KAYU PAPAN 1 RET</t>
  </si>
  <si>
    <t>MUAT TANAH TIMBUN 38 RET KE KM 14</t>
  </si>
  <si>
    <t>MUAT TANAH TIMBUN 28 RET KE KM 14</t>
  </si>
  <si>
    <t>MUAT TANAH TIMBUN 63 RET KE KM 14</t>
  </si>
  <si>
    <t>1 September  2022</t>
  </si>
  <si>
    <t>2 September  2022</t>
  </si>
  <si>
    <t>3 September  2022</t>
  </si>
  <si>
    <t>4 September  2022</t>
  </si>
  <si>
    <t>5 September  2022</t>
  </si>
  <si>
    <t>6 September  2022</t>
  </si>
  <si>
    <t>7 September  2022</t>
  </si>
  <si>
    <t>8 September  2022</t>
  </si>
  <si>
    <t>9 September  2022</t>
  </si>
  <si>
    <t>10 September  2022</t>
  </si>
  <si>
    <t>11 September  2022</t>
  </si>
  <si>
    <t>12 September  2022</t>
  </si>
  <si>
    <t>13 September  2022</t>
  </si>
  <si>
    <t>14 September  2022</t>
  </si>
  <si>
    <t>15 September  2022</t>
  </si>
  <si>
    <t>16 September  2022</t>
  </si>
  <si>
    <t>17 September  2022</t>
  </si>
  <si>
    <t>18 September  2022</t>
  </si>
  <si>
    <t>19 September  2022</t>
  </si>
  <si>
    <t>20 September  2022</t>
  </si>
  <si>
    <t>21 September  2022</t>
  </si>
  <si>
    <t>22 September  2022</t>
  </si>
  <si>
    <t>23 September  2022</t>
  </si>
  <si>
    <t>24 September  2022</t>
  </si>
  <si>
    <t>25 September  2022</t>
  </si>
  <si>
    <t>26 September  2022</t>
  </si>
  <si>
    <t>27 September  2022</t>
  </si>
  <si>
    <t>28 September  2022</t>
  </si>
  <si>
    <t>29 September  2022</t>
  </si>
  <si>
    <t>30 September  2022</t>
  </si>
  <si>
    <t>31 September  2022</t>
  </si>
  <si>
    <t>Absensi September 2022</t>
  </si>
  <si>
    <t>MUAT PUPUK NPK 13 KE DIV 6C 1 RET, MUAT PUPUK BORATE KE DIV 6C 1 RET</t>
  </si>
  <si>
    <t>MUAT PUPUK NPK 13 KE DIV 4C 1 RET KE DIV 2 C 1 RET</t>
  </si>
  <si>
    <t>MUAT PUPUK BORATE DAN NPK 13 KE DIV 7C 1 RET, MUAT PUPUK NPK 13 KE DIV 3C 1 RET</t>
  </si>
  <si>
    <t>MUAT PUPUK NPK 13 KE DIV 5C 2 RET</t>
  </si>
  <si>
    <t>MUAT PUPUK NPK 13 DIV 2C 2 RET</t>
  </si>
  <si>
    <t>MUAT PUPUK NPK 13 DIV 1 C 1 RET, KE DIV 7C 1 RET</t>
  </si>
  <si>
    <t>MUAT PUPUK NPK 13 KE DIV 3C 1 RET KE DIV 4C 1 RET</t>
  </si>
  <si>
    <t>MUAT PUPUK NPK 13 KE DIV 3C DAN DIV 4C 2 RET</t>
  </si>
  <si>
    <t>MUAT TANAH TIMBUN 12 RET, TAMBAH 45 RET</t>
  </si>
  <si>
    <t>MUAT PUPUK NPK 13 DIV 5C 2 RET</t>
  </si>
  <si>
    <t>MUAT PUPUK NPK 13 KE DIV 6C DAN DIV 7C 2 RET</t>
  </si>
  <si>
    <t>MUAT PUPUK NPK 13 KE DIV 6C 2 RET</t>
  </si>
  <si>
    <t>MUAT PUPUK NPK 13 KE DIV 4C DAN DIV 7C 2 RET</t>
  </si>
  <si>
    <t>MUAT PUPUK NPK 13 KE DIV 3C 1 RE KE DIV 6C 1 RET</t>
  </si>
  <si>
    <t>MUAT PUPUK NPK 13 DIV 3C 2 RET</t>
  </si>
  <si>
    <t>MUAT TANAH TIMBUN 18 RE , TAMBAH 45 RET</t>
  </si>
  <si>
    <t>MUAT TANAH TIMBUN 15 RET TAMBAH 45 RET</t>
  </si>
  <si>
    <t>MUAT TANAH TIMBUN 16 RET TAMBAH 45 RET</t>
  </si>
  <si>
    <t>MUAT TANAH KE KM 86 1 RET, MUAT PUPUK NPK 13 KE DIV 7C 1 RET, MUAT TANAH TIMBUN 6 RET</t>
  </si>
  <si>
    <t>DRIVER IZIN KE BANK</t>
  </si>
  <si>
    <t>DRIVER WAHYU</t>
  </si>
  <si>
    <t xml:space="preserve"> Muatan Pupuk Estate C Lebih 10 Ton</t>
  </si>
  <si>
    <t>SAKIT ADA SKS</t>
  </si>
  <si>
    <t>MUAT PASIR KASAR DIVISI 7 C 1 RET</t>
  </si>
  <si>
    <t>MUAT PASIR KASAR DIVISI 7C 1 RE, MUAT TANAH TIMBUN PKS 3 31 RET</t>
  </si>
  <si>
    <t>MUAT PASIR KASAR DIVISI 1 C 1 RET, MUAT TANAH TIMBUN PKS 3 21 RET</t>
  </si>
  <si>
    <t>MUAT PASIR KASAR DIVISI 3C 1 RET, MUAT TANAH TIMBUN PKS 3 8 RET</t>
  </si>
  <si>
    <t>MUAT PASIR KASAR KLINIK 1 RET, MUAT TANAH TIMBUN PKS 3 37 RET</t>
  </si>
  <si>
    <t>MUAT PASIR KASAR DIVISI 5C 1 RET, MUAT TANAH TIMBUN PKS 3 27 RET</t>
  </si>
  <si>
    <t>MUAT TANAH TIMBUN PKS 3 22 RET</t>
  </si>
  <si>
    <t>MUAT TANAH TIMBUN PKS 3 20 RET</t>
  </si>
  <si>
    <t>MUAT TANAH TIMBUN PKS 3 13 RET</t>
  </si>
  <si>
    <t>74 KM</t>
  </si>
  <si>
    <t>Upah Muatan 74 KM</t>
  </si>
  <si>
    <t>MUAT GORONG-GORONG 1 RET, MUAT TANAH KE KM 74 1 RET, MUAT TANAH TIMBUN PKS 3 2 RET, MUAT PASIR KASAR DARI LOGPON KE DIV 5C 1 RET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</si>
</sst>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&quot;$&quot;#,##0.00"/>
    <numFmt numFmtId="166" formatCode="_([$Rp-421]* #,##0_);_([$Rp-421]* \(#,##0\);_([$Rp-421]* &quot;-&quot;??_);_(@_)"/>
    <numFmt numFmtId="167" formatCode="[$-409]d\-mmm\-yyyy;@"/>
    <numFmt numFmtId="168" formatCode="0.000"/>
    <numFmt numFmtId="169" formatCode="_(* #,##0_);_(* \(#,##0\);_(* &quot;-&quot;??_);_(@_)"/>
    <numFmt numFmtId="170" formatCode="_(* #,##0.000_);_(* \(#,##0.000\);_(* &quot;-&quot;??_);_(@_)"/>
    <numFmt numFmtId="171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40"/>
      <name val="Arial Narrow"/>
      <family val="2"/>
    </font>
    <font>
      <b/>
      <sz val="40"/>
      <color theme="1"/>
      <name val="Arial Narrow"/>
      <family val="2"/>
    </font>
    <font>
      <sz val="40"/>
      <name val="Arial Narrow"/>
      <family val="2"/>
    </font>
    <font>
      <sz val="40"/>
      <color theme="1"/>
      <name val="Arial Narrow"/>
      <family val="2"/>
    </font>
    <font>
      <sz val="40"/>
      <color rgb="FFFF0000"/>
      <name val="Arial Narrow"/>
      <family val="2"/>
    </font>
    <font>
      <b/>
      <i/>
      <sz val="40"/>
      <name val="Arial Narrow"/>
      <family val="2"/>
    </font>
    <font>
      <b/>
      <sz val="40"/>
      <name val="Arial"/>
      <family val="2"/>
    </font>
    <font>
      <sz val="40"/>
      <color theme="1"/>
      <name val="Calibri"/>
      <family val="2"/>
      <scheme val="minor"/>
    </font>
    <font>
      <b/>
      <sz val="46"/>
      <name val="Arial Narrow"/>
      <family val="2"/>
    </font>
    <font>
      <b/>
      <sz val="46"/>
      <color theme="1"/>
      <name val="Arial Narrow"/>
      <family val="2"/>
    </font>
    <font>
      <sz val="46"/>
      <name val="Arial Narrow"/>
      <family val="2"/>
    </font>
    <font>
      <sz val="46"/>
      <color theme="1"/>
      <name val="Arial Narrow"/>
      <family val="2"/>
    </font>
    <font>
      <sz val="46"/>
      <color rgb="FFFF0000"/>
      <name val="Arial Narrow"/>
      <family val="2"/>
    </font>
    <font>
      <b/>
      <i/>
      <sz val="46"/>
      <name val="Arial Narrow"/>
      <family val="2"/>
    </font>
    <font>
      <b/>
      <sz val="46"/>
      <name val="Arial"/>
      <family val="2"/>
    </font>
    <font>
      <sz val="46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</cellStyleXfs>
  <cellXfs count="392">
    <xf numFmtId="0" fontId="0" fillId="0" borderId="0" xfId="0"/>
    <xf numFmtId="0" fontId="6" fillId="0" borderId="0" xfId="1" applyFont="1" applyAlignment="1">
      <alignment vertical="center"/>
    </xf>
    <xf numFmtId="0" fontId="6" fillId="0" borderId="0" xfId="1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6" fillId="0" borderId="1" xfId="1" applyFont="1" applyBorder="1" applyAlignment="1">
      <alignment vertical="center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/>
    <xf numFmtId="0" fontId="9" fillId="3" borderId="0" xfId="0" applyFont="1" applyFill="1"/>
    <xf numFmtId="0" fontId="6" fillId="3" borderId="11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166" fontId="8" fillId="3" borderId="2" xfId="1" applyNumberFormat="1" applyFont="1" applyFill="1" applyBorder="1" applyAlignment="1">
      <alignment horizontal="center" vertical="center"/>
    </xf>
    <xf numFmtId="166" fontId="8" fillId="3" borderId="8" xfId="1" applyNumberFormat="1" applyFont="1" applyFill="1" applyBorder="1" applyAlignment="1">
      <alignment horizontal="center" vertical="center"/>
    </xf>
    <xf numFmtId="166" fontId="8" fillId="3" borderId="2" xfId="1" applyNumberFormat="1" applyFont="1" applyFill="1" applyBorder="1" applyAlignment="1">
      <alignment horizontal="center" vertical="center" wrapText="1"/>
    </xf>
    <xf numFmtId="2" fontId="8" fillId="3" borderId="8" xfId="1" applyNumberFormat="1" applyFont="1" applyFill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167" fontId="10" fillId="4" borderId="14" xfId="1" quotePrefix="1" applyNumberFormat="1" applyFont="1" applyFill="1" applyBorder="1" applyAlignment="1">
      <alignment horizontal="center" vertical="center"/>
    </xf>
    <xf numFmtId="1" fontId="8" fillId="4" borderId="27" xfId="1" applyNumberFormat="1" applyFont="1" applyFill="1" applyBorder="1" applyAlignment="1">
      <alignment horizontal="center" vertical="center"/>
    </xf>
    <xf numFmtId="0" fontId="8" fillId="4" borderId="13" xfId="1" applyFont="1" applyFill="1" applyBorder="1" applyAlignment="1">
      <alignment horizontal="center" vertical="center"/>
    </xf>
    <xf numFmtId="2" fontId="8" fillId="4" borderId="13" xfId="1" applyNumberFormat="1" applyFont="1" applyFill="1" applyBorder="1" applyAlignment="1">
      <alignment horizontal="center" vertical="center"/>
    </xf>
    <xf numFmtId="0" fontId="8" fillId="4" borderId="13" xfId="1" applyFont="1" applyFill="1" applyBorder="1" applyAlignment="1">
      <alignment horizontal="center" vertical="center" wrapText="1"/>
    </xf>
    <xf numFmtId="1" fontId="8" fillId="4" borderId="13" xfId="1" applyNumberFormat="1" applyFont="1" applyFill="1" applyBorder="1" applyAlignment="1">
      <alignment horizontal="center" vertical="center" wrapText="1"/>
    </xf>
    <xf numFmtId="168" fontId="8" fillId="4" borderId="13" xfId="1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8" fillId="0" borderId="15" xfId="1" applyFont="1" applyBorder="1" applyAlignment="1">
      <alignment horizontal="center" vertical="center"/>
    </xf>
    <xf numFmtId="0" fontId="8" fillId="4" borderId="15" xfId="1" applyFont="1" applyFill="1" applyBorder="1" applyAlignment="1">
      <alignment horizontal="center" vertical="center"/>
    </xf>
    <xf numFmtId="2" fontId="8" fillId="4" borderId="15" xfId="1" applyNumberFormat="1" applyFont="1" applyFill="1" applyBorder="1" applyAlignment="1">
      <alignment horizontal="center" vertical="center"/>
    </xf>
    <xf numFmtId="0" fontId="8" fillId="4" borderId="15" xfId="1" applyFont="1" applyFill="1" applyBorder="1" applyAlignment="1">
      <alignment horizontal="center" vertical="center" wrapText="1"/>
    </xf>
    <xf numFmtId="1" fontId="8" fillId="4" borderId="15" xfId="1" applyNumberFormat="1" applyFont="1" applyFill="1" applyBorder="1" applyAlignment="1">
      <alignment horizontal="center" vertical="center" wrapText="1"/>
    </xf>
    <xf numFmtId="167" fontId="8" fillId="0" borderId="14" xfId="1" quotePrefix="1" applyNumberFormat="1" applyFont="1" applyBorder="1" applyAlignment="1">
      <alignment horizontal="center" vertical="center"/>
    </xf>
    <xf numFmtId="1" fontId="8" fillId="0" borderId="15" xfId="1" applyNumberFormat="1" applyFont="1" applyBorder="1" applyAlignment="1">
      <alignment horizontal="center" vertical="center"/>
    </xf>
    <xf numFmtId="2" fontId="8" fillId="0" borderId="15" xfId="1" applyNumberFormat="1" applyFont="1" applyBorder="1" applyAlignment="1">
      <alignment horizontal="center" vertical="center"/>
    </xf>
    <xf numFmtId="0" fontId="8" fillId="0" borderId="15" xfId="1" applyFont="1" applyBorder="1" applyAlignment="1">
      <alignment horizontal="center" vertical="center" wrapText="1"/>
    </xf>
    <xf numFmtId="1" fontId="8" fillId="0" borderId="15" xfId="1" applyNumberFormat="1" applyFont="1" applyBorder="1" applyAlignment="1">
      <alignment horizontal="center" vertical="center" wrapText="1"/>
    </xf>
    <xf numFmtId="168" fontId="8" fillId="0" borderId="15" xfId="1" applyNumberFormat="1" applyFont="1" applyBorder="1" applyAlignment="1">
      <alignment horizontal="center" vertical="center" wrapText="1"/>
    </xf>
    <xf numFmtId="167" fontId="10" fillId="0" borderId="14" xfId="1" quotePrefix="1" applyNumberFormat="1" applyFont="1" applyBorder="1" applyAlignment="1">
      <alignment horizontal="center" vertical="center"/>
    </xf>
    <xf numFmtId="170" fontId="8" fillId="0" borderId="15" xfId="3" applyNumberFormat="1" applyFont="1" applyFill="1" applyBorder="1" applyAlignment="1">
      <alignment horizontal="center" vertical="center" wrapText="1"/>
    </xf>
    <xf numFmtId="1" fontId="8" fillId="0" borderId="15" xfId="3" applyNumberFormat="1" applyFont="1" applyFill="1" applyBorder="1" applyAlignment="1">
      <alignment horizontal="center" vertical="center" wrapText="1"/>
    </xf>
    <xf numFmtId="167" fontId="10" fillId="5" borderId="14" xfId="1" quotePrefix="1" applyNumberFormat="1" applyFont="1" applyFill="1" applyBorder="1" applyAlignment="1">
      <alignment horizontal="center" vertical="center"/>
    </xf>
    <xf numFmtId="0" fontId="8" fillId="5" borderId="15" xfId="1" applyFont="1" applyFill="1" applyBorder="1" applyAlignment="1">
      <alignment horizontal="center" vertical="center"/>
    </xf>
    <xf numFmtId="1" fontId="8" fillId="5" borderId="15" xfId="1" applyNumberFormat="1" applyFont="1" applyFill="1" applyBorder="1" applyAlignment="1">
      <alignment horizontal="center" vertical="center"/>
    </xf>
    <xf numFmtId="2" fontId="8" fillId="5" borderId="15" xfId="1" applyNumberFormat="1" applyFont="1" applyFill="1" applyBorder="1" applyAlignment="1">
      <alignment horizontal="center" vertical="center"/>
    </xf>
    <xf numFmtId="0" fontId="8" fillId="5" borderId="15" xfId="1" applyFont="1" applyFill="1" applyBorder="1" applyAlignment="1">
      <alignment horizontal="center" vertical="center" wrapText="1"/>
    </xf>
    <xf numFmtId="1" fontId="8" fillId="5" borderId="15" xfId="1" applyNumberFormat="1" applyFont="1" applyFill="1" applyBorder="1" applyAlignment="1">
      <alignment horizontal="center" vertical="center" wrapText="1"/>
    </xf>
    <xf numFmtId="168" fontId="8" fillId="5" borderId="15" xfId="1" applyNumberFormat="1" applyFont="1" applyFill="1" applyBorder="1" applyAlignment="1">
      <alignment horizontal="center" vertical="center" wrapText="1"/>
    </xf>
    <xf numFmtId="0" fontId="8" fillId="0" borderId="14" xfId="1" applyFont="1" applyBorder="1" applyAlignment="1">
      <alignment horizontal="center" vertical="center"/>
    </xf>
    <xf numFmtId="168" fontId="8" fillId="0" borderId="0" xfId="0" applyNumberFormat="1" applyFont="1" applyAlignment="1">
      <alignment horizontal="center"/>
    </xf>
    <xf numFmtId="1" fontId="6" fillId="0" borderId="18" xfId="1" applyNumberFormat="1" applyFont="1" applyBorder="1" applyAlignment="1">
      <alignment horizontal="center" vertical="center"/>
    </xf>
    <xf numFmtId="1" fontId="6" fillId="0" borderId="19" xfId="1" applyNumberFormat="1" applyFont="1" applyBorder="1" applyAlignment="1">
      <alignment horizontal="center" vertical="center"/>
    </xf>
    <xf numFmtId="1" fontId="6" fillId="0" borderId="20" xfId="1" applyNumberFormat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1" fontId="6" fillId="0" borderId="21" xfId="1" applyNumberFormat="1" applyFont="1" applyBorder="1" applyAlignment="1">
      <alignment horizontal="center" vertical="center"/>
    </xf>
    <xf numFmtId="169" fontId="6" fillId="0" borderId="21" xfId="3" applyNumberFormat="1" applyFont="1" applyFill="1" applyBorder="1" applyAlignment="1">
      <alignment horizontal="center" vertical="center"/>
    </xf>
    <xf numFmtId="168" fontId="6" fillId="0" borderId="21" xfId="1" applyNumberFormat="1" applyFont="1" applyBorder="1" applyAlignment="1">
      <alignment horizontal="center" vertical="center"/>
    </xf>
    <xf numFmtId="0" fontId="9" fillId="0" borderId="0" xfId="0" applyFont="1"/>
    <xf numFmtId="1" fontId="6" fillId="0" borderId="16" xfId="1" applyNumberFormat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6" fontId="7" fillId="0" borderId="11" xfId="1" applyNumberFormat="1" applyFont="1" applyBorder="1" applyAlignment="1">
      <alignment horizontal="center" vertical="center"/>
    </xf>
    <xf numFmtId="166" fontId="7" fillId="0" borderId="3" xfId="1" applyNumberFormat="1" applyFont="1" applyBorder="1" applyAlignment="1">
      <alignment horizontal="center" vertical="center"/>
    </xf>
    <xf numFmtId="166" fontId="7" fillId="0" borderId="3" xfId="1" applyNumberFormat="1" applyFont="1" applyBorder="1" applyAlignment="1">
      <alignment vertical="center" wrapText="1"/>
    </xf>
    <xf numFmtId="166" fontId="7" fillId="2" borderId="3" xfId="1" applyNumberFormat="1" applyFont="1" applyFill="1" applyBorder="1" applyAlignment="1">
      <alignment horizontal="center" vertical="center"/>
    </xf>
    <xf numFmtId="166" fontId="7" fillId="0" borderId="11" xfId="1" applyNumberFormat="1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2" fillId="0" borderId="1" xfId="1" applyFont="1" applyBorder="1" applyAlignment="1">
      <alignment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1" fontId="8" fillId="0" borderId="27" xfId="1" applyNumberFormat="1" applyFont="1" applyBorder="1" applyAlignment="1">
      <alignment horizontal="center" vertical="center"/>
    </xf>
    <xf numFmtId="2" fontId="8" fillId="0" borderId="13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 wrapText="1"/>
    </xf>
    <xf numFmtId="1" fontId="8" fillId="0" borderId="13" xfId="1" applyNumberFormat="1" applyFont="1" applyBorder="1" applyAlignment="1">
      <alignment horizontal="center" vertical="center" wrapText="1"/>
    </xf>
    <xf numFmtId="168" fontId="8" fillId="0" borderId="13" xfId="1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/>
    </xf>
    <xf numFmtId="167" fontId="8" fillId="6" borderId="14" xfId="1" quotePrefix="1" applyNumberFormat="1" applyFont="1" applyFill="1" applyBorder="1" applyAlignment="1">
      <alignment horizontal="center" vertical="center"/>
    </xf>
    <xf numFmtId="1" fontId="8" fillId="6" borderId="27" xfId="1" applyNumberFormat="1" applyFont="1" applyFill="1" applyBorder="1" applyAlignment="1">
      <alignment horizontal="center" vertical="center"/>
    </xf>
    <xf numFmtId="0" fontId="8" fillId="6" borderId="13" xfId="1" applyFont="1" applyFill="1" applyBorder="1" applyAlignment="1">
      <alignment horizontal="center" vertical="center"/>
    </xf>
    <xf numFmtId="2" fontId="8" fillId="6" borderId="13" xfId="1" applyNumberFormat="1" applyFont="1" applyFill="1" applyBorder="1" applyAlignment="1">
      <alignment horizontal="center" vertical="center"/>
    </xf>
    <xf numFmtId="0" fontId="8" fillId="6" borderId="13" xfId="1" applyFont="1" applyFill="1" applyBorder="1" applyAlignment="1">
      <alignment horizontal="center" vertical="center" wrapText="1"/>
    </xf>
    <xf numFmtId="1" fontId="8" fillId="6" borderId="13" xfId="1" applyNumberFormat="1" applyFont="1" applyFill="1" applyBorder="1" applyAlignment="1">
      <alignment horizontal="center" vertical="center" wrapText="1"/>
    </xf>
    <xf numFmtId="168" fontId="8" fillId="6" borderId="13" xfId="1" applyNumberFormat="1" applyFont="1" applyFill="1" applyBorder="1" applyAlignment="1">
      <alignment horizontal="center" vertical="center" wrapText="1"/>
    </xf>
    <xf numFmtId="0" fontId="8" fillId="6" borderId="15" xfId="1" applyFont="1" applyFill="1" applyBorder="1" applyAlignment="1">
      <alignment horizontal="center" vertical="center"/>
    </xf>
    <xf numFmtId="2" fontId="8" fillId="6" borderId="15" xfId="1" applyNumberFormat="1" applyFont="1" applyFill="1" applyBorder="1" applyAlignment="1">
      <alignment horizontal="center" vertical="center"/>
    </xf>
    <xf numFmtId="0" fontId="8" fillId="6" borderId="15" xfId="1" applyFont="1" applyFill="1" applyBorder="1" applyAlignment="1">
      <alignment horizontal="center" vertical="center" wrapText="1"/>
    </xf>
    <xf numFmtId="1" fontId="8" fillId="6" borderId="15" xfId="1" applyNumberFormat="1" applyFont="1" applyFill="1" applyBorder="1" applyAlignment="1">
      <alignment horizontal="center" vertical="center" wrapText="1"/>
    </xf>
    <xf numFmtId="168" fontId="8" fillId="6" borderId="15" xfId="1" applyNumberFormat="1" applyFont="1" applyFill="1" applyBorder="1" applyAlignment="1">
      <alignment horizontal="center" vertical="center" wrapText="1"/>
    </xf>
    <xf numFmtId="1" fontId="8" fillId="6" borderId="15" xfId="1" applyNumberFormat="1" applyFont="1" applyFill="1" applyBorder="1" applyAlignment="1">
      <alignment horizontal="center" vertical="center"/>
    </xf>
    <xf numFmtId="170" fontId="8" fillId="6" borderId="15" xfId="3" applyNumberFormat="1" applyFont="1" applyFill="1" applyBorder="1" applyAlignment="1">
      <alignment horizontal="center" vertical="center" wrapText="1"/>
    </xf>
    <xf numFmtId="1" fontId="8" fillId="6" borderId="15" xfId="3" applyNumberFormat="1" applyFont="1" applyFill="1" applyBorder="1" applyAlignment="1">
      <alignment horizontal="center" vertical="center" wrapText="1"/>
    </xf>
    <xf numFmtId="1" fontId="8" fillId="5" borderId="15" xfId="3" applyNumberFormat="1" applyFont="1" applyFill="1" applyBorder="1" applyAlignment="1">
      <alignment horizontal="center" vertical="center" wrapText="1"/>
    </xf>
    <xf numFmtId="2" fontId="8" fillId="0" borderId="15" xfId="1" applyNumberFormat="1" applyFont="1" applyBorder="1" applyAlignment="1">
      <alignment horizontal="center" vertical="center" wrapText="1"/>
    </xf>
    <xf numFmtId="0" fontId="14" fillId="0" borderId="0" xfId="1" applyFont="1" applyAlignment="1">
      <alignment vertical="center"/>
    </xf>
    <xf numFmtId="0" fontId="14" fillId="0" borderId="0" xfId="1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4" fillId="0" borderId="1" xfId="1" applyFont="1" applyBorder="1" applyAlignment="1">
      <alignment vertical="center"/>
    </xf>
    <xf numFmtId="0" fontId="14" fillId="0" borderId="1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0" fontId="14" fillId="3" borderId="11" xfId="1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center" vertical="center"/>
    </xf>
    <xf numFmtId="0" fontId="16" fillId="3" borderId="11" xfId="1" applyFont="1" applyFill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/>
    </xf>
    <xf numFmtId="166" fontId="16" fillId="3" borderId="2" xfId="1" applyNumberFormat="1" applyFont="1" applyFill="1" applyBorder="1" applyAlignment="1">
      <alignment horizontal="center" vertical="center"/>
    </xf>
    <xf numFmtId="166" fontId="16" fillId="3" borderId="8" xfId="1" applyNumberFormat="1" applyFont="1" applyFill="1" applyBorder="1" applyAlignment="1">
      <alignment horizontal="center" vertical="center"/>
    </xf>
    <xf numFmtId="166" fontId="16" fillId="3" borderId="2" xfId="1" applyNumberFormat="1" applyFont="1" applyFill="1" applyBorder="1" applyAlignment="1">
      <alignment horizontal="center" vertical="center" wrapText="1"/>
    </xf>
    <xf numFmtId="2" fontId="16" fillId="3" borderId="8" xfId="1" applyNumberFormat="1" applyFont="1" applyFill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167" fontId="16" fillId="0" borderId="14" xfId="1" quotePrefix="1" applyNumberFormat="1" applyFont="1" applyBorder="1" applyAlignment="1">
      <alignment horizontal="center" vertical="center"/>
    </xf>
    <xf numFmtId="1" fontId="16" fillId="0" borderId="15" xfId="1" applyNumberFormat="1" applyFont="1" applyBorder="1" applyAlignment="1">
      <alignment horizontal="center" vertical="center"/>
    </xf>
    <xf numFmtId="2" fontId="16" fillId="0" borderId="13" xfId="1" applyNumberFormat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 wrapText="1"/>
    </xf>
    <xf numFmtId="1" fontId="16" fillId="0" borderId="13" xfId="1" applyNumberFormat="1" applyFont="1" applyBorder="1" applyAlignment="1">
      <alignment horizontal="center" vertical="center" wrapText="1"/>
    </xf>
    <xf numFmtId="168" fontId="16" fillId="0" borderId="13" xfId="1" applyNumberFormat="1" applyFont="1" applyBorder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/>
    </xf>
    <xf numFmtId="0" fontId="16" fillId="0" borderId="0" xfId="0" applyFont="1"/>
    <xf numFmtId="0" fontId="16" fillId="0" borderId="15" xfId="1" applyFont="1" applyBorder="1" applyAlignment="1">
      <alignment horizontal="center" vertical="center"/>
    </xf>
    <xf numFmtId="2" fontId="16" fillId="0" borderId="15" xfId="1" applyNumberFormat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 wrapText="1"/>
    </xf>
    <xf numFmtId="1" fontId="16" fillId="0" borderId="15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167" fontId="18" fillId="0" borderId="14" xfId="1" quotePrefix="1" applyNumberFormat="1" applyFont="1" applyBorder="1" applyAlignment="1">
      <alignment horizontal="center" vertical="center"/>
    </xf>
    <xf numFmtId="168" fontId="16" fillId="0" borderId="15" xfId="1" applyNumberFormat="1" applyFont="1" applyBorder="1" applyAlignment="1">
      <alignment horizontal="center" vertical="center" wrapText="1"/>
    </xf>
    <xf numFmtId="1" fontId="16" fillId="0" borderId="15" xfId="3" applyNumberFormat="1" applyFont="1" applyFill="1" applyBorder="1" applyAlignment="1">
      <alignment horizontal="center" vertical="center" wrapText="1"/>
    </xf>
    <xf numFmtId="1" fontId="14" fillId="0" borderId="18" xfId="1" applyNumberFormat="1" applyFont="1" applyBorder="1" applyAlignment="1">
      <alignment horizontal="center" vertical="center"/>
    </xf>
    <xf numFmtId="1" fontId="14" fillId="0" borderId="19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horizontal="center" vertical="center"/>
    </xf>
    <xf numFmtId="0" fontId="14" fillId="0" borderId="18" xfId="1" applyFont="1" applyBorder="1" applyAlignment="1">
      <alignment horizontal="center" vertical="center"/>
    </xf>
    <xf numFmtId="0" fontId="14" fillId="0" borderId="19" xfId="1" applyFont="1" applyBorder="1" applyAlignment="1">
      <alignment horizontal="center" vertical="center"/>
    </xf>
    <xf numFmtId="0" fontId="14" fillId="0" borderId="20" xfId="1" applyFont="1" applyBorder="1" applyAlignment="1">
      <alignment horizontal="center" vertical="center"/>
    </xf>
    <xf numFmtId="0" fontId="14" fillId="0" borderId="21" xfId="1" applyFont="1" applyBorder="1" applyAlignment="1">
      <alignment horizontal="center" vertical="center"/>
    </xf>
    <xf numFmtId="1" fontId="14" fillId="0" borderId="21" xfId="1" applyNumberFormat="1" applyFont="1" applyBorder="1" applyAlignment="1">
      <alignment horizontal="center" vertical="center"/>
    </xf>
    <xf numFmtId="169" fontId="14" fillId="0" borderId="21" xfId="3" applyNumberFormat="1" applyFont="1" applyFill="1" applyBorder="1" applyAlignment="1">
      <alignment horizontal="center" vertical="center"/>
    </xf>
    <xf numFmtId="168" fontId="14" fillId="0" borderId="21" xfId="1" applyNumberFormat="1" applyFont="1" applyBorder="1" applyAlignment="1">
      <alignment horizontal="center" vertical="center"/>
    </xf>
    <xf numFmtId="0" fontId="17" fillId="0" borderId="0" xfId="0" applyFont="1"/>
    <xf numFmtId="1" fontId="14" fillId="0" borderId="16" xfId="1" applyNumberFormat="1" applyFont="1" applyBorder="1" applyAlignment="1">
      <alignment horizontal="center" vertical="center"/>
    </xf>
    <xf numFmtId="0" fontId="14" fillId="0" borderId="24" xfId="1" applyFont="1" applyBorder="1" applyAlignment="1">
      <alignment horizontal="center" vertical="center"/>
    </xf>
    <xf numFmtId="0" fontId="14" fillId="0" borderId="17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166" fontId="15" fillId="0" borderId="11" xfId="1" applyNumberFormat="1" applyFont="1" applyBorder="1" applyAlignment="1">
      <alignment horizontal="center" vertical="center"/>
    </xf>
    <xf numFmtId="166" fontId="15" fillId="0" borderId="3" xfId="1" applyNumberFormat="1" applyFont="1" applyBorder="1" applyAlignment="1">
      <alignment horizontal="center" vertical="center"/>
    </xf>
    <xf numFmtId="166" fontId="15" fillId="0" borderId="3" xfId="1" applyNumberFormat="1" applyFont="1" applyBorder="1" applyAlignment="1">
      <alignment vertical="center" wrapText="1"/>
    </xf>
    <xf numFmtId="166" fontId="15" fillId="2" borderId="3" xfId="1" applyNumberFormat="1" applyFont="1" applyFill="1" applyBorder="1" applyAlignment="1">
      <alignment horizontal="center" vertical="center"/>
    </xf>
    <xf numFmtId="166" fontId="15" fillId="0" borderId="11" xfId="1" applyNumberFormat="1" applyFont="1" applyBorder="1" applyAlignment="1">
      <alignment vertical="center" wrapText="1"/>
    </xf>
    <xf numFmtId="0" fontId="15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20" fillId="0" borderId="0" xfId="1" applyFont="1" applyAlignment="1">
      <alignment vertical="center"/>
    </xf>
    <xf numFmtId="0" fontId="20" fillId="0" borderId="1" xfId="1" applyFont="1" applyBorder="1" applyAlignment="1">
      <alignment vertical="center"/>
    </xf>
    <xf numFmtId="167" fontId="16" fillId="7" borderId="14" xfId="1" quotePrefix="1" applyNumberFormat="1" applyFont="1" applyFill="1" applyBorder="1" applyAlignment="1">
      <alignment horizontal="center" vertical="center"/>
    </xf>
    <xf numFmtId="1" fontId="16" fillId="7" borderId="15" xfId="1" applyNumberFormat="1" applyFont="1" applyFill="1" applyBorder="1" applyAlignment="1">
      <alignment horizontal="center" vertical="center"/>
    </xf>
    <xf numFmtId="0" fontId="16" fillId="7" borderId="15" xfId="1" applyFont="1" applyFill="1" applyBorder="1" applyAlignment="1">
      <alignment horizontal="center" vertical="center"/>
    </xf>
    <xf numFmtId="2" fontId="16" fillId="7" borderId="15" xfId="1" applyNumberFormat="1" applyFont="1" applyFill="1" applyBorder="1" applyAlignment="1">
      <alignment horizontal="center" vertical="center"/>
    </xf>
    <xf numFmtId="0" fontId="16" fillId="7" borderId="15" xfId="1" applyFont="1" applyFill="1" applyBorder="1" applyAlignment="1">
      <alignment horizontal="center" vertical="center" wrapText="1"/>
    </xf>
    <xf numFmtId="1" fontId="16" fillId="7" borderId="15" xfId="1" applyNumberFormat="1" applyFont="1" applyFill="1" applyBorder="1" applyAlignment="1">
      <alignment horizontal="center" vertical="center" wrapText="1"/>
    </xf>
    <xf numFmtId="168" fontId="16" fillId="7" borderId="15" xfId="1" applyNumberFormat="1" applyFont="1" applyFill="1" applyBorder="1" applyAlignment="1">
      <alignment horizontal="center" vertical="center" wrapText="1"/>
    </xf>
    <xf numFmtId="0" fontId="16" fillId="7" borderId="13" xfId="1" applyFont="1" applyFill="1" applyBorder="1" applyAlignment="1">
      <alignment horizontal="center" vertical="center"/>
    </xf>
    <xf numFmtId="167" fontId="18" fillId="4" borderId="14" xfId="1" quotePrefix="1" applyNumberFormat="1" applyFont="1" applyFill="1" applyBorder="1" applyAlignment="1">
      <alignment horizontal="center" vertical="center"/>
    </xf>
    <xf numFmtId="0" fontId="16" fillId="4" borderId="15" xfId="1" applyFont="1" applyFill="1" applyBorder="1" applyAlignment="1">
      <alignment horizontal="center" vertical="center"/>
    </xf>
    <xf numFmtId="2" fontId="16" fillId="4" borderId="15" xfId="1" applyNumberFormat="1" applyFont="1" applyFill="1" applyBorder="1" applyAlignment="1">
      <alignment horizontal="center" vertical="center"/>
    </xf>
    <xf numFmtId="0" fontId="16" fillId="4" borderId="15" xfId="1" applyFont="1" applyFill="1" applyBorder="1" applyAlignment="1">
      <alignment horizontal="center" vertical="center" wrapText="1"/>
    </xf>
    <xf numFmtId="1" fontId="16" fillId="4" borderId="15" xfId="1" applyNumberFormat="1" applyFont="1" applyFill="1" applyBorder="1" applyAlignment="1">
      <alignment horizontal="center" vertical="center" wrapText="1"/>
    </xf>
    <xf numFmtId="168" fontId="16" fillId="4" borderId="15" xfId="1" applyNumberFormat="1" applyFont="1" applyFill="1" applyBorder="1" applyAlignment="1">
      <alignment horizontal="center" vertical="center" wrapText="1"/>
    </xf>
    <xf numFmtId="2" fontId="16" fillId="7" borderId="13" xfId="1" applyNumberFormat="1" applyFont="1" applyFill="1" applyBorder="1" applyAlignment="1">
      <alignment horizontal="center" vertical="center"/>
    </xf>
    <xf numFmtId="0" fontId="16" fillId="7" borderId="13" xfId="1" applyFont="1" applyFill="1" applyBorder="1" applyAlignment="1">
      <alignment horizontal="center" vertical="center" wrapText="1"/>
    </xf>
    <xf numFmtId="1" fontId="16" fillId="7" borderId="13" xfId="1" applyNumberFormat="1" applyFont="1" applyFill="1" applyBorder="1" applyAlignment="1">
      <alignment horizontal="center" vertical="center" wrapText="1"/>
    </xf>
    <xf numFmtId="168" fontId="16" fillId="7" borderId="13" xfId="1" applyNumberFormat="1" applyFont="1" applyFill="1" applyBorder="1" applyAlignment="1">
      <alignment horizontal="center" vertical="center" wrapText="1"/>
    </xf>
    <xf numFmtId="0" fontId="21" fillId="0" borderId="0" xfId="0" applyFont="1"/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8" fillId="7" borderId="14" xfId="1" quotePrefix="1" applyNumberFormat="1" applyFont="1" applyFill="1" applyBorder="1" applyAlignment="1">
      <alignment horizontal="center" vertical="center"/>
    </xf>
    <xf numFmtId="0" fontId="8" fillId="7" borderId="15" xfId="1" applyFont="1" applyFill="1" applyBorder="1" applyAlignment="1">
      <alignment horizontal="center" vertical="center"/>
    </xf>
    <xf numFmtId="2" fontId="8" fillId="7" borderId="15" xfId="1" applyNumberFormat="1" applyFont="1" applyFill="1" applyBorder="1" applyAlignment="1">
      <alignment horizontal="center" vertical="center"/>
    </xf>
    <xf numFmtId="0" fontId="8" fillId="7" borderId="15" xfId="1" applyFont="1" applyFill="1" applyBorder="1" applyAlignment="1">
      <alignment horizontal="center" vertical="center" wrapText="1"/>
    </xf>
    <xf numFmtId="1" fontId="8" fillId="7" borderId="15" xfId="1" applyNumberFormat="1" applyFont="1" applyFill="1" applyBorder="1" applyAlignment="1">
      <alignment horizontal="center" vertical="center" wrapText="1"/>
    </xf>
    <xf numFmtId="168" fontId="8" fillId="7" borderId="15" xfId="1" applyNumberFormat="1" applyFont="1" applyFill="1" applyBorder="1" applyAlignment="1">
      <alignment horizontal="center" vertical="center" wrapText="1"/>
    </xf>
    <xf numFmtId="168" fontId="8" fillId="4" borderId="15" xfId="1" applyNumberFormat="1" applyFont="1" applyFill="1" applyBorder="1" applyAlignment="1">
      <alignment horizontal="center" vertical="center" wrapText="1"/>
    </xf>
    <xf numFmtId="167" fontId="8" fillId="8" borderId="14" xfId="1" quotePrefix="1" applyNumberFormat="1" applyFont="1" applyFill="1" applyBorder="1" applyAlignment="1">
      <alignment horizontal="center" vertical="center"/>
    </xf>
    <xf numFmtId="0" fontId="8" fillId="8" borderId="15" xfId="1" applyFont="1" applyFill="1" applyBorder="1" applyAlignment="1">
      <alignment horizontal="center" vertical="center"/>
    </xf>
    <xf numFmtId="2" fontId="8" fillId="8" borderId="15" xfId="1" applyNumberFormat="1" applyFont="1" applyFill="1" applyBorder="1" applyAlignment="1">
      <alignment horizontal="center" vertical="center"/>
    </xf>
    <xf numFmtId="0" fontId="8" fillId="8" borderId="15" xfId="1" applyFont="1" applyFill="1" applyBorder="1" applyAlignment="1">
      <alignment horizontal="center" vertical="center" wrapText="1"/>
    </xf>
    <xf numFmtId="1" fontId="8" fillId="8" borderId="15" xfId="1" applyNumberFormat="1" applyFont="1" applyFill="1" applyBorder="1" applyAlignment="1">
      <alignment horizontal="center" vertical="center" wrapText="1"/>
    </xf>
    <xf numFmtId="168" fontId="8" fillId="8" borderId="15" xfId="1" applyNumberFormat="1" applyFont="1" applyFill="1" applyBorder="1" applyAlignment="1">
      <alignment horizontal="center" vertical="center" wrapText="1"/>
    </xf>
    <xf numFmtId="171" fontId="8" fillId="0" borderId="15" xfId="1" applyNumberFormat="1" applyFont="1" applyBorder="1" applyAlignment="1">
      <alignment horizontal="center" vertical="center" wrapText="1"/>
    </xf>
    <xf numFmtId="2" fontId="6" fillId="0" borderId="21" xfId="1" applyNumberFormat="1" applyFont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171" fontId="6" fillId="0" borderId="21" xfId="1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2" fillId="9" borderId="0" xfId="0" applyFont="1" applyFill="1"/>
    <xf numFmtId="0" fontId="10" fillId="4" borderId="15" xfId="1" applyFont="1" applyFill="1" applyBorder="1" applyAlignment="1">
      <alignment horizontal="center" vertical="center"/>
    </xf>
    <xf numFmtId="171" fontId="8" fillId="7" borderId="15" xfId="1" applyNumberFormat="1" applyFont="1" applyFill="1" applyBorder="1" applyAlignment="1">
      <alignment horizontal="center" vertical="center" wrapText="1"/>
    </xf>
    <xf numFmtId="0" fontId="8" fillId="0" borderId="27" xfId="1" applyFont="1" applyBorder="1" applyAlignment="1">
      <alignment horizontal="center" vertical="center"/>
    </xf>
    <xf numFmtId="167" fontId="8" fillId="0" borderId="8" xfId="1" quotePrefix="1" applyNumberFormat="1" applyFont="1" applyBorder="1" applyAlignment="1">
      <alignment horizontal="center" vertical="center"/>
    </xf>
    <xf numFmtId="2" fontId="8" fillId="0" borderId="27" xfId="1" applyNumberFormat="1" applyFont="1" applyBorder="1" applyAlignment="1">
      <alignment horizontal="center" vertical="center"/>
    </xf>
    <xf numFmtId="2" fontId="8" fillId="0" borderId="14" xfId="1" applyNumberFormat="1" applyFont="1" applyBorder="1" applyAlignment="1">
      <alignment horizontal="center" vertical="center"/>
    </xf>
    <xf numFmtId="167" fontId="10" fillId="0" borderId="0" xfId="1" quotePrefix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2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1" fontId="8" fillId="0" borderId="0" xfId="1" applyNumberFormat="1" applyFont="1" applyAlignment="1">
      <alignment horizontal="center" vertical="center" wrapText="1"/>
    </xf>
    <xf numFmtId="168" fontId="8" fillId="0" borderId="0" xfId="1" applyNumberFormat="1" applyFont="1" applyAlignment="1">
      <alignment horizontal="center" vertical="center" wrapText="1"/>
    </xf>
    <xf numFmtId="167" fontId="8" fillId="0" borderId="15" xfId="1" quotePrefix="1" applyNumberFormat="1" applyFont="1" applyBorder="1" applyAlignment="1">
      <alignment horizontal="center" vertical="center"/>
    </xf>
    <xf numFmtId="0" fontId="8" fillId="0" borderId="29" xfId="0" applyFont="1" applyBorder="1"/>
    <xf numFmtId="0" fontId="8" fillId="0" borderId="30" xfId="0" applyFont="1" applyBorder="1" applyAlignment="1">
      <alignment horizontal="center" vertical="center"/>
    </xf>
    <xf numFmtId="167" fontId="8" fillId="10" borderId="14" xfId="1" quotePrefix="1" applyNumberFormat="1" applyFont="1" applyFill="1" applyBorder="1" applyAlignment="1">
      <alignment horizontal="center" vertical="center"/>
    </xf>
    <xf numFmtId="0" fontId="8" fillId="10" borderId="15" xfId="1" applyFont="1" applyFill="1" applyBorder="1" applyAlignment="1">
      <alignment horizontal="center" vertical="center"/>
    </xf>
    <xf numFmtId="2" fontId="8" fillId="10" borderId="15" xfId="1" applyNumberFormat="1" applyFont="1" applyFill="1" applyBorder="1" applyAlignment="1">
      <alignment horizontal="center" vertical="center"/>
    </xf>
    <xf numFmtId="1" fontId="8" fillId="10" borderId="15" xfId="1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>
      <alignment horizontal="center" vertical="center"/>
    </xf>
    <xf numFmtId="0" fontId="8" fillId="10" borderId="0" xfId="0" applyFont="1" applyFill="1"/>
    <xf numFmtId="1" fontId="8" fillId="7" borderId="15" xfId="1" applyNumberFormat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6" fillId="3" borderId="12" xfId="1" applyFont="1" applyFill="1" applyBorder="1" applyAlignment="1">
      <alignment horizontal="center" vertical="center" wrapText="1"/>
    </xf>
    <xf numFmtId="0" fontId="8" fillId="0" borderId="27" xfId="1" applyFont="1" applyBorder="1" applyAlignment="1">
      <alignment horizontal="center" vertical="center" wrapText="1"/>
    </xf>
    <xf numFmtId="1" fontId="8" fillId="0" borderId="27" xfId="1" applyNumberFormat="1" applyFont="1" applyBorder="1" applyAlignment="1">
      <alignment horizontal="center" vertical="center" wrapText="1"/>
    </xf>
    <xf numFmtId="168" fontId="8" fillId="0" borderId="27" xfId="1" applyNumberFormat="1" applyFont="1" applyBorder="1" applyAlignment="1">
      <alignment horizontal="center" vertical="center" wrapText="1"/>
    </xf>
    <xf numFmtId="0" fontId="8" fillId="0" borderId="14" xfId="1" applyFont="1" applyBorder="1" applyAlignment="1">
      <alignment horizontal="center" vertical="center" wrapText="1"/>
    </xf>
    <xf numFmtId="1" fontId="8" fillId="0" borderId="14" xfId="1" applyNumberFormat="1" applyFont="1" applyBorder="1" applyAlignment="1">
      <alignment horizontal="center" vertical="center" wrapText="1"/>
    </xf>
    <xf numFmtId="168" fontId="8" fillId="0" borderId="14" xfId="1" applyNumberFormat="1" applyFont="1" applyBorder="1" applyAlignment="1">
      <alignment horizontal="center" vertical="center" wrapText="1"/>
    </xf>
    <xf numFmtId="0" fontId="8" fillId="10" borderId="15" xfId="1" applyFont="1" applyFill="1" applyBorder="1" applyAlignment="1">
      <alignment horizontal="center" vertical="center" wrapText="1"/>
    </xf>
    <xf numFmtId="168" fontId="8" fillId="10" borderId="15" xfId="1" applyNumberFormat="1" applyFont="1" applyFill="1" applyBorder="1" applyAlignment="1">
      <alignment horizontal="center" vertical="center" wrapText="1"/>
    </xf>
    <xf numFmtId="171" fontId="8" fillId="10" borderId="15" xfId="1" applyNumberFormat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vertical="center" wrapText="1"/>
    </xf>
    <xf numFmtId="0" fontId="6" fillId="3" borderId="26" xfId="1" applyFont="1" applyFill="1" applyBorder="1" applyAlignment="1">
      <alignment vertical="center" wrapText="1"/>
    </xf>
    <xf numFmtId="0" fontId="6" fillId="3" borderId="4" xfId="1" applyFont="1" applyFill="1" applyBorder="1" applyAlignment="1">
      <alignment vertical="center" wrapText="1"/>
    </xf>
    <xf numFmtId="167" fontId="10" fillId="4" borderId="8" xfId="1" quotePrefix="1" applyNumberFormat="1" applyFont="1" applyFill="1" applyBorder="1" applyAlignment="1">
      <alignment horizontal="center" vertical="center"/>
    </xf>
    <xf numFmtId="0" fontId="8" fillId="4" borderId="27" xfId="1" applyFont="1" applyFill="1" applyBorder="1" applyAlignment="1">
      <alignment horizontal="center" vertical="center"/>
    </xf>
    <xf numFmtId="2" fontId="8" fillId="4" borderId="27" xfId="1" applyNumberFormat="1" applyFont="1" applyFill="1" applyBorder="1" applyAlignment="1">
      <alignment horizontal="center" vertical="center"/>
    </xf>
    <xf numFmtId="0" fontId="8" fillId="4" borderId="27" xfId="1" applyFont="1" applyFill="1" applyBorder="1" applyAlignment="1">
      <alignment horizontal="center" vertical="center" wrapText="1"/>
    </xf>
    <xf numFmtId="1" fontId="8" fillId="4" borderId="27" xfId="1" applyNumberFormat="1" applyFont="1" applyFill="1" applyBorder="1" applyAlignment="1">
      <alignment horizontal="center" vertical="center" wrapText="1"/>
    </xf>
    <xf numFmtId="168" fontId="8" fillId="4" borderId="27" xfId="1" applyNumberFormat="1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/>
    </xf>
    <xf numFmtId="0" fontId="8" fillId="0" borderId="15" xfId="0" applyFont="1" applyBorder="1"/>
    <xf numFmtId="0" fontId="8" fillId="0" borderId="15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/>
    </xf>
    <xf numFmtId="0" fontId="8" fillId="4" borderId="14" xfId="1" applyFont="1" applyFill="1" applyBorder="1" applyAlignment="1">
      <alignment horizontal="center" vertical="center"/>
    </xf>
    <xf numFmtId="2" fontId="8" fillId="4" borderId="14" xfId="1" applyNumberFormat="1" applyFont="1" applyFill="1" applyBorder="1" applyAlignment="1">
      <alignment horizontal="center" vertical="center"/>
    </xf>
    <xf numFmtId="0" fontId="8" fillId="4" borderId="14" xfId="1" applyFont="1" applyFill="1" applyBorder="1" applyAlignment="1">
      <alignment horizontal="center" vertical="center" wrapText="1"/>
    </xf>
    <xf numFmtId="1" fontId="8" fillId="4" borderId="14" xfId="1" applyNumberFormat="1" applyFont="1" applyFill="1" applyBorder="1" applyAlignment="1">
      <alignment horizontal="center" vertical="center" wrapText="1"/>
    </xf>
    <xf numFmtId="168" fontId="8" fillId="4" borderId="14" xfId="1" applyNumberFormat="1" applyFont="1" applyFill="1" applyBorder="1" applyAlignment="1">
      <alignment horizontal="center" vertical="center" wrapText="1"/>
    </xf>
    <xf numFmtId="0" fontId="8" fillId="7" borderId="14" xfId="1" applyFont="1" applyFill="1" applyBorder="1" applyAlignment="1">
      <alignment horizontal="center" vertical="center"/>
    </xf>
    <xf numFmtId="0" fontId="8" fillId="7" borderId="27" xfId="1" applyFont="1" applyFill="1" applyBorder="1" applyAlignment="1">
      <alignment horizontal="center" vertical="center" wrapText="1"/>
    </xf>
    <xf numFmtId="0" fontId="8" fillId="9" borderId="15" xfId="1" applyFont="1" applyFill="1" applyBorder="1" applyAlignment="1">
      <alignment horizontal="center" vertical="center"/>
    </xf>
    <xf numFmtId="167" fontId="8" fillId="9" borderId="14" xfId="1" quotePrefix="1" applyNumberFormat="1" applyFont="1" applyFill="1" applyBorder="1" applyAlignment="1">
      <alignment horizontal="center" vertical="center"/>
    </xf>
    <xf numFmtId="1" fontId="8" fillId="9" borderId="15" xfId="1" applyNumberFormat="1" applyFont="1" applyFill="1" applyBorder="1" applyAlignment="1">
      <alignment horizontal="center" vertical="center"/>
    </xf>
    <xf numFmtId="2" fontId="8" fillId="9" borderId="15" xfId="1" applyNumberFormat="1" applyFont="1" applyFill="1" applyBorder="1" applyAlignment="1">
      <alignment horizontal="center" vertical="center"/>
    </xf>
    <xf numFmtId="0" fontId="8" fillId="9" borderId="15" xfId="1" applyFont="1" applyFill="1" applyBorder="1" applyAlignment="1">
      <alignment horizontal="center" vertical="center" wrapText="1"/>
    </xf>
    <xf numFmtId="1" fontId="8" fillId="9" borderId="15" xfId="1" applyNumberFormat="1" applyFont="1" applyFill="1" applyBorder="1" applyAlignment="1">
      <alignment horizontal="center" vertical="center" wrapText="1"/>
    </xf>
    <xf numFmtId="168" fontId="8" fillId="9" borderId="15" xfId="1" applyNumberFormat="1" applyFont="1" applyFill="1" applyBorder="1" applyAlignment="1">
      <alignment horizontal="center" vertical="center" wrapText="1"/>
    </xf>
    <xf numFmtId="0" fontId="8" fillId="9" borderId="27" xfId="1" applyFont="1" applyFill="1" applyBorder="1" applyAlignment="1">
      <alignment horizontal="center" vertical="center"/>
    </xf>
    <xf numFmtId="2" fontId="8" fillId="9" borderId="27" xfId="1" applyNumberFormat="1" applyFont="1" applyFill="1" applyBorder="1" applyAlignment="1">
      <alignment horizontal="center" vertical="center"/>
    </xf>
    <xf numFmtId="0" fontId="8" fillId="9" borderId="27" xfId="1" applyFont="1" applyFill="1" applyBorder="1" applyAlignment="1">
      <alignment horizontal="center" vertical="center" wrapText="1"/>
    </xf>
    <xf numFmtId="1" fontId="8" fillId="9" borderId="27" xfId="1" applyNumberFormat="1" applyFont="1" applyFill="1" applyBorder="1" applyAlignment="1">
      <alignment horizontal="center" vertical="center" wrapText="1"/>
    </xf>
    <xf numFmtId="168" fontId="8" fillId="9" borderId="27" xfId="1" applyNumberFormat="1" applyFont="1" applyFill="1" applyBorder="1" applyAlignment="1">
      <alignment horizontal="center" vertical="center" wrapText="1"/>
    </xf>
    <xf numFmtId="167" fontId="10" fillId="9" borderId="14" xfId="1" quotePrefix="1" applyNumberFormat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/>
    <xf numFmtId="49" fontId="7" fillId="0" borderId="21" xfId="1" applyNumberFormat="1" applyFont="1" applyBorder="1" applyAlignment="1">
      <alignment horizontal="center" vertical="center" wrapText="1"/>
    </xf>
    <xf numFmtId="49" fontId="7" fillId="0" borderId="12" xfId="1" applyNumberFormat="1" applyFont="1" applyBorder="1" applyAlignment="1">
      <alignment horizontal="center" vertical="center" wrapText="1"/>
    </xf>
    <xf numFmtId="0" fontId="7" fillId="0" borderId="2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0" fontId="6" fillId="3" borderId="12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1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/>
    </xf>
    <xf numFmtId="0" fontId="6" fillId="3" borderId="6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10" xfId="1" applyFont="1" applyFill="1" applyBorder="1" applyAlignment="1">
      <alignment horizontal="center" vertical="center"/>
    </xf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12" xfId="1" applyNumberFormat="1" applyFont="1" applyFill="1" applyBorder="1" applyAlignment="1">
      <alignment horizontal="center" vertical="center" wrapText="1"/>
    </xf>
    <xf numFmtId="0" fontId="6" fillId="3" borderId="11" xfId="1" applyFont="1" applyFill="1" applyBorder="1" applyAlignment="1">
      <alignment horizontal="center" vertical="center" wrapText="1"/>
    </xf>
    <xf numFmtId="0" fontId="11" fillId="0" borderId="16" xfId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0" fontId="11" fillId="0" borderId="22" xfId="1" applyFont="1" applyBorder="1" applyAlignment="1">
      <alignment horizontal="center" vertical="center"/>
    </xf>
    <xf numFmtId="0" fontId="11" fillId="0" borderId="23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" fontId="6" fillId="0" borderId="21" xfId="1" applyNumberFormat="1" applyFont="1" applyBorder="1" applyAlignment="1">
      <alignment horizontal="center" vertical="center" wrapText="1"/>
    </xf>
    <xf numFmtId="1" fontId="6" fillId="0" borderId="12" xfId="1" applyNumberFormat="1" applyFont="1" applyBorder="1" applyAlignment="1">
      <alignment horizontal="center" vertical="center" wrapText="1"/>
    </xf>
    <xf numFmtId="0" fontId="7" fillId="2" borderId="25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/>
    </xf>
    <xf numFmtId="0" fontId="6" fillId="0" borderId="6" xfId="1" applyFont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26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7" fillId="2" borderId="21" xfId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15" fillId="0" borderId="21" xfId="1" applyFont="1" applyBorder="1" applyAlignment="1">
      <alignment horizontal="center" vertical="center" wrapText="1"/>
    </xf>
    <xf numFmtId="0" fontId="15" fillId="0" borderId="12" xfId="1" applyFont="1" applyBorder="1" applyAlignment="1">
      <alignment horizontal="center" vertical="center" wrapText="1"/>
    </xf>
    <xf numFmtId="1" fontId="14" fillId="0" borderId="21" xfId="1" applyNumberFormat="1" applyFont="1" applyBorder="1" applyAlignment="1">
      <alignment horizontal="center" vertical="center" wrapText="1"/>
    </xf>
    <xf numFmtId="1" fontId="14" fillId="0" borderId="12" xfId="1" applyNumberFormat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49" fontId="15" fillId="0" borderId="21" xfId="1" applyNumberFormat="1" applyFont="1" applyBorder="1" applyAlignment="1">
      <alignment horizontal="center" vertical="center" wrapText="1"/>
    </xf>
    <xf numFmtId="49" fontId="15" fillId="0" borderId="12" xfId="1" applyNumberFormat="1" applyFont="1" applyBorder="1" applyAlignment="1">
      <alignment horizontal="center" vertical="center" wrapText="1"/>
    </xf>
    <xf numFmtId="0" fontId="19" fillId="0" borderId="16" xfId="1" applyFont="1" applyBorder="1" applyAlignment="1">
      <alignment horizontal="center" vertical="center"/>
    </xf>
    <xf numFmtId="0" fontId="19" fillId="0" borderId="17" xfId="1" applyFont="1" applyBorder="1" applyAlignment="1">
      <alignment horizontal="center" vertical="center"/>
    </xf>
    <xf numFmtId="0" fontId="19" fillId="0" borderId="22" xfId="1" applyFont="1" applyBorder="1" applyAlignment="1">
      <alignment horizontal="center" vertical="center"/>
    </xf>
    <xf numFmtId="0" fontId="19" fillId="0" borderId="23" xfId="1" applyFont="1" applyBorder="1" applyAlignment="1">
      <alignment horizontal="center" vertical="center"/>
    </xf>
    <xf numFmtId="0" fontId="19" fillId="0" borderId="9" xfId="1" applyFont="1" applyBorder="1" applyAlignment="1">
      <alignment horizontal="center" vertical="center"/>
    </xf>
    <xf numFmtId="0" fontId="19" fillId="0" borderId="10" xfId="1" applyFont="1" applyBorder="1" applyAlignment="1">
      <alignment horizontal="center" vertical="center"/>
    </xf>
    <xf numFmtId="0" fontId="14" fillId="0" borderId="18" xfId="1" applyFont="1" applyBorder="1" applyAlignment="1">
      <alignment horizontal="center" vertical="center"/>
    </xf>
    <xf numFmtId="0" fontId="14" fillId="0" borderId="19" xfId="1" applyFont="1" applyBorder="1" applyAlignment="1">
      <alignment horizontal="center" vertical="center"/>
    </xf>
    <xf numFmtId="0" fontId="15" fillId="2" borderId="21" xfId="1" applyFont="1" applyFill="1" applyBorder="1" applyAlignment="1">
      <alignment horizontal="center" vertical="center" wrapText="1"/>
    </xf>
    <xf numFmtId="0" fontId="15" fillId="2" borderId="12" xfId="1" applyFont="1" applyFill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 wrapText="1"/>
    </xf>
    <xf numFmtId="0" fontId="14" fillId="3" borderId="8" xfId="1" applyFont="1" applyFill="1" applyBorder="1" applyAlignment="1">
      <alignment horizontal="center" vertical="center" wrapText="1"/>
    </xf>
    <xf numFmtId="0" fontId="14" fillId="3" borderId="12" xfId="1" applyFont="1" applyFill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/>
    </xf>
    <xf numFmtId="0" fontId="14" fillId="3" borderId="9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3" borderId="10" xfId="1" applyFont="1" applyFill="1" applyBorder="1" applyAlignment="1">
      <alignment horizontal="center" vertical="center"/>
    </xf>
    <xf numFmtId="165" fontId="14" fillId="3" borderId="2" xfId="1" applyNumberFormat="1" applyFont="1" applyFill="1" applyBorder="1" applyAlignment="1">
      <alignment horizontal="center" vertical="center" wrapText="1"/>
    </xf>
    <xf numFmtId="165" fontId="14" fillId="3" borderId="12" xfId="1" applyNumberFormat="1" applyFont="1" applyFill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4" fillId="3" borderId="3" xfId="1" applyFont="1" applyFill="1" applyBorder="1" applyAlignment="1">
      <alignment horizontal="center" vertical="center"/>
    </xf>
    <xf numFmtId="0" fontId="14" fillId="3" borderId="4" xfId="1" applyFont="1" applyFill="1" applyBorder="1" applyAlignment="1">
      <alignment horizontal="center" vertical="center"/>
    </xf>
    <xf numFmtId="0" fontId="14" fillId="3" borderId="5" xfId="1" applyFont="1" applyFill="1" applyBorder="1" applyAlignment="1">
      <alignment horizontal="center" vertical="center"/>
    </xf>
    <xf numFmtId="0" fontId="14" fillId="3" borderId="6" xfId="1" applyFont="1" applyFill="1" applyBorder="1" applyAlignment="1">
      <alignment horizontal="center" vertical="center"/>
    </xf>
    <xf numFmtId="0" fontId="14" fillId="3" borderId="7" xfId="1" applyFont="1" applyFill="1" applyBorder="1" applyAlignment="1">
      <alignment horizontal="center" vertical="center"/>
    </xf>
    <xf numFmtId="0" fontId="14" fillId="3" borderId="3" xfId="1" applyFont="1" applyFill="1" applyBorder="1" applyAlignment="1">
      <alignment horizontal="center" vertical="center" wrapText="1"/>
    </xf>
    <xf numFmtId="0" fontId="14" fillId="3" borderId="26" xfId="1" applyFont="1" applyFill="1" applyBorder="1" applyAlignment="1">
      <alignment horizontal="center" vertical="center" wrapText="1"/>
    </xf>
    <xf numFmtId="0" fontId="14" fillId="3" borderId="4" xfId="1" applyFont="1" applyFill="1" applyBorder="1" applyAlignment="1">
      <alignment horizontal="center" vertical="center" wrapText="1"/>
    </xf>
    <xf numFmtId="0" fontId="14" fillId="3" borderId="5" xfId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center" vertical="center" wrapText="1"/>
    </xf>
    <xf numFmtId="0" fontId="15" fillId="2" borderId="25" xfId="1" applyFont="1" applyFill="1" applyBorder="1" applyAlignment="1">
      <alignment horizontal="center" vertical="center" wrapText="1"/>
    </xf>
    <xf numFmtId="0" fontId="15" fillId="2" borderId="2" xfId="1" applyFont="1" applyFill="1" applyBorder="1" applyAlignment="1">
      <alignment horizontal="center" vertical="center" wrapText="1"/>
    </xf>
    <xf numFmtId="0" fontId="14" fillId="3" borderId="11" xfId="1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left" vertical="center"/>
    </xf>
    <xf numFmtId="0" fontId="22" fillId="9" borderId="0" xfId="0" applyFont="1" applyFill="1" applyAlignment="1">
      <alignment horizontal="center"/>
    </xf>
    <xf numFmtId="0" fontId="8" fillId="9" borderId="27" xfId="1" applyFont="1" applyFill="1" applyBorder="1" applyAlignment="1">
      <alignment horizontal="center" vertical="center" wrapText="1"/>
    </xf>
    <xf numFmtId="0" fontId="8" fillId="9" borderId="8" xfId="1" applyFont="1" applyFill="1" applyBorder="1" applyAlignment="1">
      <alignment horizontal="center" vertical="center" wrapText="1"/>
    </xf>
    <xf numFmtId="0" fontId="8" fillId="9" borderId="14" xfId="1" applyFont="1" applyFill="1" applyBorder="1" applyAlignment="1">
      <alignment horizontal="center" vertical="center" wrapText="1"/>
    </xf>
  </cellXfs>
  <cellStyles count="4">
    <cellStyle name="Comma" xfId="3" builtinId="3"/>
    <cellStyle name="Normal" xfId="0" builtinId="0"/>
    <cellStyle name="Normal 2" xfId="1" xr:uid="{00000000-0005-0000-0000-000002000000}"/>
    <cellStyle name="Normal 2 10" xfId="2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H311"/>
  <sheetViews>
    <sheetView view="pageBreakPreview" topLeftCell="B169" zoomScale="20" zoomScaleNormal="20" zoomScaleSheetLayoutView="20" workbookViewId="0">
      <pane xSplit="1" topLeftCell="Q1" activePane="topRight" state="frozen"/>
      <selection activeCell="B1" sqref="B1"/>
      <selection pane="topRight" activeCell="Y171" sqref="Y171"/>
    </sheetView>
  </sheetViews>
  <sheetFormatPr defaultColWidth="9.1796875" defaultRowHeight="51" x14ac:dyDescent="1.1000000000000001"/>
  <cols>
    <col min="1" max="1" width="10.54296875" style="85" hidden="1" customWidth="1"/>
    <col min="2" max="2" width="64" style="85" customWidth="1"/>
    <col min="3" max="3" width="27.453125" style="85" customWidth="1"/>
    <col min="4" max="4" width="29.26953125" style="85" customWidth="1"/>
    <col min="5" max="5" width="15.7265625" style="85" customWidth="1"/>
    <col min="6" max="11" width="18.54296875" style="85" customWidth="1"/>
    <col min="12" max="12" width="46.26953125" style="85" customWidth="1"/>
    <col min="13" max="14" width="39.1796875" style="85" customWidth="1"/>
    <col min="15" max="15" width="44.81640625" style="85" customWidth="1"/>
    <col min="16" max="16" width="54.453125" style="85" customWidth="1"/>
    <col min="17" max="17" width="45.54296875" style="85" customWidth="1"/>
    <col min="18" max="18" width="71.54296875" style="85" customWidth="1"/>
    <col min="19" max="19" width="67.26953125" style="85" customWidth="1"/>
    <col min="20" max="20" width="73.7265625" style="85" customWidth="1"/>
    <col min="21" max="25" width="39.1796875" style="85" customWidth="1"/>
    <col min="26" max="26" width="46.54296875" style="85" customWidth="1"/>
    <col min="27" max="27" width="76.26953125" style="85" customWidth="1"/>
    <col min="28" max="28" width="22" style="85" customWidth="1"/>
    <col min="29" max="29" width="211.54296875" style="85" customWidth="1"/>
    <col min="30" max="30" width="26.7265625" style="85" customWidth="1"/>
    <col min="31" max="31" width="31.54296875" style="86" bestFit="1" customWidth="1"/>
    <col min="32" max="16384" width="9.1796875" style="85"/>
  </cols>
  <sheetData>
    <row r="1" spans="1:216" s="8" customFormat="1" ht="49.5" x14ac:dyDescent="0.95">
      <c r="A1" s="298" t="s">
        <v>0</v>
      </c>
      <c r="B1" s="298"/>
      <c r="C1" s="1" t="s">
        <v>1</v>
      </c>
      <c r="D1" s="1" t="s">
        <v>2</v>
      </c>
      <c r="E1" s="1"/>
      <c r="F1" s="1"/>
      <c r="G1" s="1"/>
      <c r="H1" s="1"/>
      <c r="I1" s="1"/>
      <c r="J1" s="1"/>
      <c r="K1" s="1"/>
      <c r="L1" s="2"/>
      <c r="M1" s="3"/>
      <c r="N1" s="4"/>
      <c r="O1" s="5"/>
      <c r="P1" s="2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5"/>
      <c r="AD1" s="6"/>
      <c r="AE1" s="6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</row>
    <row r="2" spans="1:216" s="8" customFormat="1" ht="49.5" x14ac:dyDescent="0.95">
      <c r="A2" s="298" t="s">
        <v>3</v>
      </c>
      <c r="B2" s="298"/>
      <c r="C2" s="1" t="s">
        <v>1</v>
      </c>
      <c r="D2" s="1" t="s">
        <v>38</v>
      </c>
      <c r="E2" s="1"/>
      <c r="F2" s="1"/>
      <c r="G2" s="1"/>
      <c r="H2" s="1"/>
      <c r="I2" s="298" t="s">
        <v>68</v>
      </c>
      <c r="J2" s="298"/>
      <c r="K2" s="298"/>
      <c r="L2" s="298"/>
      <c r="M2" s="298"/>
      <c r="N2" s="298"/>
      <c r="O2" s="298"/>
      <c r="P2" s="298"/>
      <c r="Q2" s="298"/>
      <c r="R2" s="298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6"/>
      <c r="AE2" s="6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</row>
    <row r="3" spans="1:216" s="8" customFormat="1" ht="49.5" x14ac:dyDescent="0.95">
      <c r="A3" s="299" t="s">
        <v>4</v>
      </c>
      <c r="B3" s="299"/>
      <c r="C3" s="1" t="s">
        <v>1</v>
      </c>
      <c r="D3" s="9" t="s">
        <v>39</v>
      </c>
      <c r="E3" s="9"/>
      <c r="F3" s="1"/>
      <c r="G3" s="9"/>
      <c r="H3" s="9"/>
      <c r="I3" s="10"/>
      <c r="J3" s="10"/>
      <c r="K3" s="10"/>
      <c r="L3" s="11"/>
      <c r="M3" s="3"/>
      <c r="N3" s="4"/>
      <c r="O3" s="11"/>
      <c r="P3" s="11"/>
      <c r="Q3" s="3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5"/>
      <c r="AD3" s="6"/>
      <c r="AE3" s="6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</row>
    <row r="4" spans="1:216" s="15" customFormat="1" ht="49.5" x14ac:dyDescent="0.95">
      <c r="A4" s="300" t="s">
        <v>5</v>
      </c>
      <c r="B4" s="300" t="s">
        <v>6</v>
      </c>
      <c r="C4" s="303" t="s">
        <v>7</v>
      </c>
      <c r="D4" s="304"/>
      <c r="E4" s="12" t="s">
        <v>8</v>
      </c>
      <c r="F4" s="305" t="s">
        <v>9</v>
      </c>
      <c r="G4" s="306"/>
      <c r="H4" s="306"/>
      <c r="I4" s="306"/>
      <c r="J4" s="306"/>
      <c r="K4" s="307"/>
      <c r="L4" s="308" t="s">
        <v>10</v>
      </c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296" t="s">
        <v>11</v>
      </c>
      <c r="AC4" s="296" t="s">
        <v>12</v>
      </c>
      <c r="AD4" s="13"/>
      <c r="AE4" s="13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</row>
    <row r="5" spans="1:216" s="15" customFormat="1" ht="79.5" customHeight="1" x14ac:dyDescent="0.95">
      <c r="A5" s="301"/>
      <c r="B5" s="301"/>
      <c r="C5" s="300" t="s">
        <v>13</v>
      </c>
      <c r="D5" s="300" t="s">
        <v>14</v>
      </c>
      <c r="E5" s="301" t="s">
        <v>15</v>
      </c>
      <c r="F5" s="311" t="s">
        <v>16</v>
      </c>
      <c r="G5" s="312"/>
      <c r="H5" s="312"/>
      <c r="I5" s="312"/>
      <c r="J5" s="312"/>
      <c r="K5" s="313"/>
      <c r="L5" s="296" t="s">
        <v>17</v>
      </c>
      <c r="M5" s="296" t="s">
        <v>45</v>
      </c>
      <c r="N5" s="296" t="s">
        <v>19</v>
      </c>
      <c r="O5" s="296" t="s">
        <v>47</v>
      </c>
      <c r="P5" s="296" t="s">
        <v>18</v>
      </c>
      <c r="Q5" s="316" t="s">
        <v>31</v>
      </c>
      <c r="R5" s="296" t="s">
        <v>54</v>
      </c>
      <c r="S5" s="314" t="s">
        <v>56</v>
      </c>
      <c r="T5" s="314" t="s">
        <v>59</v>
      </c>
      <c r="U5" s="296" t="s">
        <v>55</v>
      </c>
      <c r="V5" s="296" t="s">
        <v>136</v>
      </c>
      <c r="W5" s="296" t="s">
        <v>138</v>
      </c>
      <c r="X5" s="296" t="s">
        <v>32</v>
      </c>
      <c r="Y5" s="296" t="s">
        <v>139</v>
      </c>
      <c r="Z5" s="296" t="s">
        <v>111</v>
      </c>
      <c r="AA5" s="296" t="s">
        <v>66</v>
      </c>
      <c r="AB5" s="310"/>
      <c r="AC5" s="310"/>
      <c r="AD5" s="13"/>
      <c r="AE5" s="13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</row>
    <row r="6" spans="1:216" s="15" customFormat="1" ht="153" customHeight="1" x14ac:dyDescent="0.95">
      <c r="A6" s="302"/>
      <c r="B6" s="302"/>
      <c r="C6" s="302"/>
      <c r="D6" s="302"/>
      <c r="E6" s="302"/>
      <c r="F6" s="16" t="s">
        <v>20</v>
      </c>
      <c r="G6" s="16" t="s">
        <v>21</v>
      </c>
      <c r="H6" s="16" t="s">
        <v>20</v>
      </c>
      <c r="I6" s="16" t="s">
        <v>21</v>
      </c>
      <c r="J6" s="16" t="s">
        <v>20</v>
      </c>
      <c r="K6" s="16" t="s">
        <v>21</v>
      </c>
      <c r="L6" s="297"/>
      <c r="M6" s="297"/>
      <c r="N6" s="297"/>
      <c r="O6" s="297"/>
      <c r="P6" s="297"/>
      <c r="Q6" s="316"/>
      <c r="R6" s="297"/>
      <c r="S6" s="315"/>
      <c r="T6" s="315"/>
      <c r="U6" s="297"/>
      <c r="V6" s="297"/>
      <c r="W6" s="297"/>
      <c r="X6" s="297"/>
      <c r="Y6" s="297"/>
      <c r="Z6" s="297"/>
      <c r="AA6" s="297"/>
      <c r="AB6" s="297"/>
      <c r="AC6" s="297"/>
      <c r="AD6" s="13"/>
      <c r="AE6" s="13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</row>
    <row r="7" spans="1:216" s="15" customFormat="1" ht="102" customHeight="1" x14ac:dyDescent="0.95">
      <c r="A7" s="17"/>
      <c r="B7" s="18"/>
      <c r="C7" s="18"/>
      <c r="D7" s="17"/>
      <c r="E7" s="17"/>
      <c r="F7" s="19"/>
      <c r="G7" s="19"/>
      <c r="H7" s="19"/>
      <c r="I7" s="19"/>
      <c r="J7" s="19"/>
      <c r="K7" s="19"/>
      <c r="L7" s="20">
        <v>3200</v>
      </c>
      <c r="M7" s="21">
        <v>4000</v>
      </c>
      <c r="N7" s="20">
        <v>4800</v>
      </c>
      <c r="O7" s="20">
        <v>38400</v>
      </c>
      <c r="P7" s="20">
        <v>68000</v>
      </c>
      <c r="Q7" s="21">
        <v>84000</v>
      </c>
      <c r="R7" s="20">
        <v>76000</v>
      </c>
      <c r="S7" s="21">
        <v>84000</v>
      </c>
      <c r="T7" s="21">
        <v>80000</v>
      </c>
      <c r="U7" s="21">
        <v>12000</v>
      </c>
      <c r="V7" s="22">
        <v>9000</v>
      </c>
      <c r="W7" s="21">
        <v>8000</v>
      </c>
      <c r="X7" s="22">
        <v>6500</v>
      </c>
      <c r="Y7" s="21">
        <v>6000</v>
      </c>
      <c r="Z7" s="21">
        <v>84000</v>
      </c>
      <c r="AA7" s="20">
        <v>76000</v>
      </c>
      <c r="AB7" s="23"/>
      <c r="AC7" s="17"/>
      <c r="AD7" s="13"/>
      <c r="AE7" s="13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</row>
    <row r="8" spans="1:216" s="33" customFormat="1" ht="102" customHeight="1" x14ac:dyDescent="0.95">
      <c r="A8" s="24">
        <v>1</v>
      </c>
      <c r="B8" s="25" t="s">
        <v>69</v>
      </c>
      <c r="C8" s="26"/>
      <c r="D8" s="27"/>
      <c r="E8" s="27"/>
      <c r="F8" s="28"/>
      <c r="G8" s="28"/>
      <c r="H8" s="28"/>
      <c r="I8" s="28"/>
      <c r="J8" s="28"/>
      <c r="K8" s="28"/>
      <c r="L8" s="29"/>
      <c r="M8" s="30"/>
      <c r="N8" s="31"/>
      <c r="O8" s="30"/>
      <c r="P8" s="29"/>
      <c r="Q8" s="30"/>
      <c r="R8" s="29"/>
      <c r="S8" s="29"/>
      <c r="T8" s="30"/>
      <c r="U8" s="30"/>
      <c r="V8" s="30"/>
      <c r="W8" s="30"/>
      <c r="X8" s="30"/>
      <c r="Y8" s="30"/>
      <c r="Z8" s="30"/>
      <c r="AA8" s="30"/>
      <c r="AB8" s="30"/>
      <c r="AC8" s="29" t="s">
        <v>100</v>
      </c>
      <c r="AD8" s="32">
        <f>D8-C8</f>
        <v>0</v>
      </c>
      <c r="AE8" s="32" t="s">
        <v>213</v>
      </c>
    </row>
    <row r="9" spans="1:216" s="33" customFormat="1" ht="102" customHeight="1" x14ac:dyDescent="0.95">
      <c r="A9" s="34">
        <v>2</v>
      </c>
      <c r="B9" s="25" t="s">
        <v>70</v>
      </c>
      <c r="C9" s="35"/>
      <c r="D9" s="35"/>
      <c r="E9" s="35"/>
      <c r="F9" s="36"/>
      <c r="G9" s="36"/>
      <c r="H9" s="36"/>
      <c r="I9" s="36"/>
      <c r="J9" s="36"/>
      <c r="K9" s="36"/>
      <c r="L9" s="37"/>
      <c r="M9" s="38"/>
      <c r="N9" s="38"/>
      <c r="O9" s="38"/>
      <c r="P9" s="37"/>
      <c r="Q9" s="38"/>
      <c r="R9" s="37"/>
      <c r="S9" s="37"/>
      <c r="T9" s="38"/>
      <c r="U9" s="38"/>
      <c r="V9" s="38"/>
      <c r="W9" s="38"/>
      <c r="X9" s="38"/>
      <c r="Y9" s="38"/>
      <c r="Z9" s="38"/>
      <c r="AA9" s="38"/>
      <c r="AB9" s="38"/>
      <c r="AC9" s="37" t="s">
        <v>100</v>
      </c>
      <c r="AD9" s="32">
        <f t="shared" ref="AD9:AD38" si="0">D9-C9</f>
        <v>0</v>
      </c>
      <c r="AE9" s="32" t="s">
        <v>213</v>
      </c>
    </row>
    <row r="10" spans="1:216" s="33" customFormat="1" ht="162.75" customHeight="1" x14ac:dyDescent="0.95">
      <c r="A10" s="34">
        <v>3</v>
      </c>
      <c r="B10" s="39" t="s">
        <v>71</v>
      </c>
      <c r="C10" s="40">
        <v>316462</v>
      </c>
      <c r="D10" s="34">
        <v>316845</v>
      </c>
      <c r="E10" s="34"/>
      <c r="F10" s="41">
        <v>7</v>
      </c>
      <c r="G10" s="41">
        <v>12</v>
      </c>
      <c r="H10" s="41">
        <v>13</v>
      </c>
      <c r="I10" s="41">
        <v>17</v>
      </c>
      <c r="J10" s="41"/>
      <c r="K10" s="41"/>
      <c r="L10" s="42"/>
      <c r="M10" s="43"/>
      <c r="N10" s="43"/>
      <c r="O10" s="44"/>
      <c r="P10" s="42">
        <v>2</v>
      </c>
      <c r="Q10" s="43"/>
      <c r="R10" s="42">
        <v>3</v>
      </c>
      <c r="S10" s="42"/>
      <c r="T10" s="43"/>
      <c r="U10" s="43"/>
      <c r="V10" s="43"/>
      <c r="W10" s="43"/>
      <c r="X10" s="43"/>
      <c r="Y10" s="43"/>
      <c r="Z10" s="43"/>
      <c r="AA10" s="43"/>
      <c r="AB10" s="43"/>
      <c r="AC10" s="42" t="s">
        <v>102</v>
      </c>
      <c r="AD10" s="32">
        <f t="shared" si="0"/>
        <v>383</v>
      </c>
      <c r="AE10" s="32">
        <v>383</v>
      </c>
    </row>
    <row r="11" spans="1:216" s="33" customFormat="1" ht="162.75" customHeight="1" x14ac:dyDescent="0.95">
      <c r="A11" s="34">
        <v>4</v>
      </c>
      <c r="B11" s="39" t="s">
        <v>72</v>
      </c>
      <c r="C11" s="34">
        <v>316845</v>
      </c>
      <c r="D11" s="34">
        <v>317250</v>
      </c>
      <c r="E11" s="34"/>
      <c r="F11" s="41">
        <v>7</v>
      </c>
      <c r="G11" s="41">
        <v>12</v>
      </c>
      <c r="H11" s="41">
        <v>13</v>
      </c>
      <c r="I11" s="41">
        <v>17</v>
      </c>
      <c r="J11" s="41"/>
      <c r="K11" s="41"/>
      <c r="L11" s="42"/>
      <c r="M11" s="43"/>
      <c r="N11" s="43"/>
      <c r="O11" s="44"/>
      <c r="P11" s="42">
        <v>2</v>
      </c>
      <c r="Q11" s="43"/>
      <c r="R11" s="42"/>
      <c r="S11" s="42">
        <v>1</v>
      </c>
      <c r="T11" s="43">
        <v>1</v>
      </c>
      <c r="U11" s="43"/>
      <c r="V11" s="43"/>
      <c r="W11" s="43"/>
      <c r="X11" s="43"/>
      <c r="Y11" s="43"/>
      <c r="Z11" s="43">
        <v>4</v>
      </c>
      <c r="AA11" s="43"/>
      <c r="AB11" s="43"/>
      <c r="AC11" s="42" t="s">
        <v>106</v>
      </c>
      <c r="AD11" s="32">
        <f t="shared" si="0"/>
        <v>405</v>
      </c>
      <c r="AE11" s="32">
        <v>405</v>
      </c>
    </row>
    <row r="12" spans="1:216" s="33" customFormat="1" ht="162.75" customHeight="1" x14ac:dyDescent="0.95">
      <c r="A12" s="34">
        <v>5</v>
      </c>
      <c r="B12" s="39" t="s">
        <v>73</v>
      </c>
      <c r="C12" s="34">
        <v>317250</v>
      </c>
      <c r="D12" s="40">
        <v>317659</v>
      </c>
      <c r="E12" s="34"/>
      <c r="F12" s="41">
        <v>7</v>
      </c>
      <c r="G12" s="41">
        <v>12</v>
      </c>
      <c r="H12" s="41">
        <v>13</v>
      </c>
      <c r="I12" s="41">
        <v>17</v>
      </c>
      <c r="J12" s="41"/>
      <c r="K12" s="41"/>
      <c r="L12" s="42"/>
      <c r="M12" s="43"/>
      <c r="N12" s="43"/>
      <c r="O12" s="43"/>
      <c r="P12" s="42">
        <v>3</v>
      </c>
      <c r="Q12" s="43"/>
      <c r="R12" s="42"/>
      <c r="S12" s="42">
        <v>2</v>
      </c>
      <c r="T12" s="43"/>
      <c r="U12" s="43"/>
      <c r="V12" s="43"/>
      <c r="W12" s="43"/>
      <c r="X12" s="43"/>
      <c r="Y12" s="43"/>
      <c r="Z12" s="43">
        <v>8</v>
      </c>
      <c r="AA12" s="43"/>
      <c r="AB12" s="43"/>
      <c r="AC12" s="42" t="s">
        <v>205</v>
      </c>
      <c r="AD12" s="32">
        <f t="shared" si="0"/>
        <v>409</v>
      </c>
      <c r="AE12" s="32">
        <v>409</v>
      </c>
    </row>
    <row r="13" spans="1:216" s="33" customFormat="1" ht="162.75" customHeight="1" x14ac:dyDescent="0.95">
      <c r="A13" s="34">
        <v>6</v>
      </c>
      <c r="B13" s="39" t="s">
        <v>74</v>
      </c>
      <c r="C13" s="40">
        <v>317659</v>
      </c>
      <c r="D13" s="40">
        <v>317711</v>
      </c>
      <c r="E13" s="34"/>
      <c r="F13" s="41">
        <v>7</v>
      </c>
      <c r="G13" s="41">
        <v>12</v>
      </c>
      <c r="H13" s="41">
        <v>13</v>
      </c>
      <c r="I13" s="41">
        <v>17</v>
      </c>
      <c r="J13" s="41"/>
      <c r="K13" s="41"/>
      <c r="L13" s="42"/>
      <c r="M13" s="43"/>
      <c r="N13" s="43"/>
      <c r="O13" s="43"/>
      <c r="P13" s="42"/>
      <c r="Q13" s="43"/>
      <c r="R13" s="42"/>
      <c r="S13" s="42"/>
      <c r="T13" s="43"/>
      <c r="U13" s="43"/>
      <c r="V13" s="44"/>
      <c r="W13" s="44"/>
      <c r="X13" s="44">
        <v>12.82</v>
      </c>
      <c r="Y13" s="44">
        <v>13.94</v>
      </c>
      <c r="Z13" s="43"/>
      <c r="AA13" s="43"/>
      <c r="AB13" s="43"/>
      <c r="AC13" s="42" t="s">
        <v>116</v>
      </c>
      <c r="AD13" s="32">
        <f t="shared" si="0"/>
        <v>52</v>
      </c>
      <c r="AE13" s="32">
        <v>52</v>
      </c>
    </row>
    <row r="14" spans="1:216" s="33" customFormat="1" ht="162.75" customHeight="1" x14ac:dyDescent="0.95">
      <c r="A14" s="34">
        <v>7</v>
      </c>
      <c r="B14" s="39" t="s">
        <v>75</v>
      </c>
      <c r="C14" s="40">
        <v>317711</v>
      </c>
      <c r="D14" s="40">
        <v>317934</v>
      </c>
      <c r="E14" s="34"/>
      <c r="F14" s="41">
        <v>7</v>
      </c>
      <c r="G14" s="41">
        <v>12</v>
      </c>
      <c r="H14" s="41">
        <v>13</v>
      </c>
      <c r="I14" s="41">
        <v>17</v>
      </c>
      <c r="J14" s="41"/>
      <c r="K14" s="41"/>
      <c r="L14" s="42"/>
      <c r="M14" s="43"/>
      <c r="N14" s="43"/>
      <c r="O14" s="44"/>
      <c r="P14" s="42"/>
      <c r="Q14" s="43"/>
      <c r="R14" s="42"/>
      <c r="S14" s="42"/>
      <c r="T14" s="43">
        <v>1</v>
      </c>
      <c r="U14" s="43"/>
      <c r="V14" s="44">
        <v>16.510000000000002</v>
      </c>
      <c r="W14" s="43"/>
      <c r="X14" s="44"/>
      <c r="Y14" s="43"/>
      <c r="Z14" s="43"/>
      <c r="AA14" s="43"/>
      <c r="AB14" s="43"/>
      <c r="AC14" s="42" t="s">
        <v>121</v>
      </c>
      <c r="AD14" s="32">
        <f t="shared" si="0"/>
        <v>223</v>
      </c>
      <c r="AE14" s="32">
        <v>223</v>
      </c>
    </row>
    <row r="15" spans="1:216" s="33" customFormat="1" ht="162.75" customHeight="1" x14ac:dyDescent="0.95">
      <c r="A15" s="34">
        <v>8</v>
      </c>
      <c r="B15" s="39" t="s">
        <v>76</v>
      </c>
      <c r="C15" s="40">
        <v>317934</v>
      </c>
      <c r="D15" s="40">
        <v>318038</v>
      </c>
      <c r="E15" s="40"/>
      <c r="F15" s="41">
        <v>7</v>
      </c>
      <c r="G15" s="41">
        <v>12</v>
      </c>
      <c r="H15" s="41">
        <v>13</v>
      </c>
      <c r="I15" s="41">
        <v>17</v>
      </c>
      <c r="J15" s="41"/>
      <c r="K15" s="41"/>
      <c r="L15" s="42"/>
      <c r="M15" s="43"/>
      <c r="N15" s="43"/>
      <c r="O15" s="44"/>
      <c r="P15" s="42"/>
      <c r="Q15" s="43"/>
      <c r="R15" s="42"/>
      <c r="S15" s="42"/>
      <c r="T15" s="43"/>
      <c r="U15" s="43"/>
      <c r="V15" s="44"/>
      <c r="W15" s="44"/>
      <c r="X15" s="44">
        <v>25.76</v>
      </c>
      <c r="Y15" s="44">
        <v>16.29</v>
      </c>
      <c r="Z15" s="43"/>
      <c r="AA15" s="43"/>
      <c r="AB15" s="43"/>
      <c r="AC15" s="42" t="s">
        <v>127</v>
      </c>
      <c r="AD15" s="32">
        <f t="shared" si="0"/>
        <v>104</v>
      </c>
      <c r="AE15" s="32">
        <v>104</v>
      </c>
    </row>
    <row r="16" spans="1:216" s="33" customFormat="1" ht="75.75" customHeight="1" x14ac:dyDescent="0.95">
      <c r="A16" s="34">
        <v>9</v>
      </c>
      <c r="B16" s="45" t="s">
        <v>77</v>
      </c>
      <c r="C16" s="40">
        <v>318038</v>
      </c>
      <c r="D16" s="40">
        <v>318097</v>
      </c>
      <c r="E16" s="34"/>
      <c r="F16" s="41">
        <v>7</v>
      </c>
      <c r="G16" s="41">
        <v>12</v>
      </c>
      <c r="H16" s="41"/>
      <c r="I16" s="41"/>
      <c r="J16" s="41"/>
      <c r="K16" s="41"/>
      <c r="L16" s="42"/>
      <c r="M16" s="43"/>
      <c r="N16" s="43"/>
      <c r="O16" s="43"/>
      <c r="P16" s="42"/>
      <c r="Q16" s="43"/>
      <c r="R16" s="42"/>
      <c r="S16" s="42"/>
      <c r="T16" s="43"/>
      <c r="U16" s="43"/>
      <c r="V16" s="44"/>
      <c r="W16" s="43"/>
      <c r="X16" s="44">
        <v>14.42</v>
      </c>
      <c r="Y16" s="43"/>
      <c r="Z16" s="43"/>
      <c r="AA16" s="43"/>
      <c r="AB16" s="43"/>
      <c r="AC16" s="42" t="s">
        <v>130</v>
      </c>
      <c r="AD16" s="32">
        <f t="shared" si="0"/>
        <v>59</v>
      </c>
      <c r="AE16" s="32">
        <v>59</v>
      </c>
    </row>
    <row r="17" spans="1:31" s="33" customFormat="1" ht="159" customHeight="1" x14ac:dyDescent="0.95">
      <c r="A17" s="34">
        <v>10</v>
      </c>
      <c r="B17" s="39" t="s">
        <v>78</v>
      </c>
      <c r="C17" s="40">
        <v>318097</v>
      </c>
      <c r="D17" s="40">
        <v>318321</v>
      </c>
      <c r="E17" s="34"/>
      <c r="F17" s="41">
        <v>7</v>
      </c>
      <c r="G17" s="41">
        <v>12</v>
      </c>
      <c r="H17" s="41">
        <v>13</v>
      </c>
      <c r="I17" s="41">
        <v>17</v>
      </c>
      <c r="J17" s="41"/>
      <c r="K17" s="41"/>
      <c r="L17" s="42"/>
      <c r="M17" s="43"/>
      <c r="N17" s="44"/>
      <c r="O17" s="43"/>
      <c r="P17" s="42"/>
      <c r="Q17" s="43"/>
      <c r="R17" s="42">
        <v>1</v>
      </c>
      <c r="S17" s="42"/>
      <c r="T17" s="43"/>
      <c r="U17" s="43"/>
      <c r="V17" s="46">
        <v>13.97</v>
      </c>
      <c r="W17" s="44">
        <v>10.86</v>
      </c>
      <c r="X17" s="46"/>
      <c r="Y17" s="44"/>
      <c r="Z17" s="43"/>
      <c r="AA17" s="43"/>
      <c r="AB17" s="43"/>
      <c r="AC17" s="42" t="s">
        <v>133</v>
      </c>
      <c r="AD17" s="32">
        <f t="shared" si="0"/>
        <v>224</v>
      </c>
      <c r="AE17" s="32">
        <v>224</v>
      </c>
    </row>
    <row r="18" spans="1:31" s="33" customFormat="1" ht="159" customHeight="1" x14ac:dyDescent="0.95">
      <c r="A18" s="34">
        <v>11</v>
      </c>
      <c r="B18" s="39" t="s">
        <v>79</v>
      </c>
      <c r="C18" s="40">
        <v>318321</v>
      </c>
      <c r="D18" s="40">
        <v>318530</v>
      </c>
      <c r="E18" s="34"/>
      <c r="F18" s="41">
        <v>7</v>
      </c>
      <c r="G18" s="41">
        <v>12</v>
      </c>
      <c r="H18" s="41">
        <v>13</v>
      </c>
      <c r="I18" s="41">
        <v>17</v>
      </c>
      <c r="J18" s="41"/>
      <c r="K18" s="41"/>
      <c r="L18" s="42">
        <v>1</v>
      </c>
      <c r="M18" s="43"/>
      <c r="N18" s="44"/>
      <c r="O18" s="44"/>
      <c r="P18" s="42"/>
      <c r="Q18" s="43"/>
      <c r="R18" s="42"/>
      <c r="S18" s="42">
        <v>1</v>
      </c>
      <c r="T18" s="43"/>
      <c r="U18" s="43"/>
      <c r="V18" s="44">
        <v>11.67</v>
      </c>
      <c r="W18" s="44"/>
      <c r="X18" s="44"/>
      <c r="Y18" s="44"/>
      <c r="Z18" s="43"/>
      <c r="AA18" s="43"/>
      <c r="AB18" s="43"/>
      <c r="AC18" s="42" t="s">
        <v>143</v>
      </c>
      <c r="AD18" s="32">
        <f t="shared" si="0"/>
        <v>209</v>
      </c>
      <c r="AE18" s="32">
        <v>209</v>
      </c>
    </row>
    <row r="19" spans="1:31" s="33" customFormat="1" ht="177.75" customHeight="1" x14ac:dyDescent="0.95">
      <c r="A19" s="34">
        <v>12</v>
      </c>
      <c r="B19" s="39" t="s">
        <v>80</v>
      </c>
      <c r="C19" s="40">
        <v>318530</v>
      </c>
      <c r="D19" s="34">
        <v>318633</v>
      </c>
      <c r="E19" s="34"/>
      <c r="F19" s="41">
        <v>7</v>
      </c>
      <c r="G19" s="41">
        <v>12</v>
      </c>
      <c r="H19" s="41">
        <v>13</v>
      </c>
      <c r="I19" s="41">
        <v>17</v>
      </c>
      <c r="J19" s="41"/>
      <c r="K19" s="41"/>
      <c r="L19" s="42"/>
      <c r="M19" s="43"/>
      <c r="N19" s="47"/>
      <c r="O19" s="44"/>
      <c r="P19" s="42"/>
      <c r="Q19" s="43"/>
      <c r="R19" s="42"/>
      <c r="S19" s="42"/>
      <c r="T19" s="43"/>
      <c r="U19" s="43"/>
      <c r="V19" s="43"/>
      <c r="W19" s="43"/>
      <c r="X19" s="44">
        <v>24.15</v>
      </c>
      <c r="Y19" s="44">
        <v>13.47</v>
      </c>
      <c r="Z19" s="43">
        <v>4</v>
      </c>
      <c r="AA19" s="43">
        <v>2</v>
      </c>
      <c r="AB19" s="43"/>
      <c r="AC19" s="42" t="s">
        <v>148</v>
      </c>
      <c r="AD19" s="32">
        <f t="shared" si="0"/>
        <v>103</v>
      </c>
      <c r="AE19" s="32">
        <v>103</v>
      </c>
    </row>
    <row r="20" spans="1:31" s="33" customFormat="1" ht="99.75" customHeight="1" x14ac:dyDescent="0.95">
      <c r="A20" s="34">
        <v>13</v>
      </c>
      <c r="B20" s="39" t="s">
        <v>81</v>
      </c>
      <c r="C20" s="40"/>
      <c r="D20" s="40"/>
      <c r="E20" s="34"/>
      <c r="F20" s="41">
        <v>7</v>
      </c>
      <c r="G20" s="41">
        <v>12</v>
      </c>
      <c r="H20" s="41">
        <v>14</v>
      </c>
      <c r="I20" s="41">
        <v>16</v>
      </c>
      <c r="J20" s="41"/>
      <c r="K20" s="41"/>
      <c r="L20" s="42"/>
      <c r="M20" s="43"/>
      <c r="N20" s="43"/>
      <c r="O20" s="44"/>
      <c r="P20" s="42"/>
      <c r="Q20" s="43"/>
      <c r="R20" s="42"/>
      <c r="S20" s="42"/>
      <c r="T20" s="43"/>
      <c r="U20" s="43"/>
      <c r="V20" s="44"/>
      <c r="W20" s="44"/>
      <c r="X20" s="44"/>
      <c r="Y20" s="44"/>
      <c r="Z20" s="43"/>
      <c r="AA20" s="43"/>
      <c r="AB20" s="43"/>
      <c r="AC20" s="42" t="s">
        <v>107</v>
      </c>
      <c r="AD20" s="32">
        <f t="shared" si="0"/>
        <v>0</v>
      </c>
      <c r="AE20" s="32" t="s">
        <v>214</v>
      </c>
    </row>
    <row r="21" spans="1:31" s="33" customFormat="1" ht="99.75" customHeight="1" x14ac:dyDescent="0.95">
      <c r="A21" s="34">
        <v>14</v>
      </c>
      <c r="B21" s="39" t="s">
        <v>82</v>
      </c>
      <c r="C21" s="34">
        <v>318633</v>
      </c>
      <c r="D21" s="34">
        <v>318781</v>
      </c>
      <c r="E21" s="34"/>
      <c r="F21" s="41">
        <v>7</v>
      </c>
      <c r="G21" s="41">
        <v>12</v>
      </c>
      <c r="H21" s="41">
        <v>14</v>
      </c>
      <c r="I21" s="41">
        <v>16</v>
      </c>
      <c r="J21" s="41"/>
      <c r="K21" s="41"/>
      <c r="L21" s="42"/>
      <c r="M21" s="42"/>
      <c r="N21" s="43"/>
      <c r="O21" s="44"/>
      <c r="P21" s="42"/>
      <c r="Q21" s="43"/>
      <c r="R21" s="42"/>
      <c r="S21" s="42"/>
      <c r="T21" s="43"/>
      <c r="U21" s="43"/>
      <c r="V21" s="43"/>
      <c r="W21" s="43"/>
      <c r="X21" s="43"/>
      <c r="Y21" s="43"/>
      <c r="Z21" s="43"/>
      <c r="AA21" s="43"/>
      <c r="AB21" s="43"/>
      <c r="AC21" s="42" t="s">
        <v>225</v>
      </c>
      <c r="AD21" s="32">
        <f t="shared" si="0"/>
        <v>148</v>
      </c>
      <c r="AE21" s="32">
        <v>148</v>
      </c>
    </row>
    <row r="22" spans="1:31" s="33" customFormat="1" ht="99.75" customHeight="1" x14ac:dyDescent="0.95">
      <c r="A22" s="34">
        <v>15</v>
      </c>
      <c r="B22" s="39" t="s">
        <v>83</v>
      </c>
      <c r="C22" s="34">
        <v>318781</v>
      </c>
      <c r="D22" s="34">
        <v>319147</v>
      </c>
      <c r="E22" s="34"/>
      <c r="F22" s="41">
        <v>7</v>
      </c>
      <c r="G22" s="41">
        <v>12</v>
      </c>
      <c r="H22" s="41">
        <v>14</v>
      </c>
      <c r="I22" s="41">
        <v>16</v>
      </c>
      <c r="J22" s="41"/>
      <c r="K22" s="41"/>
      <c r="L22" s="42"/>
      <c r="M22" s="43"/>
      <c r="N22" s="43"/>
      <c r="O22" s="44"/>
      <c r="P22" s="42"/>
      <c r="Q22" s="43"/>
      <c r="R22" s="42"/>
      <c r="S22" s="42"/>
      <c r="T22" s="43"/>
      <c r="U22" s="43"/>
      <c r="V22" s="44"/>
      <c r="W22" s="44"/>
      <c r="X22" s="44"/>
      <c r="Y22" s="44"/>
      <c r="Z22" s="43"/>
      <c r="AA22" s="43"/>
      <c r="AB22" s="43"/>
      <c r="AC22" s="42" t="s">
        <v>225</v>
      </c>
      <c r="AD22" s="32">
        <f t="shared" si="0"/>
        <v>366</v>
      </c>
      <c r="AE22" s="32">
        <v>366</v>
      </c>
    </row>
    <row r="23" spans="1:31" s="33" customFormat="1" ht="99.75" customHeight="1" x14ac:dyDescent="0.95">
      <c r="A23" s="34">
        <v>16</v>
      </c>
      <c r="B23" s="25" t="s">
        <v>84</v>
      </c>
      <c r="C23" s="35"/>
      <c r="D23" s="35"/>
      <c r="E23" s="35"/>
      <c r="F23" s="36"/>
      <c r="G23" s="36"/>
      <c r="H23" s="36"/>
      <c r="I23" s="36"/>
      <c r="J23" s="36"/>
      <c r="K23" s="36"/>
      <c r="L23" s="37"/>
      <c r="M23" s="38"/>
      <c r="N23" s="38"/>
      <c r="O23" s="38"/>
      <c r="P23" s="37"/>
      <c r="Q23" s="38"/>
      <c r="R23" s="37"/>
      <c r="S23" s="37"/>
      <c r="T23" s="38"/>
      <c r="U23" s="38"/>
      <c r="V23" s="38"/>
      <c r="W23" s="38"/>
      <c r="X23" s="38"/>
      <c r="Y23" s="38"/>
      <c r="Z23" s="38"/>
      <c r="AA23" s="38"/>
      <c r="AB23" s="38"/>
      <c r="AC23" s="37" t="s">
        <v>100</v>
      </c>
      <c r="AD23" s="32">
        <f t="shared" si="0"/>
        <v>0</v>
      </c>
      <c r="AE23" s="32" t="s">
        <v>213</v>
      </c>
    </row>
    <row r="24" spans="1:31" s="33" customFormat="1" ht="99.75" customHeight="1" x14ac:dyDescent="0.95">
      <c r="A24" s="34">
        <v>17</v>
      </c>
      <c r="B24" s="39" t="s">
        <v>85</v>
      </c>
      <c r="C24" s="34"/>
      <c r="D24" s="40"/>
      <c r="E24" s="34"/>
      <c r="F24" s="41">
        <v>7</v>
      </c>
      <c r="G24" s="41">
        <v>12</v>
      </c>
      <c r="H24" s="41">
        <v>14</v>
      </c>
      <c r="I24" s="41">
        <v>16</v>
      </c>
      <c r="J24" s="41"/>
      <c r="K24" s="41"/>
      <c r="L24" s="42"/>
      <c r="M24" s="43"/>
      <c r="N24" s="44"/>
      <c r="O24" s="44"/>
      <c r="P24" s="42"/>
      <c r="Q24" s="43"/>
      <c r="R24" s="42"/>
      <c r="S24" s="42"/>
      <c r="T24" s="43"/>
      <c r="U24" s="43"/>
      <c r="V24" s="44"/>
      <c r="W24" s="43"/>
      <c r="X24" s="44"/>
      <c r="Y24" s="43"/>
      <c r="Z24" s="43"/>
      <c r="AA24" s="43"/>
      <c r="AB24" s="43"/>
      <c r="AC24" s="42" t="s">
        <v>225</v>
      </c>
      <c r="AD24" s="32">
        <f t="shared" si="0"/>
        <v>0</v>
      </c>
      <c r="AE24" s="32" t="s">
        <v>214</v>
      </c>
    </row>
    <row r="25" spans="1:31" s="33" customFormat="1" ht="99.75" customHeight="1" x14ac:dyDescent="0.95">
      <c r="A25" s="34">
        <v>18</v>
      </c>
      <c r="B25" s="39" t="s">
        <v>86</v>
      </c>
      <c r="C25" s="40"/>
      <c r="D25" s="34"/>
      <c r="E25" s="34"/>
      <c r="F25" s="41">
        <v>7</v>
      </c>
      <c r="G25" s="41">
        <v>12</v>
      </c>
      <c r="H25" s="41">
        <v>14</v>
      </c>
      <c r="I25" s="41">
        <v>16</v>
      </c>
      <c r="J25" s="41"/>
      <c r="K25" s="41"/>
      <c r="L25" s="42"/>
      <c r="M25" s="43"/>
      <c r="N25" s="43"/>
      <c r="O25" s="44"/>
      <c r="P25" s="42"/>
      <c r="Q25" s="43"/>
      <c r="R25" s="42"/>
      <c r="S25" s="42"/>
      <c r="T25" s="43"/>
      <c r="U25" s="43"/>
      <c r="V25" s="44"/>
      <c r="W25" s="44"/>
      <c r="X25" s="44"/>
      <c r="Y25" s="44"/>
      <c r="Z25" s="43"/>
      <c r="AA25" s="43"/>
      <c r="AB25" s="43"/>
      <c r="AC25" s="42" t="s">
        <v>225</v>
      </c>
      <c r="AD25" s="32">
        <f t="shared" si="0"/>
        <v>0</v>
      </c>
      <c r="AE25" s="32" t="s">
        <v>214</v>
      </c>
    </row>
    <row r="26" spans="1:31" s="33" customFormat="1" ht="99.75" customHeight="1" x14ac:dyDescent="0.95">
      <c r="A26" s="34">
        <v>19</v>
      </c>
      <c r="B26" s="39" t="s">
        <v>87</v>
      </c>
      <c r="C26" s="34"/>
      <c r="D26" s="40"/>
      <c r="E26" s="34"/>
      <c r="F26" s="41">
        <v>7</v>
      </c>
      <c r="G26" s="41">
        <v>12</v>
      </c>
      <c r="H26" s="41">
        <v>14</v>
      </c>
      <c r="I26" s="41">
        <v>16</v>
      </c>
      <c r="J26" s="41"/>
      <c r="K26" s="41"/>
      <c r="L26" s="42"/>
      <c r="M26" s="43"/>
      <c r="N26" s="43"/>
      <c r="O26" s="44"/>
      <c r="P26" s="42"/>
      <c r="Q26" s="43"/>
      <c r="R26" s="42"/>
      <c r="S26" s="42"/>
      <c r="T26" s="43"/>
      <c r="U26" s="43"/>
      <c r="V26" s="43"/>
      <c r="W26" s="43"/>
      <c r="X26" s="43"/>
      <c r="Y26" s="43"/>
      <c r="Z26" s="43"/>
      <c r="AA26" s="43"/>
      <c r="AB26" s="43"/>
      <c r="AC26" s="42" t="s">
        <v>225</v>
      </c>
      <c r="AD26" s="32">
        <f t="shared" si="0"/>
        <v>0</v>
      </c>
      <c r="AE26" s="32" t="s">
        <v>214</v>
      </c>
    </row>
    <row r="27" spans="1:31" s="33" customFormat="1" ht="99.75" customHeight="1" x14ac:dyDescent="0.95">
      <c r="A27" s="34">
        <v>20</v>
      </c>
      <c r="B27" s="39" t="s">
        <v>88</v>
      </c>
      <c r="C27" s="40"/>
      <c r="D27" s="40"/>
      <c r="E27" s="34"/>
      <c r="F27" s="41">
        <v>7</v>
      </c>
      <c r="G27" s="41">
        <v>12</v>
      </c>
      <c r="H27" s="41">
        <v>14</v>
      </c>
      <c r="I27" s="41">
        <v>16</v>
      </c>
      <c r="J27" s="41"/>
      <c r="K27" s="41"/>
      <c r="L27" s="42"/>
      <c r="M27" s="43"/>
      <c r="N27" s="44"/>
      <c r="O27" s="44"/>
      <c r="P27" s="42"/>
      <c r="Q27" s="43"/>
      <c r="R27" s="42"/>
      <c r="S27" s="42"/>
      <c r="T27" s="43"/>
      <c r="U27" s="43"/>
      <c r="V27" s="43"/>
      <c r="W27" s="43"/>
      <c r="X27" s="43"/>
      <c r="Y27" s="43"/>
      <c r="Z27" s="43"/>
      <c r="AA27" s="43"/>
      <c r="AB27" s="43"/>
      <c r="AC27" s="42" t="s">
        <v>225</v>
      </c>
      <c r="AD27" s="32">
        <f t="shared" si="0"/>
        <v>0</v>
      </c>
      <c r="AE27" s="32" t="s">
        <v>214</v>
      </c>
    </row>
    <row r="28" spans="1:31" s="33" customFormat="1" ht="99.75" customHeight="1" x14ac:dyDescent="0.95">
      <c r="A28" s="34">
        <v>21</v>
      </c>
      <c r="B28" s="39" t="s">
        <v>89</v>
      </c>
      <c r="C28" s="40"/>
      <c r="D28" s="34"/>
      <c r="E28" s="34"/>
      <c r="F28" s="41">
        <v>7</v>
      </c>
      <c r="G28" s="41">
        <v>12</v>
      </c>
      <c r="H28" s="41">
        <v>14</v>
      </c>
      <c r="I28" s="41">
        <v>16</v>
      </c>
      <c r="J28" s="41"/>
      <c r="K28" s="41"/>
      <c r="L28" s="42"/>
      <c r="M28" s="42"/>
      <c r="N28" s="43"/>
      <c r="O28" s="43"/>
      <c r="P28" s="42"/>
      <c r="Q28" s="43"/>
      <c r="R28" s="42"/>
      <c r="S28" s="42"/>
      <c r="T28" s="43"/>
      <c r="U28" s="43"/>
      <c r="V28" s="43"/>
      <c r="W28" s="43"/>
      <c r="X28" s="43"/>
      <c r="Y28" s="43"/>
      <c r="Z28" s="43"/>
      <c r="AA28" s="43"/>
      <c r="AB28" s="43"/>
      <c r="AC28" s="42" t="s">
        <v>225</v>
      </c>
      <c r="AD28" s="32">
        <f t="shared" si="0"/>
        <v>0</v>
      </c>
      <c r="AE28" s="32" t="s">
        <v>214</v>
      </c>
    </row>
    <row r="29" spans="1:31" s="33" customFormat="1" ht="99.75" customHeight="1" x14ac:dyDescent="0.95">
      <c r="A29" s="34">
        <v>22</v>
      </c>
      <c r="B29" s="39" t="s">
        <v>90</v>
      </c>
      <c r="C29" s="34"/>
      <c r="D29" s="34"/>
      <c r="E29" s="34"/>
      <c r="F29" s="41">
        <v>7</v>
      </c>
      <c r="G29" s="41">
        <v>12</v>
      </c>
      <c r="H29" s="41"/>
      <c r="I29" s="41"/>
      <c r="J29" s="41"/>
      <c r="K29" s="41"/>
      <c r="L29" s="42"/>
      <c r="M29" s="43"/>
      <c r="N29" s="43"/>
      <c r="O29" s="43"/>
      <c r="P29" s="42"/>
      <c r="Q29" s="43"/>
      <c r="R29" s="42"/>
      <c r="S29" s="42"/>
      <c r="T29" s="43"/>
      <c r="U29" s="43"/>
      <c r="V29" s="44"/>
      <c r="W29" s="43"/>
      <c r="X29" s="44"/>
      <c r="Y29" s="43"/>
      <c r="Z29" s="43"/>
      <c r="AA29" s="43"/>
      <c r="AB29" s="43"/>
      <c r="AC29" s="42" t="s">
        <v>103</v>
      </c>
      <c r="AD29" s="32">
        <f t="shared" si="0"/>
        <v>0</v>
      </c>
      <c r="AE29" s="32" t="s">
        <v>214</v>
      </c>
    </row>
    <row r="30" spans="1:31" s="33" customFormat="1" ht="99.75" customHeight="1" x14ac:dyDescent="0.95">
      <c r="A30" s="34">
        <v>23</v>
      </c>
      <c r="B30" s="48" t="s">
        <v>91</v>
      </c>
      <c r="C30" s="49"/>
      <c r="D30" s="50"/>
      <c r="E30" s="49"/>
      <c r="F30" s="51"/>
      <c r="G30" s="51"/>
      <c r="H30" s="51"/>
      <c r="I30" s="51"/>
      <c r="J30" s="51"/>
      <c r="K30" s="51"/>
      <c r="L30" s="52"/>
      <c r="M30" s="53"/>
      <c r="N30" s="53"/>
      <c r="O30" s="54"/>
      <c r="P30" s="52"/>
      <c r="Q30" s="53"/>
      <c r="R30" s="52"/>
      <c r="S30" s="52"/>
      <c r="T30" s="53"/>
      <c r="U30" s="53"/>
      <c r="V30" s="54"/>
      <c r="W30" s="54"/>
      <c r="X30" s="54"/>
      <c r="Y30" s="54"/>
      <c r="Z30" s="53"/>
      <c r="AA30" s="53"/>
      <c r="AB30" s="53"/>
      <c r="AC30" s="52" t="s">
        <v>100</v>
      </c>
      <c r="AD30" s="32">
        <f t="shared" si="0"/>
        <v>0</v>
      </c>
      <c r="AE30" s="32" t="s">
        <v>213</v>
      </c>
    </row>
    <row r="31" spans="1:31" s="33" customFormat="1" ht="99.75" customHeight="1" x14ac:dyDescent="0.95">
      <c r="A31" s="34">
        <v>24</v>
      </c>
      <c r="B31" s="39" t="s">
        <v>92</v>
      </c>
      <c r="C31" s="40"/>
      <c r="D31" s="40"/>
      <c r="E31" s="34"/>
      <c r="F31" s="41">
        <v>7</v>
      </c>
      <c r="G31" s="41">
        <v>12</v>
      </c>
      <c r="H31" s="41">
        <v>14</v>
      </c>
      <c r="I31" s="41">
        <v>16</v>
      </c>
      <c r="J31" s="41"/>
      <c r="K31" s="41"/>
      <c r="L31" s="42"/>
      <c r="M31" s="43"/>
      <c r="N31" s="44"/>
      <c r="O31" s="44"/>
      <c r="P31" s="42"/>
      <c r="Q31" s="43"/>
      <c r="R31" s="42"/>
      <c r="S31" s="42"/>
      <c r="T31" s="43"/>
      <c r="U31" s="43"/>
      <c r="V31" s="44"/>
      <c r="W31" s="44"/>
      <c r="X31" s="44"/>
      <c r="Y31" s="44"/>
      <c r="Z31" s="43"/>
      <c r="AA31" s="43"/>
      <c r="AB31" s="43"/>
      <c r="AC31" s="42" t="s">
        <v>107</v>
      </c>
      <c r="AD31" s="32">
        <f t="shared" si="0"/>
        <v>0</v>
      </c>
      <c r="AE31" s="32" t="s">
        <v>214</v>
      </c>
    </row>
    <row r="32" spans="1:31" s="33" customFormat="1" ht="99.75" customHeight="1" x14ac:dyDescent="0.95">
      <c r="A32" s="34">
        <v>25</v>
      </c>
      <c r="B32" s="39" t="s">
        <v>93</v>
      </c>
      <c r="C32" s="40"/>
      <c r="D32" s="34"/>
      <c r="E32" s="34"/>
      <c r="F32" s="41">
        <v>7</v>
      </c>
      <c r="G32" s="41">
        <v>12</v>
      </c>
      <c r="H32" s="41">
        <v>14</v>
      </c>
      <c r="I32" s="41">
        <v>16</v>
      </c>
      <c r="J32" s="41"/>
      <c r="K32" s="41"/>
      <c r="L32" s="42"/>
      <c r="M32" s="43"/>
      <c r="N32" s="47"/>
      <c r="O32" s="44"/>
      <c r="P32" s="42"/>
      <c r="Q32" s="43"/>
      <c r="R32" s="42"/>
      <c r="S32" s="42"/>
      <c r="T32" s="43"/>
      <c r="U32" s="43"/>
      <c r="V32" s="43"/>
      <c r="W32" s="43"/>
      <c r="X32" s="43"/>
      <c r="Y32" s="43"/>
      <c r="Z32" s="43"/>
      <c r="AA32" s="43"/>
      <c r="AB32" s="43"/>
      <c r="AC32" s="42" t="s">
        <v>107</v>
      </c>
      <c r="AD32" s="32">
        <f t="shared" si="0"/>
        <v>0</v>
      </c>
      <c r="AE32" s="32" t="s">
        <v>214</v>
      </c>
    </row>
    <row r="33" spans="1:216" s="33" customFormat="1" ht="99.75" customHeight="1" x14ac:dyDescent="0.95">
      <c r="A33" s="34">
        <v>26</v>
      </c>
      <c r="B33" s="39" t="s">
        <v>94</v>
      </c>
      <c r="C33" s="40"/>
      <c r="D33" s="34"/>
      <c r="E33" s="34"/>
      <c r="F33" s="41">
        <v>7</v>
      </c>
      <c r="G33" s="41">
        <v>12</v>
      </c>
      <c r="H33" s="41">
        <v>14</v>
      </c>
      <c r="I33" s="41">
        <v>16</v>
      </c>
      <c r="J33" s="41"/>
      <c r="K33" s="41"/>
      <c r="L33" s="42"/>
      <c r="M33" s="43"/>
      <c r="N33" s="47"/>
      <c r="O33" s="44"/>
      <c r="P33" s="42"/>
      <c r="Q33" s="43"/>
      <c r="R33" s="42"/>
      <c r="S33" s="42"/>
      <c r="T33" s="43"/>
      <c r="U33" s="43"/>
      <c r="V33" s="43"/>
      <c r="W33" s="43"/>
      <c r="X33" s="43"/>
      <c r="Y33" s="43"/>
      <c r="Z33" s="43"/>
      <c r="AA33" s="43"/>
      <c r="AB33" s="43"/>
      <c r="AC33" s="42" t="s">
        <v>107</v>
      </c>
      <c r="AD33" s="32">
        <f t="shared" si="0"/>
        <v>0</v>
      </c>
      <c r="AE33" s="32" t="s">
        <v>214</v>
      </c>
    </row>
    <row r="34" spans="1:216" s="33" customFormat="1" ht="99.75" customHeight="1" x14ac:dyDescent="0.95">
      <c r="A34" s="34">
        <v>27</v>
      </c>
      <c r="B34" s="39" t="s">
        <v>95</v>
      </c>
      <c r="C34" s="40"/>
      <c r="D34" s="34"/>
      <c r="E34" s="34"/>
      <c r="F34" s="41">
        <v>7</v>
      </c>
      <c r="G34" s="41">
        <v>12</v>
      </c>
      <c r="H34" s="41">
        <v>14</v>
      </c>
      <c r="I34" s="41">
        <v>16</v>
      </c>
      <c r="J34" s="41"/>
      <c r="K34" s="41"/>
      <c r="L34" s="42"/>
      <c r="M34" s="43"/>
      <c r="N34" s="47"/>
      <c r="O34" s="44"/>
      <c r="P34" s="42"/>
      <c r="Q34" s="43"/>
      <c r="R34" s="42"/>
      <c r="S34" s="42"/>
      <c r="T34" s="43"/>
      <c r="U34" s="43"/>
      <c r="V34" s="43"/>
      <c r="W34" s="43"/>
      <c r="X34" s="43"/>
      <c r="Y34" s="43"/>
      <c r="Z34" s="43"/>
      <c r="AA34" s="43"/>
      <c r="AB34" s="43"/>
      <c r="AC34" s="42" t="s">
        <v>107</v>
      </c>
      <c r="AD34" s="32">
        <f t="shared" si="0"/>
        <v>0</v>
      </c>
      <c r="AE34" s="32" t="s">
        <v>214</v>
      </c>
    </row>
    <row r="35" spans="1:216" s="33" customFormat="1" ht="99.75" customHeight="1" x14ac:dyDescent="0.95">
      <c r="A35" s="34">
        <v>28</v>
      </c>
      <c r="B35" s="39" t="s">
        <v>96</v>
      </c>
      <c r="C35" s="40"/>
      <c r="D35" s="40"/>
      <c r="E35" s="34"/>
      <c r="F35" s="41">
        <v>7</v>
      </c>
      <c r="G35" s="41">
        <v>12</v>
      </c>
      <c r="H35" s="41">
        <v>14</v>
      </c>
      <c r="I35" s="41">
        <v>16</v>
      </c>
      <c r="J35" s="41"/>
      <c r="K35" s="41"/>
      <c r="L35" s="42"/>
      <c r="M35" s="43"/>
      <c r="N35" s="43"/>
      <c r="O35" s="43"/>
      <c r="P35" s="42"/>
      <c r="Q35" s="43"/>
      <c r="R35" s="42"/>
      <c r="S35" s="42"/>
      <c r="T35" s="43"/>
      <c r="U35" s="43"/>
      <c r="V35" s="43"/>
      <c r="W35" s="43"/>
      <c r="X35" s="43"/>
      <c r="Y35" s="43"/>
      <c r="Z35" s="43"/>
      <c r="AA35" s="43"/>
      <c r="AB35" s="43"/>
      <c r="AC35" s="42" t="s">
        <v>107</v>
      </c>
      <c r="AD35" s="32">
        <f t="shared" si="0"/>
        <v>0</v>
      </c>
      <c r="AE35" s="32" t="s">
        <v>214</v>
      </c>
    </row>
    <row r="36" spans="1:216" s="33" customFormat="1" ht="99.75" customHeight="1" x14ac:dyDescent="0.95">
      <c r="A36" s="55">
        <v>29</v>
      </c>
      <c r="B36" s="39" t="s">
        <v>97</v>
      </c>
      <c r="C36" s="40"/>
      <c r="D36" s="40"/>
      <c r="E36" s="34"/>
      <c r="F36" s="41">
        <v>7</v>
      </c>
      <c r="G36" s="41">
        <v>12</v>
      </c>
      <c r="H36" s="41"/>
      <c r="I36" s="41"/>
      <c r="J36" s="41"/>
      <c r="K36" s="41"/>
      <c r="L36" s="42"/>
      <c r="M36" s="43"/>
      <c r="N36" s="43"/>
      <c r="O36" s="43"/>
      <c r="P36" s="42"/>
      <c r="Q36" s="43"/>
      <c r="R36" s="42"/>
      <c r="S36" s="42"/>
      <c r="T36" s="43"/>
      <c r="U36" s="43"/>
      <c r="V36" s="44"/>
      <c r="W36" s="44"/>
      <c r="X36" s="44"/>
      <c r="Y36" s="44"/>
      <c r="Z36" s="43"/>
      <c r="AA36" s="43"/>
      <c r="AB36" s="43"/>
      <c r="AC36" s="42" t="s">
        <v>107</v>
      </c>
      <c r="AD36" s="32">
        <f t="shared" si="0"/>
        <v>0</v>
      </c>
      <c r="AE36" s="32" t="s">
        <v>214</v>
      </c>
    </row>
    <row r="37" spans="1:216" s="33" customFormat="1" ht="99.75" customHeight="1" x14ac:dyDescent="0.95">
      <c r="A37" s="34">
        <v>30</v>
      </c>
      <c r="B37" s="48" t="s">
        <v>98</v>
      </c>
      <c r="C37" s="49"/>
      <c r="D37" s="50"/>
      <c r="E37" s="49"/>
      <c r="F37" s="51"/>
      <c r="G37" s="51"/>
      <c r="H37" s="51"/>
      <c r="I37" s="51"/>
      <c r="J37" s="51"/>
      <c r="K37" s="51"/>
      <c r="L37" s="52"/>
      <c r="M37" s="53"/>
      <c r="N37" s="53"/>
      <c r="O37" s="54"/>
      <c r="P37" s="52"/>
      <c r="Q37" s="53"/>
      <c r="R37" s="52"/>
      <c r="S37" s="52"/>
      <c r="T37" s="53"/>
      <c r="U37" s="53"/>
      <c r="V37" s="54"/>
      <c r="W37" s="54"/>
      <c r="X37" s="54"/>
      <c r="Y37" s="54"/>
      <c r="Z37" s="53"/>
      <c r="AA37" s="53"/>
      <c r="AB37" s="53"/>
      <c r="AC37" s="52" t="s">
        <v>100</v>
      </c>
      <c r="AD37" s="32">
        <f t="shared" si="0"/>
        <v>0</v>
      </c>
      <c r="AE37" s="32" t="s">
        <v>213</v>
      </c>
    </row>
    <row r="38" spans="1:216" s="33" customFormat="1" ht="99.75" customHeight="1" thickBot="1" x14ac:dyDescent="1">
      <c r="A38" s="34">
        <v>31</v>
      </c>
      <c r="B38" s="39" t="s">
        <v>99</v>
      </c>
      <c r="C38" s="40"/>
      <c r="D38" s="40"/>
      <c r="E38" s="34"/>
      <c r="F38" s="41">
        <v>7</v>
      </c>
      <c r="G38" s="41">
        <v>12</v>
      </c>
      <c r="H38" s="41">
        <v>14</v>
      </c>
      <c r="I38" s="41">
        <v>16</v>
      </c>
      <c r="J38" s="41"/>
      <c r="K38" s="41"/>
      <c r="L38" s="42"/>
      <c r="M38" s="43"/>
      <c r="N38" s="43"/>
      <c r="O38" s="43"/>
      <c r="P38" s="42"/>
      <c r="Q38" s="43"/>
      <c r="R38" s="42"/>
      <c r="S38" s="42"/>
      <c r="T38" s="43"/>
      <c r="U38" s="43"/>
      <c r="V38" s="56"/>
      <c r="W38" s="44"/>
      <c r="X38" s="56"/>
      <c r="Y38" s="44"/>
      <c r="Z38" s="43"/>
      <c r="AA38" s="43"/>
      <c r="AB38" s="43"/>
      <c r="AC38" s="42" t="s">
        <v>107</v>
      </c>
      <c r="AD38" s="32">
        <f t="shared" si="0"/>
        <v>0</v>
      </c>
      <c r="AE38" s="32" t="s">
        <v>214</v>
      </c>
    </row>
    <row r="39" spans="1:216" s="67" customFormat="1" ht="84.75" customHeight="1" thickTop="1" thickBot="1" x14ac:dyDescent="1">
      <c r="A39" s="317" t="s">
        <v>22</v>
      </c>
      <c r="B39" s="318"/>
      <c r="C39" s="57"/>
      <c r="D39" s="58"/>
      <c r="E39" s="59"/>
      <c r="F39" s="60"/>
      <c r="G39" s="61"/>
      <c r="H39" s="61"/>
      <c r="I39" s="61"/>
      <c r="J39" s="61"/>
      <c r="K39" s="62"/>
      <c r="L39" s="63">
        <f t="shared" ref="L39:Z39" si="1">SUM(L8:L38)</f>
        <v>1</v>
      </c>
      <c r="M39" s="64">
        <f t="shared" si="1"/>
        <v>0</v>
      </c>
      <c r="N39" s="65">
        <f t="shared" si="1"/>
        <v>0</v>
      </c>
      <c r="O39" s="65">
        <f t="shared" si="1"/>
        <v>0</v>
      </c>
      <c r="P39" s="63">
        <f t="shared" si="1"/>
        <v>7</v>
      </c>
      <c r="Q39" s="64">
        <f t="shared" si="1"/>
        <v>0</v>
      </c>
      <c r="R39" s="63">
        <f t="shared" si="1"/>
        <v>4</v>
      </c>
      <c r="S39" s="63">
        <f t="shared" si="1"/>
        <v>4</v>
      </c>
      <c r="T39" s="64">
        <f t="shared" si="1"/>
        <v>2</v>
      </c>
      <c r="U39" s="64">
        <f t="shared" si="1"/>
        <v>0</v>
      </c>
      <c r="V39" s="66">
        <f>SUM(V8:V37)</f>
        <v>42.150000000000006</v>
      </c>
      <c r="W39" s="66">
        <f>SUM(W8:W37)</f>
        <v>10.86</v>
      </c>
      <c r="X39" s="66">
        <f>SUM(X8:X37)</f>
        <v>77.150000000000006</v>
      </c>
      <c r="Y39" s="66">
        <f>SUM(Y8:Y37)</f>
        <v>43.699999999999996</v>
      </c>
      <c r="Z39" s="64">
        <f t="shared" si="1"/>
        <v>16</v>
      </c>
      <c r="AA39" s="64">
        <f>SUM(AA8:AA38)</f>
        <v>2</v>
      </c>
      <c r="AB39" s="63">
        <f>SUM(AB7:AB38)</f>
        <v>0</v>
      </c>
      <c r="AC39" s="63"/>
      <c r="AD39" s="32"/>
      <c r="AE39" s="32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</row>
    <row r="40" spans="1:216" s="67" customFormat="1" ht="47.25" customHeight="1" thickTop="1" thickBot="1" x14ac:dyDescent="1">
      <c r="A40" s="319"/>
      <c r="B40" s="320"/>
      <c r="C40" s="68"/>
      <c r="D40" s="69"/>
      <c r="E40" s="70"/>
      <c r="F40" s="323"/>
      <c r="G40" s="324"/>
      <c r="H40" s="324"/>
      <c r="I40" s="324"/>
      <c r="J40" s="324"/>
      <c r="K40" s="69"/>
      <c r="L40" s="292" t="s">
        <v>30</v>
      </c>
      <c r="M40" s="294" t="s">
        <v>46</v>
      </c>
      <c r="N40" s="292" t="s">
        <v>29</v>
      </c>
      <c r="O40" s="294" t="s">
        <v>48</v>
      </c>
      <c r="P40" s="294" t="s">
        <v>35</v>
      </c>
      <c r="Q40" s="331" t="s">
        <v>28</v>
      </c>
      <c r="R40" s="294" t="s">
        <v>53</v>
      </c>
      <c r="S40" s="294" t="s">
        <v>57</v>
      </c>
      <c r="T40" s="294" t="s">
        <v>58</v>
      </c>
      <c r="U40" s="294" t="s">
        <v>37</v>
      </c>
      <c r="V40" s="292" t="s">
        <v>137</v>
      </c>
      <c r="W40" s="294" t="s">
        <v>140</v>
      </c>
      <c r="X40" s="292" t="s">
        <v>33</v>
      </c>
      <c r="Y40" s="294" t="s">
        <v>141</v>
      </c>
      <c r="Z40" s="294" t="s">
        <v>198</v>
      </c>
      <c r="AA40" s="294" t="s">
        <v>224</v>
      </c>
      <c r="AB40" s="329"/>
      <c r="AC40" s="294" t="s">
        <v>23</v>
      </c>
      <c r="AD40" s="32"/>
      <c r="AE40" s="32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</row>
    <row r="41" spans="1:216" s="67" customFormat="1" ht="204.75" customHeight="1" thickTop="1" x14ac:dyDescent="0.95">
      <c r="A41" s="319"/>
      <c r="B41" s="320"/>
      <c r="C41" s="68"/>
      <c r="D41" s="69"/>
      <c r="E41" s="70"/>
      <c r="F41" s="71"/>
      <c r="G41" s="325"/>
      <c r="H41" s="325"/>
      <c r="I41" s="325"/>
      <c r="J41" s="325"/>
      <c r="K41" s="70"/>
      <c r="L41" s="293"/>
      <c r="M41" s="295"/>
      <c r="N41" s="293"/>
      <c r="O41" s="295"/>
      <c r="P41" s="295"/>
      <c r="Q41" s="332"/>
      <c r="R41" s="295"/>
      <c r="S41" s="295"/>
      <c r="T41" s="295"/>
      <c r="U41" s="295"/>
      <c r="V41" s="293"/>
      <c r="W41" s="295"/>
      <c r="X41" s="293"/>
      <c r="Y41" s="295"/>
      <c r="Z41" s="295"/>
      <c r="AA41" s="295"/>
      <c r="AB41" s="330"/>
      <c r="AC41" s="295"/>
      <c r="AD41" s="32"/>
      <c r="AE41" s="32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</row>
    <row r="42" spans="1:216" s="67" customFormat="1" ht="68.25" customHeight="1" x14ac:dyDescent="0.95">
      <c r="A42" s="321"/>
      <c r="B42" s="322"/>
      <c r="C42" s="72"/>
      <c r="D42" s="73"/>
      <c r="E42" s="74"/>
      <c r="F42" s="326"/>
      <c r="G42" s="327"/>
      <c r="H42" s="327"/>
      <c r="I42" s="327"/>
      <c r="J42" s="327"/>
      <c r="K42" s="328"/>
      <c r="L42" s="75">
        <f>L39*3200</f>
        <v>3200</v>
      </c>
      <c r="M42" s="76">
        <f>M39*4000</f>
        <v>0</v>
      </c>
      <c r="N42" s="75">
        <f>N39*4800</f>
        <v>0</v>
      </c>
      <c r="O42" s="77">
        <f>O39*38400</f>
        <v>0</v>
      </c>
      <c r="P42" s="75">
        <f>P39*68000</f>
        <v>476000</v>
      </c>
      <c r="Q42" s="78">
        <f>Q39*84000</f>
        <v>0</v>
      </c>
      <c r="R42" s="75">
        <f>R39*76000</f>
        <v>304000</v>
      </c>
      <c r="S42" s="76">
        <f>S39*84000</f>
        <v>336000</v>
      </c>
      <c r="T42" s="76">
        <f>T39*80000</f>
        <v>160000</v>
      </c>
      <c r="U42" s="76">
        <f>U39*12000</f>
        <v>0</v>
      </c>
      <c r="V42" s="79">
        <f>V39*9000</f>
        <v>379350.00000000006</v>
      </c>
      <c r="W42" s="76">
        <f>W39*8000</f>
        <v>86880</v>
      </c>
      <c r="X42" s="79">
        <f>X39*6500</f>
        <v>501475.00000000006</v>
      </c>
      <c r="Y42" s="76">
        <f>Y39*6000</f>
        <v>262200</v>
      </c>
      <c r="Z42" s="76">
        <f>1*84000</f>
        <v>84000</v>
      </c>
      <c r="AA42" s="75">
        <f>1*76000</f>
        <v>76000</v>
      </c>
      <c r="AB42" s="80"/>
      <c r="AC42" s="75">
        <f>SUM(L42:AA42)</f>
        <v>2669105</v>
      </c>
      <c r="AD42" s="32"/>
      <c r="AE42" s="32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</row>
    <row r="43" spans="1:216" s="67" customFormat="1" ht="49.5" x14ac:dyDescent="0.95">
      <c r="N43" s="81"/>
      <c r="AE43" s="82"/>
    </row>
    <row r="44" spans="1:216" s="8" customFormat="1" ht="49.5" x14ac:dyDescent="0.95">
      <c r="A44" s="298" t="s">
        <v>0</v>
      </c>
      <c r="B44" s="298"/>
      <c r="C44" s="1" t="s">
        <v>1</v>
      </c>
      <c r="D44" s="1" t="s">
        <v>2</v>
      </c>
      <c r="E44" s="1"/>
      <c r="F44" s="1"/>
      <c r="G44" s="1"/>
      <c r="H44" s="1"/>
      <c r="I44" s="1"/>
      <c r="J44" s="1"/>
      <c r="K44" s="1"/>
      <c r="L44" s="2"/>
      <c r="M44" s="3"/>
      <c r="N44" s="4"/>
      <c r="O44" s="5"/>
      <c r="P44" s="2"/>
      <c r="Q44" s="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5"/>
      <c r="AD44" s="6"/>
      <c r="AE44" s="6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</row>
    <row r="45" spans="1:216" s="8" customFormat="1" ht="50.5" x14ac:dyDescent="0.95">
      <c r="A45" s="298" t="s">
        <v>3</v>
      </c>
      <c r="B45" s="298"/>
      <c r="C45" s="1" t="s">
        <v>1</v>
      </c>
      <c r="D45" s="83" t="s">
        <v>40</v>
      </c>
      <c r="E45" s="1"/>
      <c r="F45" s="1"/>
      <c r="G45" s="1"/>
      <c r="H45" s="1"/>
      <c r="I45" s="298" t="s">
        <v>68</v>
      </c>
      <c r="J45" s="298"/>
      <c r="K45" s="298"/>
      <c r="L45" s="298"/>
      <c r="M45" s="298"/>
      <c r="N45" s="298"/>
      <c r="O45" s="298"/>
      <c r="P45" s="298"/>
      <c r="Q45" s="298"/>
      <c r="R45" s="298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6"/>
      <c r="AE45" s="6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</row>
    <row r="46" spans="1:216" s="8" customFormat="1" ht="50.5" x14ac:dyDescent="0.95">
      <c r="A46" s="299" t="s">
        <v>4</v>
      </c>
      <c r="B46" s="299"/>
      <c r="C46" s="1" t="s">
        <v>1</v>
      </c>
      <c r="D46" s="84" t="s">
        <v>41</v>
      </c>
      <c r="E46" s="9"/>
      <c r="F46" s="1"/>
      <c r="G46" s="9"/>
      <c r="H46" s="9"/>
      <c r="I46" s="10"/>
      <c r="J46" s="10"/>
      <c r="K46" s="10"/>
      <c r="L46" s="11"/>
      <c r="M46" s="3"/>
      <c r="N46" s="4"/>
      <c r="O46" s="11"/>
      <c r="P46" s="11"/>
      <c r="Q46" s="3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5"/>
      <c r="AD46" s="6"/>
      <c r="AE46" s="6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</row>
    <row r="47" spans="1:216" s="15" customFormat="1" ht="49.5" x14ac:dyDescent="0.95">
      <c r="A47" s="300" t="s">
        <v>5</v>
      </c>
      <c r="B47" s="300" t="s">
        <v>6</v>
      </c>
      <c r="C47" s="303" t="s">
        <v>7</v>
      </c>
      <c r="D47" s="304"/>
      <c r="E47" s="12" t="s">
        <v>8</v>
      </c>
      <c r="F47" s="305" t="s">
        <v>9</v>
      </c>
      <c r="G47" s="306"/>
      <c r="H47" s="306"/>
      <c r="I47" s="306"/>
      <c r="J47" s="306"/>
      <c r="K47" s="307"/>
      <c r="L47" s="308" t="s">
        <v>10</v>
      </c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296" t="s">
        <v>11</v>
      </c>
      <c r="AC47" s="296" t="s">
        <v>12</v>
      </c>
      <c r="AD47" s="13"/>
      <c r="AE47" s="13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</row>
    <row r="48" spans="1:216" s="15" customFormat="1" ht="45.75" customHeight="1" x14ac:dyDescent="0.95">
      <c r="A48" s="301"/>
      <c r="B48" s="301"/>
      <c r="C48" s="300" t="s">
        <v>13</v>
      </c>
      <c r="D48" s="300" t="s">
        <v>14</v>
      </c>
      <c r="E48" s="301" t="s">
        <v>15</v>
      </c>
      <c r="F48" s="311" t="s">
        <v>16</v>
      </c>
      <c r="G48" s="312"/>
      <c r="H48" s="312"/>
      <c r="I48" s="312"/>
      <c r="J48" s="312"/>
      <c r="K48" s="313"/>
      <c r="L48" s="296" t="s">
        <v>17</v>
      </c>
      <c r="M48" s="296" t="s">
        <v>45</v>
      </c>
      <c r="N48" s="296" t="s">
        <v>19</v>
      </c>
      <c r="O48" s="296" t="s">
        <v>47</v>
      </c>
      <c r="P48" s="296" t="s">
        <v>18</v>
      </c>
      <c r="Q48" s="316" t="s">
        <v>31</v>
      </c>
      <c r="R48" s="296" t="s">
        <v>54</v>
      </c>
      <c r="S48" s="314" t="s">
        <v>56</v>
      </c>
      <c r="T48" s="314" t="s">
        <v>59</v>
      </c>
      <c r="U48" s="296" t="s">
        <v>60</v>
      </c>
      <c r="V48" s="296" t="s">
        <v>136</v>
      </c>
      <c r="W48" s="296" t="s">
        <v>138</v>
      </c>
      <c r="X48" s="296" t="s">
        <v>32</v>
      </c>
      <c r="Y48" s="296" t="s">
        <v>139</v>
      </c>
      <c r="Z48" s="296" t="s">
        <v>111</v>
      </c>
      <c r="AA48" s="296" t="s">
        <v>66</v>
      </c>
      <c r="AB48" s="310"/>
      <c r="AC48" s="310"/>
      <c r="AD48" s="13"/>
      <c r="AE48" s="13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</row>
    <row r="49" spans="1:216" s="15" customFormat="1" ht="192.75" customHeight="1" x14ac:dyDescent="0.95">
      <c r="A49" s="302"/>
      <c r="B49" s="302"/>
      <c r="C49" s="302"/>
      <c r="D49" s="302"/>
      <c r="E49" s="302"/>
      <c r="F49" s="16" t="s">
        <v>20</v>
      </c>
      <c r="G49" s="16" t="s">
        <v>21</v>
      </c>
      <c r="H49" s="16" t="s">
        <v>20</v>
      </c>
      <c r="I49" s="16" t="s">
        <v>21</v>
      </c>
      <c r="J49" s="16" t="s">
        <v>20</v>
      </c>
      <c r="K49" s="16" t="s">
        <v>21</v>
      </c>
      <c r="L49" s="297"/>
      <c r="M49" s="297"/>
      <c r="N49" s="297"/>
      <c r="O49" s="297"/>
      <c r="P49" s="297"/>
      <c r="Q49" s="316"/>
      <c r="R49" s="297"/>
      <c r="S49" s="315"/>
      <c r="T49" s="315"/>
      <c r="U49" s="297"/>
      <c r="V49" s="297"/>
      <c r="W49" s="297"/>
      <c r="X49" s="297"/>
      <c r="Y49" s="297"/>
      <c r="Z49" s="297"/>
      <c r="AA49" s="297"/>
      <c r="AB49" s="297"/>
      <c r="AC49" s="297"/>
      <c r="AD49" s="13"/>
      <c r="AE49" s="13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</row>
    <row r="50" spans="1:216" s="15" customFormat="1" ht="49.5" x14ac:dyDescent="0.95">
      <c r="A50" s="17"/>
      <c r="B50" s="18"/>
      <c r="C50" s="18"/>
      <c r="D50" s="17"/>
      <c r="E50" s="17"/>
      <c r="F50" s="19"/>
      <c r="G50" s="19"/>
      <c r="H50" s="19"/>
      <c r="I50" s="19"/>
      <c r="J50" s="19"/>
      <c r="K50" s="19"/>
      <c r="L50" s="20">
        <v>3200</v>
      </c>
      <c r="M50" s="21">
        <v>4000</v>
      </c>
      <c r="N50" s="20">
        <v>4800</v>
      </c>
      <c r="O50" s="20">
        <v>38400</v>
      </c>
      <c r="P50" s="20">
        <v>68000</v>
      </c>
      <c r="Q50" s="21">
        <v>84000</v>
      </c>
      <c r="R50" s="20">
        <v>76000</v>
      </c>
      <c r="S50" s="21">
        <v>84000</v>
      </c>
      <c r="T50" s="21">
        <v>80000</v>
      </c>
      <c r="U50" s="21">
        <v>60000</v>
      </c>
      <c r="V50" s="22">
        <v>9000</v>
      </c>
      <c r="W50" s="21">
        <v>8000</v>
      </c>
      <c r="X50" s="22">
        <v>6500</v>
      </c>
      <c r="Y50" s="21">
        <v>6000</v>
      </c>
      <c r="Z50" s="21">
        <v>84000</v>
      </c>
      <c r="AA50" s="20">
        <v>76000</v>
      </c>
      <c r="AB50" s="23"/>
      <c r="AC50" s="17"/>
      <c r="AD50" s="13"/>
      <c r="AE50" s="13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</row>
    <row r="51" spans="1:216" s="33" customFormat="1" ht="105.75" customHeight="1" x14ac:dyDescent="0.95">
      <c r="A51" s="24">
        <v>1</v>
      </c>
      <c r="B51" s="25" t="s">
        <v>69</v>
      </c>
      <c r="C51" s="26"/>
      <c r="D51" s="27"/>
      <c r="E51" s="27"/>
      <c r="F51" s="28"/>
      <c r="G51" s="28"/>
      <c r="H51" s="28"/>
      <c r="I51" s="28"/>
      <c r="J51" s="28"/>
      <c r="K51" s="28"/>
      <c r="L51" s="29"/>
      <c r="M51" s="30"/>
      <c r="N51" s="31"/>
      <c r="O51" s="30"/>
      <c r="P51" s="29"/>
      <c r="Q51" s="30"/>
      <c r="R51" s="29"/>
      <c r="S51" s="29"/>
      <c r="T51" s="30"/>
      <c r="U51" s="30"/>
      <c r="V51" s="30"/>
      <c r="W51" s="30"/>
      <c r="X51" s="30"/>
      <c r="Y51" s="30"/>
      <c r="Z51" s="30"/>
      <c r="AA51" s="30"/>
      <c r="AB51" s="30"/>
      <c r="AC51" s="29" t="s">
        <v>100</v>
      </c>
      <c r="AD51" s="32">
        <f>D51-C51</f>
        <v>0</v>
      </c>
      <c r="AE51" s="32" t="s">
        <v>213</v>
      </c>
    </row>
    <row r="52" spans="1:216" s="33" customFormat="1" ht="105.75" customHeight="1" x14ac:dyDescent="0.95">
      <c r="A52" s="34">
        <v>2</v>
      </c>
      <c r="B52" s="45" t="s">
        <v>70</v>
      </c>
      <c r="C52" s="34"/>
      <c r="D52" s="34"/>
      <c r="E52" s="34"/>
      <c r="F52" s="41">
        <v>7</v>
      </c>
      <c r="G52" s="41">
        <v>12</v>
      </c>
      <c r="H52" s="41"/>
      <c r="I52" s="41"/>
      <c r="J52" s="41"/>
      <c r="K52" s="41"/>
      <c r="L52" s="42"/>
      <c r="M52" s="43"/>
      <c r="N52" s="43"/>
      <c r="O52" s="43"/>
      <c r="P52" s="42"/>
      <c r="Q52" s="43"/>
      <c r="R52" s="42"/>
      <c r="S52" s="42">
        <v>1</v>
      </c>
      <c r="T52" s="43"/>
      <c r="U52" s="43"/>
      <c r="V52" s="43"/>
      <c r="W52" s="43"/>
      <c r="X52" s="43"/>
      <c r="Y52" s="43"/>
      <c r="Z52" s="43"/>
      <c r="AA52" s="43"/>
      <c r="AB52" s="43"/>
      <c r="AC52" s="42" t="s">
        <v>238</v>
      </c>
      <c r="AD52" s="32">
        <f>D52-C52</f>
        <v>0</v>
      </c>
      <c r="AE52" s="32" t="s">
        <v>213</v>
      </c>
    </row>
    <row r="53" spans="1:216" s="33" customFormat="1" ht="162" customHeight="1" x14ac:dyDescent="0.95">
      <c r="A53" s="34">
        <v>3</v>
      </c>
      <c r="B53" s="39" t="s">
        <v>71</v>
      </c>
      <c r="C53" s="40"/>
      <c r="D53" s="34"/>
      <c r="E53" s="34"/>
      <c r="F53" s="41">
        <v>7</v>
      </c>
      <c r="G53" s="41">
        <v>12</v>
      </c>
      <c r="H53" s="41">
        <v>13</v>
      </c>
      <c r="I53" s="41">
        <v>17</v>
      </c>
      <c r="J53" s="41"/>
      <c r="K53" s="41"/>
      <c r="L53" s="42"/>
      <c r="M53" s="43"/>
      <c r="N53" s="43"/>
      <c r="O53" s="44"/>
      <c r="P53" s="42"/>
      <c r="Q53" s="43">
        <v>2</v>
      </c>
      <c r="R53" s="42">
        <v>1</v>
      </c>
      <c r="S53" s="42"/>
      <c r="T53" s="43">
        <v>1</v>
      </c>
      <c r="U53" s="43"/>
      <c r="V53" s="43"/>
      <c r="W53" s="43"/>
      <c r="X53" s="43"/>
      <c r="Y53" s="43"/>
      <c r="Z53" s="43"/>
      <c r="AA53" s="43">
        <v>2</v>
      </c>
      <c r="AB53" s="43"/>
      <c r="AC53" s="42" t="s">
        <v>239</v>
      </c>
      <c r="AD53" s="32">
        <f t="shared" ref="AD53:AD81" si="2">D53-C53</f>
        <v>0</v>
      </c>
      <c r="AE53" s="32" t="s">
        <v>214</v>
      </c>
    </row>
    <row r="54" spans="1:216" s="33" customFormat="1" ht="124.5" customHeight="1" x14ac:dyDescent="0.95">
      <c r="A54" s="34">
        <v>4</v>
      </c>
      <c r="B54" s="39" t="s">
        <v>72</v>
      </c>
      <c r="C54" s="34"/>
      <c r="D54" s="34"/>
      <c r="E54" s="34"/>
      <c r="F54" s="41">
        <v>7</v>
      </c>
      <c r="G54" s="41">
        <v>12</v>
      </c>
      <c r="H54" s="41">
        <v>14</v>
      </c>
      <c r="I54" s="41">
        <v>16</v>
      </c>
      <c r="J54" s="41"/>
      <c r="K54" s="41"/>
      <c r="L54" s="42"/>
      <c r="M54" s="43"/>
      <c r="N54" s="43"/>
      <c r="O54" s="44"/>
      <c r="P54" s="42"/>
      <c r="Q54" s="43"/>
      <c r="R54" s="42"/>
      <c r="S54" s="42"/>
      <c r="T54" s="43"/>
      <c r="U54" s="43"/>
      <c r="V54" s="43"/>
      <c r="W54" s="43"/>
      <c r="X54" s="43"/>
      <c r="Y54" s="43"/>
      <c r="Z54" s="43"/>
      <c r="AA54" s="43"/>
      <c r="AB54" s="43"/>
      <c r="AC54" s="42" t="s">
        <v>107</v>
      </c>
      <c r="AD54" s="32">
        <f t="shared" si="2"/>
        <v>0</v>
      </c>
      <c r="AE54" s="32" t="s">
        <v>214</v>
      </c>
    </row>
    <row r="55" spans="1:216" s="33" customFormat="1" ht="124.5" customHeight="1" x14ac:dyDescent="0.95">
      <c r="A55" s="34">
        <v>5</v>
      </c>
      <c r="B55" s="39" t="s">
        <v>73</v>
      </c>
      <c r="C55" s="34"/>
      <c r="D55" s="40"/>
      <c r="E55" s="34"/>
      <c r="F55" s="41">
        <v>7</v>
      </c>
      <c r="G55" s="41">
        <v>12</v>
      </c>
      <c r="H55" s="41">
        <v>14</v>
      </c>
      <c r="I55" s="41">
        <v>16</v>
      </c>
      <c r="J55" s="41"/>
      <c r="K55" s="41"/>
      <c r="L55" s="42"/>
      <c r="M55" s="43"/>
      <c r="N55" s="43"/>
      <c r="O55" s="43"/>
      <c r="P55" s="42"/>
      <c r="Q55" s="43"/>
      <c r="R55" s="42"/>
      <c r="S55" s="42"/>
      <c r="T55" s="43"/>
      <c r="U55" s="43"/>
      <c r="V55" s="43"/>
      <c r="W55" s="43"/>
      <c r="X55" s="43"/>
      <c r="Y55" s="43"/>
      <c r="Z55" s="43"/>
      <c r="AA55" s="43"/>
      <c r="AB55" s="43"/>
      <c r="AC55" s="42" t="s">
        <v>107</v>
      </c>
      <c r="AD55" s="32">
        <f t="shared" si="2"/>
        <v>0</v>
      </c>
      <c r="AE55" s="32" t="s">
        <v>214</v>
      </c>
    </row>
    <row r="56" spans="1:216" s="33" customFormat="1" ht="124.5" customHeight="1" x14ac:dyDescent="0.95">
      <c r="A56" s="34">
        <v>6</v>
      </c>
      <c r="B56" s="39" t="s">
        <v>74</v>
      </c>
      <c r="C56" s="40"/>
      <c r="D56" s="40"/>
      <c r="E56" s="34"/>
      <c r="F56" s="41">
        <v>7</v>
      </c>
      <c r="G56" s="41">
        <v>12</v>
      </c>
      <c r="H56" s="41">
        <v>14</v>
      </c>
      <c r="I56" s="41">
        <v>16</v>
      </c>
      <c r="J56" s="41"/>
      <c r="K56" s="41"/>
      <c r="L56" s="42"/>
      <c r="M56" s="43"/>
      <c r="N56" s="43"/>
      <c r="O56" s="43"/>
      <c r="P56" s="42"/>
      <c r="Q56" s="43"/>
      <c r="R56" s="42"/>
      <c r="S56" s="42"/>
      <c r="T56" s="43"/>
      <c r="U56" s="43"/>
      <c r="V56" s="44"/>
      <c r="W56" s="44"/>
      <c r="X56" s="44"/>
      <c r="Y56" s="44"/>
      <c r="Z56" s="43"/>
      <c r="AA56" s="43"/>
      <c r="AB56" s="43"/>
      <c r="AC56" s="42" t="s">
        <v>107</v>
      </c>
      <c r="AD56" s="32">
        <f t="shared" si="2"/>
        <v>0</v>
      </c>
      <c r="AE56" s="32" t="s">
        <v>214</v>
      </c>
    </row>
    <row r="57" spans="1:216" s="33" customFormat="1" ht="124.5" customHeight="1" x14ac:dyDescent="0.95">
      <c r="A57" s="34">
        <v>7</v>
      </c>
      <c r="B57" s="39" t="s">
        <v>75</v>
      </c>
      <c r="C57" s="40"/>
      <c r="D57" s="40"/>
      <c r="E57" s="34"/>
      <c r="F57" s="41">
        <v>7</v>
      </c>
      <c r="G57" s="41">
        <v>12</v>
      </c>
      <c r="H57" s="41">
        <v>14</v>
      </c>
      <c r="I57" s="41">
        <v>16</v>
      </c>
      <c r="J57" s="41"/>
      <c r="K57" s="41"/>
      <c r="L57" s="42"/>
      <c r="M57" s="43"/>
      <c r="N57" s="43"/>
      <c r="O57" s="44"/>
      <c r="P57" s="42"/>
      <c r="Q57" s="43"/>
      <c r="R57" s="42"/>
      <c r="S57" s="42"/>
      <c r="T57" s="43"/>
      <c r="U57" s="43"/>
      <c r="V57" s="44"/>
      <c r="W57" s="43"/>
      <c r="X57" s="44"/>
      <c r="Y57" s="43"/>
      <c r="Z57" s="43"/>
      <c r="AA57" s="43"/>
      <c r="AB57" s="43"/>
      <c r="AC57" s="42" t="s">
        <v>107</v>
      </c>
      <c r="AD57" s="32">
        <f t="shared" si="2"/>
        <v>0</v>
      </c>
      <c r="AE57" s="32" t="s">
        <v>214</v>
      </c>
    </row>
    <row r="58" spans="1:216" s="33" customFormat="1" ht="147" customHeight="1" x14ac:dyDescent="0.95">
      <c r="A58" s="34">
        <v>8</v>
      </c>
      <c r="B58" s="39" t="s">
        <v>76</v>
      </c>
      <c r="C58" s="40"/>
      <c r="D58" s="40"/>
      <c r="E58" s="40"/>
      <c r="F58" s="41">
        <v>7</v>
      </c>
      <c r="G58" s="41">
        <v>12</v>
      </c>
      <c r="H58" s="41">
        <v>13</v>
      </c>
      <c r="I58" s="41">
        <v>17</v>
      </c>
      <c r="J58" s="41"/>
      <c r="K58" s="41"/>
      <c r="L58" s="42"/>
      <c r="M58" s="43"/>
      <c r="N58" s="43"/>
      <c r="O58" s="44"/>
      <c r="P58" s="42"/>
      <c r="Q58" s="43"/>
      <c r="R58" s="42"/>
      <c r="S58" s="42"/>
      <c r="T58" s="43"/>
      <c r="U58" s="43"/>
      <c r="V58" s="44"/>
      <c r="W58" s="44"/>
      <c r="X58" s="44">
        <v>15.82</v>
      </c>
      <c r="Y58" s="44">
        <v>15.33</v>
      </c>
      <c r="Z58" s="43"/>
      <c r="AA58" s="43"/>
      <c r="AB58" s="43"/>
      <c r="AC58" s="42" t="s">
        <v>240</v>
      </c>
      <c r="AD58" s="32">
        <f t="shared" si="2"/>
        <v>0</v>
      </c>
      <c r="AE58" s="32" t="s">
        <v>214</v>
      </c>
    </row>
    <row r="59" spans="1:216" s="33" customFormat="1" ht="147" customHeight="1" x14ac:dyDescent="0.95">
      <c r="A59" s="34">
        <v>9</v>
      </c>
      <c r="B59" s="45" t="s">
        <v>77</v>
      </c>
      <c r="C59" s="40"/>
      <c r="D59" s="40"/>
      <c r="E59" s="34"/>
      <c r="F59" s="41">
        <v>7</v>
      </c>
      <c r="G59" s="41">
        <v>12</v>
      </c>
      <c r="H59" s="41"/>
      <c r="I59" s="41"/>
      <c r="J59" s="41"/>
      <c r="K59" s="41"/>
      <c r="L59" s="42"/>
      <c r="M59" s="43"/>
      <c r="N59" s="43"/>
      <c r="O59" s="43"/>
      <c r="P59" s="42"/>
      <c r="Q59" s="43"/>
      <c r="R59" s="42"/>
      <c r="S59" s="42"/>
      <c r="T59" s="43"/>
      <c r="U59" s="43"/>
      <c r="V59" s="44"/>
      <c r="W59" s="43"/>
      <c r="X59" s="44">
        <v>14.37</v>
      </c>
      <c r="Y59" s="43"/>
      <c r="Z59" s="43"/>
      <c r="AA59" s="43"/>
      <c r="AB59" s="43"/>
      <c r="AC59" s="42" t="s">
        <v>241</v>
      </c>
      <c r="AD59" s="32">
        <f t="shared" si="2"/>
        <v>0</v>
      </c>
      <c r="AE59" s="32" t="s">
        <v>213</v>
      </c>
    </row>
    <row r="60" spans="1:216" s="33" customFormat="1" ht="147" customHeight="1" x14ac:dyDescent="0.95">
      <c r="A60" s="34">
        <v>10</v>
      </c>
      <c r="B60" s="39" t="s">
        <v>78</v>
      </c>
      <c r="C60" s="40"/>
      <c r="D60" s="40"/>
      <c r="E60" s="34"/>
      <c r="F60" s="41">
        <v>7</v>
      </c>
      <c r="G60" s="41">
        <v>12</v>
      </c>
      <c r="H60" s="41">
        <v>14</v>
      </c>
      <c r="I60" s="41">
        <v>16</v>
      </c>
      <c r="J60" s="41"/>
      <c r="K60" s="41"/>
      <c r="L60" s="42"/>
      <c r="M60" s="43"/>
      <c r="N60" s="44"/>
      <c r="O60" s="43"/>
      <c r="P60" s="42"/>
      <c r="Q60" s="43"/>
      <c r="R60" s="42"/>
      <c r="S60" s="42"/>
      <c r="T60" s="43"/>
      <c r="U60" s="43"/>
      <c r="V60" s="46"/>
      <c r="W60" s="44"/>
      <c r="X60" s="46"/>
      <c r="Y60" s="44"/>
      <c r="Z60" s="43"/>
      <c r="AA60" s="43"/>
      <c r="AB60" s="43"/>
      <c r="AC60" s="42" t="s">
        <v>107</v>
      </c>
      <c r="AD60" s="32">
        <f t="shared" si="2"/>
        <v>0</v>
      </c>
      <c r="AE60" s="32" t="s">
        <v>214</v>
      </c>
    </row>
    <row r="61" spans="1:216" s="33" customFormat="1" ht="147" customHeight="1" x14ac:dyDescent="0.95">
      <c r="A61" s="34">
        <v>11</v>
      </c>
      <c r="B61" s="39" t="s">
        <v>79</v>
      </c>
      <c r="C61" s="40"/>
      <c r="D61" s="40"/>
      <c r="E61" s="34"/>
      <c r="F61" s="41">
        <v>7</v>
      </c>
      <c r="G61" s="41">
        <v>12</v>
      </c>
      <c r="H61" s="41">
        <v>14</v>
      </c>
      <c r="I61" s="41">
        <v>16</v>
      </c>
      <c r="J61" s="41"/>
      <c r="K61" s="41"/>
      <c r="L61" s="42"/>
      <c r="M61" s="43"/>
      <c r="N61" s="44"/>
      <c r="O61" s="44"/>
      <c r="P61" s="42"/>
      <c r="Q61" s="43"/>
      <c r="R61" s="42"/>
      <c r="S61" s="42"/>
      <c r="T61" s="43"/>
      <c r="U61" s="43"/>
      <c r="V61" s="44"/>
      <c r="W61" s="44"/>
      <c r="X61" s="44"/>
      <c r="Y61" s="44"/>
      <c r="Z61" s="43"/>
      <c r="AA61" s="43"/>
      <c r="AB61" s="43"/>
      <c r="AC61" s="42" t="s">
        <v>107</v>
      </c>
      <c r="AD61" s="32">
        <f t="shared" si="2"/>
        <v>0</v>
      </c>
      <c r="AE61" s="32" t="s">
        <v>214</v>
      </c>
    </row>
    <row r="62" spans="1:216" s="33" customFormat="1" ht="147" customHeight="1" x14ac:dyDescent="0.95">
      <c r="A62" s="34">
        <v>12</v>
      </c>
      <c r="B62" s="39" t="s">
        <v>80</v>
      </c>
      <c r="C62" s="40"/>
      <c r="D62" s="34"/>
      <c r="E62" s="34"/>
      <c r="F62" s="41">
        <v>7</v>
      </c>
      <c r="G62" s="41">
        <v>12</v>
      </c>
      <c r="H62" s="41">
        <v>14</v>
      </c>
      <c r="I62" s="41">
        <v>16</v>
      </c>
      <c r="J62" s="41"/>
      <c r="K62" s="41"/>
      <c r="L62" s="42"/>
      <c r="M62" s="43"/>
      <c r="N62" s="47"/>
      <c r="O62" s="44"/>
      <c r="P62" s="42"/>
      <c r="Q62" s="43"/>
      <c r="R62" s="42"/>
      <c r="S62" s="42"/>
      <c r="T62" s="43"/>
      <c r="U62" s="43"/>
      <c r="V62" s="43"/>
      <c r="W62" s="43"/>
      <c r="X62" s="43"/>
      <c r="Y62" s="43"/>
      <c r="Z62" s="43"/>
      <c r="AA62" s="43"/>
      <c r="AB62" s="43"/>
      <c r="AC62" s="42" t="s">
        <v>107</v>
      </c>
      <c r="AD62" s="32">
        <f t="shared" si="2"/>
        <v>0</v>
      </c>
      <c r="AE62" s="32" t="s">
        <v>214</v>
      </c>
    </row>
    <row r="63" spans="1:216" s="33" customFormat="1" ht="147" customHeight="1" x14ac:dyDescent="0.95">
      <c r="A63" s="34">
        <v>13</v>
      </c>
      <c r="B63" s="39" t="s">
        <v>81</v>
      </c>
      <c r="C63" s="40"/>
      <c r="D63" s="40"/>
      <c r="E63" s="34"/>
      <c r="F63" s="41">
        <v>7</v>
      </c>
      <c r="G63" s="41">
        <v>12</v>
      </c>
      <c r="H63" s="41">
        <v>13</v>
      </c>
      <c r="I63" s="41">
        <v>17</v>
      </c>
      <c r="J63" s="41"/>
      <c r="K63" s="41"/>
      <c r="L63" s="42"/>
      <c r="M63" s="43"/>
      <c r="N63" s="43"/>
      <c r="O63" s="44"/>
      <c r="P63" s="42"/>
      <c r="Q63" s="43"/>
      <c r="R63" s="42"/>
      <c r="S63" s="42"/>
      <c r="T63" s="43"/>
      <c r="U63" s="43"/>
      <c r="V63" s="44"/>
      <c r="W63" s="44"/>
      <c r="X63" s="44">
        <v>16.63</v>
      </c>
      <c r="Y63" s="44"/>
      <c r="Z63" s="43"/>
      <c r="AA63" s="43"/>
      <c r="AB63" s="43"/>
      <c r="AC63" s="42" t="s">
        <v>242</v>
      </c>
      <c r="AD63" s="32">
        <f t="shared" si="2"/>
        <v>0</v>
      </c>
      <c r="AE63" s="32" t="s">
        <v>214</v>
      </c>
    </row>
    <row r="64" spans="1:216" s="33" customFormat="1" ht="147" customHeight="1" x14ac:dyDescent="0.95">
      <c r="A64" s="34">
        <v>14</v>
      </c>
      <c r="B64" s="39" t="s">
        <v>82</v>
      </c>
      <c r="C64" s="40"/>
      <c r="D64" s="34"/>
      <c r="E64" s="34"/>
      <c r="F64" s="41">
        <v>7</v>
      </c>
      <c r="G64" s="41">
        <v>12</v>
      </c>
      <c r="H64" s="41">
        <v>13</v>
      </c>
      <c r="I64" s="41">
        <v>17</v>
      </c>
      <c r="J64" s="41"/>
      <c r="K64" s="41"/>
      <c r="L64" s="42"/>
      <c r="M64" s="42"/>
      <c r="N64" s="43"/>
      <c r="O64" s="44"/>
      <c r="P64" s="42"/>
      <c r="Q64" s="43"/>
      <c r="R64" s="42"/>
      <c r="S64" s="42"/>
      <c r="T64" s="43"/>
      <c r="U64" s="43"/>
      <c r="V64" s="44">
        <v>14.38</v>
      </c>
      <c r="W64" s="44"/>
      <c r="X64" s="43"/>
      <c r="Y64" s="43"/>
      <c r="Z64" s="43"/>
      <c r="AA64" s="43"/>
      <c r="AB64" s="43"/>
      <c r="AC64" s="42" t="s">
        <v>243</v>
      </c>
      <c r="AD64" s="32">
        <f t="shared" si="2"/>
        <v>0</v>
      </c>
      <c r="AE64" s="32" t="s">
        <v>214</v>
      </c>
    </row>
    <row r="65" spans="1:31" s="33" customFormat="1" ht="210.75" customHeight="1" x14ac:dyDescent="0.95">
      <c r="A65" s="34">
        <v>15</v>
      </c>
      <c r="B65" s="39" t="s">
        <v>83</v>
      </c>
      <c r="C65" s="34"/>
      <c r="D65" s="34"/>
      <c r="E65" s="34"/>
      <c r="F65" s="41">
        <v>7</v>
      </c>
      <c r="G65" s="41">
        <v>12</v>
      </c>
      <c r="H65" s="41">
        <v>13</v>
      </c>
      <c r="I65" s="41">
        <v>17</v>
      </c>
      <c r="J65" s="41"/>
      <c r="K65" s="41"/>
      <c r="L65" s="42"/>
      <c r="M65" s="43"/>
      <c r="N65" s="43"/>
      <c r="O65" s="44"/>
      <c r="P65" s="42">
        <v>3</v>
      </c>
      <c r="Q65" s="43"/>
      <c r="R65" s="42">
        <v>1</v>
      </c>
      <c r="S65" s="42">
        <v>1</v>
      </c>
      <c r="T65" s="43"/>
      <c r="U65" s="43"/>
      <c r="V65" s="44"/>
      <c r="W65" s="44"/>
      <c r="X65" s="44">
        <v>11.84</v>
      </c>
      <c r="Y65" s="44"/>
      <c r="Z65" s="43"/>
      <c r="AA65" s="43"/>
      <c r="AB65" s="43"/>
      <c r="AC65" s="42" t="s">
        <v>244</v>
      </c>
      <c r="AD65" s="32">
        <f t="shared" si="2"/>
        <v>0</v>
      </c>
      <c r="AE65" s="32" t="s">
        <v>214</v>
      </c>
    </row>
    <row r="66" spans="1:31" s="33" customFormat="1" ht="73.5" customHeight="1" x14ac:dyDescent="0.95">
      <c r="A66" s="34">
        <v>16</v>
      </c>
      <c r="B66" s="25" t="s">
        <v>84</v>
      </c>
      <c r="C66" s="35"/>
      <c r="D66" s="35"/>
      <c r="E66" s="35"/>
      <c r="F66" s="36"/>
      <c r="G66" s="36"/>
      <c r="H66" s="36"/>
      <c r="I66" s="36"/>
      <c r="J66" s="36"/>
      <c r="K66" s="36"/>
      <c r="L66" s="37"/>
      <c r="M66" s="38"/>
      <c r="N66" s="38"/>
      <c r="O66" s="38"/>
      <c r="P66" s="37"/>
      <c r="Q66" s="38"/>
      <c r="R66" s="37"/>
      <c r="S66" s="37"/>
      <c r="T66" s="38"/>
      <c r="U66" s="38"/>
      <c r="V66" s="38"/>
      <c r="W66" s="38"/>
      <c r="X66" s="38"/>
      <c r="Y66" s="38"/>
      <c r="Z66" s="38"/>
      <c r="AA66" s="38"/>
      <c r="AB66" s="38"/>
      <c r="AC66" s="37" t="s">
        <v>100</v>
      </c>
      <c r="AD66" s="32">
        <f t="shared" si="2"/>
        <v>0</v>
      </c>
      <c r="AE66" s="32" t="s">
        <v>213</v>
      </c>
    </row>
    <row r="67" spans="1:31" s="33" customFormat="1" ht="73.5" customHeight="1" x14ac:dyDescent="0.95">
      <c r="A67" s="34">
        <v>17</v>
      </c>
      <c r="B67" s="39" t="s">
        <v>85</v>
      </c>
      <c r="C67" s="34"/>
      <c r="D67" s="40"/>
      <c r="E67" s="34"/>
      <c r="F67" s="41">
        <v>7</v>
      </c>
      <c r="G67" s="41">
        <v>12</v>
      </c>
      <c r="H67" s="41">
        <v>14</v>
      </c>
      <c r="I67" s="41">
        <v>16</v>
      </c>
      <c r="J67" s="41"/>
      <c r="K67" s="41"/>
      <c r="L67" s="42"/>
      <c r="M67" s="43"/>
      <c r="N67" s="44"/>
      <c r="O67" s="44"/>
      <c r="P67" s="42"/>
      <c r="Q67" s="43"/>
      <c r="R67" s="42"/>
      <c r="S67" s="42"/>
      <c r="T67" s="43"/>
      <c r="U67" s="43"/>
      <c r="V67" s="44"/>
      <c r="W67" s="44"/>
      <c r="X67" s="44"/>
      <c r="Y67" s="43"/>
      <c r="Z67" s="43"/>
      <c r="AA67" s="43"/>
      <c r="AB67" s="43"/>
      <c r="AC67" s="42" t="s">
        <v>107</v>
      </c>
      <c r="AD67" s="32">
        <f t="shared" si="2"/>
        <v>0</v>
      </c>
      <c r="AE67" s="32" t="s">
        <v>214</v>
      </c>
    </row>
    <row r="68" spans="1:31" s="33" customFormat="1" ht="73.5" customHeight="1" x14ac:dyDescent="0.95">
      <c r="A68" s="34">
        <v>18</v>
      </c>
      <c r="B68" s="39" t="s">
        <v>86</v>
      </c>
      <c r="C68" s="40"/>
      <c r="D68" s="34"/>
      <c r="E68" s="34"/>
      <c r="F68" s="41">
        <v>7</v>
      </c>
      <c r="G68" s="41">
        <v>12</v>
      </c>
      <c r="H68" s="41">
        <v>14</v>
      </c>
      <c r="I68" s="41">
        <v>16</v>
      </c>
      <c r="J68" s="41"/>
      <c r="K68" s="41"/>
      <c r="L68" s="42"/>
      <c r="M68" s="43"/>
      <c r="N68" s="43"/>
      <c r="O68" s="44"/>
      <c r="P68" s="42"/>
      <c r="Q68" s="43"/>
      <c r="R68" s="42"/>
      <c r="S68" s="42"/>
      <c r="T68" s="43"/>
      <c r="U68" s="43"/>
      <c r="V68" s="44"/>
      <c r="W68" s="44"/>
      <c r="X68" s="44"/>
      <c r="Y68" s="44"/>
      <c r="Z68" s="43"/>
      <c r="AA68" s="43"/>
      <c r="AB68" s="43"/>
      <c r="AC68" s="42" t="s">
        <v>107</v>
      </c>
      <c r="AD68" s="32">
        <f t="shared" si="2"/>
        <v>0</v>
      </c>
      <c r="AE68" s="32" t="s">
        <v>214</v>
      </c>
    </row>
    <row r="69" spans="1:31" s="33" customFormat="1" ht="73.5" customHeight="1" x14ac:dyDescent="0.95">
      <c r="A69" s="34">
        <v>19</v>
      </c>
      <c r="B69" s="39" t="s">
        <v>87</v>
      </c>
      <c r="C69" s="34"/>
      <c r="D69" s="40"/>
      <c r="E69" s="34"/>
      <c r="F69" s="41">
        <v>7</v>
      </c>
      <c r="G69" s="41">
        <v>12</v>
      </c>
      <c r="H69" s="41">
        <v>13</v>
      </c>
      <c r="I69" s="41">
        <v>17</v>
      </c>
      <c r="J69" s="41"/>
      <c r="K69" s="41"/>
      <c r="L69" s="42"/>
      <c r="M69" s="43"/>
      <c r="N69" s="43"/>
      <c r="O69" s="44"/>
      <c r="P69" s="42"/>
      <c r="Q69" s="43"/>
      <c r="R69" s="42"/>
      <c r="S69" s="42"/>
      <c r="T69" s="43"/>
      <c r="U69" s="43"/>
      <c r="V69" s="44"/>
      <c r="W69" s="44"/>
      <c r="X69" s="43"/>
      <c r="Y69" s="43"/>
      <c r="Z69" s="43"/>
      <c r="AA69" s="43"/>
      <c r="AB69" s="43"/>
      <c r="AC69" s="42" t="s">
        <v>174</v>
      </c>
      <c r="AD69" s="32">
        <f t="shared" si="2"/>
        <v>0</v>
      </c>
      <c r="AE69" s="32" t="s">
        <v>214</v>
      </c>
    </row>
    <row r="70" spans="1:31" s="33" customFormat="1" ht="73.5" customHeight="1" x14ac:dyDescent="0.95">
      <c r="A70" s="34">
        <v>20</v>
      </c>
      <c r="B70" s="39" t="s">
        <v>88</v>
      </c>
      <c r="C70" s="40"/>
      <c r="D70" s="40"/>
      <c r="E70" s="34"/>
      <c r="F70" s="41">
        <v>7</v>
      </c>
      <c r="G70" s="41">
        <v>12</v>
      </c>
      <c r="H70" s="41">
        <v>13</v>
      </c>
      <c r="I70" s="41">
        <v>17</v>
      </c>
      <c r="J70" s="41"/>
      <c r="K70" s="41"/>
      <c r="L70" s="42"/>
      <c r="M70" s="43"/>
      <c r="N70" s="44"/>
      <c r="O70" s="44"/>
      <c r="P70" s="42"/>
      <c r="Q70" s="43"/>
      <c r="R70" s="42"/>
      <c r="S70" s="42"/>
      <c r="T70" s="43"/>
      <c r="U70" s="43"/>
      <c r="V70" s="44"/>
      <c r="W70" s="44"/>
      <c r="X70" s="44">
        <v>27.08</v>
      </c>
      <c r="Y70" s="44">
        <v>21</v>
      </c>
      <c r="Z70" s="43"/>
      <c r="AA70" s="43"/>
      <c r="AB70" s="43"/>
      <c r="AC70" s="42" t="s">
        <v>229</v>
      </c>
      <c r="AD70" s="32">
        <f t="shared" si="2"/>
        <v>0</v>
      </c>
      <c r="AE70" s="32" t="s">
        <v>214</v>
      </c>
    </row>
    <row r="71" spans="1:31" s="33" customFormat="1" ht="73.5" customHeight="1" x14ac:dyDescent="0.95">
      <c r="A71" s="34">
        <v>21</v>
      </c>
      <c r="B71" s="39" t="s">
        <v>89</v>
      </c>
      <c r="C71" s="40"/>
      <c r="D71" s="34"/>
      <c r="E71" s="34"/>
      <c r="F71" s="41">
        <v>7</v>
      </c>
      <c r="G71" s="41">
        <v>12</v>
      </c>
      <c r="H71" s="41">
        <v>13</v>
      </c>
      <c r="I71" s="41">
        <v>17</v>
      </c>
      <c r="J71" s="41"/>
      <c r="K71" s="41"/>
      <c r="L71" s="42"/>
      <c r="M71" s="42"/>
      <c r="N71" s="43"/>
      <c r="O71" s="43"/>
      <c r="P71" s="42"/>
      <c r="Q71" s="43"/>
      <c r="R71" s="42"/>
      <c r="S71" s="42"/>
      <c r="T71" s="43"/>
      <c r="U71" s="43"/>
      <c r="V71" s="44">
        <v>26.48</v>
      </c>
      <c r="W71" s="44"/>
      <c r="X71" s="43"/>
      <c r="Y71" s="43"/>
      <c r="Z71" s="43"/>
      <c r="AA71" s="43"/>
      <c r="AB71" s="43"/>
      <c r="AC71" s="42" t="s">
        <v>229</v>
      </c>
      <c r="AD71" s="32">
        <f t="shared" si="2"/>
        <v>0</v>
      </c>
      <c r="AE71" s="32" t="s">
        <v>214</v>
      </c>
    </row>
    <row r="72" spans="1:31" s="33" customFormat="1" ht="73.5" customHeight="1" x14ac:dyDescent="0.95">
      <c r="A72" s="34">
        <v>22</v>
      </c>
      <c r="B72" s="39" t="s">
        <v>90</v>
      </c>
      <c r="C72" s="34"/>
      <c r="D72" s="34"/>
      <c r="E72" s="34"/>
      <c r="F72" s="41">
        <v>7</v>
      </c>
      <c r="G72" s="41">
        <v>12</v>
      </c>
      <c r="H72" s="41">
        <v>13</v>
      </c>
      <c r="I72" s="41">
        <v>17</v>
      </c>
      <c r="J72" s="41"/>
      <c r="K72" s="41"/>
      <c r="L72" s="42">
        <v>40</v>
      </c>
      <c r="M72" s="43"/>
      <c r="N72" s="43"/>
      <c r="O72" s="43"/>
      <c r="P72" s="42"/>
      <c r="Q72" s="43"/>
      <c r="R72" s="42"/>
      <c r="S72" s="42"/>
      <c r="T72" s="43"/>
      <c r="U72" s="43"/>
      <c r="V72" s="44"/>
      <c r="W72" s="44"/>
      <c r="X72" s="44">
        <v>14.86</v>
      </c>
      <c r="Y72" s="44">
        <v>11.12</v>
      </c>
      <c r="Z72" s="43"/>
      <c r="AA72" s="43"/>
      <c r="AB72" s="43"/>
      <c r="AC72" s="42" t="s">
        <v>230</v>
      </c>
      <c r="AD72" s="32">
        <f t="shared" si="2"/>
        <v>0</v>
      </c>
      <c r="AE72" s="32" t="s">
        <v>214</v>
      </c>
    </row>
    <row r="73" spans="1:31" s="33" customFormat="1" ht="73.5" customHeight="1" x14ac:dyDescent="0.95">
      <c r="A73" s="34">
        <v>23</v>
      </c>
      <c r="B73" s="45" t="s">
        <v>91</v>
      </c>
      <c r="C73" s="34"/>
      <c r="D73" s="34"/>
      <c r="E73" s="34"/>
      <c r="F73" s="41">
        <v>7</v>
      </c>
      <c r="G73" s="41">
        <v>12</v>
      </c>
      <c r="H73" s="41">
        <v>13</v>
      </c>
      <c r="I73" s="41">
        <v>17</v>
      </c>
      <c r="J73" s="41"/>
      <c r="K73" s="41"/>
      <c r="L73" s="42"/>
      <c r="M73" s="43"/>
      <c r="N73" s="43"/>
      <c r="O73" s="43"/>
      <c r="P73" s="42"/>
      <c r="Q73" s="43"/>
      <c r="R73" s="42"/>
      <c r="S73" s="42"/>
      <c r="T73" s="43"/>
      <c r="U73" s="43"/>
      <c r="V73" s="44">
        <v>12.81</v>
      </c>
      <c r="W73" s="44">
        <v>11.29</v>
      </c>
      <c r="X73" s="43"/>
      <c r="Y73" s="43"/>
      <c r="Z73" s="43"/>
      <c r="AA73" s="43"/>
      <c r="AB73" s="43"/>
      <c r="AC73" s="42" t="s">
        <v>229</v>
      </c>
      <c r="AD73" s="32">
        <f t="shared" si="2"/>
        <v>0</v>
      </c>
      <c r="AE73" s="32" t="s">
        <v>213</v>
      </c>
    </row>
    <row r="74" spans="1:31" s="33" customFormat="1" ht="73.5" customHeight="1" x14ac:dyDescent="0.95">
      <c r="A74" s="34">
        <v>24</v>
      </c>
      <c r="B74" s="39" t="s">
        <v>92</v>
      </c>
      <c r="C74" s="40"/>
      <c r="D74" s="40"/>
      <c r="E74" s="34"/>
      <c r="F74" s="41"/>
      <c r="G74" s="41"/>
      <c r="H74" s="41"/>
      <c r="I74" s="41"/>
      <c r="J74" s="41"/>
      <c r="K74" s="41"/>
      <c r="L74" s="42"/>
      <c r="M74" s="43"/>
      <c r="N74" s="44"/>
      <c r="O74" s="44"/>
      <c r="P74" s="42"/>
      <c r="Q74" s="43"/>
      <c r="R74" s="42"/>
      <c r="S74" s="42"/>
      <c r="T74" s="43"/>
      <c r="U74" s="43"/>
      <c r="V74" s="44"/>
      <c r="W74" s="44"/>
      <c r="X74" s="44"/>
      <c r="Y74" s="44"/>
      <c r="Z74" s="43"/>
      <c r="AA74" s="43"/>
      <c r="AB74" s="43"/>
      <c r="AC74" s="42" t="s">
        <v>107</v>
      </c>
      <c r="AD74" s="32">
        <f t="shared" si="2"/>
        <v>0</v>
      </c>
      <c r="AE74" s="32" t="s">
        <v>214</v>
      </c>
    </row>
    <row r="75" spans="1:31" s="33" customFormat="1" ht="73.5" customHeight="1" x14ac:dyDescent="0.95">
      <c r="A75" s="34">
        <v>25</v>
      </c>
      <c r="B75" s="39" t="s">
        <v>93</v>
      </c>
      <c r="C75" s="40"/>
      <c r="D75" s="34"/>
      <c r="E75" s="34"/>
      <c r="F75" s="41"/>
      <c r="G75" s="41"/>
      <c r="H75" s="41"/>
      <c r="I75" s="41"/>
      <c r="J75" s="41"/>
      <c r="K75" s="41"/>
      <c r="L75" s="42"/>
      <c r="M75" s="43"/>
      <c r="N75" s="47"/>
      <c r="O75" s="44"/>
      <c r="P75" s="42"/>
      <c r="Q75" s="43"/>
      <c r="R75" s="42"/>
      <c r="S75" s="42"/>
      <c r="T75" s="43"/>
      <c r="U75" s="43"/>
      <c r="V75" s="44"/>
      <c r="W75" s="44"/>
      <c r="X75" s="43"/>
      <c r="Y75" s="43"/>
      <c r="Z75" s="43"/>
      <c r="AA75" s="43"/>
      <c r="AB75" s="43"/>
      <c r="AC75" s="42" t="s">
        <v>107</v>
      </c>
      <c r="AD75" s="32">
        <f t="shared" si="2"/>
        <v>0</v>
      </c>
      <c r="AE75" s="32" t="s">
        <v>214</v>
      </c>
    </row>
    <row r="76" spans="1:31" s="33" customFormat="1" ht="73.5" customHeight="1" x14ac:dyDescent="0.95">
      <c r="A76" s="34">
        <v>26</v>
      </c>
      <c r="B76" s="39" t="s">
        <v>94</v>
      </c>
      <c r="C76" s="40"/>
      <c r="D76" s="34"/>
      <c r="E76" s="34"/>
      <c r="F76" s="41"/>
      <c r="G76" s="41"/>
      <c r="H76" s="41"/>
      <c r="I76" s="41"/>
      <c r="J76" s="41"/>
      <c r="K76" s="41"/>
      <c r="L76" s="42"/>
      <c r="M76" s="43"/>
      <c r="N76" s="47"/>
      <c r="O76" s="44"/>
      <c r="P76" s="42"/>
      <c r="Q76" s="43"/>
      <c r="R76" s="42"/>
      <c r="S76" s="42"/>
      <c r="T76" s="43"/>
      <c r="U76" s="43"/>
      <c r="V76" s="44"/>
      <c r="W76" s="44"/>
      <c r="X76" s="43"/>
      <c r="Y76" s="43"/>
      <c r="Z76" s="43"/>
      <c r="AA76" s="43"/>
      <c r="AB76" s="43"/>
      <c r="AC76" s="42" t="s">
        <v>107</v>
      </c>
      <c r="AD76" s="32">
        <f t="shared" si="2"/>
        <v>0</v>
      </c>
      <c r="AE76" s="32" t="s">
        <v>214</v>
      </c>
    </row>
    <row r="77" spans="1:31" s="33" customFormat="1" ht="73.5" customHeight="1" x14ac:dyDescent="0.95">
      <c r="A77" s="34">
        <v>27</v>
      </c>
      <c r="B77" s="39" t="s">
        <v>95</v>
      </c>
      <c r="C77" s="40"/>
      <c r="D77" s="34"/>
      <c r="E77" s="34"/>
      <c r="F77" s="41"/>
      <c r="G77" s="41"/>
      <c r="H77" s="41"/>
      <c r="I77" s="41"/>
      <c r="J77" s="41"/>
      <c r="K77" s="41"/>
      <c r="L77" s="42"/>
      <c r="M77" s="43"/>
      <c r="N77" s="47"/>
      <c r="O77" s="44"/>
      <c r="P77" s="42"/>
      <c r="Q77" s="43"/>
      <c r="R77" s="42"/>
      <c r="S77" s="42"/>
      <c r="T77" s="43"/>
      <c r="U77" s="43"/>
      <c r="V77" s="44"/>
      <c r="W77" s="44"/>
      <c r="X77" s="43"/>
      <c r="Y77" s="43"/>
      <c r="Z77" s="43"/>
      <c r="AA77" s="43"/>
      <c r="AB77" s="43"/>
      <c r="AC77" s="42" t="s">
        <v>107</v>
      </c>
      <c r="AD77" s="32">
        <f t="shared" si="2"/>
        <v>0</v>
      </c>
      <c r="AE77" s="32" t="s">
        <v>214</v>
      </c>
    </row>
    <row r="78" spans="1:31" s="33" customFormat="1" ht="73.5" customHeight="1" x14ac:dyDescent="0.95">
      <c r="A78" s="34">
        <v>28</v>
      </c>
      <c r="B78" s="39" t="s">
        <v>96</v>
      </c>
      <c r="C78" s="40"/>
      <c r="D78" s="40"/>
      <c r="E78" s="34"/>
      <c r="F78" s="41"/>
      <c r="G78" s="41"/>
      <c r="H78" s="41"/>
      <c r="I78" s="41"/>
      <c r="J78" s="41"/>
      <c r="K78" s="41"/>
      <c r="L78" s="42"/>
      <c r="M78" s="43"/>
      <c r="N78" s="43"/>
      <c r="O78" s="43"/>
      <c r="P78" s="42"/>
      <c r="Q78" s="43"/>
      <c r="R78" s="42"/>
      <c r="S78" s="42"/>
      <c r="T78" s="43"/>
      <c r="U78" s="43"/>
      <c r="V78" s="44"/>
      <c r="W78" s="44"/>
      <c r="X78" s="43"/>
      <c r="Y78" s="43"/>
      <c r="Z78" s="43"/>
      <c r="AA78" s="43"/>
      <c r="AB78" s="43"/>
      <c r="AC78" s="42" t="s">
        <v>107</v>
      </c>
      <c r="AD78" s="32">
        <f t="shared" si="2"/>
        <v>0</v>
      </c>
      <c r="AE78" s="32" t="s">
        <v>214</v>
      </c>
    </row>
    <row r="79" spans="1:31" s="33" customFormat="1" ht="73.5" customHeight="1" x14ac:dyDescent="0.95">
      <c r="A79" s="55">
        <v>29</v>
      </c>
      <c r="B79" s="39" t="s">
        <v>97</v>
      </c>
      <c r="C79" s="40"/>
      <c r="D79" s="40"/>
      <c r="E79" s="34"/>
      <c r="F79" s="41"/>
      <c r="G79" s="41"/>
      <c r="H79" s="41"/>
      <c r="I79" s="41"/>
      <c r="J79" s="41"/>
      <c r="K79" s="41"/>
      <c r="L79" s="42"/>
      <c r="M79" s="43"/>
      <c r="N79" s="43"/>
      <c r="O79" s="43"/>
      <c r="P79" s="42"/>
      <c r="Q79" s="43"/>
      <c r="R79" s="42"/>
      <c r="S79" s="42"/>
      <c r="T79" s="43"/>
      <c r="U79" s="43"/>
      <c r="V79" s="44"/>
      <c r="W79" s="44"/>
      <c r="X79" s="44"/>
      <c r="Y79" s="44"/>
      <c r="Z79" s="43"/>
      <c r="AA79" s="43"/>
      <c r="AB79" s="43"/>
      <c r="AC79" s="42" t="s">
        <v>107</v>
      </c>
      <c r="AD79" s="32">
        <f t="shared" si="2"/>
        <v>0</v>
      </c>
      <c r="AE79" s="32" t="s">
        <v>214</v>
      </c>
    </row>
    <row r="80" spans="1:31" s="33" customFormat="1" ht="73.5" customHeight="1" x14ac:dyDescent="0.95">
      <c r="A80" s="34">
        <v>30</v>
      </c>
      <c r="B80" s="25" t="s">
        <v>98</v>
      </c>
      <c r="C80" s="35"/>
      <c r="D80" s="35"/>
      <c r="E80" s="35"/>
      <c r="F80" s="36"/>
      <c r="G80" s="36"/>
      <c r="H80" s="36"/>
      <c r="I80" s="36"/>
      <c r="J80" s="36"/>
      <c r="K80" s="36"/>
      <c r="L80" s="37"/>
      <c r="M80" s="38"/>
      <c r="N80" s="38"/>
      <c r="O80" s="38"/>
      <c r="P80" s="37"/>
      <c r="Q80" s="38"/>
      <c r="R80" s="37"/>
      <c r="S80" s="37"/>
      <c r="T80" s="38"/>
      <c r="U80" s="38"/>
      <c r="V80" s="38"/>
      <c r="W80" s="38"/>
      <c r="X80" s="38"/>
      <c r="Y80" s="38"/>
      <c r="Z80" s="38"/>
      <c r="AA80" s="38"/>
      <c r="AB80" s="38"/>
      <c r="AC80" s="37" t="s">
        <v>100</v>
      </c>
      <c r="AD80" s="32">
        <f t="shared" si="2"/>
        <v>0</v>
      </c>
      <c r="AE80" s="32" t="s">
        <v>213</v>
      </c>
    </row>
    <row r="81" spans="1:216" s="33" customFormat="1" ht="73.5" customHeight="1" thickBot="1" x14ac:dyDescent="1">
      <c r="A81" s="34">
        <v>31</v>
      </c>
      <c r="B81" s="39" t="s">
        <v>99</v>
      </c>
      <c r="C81" s="40"/>
      <c r="D81" s="40"/>
      <c r="E81" s="34"/>
      <c r="F81" s="41">
        <v>7</v>
      </c>
      <c r="G81" s="41">
        <v>12</v>
      </c>
      <c r="H81" s="41">
        <v>14</v>
      </c>
      <c r="I81" s="41">
        <v>16</v>
      </c>
      <c r="J81" s="41"/>
      <c r="K81" s="41"/>
      <c r="L81" s="42"/>
      <c r="M81" s="43"/>
      <c r="N81" s="43"/>
      <c r="O81" s="43"/>
      <c r="P81" s="42"/>
      <c r="Q81" s="43"/>
      <c r="R81" s="42"/>
      <c r="S81" s="42"/>
      <c r="T81" s="43"/>
      <c r="U81" s="43"/>
      <c r="V81" s="56"/>
      <c r="W81" s="44"/>
      <c r="X81" s="56"/>
      <c r="Y81" s="44"/>
      <c r="Z81" s="43"/>
      <c r="AA81" s="43"/>
      <c r="AB81" s="43"/>
      <c r="AC81" s="42" t="s">
        <v>107</v>
      </c>
      <c r="AD81" s="32">
        <f t="shared" si="2"/>
        <v>0</v>
      </c>
      <c r="AE81" s="32" t="s">
        <v>214</v>
      </c>
    </row>
    <row r="82" spans="1:216" s="67" customFormat="1" ht="73.5" customHeight="1" thickTop="1" thickBot="1" x14ac:dyDescent="1">
      <c r="A82" s="317" t="s">
        <v>22</v>
      </c>
      <c r="B82" s="318"/>
      <c r="C82" s="57"/>
      <c r="D82" s="58"/>
      <c r="E82" s="59"/>
      <c r="F82" s="60"/>
      <c r="G82" s="61"/>
      <c r="H82" s="61"/>
      <c r="I82" s="61"/>
      <c r="J82" s="61"/>
      <c r="K82" s="62"/>
      <c r="L82" s="63">
        <f t="shared" ref="L82:U82" si="3">SUM(L51:L81)</f>
        <v>40</v>
      </c>
      <c r="M82" s="64">
        <f t="shared" si="3"/>
        <v>0</v>
      </c>
      <c r="N82" s="65">
        <f t="shared" si="3"/>
        <v>0</v>
      </c>
      <c r="O82" s="65">
        <f t="shared" si="3"/>
        <v>0</v>
      </c>
      <c r="P82" s="63">
        <f t="shared" si="3"/>
        <v>3</v>
      </c>
      <c r="Q82" s="64">
        <f t="shared" si="3"/>
        <v>2</v>
      </c>
      <c r="R82" s="63">
        <f t="shared" si="3"/>
        <v>2</v>
      </c>
      <c r="S82" s="63">
        <f t="shared" si="3"/>
        <v>2</v>
      </c>
      <c r="T82" s="64">
        <f t="shared" si="3"/>
        <v>1</v>
      </c>
      <c r="U82" s="64">
        <f t="shared" si="3"/>
        <v>0</v>
      </c>
      <c r="V82" s="66">
        <f>SUM(V51:V80)</f>
        <v>53.67</v>
      </c>
      <c r="W82" s="66">
        <f>SUM(W51:W80)</f>
        <v>11.29</v>
      </c>
      <c r="X82" s="66">
        <f>SUM(X51:X80)</f>
        <v>100.6</v>
      </c>
      <c r="Y82" s="66">
        <f>SUM(Y51:Y80)</f>
        <v>47.449999999999996</v>
      </c>
      <c r="Z82" s="64">
        <f t="shared" ref="Z82" si="4">SUM(Z51:Z81)</f>
        <v>0</v>
      </c>
      <c r="AA82" s="64">
        <f>SUM(AA51:AA81)</f>
        <v>2</v>
      </c>
      <c r="AB82" s="63">
        <f>SUM(AB50:AB81)</f>
        <v>0</v>
      </c>
      <c r="AC82" s="63"/>
      <c r="AD82" s="32"/>
      <c r="AE82" s="32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</row>
    <row r="83" spans="1:216" s="67" customFormat="1" ht="47.25" customHeight="1" thickTop="1" thickBot="1" x14ac:dyDescent="1">
      <c r="A83" s="319"/>
      <c r="B83" s="320"/>
      <c r="C83" s="68"/>
      <c r="D83" s="69"/>
      <c r="E83" s="70"/>
      <c r="F83" s="323"/>
      <c r="G83" s="324"/>
      <c r="H83" s="324"/>
      <c r="I83" s="324"/>
      <c r="J83" s="324"/>
      <c r="K83" s="69"/>
      <c r="L83" s="292" t="s">
        <v>30</v>
      </c>
      <c r="M83" s="294" t="s">
        <v>46</v>
      </c>
      <c r="N83" s="292" t="s">
        <v>29</v>
      </c>
      <c r="O83" s="294" t="s">
        <v>48</v>
      </c>
      <c r="P83" s="294" t="s">
        <v>35</v>
      </c>
      <c r="Q83" s="331" t="s">
        <v>28</v>
      </c>
      <c r="R83" s="294" t="s">
        <v>160</v>
      </c>
      <c r="S83" s="294" t="s">
        <v>57</v>
      </c>
      <c r="T83" s="294" t="s">
        <v>58</v>
      </c>
      <c r="U83" s="294" t="s">
        <v>61</v>
      </c>
      <c r="V83" s="292" t="s">
        <v>137</v>
      </c>
      <c r="W83" s="294" t="s">
        <v>140</v>
      </c>
      <c r="X83" s="292" t="s">
        <v>33</v>
      </c>
      <c r="Y83" s="294" t="s">
        <v>141</v>
      </c>
      <c r="Z83" s="294"/>
      <c r="AA83" s="294" t="s">
        <v>67</v>
      </c>
      <c r="AB83" s="329"/>
      <c r="AC83" s="294" t="s">
        <v>23</v>
      </c>
      <c r="AD83" s="32"/>
      <c r="AE83" s="32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</row>
    <row r="84" spans="1:216" s="67" customFormat="1" ht="197.25" customHeight="1" thickTop="1" x14ac:dyDescent="0.95">
      <c r="A84" s="319"/>
      <c r="B84" s="320"/>
      <c r="C84" s="68"/>
      <c r="D84" s="69"/>
      <c r="E84" s="70"/>
      <c r="F84" s="71"/>
      <c r="G84" s="325"/>
      <c r="H84" s="325"/>
      <c r="I84" s="325"/>
      <c r="J84" s="325"/>
      <c r="K84" s="70"/>
      <c r="L84" s="293"/>
      <c r="M84" s="295"/>
      <c r="N84" s="293"/>
      <c r="O84" s="295"/>
      <c r="P84" s="295"/>
      <c r="Q84" s="332"/>
      <c r="R84" s="295"/>
      <c r="S84" s="295"/>
      <c r="T84" s="295"/>
      <c r="U84" s="295"/>
      <c r="V84" s="293"/>
      <c r="W84" s="295"/>
      <c r="X84" s="293"/>
      <c r="Y84" s="295"/>
      <c r="Z84" s="295"/>
      <c r="AA84" s="295"/>
      <c r="AB84" s="330"/>
      <c r="AC84" s="295"/>
      <c r="AD84" s="32"/>
      <c r="AE84" s="32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</row>
    <row r="85" spans="1:216" s="67" customFormat="1" ht="49.5" x14ac:dyDescent="0.95">
      <c r="A85" s="321"/>
      <c r="B85" s="322"/>
      <c r="C85" s="72"/>
      <c r="D85" s="73"/>
      <c r="E85" s="74"/>
      <c r="F85" s="326"/>
      <c r="G85" s="327"/>
      <c r="H85" s="327"/>
      <c r="I85" s="327"/>
      <c r="J85" s="327"/>
      <c r="K85" s="328"/>
      <c r="L85" s="75">
        <f>L82*3200</f>
        <v>128000</v>
      </c>
      <c r="M85" s="76">
        <f>M82*4000</f>
        <v>0</v>
      </c>
      <c r="N85" s="75">
        <f>N82*4800</f>
        <v>0</v>
      </c>
      <c r="O85" s="77">
        <f>O82*38400</f>
        <v>0</v>
      </c>
      <c r="P85" s="75">
        <f>P82*68000</f>
        <v>204000</v>
      </c>
      <c r="Q85" s="78">
        <f>Q82*84000</f>
        <v>168000</v>
      </c>
      <c r="R85" s="75">
        <f>R82*76000</f>
        <v>152000</v>
      </c>
      <c r="S85" s="76">
        <f>S82*84000</f>
        <v>168000</v>
      </c>
      <c r="T85" s="76">
        <f>T82*80000</f>
        <v>80000</v>
      </c>
      <c r="U85" s="76">
        <f>U82*60000</f>
        <v>0</v>
      </c>
      <c r="V85" s="79">
        <f>V82*9000</f>
        <v>483030</v>
      </c>
      <c r="W85" s="76">
        <f>W82*8000</f>
        <v>90320</v>
      </c>
      <c r="X85" s="79">
        <f>X82*6500</f>
        <v>653900</v>
      </c>
      <c r="Y85" s="76">
        <f>Y82*6000</f>
        <v>284700</v>
      </c>
      <c r="Z85" s="76"/>
      <c r="AA85" s="76"/>
      <c r="AB85" s="80"/>
      <c r="AC85" s="75">
        <f>SUM(L85:AA85)</f>
        <v>2411950</v>
      </c>
      <c r="AD85" s="32"/>
      <c r="AE85" s="82"/>
    </row>
    <row r="87" spans="1:216" s="8" customFormat="1" ht="49.5" x14ac:dyDescent="0.95">
      <c r="A87" s="298" t="s">
        <v>0</v>
      </c>
      <c r="B87" s="298"/>
      <c r="C87" s="1" t="s">
        <v>63</v>
      </c>
      <c r="E87" s="1"/>
      <c r="F87" s="1"/>
      <c r="G87" s="1"/>
      <c r="H87" s="1"/>
      <c r="I87" s="1"/>
      <c r="J87" s="1"/>
      <c r="K87" s="1"/>
      <c r="L87" s="2"/>
      <c r="M87" s="3"/>
      <c r="N87" s="4"/>
      <c r="O87" s="5"/>
      <c r="P87" s="2"/>
      <c r="Q87" s="3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5"/>
      <c r="AD87" s="6"/>
      <c r="AE87" s="6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</row>
    <row r="88" spans="1:216" s="8" customFormat="1" ht="50.5" x14ac:dyDescent="0.95">
      <c r="A88" s="298" t="s">
        <v>3</v>
      </c>
      <c r="B88" s="298"/>
      <c r="C88" s="83" t="s">
        <v>64</v>
      </c>
      <c r="E88" s="1"/>
      <c r="F88" s="1"/>
      <c r="G88" s="1"/>
      <c r="H88" s="1"/>
      <c r="I88" s="298" t="s">
        <v>68</v>
      </c>
      <c r="J88" s="298"/>
      <c r="K88" s="298"/>
      <c r="L88" s="298"/>
      <c r="M88" s="298"/>
      <c r="N88" s="298"/>
      <c r="O88" s="298"/>
      <c r="P88" s="298"/>
      <c r="Q88" s="298"/>
      <c r="R88" s="298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6"/>
      <c r="AE88" s="6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</row>
    <row r="89" spans="1:216" s="8" customFormat="1" ht="49.5" x14ac:dyDescent="0.95">
      <c r="A89" s="299" t="s">
        <v>4</v>
      </c>
      <c r="B89" s="299"/>
      <c r="C89" s="333" t="s">
        <v>62</v>
      </c>
      <c r="D89" s="333"/>
      <c r="E89" s="333"/>
      <c r="F89" s="333"/>
      <c r="G89" s="9"/>
      <c r="H89" s="9"/>
      <c r="I89" s="10"/>
      <c r="J89" s="10"/>
      <c r="K89" s="10"/>
      <c r="L89" s="11"/>
      <c r="M89" s="3"/>
      <c r="N89" s="4"/>
      <c r="O89" s="11"/>
      <c r="P89" s="11"/>
      <c r="Q89" s="3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5"/>
      <c r="AD89" s="6"/>
      <c r="AE89" s="6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</row>
    <row r="90" spans="1:216" s="67" customFormat="1" ht="49.5" x14ac:dyDescent="0.95">
      <c r="A90" s="300" t="s">
        <v>5</v>
      </c>
      <c r="B90" s="300" t="s">
        <v>6</v>
      </c>
      <c r="C90" s="303" t="s">
        <v>7</v>
      </c>
      <c r="D90" s="304"/>
      <c r="E90" s="12" t="s">
        <v>8</v>
      </c>
      <c r="F90" s="305" t="s">
        <v>9</v>
      </c>
      <c r="G90" s="306"/>
      <c r="H90" s="306"/>
      <c r="I90" s="306"/>
      <c r="J90" s="306"/>
      <c r="K90" s="307"/>
      <c r="L90" s="308" t="s">
        <v>10</v>
      </c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296" t="s">
        <v>11</v>
      </c>
      <c r="AC90" s="296" t="s">
        <v>12</v>
      </c>
      <c r="AD90" s="13"/>
      <c r="AE90" s="32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</row>
    <row r="91" spans="1:216" s="67" customFormat="1" ht="45.75" customHeight="1" x14ac:dyDescent="0.95">
      <c r="A91" s="301"/>
      <c r="B91" s="301"/>
      <c r="C91" s="300" t="s">
        <v>13</v>
      </c>
      <c r="D91" s="300" t="s">
        <v>14</v>
      </c>
      <c r="E91" s="301" t="s">
        <v>15</v>
      </c>
      <c r="F91" s="311" t="s">
        <v>16</v>
      </c>
      <c r="G91" s="312"/>
      <c r="H91" s="312"/>
      <c r="I91" s="312"/>
      <c r="J91" s="312"/>
      <c r="K91" s="313"/>
      <c r="L91" s="296" t="s">
        <v>17</v>
      </c>
      <c r="M91" s="296" t="s">
        <v>45</v>
      </c>
      <c r="N91" s="296" t="s">
        <v>50</v>
      </c>
      <c r="O91" s="296" t="s">
        <v>47</v>
      </c>
      <c r="P91" s="296" t="s">
        <v>18</v>
      </c>
      <c r="Q91" s="316" t="s">
        <v>31</v>
      </c>
      <c r="R91" s="296" t="s">
        <v>54</v>
      </c>
      <c r="S91" s="314" t="s">
        <v>56</v>
      </c>
      <c r="T91" s="314" t="s">
        <v>59</v>
      </c>
      <c r="U91" s="296" t="s">
        <v>55</v>
      </c>
      <c r="V91" s="296" t="s">
        <v>136</v>
      </c>
      <c r="W91" s="296" t="s">
        <v>138</v>
      </c>
      <c r="X91" s="296" t="s">
        <v>32</v>
      </c>
      <c r="Y91" s="296" t="s">
        <v>139</v>
      </c>
      <c r="Z91" s="296" t="s">
        <v>111</v>
      </c>
      <c r="AA91" s="296" t="s">
        <v>66</v>
      </c>
      <c r="AB91" s="310"/>
      <c r="AC91" s="310"/>
      <c r="AD91" s="13"/>
      <c r="AE91" s="32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</row>
    <row r="92" spans="1:216" s="67" customFormat="1" ht="228.75" customHeight="1" x14ac:dyDescent="0.95">
      <c r="A92" s="302"/>
      <c r="B92" s="302"/>
      <c r="C92" s="302"/>
      <c r="D92" s="302"/>
      <c r="E92" s="302"/>
      <c r="F92" s="16" t="s">
        <v>20</v>
      </c>
      <c r="G92" s="16" t="s">
        <v>21</v>
      </c>
      <c r="H92" s="16" t="s">
        <v>20</v>
      </c>
      <c r="I92" s="16" t="s">
        <v>21</v>
      </c>
      <c r="J92" s="16" t="s">
        <v>20</v>
      </c>
      <c r="K92" s="16" t="s">
        <v>21</v>
      </c>
      <c r="L92" s="297"/>
      <c r="M92" s="297"/>
      <c r="N92" s="297"/>
      <c r="O92" s="297"/>
      <c r="P92" s="297"/>
      <c r="Q92" s="316"/>
      <c r="R92" s="297"/>
      <c r="S92" s="315"/>
      <c r="T92" s="315"/>
      <c r="U92" s="297"/>
      <c r="V92" s="297"/>
      <c r="W92" s="297"/>
      <c r="X92" s="297"/>
      <c r="Y92" s="297"/>
      <c r="Z92" s="297"/>
      <c r="AA92" s="297"/>
      <c r="AB92" s="297"/>
      <c r="AC92" s="297"/>
      <c r="AD92" s="13"/>
      <c r="AE92" s="32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</row>
    <row r="93" spans="1:216" s="67" customFormat="1" ht="49.5" x14ac:dyDescent="0.95">
      <c r="A93" s="17"/>
      <c r="B93" s="18"/>
      <c r="C93" s="18"/>
      <c r="D93" s="17"/>
      <c r="E93" s="17"/>
      <c r="F93" s="19"/>
      <c r="G93" s="19"/>
      <c r="H93" s="19"/>
      <c r="I93" s="19"/>
      <c r="J93" s="19"/>
      <c r="K93" s="19"/>
      <c r="L93" s="20">
        <v>3200</v>
      </c>
      <c r="M93" s="21">
        <v>4000</v>
      </c>
      <c r="N93" s="20">
        <v>9680</v>
      </c>
      <c r="O93" s="20">
        <v>38400</v>
      </c>
      <c r="P93" s="20">
        <v>68000</v>
      </c>
      <c r="Q93" s="21">
        <v>84000</v>
      </c>
      <c r="R93" s="20">
        <v>76000</v>
      </c>
      <c r="S93" s="21">
        <v>84000</v>
      </c>
      <c r="T93" s="21">
        <v>80000</v>
      </c>
      <c r="U93" s="21">
        <v>12000</v>
      </c>
      <c r="V93" s="22">
        <v>9000</v>
      </c>
      <c r="W93" s="21">
        <v>8000</v>
      </c>
      <c r="X93" s="22">
        <v>6500</v>
      </c>
      <c r="Y93" s="21">
        <v>6000</v>
      </c>
      <c r="Z93" s="21">
        <v>84000</v>
      </c>
      <c r="AA93" s="20">
        <v>76000</v>
      </c>
      <c r="AB93" s="23"/>
      <c r="AC93" s="17"/>
      <c r="AD93" s="13"/>
      <c r="AE93" s="32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</row>
    <row r="94" spans="1:216" s="33" customFormat="1" ht="49.5" x14ac:dyDescent="0.95">
      <c r="A94" s="24">
        <v>1</v>
      </c>
      <c r="B94" s="25" t="s">
        <v>69</v>
      </c>
      <c r="C94" s="26"/>
      <c r="D94" s="27"/>
      <c r="E94" s="27"/>
      <c r="F94" s="28"/>
      <c r="G94" s="28"/>
      <c r="H94" s="28"/>
      <c r="I94" s="28"/>
      <c r="J94" s="28"/>
      <c r="K94" s="28"/>
      <c r="L94" s="29"/>
      <c r="M94" s="30"/>
      <c r="N94" s="31"/>
      <c r="O94" s="30"/>
      <c r="P94" s="29"/>
      <c r="Q94" s="30"/>
      <c r="R94" s="29"/>
      <c r="S94" s="29"/>
      <c r="T94" s="30"/>
      <c r="U94" s="30"/>
      <c r="V94" s="30"/>
      <c r="W94" s="30"/>
      <c r="X94" s="30"/>
      <c r="Y94" s="30"/>
      <c r="Z94" s="30"/>
      <c r="AA94" s="30"/>
      <c r="AB94" s="30"/>
      <c r="AC94" s="29" t="s">
        <v>100</v>
      </c>
      <c r="AD94" s="32">
        <f>D94-C94</f>
        <v>0</v>
      </c>
      <c r="AE94" s="32" t="s">
        <v>213</v>
      </c>
    </row>
    <row r="95" spans="1:216" s="33" customFormat="1" ht="136.5" customHeight="1" x14ac:dyDescent="0.95">
      <c r="A95" s="34">
        <v>2</v>
      </c>
      <c r="B95" s="45" t="s">
        <v>70</v>
      </c>
      <c r="C95" s="34">
        <v>159988</v>
      </c>
      <c r="D95" s="34">
        <v>160189</v>
      </c>
      <c r="E95" s="34"/>
      <c r="F95" s="41">
        <v>7</v>
      </c>
      <c r="G95" s="41">
        <v>12</v>
      </c>
      <c r="H95" s="41"/>
      <c r="I95" s="41"/>
      <c r="J95" s="41"/>
      <c r="K95" s="41"/>
      <c r="L95" s="42"/>
      <c r="M95" s="43"/>
      <c r="N95" s="43"/>
      <c r="O95" s="43"/>
      <c r="P95" s="42">
        <v>1</v>
      </c>
      <c r="Q95" s="43"/>
      <c r="R95" s="42">
        <v>1</v>
      </c>
      <c r="S95" s="42"/>
      <c r="T95" s="43"/>
      <c r="U95" s="43"/>
      <c r="V95" s="43"/>
      <c r="W95" s="43"/>
      <c r="X95" s="43"/>
      <c r="Y95" s="43"/>
      <c r="Z95" s="43"/>
      <c r="AA95" s="43">
        <v>2</v>
      </c>
      <c r="AB95" s="43"/>
      <c r="AC95" s="42" t="s">
        <v>101</v>
      </c>
      <c r="AD95" s="32">
        <f t="shared" ref="AD95:AD124" si="5">D95-C95</f>
        <v>201</v>
      </c>
      <c r="AE95" s="32">
        <v>201</v>
      </c>
    </row>
    <row r="96" spans="1:216" s="33" customFormat="1" ht="136.5" customHeight="1" x14ac:dyDescent="0.95">
      <c r="A96" s="34">
        <v>3</v>
      </c>
      <c r="B96" s="39" t="s">
        <v>71</v>
      </c>
      <c r="C96" s="34">
        <v>160189</v>
      </c>
      <c r="D96" s="34">
        <v>160367</v>
      </c>
      <c r="E96" s="34"/>
      <c r="F96" s="41">
        <v>7</v>
      </c>
      <c r="G96" s="41">
        <v>12</v>
      </c>
      <c r="H96" s="41">
        <v>13</v>
      </c>
      <c r="I96" s="41">
        <v>17</v>
      </c>
      <c r="J96" s="41"/>
      <c r="K96" s="41"/>
      <c r="L96" s="42"/>
      <c r="M96" s="43"/>
      <c r="N96" s="43"/>
      <c r="O96" s="44"/>
      <c r="P96" s="42">
        <v>1</v>
      </c>
      <c r="Q96" s="43"/>
      <c r="R96" s="42">
        <v>1</v>
      </c>
      <c r="S96" s="42"/>
      <c r="T96" s="43"/>
      <c r="U96" s="43"/>
      <c r="V96" s="43"/>
      <c r="W96" s="43"/>
      <c r="X96" s="43"/>
      <c r="Y96" s="43"/>
      <c r="Z96" s="43"/>
      <c r="AA96" s="43">
        <v>2</v>
      </c>
      <c r="AB96" s="43"/>
      <c r="AC96" s="42" t="s">
        <v>101</v>
      </c>
      <c r="AD96" s="32">
        <f t="shared" si="5"/>
        <v>178</v>
      </c>
      <c r="AE96" s="32">
        <v>178</v>
      </c>
    </row>
    <row r="97" spans="1:31" s="33" customFormat="1" ht="49.5" x14ac:dyDescent="0.95">
      <c r="A97" s="34">
        <v>4</v>
      </c>
      <c r="B97" s="39" t="s">
        <v>72</v>
      </c>
      <c r="C97" s="34"/>
      <c r="D97" s="34"/>
      <c r="E97" s="34"/>
      <c r="F97" s="41">
        <v>7</v>
      </c>
      <c r="G97" s="41">
        <v>12</v>
      </c>
      <c r="H97" s="41">
        <v>14</v>
      </c>
      <c r="I97" s="41">
        <v>16</v>
      </c>
      <c r="J97" s="41"/>
      <c r="K97" s="41"/>
      <c r="L97" s="42"/>
      <c r="M97" s="43"/>
      <c r="N97" s="43"/>
      <c r="O97" s="44"/>
      <c r="P97" s="42"/>
      <c r="Q97" s="43"/>
      <c r="R97" s="42"/>
      <c r="S97" s="42"/>
      <c r="T97" s="43"/>
      <c r="U97" s="43"/>
      <c r="V97" s="43"/>
      <c r="W97" s="43"/>
      <c r="X97" s="43"/>
      <c r="Y97" s="43"/>
      <c r="Z97" s="43"/>
      <c r="AA97" s="43"/>
      <c r="AB97" s="43"/>
      <c r="AC97" s="42" t="s">
        <v>107</v>
      </c>
      <c r="AD97" s="32">
        <f t="shared" si="5"/>
        <v>0</v>
      </c>
      <c r="AE97" s="32" t="s">
        <v>214</v>
      </c>
    </row>
    <row r="98" spans="1:31" s="33" customFormat="1" ht="261" customHeight="1" x14ac:dyDescent="0.95">
      <c r="A98" s="34">
        <v>5</v>
      </c>
      <c r="B98" s="39" t="s">
        <v>73</v>
      </c>
      <c r="C98" s="34">
        <v>160367</v>
      </c>
      <c r="D98" s="40">
        <v>160802</v>
      </c>
      <c r="E98" s="34"/>
      <c r="F98" s="41">
        <v>7</v>
      </c>
      <c r="G98" s="41">
        <v>12</v>
      </c>
      <c r="H98" s="41">
        <v>13</v>
      </c>
      <c r="I98" s="41">
        <v>17</v>
      </c>
      <c r="J98" s="41"/>
      <c r="K98" s="41"/>
      <c r="L98" s="42"/>
      <c r="M98" s="43"/>
      <c r="N98" s="43"/>
      <c r="O98" s="43"/>
      <c r="P98" s="42">
        <v>1</v>
      </c>
      <c r="Q98" s="43"/>
      <c r="R98" s="42"/>
      <c r="S98" s="42">
        <v>4</v>
      </c>
      <c r="T98" s="43"/>
      <c r="U98" s="43"/>
      <c r="V98" s="43"/>
      <c r="W98" s="43"/>
      <c r="X98" s="43"/>
      <c r="Y98" s="43"/>
      <c r="Z98" s="43">
        <v>4</v>
      </c>
      <c r="AA98" s="43"/>
      <c r="AB98" s="43"/>
      <c r="AC98" s="42" t="s">
        <v>112</v>
      </c>
      <c r="AD98" s="32">
        <f t="shared" si="5"/>
        <v>435</v>
      </c>
      <c r="AE98" s="32">
        <v>435</v>
      </c>
    </row>
    <row r="99" spans="1:31" s="33" customFormat="1" ht="178.5" customHeight="1" x14ac:dyDescent="0.95">
      <c r="A99" s="34">
        <v>6</v>
      </c>
      <c r="B99" s="39" t="s">
        <v>74</v>
      </c>
      <c r="C99" s="40">
        <v>160802</v>
      </c>
      <c r="D99" s="40">
        <v>161007</v>
      </c>
      <c r="E99" s="34"/>
      <c r="F99" s="41">
        <v>7</v>
      </c>
      <c r="G99" s="41">
        <v>12</v>
      </c>
      <c r="H99" s="41">
        <v>13</v>
      </c>
      <c r="I99" s="41">
        <v>17</v>
      </c>
      <c r="J99" s="41"/>
      <c r="K99" s="41"/>
      <c r="L99" s="42">
        <v>1</v>
      </c>
      <c r="M99" s="43"/>
      <c r="N99" s="43"/>
      <c r="O99" s="43"/>
      <c r="P99" s="42">
        <v>1</v>
      </c>
      <c r="Q99" s="43"/>
      <c r="R99" s="42">
        <v>1</v>
      </c>
      <c r="S99" s="42"/>
      <c r="T99" s="43"/>
      <c r="U99" s="43"/>
      <c r="V99" s="44"/>
      <c r="W99" s="44"/>
      <c r="X99" s="44"/>
      <c r="Y99" s="44"/>
      <c r="Z99" s="43"/>
      <c r="AA99" s="43">
        <v>2</v>
      </c>
      <c r="AB99" s="43"/>
      <c r="AC99" s="42" t="s">
        <v>117</v>
      </c>
      <c r="AD99" s="32">
        <f t="shared" si="5"/>
        <v>205</v>
      </c>
      <c r="AE99" s="32">
        <v>205</v>
      </c>
    </row>
    <row r="100" spans="1:31" s="33" customFormat="1" ht="178.5" customHeight="1" x14ac:dyDescent="0.95">
      <c r="A100" s="34">
        <v>7</v>
      </c>
      <c r="B100" s="39" t="s">
        <v>75</v>
      </c>
      <c r="C100" s="40">
        <v>161007</v>
      </c>
      <c r="D100" s="40">
        <v>161226</v>
      </c>
      <c r="E100" s="34"/>
      <c r="F100" s="41">
        <v>7</v>
      </c>
      <c r="G100" s="41">
        <v>12</v>
      </c>
      <c r="H100" s="41">
        <v>13</v>
      </c>
      <c r="I100" s="41">
        <v>17</v>
      </c>
      <c r="J100" s="41"/>
      <c r="K100" s="41"/>
      <c r="L100" s="42"/>
      <c r="M100" s="43"/>
      <c r="N100" s="43"/>
      <c r="O100" s="44"/>
      <c r="P100" s="42"/>
      <c r="Q100" s="43"/>
      <c r="R100" s="42">
        <v>1</v>
      </c>
      <c r="S100" s="42"/>
      <c r="T100" s="43"/>
      <c r="U100" s="43"/>
      <c r="V100" s="44">
        <v>11</v>
      </c>
      <c r="W100" s="43"/>
      <c r="X100" s="44"/>
      <c r="Y100" s="43"/>
      <c r="Z100" s="43"/>
      <c r="AA100" s="43"/>
      <c r="AB100" s="43"/>
      <c r="AC100" s="42" t="s">
        <v>122</v>
      </c>
      <c r="AD100" s="32">
        <f t="shared" si="5"/>
        <v>219</v>
      </c>
      <c r="AE100" s="32">
        <v>219</v>
      </c>
    </row>
    <row r="101" spans="1:31" s="33" customFormat="1" ht="98.25" customHeight="1" x14ac:dyDescent="0.95">
      <c r="A101" s="34">
        <v>8</v>
      </c>
      <c r="B101" s="39" t="s">
        <v>76</v>
      </c>
      <c r="C101" s="40">
        <v>161226</v>
      </c>
      <c r="D101" s="40">
        <v>161297</v>
      </c>
      <c r="E101" s="40"/>
      <c r="F101" s="41">
        <v>7</v>
      </c>
      <c r="G101" s="41">
        <v>12</v>
      </c>
      <c r="H101" s="41">
        <v>13</v>
      </c>
      <c r="I101" s="41">
        <v>17</v>
      </c>
      <c r="J101" s="41"/>
      <c r="K101" s="41"/>
      <c r="L101" s="42"/>
      <c r="M101" s="43"/>
      <c r="N101" s="43"/>
      <c r="O101" s="44"/>
      <c r="P101" s="42"/>
      <c r="Q101" s="43"/>
      <c r="R101" s="42"/>
      <c r="S101" s="42"/>
      <c r="T101" s="43"/>
      <c r="U101" s="43"/>
      <c r="V101" s="44"/>
      <c r="W101" s="44"/>
      <c r="X101" s="44">
        <v>13.86</v>
      </c>
      <c r="Y101" s="44"/>
      <c r="Z101" s="43"/>
      <c r="AA101" s="43"/>
      <c r="AB101" s="43"/>
      <c r="AC101" s="42" t="s">
        <v>128</v>
      </c>
      <c r="AD101" s="32">
        <f t="shared" si="5"/>
        <v>71</v>
      </c>
      <c r="AE101" s="32">
        <v>71</v>
      </c>
    </row>
    <row r="102" spans="1:31" s="33" customFormat="1" ht="98.25" customHeight="1" x14ac:dyDescent="0.95">
      <c r="A102" s="34">
        <v>9</v>
      </c>
      <c r="B102" s="45" t="s">
        <v>77</v>
      </c>
      <c r="C102" s="40">
        <v>161297</v>
      </c>
      <c r="D102" s="40">
        <v>161366</v>
      </c>
      <c r="E102" s="34"/>
      <c r="F102" s="41">
        <v>7</v>
      </c>
      <c r="G102" s="41">
        <v>12</v>
      </c>
      <c r="H102" s="41"/>
      <c r="I102" s="41"/>
      <c r="J102" s="41"/>
      <c r="K102" s="41"/>
      <c r="L102" s="42"/>
      <c r="M102" s="43"/>
      <c r="N102" s="43"/>
      <c r="O102" s="43"/>
      <c r="P102" s="42"/>
      <c r="Q102" s="43"/>
      <c r="R102" s="42"/>
      <c r="S102" s="42"/>
      <c r="T102" s="43"/>
      <c r="U102" s="43"/>
      <c r="V102" s="44"/>
      <c r="W102" s="43"/>
      <c r="X102" s="44">
        <v>14.19</v>
      </c>
      <c r="Y102" s="43"/>
      <c r="Z102" s="43"/>
      <c r="AA102" s="43"/>
      <c r="AB102" s="43"/>
      <c r="AC102" s="42" t="s">
        <v>131</v>
      </c>
      <c r="AD102" s="32">
        <f t="shared" si="5"/>
        <v>69</v>
      </c>
      <c r="AE102" s="32">
        <v>69</v>
      </c>
    </row>
    <row r="103" spans="1:31" s="33" customFormat="1" ht="154.5" customHeight="1" x14ac:dyDescent="0.95">
      <c r="A103" s="34">
        <v>10</v>
      </c>
      <c r="B103" s="39" t="s">
        <v>78</v>
      </c>
      <c r="C103" s="40">
        <v>161366</v>
      </c>
      <c r="D103" s="40">
        <v>161579</v>
      </c>
      <c r="E103" s="34"/>
      <c r="F103" s="41">
        <v>7</v>
      </c>
      <c r="G103" s="41">
        <v>12</v>
      </c>
      <c r="H103" s="41">
        <v>13</v>
      </c>
      <c r="I103" s="41">
        <v>17</v>
      </c>
      <c r="J103" s="41"/>
      <c r="K103" s="41"/>
      <c r="L103" s="42"/>
      <c r="M103" s="43"/>
      <c r="N103" s="44"/>
      <c r="O103" s="43">
        <v>1</v>
      </c>
      <c r="P103" s="42"/>
      <c r="Q103" s="43"/>
      <c r="R103" s="42">
        <v>1</v>
      </c>
      <c r="S103" s="42"/>
      <c r="T103" s="43"/>
      <c r="U103" s="43"/>
      <c r="V103" s="46">
        <v>11.69</v>
      </c>
      <c r="W103" s="44"/>
      <c r="X103" s="46"/>
      <c r="Y103" s="44"/>
      <c r="Z103" s="43"/>
      <c r="AA103" s="43"/>
      <c r="AB103" s="43"/>
      <c r="AC103" s="42" t="s">
        <v>206</v>
      </c>
      <c r="AD103" s="32">
        <f t="shared" si="5"/>
        <v>213</v>
      </c>
      <c r="AE103" s="32">
        <v>213</v>
      </c>
    </row>
    <row r="104" spans="1:31" s="33" customFormat="1" ht="98.25" customHeight="1" x14ac:dyDescent="0.95">
      <c r="A104" s="34">
        <v>11</v>
      </c>
      <c r="B104" s="39" t="s">
        <v>79</v>
      </c>
      <c r="C104" s="40">
        <v>161579</v>
      </c>
      <c r="D104" s="40">
        <v>161669</v>
      </c>
      <c r="E104" s="34"/>
      <c r="F104" s="41">
        <v>7</v>
      </c>
      <c r="G104" s="41">
        <v>12</v>
      </c>
      <c r="H104" s="41">
        <v>13</v>
      </c>
      <c r="I104" s="41">
        <v>17</v>
      </c>
      <c r="J104" s="41"/>
      <c r="K104" s="41"/>
      <c r="L104" s="42"/>
      <c r="M104" s="43"/>
      <c r="N104" s="44"/>
      <c r="O104" s="44"/>
      <c r="P104" s="42"/>
      <c r="Q104" s="43"/>
      <c r="R104" s="42"/>
      <c r="S104" s="42"/>
      <c r="T104" s="43"/>
      <c r="U104" s="43"/>
      <c r="V104" s="44">
        <v>14.38</v>
      </c>
      <c r="W104" s="44"/>
      <c r="X104" s="44"/>
      <c r="Y104" s="44"/>
      <c r="Z104" s="43"/>
      <c r="AA104" s="43"/>
      <c r="AB104" s="43"/>
      <c r="AC104" s="42" t="s">
        <v>144</v>
      </c>
      <c r="AD104" s="32">
        <f t="shared" si="5"/>
        <v>90</v>
      </c>
      <c r="AE104" s="32">
        <v>90</v>
      </c>
    </row>
    <row r="105" spans="1:31" s="33" customFormat="1" ht="84" customHeight="1" x14ac:dyDescent="0.95">
      <c r="A105" s="34">
        <v>12</v>
      </c>
      <c r="B105" s="39" t="s">
        <v>80</v>
      </c>
      <c r="C105" s="40"/>
      <c r="D105" s="34"/>
      <c r="E105" s="34"/>
      <c r="F105" s="41">
        <v>7</v>
      </c>
      <c r="G105" s="41">
        <v>12</v>
      </c>
      <c r="H105" s="41">
        <v>14</v>
      </c>
      <c r="I105" s="41">
        <v>16</v>
      </c>
      <c r="J105" s="41"/>
      <c r="K105" s="41"/>
      <c r="L105" s="42"/>
      <c r="M105" s="43"/>
      <c r="N105" s="47"/>
      <c r="O105" s="44"/>
      <c r="P105" s="42"/>
      <c r="Q105" s="43"/>
      <c r="R105" s="42"/>
      <c r="S105" s="42"/>
      <c r="T105" s="43"/>
      <c r="U105" s="43"/>
      <c r="V105" s="43"/>
      <c r="W105" s="43"/>
      <c r="X105" s="43"/>
      <c r="Y105" s="43"/>
      <c r="Z105" s="43"/>
      <c r="AA105" s="43"/>
      <c r="AB105" s="43"/>
      <c r="AC105" s="42" t="s">
        <v>107</v>
      </c>
      <c r="AD105" s="32">
        <f t="shared" si="5"/>
        <v>0</v>
      </c>
      <c r="AE105" s="32" t="s">
        <v>214</v>
      </c>
    </row>
    <row r="106" spans="1:31" s="33" customFormat="1" ht="84" customHeight="1" x14ac:dyDescent="0.95">
      <c r="A106" s="34">
        <v>13</v>
      </c>
      <c r="B106" s="39" t="s">
        <v>81</v>
      </c>
      <c r="C106" s="40"/>
      <c r="D106" s="40"/>
      <c r="E106" s="34"/>
      <c r="F106" s="41">
        <v>7</v>
      </c>
      <c r="G106" s="41">
        <v>12</v>
      </c>
      <c r="H106" s="41">
        <v>14</v>
      </c>
      <c r="I106" s="41">
        <v>16</v>
      </c>
      <c r="J106" s="41"/>
      <c r="K106" s="41"/>
      <c r="L106" s="42"/>
      <c r="M106" s="43"/>
      <c r="N106" s="43"/>
      <c r="O106" s="44"/>
      <c r="P106" s="42"/>
      <c r="Q106" s="43"/>
      <c r="R106" s="42"/>
      <c r="S106" s="42"/>
      <c r="T106" s="43"/>
      <c r="U106" s="43"/>
      <c r="V106" s="44"/>
      <c r="W106" s="44"/>
      <c r="X106" s="44"/>
      <c r="Y106" s="44"/>
      <c r="Z106" s="43"/>
      <c r="AA106" s="43"/>
      <c r="AB106" s="43"/>
      <c r="AC106" s="42" t="s">
        <v>107</v>
      </c>
      <c r="AD106" s="32">
        <f t="shared" si="5"/>
        <v>0</v>
      </c>
      <c r="AE106" s="32" t="s">
        <v>214</v>
      </c>
    </row>
    <row r="107" spans="1:31" s="33" customFormat="1" ht="84" customHeight="1" x14ac:dyDescent="0.95">
      <c r="A107" s="34">
        <v>14</v>
      </c>
      <c r="B107" s="39" t="s">
        <v>82</v>
      </c>
      <c r="C107" s="40"/>
      <c r="D107" s="34"/>
      <c r="E107" s="34"/>
      <c r="F107" s="41">
        <v>7</v>
      </c>
      <c r="G107" s="41">
        <v>12</v>
      </c>
      <c r="H107" s="41">
        <v>14</v>
      </c>
      <c r="I107" s="41">
        <v>16</v>
      </c>
      <c r="J107" s="41"/>
      <c r="K107" s="41"/>
      <c r="L107" s="42"/>
      <c r="M107" s="42"/>
      <c r="N107" s="43"/>
      <c r="O107" s="44"/>
      <c r="P107" s="42"/>
      <c r="Q107" s="43"/>
      <c r="R107" s="42"/>
      <c r="S107" s="42"/>
      <c r="T107" s="43"/>
      <c r="U107" s="43"/>
      <c r="V107" s="43"/>
      <c r="W107" s="43"/>
      <c r="X107" s="43"/>
      <c r="Y107" s="43"/>
      <c r="Z107" s="43"/>
      <c r="AA107" s="43"/>
      <c r="AB107" s="43"/>
      <c r="AC107" s="42" t="s">
        <v>107</v>
      </c>
      <c r="AD107" s="32">
        <f t="shared" si="5"/>
        <v>0</v>
      </c>
      <c r="AE107" s="32" t="s">
        <v>214</v>
      </c>
    </row>
    <row r="108" spans="1:31" s="33" customFormat="1" ht="84" customHeight="1" x14ac:dyDescent="0.95">
      <c r="A108" s="34">
        <v>15</v>
      </c>
      <c r="B108" s="39" t="s">
        <v>83</v>
      </c>
      <c r="C108" s="34"/>
      <c r="D108" s="34"/>
      <c r="E108" s="34"/>
      <c r="F108" s="41">
        <v>7</v>
      </c>
      <c r="G108" s="41">
        <v>12</v>
      </c>
      <c r="H108" s="41"/>
      <c r="I108" s="41"/>
      <c r="J108" s="41"/>
      <c r="K108" s="41"/>
      <c r="L108" s="42"/>
      <c r="M108" s="43"/>
      <c r="N108" s="43"/>
      <c r="O108" s="44"/>
      <c r="P108" s="42"/>
      <c r="Q108" s="43"/>
      <c r="R108" s="42"/>
      <c r="S108" s="42"/>
      <c r="T108" s="43"/>
      <c r="U108" s="43"/>
      <c r="V108" s="44"/>
      <c r="W108" s="44"/>
      <c r="X108" s="44"/>
      <c r="Y108" s="44"/>
      <c r="Z108" s="43"/>
      <c r="AA108" s="43"/>
      <c r="AB108" s="43"/>
      <c r="AC108" s="42" t="s">
        <v>107</v>
      </c>
      <c r="AD108" s="32">
        <f t="shared" si="5"/>
        <v>0</v>
      </c>
      <c r="AE108" s="32" t="s">
        <v>214</v>
      </c>
    </row>
    <row r="109" spans="1:31" s="33" customFormat="1" ht="84" customHeight="1" x14ac:dyDescent="0.95">
      <c r="A109" s="24">
        <v>16</v>
      </c>
      <c r="B109" s="25" t="s">
        <v>84</v>
      </c>
      <c r="C109" s="26"/>
      <c r="D109" s="27"/>
      <c r="E109" s="27"/>
      <c r="F109" s="28"/>
      <c r="G109" s="28"/>
      <c r="H109" s="28"/>
      <c r="I109" s="28"/>
      <c r="J109" s="28"/>
      <c r="K109" s="28"/>
      <c r="L109" s="29"/>
      <c r="M109" s="30"/>
      <c r="N109" s="31"/>
      <c r="O109" s="30"/>
      <c r="P109" s="29"/>
      <c r="Q109" s="30"/>
      <c r="R109" s="29"/>
      <c r="S109" s="29"/>
      <c r="T109" s="30"/>
      <c r="U109" s="30"/>
      <c r="V109" s="30"/>
      <c r="W109" s="30"/>
      <c r="X109" s="30"/>
      <c r="Y109" s="30"/>
      <c r="Z109" s="30"/>
      <c r="AA109" s="30"/>
      <c r="AB109" s="30"/>
      <c r="AC109" s="29" t="s">
        <v>100</v>
      </c>
      <c r="AD109" s="32">
        <f t="shared" si="5"/>
        <v>0</v>
      </c>
      <c r="AE109" s="32" t="s">
        <v>213</v>
      </c>
    </row>
    <row r="110" spans="1:31" s="33" customFormat="1" ht="84" customHeight="1" x14ac:dyDescent="0.95">
      <c r="A110" s="34">
        <v>17</v>
      </c>
      <c r="B110" s="39" t="s">
        <v>85</v>
      </c>
      <c r="C110" s="34"/>
      <c r="D110" s="40"/>
      <c r="E110" s="34"/>
      <c r="F110" s="41">
        <v>7</v>
      </c>
      <c r="G110" s="41">
        <v>12</v>
      </c>
      <c r="H110" s="41">
        <v>14</v>
      </c>
      <c r="I110" s="41">
        <v>16</v>
      </c>
      <c r="J110" s="41"/>
      <c r="K110" s="41"/>
      <c r="L110" s="42"/>
      <c r="M110" s="43"/>
      <c r="N110" s="44"/>
      <c r="O110" s="44"/>
      <c r="P110" s="42"/>
      <c r="Q110" s="43"/>
      <c r="R110" s="42"/>
      <c r="S110" s="42"/>
      <c r="T110" s="43"/>
      <c r="U110" s="43"/>
      <c r="V110" s="44"/>
      <c r="W110" s="43"/>
      <c r="X110" s="44"/>
      <c r="Y110" s="43"/>
      <c r="Z110" s="43"/>
      <c r="AA110" s="43"/>
      <c r="AB110" s="43"/>
      <c r="AC110" s="42" t="s">
        <v>107</v>
      </c>
      <c r="AD110" s="32">
        <f t="shared" si="5"/>
        <v>0</v>
      </c>
      <c r="AE110" s="32" t="s">
        <v>214</v>
      </c>
    </row>
    <row r="111" spans="1:31" s="33" customFormat="1" ht="84" customHeight="1" x14ac:dyDescent="0.95">
      <c r="A111" s="34">
        <v>18</v>
      </c>
      <c r="B111" s="39" t="s">
        <v>86</v>
      </c>
      <c r="C111" s="40"/>
      <c r="D111" s="34"/>
      <c r="E111" s="34"/>
      <c r="F111" s="41">
        <v>7</v>
      </c>
      <c r="G111" s="41">
        <v>12</v>
      </c>
      <c r="H111" s="41">
        <v>14</v>
      </c>
      <c r="I111" s="41">
        <v>16</v>
      </c>
      <c r="J111" s="41"/>
      <c r="K111" s="41"/>
      <c r="L111" s="42"/>
      <c r="M111" s="43"/>
      <c r="N111" s="43"/>
      <c r="O111" s="44"/>
      <c r="P111" s="42"/>
      <c r="Q111" s="43"/>
      <c r="R111" s="42"/>
      <c r="S111" s="42"/>
      <c r="T111" s="43"/>
      <c r="U111" s="43"/>
      <c r="V111" s="44"/>
      <c r="W111" s="44"/>
      <c r="X111" s="44"/>
      <c r="Y111" s="44"/>
      <c r="Z111" s="43"/>
      <c r="AA111" s="43"/>
      <c r="AB111" s="43"/>
      <c r="AC111" s="42" t="s">
        <v>107</v>
      </c>
      <c r="AD111" s="32">
        <f t="shared" si="5"/>
        <v>0</v>
      </c>
      <c r="AE111" s="32" t="s">
        <v>214</v>
      </c>
    </row>
    <row r="112" spans="1:31" s="33" customFormat="1" ht="84" customHeight="1" x14ac:dyDescent="0.95">
      <c r="A112" s="34">
        <v>19</v>
      </c>
      <c r="B112" s="39" t="s">
        <v>87</v>
      </c>
      <c r="C112" s="34"/>
      <c r="D112" s="40"/>
      <c r="E112" s="34"/>
      <c r="F112" s="41">
        <v>7</v>
      </c>
      <c r="G112" s="41">
        <v>12</v>
      </c>
      <c r="H112" s="41">
        <v>14</v>
      </c>
      <c r="I112" s="41">
        <v>16</v>
      </c>
      <c r="J112" s="41"/>
      <c r="K112" s="41"/>
      <c r="L112" s="42"/>
      <c r="M112" s="43"/>
      <c r="N112" s="43"/>
      <c r="O112" s="44"/>
      <c r="P112" s="42"/>
      <c r="Q112" s="43"/>
      <c r="R112" s="42"/>
      <c r="S112" s="42"/>
      <c r="T112" s="43"/>
      <c r="U112" s="43"/>
      <c r="V112" s="43"/>
      <c r="W112" s="43"/>
      <c r="X112" s="43"/>
      <c r="Y112" s="43"/>
      <c r="Z112" s="43"/>
      <c r="AA112" s="43"/>
      <c r="AB112" s="43"/>
      <c r="AC112" s="42" t="s">
        <v>107</v>
      </c>
      <c r="AD112" s="32">
        <f t="shared" si="5"/>
        <v>0</v>
      </c>
      <c r="AE112" s="32" t="s">
        <v>214</v>
      </c>
    </row>
    <row r="113" spans="1:216" s="33" customFormat="1" ht="84" customHeight="1" x14ac:dyDescent="0.95">
      <c r="A113" s="34">
        <v>20</v>
      </c>
      <c r="B113" s="39" t="s">
        <v>88</v>
      </c>
      <c r="C113" s="40"/>
      <c r="D113" s="40"/>
      <c r="E113" s="34"/>
      <c r="F113" s="41">
        <v>7</v>
      </c>
      <c r="G113" s="41">
        <v>12</v>
      </c>
      <c r="H113" s="41">
        <v>14</v>
      </c>
      <c r="I113" s="41">
        <v>16</v>
      </c>
      <c r="J113" s="41"/>
      <c r="K113" s="41"/>
      <c r="L113" s="42"/>
      <c r="M113" s="43"/>
      <c r="N113" s="44"/>
      <c r="O113" s="44"/>
      <c r="P113" s="42"/>
      <c r="Q113" s="43"/>
      <c r="R113" s="42"/>
      <c r="S113" s="42"/>
      <c r="T113" s="43"/>
      <c r="U113" s="43"/>
      <c r="V113" s="43"/>
      <c r="W113" s="43"/>
      <c r="X113" s="43"/>
      <c r="Y113" s="43"/>
      <c r="Z113" s="43"/>
      <c r="AA113" s="43"/>
      <c r="AB113" s="43"/>
      <c r="AC113" s="42" t="s">
        <v>107</v>
      </c>
      <c r="AD113" s="32">
        <f t="shared" si="5"/>
        <v>0</v>
      </c>
      <c r="AE113" s="32" t="s">
        <v>214</v>
      </c>
    </row>
    <row r="114" spans="1:216" s="33" customFormat="1" ht="84" customHeight="1" x14ac:dyDescent="0.95">
      <c r="A114" s="34">
        <v>21</v>
      </c>
      <c r="B114" s="39" t="s">
        <v>89</v>
      </c>
      <c r="C114" s="40"/>
      <c r="D114" s="34"/>
      <c r="E114" s="34"/>
      <c r="F114" s="41">
        <v>7</v>
      </c>
      <c r="G114" s="41">
        <v>12</v>
      </c>
      <c r="H114" s="41">
        <v>14</v>
      </c>
      <c r="I114" s="41">
        <v>16</v>
      </c>
      <c r="J114" s="41"/>
      <c r="K114" s="41"/>
      <c r="L114" s="42"/>
      <c r="M114" s="42"/>
      <c r="N114" s="43"/>
      <c r="O114" s="43"/>
      <c r="P114" s="42"/>
      <c r="Q114" s="43"/>
      <c r="R114" s="42"/>
      <c r="S114" s="42"/>
      <c r="T114" s="43"/>
      <c r="U114" s="43"/>
      <c r="V114" s="43"/>
      <c r="W114" s="43"/>
      <c r="X114" s="43"/>
      <c r="Y114" s="43"/>
      <c r="Z114" s="43"/>
      <c r="AA114" s="43"/>
      <c r="AB114" s="43"/>
      <c r="AC114" s="42" t="s">
        <v>107</v>
      </c>
      <c r="AD114" s="32">
        <f t="shared" si="5"/>
        <v>0</v>
      </c>
      <c r="AE114" s="32" t="s">
        <v>214</v>
      </c>
    </row>
    <row r="115" spans="1:216" s="33" customFormat="1" ht="84" customHeight="1" x14ac:dyDescent="0.95">
      <c r="A115" s="34">
        <v>22</v>
      </c>
      <c r="B115" s="39" t="s">
        <v>90</v>
      </c>
      <c r="C115" s="34"/>
      <c r="D115" s="34"/>
      <c r="E115" s="34"/>
      <c r="F115" s="41">
        <v>7</v>
      </c>
      <c r="G115" s="41">
        <v>12</v>
      </c>
      <c r="H115" s="41"/>
      <c r="I115" s="41"/>
      <c r="J115" s="41"/>
      <c r="K115" s="41"/>
      <c r="L115" s="42"/>
      <c r="M115" s="43"/>
      <c r="N115" s="43"/>
      <c r="O115" s="43"/>
      <c r="P115" s="42"/>
      <c r="Q115" s="43"/>
      <c r="R115" s="42"/>
      <c r="S115" s="42"/>
      <c r="T115" s="43"/>
      <c r="U115" s="43"/>
      <c r="V115" s="44"/>
      <c r="W115" s="43"/>
      <c r="X115" s="44"/>
      <c r="Y115" s="43"/>
      <c r="Z115" s="43"/>
      <c r="AA115" s="43"/>
      <c r="AB115" s="43"/>
      <c r="AC115" s="42" t="s">
        <v>107</v>
      </c>
      <c r="AD115" s="32">
        <f t="shared" si="5"/>
        <v>0</v>
      </c>
      <c r="AE115" s="32" t="s">
        <v>214</v>
      </c>
    </row>
    <row r="116" spans="1:216" s="33" customFormat="1" ht="84" customHeight="1" x14ac:dyDescent="0.95">
      <c r="A116" s="24">
        <v>23</v>
      </c>
      <c r="B116" s="25" t="s">
        <v>91</v>
      </c>
      <c r="C116" s="26"/>
      <c r="D116" s="27"/>
      <c r="E116" s="27"/>
      <c r="F116" s="28"/>
      <c r="G116" s="28"/>
      <c r="H116" s="28"/>
      <c r="I116" s="28"/>
      <c r="J116" s="28"/>
      <c r="K116" s="28"/>
      <c r="L116" s="29"/>
      <c r="M116" s="30"/>
      <c r="N116" s="31"/>
      <c r="O116" s="30"/>
      <c r="P116" s="29"/>
      <c r="Q116" s="30"/>
      <c r="R116" s="29"/>
      <c r="S116" s="29"/>
      <c r="T116" s="30"/>
      <c r="U116" s="30"/>
      <c r="V116" s="30"/>
      <c r="W116" s="30"/>
      <c r="X116" s="30"/>
      <c r="Y116" s="30"/>
      <c r="Z116" s="30"/>
      <c r="AA116" s="30"/>
      <c r="AB116" s="30"/>
      <c r="AC116" s="29" t="s">
        <v>100</v>
      </c>
      <c r="AD116" s="32">
        <f t="shared" si="5"/>
        <v>0</v>
      </c>
      <c r="AE116" s="32" t="s">
        <v>213</v>
      </c>
    </row>
    <row r="117" spans="1:216" s="33" customFormat="1" ht="84" customHeight="1" x14ac:dyDescent="0.95">
      <c r="A117" s="34">
        <v>24</v>
      </c>
      <c r="B117" s="39" t="s">
        <v>92</v>
      </c>
      <c r="C117" s="40"/>
      <c r="D117" s="40"/>
      <c r="E117" s="34"/>
      <c r="F117" s="41">
        <v>7</v>
      </c>
      <c r="G117" s="41">
        <v>12</v>
      </c>
      <c r="H117" s="41">
        <v>14</v>
      </c>
      <c r="I117" s="41">
        <v>16</v>
      </c>
      <c r="J117" s="41"/>
      <c r="K117" s="41"/>
      <c r="L117" s="42"/>
      <c r="M117" s="43"/>
      <c r="N117" s="44"/>
      <c r="O117" s="44"/>
      <c r="P117" s="42"/>
      <c r="Q117" s="43"/>
      <c r="R117" s="42"/>
      <c r="S117" s="42"/>
      <c r="T117" s="43"/>
      <c r="U117" s="43"/>
      <c r="V117" s="44"/>
      <c r="W117" s="44"/>
      <c r="X117" s="44"/>
      <c r="Y117" s="44"/>
      <c r="Z117" s="43"/>
      <c r="AA117" s="43"/>
      <c r="AB117" s="43"/>
      <c r="AC117" s="42" t="s">
        <v>107</v>
      </c>
      <c r="AD117" s="32">
        <f t="shared" si="5"/>
        <v>0</v>
      </c>
      <c r="AE117" s="32" t="s">
        <v>214</v>
      </c>
    </row>
    <row r="118" spans="1:216" s="33" customFormat="1" ht="84" customHeight="1" x14ac:dyDescent="0.95">
      <c r="A118" s="34">
        <v>25</v>
      </c>
      <c r="B118" s="39" t="s">
        <v>93</v>
      </c>
      <c r="C118" s="40"/>
      <c r="D118" s="34"/>
      <c r="E118" s="34"/>
      <c r="F118" s="41">
        <v>7</v>
      </c>
      <c r="G118" s="41">
        <v>12</v>
      </c>
      <c r="H118" s="41">
        <v>14</v>
      </c>
      <c r="I118" s="41">
        <v>16</v>
      </c>
      <c r="J118" s="41"/>
      <c r="K118" s="41"/>
      <c r="L118" s="42"/>
      <c r="M118" s="43"/>
      <c r="N118" s="47"/>
      <c r="O118" s="44"/>
      <c r="P118" s="42"/>
      <c r="Q118" s="43"/>
      <c r="R118" s="42"/>
      <c r="S118" s="42"/>
      <c r="T118" s="43"/>
      <c r="U118" s="43"/>
      <c r="V118" s="43"/>
      <c r="W118" s="43"/>
      <c r="X118" s="43"/>
      <c r="Y118" s="43"/>
      <c r="Z118" s="43"/>
      <c r="AA118" s="43"/>
      <c r="AB118" s="43"/>
      <c r="AC118" s="42" t="s">
        <v>107</v>
      </c>
      <c r="AD118" s="32">
        <f t="shared" si="5"/>
        <v>0</v>
      </c>
      <c r="AE118" s="32" t="s">
        <v>214</v>
      </c>
    </row>
    <row r="119" spans="1:216" s="33" customFormat="1" ht="84" customHeight="1" x14ac:dyDescent="0.95">
      <c r="A119" s="34">
        <v>26</v>
      </c>
      <c r="B119" s="39" t="s">
        <v>94</v>
      </c>
      <c r="C119" s="40"/>
      <c r="D119" s="34"/>
      <c r="E119" s="34"/>
      <c r="F119" s="41">
        <v>7</v>
      </c>
      <c r="G119" s="41">
        <v>12</v>
      </c>
      <c r="H119" s="41">
        <v>14</v>
      </c>
      <c r="I119" s="41">
        <v>16</v>
      </c>
      <c r="J119" s="41"/>
      <c r="K119" s="41"/>
      <c r="L119" s="42"/>
      <c r="M119" s="43"/>
      <c r="N119" s="47"/>
      <c r="O119" s="44"/>
      <c r="P119" s="42"/>
      <c r="Q119" s="43"/>
      <c r="R119" s="42"/>
      <c r="S119" s="42"/>
      <c r="T119" s="43"/>
      <c r="U119" s="43"/>
      <c r="V119" s="43"/>
      <c r="W119" s="43"/>
      <c r="X119" s="43"/>
      <c r="Y119" s="43"/>
      <c r="Z119" s="43"/>
      <c r="AA119" s="43"/>
      <c r="AB119" s="43"/>
      <c r="AC119" s="42" t="s">
        <v>107</v>
      </c>
      <c r="AD119" s="32">
        <f t="shared" si="5"/>
        <v>0</v>
      </c>
      <c r="AE119" s="32" t="s">
        <v>214</v>
      </c>
    </row>
    <row r="120" spans="1:216" s="33" customFormat="1" ht="84" customHeight="1" x14ac:dyDescent="0.95">
      <c r="A120" s="34">
        <v>27</v>
      </c>
      <c r="B120" s="39" t="s">
        <v>95</v>
      </c>
      <c r="C120" s="40"/>
      <c r="D120" s="34"/>
      <c r="E120" s="34"/>
      <c r="F120" s="41">
        <v>7</v>
      </c>
      <c r="G120" s="41">
        <v>12</v>
      </c>
      <c r="H120" s="41">
        <v>14</v>
      </c>
      <c r="I120" s="41">
        <v>16</v>
      </c>
      <c r="J120" s="41"/>
      <c r="K120" s="41"/>
      <c r="L120" s="42"/>
      <c r="M120" s="43"/>
      <c r="N120" s="47"/>
      <c r="O120" s="44"/>
      <c r="P120" s="42"/>
      <c r="Q120" s="43"/>
      <c r="R120" s="42"/>
      <c r="S120" s="42"/>
      <c r="T120" s="43"/>
      <c r="U120" s="43"/>
      <c r="V120" s="43"/>
      <c r="W120" s="43"/>
      <c r="X120" s="43"/>
      <c r="Y120" s="43"/>
      <c r="Z120" s="43"/>
      <c r="AA120" s="43"/>
      <c r="AB120" s="43"/>
      <c r="AC120" s="42" t="s">
        <v>107</v>
      </c>
      <c r="AD120" s="32">
        <f t="shared" si="5"/>
        <v>0</v>
      </c>
      <c r="AE120" s="32" t="s">
        <v>214</v>
      </c>
    </row>
    <row r="121" spans="1:216" s="33" customFormat="1" ht="84" customHeight="1" x14ac:dyDescent="0.95">
      <c r="A121" s="34">
        <v>28</v>
      </c>
      <c r="B121" s="39" t="s">
        <v>96</v>
      </c>
      <c r="C121" s="40"/>
      <c r="D121" s="40"/>
      <c r="E121" s="34"/>
      <c r="F121" s="41">
        <v>7</v>
      </c>
      <c r="G121" s="41">
        <v>12</v>
      </c>
      <c r="H121" s="41">
        <v>14</v>
      </c>
      <c r="I121" s="41">
        <v>16</v>
      </c>
      <c r="J121" s="41"/>
      <c r="K121" s="41"/>
      <c r="L121" s="42"/>
      <c r="M121" s="43"/>
      <c r="N121" s="43"/>
      <c r="O121" s="43"/>
      <c r="P121" s="42"/>
      <c r="Q121" s="43"/>
      <c r="R121" s="42"/>
      <c r="S121" s="42"/>
      <c r="T121" s="43"/>
      <c r="U121" s="43"/>
      <c r="V121" s="43"/>
      <c r="W121" s="43"/>
      <c r="X121" s="43"/>
      <c r="Y121" s="43"/>
      <c r="Z121" s="43"/>
      <c r="AA121" s="43"/>
      <c r="AB121" s="43"/>
      <c r="AC121" s="42" t="s">
        <v>107</v>
      </c>
      <c r="AD121" s="32">
        <f t="shared" si="5"/>
        <v>0</v>
      </c>
      <c r="AE121" s="32" t="s">
        <v>214</v>
      </c>
    </row>
    <row r="122" spans="1:216" s="33" customFormat="1" ht="84" customHeight="1" x14ac:dyDescent="0.95">
      <c r="A122" s="55">
        <v>29</v>
      </c>
      <c r="B122" s="39" t="s">
        <v>97</v>
      </c>
      <c r="C122" s="40"/>
      <c r="D122" s="40"/>
      <c r="E122" s="34"/>
      <c r="F122" s="41">
        <v>7</v>
      </c>
      <c r="G122" s="41">
        <v>12</v>
      </c>
      <c r="H122" s="41">
        <v>14</v>
      </c>
      <c r="I122" s="41">
        <v>16</v>
      </c>
      <c r="J122" s="41"/>
      <c r="K122" s="41"/>
      <c r="L122" s="42"/>
      <c r="M122" s="43"/>
      <c r="N122" s="43"/>
      <c r="O122" s="43"/>
      <c r="P122" s="42"/>
      <c r="Q122" s="43"/>
      <c r="R122" s="42"/>
      <c r="S122" s="42"/>
      <c r="T122" s="43"/>
      <c r="U122" s="43"/>
      <c r="V122" s="44"/>
      <c r="W122" s="44"/>
      <c r="X122" s="44"/>
      <c r="Y122" s="44"/>
      <c r="Z122" s="43"/>
      <c r="AA122" s="43"/>
      <c r="AB122" s="43"/>
      <c r="AC122" s="42" t="s">
        <v>107</v>
      </c>
      <c r="AD122" s="32">
        <f t="shared" si="5"/>
        <v>0</v>
      </c>
      <c r="AE122" s="32" t="s">
        <v>214</v>
      </c>
    </row>
    <row r="123" spans="1:216" s="33" customFormat="1" ht="84" customHeight="1" x14ac:dyDescent="0.95">
      <c r="A123" s="24">
        <v>30</v>
      </c>
      <c r="B123" s="25" t="s">
        <v>98</v>
      </c>
      <c r="C123" s="26"/>
      <c r="D123" s="27"/>
      <c r="E123" s="27"/>
      <c r="F123" s="28"/>
      <c r="G123" s="28"/>
      <c r="H123" s="28"/>
      <c r="I123" s="28"/>
      <c r="J123" s="28"/>
      <c r="K123" s="28"/>
      <c r="L123" s="29"/>
      <c r="M123" s="30"/>
      <c r="N123" s="31"/>
      <c r="O123" s="30"/>
      <c r="P123" s="29"/>
      <c r="Q123" s="30"/>
      <c r="R123" s="29"/>
      <c r="S123" s="29"/>
      <c r="T123" s="30"/>
      <c r="U123" s="30"/>
      <c r="V123" s="30"/>
      <c r="W123" s="30"/>
      <c r="X123" s="30"/>
      <c r="Y123" s="30"/>
      <c r="Z123" s="30"/>
      <c r="AA123" s="30"/>
      <c r="AB123" s="30"/>
      <c r="AC123" s="29" t="s">
        <v>100</v>
      </c>
      <c r="AD123" s="32">
        <f t="shared" si="5"/>
        <v>0</v>
      </c>
      <c r="AE123" s="32" t="s">
        <v>213</v>
      </c>
    </row>
    <row r="124" spans="1:216" s="33" customFormat="1" ht="84" customHeight="1" thickBot="1" x14ac:dyDescent="1">
      <c r="A124" s="34">
        <v>31</v>
      </c>
      <c r="B124" s="39" t="s">
        <v>99</v>
      </c>
      <c r="C124" s="40"/>
      <c r="D124" s="40"/>
      <c r="E124" s="34"/>
      <c r="F124" s="41">
        <v>7</v>
      </c>
      <c r="G124" s="41">
        <v>12</v>
      </c>
      <c r="H124" s="41">
        <v>14</v>
      </c>
      <c r="I124" s="41">
        <v>16</v>
      </c>
      <c r="J124" s="41"/>
      <c r="K124" s="41"/>
      <c r="L124" s="42"/>
      <c r="M124" s="43"/>
      <c r="N124" s="43"/>
      <c r="O124" s="43"/>
      <c r="P124" s="42"/>
      <c r="Q124" s="43"/>
      <c r="R124" s="42"/>
      <c r="S124" s="42"/>
      <c r="T124" s="43"/>
      <c r="U124" s="43"/>
      <c r="V124" s="56"/>
      <c r="W124" s="44"/>
      <c r="X124" s="56"/>
      <c r="Y124" s="44"/>
      <c r="Z124" s="43"/>
      <c r="AA124" s="43"/>
      <c r="AB124" s="43"/>
      <c r="AC124" s="42" t="s">
        <v>107</v>
      </c>
      <c r="AD124" s="32">
        <f t="shared" si="5"/>
        <v>0</v>
      </c>
      <c r="AE124" s="32" t="s">
        <v>214</v>
      </c>
    </row>
    <row r="125" spans="1:216" s="67" customFormat="1" ht="50.5" thickTop="1" thickBot="1" x14ac:dyDescent="1">
      <c r="A125" s="317" t="s">
        <v>22</v>
      </c>
      <c r="B125" s="318"/>
      <c r="C125" s="57"/>
      <c r="D125" s="58"/>
      <c r="E125" s="59"/>
      <c r="F125" s="60"/>
      <c r="G125" s="61"/>
      <c r="H125" s="61"/>
      <c r="I125" s="61"/>
      <c r="J125" s="61"/>
      <c r="K125" s="62"/>
      <c r="L125" s="63">
        <f t="shared" ref="L125:U125" si="6">SUM(L94:L124)</f>
        <v>1</v>
      </c>
      <c r="M125" s="64">
        <f t="shared" si="6"/>
        <v>0</v>
      </c>
      <c r="N125" s="65">
        <f t="shared" si="6"/>
        <v>0</v>
      </c>
      <c r="O125" s="65">
        <f t="shared" si="6"/>
        <v>1</v>
      </c>
      <c r="P125" s="63">
        <f t="shared" si="6"/>
        <v>4</v>
      </c>
      <c r="Q125" s="64">
        <f t="shared" si="6"/>
        <v>0</v>
      </c>
      <c r="R125" s="63">
        <f t="shared" si="6"/>
        <v>5</v>
      </c>
      <c r="S125" s="63">
        <f t="shared" si="6"/>
        <v>4</v>
      </c>
      <c r="T125" s="64">
        <f t="shared" si="6"/>
        <v>0</v>
      </c>
      <c r="U125" s="64">
        <f t="shared" si="6"/>
        <v>0</v>
      </c>
      <c r="V125" s="66">
        <f>SUM(V94:V123)</f>
        <v>37.07</v>
      </c>
      <c r="W125" s="66">
        <f>SUM(W94:W123)</f>
        <v>0</v>
      </c>
      <c r="X125" s="66">
        <f>SUM(X94:X123)</f>
        <v>28.049999999999997</v>
      </c>
      <c r="Y125" s="66">
        <f>SUM(Y94:Y123)</f>
        <v>0</v>
      </c>
      <c r="Z125" s="64">
        <f t="shared" ref="Z125" si="7">SUM(Z94:Z124)</f>
        <v>4</v>
      </c>
      <c r="AA125" s="64">
        <f>SUM(AA94:AA124)</f>
        <v>6</v>
      </c>
      <c r="AB125" s="63">
        <f>SUM(AB93:AB124)</f>
        <v>0</v>
      </c>
      <c r="AC125" s="63"/>
      <c r="AD125" s="32"/>
      <c r="AE125" s="32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</row>
    <row r="126" spans="1:216" s="67" customFormat="1" ht="67.5" customHeight="1" thickTop="1" thickBot="1" x14ac:dyDescent="1">
      <c r="A126" s="319"/>
      <c r="B126" s="320"/>
      <c r="C126" s="68"/>
      <c r="D126" s="69"/>
      <c r="E126" s="70"/>
      <c r="F126" s="323"/>
      <c r="G126" s="324"/>
      <c r="H126" s="324"/>
      <c r="I126" s="324"/>
      <c r="J126" s="324"/>
      <c r="K126" s="69"/>
      <c r="L126" s="292" t="s">
        <v>30</v>
      </c>
      <c r="M126" s="294" t="s">
        <v>46</v>
      </c>
      <c r="N126" s="292" t="s">
        <v>34</v>
      </c>
      <c r="O126" s="294" t="s">
        <v>48</v>
      </c>
      <c r="P126" s="294" t="s">
        <v>35</v>
      </c>
      <c r="Q126" s="331" t="s">
        <v>28</v>
      </c>
      <c r="R126" s="294" t="s">
        <v>53</v>
      </c>
      <c r="S126" s="294" t="s">
        <v>57</v>
      </c>
      <c r="T126" s="294" t="s">
        <v>58</v>
      </c>
      <c r="U126" s="294" t="s">
        <v>37</v>
      </c>
      <c r="V126" s="292" t="s">
        <v>137</v>
      </c>
      <c r="W126" s="294" t="s">
        <v>140</v>
      </c>
      <c r="X126" s="292" t="s">
        <v>33</v>
      </c>
      <c r="Y126" s="294" t="s">
        <v>141</v>
      </c>
      <c r="Z126" s="294"/>
      <c r="AA126" s="294" t="s">
        <v>202</v>
      </c>
      <c r="AB126" s="329"/>
      <c r="AC126" s="294" t="s">
        <v>23</v>
      </c>
      <c r="AD126" s="32"/>
      <c r="AE126" s="32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</row>
    <row r="127" spans="1:216" s="67" customFormat="1" ht="151.5" customHeight="1" thickTop="1" x14ac:dyDescent="0.95">
      <c r="A127" s="319"/>
      <c r="B127" s="320"/>
      <c r="C127" s="68"/>
      <c r="D127" s="69"/>
      <c r="E127" s="70"/>
      <c r="F127" s="71"/>
      <c r="G127" s="325"/>
      <c r="H127" s="325"/>
      <c r="I127" s="325"/>
      <c r="J127" s="325"/>
      <c r="K127" s="70"/>
      <c r="L127" s="293"/>
      <c r="M127" s="295"/>
      <c r="N127" s="293"/>
      <c r="O127" s="295"/>
      <c r="P127" s="295"/>
      <c r="Q127" s="332"/>
      <c r="R127" s="295"/>
      <c r="S127" s="295"/>
      <c r="T127" s="295"/>
      <c r="U127" s="295"/>
      <c r="V127" s="293"/>
      <c r="W127" s="295"/>
      <c r="X127" s="293"/>
      <c r="Y127" s="295"/>
      <c r="Z127" s="295"/>
      <c r="AA127" s="295"/>
      <c r="AB127" s="330"/>
      <c r="AC127" s="295"/>
      <c r="AD127" s="32"/>
      <c r="AE127" s="32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</row>
    <row r="128" spans="1:216" s="67" customFormat="1" ht="49.5" x14ac:dyDescent="0.95">
      <c r="A128" s="321"/>
      <c r="B128" s="322"/>
      <c r="C128" s="72"/>
      <c r="D128" s="73"/>
      <c r="E128" s="74"/>
      <c r="F128" s="326"/>
      <c r="G128" s="327"/>
      <c r="H128" s="327"/>
      <c r="I128" s="327"/>
      <c r="J128" s="327"/>
      <c r="K128" s="328"/>
      <c r="L128" s="75">
        <f>L125*3200</f>
        <v>3200</v>
      </c>
      <c r="M128" s="76">
        <f>M125*4000</f>
        <v>0</v>
      </c>
      <c r="N128" s="75">
        <f>N125*9680</f>
        <v>0</v>
      </c>
      <c r="O128" s="77">
        <f>O125*38400</f>
        <v>38400</v>
      </c>
      <c r="P128" s="75">
        <f>P125*68000</f>
        <v>272000</v>
      </c>
      <c r="Q128" s="78">
        <f>Q125*84000</f>
        <v>0</v>
      </c>
      <c r="R128" s="75">
        <f>R125*76000</f>
        <v>380000</v>
      </c>
      <c r="S128" s="76">
        <f>S125*84000</f>
        <v>336000</v>
      </c>
      <c r="T128" s="76">
        <f>T125*80000</f>
        <v>0</v>
      </c>
      <c r="U128" s="76">
        <f>U125*12000</f>
        <v>0</v>
      </c>
      <c r="V128" s="79">
        <f>V125*9000</f>
        <v>333630</v>
      </c>
      <c r="W128" s="76">
        <f>W125*8000</f>
        <v>0</v>
      </c>
      <c r="X128" s="79">
        <f>X125*6500</f>
        <v>182324.99999999997</v>
      </c>
      <c r="Y128" s="76">
        <f>Y125*6000</f>
        <v>0</v>
      </c>
      <c r="Z128" s="76"/>
      <c r="AA128" s="75">
        <f>1*76000</f>
        <v>76000</v>
      </c>
      <c r="AB128" s="80"/>
      <c r="AC128" s="75">
        <f>SUM(L128:AA128)</f>
        <v>1621555</v>
      </c>
      <c r="AD128" s="32"/>
      <c r="AE128" s="82"/>
    </row>
    <row r="130" spans="1:216" s="8" customFormat="1" ht="49.5" x14ac:dyDescent="0.95">
      <c r="A130" s="298" t="s">
        <v>0</v>
      </c>
      <c r="B130" s="298"/>
      <c r="C130" s="1" t="s">
        <v>1</v>
      </c>
      <c r="D130" s="1" t="s">
        <v>2</v>
      </c>
      <c r="E130" s="1"/>
      <c r="F130" s="1"/>
      <c r="G130" s="1"/>
      <c r="H130" s="1"/>
      <c r="I130" s="1"/>
      <c r="J130" s="1"/>
      <c r="K130" s="1"/>
      <c r="L130" s="2"/>
      <c r="M130" s="3"/>
      <c r="N130" s="4"/>
      <c r="O130" s="5"/>
      <c r="P130" s="2"/>
      <c r="Q130" s="3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5"/>
      <c r="AD130" s="6"/>
      <c r="AE130" s="6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</row>
    <row r="131" spans="1:216" s="8" customFormat="1" ht="50.5" x14ac:dyDescent="0.95">
      <c r="A131" s="298" t="s">
        <v>3</v>
      </c>
      <c r="B131" s="298"/>
      <c r="C131" s="1" t="s">
        <v>1</v>
      </c>
      <c r="D131" s="83" t="s">
        <v>43</v>
      </c>
      <c r="E131" s="1"/>
      <c r="F131" s="1"/>
      <c r="G131" s="1"/>
      <c r="H131" s="1"/>
      <c r="I131" s="298" t="s">
        <v>68</v>
      </c>
      <c r="J131" s="298"/>
      <c r="K131" s="298"/>
      <c r="L131" s="298"/>
      <c r="M131" s="298"/>
      <c r="N131" s="298"/>
      <c r="O131" s="298"/>
      <c r="P131" s="298"/>
      <c r="Q131" s="298"/>
      <c r="R131" s="298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6"/>
      <c r="AE131" s="6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</row>
    <row r="132" spans="1:216" s="8" customFormat="1" ht="50.5" x14ac:dyDescent="0.95">
      <c r="A132" s="299" t="s">
        <v>4</v>
      </c>
      <c r="B132" s="299"/>
      <c r="C132" s="1" t="s">
        <v>1</v>
      </c>
      <c r="D132" s="84" t="s">
        <v>27</v>
      </c>
      <c r="E132" s="9"/>
      <c r="F132" s="1"/>
      <c r="G132" s="9"/>
      <c r="H132" s="9"/>
      <c r="I132" s="10"/>
      <c r="J132" s="10"/>
      <c r="K132" s="10"/>
      <c r="L132" s="11"/>
      <c r="M132" s="3"/>
      <c r="N132" s="4"/>
      <c r="O132" s="11"/>
      <c r="P132" s="11"/>
      <c r="Q132" s="3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5"/>
      <c r="AD132" s="6"/>
      <c r="AE132" s="6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</row>
    <row r="133" spans="1:216" s="15" customFormat="1" ht="49.5" x14ac:dyDescent="0.95">
      <c r="A133" s="300" t="s">
        <v>5</v>
      </c>
      <c r="B133" s="300" t="s">
        <v>6</v>
      </c>
      <c r="C133" s="303" t="s">
        <v>7</v>
      </c>
      <c r="D133" s="304"/>
      <c r="E133" s="12" t="s">
        <v>8</v>
      </c>
      <c r="F133" s="305" t="s">
        <v>9</v>
      </c>
      <c r="G133" s="306"/>
      <c r="H133" s="306"/>
      <c r="I133" s="306"/>
      <c r="J133" s="306"/>
      <c r="K133" s="307"/>
      <c r="L133" s="308" t="s">
        <v>10</v>
      </c>
      <c r="M133" s="309"/>
      <c r="N133" s="309"/>
      <c r="O133" s="309"/>
      <c r="P133" s="309"/>
      <c r="Q133" s="309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296" t="s">
        <v>11</v>
      </c>
      <c r="AC133" s="296" t="s">
        <v>12</v>
      </c>
      <c r="AD133" s="13"/>
      <c r="AE133" s="13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</row>
    <row r="134" spans="1:216" s="15" customFormat="1" ht="45.75" customHeight="1" x14ac:dyDescent="0.95">
      <c r="A134" s="301"/>
      <c r="B134" s="301"/>
      <c r="C134" s="300" t="s">
        <v>13</v>
      </c>
      <c r="D134" s="300" t="s">
        <v>14</v>
      </c>
      <c r="E134" s="301" t="s">
        <v>15</v>
      </c>
      <c r="F134" s="311" t="s">
        <v>16</v>
      </c>
      <c r="G134" s="312"/>
      <c r="H134" s="312"/>
      <c r="I134" s="312"/>
      <c r="J134" s="312"/>
      <c r="K134" s="313"/>
      <c r="L134" s="296" t="s">
        <v>17</v>
      </c>
      <c r="M134" s="296" t="s">
        <v>235</v>
      </c>
      <c r="N134" s="296" t="s">
        <v>169</v>
      </c>
      <c r="O134" s="296" t="s">
        <v>47</v>
      </c>
      <c r="P134" s="296" t="s">
        <v>18</v>
      </c>
      <c r="Q134" s="316" t="s">
        <v>31</v>
      </c>
      <c r="R134" s="296" t="s">
        <v>54</v>
      </c>
      <c r="S134" s="314" t="s">
        <v>56</v>
      </c>
      <c r="T134" s="314" t="s">
        <v>59</v>
      </c>
      <c r="U134" s="296" t="s">
        <v>194</v>
      </c>
      <c r="V134" s="296" t="s">
        <v>136</v>
      </c>
      <c r="W134" s="296" t="s">
        <v>138</v>
      </c>
      <c r="X134" s="296" t="s">
        <v>32</v>
      </c>
      <c r="Y134" s="296" t="s">
        <v>139</v>
      </c>
      <c r="Z134" s="296" t="s">
        <v>111</v>
      </c>
      <c r="AA134" s="296" t="s">
        <v>66</v>
      </c>
      <c r="AB134" s="310"/>
      <c r="AC134" s="310"/>
      <c r="AD134" s="13"/>
      <c r="AE134" s="13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</row>
    <row r="135" spans="1:216" s="15" customFormat="1" ht="137.25" customHeight="1" x14ac:dyDescent="0.95">
      <c r="A135" s="302"/>
      <c r="B135" s="302"/>
      <c r="C135" s="302"/>
      <c r="D135" s="302"/>
      <c r="E135" s="302"/>
      <c r="F135" s="16" t="s">
        <v>20</v>
      </c>
      <c r="G135" s="16" t="s">
        <v>21</v>
      </c>
      <c r="H135" s="16" t="s">
        <v>20</v>
      </c>
      <c r="I135" s="16" t="s">
        <v>21</v>
      </c>
      <c r="J135" s="16" t="s">
        <v>20</v>
      </c>
      <c r="K135" s="16" t="s">
        <v>21</v>
      </c>
      <c r="L135" s="297"/>
      <c r="M135" s="297"/>
      <c r="N135" s="297"/>
      <c r="O135" s="297"/>
      <c r="P135" s="297"/>
      <c r="Q135" s="316"/>
      <c r="R135" s="297"/>
      <c r="S135" s="315"/>
      <c r="T135" s="315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13"/>
      <c r="AE135" s="13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</row>
    <row r="136" spans="1:216" s="15" customFormat="1" ht="49.5" x14ac:dyDescent="0.95">
      <c r="A136" s="17"/>
      <c r="B136" s="18"/>
      <c r="C136" s="18"/>
      <c r="D136" s="17"/>
      <c r="E136" s="17"/>
      <c r="F136" s="19"/>
      <c r="G136" s="19"/>
      <c r="H136" s="19"/>
      <c r="I136" s="19"/>
      <c r="J136" s="19"/>
      <c r="K136" s="19"/>
      <c r="L136" s="20">
        <v>3200</v>
      </c>
      <c r="M136" s="21">
        <v>17600</v>
      </c>
      <c r="N136" s="20">
        <v>5600</v>
      </c>
      <c r="O136" s="20">
        <v>38400</v>
      </c>
      <c r="P136" s="20">
        <v>68000</v>
      </c>
      <c r="Q136" s="21">
        <v>84000</v>
      </c>
      <c r="R136" s="20">
        <v>76000</v>
      </c>
      <c r="S136" s="21">
        <v>84000</v>
      </c>
      <c r="T136" s="21">
        <v>80000</v>
      </c>
      <c r="U136" s="21">
        <v>6400</v>
      </c>
      <c r="V136" s="22">
        <v>9000</v>
      </c>
      <c r="W136" s="21">
        <v>8000</v>
      </c>
      <c r="X136" s="22">
        <v>6500</v>
      </c>
      <c r="Y136" s="21">
        <v>6000</v>
      </c>
      <c r="Z136" s="21">
        <v>84000</v>
      </c>
      <c r="AA136" s="20">
        <v>76000</v>
      </c>
      <c r="AB136" s="23"/>
      <c r="AC136" s="17"/>
      <c r="AD136" s="13"/>
      <c r="AE136" s="13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</row>
    <row r="137" spans="1:216" s="33" customFormat="1" ht="49.5" x14ac:dyDescent="0.95">
      <c r="A137" s="24">
        <v>1</v>
      </c>
      <c r="B137" s="25" t="s">
        <v>69</v>
      </c>
      <c r="C137" s="26"/>
      <c r="D137" s="27"/>
      <c r="E137" s="27"/>
      <c r="F137" s="28"/>
      <c r="G137" s="28"/>
      <c r="H137" s="28"/>
      <c r="I137" s="28"/>
      <c r="J137" s="28"/>
      <c r="K137" s="28"/>
      <c r="L137" s="29"/>
      <c r="M137" s="30"/>
      <c r="N137" s="31"/>
      <c r="O137" s="30"/>
      <c r="P137" s="29"/>
      <c r="Q137" s="30"/>
      <c r="R137" s="29"/>
      <c r="S137" s="29"/>
      <c r="T137" s="30"/>
      <c r="U137" s="30"/>
      <c r="V137" s="30"/>
      <c r="W137" s="30"/>
      <c r="X137" s="30"/>
      <c r="Y137" s="30"/>
      <c r="Z137" s="30"/>
      <c r="AA137" s="30"/>
      <c r="AB137" s="30"/>
      <c r="AC137" s="29" t="s">
        <v>100</v>
      </c>
      <c r="AD137" s="32">
        <f>D137-C137</f>
        <v>0</v>
      </c>
      <c r="AE137" s="32" t="s">
        <v>213</v>
      </c>
    </row>
    <row r="138" spans="1:216" s="33" customFormat="1" ht="49.5" x14ac:dyDescent="0.95">
      <c r="A138" s="34">
        <v>2</v>
      </c>
      <c r="B138" s="25" t="s">
        <v>70</v>
      </c>
      <c r="C138" s="35">
        <v>278348</v>
      </c>
      <c r="D138" s="35">
        <v>278552</v>
      </c>
      <c r="E138" s="35"/>
      <c r="F138" s="36"/>
      <c r="G138" s="36"/>
      <c r="H138" s="36"/>
      <c r="I138" s="36"/>
      <c r="J138" s="36"/>
      <c r="K138" s="36"/>
      <c r="L138" s="37"/>
      <c r="M138" s="38"/>
      <c r="N138" s="38"/>
      <c r="O138" s="38"/>
      <c r="P138" s="37"/>
      <c r="Q138" s="38"/>
      <c r="R138" s="37"/>
      <c r="S138" s="37"/>
      <c r="T138" s="38"/>
      <c r="U138" s="38"/>
      <c r="V138" s="38"/>
      <c r="W138" s="38"/>
      <c r="X138" s="38"/>
      <c r="Y138" s="38"/>
      <c r="Z138" s="38"/>
      <c r="AA138" s="38"/>
      <c r="AB138" s="38"/>
      <c r="AC138" s="37" t="s">
        <v>100</v>
      </c>
      <c r="AD138" s="32">
        <f t="shared" ref="AD138:AD167" si="8">D138-C138</f>
        <v>204</v>
      </c>
      <c r="AE138" s="32">
        <v>204</v>
      </c>
    </row>
    <row r="139" spans="1:216" s="33" customFormat="1" ht="49.5" x14ac:dyDescent="0.95">
      <c r="A139" s="34">
        <v>3</v>
      </c>
      <c r="B139" s="39" t="s">
        <v>71</v>
      </c>
      <c r="C139" s="40">
        <v>278552</v>
      </c>
      <c r="D139" s="34">
        <v>278963</v>
      </c>
      <c r="E139" s="34"/>
      <c r="F139" s="41"/>
      <c r="G139" s="41"/>
      <c r="H139" s="41"/>
      <c r="I139" s="41"/>
      <c r="J139" s="41"/>
      <c r="K139" s="41"/>
      <c r="L139" s="42"/>
      <c r="M139" s="43"/>
      <c r="N139" s="43"/>
      <c r="O139" s="44"/>
      <c r="P139" s="42"/>
      <c r="Q139" s="43"/>
      <c r="R139" s="42"/>
      <c r="S139" s="42"/>
      <c r="T139" s="43"/>
      <c r="U139" s="43"/>
      <c r="V139" s="43"/>
      <c r="W139" s="43"/>
      <c r="X139" s="43"/>
      <c r="Y139" s="43"/>
      <c r="Z139" s="43"/>
      <c r="AA139" s="43"/>
      <c r="AB139" s="43"/>
      <c r="AC139" s="42" t="s">
        <v>226</v>
      </c>
      <c r="AD139" s="32">
        <f t="shared" si="8"/>
        <v>411</v>
      </c>
      <c r="AE139" s="32">
        <v>411</v>
      </c>
    </row>
    <row r="140" spans="1:216" s="33" customFormat="1" ht="211.5" customHeight="1" x14ac:dyDescent="0.95">
      <c r="A140" s="34">
        <v>4</v>
      </c>
      <c r="B140" s="39" t="s">
        <v>72</v>
      </c>
      <c r="C140" s="34">
        <v>278963</v>
      </c>
      <c r="D140" s="34">
        <v>279201</v>
      </c>
      <c r="E140" s="34"/>
      <c r="F140" s="41">
        <v>7</v>
      </c>
      <c r="G140" s="41">
        <v>12</v>
      </c>
      <c r="H140" s="41">
        <v>13</v>
      </c>
      <c r="I140" s="41">
        <v>17</v>
      </c>
      <c r="J140" s="41"/>
      <c r="K140" s="41"/>
      <c r="L140" s="42"/>
      <c r="M140" s="43"/>
      <c r="N140" s="43"/>
      <c r="O140" s="44"/>
      <c r="P140" s="42"/>
      <c r="Q140" s="43"/>
      <c r="R140" s="42"/>
      <c r="S140" s="42">
        <v>1</v>
      </c>
      <c r="T140" s="43"/>
      <c r="U140" s="43"/>
      <c r="V140" s="44"/>
      <c r="W140" s="44"/>
      <c r="X140" s="44">
        <v>10.74</v>
      </c>
      <c r="Y140" s="44">
        <v>11.82</v>
      </c>
      <c r="Z140" s="43">
        <v>4</v>
      </c>
      <c r="AA140" s="43"/>
      <c r="AB140" s="43"/>
      <c r="AC140" s="42" t="s">
        <v>108</v>
      </c>
      <c r="AD140" s="32">
        <f t="shared" si="8"/>
        <v>238</v>
      </c>
      <c r="AE140" s="32">
        <v>238</v>
      </c>
    </row>
    <row r="141" spans="1:216" s="33" customFormat="1" ht="166.5" customHeight="1" x14ac:dyDescent="0.95">
      <c r="A141" s="34">
        <v>5</v>
      </c>
      <c r="B141" s="39" t="s">
        <v>73</v>
      </c>
      <c r="C141" s="34">
        <v>279201</v>
      </c>
      <c r="D141" s="40">
        <v>279429</v>
      </c>
      <c r="E141" s="34"/>
      <c r="F141" s="41">
        <v>7</v>
      </c>
      <c r="G141" s="41">
        <v>12</v>
      </c>
      <c r="H141" s="41">
        <v>13</v>
      </c>
      <c r="I141" s="41">
        <v>17</v>
      </c>
      <c r="J141" s="41"/>
      <c r="K141" s="41"/>
      <c r="L141" s="42"/>
      <c r="M141" s="43"/>
      <c r="N141" s="43"/>
      <c r="O141" s="43"/>
      <c r="P141" s="42">
        <v>1</v>
      </c>
      <c r="Q141" s="43"/>
      <c r="R141" s="42"/>
      <c r="S141" s="42">
        <v>1</v>
      </c>
      <c r="T141" s="43"/>
      <c r="U141" s="43"/>
      <c r="V141" s="43"/>
      <c r="W141" s="43"/>
      <c r="X141" s="43"/>
      <c r="Y141" s="43"/>
      <c r="Z141" s="43">
        <v>2</v>
      </c>
      <c r="AA141" s="43"/>
      <c r="AB141" s="43"/>
      <c r="AC141" s="42" t="s">
        <v>113</v>
      </c>
      <c r="AD141" s="32">
        <f t="shared" si="8"/>
        <v>228</v>
      </c>
      <c r="AE141" s="32">
        <v>228</v>
      </c>
    </row>
    <row r="142" spans="1:216" s="33" customFormat="1" ht="166.5" customHeight="1" x14ac:dyDescent="0.95">
      <c r="A142" s="34">
        <v>6</v>
      </c>
      <c r="B142" s="39" t="s">
        <v>74</v>
      </c>
      <c r="C142" s="40">
        <v>279429</v>
      </c>
      <c r="D142" s="40">
        <v>279525</v>
      </c>
      <c r="E142" s="34"/>
      <c r="F142" s="41">
        <v>7</v>
      </c>
      <c r="G142" s="41">
        <v>12</v>
      </c>
      <c r="H142" s="41">
        <v>13</v>
      </c>
      <c r="I142" s="41">
        <v>17</v>
      </c>
      <c r="J142" s="41"/>
      <c r="K142" s="41"/>
      <c r="L142" s="42"/>
      <c r="M142" s="43"/>
      <c r="N142" s="43"/>
      <c r="O142" s="43"/>
      <c r="P142" s="42"/>
      <c r="Q142" s="43"/>
      <c r="R142" s="42"/>
      <c r="S142" s="42"/>
      <c r="T142" s="43"/>
      <c r="U142" s="43"/>
      <c r="V142" s="44"/>
      <c r="W142" s="44"/>
      <c r="X142" s="44">
        <v>30.22</v>
      </c>
      <c r="Y142" s="44">
        <v>12.07</v>
      </c>
      <c r="Z142" s="43"/>
      <c r="AA142" s="43"/>
      <c r="AB142" s="43"/>
      <c r="AC142" s="42" t="s">
        <v>118</v>
      </c>
      <c r="AD142" s="32">
        <f t="shared" si="8"/>
        <v>96</v>
      </c>
      <c r="AE142" s="32">
        <v>96</v>
      </c>
    </row>
    <row r="143" spans="1:216" s="33" customFormat="1" ht="215.25" customHeight="1" x14ac:dyDescent="0.95">
      <c r="A143" s="34">
        <v>7</v>
      </c>
      <c r="B143" s="39" t="s">
        <v>75</v>
      </c>
      <c r="C143" s="35">
        <v>279525</v>
      </c>
      <c r="D143" s="34">
        <v>279735</v>
      </c>
      <c r="E143" s="34"/>
      <c r="F143" s="41">
        <v>7</v>
      </c>
      <c r="G143" s="41">
        <v>12</v>
      </c>
      <c r="H143" s="41">
        <v>13</v>
      </c>
      <c r="I143" s="41">
        <v>17</v>
      </c>
      <c r="J143" s="41"/>
      <c r="K143" s="41"/>
      <c r="L143" s="42"/>
      <c r="M143" s="43"/>
      <c r="N143" s="43"/>
      <c r="O143" s="44"/>
      <c r="P143" s="42"/>
      <c r="Q143" s="43"/>
      <c r="R143" s="42">
        <v>1</v>
      </c>
      <c r="S143" s="42"/>
      <c r="T143" s="43"/>
      <c r="U143" s="43"/>
      <c r="V143" s="44">
        <v>13.47</v>
      </c>
      <c r="W143" s="44">
        <v>11.24</v>
      </c>
      <c r="X143" s="44"/>
      <c r="Y143" s="44"/>
      <c r="Z143" s="43"/>
      <c r="AA143" s="43"/>
      <c r="AB143" s="43"/>
      <c r="AC143" s="42" t="s">
        <v>123</v>
      </c>
      <c r="AD143" s="32">
        <f t="shared" si="8"/>
        <v>210</v>
      </c>
      <c r="AE143" s="32">
        <v>210</v>
      </c>
    </row>
    <row r="144" spans="1:216" s="33" customFormat="1" ht="49.5" x14ac:dyDescent="0.95">
      <c r="A144" s="34">
        <v>8</v>
      </c>
      <c r="B144" s="39" t="s">
        <v>76</v>
      </c>
      <c r="C144" s="40"/>
      <c r="D144" s="40"/>
      <c r="E144" s="40"/>
      <c r="F144" s="41">
        <v>7</v>
      </c>
      <c r="G144" s="41">
        <v>12</v>
      </c>
      <c r="H144" s="41"/>
      <c r="I144" s="41"/>
      <c r="J144" s="41"/>
      <c r="K144" s="41"/>
      <c r="L144" s="42"/>
      <c r="M144" s="43"/>
      <c r="N144" s="43"/>
      <c r="O144" s="44"/>
      <c r="P144" s="42"/>
      <c r="Q144" s="43"/>
      <c r="R144" s="42"/>
      <c r="S144" s="42"/>
      <c r="T144" s="43"/>
      <c r="U144" s="43"/>
      <c r="V144" s="44"/>
      <c r="W144" s="44"/>
      <c r="X144" s="44"/>
      <c r="Y144" s="44"/>
      <c r="Z144" s="43"/>
      <c r="AA144" s="43"/>
      <c r="AB144" s="43"/>
      <c r="AC144" s="42" t="s">
        <v>107</v>
      </c>
      <c r="AD144" s="32">
        <f t="shared" si="8"/>
        <v>0</v>
      </c>
      <c r="AE144" s="32" t="s">
        <v>214</v>
      </c>
    </row>
    <row r="145" spans="1:31" s="33" customFormat="1" ht="49.5" x14ac:dyDescent="0.95">
      <c r="A145" s="24">
        <v>9</v>
      </c>
      <c r="B145" s="25" t="s">
        <v>77</v>
      </c>
      <c r="C145" s="26"/>
      <c r="D145" s="27"/>
      <c r="E145" s="27"/>
      <c r="F145" s="28"/>
      <c r="G145" s="28"/>
      <c r="H145" s="28"/>
      <c r="I145" s="28"/>
      <c r="J145" s="28"/>
      <c r="K145" s="28"/>
      <c r="L145" s="29"/>
      <c r="M145" s="30"/>
      <c r="N145" s="31"/>
      <c r="O145" s="30"/>
      <c r="P145" s="29"/>
      <c r="Q145" s="30"/>
      <c r="R145" s="29"/>
      <c r="S145" s="29"/>
      <c r="T145" s="30"/>
      <c r="U145" s="30"/>
      <c r="V145" s="30"/>
      <c r="W145" s="30"/>
      <c r="X145" s="30"/>
      <c r="Y145" s="30"/>
      <c r="Z145" s="30"/>
      <c r="AA145" s="30"/>
      <c r="AB145" s="30"/>
      <c r="AC145" s="29" t="s">
        <v>100</v>
      </c>
      <c r="AD145" s="32">
        <f t="shared" si="8"/>
        <v>0</v>
      </c>
      <c r="AE145" s="32" t="s">
        <v>213</v>
      </c>
    </row>
    <row r="146" spans="1:31" s="33" customFormat="1" ht="49.5" x14ac:dyDescent="0.95">
      <c r="A146" s="34">
        <v>10</v>
      </c>
      <c r="B146" s="39" t="s">
        <v>78</v>
      </c>
      <c r="C146" s="40"/>
      <c r="D146" s="40"/>
      <c r="E146" s="34"/>
      <c r="F146" s="41">
        <v>7</v>
      </c>
      <c r="G146" s="41">
        <v>12</v>
      </c>
      <c r="H146" s="41">
        <v>14</v>
      </c>
      <c r="I146" s="41">
        <v>16</v>
      </c>
      <c r="J146" s="41"/>
      <c r="K146" s="41"/>
      <c r="L146" s="42"/>
      <c r="M146" s="43"/>
      <c r="N146" s="44"/>
      <c r="O146" s="43"/>
      <c r="P146" s="42"/>
      <c r="Q146" s="43"/>
      <c r="R146" s="42"/>
      <c r="S146" s="42"/>
      <c r="T146" s="43"/>
      <c r="U146" s="43"/>
      <c r="V146" s="46"/>
      <c r="W146" s="44"/>
      <c r="X146" s="46"/>
      <c r="Y146" s="44"/>
      <c r="Z146" s="43"/>
      <c r="AA146" s="43"/>
      <c r="AB146" s="43"/>
      <c r="AC146" s="42" t="s">
        <v>107</v>
      </c>
      <c r="AD146" s="32">
        <f t="shared" si="8"/>
        <v>0</v>
      </c>
      <c r="AE146" s="32" t="s">
        <v>214</v>
      </c>
    </row>
    <row r="147" spans="1:31" s="33" customFormat="1" ht="49.5" x14ac:dyDescent="0.95">
      <c r="A147" s="34">
        <v>11</v>
      </c>
      <c r="B147" s="39" t="s">
        <v>79</v>
      </c>
      <c r="C147" s="40"/>
      <c r="D147" s="40"/>
      <c r="E147" s="34"/>
      <c r="F147" s="41">
        <v>7</v>
      </c>
      <c r="G147" s="41">
        <v>12</v>
      </c>
      <c r="H147" s="41">
        <v>14</v>
      </c>
      <c r="I147" s="41">
        <v>16</v>
      </c>
      <c r="J147" s="41"/>
      <c r="K147" s="41"/>
      <c r="L147" s="42"/>
      <c r="M147" s="43"/>
      <c r="N147" s="44"/>
      <c r="O147" s="44"/>
      <c r="P147" s="42"/>
      <c r="Q147" s="43"/>
      <c r="R147" s="42"/>
      <c r="S147" s="42"/>
      <c r="T147" s="43"/>
      <c r="U147" s="43"/>
      <c r="V147" s="44"/>
      <c r="W147" s="44"/>
      <c r="X147" s="44"/>
      <c r="Y147" s="44"/>
      <c r="Z147" s="43"/>
      <c r="AA147" s="43"/>
      <c r="AB147" s="43"/>
      <c r="AC147" s="42" t="s">
        <v>107</v>
      </c>
      <c r="AD147" s="32">
        <f t="shared" si="8"/>
        <v>0</v>
      </c>
      <c r="AE147" s="32" t="s">
        <v>214</v>
      </c>
    </row>
    <row r="148" spans="1:31" s="33" customFormat="1" ht="180.75" customHeight="1" x14ac:dyDescent="0.95">
      <c r="A148" s="34">
        <v>12</v>
      </c>
      <c r="B148" s="39" t="s">
        <v>80</v>
      </c>
      <c r="C148" s="34">
        <v>279735</v>
      </c>
      <c r="D148" s="34">
        <v>279990</v>
      </c>
      <c r="E148" s="34"/>
      <c r="F148" s="41">
        <v>7</v>
      </c>
      <c r="G148" s="41">
        <v>12</v>
      </c>
      <c r="H148" s="41">
        <v>13</v>
      </c>
      <c r="I148" s="41">
        <v>17</v>
      </c>
      <c r="J148" s="41"/>
      <c r="K148" s="41"/>
      <c r="L148" s="42"/>
      <c r="M148" s="43"/>
      <c r="N148" s="47"/>
      <c r="O148" s="44"/>
      <c r="P148" s="42"/>
      <c r="Q148" s="43"/>
      <c r="R148" s="42"/>
      <c r="S148" s="42"/>
      <c r="T148" s="43"/>
      <c r="U148" s="43"/>
      <c r="V148" s="43"/>
      <c r="W148" s="43"/>
      <c r="X148" s="44">
        <v>8.5299999999999994</v>
      </c>
      <c r="Y148" s="44">
        <v>7.87</v>
      </c>
      <c r="Z148" s="43"/>
      <c r="AA148" s="43"/>
      <c r="AB148" s="43"/>
      <c r="AC148" s="42" t="s">
        <v>149</v>
      </c>
      <c r="AD148" s="32">
        <f t="shared" si="8"/>
        <v>255</v>
      </c>
      <c r="AE148" s="32">
        <v>255</v>
      </c>
    </row>
    <row r="149" spans="1:31" s="33" customFormat="1" ht="180.75" customHeight="1" x14ac:dyDescent="0.95">
      <c r="A149" s="34">
        <v>13</v>
      </c>
      <c r="B149" s="39" t="s">
        <v>81</v>
      </c>
      <c r="C149" s="34">
        <v>279990</v>
      </c>
      <c r="D149" s="34">
        <v>280317</v>
      </c>
      <c r="E149" s="34"/>
      <c r="F149" s="41">
        <v>7</v>
      </c>
      <c r="G149" s="41">
        <v>12</v>
      </c>
      <c r="H149" s="41">
        <v>13</v>
      </c>
      <c r="I149" s="41">
        <v>17</v>
      </c>
      <c r="J149" s="41"/>
      <c r="K149" s="41"/>
      <c r="L149" s="42"/>
      <c r="M149" s="43"/>
      <c r="N149" s="43"/>
      <c r="O149" s="44"/>
      <c r="P149" s="42">
        <v>1</v>
      </c>
      <c r="Q149" s="43"/>
      <c r="R149" s="42">
        <v>2</v>
      </c>
      <c r="S149" s="42"/>
      <c r="T149" s="43"/>
      <c r="U149" s="43"/>
      <c r="V149" s="44"/>
      <c r="W149" s="44"/>
      <c r="X149" s="44"/>
      <c r="Y149" s="44"/>
      <c r="Z149" s="43"/>
      <c r="AA149" s="43"/>
      <c r="AB149" s="43"/>
      <c r="AC149" s="42" t="s">
        <v>153</v>
      </c>
      <c r="AD149" s="32">
        <f t="shared" si="8"/>
        <v>327</v>
      </c>
      <c r="AE149" s="32">
        <v>327</v>
      </c>
    </row>
    <row r="150" spans="1:31" s="33" customFormat="1" ht="180.75" customHeight="1" x14ac:dyDescent="0.95">
      <c r="A150" s="34">
        <v>14</v>
      </c>
      <c r="B150" s="39" t="s">
        <v>82</v>
      </c>
      <c r="C150" s="34">
        <v>280317</v>
      </c>
      <c r="D150" s="34">
        <v>280674</v>
      </c>
      <c r="E150" s="34"/>
      <c r="F150" s="41">
        <v>7</v>
      </c>
      <c r="G150" s="41">
        <v>12</v>
      </c>
      <c r="H150" s="41">
        <v>13</v>
      </c>
      <c r="I150" s="41">
        <v>17</v>
      </c>
      <c r="J150" s="41"/>
      <c r="K150" s="41"/>
      <c r="L150" s="42"/>
      <c r="M150" s="42"/>
      <c r="N150" s="43"/>
      <c r="O150" s="44"/>
      <c r="P150" s="42"/>
      <c r="Q150" s="43"/>
      <c r="R150" s="42"/>
      <c r="S150" s="42"/>
      <c r="T150" s="43"/>
      <c r="U150" s="43"/>
      <c r="V150" s="44">
        <v>14.41</v>
      </c>
      <c r="W150" s="44"/>
      <c r="X150" s="44"/>
      <c r="Y150" s="44"/>
      <c r="Z150" s="43"/>
      <c r="AA150" s="43"/>
      <c r="AB150" s="43"/>
      <c r="AC150" s="42" t="s">
        <v>156</v>
      </c>
      <c r="AD150" s="32">
        <f t="shared" si="8"/>
        <v>357</v>
      </c>
      <c r="AE150" s="32">
        <v>357</v>
      </c>
    </row>
    <row r="151" spans="1:31" s="33" customFormat="1" ht="240.75" customHeight="1" x14ac:dyDescent="0.95">
      <c r="A151" s="34">
        <v>15</v>
      </c>
      <c r="B151" s="39" t="s">
        <v>83</v>
      </c>
      <c r="C151" s="34">
        <v>280674</v>
      </c>
      <c r="D151" s="34">
        <v>280796</v>
      </c>
      <c r="E151" s="34"/>
      <c r="F151" s="41">
        <v>7</v>
      </c>
      <c r="G151" s="41">
        <v>12</v>
      </c>
      <c r="H151" s="41">
        <v>13</v>
      </c>
      <c r="I151" s="41">
        <v>17</v>
      </c>
      <c r="J151" s="41"/>
      <c r="K151" s="41"/>
      <c r="L151" s="42"/>
      <c r="M151" s="43"/>
      <c r="N151" s="43"/>
      <c r="O151" s="43">
        <v>1</v>
      </c>
      <c r="P151" s="42">
        <v>1</v>
      </c>
      <c r="Q151" s="43"/>
      <c r="R151" s="42">
        <v>1</v>
      </c>
      <c r="S151" s="42">
        <v>1</v>
      </c>
      <c r="T151" s="43"/>
      <c r="U151" s="43"/>
      <c r="V151" s="44">
        <v>11.97</v>
      </c>
      <c r="W151" s="44"/>
      <c r="X151" s="44"/>
      <c r="Y151" s="44"/>
      <c r="Z151" s="43">
        <v>2</v>
      </c>
      <c r="AA151" s="43">
        <v>2</v>
      </c>
      <c r="AB151" s="43"/>
      <c r="AC151" s="42" t="s">
        <v>161</v>
      </c>
      <c r="AD151" s="32">
        <f t="shared" si="8"/>
        <v>122</v>
      </c>
      <c r="AE151" s="32">
        <v>122</v>
      </c>
    </row>
    <row r="152" spans="1:31" s="33" customFormat="1" ht="49.5" x14ac:dyDescent="0.95">
      <c r="A152" s="34">
        <v>16</v>
      </c>
      <c r="B152" s="25" t="s">
        <v>84</v>
      </c>
      <c r="C152" s="35">
        <v>280796</v>
      </c>
      <c r="D152" s="35">
        <v>281001</v>
      </c>
      <c r="E152" s="35"/>
      <c r="F152" s="36"/>
      <c r="G152" s="36"/>
      <c r="H152" s="36"/>
      <c r="I152" s="36"/>
      <c r="J152" s="36"/>
      <c r="K152" s="36"/>
      <c r="L152" s="37"/>
      <c r="M152" s="38"/>
      <c r="N152" s="38"/>
      <c r="O152" s="38"/>
      <c r="P152" s="37"/>
      <c r="Q152" s="38"/>
      <c r="R152" s="37"/>
      <c r="S152" s="37"/>
      <c r="T152" s="38"/>
      <c r="U152" s="38"/>
      <c r="V152" s="38"/>
      <c r="W152" s="38"/>
      <c r="X152" s="38"/>
      <c r="Y152" s="38"/>
      <c r="Z152" s="38"/>
      <c r="AA152" s="38"/>
      <c r="AB152" s="38"/>
      <c r="AC152" s="37" t="s">
        <v>100</v>
      </c>
      <c r="AD152" s="32">
        <f t="shared" si="8"/>
        <v>205</v>
      </c>
      <c r="AE152" s="32">
        <v>205</v>
      </c>
    </row>
    <row r="153" spans="1:31" s="33" customFormat="1" ht="174.75" customHeight="1" x14ac:dyDescent="0.95">
      <c r="A153" s="34">
        <v>17</v>
      </c>
      <c r="B153" s="39" t="s">
        <v>85</v>
      </c>
      <c r="C153" s="34">
        <v>281001</v>
      </c>
      <c r="D153" s="40">
        <v>281233</v>
      </c>
      <c r="E153" s="34"/>
      <c r="F153" s="41">
        <v>7</v>
      </c>
      <c r="G153" s="41">
        <v>12</v>
      </c>
      <c r="H153" s="41">
        <v>13</v>
      </c>
      <c r="I153" s="41">
        <v>17</v>
      </c>
      <c r="J153" s="41"/>
      <c r="K153" s="41"/>
      <c r="L153" s="42"/>
      <c r="M153" s="43"/>
      <c r="N153" s="43">
        <v>1</v>
      </c>
      <c r="O153" s="44"/>
      <c r="P153" s="42">
        <v>1</v>
      </c>
      <c r="Q153" s="43"/>
      <c r="R153" s="42"/>
      <c r="S153" s="42">
        <v>1</v>
      </c>
      <c r="T153" s="43"/>
      <c r="U153" s="43"/>
      <c r="V153" s="44"/>
      <c r="W153" s="44"/>
      <c r="X153" s="44"/>
      <c r="Y153" s="44"/>
      <c r="Z153" s="43">
        <v>4</v>
      </c>
      <c r="AA153" s="43"/>
      <c r="AB153" s="43"/>
      <c r="AC153" s="42" t="s">
        <v>173</v>
      </c>
      <c r="AD153" s="32">
        <f t="shared" si="8"/>
        <v>232</v>
      </c>
      <c r="AE153" s="32">
        <v>232</v>
      </c>
    </row>
    <row r="154" spans="1:31" s="33" customFormat="1" ht="174.75" customHeight="1" x14ac:dyDescent="0.95">
      <c r="A154" s="34">
        <v>18</v>
      </c>
      <c r="B154" s="39" t="s">
        <v>86</v>
      </c>
      <c r="C154" s="40">
        <v>281233</v>
      </c>
      <c r="D154" s="34">
        <v>281690</v>
      </c>
      <c r="E154" s="34"/>
      <c r="F154" s="41">
        <v>7</v>
      </c>
      <c r="G154" s="41">
        <v>12</v>
      </c>
      <c r="H154" s="41">
        <v>13</v>
      </c>
      <c r="I154" s="41">
        <v>17</v>
      </c>
      <c r="J154" s="41"/>
      <c r="K154" s="41"/>
      <c r="L154" s="42"/>
      <c r="M154" s="43"/>
      <c r="N154" s="43"/>
      <c r="O154" s="44"/>
      <c r="P154" s="42">
        <v>1</v>
      </c>
      <c r="Q154" s="43"/>
      <c r="R154" s="42">
        <v>1</v>
      </c>
      <c r="S154" s="42">
        <v>1</v>
      </c>
      <c r="T154" s="43"/>
      <c r="U154" s="43"/>
      <c r="V154" s="44"/>
      <c r="W154" s="44"/>
      <c r="X154" s="44"/>
      <c r="Y154" s="44"/>
      <c r="Z154" s="43"/>
      <c r="AA154" s="43"/>
      <c r="AB154" s="43"/>
      <c r="AC154" s="42" t="s">
        <v>182</v>
      </c>
      <c r="AD154" s="32">
        <f t="shared" si="8"/>
        <v>457</v>
      </c>
      <c r="AE154" s="32">
        <v>457</v>
      </c>
    </row>
    <row r="155" spans="1:31" s="33" customFormat="1" ht="174.75" customHeight="1" x14ac:dyDescent="0.95">
      <c r="A155" s="34">
        <v>19</v>
      </c>
      <c r="B155" s="39" t="s">
        <v>87</v>
      </c>
      <c r="C155" s="34">
        <v>281690</v>
      </c>
      <c r="D155" s="40">
        <v>282027</v>
      </c>
      <c r="E155" s="34"/>
      <c r="F155" s="41">
        <v>7</v>
      </c>
      <c r="G155" s="41">
        <v>12</v>
      </c>
      <c r="H155" s="41">
        <v>13</v>
      </c>
      <c r="I155" s="41">
        <v>17</v>
      </c>
      <c r="J155" s="41"/>
      <c r="K155" s="41"/>
      <c r="L155" s="42"/>
      <c r="M155" s="43"/>
      <c r="N155" s="43"/>
      <c r="O155" s="44"/>
      <c r="P155" s="42">
        <v>2</v>
      </c>
      <c r="Q155" s="43"/>
      <c r="R155" s="42">
        <v>2</v>
      </c>
      <c r="S155" s="42"/>
      <c r="T155" s="43"/>
      <c r="U155" s="43"/>
      <c r="V155" s="44"/>
      <c r="W155" s="44"/>
      <c r="X155" s="44"/>
      <c r="Y155" s="44"/>
      <c r="Z155" s="43"/>
      <c r="AA155" s="43">
        <v>2</v>
      </c>
      <c r="AB155" s="43"/>
      <c r="AC155" s="42" t="s">
        <v>179</v>
      </c>
      <c r="AD155" s="32">
        <f t="shared" si="8"/>
        <v>337</v>
      </c>
      <c r="AE155" s="32">
        <v>337</v>
      </c>
    </row>
    <row r="156" spans="1:31" s="33" customFormat="1" ht="129.75" customHeight="1" x14ac:dyDescent="0.95">
      <c r="A156" s="34">
        <v>20</v>
      </c>
      <c r="B156" s="39" t="s">
        <v>88</v>
      </c>
      <c r="C156" s="40">
        <v>282027</v>
      </c>
      <c r="D156" s="40">
        <v>282438</v>
      </c>
      <c r="E156" s="34"/>
      <c r="F156" s="41">
        <v>7</v>
      </c>
      <c r="G156" s="41">
        <v>12</v>
      </c>
      <c r="H156" s="41">
        <v>13</v>
      </c>
      <c r="I156" s="41">
        <v>17</v>
      </c>
      <c r="J156" s="41"/>
      <c r="K156" s="41"/>
      <c r="L156" s="42"/>
      <c r="M156" s="43"/>
      <c r="N156" s="44"/>
      <c r="O156" s="44"/>
      <c r="P156" s="42"/>
      <c r="Q156" s="43"/>
      <c r="R156" s="42">
        <v>1</v>
      </c>
      <c r="S156" s="42">
        <v>1</v>
      </c>
      <c r="T156" s="43"/>
      <c r="U156" s="43"/>
      <c r="V156" s="44"/>
      <c r="W156" s="44"/>
      <c r="X156" s="44"/>
      <c r="Y156" s="44"/>
      <c r="Z156" s="43">
        <v>2</v>
      </c>
      <c r="AA156" s="43"/>
      <c r="AB156" s="43"/>
      <c r="AC156" s="42" t="s">
        <v>185</v>
      </c>
      <c r="AD156" s="32">
        <f t="shared" si="8"/>
        <v>411</v>
      </c>
      <c r="AE156" s="32">
        <v>411</v>
      </c>
    </row>
    <row r="157" spans="1:31" s="33" customFormat="1" ht="107.25" customHeight="1" x14ac:dyDescent="0.95">
      <c r="A157" s="34">
        <v>21</v>
      </c>
      <c r="B157" s="39" t="s">
        <v>89</v>
      </c>
      <c r="C157" s="40">
        <v>282438</v>
      </c>
      <c r="D157" s="34">
        <v>282633</v>
      </c>
      <c r="E157" s="34"/>
      <c r="F157" s="41">
        <v>7</v>
      </c>
      <c r="G157" s="41">
        <v>12</v>
      </c>
      <c r="H157" s="41">
        <v>13</v>
      </c>
      <c r="I157" s="41">
        <v>17</v>
      </c>
      <c r="J157" s="41"/>
      <c r="K157" s="41"/>
      <c r="L157" s="42"/>
      <c r="M157" s="42"/>
      <c r="N157" s="43"/>
      <c r="O157" s="43"/>
      <c r="P157" s="42"/>
      <c r="Q157" s="43"/>
      <c r="R157" s="42"/>
      <c r="S157" s="42"/>
      <c r="T157" s="43">
        <v>1</v>
      </c>
      <c r="U157" s="43"/>
      <c r="V157" s="44"/>
      <c r="W157" s="44"/>
      <c r="X157" s="44"/>
      <c r="Y157" s="44"/>
      <c r="Z157" s="43"/>
      <c r="AA157" s="43"/>
      <c r="AB157" s="43"/>
      <c r="AC157" s="42" t="s">
        <v>186</v>
      </c>
      <c r="AD157" s="32">
        <f t="shared" si="8"/>
        <v>195</v>
      </c>
      <c r="AE157" s="32">
        <v>195</v>
      </c>
    </row>
    <row r="158" spans="1:31" s="33" customFormat="1" ht="174.75" customHeight="1" x14ac:dyDescent="0.95">
      <c r="A158" s="34">
        <v>22</v>
      </c>
      <c r="B158" s="39" t="s">
        <v>90</v>
      </c>
      <c r="C158" s="34">
        <v>282633</v>
      </c>
      <c r="D158" s="34">
        <v>282855</v>
      </c>
      <c r="E158" s="34"/>
      <c r="F158" s="41">
        <v>7</v>
      </c>
      <c r="G158" s="41">
        <v>12</v>
      </c>
      <c r="H158" s="41">
        <v>13</v>
      </c>
      <c r="I158" s="41">
        <v>17</v>
      </c>
      <c r="J158" s="41"/>
      <c r="K158" s="41"/>
      <c r="L158" s="42"/>
      <c r="M158" s="43"/>
      <c r="N158" s="43"/>
      <c r="O158" s="43"/>
      <c r="P158" s="42"/>
      <c r="Q158" s="43"/>
      <c r="R158" s="42"/>
      <c r="S158" s="42">
        <v>2</v>
      </c>
      <c r="T158" s="43"/>
      <c r="U158" s="43"/>
      <c r="V158" s="44"/>
      <c r="W158" s="44"/>
      <c r="X158" s="44"/>
      <c r="Y158" s="44"/>
      <c r="Z158" s="43"/>
      <c r="AA158" s="43"/>
      <c r="AB158" s="43"/>
      <c r="AC158" s="42" t="s">
        <v>188</v>
      </c>
      <c r="AD158" s="32">
        <f t="shared" si="8"/>
        <v>222</v>
      </c>
      <c r="AE158" s="32">
        <v>222</v>
      </c>
    </row>
    <row r="159" spans="1:31" s="33" customFormat="1" ht="49.5" x14ac:dyDescent="0.95">
      <c r="A159" s="34">
        <v>23</v>
      </c>
      <c r="B159" s="48" t="s">
        <v>91</v>
      </c>
      <c r="C159" s="49"/>
      <c r="D159" s="50"/>
      <c r="E159" s="49"/>
      <c r="F159" s="51"/>
      <c r="G159" s="51"/>
      <c r="H159" s="51"/>
      <c r="I159" s="51"/>
      <c r="J159" s="51"/>
      <c r="K159" s="51"/>
      <c r="L159" s="52"/>
      <c r="M159" s="53"/>
      <c r="N159" s="53"/>
      <c r="O159" s="54"/>
      <c r="P159" s="52"/>
      <c r="Q159" s="53"/>
      <c r="R159" s="52"/>
      <c r="S159" s="52"/>
      <c r="T159" s="53"/>
      <c r="U159" s="53"/>
      <c r="V159" s="54"/>
      <c r="W159" s="54"/>
      <c r="X159" s="54"/>
      <c r="Y159" s="54"/>
      <c r="Z159" s="53"/>
      <c r="AA159" s="53"/>
      <c r="AB159" s="53"/>
      <c r="AC159" s="52" t="s">
        <v>100</v>
      </c>
      <c r="AD159" s="32">
        <f t="shared" si="8"/>
        <v>0</v>
      </c>
      <c r="AE159" s="32" t="s">
        <v>213</v>
      </c>
    </row>
    <row r="160" spans="1:31" s="33" customFormat="1" ht="219" customHeight="1" x14ac:dyDescent="0.95">
      <c r="A160" s="34">
        <v>24</v>
      </c>
      <c r="B160" s="39" t="s">
        <v>92</v>
      </c>
      <c r="C160" s="34">
        <v>282855</v>
      </c>
      <c r="D160" s="40">
        <v>283112</v>
      </c>
      <c r="E160" s="34"/>
      <c r="F160" s="41">
        <v>7</v>
      </c>
      <c r="G160" s="41">
        <v>12</v>
      </c>
      <c r="H160" s="41">
        <v>13</v>
      </c>
      <c r="I160" s="41">
        <v>17</v>
      </c>
      <c r="J160" s="41"/>
      <c r="K160" s="41"/>
      <c r="L160" s="42"/>
      <c r="M160" s="43"/>
      <c r="N160" s="44"/>
      <c r="O160" s="44"/>
      <c r="P160" s="42"/>
      <c r="Q160" s="43"/>
      <c r="R160" s="42">
        <v>1</v>
      </c>
      <c r="S160" s="42"/>
      <c r="T160" s="43"/>
      <c r="U160" s="43">
        <v>1</v>
      </c>
      <c r="V160" s="44"/>
      <c r="W160" s="44"/>
      <c r="X160" s="44">
        <v>11.18</v>
      </c>
      <c r="Y160" s="44">
        <v>13.45</v>
      </c>
      <c r="Z160" s="43"/>
      <c r="AA160" s="43">
        <v>2</v>
      </c>
      <c r="AB160" s="43"/>
      <c r="AC160" s="42" t="s">
        <v>195</v>
      </c>
      <c r="AD160" s="32">
        <f t="shared" si="8"/>
        <v>257</v>
      </c>
      <c r="AE160" s="32">
        <v>257</v>
      </c>
    </row>
    <row r="161" spans="1:216" s="33" customFormat="1" ht="144" customHeight="1" x14ac:dyDescent="0.95">
      <c r="A161" s="34">
        <v>25</v>
      </c>
      <c r="B161" s="39" t="s">
        <v>93</v>
      </c>
      <c r="C161" s="40">
        <v>283112</v>
      </c>
      <c r="D161" s="34">
        <v>283507</v>
      </c>
      <c r="E161" s="34"/>
      <c r="F161" s="41">
        <v>7</v>
      </c>
      <c r="G161" s="41">
        <v>12</v>
      </c>
      <c r="H161" s="41">
        <v>13</v>
      </c>
      <c r="I161" s="41">
        <v>17</v>
      </c>
      <c r="J161" s="41"/>
      <c r="K161" s="41"/>
      <c r="L161" s="42"/>
      <c r="M161" s="43"/>
      <c r="N161" s="47"/>
      <c r="O161" s="44"/>
      <c r="P161" s="42"/>
      <c r="Q161" s="43"/>
      <c r="R161" s="42">
        <v>1</v>
      </c>
      <c r="S161" s="42">
        <v>1</v>
      </c>
      <c r="T161" s="43"/>
      <c r="U161" s="43"/>
      <c r="V161" s="44"/>
      <c r="W161" s="44"/>
      <c r="X161" s="44"/>
      <c r="Y161" s="44"/>
      <c r="Z161" s="43"/>
      <c r="AA161" s="43"/>
      <c r="AB161" s="43"/>
      <c r="AC161" s="42" t="s">
        <v>207</v>
      </c>
      <c r="AD161" s="32">
        <f t="shared" si="8"/>
        <v>395</v>
      </c>
      <c r="AE161" s="32">
        <v>395</v>
      </c>
    </row>
    <row r="162" spans="1:216" s="33" customFormat="1" ht="136.5" customHeight="1" x14ac:dyDescent="0.95">
      <c r="A162" s="34">
        <v>26</v>
      </c>
      <c r="B162" s="39" t="s">
        <v>94</v>
      </c>
      <c r="C162" s="34">
        <v>283507</v>
      </c>
      <c r="D162" s="34">
        <v>283910</v>
      </c>
      <c r="E162" s="34"/>
      <c r="F162" s="41">
        <v>7</v>
      </c>
      <c r="G162" s="41">
        <v>12</v>
      </c>
      <c r="H162" s="41">
        <v>13</v>
      </c>
      <c r="I162" s="41">
        <v>17</v>
      </c>
      <c r="J162" s="41"/>
      <c r="K162" s="41"/>
      <c r="L162" s="42"/>
      <c r="M162" s="43"/>
      <c r="N162" s="47"/>
      <c r="O162" s="44"/>
      <c r="P162" s="42"/>
      <c r="Q162" s="43"/>
      <c r="R162" s="42"/>
      <c r="S162" s="42"/>
      <c r="T162" s="43">
        <v>2</v>
      </c>
      <c r="U162" s="43"/>
      <c r="V162" s="44"/>
      <c r="W162" s="44"/>
      <c r="X162" s="44"/>
      <c r="Y162" s="44"/>
      <c r="Z162" s="43"/>
      <c r="AA162" s="43"/>
      <c r="AB162" s="43"/>
      <c r="AC162" s="42" t="s">
        <v>210</v>
      </c>
      <c r="AD162" s="32">
        <f t="shared" si="8"/>
        <v>403</v>
      </c>
      <c r="AE162" s="32">
        <v>403</v>
      </c>
    </row>
    <row r="163" spans="1:216" s="33" customFormat="1" ht="49.5" x14ac:dyDescent="0.95">
      <c r="A163" s="34">
        <v>27</v>
      </c>
      <c r="B163" s="39" t="s">
        <v>95</v>
      </c>
      <c r="C163" s="40"/>
      <c r="D163" s="34"/>
      <c r="E163" s="34"/>
      <c r="F163" s="41">
        <v>7</v>
      </c>
      <c r="G163" s="41">
        <v>12</v>
      </c>
      <c r="H163" s="41">
        <v>13</v>
      </c>
      <c r="I163" s="41">
        <v>16</v>
      </c>
      <c r="J163" s="41"/>
      <c r="K163" s="41"/>
      <c r="L163" s="42"/>
      <c r="M163" s="43"/>
      <c r="N163" s="47"/>
      <c r="O163" s="44"/>
      <c r="P163" s="42"/>
      <c r="Q163" s="43"/>
      <c r="R163" s="42"/>
      <c r="S163" s="42"/>
      <c r="T163" s="43"/>
      <c r="U163" s="43"/>
      <c r="V163" s="44"/>
      <c r="W163" s="44"/>
      <c r="X163" s="44"/>
      <c r="Y163" s="44"/>
      <c r="Z163" s="43"/>
      <c r="AA163" s="43"/>
      <c r="AB163" s="43"/>
      <c r="AC163" s="42" t="s">
        <v>107</v>
      </c>
      <c r="AD163" s="32">
        <f t="shared" si="8"/>
        <v>0</v>
      </c>
      <c r="AE163" s="32" t="s">
        <v>214</v>
      </c>
    </row>
    <row r="164" spans="1:216" s="33" customFormat="1" ht="49.5" x14ac:dyDescent="0.95">
      <c r="A164" s="34">
        <v>28</v>
      </c>
      <c r="B164" s="39" t="s">
        <v>96</v>
      </c>
      <c r="C164" s="40"/>
      <c r="D164" s="40"/>
      <c r="E164" s="34"/>
      <c r="F164" s="41">
        <v>7</v>
      </c>
      <c r="G164" s="41">
        <v>12</v>
      </c>
      <c r="H164" s="41">
        <v>13</v>
      </c>
      <c r="I164" s="41">
        <v>16</v>
      </c>
      <c r="J164" s="41"/>
      <c r="K164" s="41"/>
      <c r="L164" s="42"/>
      <c r="M164" s="43"/>
      <c r="N164" s="43"/>
      <c r="O164" s="43"/>
      <c r="P164" s="42"/>
      <c r="Q164" s="43"/>
      <c r="R164" s="42"/>
      <c r="S164" s="42"/>
      <c r="T164" s="43"/>
      <c r="U164" s="43"/>
      <c r="V164" s="44"/>
      <c r="W164" s="44"/>
      <c r="X164" s="44"/>
      <c r="Y164" s="44"/>
      <c r="Z164" s="43"/>
      <c r="AA164" s="43"/>
      <c r="AB164" s="43"/>
      <c r="AC164" s="42" t="s">
        <v>107</v>
      </c>
      <c r="AD164" s="32">
        <f t="shared" si="8"/>
        <v>0</v>
      </c>
      <c r="AE164" s="32" t="s">
        <v>214</v>
      </c>
    </row>
    <row r="165" spans="1:216" s="33" customFormat="1" ht="90.75" customHeight="1" x14ac:dyDescent="0.95">
      <c r="A165" s="55">
        <v>29</v>
      </c>
      <c r="B165" s="39" t="s">
        <v>97</v>
      </c>
      <c r="C165" s="34">
        <v>283910</v>
      </c>
      <c r="D165" s="40">
        <v>284510</v>
      </c>
      <c r="E165" s="34"/>
      <c r="F165" s="41">
        <v>7</v>
      </c>
      <c r="G165" s="41">
        <v>12</v>
      </c>
      <c r="H165" s="41">
        <v>13</v>
      </c>
      <c r="I165" s="41">
        <v>17</v>
      </c>
      <c r="J165" s="41"/>
      <c r="K165" s="41"/>
      <c r="L165" s="42"/>
      <c r="M165" s="43"/>
      <c r="N165" s="43"/>
      <c r="O165" s="43"/>
      <c r="P165" s="42"/>
      <c r="Q165" s="43"/>
      <c r="R165" s="42">
        <v>1</v>
      </c>
      <c r="S165" s="42"/>
      <c r="T165" s="43"/>
      <c r="U165" s="43"/>
      <c r="V165" s="44"/>
      <c r="W165" s="44"/>
      <c r="X165" s="44"/>
      <c r="Y165" s="44"/>
      <c r="Z165" s="43"/>
      <c r="AA165" s="43"/>
      <c r="AB165" s="43"/>
      <c r="AC165" s="42" t="s">
        <v>221</v>
      </c>
      <c r="AD165" s="32">
        <f t="shared" si="8"/>
        <v>600</v>
      </c>
      <c r="AE165" s="32">
        <v>600</v>
      </c>
    </row>
    <row r="166" spans="1:216" s="33" customFormat="1" ht="49.5" x14ac:dyDescent="0.95">
      <c r="A166" s="34">
        <v>30</v>
      </c>
      <c r="B166" s="48" t="s">
        <v>98</v>
      </c>
      <c r="C166" s="49"/>
      <c r="D166" s="50"/>
      <c r="E166" s="49"/>
      <c r="F166" s="51"/>
      <c r="G166" s="51"/>
      <c r="H166" s="51"/>
      <c r="I166" s="51"/>
      <c r="J166" s="51"/>
      <c r="K166" s="51"/>
      <c r="L166" s="52"/>
      <c r="M166" s="53"/>
      <c r="N166" s="53"/>
      <c r="O166" s="54"/>
      <c r="P166" s="52"/>
      <c r="Q166" s="53"/>
      <c r="R166" s="52"/>
      <c r="S166" s="52"/>
      <c r="T166" s="53"/>
      <c r="U166" s="53"/>
      <c r="V166" s="54"/>
      <c r="W166" s="54"/>
      <c r="X166" s="54"/>
      <c r="Y166" s="54"/>
      <c r="Z166" s="53"/>
      <c r="AA166" s="53"/>
      <c r="AB166" s="53"/>
      <c r="AC166" s="52" t="s">
        <v>100</v>
      </c>
      <c r="AD166" s="32">
        <f t="shared" si="8"/>
        <v>0</v>
      </c>
      <c r="AE166" s="32" t="s">
        <v>213</v>
      </c>
    </row>
    <row r="167" spans="1:216" s="33" customFormat="1" ht="99.5" thickBot="1" x14ac:dyDescent="1">
      <c r="A167" s="34">
        <v>31</v>
      </c>
      <c r="B167" s="39" t="s">
        <v>99</v>
      </c>
      <c r="C167" s="40">
        <v>284510</v>
      </c>
      <c r="D167" s="40">
        <v>284512</v>
      </c>
      <c r="E167" s="34"/>
      <c r="F167" s="41">
        <v>7</v>
      </c>
      <c r="G167" s="41">
        <v>12</v>
      </c>
      <c r="H167" s="41">
        <v>13</v>
      </c>
      <c r="I167" s="41">
        <v>17</v>
      </c>
      <c r="J167" s="41"/>
      <c r="K167" s="41"/>
      <c r="L167" s="42"/>
      <c r="M167" s="43">
        <v>1</v>
      </c>
      <c r="N167" s="43"/>
      <c r="O167" s="43"/>
      <c r="P167" s="42"/>
      <c r="Q167" s="43"/>
      <c r="R167" s="42">
        <v>2</v>
      </c>
      <c r="S167" s="42"/>
      <c r="T167" s="43"/>
      <c r="U167" s="43"/>
      <c r="V167" s="56"/>
      <c r="W167" s="44"/>
      <c r="X167" s="56"/>
      <c r="Y167" s="44"/>
      <c r="Z167" s="43"/>
      <c r="AA167" s="43"/>
      <c r="AB167" s="43"/>
      <c r="AC167" s="42" t="s">
        <v>236</v>
      </c>
      <c r="AD167" s="32">
        <f t="shared" si="8"/>
        <v>2</v>
      </c>
      <c r="AE167" s="32">
        <v>2</v>
      </c>
    </row>
    <row r="168" spans="1:216" s="67" customFormat="1" ht="50.5" thickTop="1" thickBot="1" x14ac:dyDescent="1">
      <c r="A168" s="317" t="s">
        <v>22</v>
      </c>
      <c r="B168" s="318"/>
      <c r="C168" s="57"/>
      <c r="D168" s="58"/>
      <c r="E168" s="59"/>
      <c r="F168" s="60"/>
      <c r="G168" s="61"/>
      <c r="H168" s="61"/>
      <c r="I168" s="61"/>
      <c r="J168" s="61"/>
      <c r="K168" s="62"/>
      <c r="L168" s="63">
        <f t="shared" ref="L168:U168" si="9">SUM(L137:L167)</f>
        <v>0</v>
      </c>
      <c r="M168" s="64">
        <f t="shared" si="9"/>
        <v>1</v>
      </c>
      <c r="N168" s="65">
        <f t="shared" si="9"/>
        <v>1</v>
      </c>
      <c r="O168" s="65">
        <f t="shared" si="9"/>
        <v>1</v>
      </c>
      <c r="P168" s="63">
        <f t="shared" si="9"/>
        <v>7</v>
      </c>
      <c r="Q168" s="64">
        <f t="shared" si="9"/>
        <v>0</v>
      </c>
      <c r="R168" s="63">
        <f t="shared" si="9"/>
        <v>13</v>
      </c>
      <c r="S168" s="63">
        <f t="shared" si="9"/>
        <v>9</v>
      </c>
      <c r="T168" s="64">
        <f t="shared" si="9"/>
        <v>3</v>
      </c>
      <c r="U168" s="64">
        <f t="shared" si="9"/>
        <v>1</v>
      </c>
      <c r="V168" s="66">
        <f>SUM(V137:V166)</f>
        <v>39.85</v>
      </c>
      <c r="W168" s="66">
        <f>SUM(W137:W166)</f>
        <v>11.24</v>
      </c>
      <c r="X168" s="66">
        <f>SUM(X137:X166)</f>
        <v>60.67</v>
      </c>
      <c r="Y168" s="66">
        <f>SUM(Y137:Y166)</f>
        <v>45.21</v>
      </c>
      <c r="Z168" s="64">
        <f t="shared" ref="Z168" si="10">SUM(Z137:Z167)</f>
        <v>14</v>
      </c>
      <c r="AA168" s="64">
        <f>SUM(AA137:AA167)</f>
        <v>6</v>
      </c>
      <c r="AB168" s="63">
        <f>SUM(AB136:AB167)</f>
        <v>0</v>
      </c>
      <c r="AC168" s="63"/>
      <c r="AD168" s="32"/>
      <c r="AE168" s="32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</row>
    <row r="169" spans="1:216" s="67" customFormat="1" ht="47.25" customHeight="1" thickTop="1" thickBot="1" x14ac:dyDescent="1">
      <c r="A169" s="319"/>
      <c r="B169" s="320"/>
      <c r="C169" s="68"/>
      <c r="D169" s="69"/>
      <c r="E169" s="70"/>
      <c r="F169" s="323"/>
      <c r="G169" s="324"/>
      <c r="H169" s="324"/>
      <c r="I169" s="324"/>
      <c r="J169" s="324"/>
      <c r="K169" s="69"/>
      <c r="L169" s="292" t="s">
        <v>30</v>
      </c>
      <c r="M169" s="294" t="s">
        <v>234</v>
      </c>
      <c r="N169" s="292" t="s">
        <v>168</v>
      </c>
      <c r="O169" s="294" t="s">
        <v>48</v>
      </c>
      <c r="P169" s="294" t="s">
        <v>35</v>
      </c>
      <c r="Q169" s="331" t="s">
        <v>28</v>
      </c>
      <c r="R169" s="294" t="s">
        <v>53</v>
      </c>
      <c r="S169" s="294" t="s">
        <v>57</v>
      </c>
      <c r="T169" s="294" t="s">
        <v>58</v>
      </c>
      <c r="U169" s="294" t="s">
        <v>193</v>
      </c>
      <c r="V169" s="292" t="s">
        <v>137</v>
      </c>
      <c r="W169" s="294" t="s">
        <v>140</v>
      </c>
      <c r="X169" s="292" t="s">
        <v>33</v>
      </c>
      <c r="Y169" s="294" t="s">
        <v>141</v>
      </c>
      <c r="Z169" s="294" t="s">
        <v>199</v>
      </c>
      <c r="AA169" s="294" t="s">
        <v>203</v>
      </c>
      <c r="AB169" s="329"/>
      <c r="AC169" s="294" t="s">
        <v>23</v>
      </c>
      <c r="AD169" s="32"/>
      <c r="AE169" s="32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</row>
    <row r="170" spans="1:216" s="67" customFormat="1" ht="179.25" customHeight="1" thickTop="1" x14ac:dyDescent="0.95">
      <c r="A170" s="319"/>
      <c r="B170" s="320"/>
      <c r="C170" s="68"/>
      <c r="D170" s="69"/>
      <c r="E170" s="70"/>
      <c r="F170" s="71"/>
      <c r="G170" s="325"/>
      <c r="H170" s="325"/>
      <c r="I170" s="325"/>
      <c r="J170" s="325"/>
      <c r="K170" s="70"/>
      <c r="L170" s="293"/>
      <c r="M170" s="295"/>
      <c r="N170" s="293"/>
      <c r="O170" s="295"/>
      <c r="P170" s="295"/>
      <c r="Q170" s="332"/>
      <c r="R170" s="295"/>
      <c r="S170" s="295"/>
      <c r="T170" s="295"/>
      <c r="U170" s="295"/>
      <c r="V170" s="293"/>
      <c r="W170" s="295"/>
      <c r="X170" s="293"/>
      <c r="Y170" s="295"/>
      <c r="Z170" s="295"/>
      <c r="AA170" s="295"/>
      <c r="AB170" s="330"/>
      <c r="AC170" s="295"/>
      <c r="AD170" s="32"/>
      <c r="AE170" s="32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</row>
    <row r="171" spans="1:216" s="67" customFormat="1" ht="49.5" x14ac:dyDescent="0.95">
      <c r="A171" s="321"/>
      <c r="B171" s="322"/>
      <c r="C171" s="72"/>
      <c r="D171" s="73"/>
      <c r="E171" s="74"/>
      <c r="F171" s="326"/>
      <c r="G171" s="327"/>
      <c r="H171" s="327"/>
      <c r="I171" s="327"/>
      <c r="J171" s="327"/>
      <c r="K171" s="328"/>
      <c r="L171" s="75">
        <f>L168*3200</f>
        <v>0</v>
      </c>
      <c r="M171" s="76">
        <f>M168*17600</f>
        <v>17600</v>
      </c>
      <c r="N171" s="75">
        <f>N168*5600</f>
        <v>5600</v>
      </c>
      <c r="O171" s="77">
        <f>O168*38400</f>
        <v>38400</v>
      </c>
      <c r="P171" s="75">
        <f>P168*68000</f>
        <v>476000</v>
      </c>
      <c r="Q171" s="78">
        <f>Q168*84000</f>
        <v>0</v>
      </c>
      <c r="R171" s="75">
        <f>R168*76000</f>
        <v>988000</v>
      </c>
      <c r="S171" s="76">
        <f>S168*84000</f>
        <v>756000</v>
      </c>
      <c r="T171" s="76">
        <f>T168*80000</f>
        <v>240000</v>
      </c>
      <c r="U171" s="76">
        <f>U168*6400</f>
        <v>6400</v>
      </c>
      <c r="V171" s="79">
        <f>V168*9000</f>
        <v>358650</v>
      </c>
      <c r="W171" s="76">
        <f>W168*8000</f>
        <v>89920</v>
      </c>
      <c r="X171" s="79">
        <f>X168*6500</f>
        <v>394355</v>
      </c>
      <c r="Y171" s="76">
        <f>Y168*6000</f>
        <v>271260</v>
      </c>
      <c r="Z171" s="76">
        <f>1*84000</f>
        <v>84000</v>
      </c>
      <c r="AA171" s="75">
        <f>1*76000</f>
        <v>76000</v>
      </c>
      <c r="AB171" s="80"/>
      <c r="AC171" s="75">
        <f>SUM(L171:AA171)</f>
        <v>3802185</v>
      </c>
      <c r="AD171" s="32"/>
      <c r="AE171" s="82"/>
    </row>
    <row r="173" spans="1:216" s="8" customFormat="1" ht="49.5" x14ac:dyDescent="0.95">
      <c r="A173" s="298" t="s">
        <v>0</v>
      </c>
      <c r="B173" s="298"/>
      <c r="C173" s="1" t="s">
        <v>1</v>
      </c>
      <c r="D173" s="1" t="s">
        <v>2</v>
      </c>
      <c r="E173" s="1"/>
      <c r="F173" s="1"/>
      <c r="G173" s="1"/>
      <c r="H173" s="1"/>
      <c r="I173" s="1"/>
      <c r="J173" s="1"/>
      <c r="K173" s="1"/>
      <c r="L173" s="2"/>
      <c r="M173" s="3"/>
      <c r="N173" s="4"/>
      <c r="O173" s="5"/>
      <c r="P173" s="2"/>
      <c r="Q173" s="3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5"/>
      <c r="AD173" s="6"/>
      <c r="AE173" s="6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</row>
    <row r="174" spans="1:216" s="8" customFormat="1" ht="50.5" x14ac:dyDescent="0.95">
      <c r="A174" s="298" t="s">
        <v>3</v>
      </c>
      <c r="B174" s="298"/>
      <c r="C174" s="1" t="s">
        <v>1</v>
      </c>
      <c r="D174" s="83" t="s">
        <v>24</v>
      </c>
      <c r="E174" s="1"/>
      <c r="F174" s="1"/>
      <c r="G174" s="1"/>
      <c r="H174" s="1"/>
      <c r="I174" s="298" t="s">
        <v>68</v>
      </c>
      <c r="J174" s="298"/>
      <c r="K174" s="298"/>
      <c r="L174" s="298"/>
      <c r="M174" s="298"/>
      <c r="N174" s="298"/>
      <c r="O174" s="298"/>
      <c r="P174" s="298"/>
      <c r="Q174" s="298"/>
      <c r="R174" s="298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6"/>
      <c r="AE174" s="6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</row>
    <row r="175" spans="1:216" s="8" customFormat="1" ht="50.5" x14ac:dyDescent="0.95">
      <c r="A175" s="299" t="s">
        <v>4</v>
      </c>
      <c r="B175" s="299"/>
      <c r="C175" s="1" t="s">
        <v>1</v>
      </c>
      <c r="D175" s="84" t="s">
        <v>49</v>
      </c>
      <c r="E175" s="9"/>
      <c r="F175" s="1"/>
      <c r="G175" s="9"/>
      <c r="H175" s="9"/>
      <c r="I175" s="10"/>
      <c r="J175" s="10"/>
      <c r="K175" s="10"/>
      <c r="L175" s="11"/>
      <c r="M175" s="3"/>
      <c r="N175" s="4"/>
      <c r="O175" s="11"/>
      <c r="P175" s="11"/>
      <c r="Q175" s="3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5"/>
      <c r="AD175" s="6"/>
      <c r="AE175" s="6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</row>
    <row r="176" spans="1:216" s="15" customFormat="1" ht="49.5" x14ac:dyDescent="0.95">
      <c r="A176" s="300" t="s">
        <v>5</v>
      </c>
      <c r="B176" s="300" t="s">
        <v>6</v>
      </c>
      <c r="C176" s="303" t="s">
        <v>7</v>
      </c>
      <c r="D176" s="304"/>
      <c r="E176" s="12" t="s">
        <v>8</v>
      </c>
      <c r="F176" s="305" t="s">
        <v>9</v>
      </c>
      <c r="G176" s="306"/>
      <c r="H176" s="306"/>
      <c r="I176" s="306"/>
      <c r="J176" s="306"/>
      <c r="K176" s="307"/>
      <c r="L176" s="308" t="s">
        <v>10</v>
      </c>
      <c r="M176" s="309"/>
      <c r="N176" s="309"/>
      <c r="O176" s="309"/>
      <c r="P176" s="309"/>
      <c r="Q176" s="309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296" t="s">
        <v>11</v>
      </c>
      <c r="AC176" s="296" t="s">
        <v>12</v>
      </c>
      <c r="AD176" s="13"/>
      <c r="AE176" s="13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</row>
    <row r="177" spans="1:216" s="15" customFormat="1" ht="45.75" customHeight="1" x14ac:dyDescent="0.95">
      <c r="A177" s="301"/>
      <c r="B177" s="301"/>
      <c r="C177" s="300" t="s">
        <v>13</v>
      </c>
      <c r="D177" s="300" t="s">
        <v>14</v>
      </c>
      <c r="E177" s="301" t="s">
        <v>15</v>
      </c>
      <c r="F177" s="311" t="s">
        <v>16</v>
      </c>
      <c r="G177" s="312"/>
      <c r="H177" s="312"/>
      <c r="I177" s="312"/>
      <c r="J177" s="312"/>
      <c r="K177" s="313"/>
      <c r="L177" s="296" t="s">
        <v>17</v>
      </c>
      <c r="M177" s="296" t="s">
        <v>45</v>
      </c>
      <c r="N177" s="296" t="s">
        <v>169</v>
      </c>
      <c r="O177" s="296" t="s">
        <v>47</v>
      </c>
      <c r="P177" s="296" t="s">
        <v>18</v>
      </c>
      <c r="Q177" s="316" t="s">
        <v>31</v>
      </c>
      <c r="R177" s="296" t="s">
        <v>54</v>
      </c>
      <c r="S177" s="314" t="s">
        <v>56</v>
      </c>
      <c r="T177" s="314" t="s">
        <v>59</v>
      </c>
      <c r="U177" s="296" t="s">
        <v>235</v>
      </c>
      <c r="V177" s="296" t="s">
        <v>136</v>
      </c>
      <c r="W177" s="296" t="s">
        <v>138</v>
      </c>
      <c r="X177" s="296" t="s">
        <v>32</v>
      </c>
      <c r="Y177" s="296" t="s">
        <v>139</v>
      </c>
      <c r="Z177" s="296" t="s">
        <v>111</v>
      </c>
      <c r="AA177" s="296" t="s">
        <v>66</v>
      </c>
      <c r="AB177" s="310"/>
      <c r="AC177" s="310"/>
      <c r="AD177" s="13"/>
      <c r="AE177" s="13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</row>
    <row r="178" spans="1:216" s="15" customFormat="1" ht="139.5" customHeight="1" x14ac:dyDescent="0.95">
      <c r="A178" s="302"/>
      <c r="B178" s="302"/>
      <c r="C178" s="302"/>
      <c r="D178" s="302"/>
      <c r="E178" s="302"/>
      <c r="F178" s="16" t="s">
        <v>20</v>
      </c>
      <c r="G178" s="16" t="s">
        <v>21</v>
      </c>
      <c r="H178" s="16" t="s">
        <v>20</v>
      </c>
      <c r="I178" s="16" t="s">
        <v>21</v>
      </c>
      <c r="J178" s="16" t="s">
        <v>20</v>
      </c>
      <c r="K178" s="16" t="s">
        <v>21</v>
      </c>
      <c r="L178" s="297"/>
      <c r="M178" s="297"/>
      <c r="N178" s="297"/>
      <c r="O178" s="297"/>
      <c r="P178" s="297"/>
      <c r="Q178" s="316"/>
      <c r="R178" s="297"/>
      <c r="S178" s="315"/>
      <c r="T178" s="315"/>
      <c r="U178" s="297"/>
      <c r="V178" s="297"/>
      <c r="W178" s="297"/>
      <c r="X178" s="297"/>
      <c r="Y178" s="297"/>
      <c r="Z178" s="297"/>
      <c r="AA178" s="297"/>
      <c r="AB178" s="297"/>
      <c r="AC178" s="297"/>
      <c r="AD178" s="13"/>
      <c r="AE178" s="13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</row>
    <row r="179" spans="1:216" s="15" customFormat="1" ht="49.5" customHeight="1" x14ac:dyDescent="0.95">
      <c r="A179" s="17"/>
      <c r="B179" s="18"/>
      <c r="C179" s="18"/>
      <c r="D179" s="17"/>
      <c r="E179" s="17"/>
      <c r="F179" s="19"/>
      <c r="G179" s="19"/>
      <c r="H179" s="19"/>
      <c r="I179" s="19"/>
      <c r="J179" s="19"/>
      <c r="K179" s="19"/>
      <c r="L179" s="20">
        <v>3200</v>
      </c>
      <c r="M179" s="21">
        <v>4000</v>
      </c>
      <c r="N179" s="20">
        <v>5600</v>
      </c>
      <c r="O179" s="20">
        <v>38400</v>
      </c>
      <c r="P179" s="20">
        <v>68000</v>
      </c>
      <c r="Q179" s="21">
        <v>84000</v>
      </c>
      <c r="R179" s="20">
        <v>76000</v>
      </c>
      <c r="S179" s="21">
        <v>84000</v>
      </c>
      <c r="T179" s="21">
        <v>80000</v>
      </c>
      <c r="U179" s="21">
        <v>17600</v>
      </c>
      <c r="V179" s="22">
        <v>9000</v>
      </c>
      <c r="W179" s="21">
        <v>8000</v>
      </c>
      <c r="X179" s="22">
        <v>6500</v>
      </c>
      <c r="Y179" s="21">
        <v>6000</v>
      </c>
      <c r="Z179" s="21">
        <v>84000</v>
      </c>
      <c r="AA179" s="20">
        <v>76000</v>
      </c>
      <c r="AB179" s="23"/>
      <c r="AC179" s="17"/>
      <c r="AD179" s="13"/>
      <c r="AE179" s="13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</row>
    <row r="180" spans="1:216" s="33" customFormat="1" ht="49.5" x14ac:dyDescent="0.95">
      <c r="A180" s="24">
        <v>1</v>
      </c>
      <c r="B180" s="25" t="s">
        <v>69</v>
      </c>
      <c r="C180" s="26"/>
      <c r="D180" s="27"/>
      <c r="E180" s="27"/>
      <c r="F180" s="28"/>
      <c r="G180" s="28"/>
      <c r="H180" s="28"/>
      <c r="I180" s="28"/>
      <c r="J180" s="28"/>
      <c r="K180" s="28"/>
      <c r="L180" s="29"/>
      <c r="M180" s="30"/>
      <c r="N180" s="31"/>
      <c r="O180" s="30"/>
      <c r="P180" s="29"/>
      <c r="Q180" s="30"/>
      <c r="R180" s="29"/>
      <c r="S180" s="29"/>
      <c r="T180" s="30"/>
      <c r="U180" s="30"/>
      <c r="V180" s="30"/>
      <c r="W180" s="30"/>
      <c r="X180" s="30"/>
      <c r="Y180" s="30"/>
      <c r="Z180" s="30"/>
      <c r="AA180" s="30"/>
      <c r="AB180" s="30"/>
      <c r="AC180" s="29" t="s">
        <v>100</v>
      </c>
      <c r="AD180" s="32">
        <f>D180-C180</f>
        <v>0</v>
      </c>
      <c r="AE180" s="32" t="s">
        <v>213</v>
      </c>
    </row>
    <row r="181" spans="1:216" s="33" customFormat="1" ht="155.25" customHeight="1" x14ac:dyDescent="0.95">
      <c r="A181" s="34">
        <v>2</v>
      </c>
      <c r="B181" s="45" t="s">
        <v>70</v>
      </c>
      <c r="C181" s="34">
        <v>266081</v>
      </c>
      <c r="D181" s="34">
        <v>266279</v>
      </c>
      <c r="E181" s="34"/>
      <c r="F181" s="41">
        <v>7</v>
      </c>
      <c r="G181" s="41">
        <v>12</v>
      </c>
      <c r="H181" s="41"/>
      <c r="I181" s="41"/>
      <c r="J181" s="41"/>
      <c r="K181" s="41"/>
      <c r="L181" s="42"/>
      <c r="M181" s="43"/>
      <c r="N181" s="43"/>
      <c r="O181" s="43"/>
      <c r="P181" s="42">
        <v>1</v>
      </c>
      <c r="Q181" s="43"/>
      <c r="R181" s="42">
        <v>1</v>
      </c>
      <c r="S181" s="42"/>
      <c r="T181" s="43"/>
      <c r="U181" s="43"/>
      <c r="V181" s="43"/>
      <c r="W181" s="43"/>
      <c r="X181" s="43"/>
      <c r="Y181" s="43"/>
      <c r="Z181" s="43"/>
      <c r="AA181" s="43">
        <v>2</v>
      </c>
      <c r="AB181" s="43"/>
      <c r="AC181" s="42" t="s">
        <v>101</v>
      </c>
      <c r="AD181" s="32">
        <f t="shared" ref="AD181:AD210" si="11">D181-C181</f>
        <v>198</v>
      </c>
      <c r="AE181" s="32">
        <v>198</v>
      </c>
    </row>
    <row r="182" spans="1:216" s="33" customFormat="1" ht="155.25" customHeight="1" x14ac:dyDescent="0.95">
      <c r="A182" s="34">
        <v>3</v>
      </c>
      <c r="B182" s="39" t="s">
        <v>71</v>
      </c>
      <c r="C182" s="34">
        <v>266279</v>
      </c>
      <c r="D182" s="34">
        <v>266477</v>
      </c>
      <c r="E182" s="34"/>
      <c r="F182" s="41">
        <v>7</v>
      </c>
      <c r="G182" s="41">
        <v>12</v>
      </c>
      <c r="H182" s="41">
        <v>13</v>
      </c>
      <c r="I182" s="41">
        <v>17</v>
      </c>
      <c r="J182" s="41"/>
      <c r="K182" s="41"/>
      <c r="L182" s="42"/>
      <c r="M182" s="43"/>
      <c r="N182" s="43"/>
      <c r="O182" s="44"/>
      <c r="P182" s="42">
        <v>1</v>
      </c>
      <c r="Q182" s="43"/>
      <c r="R182" s="42">
        <v>1</v>
      </c>
      <c r="S182" s="42"/>
      <c r="T182" s="43"/>
      <c r="U182" s="43"/>
      <c r="V182" s="43"/>
      <c r="W182" s="43"/>
      <c r="X182" s="43"/>
      <c r="Y182" s="43"/>
      <c r="Z182" s="43"/>
      <c r="AA182" s="43">
        <v>2</v>
      </c>
      <c r="AB182" s="43"/>
      <c r="AC182" s="42" t="s">
        <v>101</v>
      </c>
      <c r="AD182" s="32">
        <f t="shared" si="11"/>
        <v>198</v>
      </c>
      <c r="AE182" s="32">
        <v>198</v>
      </c>
    </row>
    <row r="183" spans="1:216" s="33" customFormat="1" ht="49.5" x14ac:dyDescent="0.95">
      <c r="A183" s="34">
        <v>4</v>
      </c>
      <c r="B183" s="39" t="s">
        <v>72</v>
      </c>
      <c r="C183" s="34"/>
      <c r="D183" s="34"/>
      <c r="E183" s="34"/>
      <c r="F183" s="41">
        <v>7</v>
      </c>
      <c r="G183" s="41">
        <v>12</v>
      </c>
      <c r="H183" s="41">
        <v>14</v>
      </c>
      <c r="I183" s="41">
        <v>16</v>
      </c>
      <c r="J183" s="41"/>
      <c r="K183" s="41"/>
      <c r="L183" s="42"/>
      <c r="M183" s="43"/>
      <c r="N183" s="43"/>
      <c r="O183" s="44"/>
      <c r="P183" s="42"/>
      <c r="Q183" s="43"/>
      <c r="R183" s="42"/>
      <c r="S183" s="42"/>
      <c r="T183" s="43"/>
      <c r="U183" s="43"/>
      <c r="V183" s="43"/>
      <c r="W183" s="43"/>
      <c r="X183" s="43"/>
      <c r="Y183" s="43"/>
      <c r="Z183" s="43"/>
      <c r="AA183" s="43"/>
      <c r="AB183" s="43"/>
      <c r="AC183" s="42" t="s">
        <v>107</v>
      </c>
      <c r="AD183" s="32">
        <f t="shared" si="11"/>
        <v>0</v>
      </c>
      <c r="AE183" s="32" t="s">
        <v>214</v>
      </c>
    </row>
    <row r="184" spans="1:216" s="33" customFormat="1" ht="49.5" x14ac:dyDescent="0.95">
      <c r="A184" s="34">
        <v>5</v>
      </c>
      <c r="B184" s="39" t="s">
        <v>73</v>
      </c>
      <c r="C184" s="34"/>
      <c r="D184" s="40"/>
      <c r="E184" s="34"/>
      <c r="F184" s="41">
        <v>7</v>
      </c>
      <c r="G184" s="41">
        <v>12</v>
      </c>
      <c r="H184" s="41">
        <v>14</v>
      </c>
      <c r="I184" s="41">
        <v>16</v>
      </c>
      <c r="J184" s="41"/>
      <c r="K184" s="41"/>
      <c r="L184" s="42"/>
      <c r="M184" s="43"/>
      <c r="N184" s="43"/>
      <c r="O184" s="43"/>
      <c r="P184" s="42"/>
      <c r="Q184" s="43"/>
      <c r="R184" s="42"/>
      <c r="S184" s="42"/>
      <c r="T184" s="43"/>
      <c r="U184" s="43"/>
      <c r="V184" s="43"/>
      <c r="W184" s="43"/>
      <c r="X184" s="43"/>
      <c r="Y184" s="43"/>
      <c r="Z184" s="43"/>
      <c r="AA184" s="43"/>
      <c r="AB184" s="43"/>
      <c r="AC184" s="42" t="s">
        <v>107</v>
      </c>
      <c r="AD184" s="32">
        <f t="shared" si="11"/>
        <v>0</v>
      </c>
      <c r="AE184" s="32" t="s">
        <v>214</v>
      </c>
    </row>
    <row r="185" spans="1:216" s="33" customFormat="1" ht="211.5" customHeight="1" x14ac:dyDescent="0.95">
      <c r="A185" s="34">
        <v>6</v>
      </c>
      <c r="B185" s="39" t="s">
        <v>74</v>
      </c>
      <c r="C185" s="34">
        <v>266477</v>
      </c>
      <c r="D185" s="40">
        <v>266753</v>
      </c>
      <c r="E185" s="34"/>
      <c r="F185" s="41">
        <v>7</v>
      </c>
      <c r="G185" s="41">
        <v>12</v>
      </c>
      <c r="H185" s="41">
        <v>13</v>
      </c>
      <c r="I185" s="41">
        <v>17</v>
      </c>
      <c r="J185" s="41"/>
      <c r="K185" s="41"/>
      <c r="L185" s="42"/>
      <c r="M185" s="43"/>
      <c r="N185" s="43"/>
      <c r="O185" s="43"/>
      <c r="P185" s="42"/>
      <c r="Q185" s="43"/>
      <c r="R185" s="42"/>
      <c r="S185" s="42">
        <v>1</v>
      </c>
      <c r="T185" s="43"/>
      <c r="U185" s="43"/>
      <c r="V185" s="44">
        <v>14.12</v>
      </c>
      <c r="W185" s="44"/>
      <c r="X185" s="44">
        <v>11.13</v>
      </c>
      <c r="Y185" s="44"/>
      <c r="Z185" s="43">
        <v>4</v>
      </c>
      <c r="AA185" s="43"/>
      <c r="AB185" s="43"/>
      <c r="AC185" s="42" t="s">
        <v>142</v>
      </c>
      <c r="AD185" s="32">
        <f t="shared" si="11"/>
        <v>276</v>
      </c>
      <c r="AE185" s="32">
        <v>276</v>
      </c>
    </row>
    <row r="186" spans="1:216" s="33" customFormat="1" ht="136.5" customHeight="1" x14ac:dyDescent="0.95">
      <c r="A186" s="34">
        <v>7</v>
      </c>
      <c r="B186" s="39" t="s">
        <v>75</v>
      </c>
      <c r="C186" s="40">
        <v>266753</v>
      </c>
      <c r="D186" s="40">
        <v>266820</v>
      </c>
      <c r="E186" s="34"/>
      <c r="F186" s="41">
        <v>7</v>
      </c>
      <c r="G186" s="41">
        <v>12</v>
      </c>
      <c r="H186" s="41">
        <v>13</v>
      </c>
      <c r="I186" s="41">
        <v>17</v>
      </c>
      <c r="J186" s="41"/>
      <c r="K186" s="41"/>
      <c r="L186" s="42"/>
      <c r="M186" s="43"/>
      <c r="N186" s="43"/>
      <c r="O186" s="44"/>
      <c r="P186" s="42"/>
      <c r="Q186" s="43"/>
      <c r="R186" s="42"/>
      <c r="S186" s="42"/>
      <c r="T186" s="43"/>
      <c r="U186" s="43"/>
      <c r="V186" s="44"/>
      <c r="W186" s="44"/>
      <c r="X186" s="44">
        <v>12.12</v>
      </c>
      <c r="Y186" s="44">
        <v>16.690000000000001</v>
      </c>
      <c r="Z186" s="43"/>
      <c r="AA186" s="43"/>
      <c r="AB186" s="43"/>
      <c r="AC186" s="42" t="s">
        <v>124</v>
      </c>
      <c r="AD186" s="32">
        <f t="shared" si="11"/>
        <v>67</v>
      </c>
      <c r="AE186" s="32">
        <v>67</v>
      </c>
    </row>
    <row r="187" spans="1:216" s="33" customFormat="1" ht="49.5" x14ac:dyDescent="0.95">
      <c r="A187" s="34">
        <v>8</v>
      </c>
      <c r="B187" s="39" t="s">
        <v>76</v>
      </c>
      <c r="C187" s="40"/>
      <c r="D187" s="40"/>
      <c r="E187" s="40"/>
      <c r="F187" s="41">
        <v>7</v>
      </c>
      <c r="G187" s="41">
        <v>12</v>
      </c>
      <c r="H187" s="41"/>
      <c r="I187" s="41"/>
      <c r="J187" s="41"/>
      <c r="K187" s="41"/>
      <c r="L187" s="42"/>
      <c r="M187" s="43"/>
      <c r="N187" s="43"/>
      <c r="O187" s="44"/>
      <c r="P187" s="42"/>
      <c r="Q187" s="43"/>
      <c r="R187" s="42"/>
      <c r="S187" s="42"/>
      <c r="T187" s="43"/>
      <c r="U187" s="43"/>
      <c r="V187" s="44"/>
      <c r="W187" s="44"/>
      <c r="X187" s="44"/>
      <c r="Y187" s="44"/>
      <c r="Z187" s="43"/>
      <c r="AA187" s="43"/>
      <c r="AB187" s="43"/>
      <c r="AC187" s="42" t="s">
        <v>107</v>
      </c>
      <c r="AD187" s="32">
        <f t="shared" si="11"/>
        <v>0</v>
      </c>
      <c r="AE187" s="32" t="s">
        <v>214</v>
      </c>
    </row>
    <row r="188" spans="1:216" s="33" customFormat="1" ht="49.5" x14ac:dyDescent="0.95">
      <c r="A188" s="24">
        <v>9</v>
      </c>
      <c r="B188" s="25" t="s">
        <v>77</v>
      </c>
      <c r="C188" s="26"/>
      <c r="D188" s="27"/>
      <c r="E188" s="27"/>
      <c r="F188" s="28"/>
      <c r="G188" s="28"/>
      <c r="H188" s="28"/>
      <c r="I188" s="28"/>
      <c r="J188" s="28"/>
      <c r="K188" s="28"/>
      <c r="L188" s="29"/>
      <c r="M188" s="30"/>
      <c r="N188" s="31"/>
      <c r="O188" s="30"/>
      <c r="P188" s="29"/>
      <c r="Q188" s="30"/>
      <c r="R188" s="29"/>
      <c r="S188" s="29"/>
      <c r="T188" s="30"/>
      <c r="U188" s="30"/>
      <c r="V188" s="30"/>
      <c r="W188" s="30"/>
      <c r="X188" s="30"/>
      <c r="Y188" s="30"/>
      <c r="Z188" s="30"/>
      <c r="AA188" s="30"/>
      <c r="AB188" s="30"/>
      <c r="AC188" s="29" t="s">
        <v>100</v>
      </c>
      <c r="AD188" s="32">
        <f t="shared" si="11"/>
        <v>0</v>
      </c>
      <c r="AE188" s="32" t="s">
        <v>213</v>
      </c>
    </row>
    <row r="189" spans="1:216" s="33" customFormat="1" ht="49.5" x14ac:dyDescent="0.95">
      <c r="A189" s="34">
        <v>10</v>
      </c>
      <c r="B189" s="39" t="s">
        <v>78</v>
      </c>
      <c r="C189" s="40"/>
      <c r="D189" s="40"/>
      <c r="E189" s="34"/>
      <c r="F189" s="41">
        <v>7</v>
      </c>
      <c r="G189" s="41">
        <v>12</v>
      </c>
      <c r="H189" s="41">
        <v>14</v>
      </c>
      <c r="I189" s="41">
        <v>16</v>
      </c>
      <c r="J189" s="41"/>
      <c r="K189" s="41"/>
      <c r="L189" s="42"/>
      <c r="M189" s="43"/>
      <c r="N189" s="44"/>
      <c r="O189" s="43"/>
      <c r="P189" s="42"/>
      <c r="Q189" s="43"/>
      <c r="R189" s="42"/>
      <c r="S189" s="42"/>
      <c r="T189" s="43"/>
      <c r="U189" s="43"/>
      <c r="V189" s="46"/>
      <c r="W189" s="44"/>
      <c r="X189" s="46"/>
      <c r="Y189" s="44"/>
      <c r="Z189" s="43"/>
      <c r="AA189" s="43"/>
      <c r="AB189" s="43"/>
      <c r="AC189" s="42" t="s">
        <v>107</v>
      </c>
      <c r="AD189" s="32">
        <f t="shared" si="11"/>
        <v>0</v>
      </c>
      <c r="AE189" s="32" t="s">
        <v>214</v>
      </c>
    </row>
    <row r="190" spans="1:216" s="33" customFormat="1" ht="244.5" customHeight="1" x14ac:dyDescent="0.95">
      <c r="A190" s="34">
        <v>11</v>
      </c>
      <c r="B190" s="39" t="s">
        <v>79</v>
      </c>
      <c r="C190" s="40">
        <v>266820</v>
      </c>
      <c r="D190" s="40">
        <v>266907</v>
      </c>
      <c r="E190" s="34"/>
      <c r="F190" s="41">
        <v>7</v>
      </c>
      <c r="G190" s="41">
        <v>12</v>
      </c>
      <c r="H190" s="41">
        <v>13</v>
      </c>
      <c r="I190" s="41">
        <v>17</v>
      </c>
      <c r="J190" s="41"/>
      <c r="K190" s="41"/>
      <c r="L190" s="42"/>
      <c r="M190" s="43"/>
      <c r="N190" s="44"/>
      <c r="O190" s="44"/>
      <c r="P190" s="42"/>
      <c r="Q190" s="43"/>
      <c r="R190" s="42">
        <v>1</v>
      </c>
      <c r="S190" s="42"/>
      <c r="T190" s="43"/>
      <c r="U190" s="43"/>
      <c r="V190" s="44">
        <v>12.97</v>
      </c>
      <c r="W190" s="44"/>
      <c r="X190" s="44">
        <v>11.26</v>
      </c>
      <c r="Y190" s="44"/>
      <c r="Z190" s="43"/>
      <c r="AA190" s="43"/>
      <c r="AB190" s="43"/>
      <c r="AC190" s="42" t="s">
        <v>145</v>
      </c>
      <c r="AD190" s="32">
        <f t="shared" si="11"/>
        <v>87</v>
      </c>
      <c r="AE190" s="32">
        <v>87</v>
      </c>
    </row>
    <row r="191" spans="1:216" s="33" customFormat="1" ht="165.75" customHeight="1" x14ac:dyDescent="0.95">
      <c r="A191" s="34">
        <v>12</v>
      </c>
      <c r="B191" s="39" t="s">
        <v>80</v>
      </c>
      <c r="C191" s="40">
        <v>266907</v>
      </c>
      <c r="D191" s="34">
        <v>267198</v>
      </c>
      <c r="E191" s="34"/>
      <c r="F191" s="41">
        <v>7</v>
      </c>
      <c r="G191" s="41">
        <v>12</v>
      </c>
      <c r="H191" s="41">
        <v>13</v>
      </c>
      <c r="I191" s="41">
        <v>17</v>
      </c>
      <c r="J191" s="41"/>
      <c r="K191" s="41"/>
      <c r="L191" s="42"/>
      <c r="M191" s="43"/>
      <c r="N191" s="47"/>
      <c r="O191" s="44"/>
      <c r="P191" s="42"/>
      <c r="Q191" s="43"/>
      <c r="R191" s="42"/>
      <c r="S191" s="42"/>
      <c r="T191" s="43"/>
      <c r="U191" s="43"/>
      <c r="V191" s="43"/>
      <c r="W191" s="43"/>
      <c r="X191" s="44">
        <v>14.89</v>
      </c>
      <c r="Y191" s="44">
        <v>13.01</v>
      </c>
      <c r="Z191" s="43"/>
      <c r="AA191" s="43"/>
      <c r="AB191" s="43"/>
      <c r="AC191" s="42" t="s">
        <v>150</v>
      </c>
      <c r="AD191" s="32">
        <f t="shared" si="11"/>
        <v>291</v>
      </c>
      <c r="AE191" s="32">
        <v>291</v>
      </c>
    </row>
    <row r="192" spans="1:216" s="33" customFormat="1" ht="165.75" customHeight="1" x14ac:dyDescent="0.95">
      <c r="A192" s="34">
        <v>13</v>
      </c>
      <c r="B192" s="39" t="s">
        <v>81</v>
      </c>
      <c r="C192" s="34">
        <v>267198</v>
      </c>
      <c r="D192" s="40">
        <v>267420</v>
      </c>
      <c r="E192" s="34"/>
      <c r="F192" s="41">
        <v>7</v>
      </c>
      <c r="G192" s="41">
        <v>12</v>
      </c>
      <c r="H192" s="41">
        <v>13</v>
      </c>
      <c r="I192" s="41">
        <v>17</v>
      </c>
      <c r="J192" s="41"/>
      <c r="K192" s="41"/>
      <c r="L192" s="42"/>
      <c r="M192" s="43"/>
      <c r="N192" s="43"/>
      <c r="O192" s="44"/>
      <c r="P192" s="42"/>
      <c r="Q192" s="43"/>
      <c r="R192" s="42">
        <v>1</v>
      </c>
      <c r="S192" s="42"/>
      <c r="T192" s="43"/>
      <c r="U192" s="43"/>
      <c r="V192" s="44">
        <v>11.86</v>
      </c>
      <c r="W192" s="44"/>
      <c r="X192" s="44"/>
      <c r="Y192" s="44"/>
      <c r="Z192" s="43"/>
      <c r="AA192" s="43"/>
      <c r="AB192" s="43"/>
      <c r="AC192" s="42" t="s">
        <v>154</v>
      </c>
      <c r="AD192" s="32">
        <f t="shared" si="11"/>
        <v>222</v>
      </c>
      <c r="AE192" s="32">
        <v>222</v>
      </c>
    </row>
    <row r="193" spans="1:31" s="33" customFormat="1" ht="165.75" customHeight="1" x14ac:dyDescent="0.95">
      <c r="A193" s="34">
        <v>14</v>
      </c>
      <c r="B193" s="39" t="s">
        <v>82</v>
      </c>
      <c r="C193" s="40">
        <v>267420</v>
      </c>
      <c r="D193" s="34">
        <v>267580</v>
      </c>
      <c r="E193" s="34"/>
      <c r="F193" s="41">
        <v>7</v>
      </c>
      <c r="G193" s="41">
        <v>12</v>
      </c>
      <c r="H193" s="41">
        <v>13</v>
      </c>
      <c r="I193" s="41">
        <v>17</v>
      </c>
      <c r="J193" s="41"/>
      <c r="K193" s="41"/>
      <c r="L193" s="42"/>
      <c r="M193" s="42"/>
      <c r="N193" s="43"/>
      <c r="O193" s="44"/>
      <c r="P193" s="42"/>
      <c r="Q193" s="43"/>
      <c r="R193" s="42"/>
      <c r="S193" s="42"/>
      <c r="T193" s="43"/>
      <c r="U193" s="43"/>
      <c r="V193" s="44">
        <v>12.73</v>
      </c>
      <c r="W193" s="44"/>
      <c r="X193" s="44"/>
      <c r="Y193" s="44"/>
      <c r="Z193" s="43"/>
      <c r="AA193" s="43"/>
      <c r="AB193" s="43"/>
      <c r="AC193" s="42" t="s">
        <v>157</v>
      </c>
      <c r="AD193" s="32">
        <f t="shared" si="11"/>
        <v>160</v>
      </c>
      <c r="AE193" s="32">
        <v>160</v>
      </c>
    </row>
    <row r="194" spans="1:31" s="33" customFormat="1" ht="165.75" customHeight="1" x14ac:dyDescent="0.95">
      <c r="A194" s="34">
        <v>15</v>
      </c>
      <c r="B194" s="39" t="s">
        <v>83</v>
      </c>
      <c r="C194" s="34">
        <v>267580</v>
      </c>
      <c r="D194" s="34">
        <v>267813</v>
      </c>
      <c r="E194" s="34"/>
      <c r="F194" s="41">
        <v>7</v>
      </c>
      <c r="G194" s="41">
        <v>12</v>
      </c>
      <c r="H194" s="41">
        <v>13</v>
      </c>
      <c r="I194" s="41">
        <v>17</v>
      </c>
      <c r="J194" s="41"/>
      <c r="K194" s="41"/>
      <c r="L194" s="42"/>
      <c r="M194" s="43"/>
      <c r="N194" s="43"/>
      <c r="O194" s="43">
        <v>1</v>
      </c>
      <c r="P194" s="42"/>
      <c r="Q194" s="43"/>
      <c r="R194" s="42"/>
      <c r="S194" s="42">
        <v>1</v>
      </c>
      <c r="T194" s="43"/>
      <c r="U194" s="43"/>
      <c r="V194" s="44">
        <v>13.81</v>
      </c>
      <c r="W194" s="44"/>
      <c r="X194" s="44"/>
      <c r="Y194" s="44"/>
      <c r="Z194" s="43"/>
      <c r="AA194" s="43"/>
      <c r="AB194" s="43"/>
      <c r="AC194" s="42" t="s">
        <v>162</v>
      </c>
      <c r="AD194" s="32">
        <f t="shared" si="11"/>
        <v>233</v>
      </c>
      <c r="AE194" s="32">
        <v>233</v>
      </c>
    </row>
    <row r="195" spans="1:31" s="33" customFormat="1" ht="105.75" customHeight="1" x14ac:dyDescent="0.95">
      <c r="A195" s="34">
        <v>16</v>
      </c>
      <c r="B195" s="45" t="s">
        <v>84</v>
      </c>
      <c r="C195" s="34">
        <v>267813</v>
      </c>
      <c r="D195" s="34">
        <v>267983</v>
      </c>
      <c r="E195" s="34"/>
      <c r="F195" s="41">
        <v>7</v>
      </c>
      <c r="G195" s="41">
        <v>12</v>
      </c>
      <c r="H195" s="41">
        <v>13</v>
      </c>
      <c r="I195" s="41">
        <v>17</v>
      </c>
      <c r="J195" s="41"/>
      <c r="K195" s="41"/>
      <c r="L195" s="42"/>
      <c r="M195" s="43"/>
      <c r="N195" s="43"/>
      <c r="O195" s="44"/>
      <c r="P195" s="42"/>
      <c r="Q195" s="43"/>
      <c r="R195" s="42"/>
      <c r="S195" s="42">
        <v>1</v>
      </c>
      <c r="T195" s="43"/>
      <c r="U195" s="43"/>
      <c r="V195" s="44"/>
      <c r="W195" s="44"/>
      <c r="X195" s="44"/>
      <c r="Y195" s="44"/>
      <c r="Z195" s="43">
        <v>4</v>
      </c>
      <c r="AA195" s="43"/>
      <c r="AB195" s="43"/>
      <c r="AC195" s="42" t="s">
        <v>167</v>
      </c>
      <c r="AD195" s="32">
        <f t="shared" si="11"/>
        <v>170</v>
      </c>
      <c r="AE195" s="32">
        <v>170</v>
      </c>
    </row>
    <row r="196" spans="1:31" s="33" customFormat="1" ht="49.5" x14ac:dyDescent="0.95">
      <c r="A196" s="34">
        <v>17</v>
      </c>
      <c r="B196" s="39" t="s">
        <v>85</v>
      </c>
      <c r="C196" s="34"/>
      <c r="D196" s="40"/>
      <c r="E196" s="34"/>
      <c r="F196" s="41">
        <v>7</v>
      </c>
      <c r="G196" s="41">
        <v>12</v>
      </c>
      <c r="H196" s="41">
        <v>14</v>
      </c>
      <c r="I196" s="41">
        <v>16</v>
      </c>
      <c r="J196" s="41"/>
      <c r="K196" s="41"/>
      <c r="L196" s="42"/>
      <c r="M196" s="43"/>
      <c r="N196" s="44"/>
      <c r="O196" s="44"/>
      <c r="P196" s="42"/>
      <c r="Q196" s="43"/>
      <c r="R196" s="42"/>
      <c r="S196" s="42"/>
      <c r="T196" s="43"/>
      <c r="U196" s="43"/>
      <c r="V196" s="44"/>
      <c r="W196" s="44"/>
      <c r="X196" s="44"/>
      <c r="Y196" s="44"/>
      <c r="Z196" s="43"/>
      <c r="AA196" s="43"/>
      <c r="AB196" s="43"/>
      <c r="AC196" s="42" t="s">
        <v>107</v>
      </c>
      <c r="AD196" s="32">
        <f t="shared" si="11"/>
        <v>0</v>
      </c>
      <c r="AE196" s="32" t="s">
        <v>214</v>
      </c>
    </row>
    <row r="197" spans="1:31" s="33" customFormat="1" ht="49.5" x14ac:dyDescent="0.95">
      <c r="A197" s="34">
        <v>18</v>
      </c>
      <c r="B197" s="39" t="s">
        <v>86</v>
      </c>
      <c r="C197" s="40"/>
      <c r="D197" s="34"/>
      <c r="E197" s="34"/>
      <c r="F197" s="41">
        <v>7</v>
      </c>
      <c r="G197" s="41">
        <v>12</v>
      </c>
      <c r="H197" s="41">
        <v>14</v>
      </c>
      <c r="I197" s="41">
        <v>16</v>
      </c>
      <c r="J197" s="41"/>
      <c r="K197" s="41"/>
      <c r="L197" s="42"/>
      <c r="M197" s="43"/>
      <c r="N197" s="43"/>
      <c r="O197" s="44"/>
      <c r="P197" s="42"/>
      <c r="Q197" s="43"/>
      <c r="R197" s="42"/>
      <c r="S197" s="42"/>
      <c r="T197" s="43"/>
      <c r="U197" s="43"/>
      <c r="V197" s="44"/>
      <c r="W197" s="44"/>
      <c r="X197" s="44"/>
      <c r="Y197" s="44"/>
      <c r="Z197" s="43"/>
      <c r="AA197" s="43"/>
      <c r="AB197" s="43"/>
      <c r="AC197" s="42" t="s">
        <v>107</v>
      </c>
      <c r="AD197" s="32">
        <f t="shared" si="11"/>
        <v>0</v>
      </c>
      <c r="AE197" s="32" t="s">
        <v>214</v>
      </c>
    </row>
    <row r="198" spans="1:31" s="33" customFormat="1" ht="49.5" x14ac:dyDescent="0.95">
      <c r="A198" s="34">
        <v>19</v>
      </c>
      <c r="B198" s="39" t="s">
        <v>87</v>
      </c>
      <c r="C198" s="34"/>
      <c r="D198" s="40"/>
      <c r="E198" s="34"/>
      <c r="F198" s="41">
        <v>7</v>
      </c>
      <c r="G198" s="41">
        <v>12</v>
      </c>
      <c r="H198" s="41">
        <v>14</v>
      </c>
      <c r="I198" s="41">
        <v>16</v>
      </c>
      <c r="J198" s="41"/>
      <c r="K198" s="41"/>
      <c r="L198" s="42"/>
      <c r="M198" s="43"/>
      <c r="N198" s="43"/>
      <c r="O198" s="44"/>
      <c r="P198" s="42"/>
      <c r="Q198" s="43"/>
      <c r="R198" s="42"/>
      <c r="S198" s="42"/>
      <c r="T198" s="43"/>
      <c r="U198" s="43"/>
      <c r="V198" s="44"/>
      <c r="W198" s="44"/>
      <c r="X198" s="44"/>
      <c r="Y198" s="44"/>
      <c r="Z198" s="43"/>
      <c r="AA198" s="43"/>
      <c r="AB198" s="43"/>
      <c r="AC198" s="42" t="s">
        <v>107</v>
      </c>
      <c r="AD198" s="32">
        <f t="shared" si="11"/>
        <v>0</v>
      </c>
      <c r="AE198" s="32" t="s">
        <v>214</v>
      </c>
    </row>
    <row r="199" spans="1:31" s="33" customFormat="1" ht="49.5" x14ac:dyDescent="0.95">
      <c r="A199" s="34">
        <v>20</v>
      </c>
      <c r="B199" s="39" t="s">
        <v>88</v>
      </c>
      <c r="C199" s="40"/>
      <c r="D199" s="40"/>
      <c r="E199" s="34"/>
      <c r="F199" s="41">
        <v>7</v>
      </c>
      <c r="G199" s="41">
        <v>12</v>
      </c>
      <c r="H199" s="41">
        <v>14</v>
      </c>
      <c r="I199" s="41">
        <v>16</v>
      </c>
      <c r="J199" s="41"/>
      <c r="K199" s="41"/>
      <c r="L199" s="42"/>
      <c r="M199" s="43"/>
      <c r="N199" s="44"/>
      <c r="O199" s="44"/>
      <c r="P199" s="42"/>
      <c r="Q199" s="43"/>
      <c r="R199" s="42"/>
      <c r="S199" s="42"/>
      <c r="T199" s="43"/>
      <c r="U199" s="43"/>
      <c r="V199" s="44"/>
      <c r="W199" s="44"/>
      <c r="X199" s="44"/>
      <c r="Y199" s="44"/>
      <c r="Z199" s="43"/>
      <c r="AA199" s="43"/>
      <c r="AB199" s="43"/>
      <c r="AC199" s="42" t="s">
        <v>107</v>
      </c>
      <c r="AD199" s="32">
        <f t="shared" si="11"/>
        <v>0</v>
      </c>
      <c r="AE199" s="32" t="s">
        <v>214</v>
      </c>
    </row>
    <row r="200" spans="1:31" s="33" customFormat="1" ht="234.75" customHeight="1" x14ac:dyDescent="0.95">
      <c r="A200" s="34">
        <v>21</v>
      </c>
      <c r="B200" s="39" t="s">
        <v>89</v>
      </c>
      <c r="C200" s="40"/>
      <c r="D200" s="34"/>
      <c r="E200" s="34"/>
      <c r="F200" s="41">
        <v>7</v>
      </c>
      <c r="G200" s="41">
        <v>12</v>
      </c>
      <c r="H200" s="41">
        <v>13</v>
      </c>
      <c r="I200" s="41">
        <v>17</v>
      </c>
      <c r="J200" s="41"/>
      <c r="K200" s="41"/>
      <c r="L200" s="42"/>
      <c r="M200" s="42">
        <v>1</v>
      </c>
      <c r="N200" s="43"/>
      <c r="O200" s="43"/>
      <c r="P200" s="42">
        <v>2</v>
      </c>
      <c r="Q200" s="43"/>
      <c r="R200" s="42">
        <v>1</v>
      </c>
      <c r="S200" s="42"/>
      <c r="T200" s="43">
        <v>1</v>
      </c>
      <c r="U200" s="43"/>
      <c r="V200" s="44"/>
      <c r="W200" s="44"/>
      <c r="X200" s="44"/>
      <c r="Y200" s="44"/>
      <c r="Z200" s="43"/>
      <c r="AA200" s="43"/>
      <c r="AB200" s="43"/>
      <c r="AC200" s="42" t="s">
        <v>187</v>
      </c>
      <c r="AD200" s="32">
        <f t="shared" si="11"/>
        <v>0</v>
      </c>
      <c r="AE200" s="32" t="s">
        <v>215</v>
      </c>
    </row>
    <row r="201" spans="1:31" s="33" customFormat="1" ht="178.5" customHeight="1" x14ac:dyDescent="0.95">
      <c r="A201" s="34">
        <v>22</v>
      </c>
      <c r="B201" s="39" t="s">
        <v>90</v>
      </c>
      <c r="C201" s="34"/>
      <c r="D201" s="34">
        <v>268800</v>
      </c>
      <c r="E201" s="34"/>
      <c r="F201" s="41">
        <v>7</v>
      </c>
      <c r="G201" s="41">
        <v>12</v>
      </c>
      <c r="H201" s="41">
        <v>13</v>
      </c>
      <c r="I201" s="41">
        <v>17</v>
      </c>
      <c r="J201" s="41"/>
      <c r="K201" s="41"/>
      <c r="L201" s="42"/>
      <c r="M201" s="43"/>
      <c r="N201" s="43"/>
      <c r="O201" s="43"/>
      <c r="P201" s="42">
        <v>1</v>
      </c>
      <c r="Q201" s="43"/>
      <c r="R201" s="42"/>
      <c r="S201" s="42">
        <v>2</v>
      </c>
      <c r="T201" s="43"/>
      <c r="U201" s="43"/>
      <c r="V201" s="44"/>
      <c r="W201" s="44"/>
      <c r="X201" s="44"/>
      <c r="Y201" s="44"/>
      <c r="Z201" s="43">
        <v>4</v>
      </c>
      <c r="AA201" s="43"/>
      <c r="AB201" s="43"/>
      <c r="AC201" s="42" t="s">
        <v>189</v>
      </c>
      <c r="AD201" s="32">
        <f t="shared" si="11"/>
        <v>268800</v>
      </c>
      <c r="AE201" s="32" t="s">
        <v>215</v>
      </c>
    </row>
    <row r="202" spans="1:31" s="33" customFormat="1" ht="133.5" customHeight="1" x14ac:dyDescent="0.95">
      <c r="A202" s="34">
        <v>23</v>
      </c>
      <c r="B202" s="45" t="s">
        <v>91</v>
      </c>
      <c r="C202" s="34">
        <v>268800</v>
      </c>
      <c r="D202" s="40">
        <v>268843</v>
      </c>
      <c r="E202" s="34"/>
      <c r="F202" s="41">
        <v>7</v>
      </c>
      <c r="G202" s="41">
        <v>12</v>
      </c>
      <c r="H202" s="41">
        <v>13</v>
      </c>
      <c r="I202" s="41">
        <v>17</v>
      </c>
      <c r="J202" s="41"/>
      <c r="K202" s="41"/>
      <c r="L202" s="42"/>
      <c r="M202" s="43"/>
      <c r="N202" s="43"/>
      <c r="O202" s="44"/>
      <c r="P202" s="42"/>
      <c r="Q202" s="43"/>
      <c r="R202" s="42"/>
      <c r="S202" s="42"/>
      <c r="T202" s="43"/>
      <c r="U202" s="43"/>
      <c r="V202" s="44"/>
      <c r="W202" s="44"/>
      <c r="X202" s="44"/>
      <c r="Y202" s="44">
        <v>19.420000000000002</v>
      </c>
      <c r="Z202" s="43"/>
      <c r="AA202" s="43"/>
      <c r="AB202" s="43"/>
      <c r="AC202" s="42" t="s">
        <v>192</v>
      </c>
      <c r="AD202" s="32">
        <f t="shared" si="11"/>
        <v>43</v>
      </c>
      <c r="AE202" s="32">
        <v>43</v>
      </c>
    </row>
    <row r="203" spans="1:31" s="33" customFormat="1" ht="178.5" customHeight="1" x14ac:dyDescent="0.95">
      <c r="A203" s="34">
        <v>24</v>
      </c>
      <c r="B203" s="39" t="s">
        <v>92</v>
      </c>
      <c r="C203" s="40">
        <v>268843</v>
      </c>
      <c r="D203" s="40">
        <v>269100</v>
      </c>
      <c r="E203" s="34"/>
      <c r="F203" s="41">
        <v>7</v>
      </c>
      <c r="G203" s="41">
        <v>12</v>
      </c>
      <c r="H203" s="41">
        <v>13</v>
      </c>
      <c r="I203" s="41">
        <v>17</v>
      </c>
      <c r="J203" s="41"/>
      <c r="K203" s="41"/>
      <c r="L203" s="42"/>
      <c r="M203" s="43"/>
      <c r="N203" s="44"/>
      <c r="O203" s="44"/>
      <c r="P203" s="42"/>
      <c r="Q203" s="43"/>
      <c r="R203" s="42">
        <v>1</v>
      </c>
      <c r="S203" s="42"/>
      <c r="T203" s="43"/>
      <c r="U203" s="43"/>
      <c r="V203" s="44"/>
      <c r="W203" s="44"/>
      <c r="X203" s="44">
        <v>8.07</v>
      </c>
      <c r="Y203" s="44">
        <v>21.26</v>
      </c>
      <c r="Z203" s="43"/>
      <c r="AA203" s="43">
        <v>2</v>
      </c>
      <c r="AB203" s="43"/>
      <c r="AC203" s="42" t="s">
        <v>196</v>
      </c>
      <c r="AD203" s="32">
        <f t="shared" si="11"/>
        <v>257</v>
      </c>
      <c r="AE203" s="32">
        <v>257</v>
      </c>
    </row>
    <row r="204" spans="1:31" s="33" customFormat="1" ht="126" customHeight="1" x14ac:dyDescent="0.95">
      <c r="A204" s="34">
        <v>25</v>
      </c>
      <c r="B204" s="39" t="s">
        <v>93</v>
      </c>
      <c r="C204" s="40">
        <v>269100</v>
      </c>
      <c r="D204" s="34">
        <v>269480</v>
      </c>
      <c r="E204" s="34"/>
      <c r="F204" s="41">
        <v>7</v>
      </c>
      <c r="G204" s="41">
        <v>12</v>
      </c>
      <c r="H204" s="41">
        <v>13</v>
      </c>
      <c r="I204" s="41">
        <v>17</v>
      </c>
      <c r="J204" s="41"/>
      <c r="K204" s="41"/>
      <c r="L204" s="42"/>
      <c r="M204" s="43">
        <v>1</v>
      </c>
      <c r="N204" s="47"/>
      <c r="O204" s="44"/>
      <c r="P204" s="42"/>
      <c r="Q204" s="43"/>
      <c r="R204" s="42">
        <v>2</v>
      </c>
      <c r="S204" s="42"/>
      <c r="T204" s="43"/>
      <c r="U204" s="43"/>
      <c r="V204" s="44"/>
      <c r="W204" s="44"/>
      <c r="X204" s="44"/>
      <c r="Y204" s="44"/>
      <c r="Z204" s="43"/>
      <c r="AA204" s="43"/>
      <c r="AB204" s="43"/>
      <c r="AC204" s="42" t="s">
        <v>208</v>
      </c>
      <c r="AD204" s="32">
        <f t="shared" si="11"/>
        <v>380</v>
      </c>
      <c r="AE204" s="32">
        <v>380</v>
      </c>
    </row>
    <row r="205" spans="1:31" s="33" customFormat="1" ht="126" customHeight="1" x14ac:dyDescent="0.95">
      <c r="A205" s="34">
        <v>26</v>
      </c>
      <c r="B205" s="39" t="s">
        <v>94</v>
      </c>
      <c r="C205" s="34">
        <v>269480</v>
      </c>
      <c r="D205" s="34">
        <v>269869</v>
      </c>
      <c r="E205" s="34"/>
      <c r="F205" s="41">
        <v>7</v>
      </c>
      <c r="G205" s="41">
        <v>12</v>
      </c>
      <c r="H205" s="41">
        <v>13</v>
      </c>
      <c r="I205" s="41">
        <v>17</v>
      </c>
      <c r="J205" s="41"/>
      <c r="K205" s="41"/>
      <c r="L205" s="42"/>
      <c r="M205" s="43"/>
      <c r="N205" s="47"/>
      <c r="O205" s="44"/>
      <c r="P205" s="42"/>
      <c r="Q205" s="43"/>
      <c r="R205" s="42">
        <v>1</v>
      </c>
      <c r="S205" s="42">
        <v>1</v>
      </c>
      <c r="T205" s="43"/>
      <c r="U205" s="43"/>
      <c r="V205" s="44"/>
      <c r="W205" s="44"/>
      <c r="X205" s="44"/>
      <c r="Y205" s="44"/>
      <c r="Z205" s="43"/>
      <c r="AA205" s="43"/>
      <c r="AB205" s="43"/>
      <c r="AC205" s="42" t="s">
        <v>211</v>
      </c>
      <c r="AD205" s="32">
        <f t="shared" si="11"/>
        <v>389</v>
      </c>
      <c r="AE205" s="32">
        <v>389</v>
      </c>
    </row>
    <row r="206" spans="1:31" s="33" customFormat="1" ht="62.25" customHeight="1" x14ac:dyDescent="0.95">
      <c r="A206" s="34">
        <v>27</v>
      </c>
      <c r="B206" s="39" t="s">
        <v>95</v>
      </c>
      <c r="C206" s="34">
        <v>269869</v>
      </c>
      <c r="D206" s="34">
        <v>270026</v>
      </c>
      <c r="E206" s="34"/>
      <c r="F206" s="41">
        <v>7</v>
      </c>
      <c r="G206" s="41">
        <v>12</v>
      </c>
      <c r="H206" s="41">
        <v>13</v>
      </c>
      <c r="I206" s="41">
        <v>17</v>
      </c>
      <c r="J206" s="41"/>
      <c r="K206" s="41"/>
      <c r="L206" s="42"/>
      <c r="M206" s="43"/>
      <c r="N206" s="47"/>
      <c r="O206" s="44"/>
      <c r="P206" s="42"/>
      <c r="Q206" s="43"/>
      <c r="R206" s="42">
        <v>2</v>
      </c>
      <c r="S206" s="42"/>
      <c r="T206" s="43"/>
      <c r="U206" s="43"/>
      <c r="V206" s="44"/>
      <c r="W206" s="44"/>
      <c r="X206" s="44"/>
      <c r="Y206" s="44"/>
      <c r="Z206" s="43"/>
      <c r="AA206" s="43"/>
      <c r="AB206" s="43"/>
      <c r="AC206" s="42" t="s">
        <v>217</v>
      </c>
      <c r="AD206" s="32">
        <f t="shared" si="11"/>
        <v>157</v>
      </c>
      <c r="AE206" s="32">
        <v>157</v>
      </c>
    </row>
    <row r="207" spans="1:31" s="33" customFormat="1" ht="58.5" customHeight="1" x14ac:dyDescent="0.95">
      <c r="A207" s="34">
        <v>28</v>
      </c>
      <c r="B207" s="39" t="s">
        <v>96</v>
      </c>
      <c r="C207" s="34">
        <v>270026</v>
      </c>
      <c r="D207" s="40">
        <v>270384</v>
      </c>
      <c r="E207" s="34"/>
      <c r="F207" s="41">
        <v>7</v>
      </c>
      <c r="G207" s="41">
        <v>12</v>
      </c>
      <c r="H207" s="41">
        <v>13</v>
      </c>
      <c r="I207" s="41">
        <v>17</v>
      </c>
      <c r="J207" s="41"/>
      <c r="K207" s="41"/>
      <c r="L207" s="42"/>
      <c r="M207" s="43"/>
      <c r="N207" s="43">
        <v>10</v>
      </c>
      <c r="O207" s="43"/>
      <c r="P207" s="42"/>
      <c r="Q207" s="43"/>
      <c r="R207" s="42"/>
      <c r="S207" s="42"/>
      <c r="T207" s="43"/>
      <c r="U207" s="43"/>
      <c r="V207" s="44"/>
      <c r="W207" s="44"/>
      <c r="X207" s="44"/>
      <c r="Y207" s="44"/>
      <c r="Z207" s="43"/>
      <c r="AA207" s="43"/>
      <c r="AB207" s="43"/>
      <c r="AC207" s="42" t="s">
        <v>218</v>
      </c>
      <c r="AD207" s="32">
        <f t="shared" si="11"/>
        <v>358</v>
      </c>
      <c r="AE207" s="32">
        <v>358</v>
      </c>
    </row>
    <row r="208" spans="1:31" s="33" customFormat="1" ht="204.75" customHeight="1" x14ac:dyDescent="0.95">
      <c r="A208" s="55">
        <v>29</v>
      </c>
      <c r="B208" s="39" t="s">
        <v>97</v>
      </c>
      <c r="C208" s="40">
        <v>270384</v>
      </c>
      <c r="D208" s="40">
        <v>270643</v>
      </c>
      <c r="E208" s="34"/>
      <c r="F208" s="41">
        <v>7</v>
      </c>
      <c r="G208" s="41">
        <v>12</v>
      </c>
      <c r="H208" s="41">
        <v>13</v>
      </c>
      <c r="I208" s="41">
        <v>17</v>
      </c>
      <c r="J208" s="41"/>
      <c r="K208" s="41"/>
      <c r="L208" s="42"/>
      <c r="M208" s="43"/>
      <c r="N208" s="43"/>
      <c r="O208" s="43"/>
      <c r="P208" s="42"/>
      <c r="Q208" s="43"/>
      <c r="R208" s="42"/>
      <c r="S208" s="42"/>
      <c r="T208" s="43">
        <v>1</v>
      </c>
      <c r="U208" s="43"/>
      <c r="V208" s="44"/>
      <c r="W208" s="44"/>
      <c r="X208" s="44">
        <v>12.73</v>
      </c>
      <c r="Y208" s="44">
        <v>20.53</v>
      </c>
      <c r="Z208" s="43"/>
      <c r="AA208" s="43"/>
      <c r="AB208" s="43"/>
      <c r="AC208" s="42" t="s">
        <v>222</v>
      </c>
      <c r="AD208" s="32">
        <f t="shared" si="11"/>
        <v>259</v>
      </c>
      <c r="AE208" s="32">
        <v>259</v>
      </c>
    </row>
    <row r="209" spans="1:216" s="33" customFormat="1" ht="49.5" x14ac:dyDescent="0.95">
      <c r="A209" s="24">
        <v>30</v>
      </c>
      <c r="B209" s="25" t="s">
        <v>98</v>
      </c>
      <c r="C209" s="26"/>
      <c r="D209" s="27"/>
      <c r="E209" s="27"/>
      <c r="F209" s="28"/>
      <c r="G209" s="28"/>
      <c r="H209" s="28"/>
      <c r="I209" s="28"/>
      <c r="J209" s="28"/>
      <c r="K209" s="28"/>
      <c r="L209" s="29"/>
      <c r="M209" s="30"/>
      <c r="N209" s="31"/>
      <c r="O209" s="30"/>
      <c r="P209" s="29"/>
      <c r="Q209" s="30"/>
      <c r="R209" s="29"/>
      <c r="S209" s="29"/>
      <c r="T209" s="30"/>
      <c r="U209" s="30"/>
      <c r="V209" s="30"/>
      <c r="W209" s="30"/>
      <c r="X209" s="30"/>
      <c r="Y209" s="30"/>
      <c r="Z209" s="30"/>
      <c r="AA209" s="30"/>
      <c r="AB209" s="30"/>
      <c r="AC209" s="29" t="s">
        <v>100</v>
      </c>
      <c r="AD209" s="32">
        <f t="shared" si="11"/>
        <v>0</v>
      </c>
      <c r="AE209" s="32" t="s">
        <v>213</v>
      </c>
    </row>
    <row r="210" spans="1:216" s="33" customFormat="1" ht="99.5" thickBot="1" x14ac:dyDescent="1">
      <c r="A210" s="34">
        <v>31</v>
      </c>
      <c r="B210" s="39" t="s">
        <v>99</v>
      </c>
      <c r="C210" s="40">
        <v>270643</v>
      </c>
      <c r="D210" s="40">
        <v>271048</v>
      </c>
      <c r="E210" s="34"/>
      <c r="F210" s="41">
        <v>7</v>
      </c>
      <c r="G210" s="41">
        <v>12</v>
      </c>
      <c r="H210" s="41">
        <v>13</v>
      </c>
      <c r="I210" s="41">
        <v>17</v>
      </c>
      <c r="J210" s="41"/>
      <c r="K210" s="41"/>
      <c r="L210" s="42"/>
      <c r="M210" s="43"/>
      <c r="N210" s="43"/>
      <c r="O210" s="43"/>
      <c r="P210" s="42"/>
      <c r="Q210" s="43"/>
      <c r="R210" s="42">
        <v>2</v>
      </c>
      <c r="S210" s="42"/>
      <c r="T210" s="43"/>
      <c r="U210" s="43">
        <v>1</v>
      </c>
      <c r="V210" s="56"/>
      <c r="W210" s="44"/>
      <c r="X210" s="56"/>
      <c r="Y210" s="44"/>
      <c r="Z210" s="43"/>
      <c r="AA210" s="43"/>
      <c r="AB210" s="43"/>
      <c r="AC210" s="42" t="s">
        <v>237</v>
      </c>
      <c r="AD210" s="32">
        <f t="shared" si="11"/>
        <v>405</v>
      </c>
      <c r="AE210" s="32">
        <v>405</v>
      </c>
    </row>
    <row r="211" spans="1:216" s="67" customFormat="1" ht="50.5" thickTop="1" thickBot="1" x14ac:dyDescent="1">
      <c r="A211" s="317" t="s">
        <v>22</v>
      </c>
      <c r="B211" s="318"/>
      <c r="C211" s="57"/>
      <c r="D211" s="58"/>
      <c r="E211" s="59"/>
      <c r="F211" s="60"/>
      <c r="G211" s="61"/>
      <c r="H211" s="61"/>
      <c r="I211" s="61"/>
      <c r="J211" s="61"/>
      <c r="K211" s="62"/>
      <c r="L211" s="63">
        <f t="shared" ref="L211:U211" si="12">SUM(L180:L210)</f>
        <v>0</v>
      </c>
      <c r="M211" s="64">
        <f t="shared" si="12"/>
        <v>2</v>
      </c>
      <c r="N211" s="65">
        <f t="shared" si="12"/>
        <v>10</v>
      </c>
      <c r="O211" s="65">
        <f t="shared" si="12"/>
        <v>1</v>
      </c>
      <c r="P211" s="63">
        <f t="shared" si="12"/>
        <v>5</v>
      </c>
      <c r="Q211" s="64">
        <f t="shared" si="12"/>
        <v>0</v>
      </c>
      <c r="R211" s="63">
        <f t="shared" si="12"/>
        <v>13</v>
      </c>
      <c r="S211" s="63">
        <f t="shared" si="12"/>
        <v>6</v>
      </c>
      <c r="T211" s="64">
        <f t="shared" si="12"/>
        <v>2</v>
      </c>
      <c r="U211" s="64">
        <f t="shared" si="12"/>
        <v>1</v>
      </c>
      <c r="V211" s="66">
        <f>SUM(V180:V209)</f>
        <v>65.490000000000009</v>
      </c>
      <c r="W211" s="66">
        <f>SUM(W180:W209)</f>
        <v>0</v>
      </c>
      <c r="X211" s="66">
        <f>SUM(X180:X209)</f>
        <v>70.2</v>
      </c>
      <c r="Y211" s="66">
        <f>SUM(Y180:Y209)</f>
        <v>90.910000000000011</v>
      </c>
      <c r="Z211" s="64">
        <f t="shared" ref="Z211" si="13">SUM(Z180:Z210)</f>
        <v>12</v>
      </c>
      <c r="AA211" s="64">
        <f>SUM(AA180:AA210)</f>
        <v>6</v>
      </c>
      <c r="AB211" s="63">
        <f>SUM(AB179:AB210)</f>
        <v>0</v>
      </c>
      <c r="AC211" s="63"/>
      <c r="AD211" s="32"/>
      <c r="AE211" s="32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</row>
    <row r="212" spans="1:216" s="67" customFormat="1" ht="47.25" customHeight="1" thickTop="1" thickBot="1" x14ac:dyDescent="1">
      <c r="A212" s="319"/>
      <c r="B212" s="320"/>
      <c r="C212" s="68"/>
      <c r="D212" s="69"/>
      <c r="E212" s="70"/>
      <c r="F212" s="323"/>
      <c r="G212" s="324"/>
      <c r="H212" s="324"/>
      <c r="I212" s="324"/>
      <c r="J212" s="324"/>
      <c r="K212" s="69"/>
      <c r="L212" s="292" t="s">
        <v>30</v>
      </c>
      <c r="M212" s="294" t="s">
        <v>46</v>
      </c>
      <c r="N212" s="292" t="s">
        <v>168</v>
      </c>
      <c r="O212" s="294" t="s">
        <v>48</v>
      </c>
      <c r="P212" s="294" t="s">
        <v>35</v>
      </c>
      <c r="Q212" s="331" t="s">
        <v>28</v>
      </c>
      <c r="R212" s="294" t="s">
        <v>53</v>
      </c>
      <c r="S212" s="294" t="s">
        <v>57</v>
      </c>
      <c r="T212" s="294" t="s">
        <v>58</v>
      </c>
      <c r="U212" s="294" t="s">
        <v>234</v>
      </c>
      <c r="V212" s="292" t="s">
        <v>137</v>
      </c>
      <c r="W212" s="294" t="s">
        <v>140</v>
      </c>
      <c r="X212" s="292" t="s">
        <v>33</v>
      </c>
      <c r="Y212" s="294" t="s">
        <v>141</v>
      </c>
      <c r="Z212" s="294" t="s">
        <v>200</v>
      </c>
      <c r="AA212" s="294" t="s">
        <v>233</v>
      </c>
      <c r="AB212" s="329"/>
      <c r="AC212" s="294" t="s">
        <v>23</v>
      </c>
      <c r="AD212" s="32"/>
      <c r="AE212" s="32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</row>
    <row r="213" spans="1:216" s="67" customFormat="1" ht="194.25" customHeight="1" thickTop="1" x14ac:dyDescent="0.95">
      <c r="A213" s="319"/>
      <c r="B213" s="320"/>
      <c r="C213" s="68"/>
      <c r="D213" s="69"/>
      <c r="E213" s="70"/>
      <c r="F213" s="71"/>
      <c r="G213" s="325"/>
      <c r="H213" s="325"/>
      <c r="I213" s="325"/>
      <c r="J213" s="325"/>
      <c r="K213" s="70"/>
      <c r="L213" s="293"/>
      <c r="M213" s="295"/>
      <c r="N213" s="293"/>
      <c r="O213" s="295"/>
      <c r="P213" s="295"/>
      <c r="Q213" s="332"/>
      <c r="R213" s="295"/>
      <c r="S213" s="295"/>
      <c r="T213" s="295"/>
      <c r="U213" s="295"/>
      <c r="V213" s="293"/>
      <c r="W213" s="295"/>
      <c r="X213" s="293"/>
      <c r="Y213" s="295"/>
      <c r="Z213" s="295"/>
      <c r="AA213" s="295"/>
      <c r="AB213" s="330"/>
      <c r="AC213" s="295"/>
      <c r="AD213" s="32"/>
      <c r="AE213" s="32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</row>
    <row r="214" spans="1:216" s="67" customFormat="1" ht="49.5" x14ac:dyDescent="0.95">
      <c r="A214" s="321"/>
      <c r="B214" s="322"/>
      <c r="C214" s="72"/>
      <c r="D214" s="73"/>
      <c r="E214" s="74"/>
      <c r="F214" s="326"/>
      <c r="G214" s="327"/>
      <c r="H214" s="327"/>
      <c r="I214" s="327"/>
      <c r="J214" s="327"/>
      <c r="K214" s="328"/>
      <c r="L214" s="75">
        <f>L211*3200</f>
        <v>0</v>
      </c>
      <c r="M214" s="76">
        <f>M211*4000</f>
        <v>8000</v>
      </c>
      <c r="N214" s="75">
        <f>N211*5600</f>
        <v>56000</v>
      </c>
      <c r="O214" s="77">
        <f>O211*38400</f>
        <v>38400</v>
      </c>
      <c r="P214" s="75">
        <f>P211*68000</f>
        <v>340000</v>
      </c>
      <c r="Q214" s="78">
        <f>Q211*84000</f>
        <v>0</v>
      </c>
      <c r="R214" s="75">
        <f>R211*76000</f>
        <v>988000</v>
      </c>
      <c r="S214" s="76">
        <f>S211*84000</f>
        <v>504000</v>
      </c>
      <c r="T214" s="76">
        <f>T211*80000</f>
        <v>160000</v>
      </c>
      <c r="U214" s="76">
        <f>U211*17600</f>
        <v>17600</v>
      </c>
      <c r="V214" s="79">
        <f>V211*9000</f>
        <v>589410.00000000012</v>
      </c>
      <c r="W214" s="76">
        <f>W211*8000</f>
        <v>0</v>
      </c>
      <c r="X214" s="79">
        <f>X211*6500</f>
        <v>456300</v>
      </c>
      <c r="Y214" s="76">
        <f>Y211*6000</f>
        <v>545460.00000000012</v>
      </c>
      <c r="Z214" s="76">
        <f>1*84000</f>
        <v>84000</v>
      </c>
      <c r="AA214" s="78"/>
      <c r="AB214" s="80"/>
      <c r="AC214" s="75">
        <f>SUM(L214:AA214)</f>
        <v>3787170</v>
      </c>
      <c r="AD214" s="32"/>
      <c r="AE214" s="82"/>
    </row>
    <row r="215" spans="1:216" s="8" customFormat="1" ht="49.5" x14ac:dyDescent="0.95">
      <c r="A215" s="298" t="s">
        <v>0</v>
      </c>
      <c r="B215" s="298"/>
      <c r="C215" s="1" t="s">
        <v>1</v>
      </c>
      <c r="D215" s="1" t="s">
        <v>2</v>
      </c>
      <c r="E215" s="1"/>
      <c r="F215" s="1"/>
      <c r="G215" s="1"/>
      <c r="H215" s="1"/>
      <c r="I215" s="1"/>
      <c r="J215" s="1"/>
      <c r="K215" s="1"/>
      <c r="L215" s="2"/>
      <c r="M215" s="3"/>
      <c r="N215" s="4"/>
      <c r="O215" s="5"/>
      <c r="P215" s="2"/>
      <c r="Q215" s="3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5"/>
      <c r="AD215" s="6"/>
      <c r="AE215" s="6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</row>
    <row r="216" spans="1:216" s="8" customFormat="1" ht="50.5" x14ac:dyDescent="0.95">
      <c r="A216" s="298" t="s">
        <v>3</v>
      </c>
      <c r="B216" s="298"/>
      <c r="C216" s="1" t="s">
        <v>1</v>
      </c>
      <c r="D216" s="83" t="s">
        <v>25</v>
      </c>
      <c r="E216" s="1"/>
      <c r="F216" s="1"/>
      <c r="G216" s="1"/>
      <c r="H216" s="1"/>
      <c r="I216" s="298" t="s">
        <v>68</v>
      </c>
      <c r="J216" s="298"/>
      <c r="K216" s="298"/>
      <c r="L216" s="298"/>
      <c r="M216" s="298"/>
      <c r="N216" s="298"/>
      <c r="O216" s="298"/>
      <c r="P216" s="298"/>
      <c r="Q216" s="298"/>
      <c r="R216" s="298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6"/>
      <c r="AE216" s="6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</row>
    <row r="217" spans="1:216" s="8" customFormat="1" ht="50.5" x14ac:dyDescent="0.95">
      <c r="A217" s="299" t="s">
        <v>4</v>
      </c>
      <c r="B217" s="299"/>
      <c r="C217" s="1" t="s">
        <v>1</v>
      </c>
      <c r="D217" s="84" t="s">
        <v>42</v>
      </c>
      <c r="E217" s="9"/>
      <c r="F217" s="1"/>
      <c r="G217" s="9"/>
      <c r="H217" s="9"/>
      <c r="I217" s="10"/>
      <c r="J217" s="10"/>
      <c r="K217" s="10"/>
      <c r="L217" s="11"/>
      <c r="M217" s="3"/>
      <c r="N217" s="4"/>
      <c r="O217" s="11"/>
      <c r="P217" s="11"/>
      <c r="Q217" s="3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5"/>
      <c r="AD217" s="6"/>
      <c r="AE217" s="6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</row>
    <row r="218" spans="1:216" s="15" customFormat="1" ht="49.5" x14ac:dyDescent="0.95">
      <c r="A218" s="300" t="s">
        <v>5</v>
      </c>
      <c r="B218" s="300" t="s">
        <v>6</v>
      </c>
      <c r="C218" s="303" t="s">
        <v>7</v>
      </c>
      <c r="D218" s="304"/>
      <c r="E218" s="12" t="s">
        <v>8</v>
      </c>
      <c r="F218" s="305" t="s">
        <v>9</v>
      </c>
      <c r="G218" s="306"/>
      <c r="H218" s="306"/>
      <c r="I218" s="306"/>
      <c r="J218" s="306"/>
      <c r="K218" s="307"/>
      <c r="L218" s="308" t="s">
        <v>10</v>
      </c>
      <c r="M218" s="309"/>
      <c r="N218" s="309"/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296" t="s">
        <v>11</v>
      </c>
      <c r="AC218" s="296" t="s">
        <v>12</v>
      </c>
      <c r="AD218" s="13"/>
      <c r="AE218" s="13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</row>
    <row r="219" spans="1:216" s="15" customFormat="1" ht="45.75" customHeight="1" x14ac:dyDescent="0.95">
      <c r="A219" s="301"/>
      <c r="B219" s="301"/>
      <c r="C219" s="300" t="s">
        <v>13</v>
      </c>
      <c r="D219" s="300" t="s">
        <v>14</v>
      </c>
      <c r="E219" s="301" t="s">
        <v>15</v>
      </c>
      <c r="F219" s="311" t="s">
        <v>16</v>
      </c>
      <c r="G219" s="312"/>
      <c r="H219" s="312"/>
      <c r="I219" s="312"/>
      <c r="J219" s="312"/>
      <c r="K219" s="313"/>
      <c r="L219" s="296" t="s">
        <v>17</v>
      </c>
      <c r="M219" s="296" t="s">
        <v>45</v>
      </c>
      <c r="N219" s="296" t="s">
        <v>169</v>
      </c>
      <c r="O219" s="296" t="s">
        <v>47</v>
      </c>
      <c r="P219" s="296" t="s">
        <v>18</v>
      </c>
      <c r="Q219" s="296" t="s">
        <v>52</v>
      </c>
      <c r="R219" s="296" t="s">
        <v>54</v>
      </c>
      <c r="S219" s="314" t="s">
        <v>56</v>
      </c>
      <c r="T219" s="314" t="s">
        <v>59</v>
      </c>
      <c r="U219" s="296" t="s">
        <v>60</v>
      </c>
      <c r="V219" s="296" t="s">
        <v>136</v>
      </c>
      <c r="W219" s="296" t="s">
        <v>138</v>
      </c>
      <c r="X219" s="296" t="s">
        <v>32</v>
      </c>
      <c r="Y219" s="296" t="s">
        <v>139</v>
      </c>
      <c r="Z219" s="296" t="s">
        <v>111</v>
      </c>
      <c r="AA219" s="296" t="s">
        <v>66</v>
      </c>
      <c r="AB219" s="310"/>
      <c r="AC219" s="310"/>
      <c r="AD219" s="13"/>
      <c r="AE219" s="13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</row>
    <row r="220" spans="1:216" s="15" customFormat="1" ht="202.5" customHeight="1" x14ac:dyDescent="0.95">
      <c r="A220" s="302"/>
      <c r="B220" s="302"/>
      <c r="C220" s="302"/>
      <c r="D220" s="302"/>
      <c r="E220" s="302"/>
      <c r="F220" s="16" t="s">
        <v>20</v>
      </c>
      <c r="G220" s="16" t="s">
        <v>21</v>
      </c>
      <c r="H220" s="16" t="s">
        <v>20</v>
      </c>
      <c r="I220" s="16" t="s">
        <v>21</v>
      </c>
      <c r="J220" s="16" t="s">
        <v>20</v>
      </c>
      <c r="K220" s="16" t="s">
        <v>21</v>
      </c>
      <c r="L220" s="297"/>
      <c r="M220" s="297"/>
      <c r="N220" s="297"/>
      <c r="O220" s="297"/>
      <c r="P220" s="297"/>
      <c r="Q220" s="297"/>
      <c r="R220" s="297"/>
      <c r="S220" s="315"/>
      <c r="T220" s="315"/>
      <c r="U220" s="297"/>
      <c r="V220" s="297"/>
      <c r="W220" s="297"/>
      <c r="X220" s="297"/>
      <c r="Y220" s="297"/>
      <c r="Z220" s="297"/>
      <c r="AA220" s="297"/>
      <c r="AB220" s="297"/>
      <c r="AC220" s="297"/>
      <c r="AD220" s="13"/>
      <c r="AE220" s="13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</row>
    <row r="221" spans="1:216" s="15" customFormat="1" ht="87" customHeight="1" x14ac:dyDescent="0.95">
      <c r="A221" s="17"/>
      <c r="B221" s="18"/>
      <c r="C221" s="18"/>
      <c r="D221" s="17"/>
      <c r="E221" s="17"/>
      <c r="F221" s="19"/>
      <c r="G221" s="19"/>
      <c r="H221" s="19"/>
      <c r="I221" s="19"/>
      <c r="J221" s="19"/>
      <c r="K221" s="19"/>
      <c r="L221" s="20">
        <v>3200</v>
      </c>
      <c r="M221" s="21">
        <v>4000</v>
      </c>
      <c r="N221" s="20">
        <v>5600</v>
      </c>
      <c r="O221" s="20">
        <v>38400</v>
      </c>
      <c r="P221" s="20">
        <v>68000</v>
      </c>
      <c r="Q221" s="21">
        <v>32000</v>
      </c>
      <c r="R221" s="20">
        <v>76000</v>
      </c>
      <c r="S221" s="21">
        <v>84000</v>
      </c>
      <c r="T221" s="21">
        <v>80000</v>
      </c>
      <c r="U221" s="21">
        <v>60000</v>
      </c>
      <c r="V221" s="22">
        <v>9000</v>
      </c>
      <c r="W221" s="21">
        <v>8000</v>
      </c>
      <c r="X221" s="22">
        <v>6500</v>
      </c>
      <c r="Y221" s="21">
        <v>6000</v>
      </c>
      <c r="Z221" s="21">
        <v>84000</v>
      </c>
      <c r="AA221" s="20">
        <v>76000</v>
      </c>
      <c r="AB221" s="23"/>
      <c r="AC221" s="17"/>
      <c r="AD221" s="13"/>
      <c r="AE221" s="13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</row>
    <row r="222" spans="1:216" s="33" customFormat="1" ht="49.5" x14ac:dyDescent="0.95">
      <c r="A222" s="24">
        <v>1</v>
      </c>
      <c r="B222" s="25" t="s">
        <v>69</v>
      </c>
      <c r="C222" s="26"/>
      <c r="D222" s="27"/>
      <c r="E222" s="27"/>
      <c r="F222" s="28"/>
      <c r="G222" s="28"/>
      <c r="H222" s="28"/>
      <c r="I222" s="28"/>
      <c r="J222" s="28"/>
      <c r="K222" s="28"/>
      <c r="L222" s="29"/>
      <c r="M222" s="30"/>
      <c r="N222" s="31"/>
      <c r="O222" s="30"/>
      <c r="P222" s="29"/>
      <c r="Q222" s="30"/>
      <c r="R222" s="29"/>
      <c r="S222" s="29"/>
      <c r="T222" s="30"/>
      <c r="U222" s="30"/>
      <c r="V222" s="30"/>
      <c r="W222" s="30"/>
      <c r="X222" s="30"/>
      <c r="Y222" s="30"/>
      <c r="Z222" s="30"/>
      <c r="AA222" s="30"/>
      <c r="AB222" s="30"/>
      <c r="AC222" s="29" t="s">
        <v>100</v>
      </c>
      <c r="AD222" s="32">
        <f>D222-C222</f>
        <v>0</v>
      </c>
      <c r="AE222" s="32" t="s">
        <v>213</v>
      </c>
    </row>
    <row r="223" spans="1:216" s="33" customFormat="1" ht="49.5" x14ac:dyDescent="0.95">
      <c r="A223" s="34">
        <v>2</v>
      </c>
      <c r="B223" s="25" t="s">
        <v>70</v>
      </c>
      <c r="C223" s="35"/>
      <c r="D223" s="35"/>
      <c r="E223" s="35"/>
      <c r="F223" s="36"/>
      <c r="G223" s="36"/>
      <c r="H223" s="36"/>
      <c r="I223" s="36"/>
      <c r="J223" s="36"/>
      <c r="K223" s="36"/>
      <c r="L223" s="37"/>
      <c r="M223" s="38"/>
      <c r="N223" s="38"/>
      <c r="O223" s="38"/>
      <c r="P223" s="37"/>
      <c r="Q223" s="38"/>
      <c r="R223" s="37"/>
      <c r="S223" s="37"/>
      <c r="T223" s="38"/>
      <c r="U223" s="38"/>
      <c r="V223" s="38"/>
      <c r="W223" s="38"/>
      <c r="X223" s="38"/>
      <c r="Y223" s="38"/>
      <c r="Z223" s="38"/>
      <c r="AA223" s="38"/>
      <c r="AB223" s="38"/>
      <c r="AC223" s="37" t="s">
        <v>100</v>
      </c>
      <c r="AD223" s="32">
        <f t="shared" ref="AD223:AD252" si="14">D223-C223</f>
        <v>0</v>
      </c>
      <c r="AE223" s="32" t="s">
        <v>213</v>
      </c>
    </row>
    <row r="224" spans="1:216" s="33" customFormat="1" ht="166.5" customHeight="1" x14ac:dyDescent="0.95">
      <c r="A224" s="34">
        <v>3</v>
      </c>
      <c r="B224" s="39" t="s">
        <v>71</v>
      </c>
      <c r="C224" s="40">
        <v>264129</v>
      </c>
      <c r="D224" s="34">
        <v>264513</v>
      </c>
      <c r="E224" s="34"/>
      <c r="F224" s="41">
        <v>7</v>
      </c>
      <c r="G224" s="41">
        <v>12</v>
      </c>
      <c r="H224" s="41">
        <v>13</v>
      </c>
      <c r="I224" s="41">
        <v>17</v>
      </c>
      <c r="J224" s="41"/>
      <c r="K224" s="41"/>
      <c r="L224" s="42"/>
      <c r="M224" s="43"/>
      <c r="N224" s="43"/>
      <c r="O224" s="44"/>
      <c r="P224" s="42">
        <v>1</v>
      </c>
      <c r="Q224" s="43"/>
      <c r="R224" s="42">
        <v>1</v>
      </c>
      <c r="S224" s="42">
        <v>1</v>
      </c>
      <c r="T224" s="43"/>
      <c r="U224" s="43"/>
      <c r="V224" s="43"/>
      <c r="W224" s="43"/>
      <c r="X224" s="43"/>
      <c r="Y224" s="43"/>
      <c r="Z224" s="43"/>
      <c r="AA224" s="43">
        <v>2</v>
      </c>
      <c r="AB224" s="43"/>
      <c r="AC224" s="42" t="s">
        <v>104</v>
      </c>
      <c r="AD224" s="32">
        <f t="shared" si="14"/>
        <v>384</v>
      </c>
      <c r="AE224" s="32">
        <v>384</v>
      </c>
    </row>
    <row r="225" spans="1:31" s="33" customFormat="1" ht="166.5" customHeight="1" x14ac:dyDescent="0.95">
      <c r="A225" s="34">
        <v>4</v>
      </c>
      <c r="B225" s="39" t="s">
        <v>72</v>
      </c>
      <c r="C225" s="34">
        <v>264513</v>
      </c>
      <c r="D225" s="34">
        <v>264922</v>
      </c>
      <c r="E225" s="34"/>
      <c r="F225" s="41">
        <v>7</v>
      </c>
      <c r="G225" s="41">
        <v>12</v>
      </c>
      <c r="H225" s="41">
        <v>13</v>
      </c>
      <c r="I225" s="41">
        <v>17</v>
      </c>
      <c r="J225" s="41"/>
      <c r="K225" s="41"/>
      <c r="L225" s="42"/>
      <c r="M225" s="43"/>
      <c r="N225" s="43"/>
      <c r="O225" s="44"/>
      <c r="P225" s="42">
        <v>2</v>
      </c>
      <c r="Q225" s="43"/>
      <c r="R225" s="42">
        <v>1</v>
      </c>
      <c r="S225" s="42">
        <v>1</v>
      </c>
      <c r="T225" s="43"/>
      <c r="U225" s="43"/>
      <c r="V225" s="43"/>
      <c r="W225" s="43"/>
      <c r="X225" s="43"/>
      <c r="Y225" s="43"/>
      <c r="Z225" s="43">
        <v>4</v>
      </c>
      <c r="AA225" s="43"/>
      <c r="AB225" s="43"/>
      <c r="AC225" s="42" t="s">
        <v>110</v>
      </c>
      <c r="AD225" s="32">
        <f t="shared" si="14"/>
        <v>409</v>
      </c>
      <c r="AE225" s="32">
        <v>409</v>
      </c>
    </row>
    <row r="226" spans="1:31" s="33" customFormat="1" ht="166.5" customHeight="1" x14ac:dyDescent="0.95">
      <c r="A226" s="34">
        <v>5</v>
      </c>
      <c r="B226" s="39" t="s">
        <v>73</v>
      </c>
      <c r="C226" s="34">
        <v>264922</v>
      </c>
      <c r="D226" s="40">
        <v>265219</v>
      </c>
      <c r="E226" s="34"/>
      <c r="F226" s="41">
        <v>7</v>
      </c>
      <c r="G226" s="41">
        <v>12</v>
      </c>
      <c r="H226" s="41">
        <v>13</v>
      </c>
      <c r="I226" s="41">
        <v>17</v>
      </c>
      <c r="J226" s="41"/>
      <c r="K226" s="41"/>
      <c r="L226" s="42"/>
      <c r="M226" s="43"/>
      <c r="N226" s="43"/>
      <c r="O226" s="43"/>
      <c r="P226" s="42">
        <v>1</v>
      </c>
      <c r="Q226" s="43"/>
      <c r="R226" s="42"/>
      <c r="S226" s="42">
        <v>1</v>
      </c>
      <c r="T226" s="43"/>
      <c r="U226" s="43"/>
      <c r="V226" s="44"/>
      <c r="W226" s="43"/>
      <c r="X226" s="44">
        <v>12.29</v>
      </c>
      <c r="Y226" s="43"/>
      <c r="Z226" s="43">
        <v>4</v>
      </c>
      <c r="AA226" s="43"/>
      <c r="AB226" s="43"/>
      <c r="AC226" s="42" t="s">
        <v>114</v>
      </c>
      <c r="AD226" s="32">
        <f t="shared" si="14"/>
        <v>297</v>
      </c>
      <c r="AE226" s="32">
        <v>297</v>
      </c>
    </row>
    <row r="227" spans="1:31" s="33" customFormat="1" ht="166.5" customHeight="1" x14ac:dyDescent="0.95">
      <c r="A227" s="34">
        <v>6</v>
      </c>
      <c r="B227" s="39" t="s">
        <v>74</v>
      </c>
      <c r="C227" s="40">
        <v>265219</v>
      </c>
      <c r="D227" s="40">
        <v>265429</v>
      </c>
      <c r="E227" s="34"/>
      <c r="F227" s="41">
        <v>7</v>
      </c>
      <c r="G227" s="41">
        <v>12</v>
      </c>
      <c r="H227" s="41">
        <v>13</v>
      </c>
      <c r="I227" s="41">
        <v>17</v>
      </c>
      <c r="J227" s="41"/>
      <c r="K227" s="41"/>
      <c r="L227" s="42"/>
      <c r="M227" s="43"/>
      <c r="N227" s="43"/>
      <c r="O227" s="43"/>
      <c r="P227" s="42"/>
      <c r="Q227" s="43"/>
      <c r="R227" s="42"/>
      <c r="S227" s="42">
        <v>1</v>
      </c>
      <c r="T227" s="43"/>
      <c r="U227" s="43"/>
      <c r="V227" s="44">
        <v>12.08</v>
      </c>
      <c r="W227" s="44"/>
      <c r="X227" s="44"/>
      <c r="Y227" s="44"/>
      <c r="Z227" s="43"/>
      <c r="AA227" s="43"/>
      <c r="AB227" s="43"/>
      <c r="AC227" s="42" t="s">
        <v>119</v>
      </c>
      <c r="AD227" s="32">
        <f t="shared" si="14"/>
        <v>210</v>
      </c>
      <c r="AE227" s="32">
        <v>210</v>
      </c>
    </row>
    <row r="228" spans="1:31" s="33" customFormat="1" ht="166.5" customHeight="1" x14ac:dyDescent="0.95">
      <c r="A228" s="34">
        <v>7</v>
      </c>
      <c r="B228" s="39" t="s">
        <v>75</v>
      </c>
      <c r="C228" s="40">
        <v>265429</v>
      </c>
      <c r="D228" s="40">
        <v>265635</v>
      </c>
      <c r="E228" s="34"/>
      <c r="F228" s="41">
        <v>7</v>
      </c>
      <c r="G228" s="41">
        <v>12</v>
      </c>
      <c r="H228" s="41">
        <v>13</v>
      </c>
      <c r="I228" s="41">
        <v>17</v>
      </c>
      <c r="J228" s="41"/>
      <c r="K228" s="41"/>
      <c r="L228" s="42"/>
      <c r="M228" s="43"/>
      <c r="N228" s="43"/>
      <c r="O228" s="44"/>
      <c r="P228" s="42"/>
      <c r="Q228" s="43"/>
      <c r="R228" s="42">
        <v>1</v>
      </c>
      <c r="S228" s="42"/>
      <c r="T228" s="43"/>
      <c r="U228" s="43"/>
      <c r="V228" s="44">
        <v>13.78</v>
      </c>
      <c r="W228" s="43"/>
      <c r="X228" s="44"/>
      <c r="Y228" s="43"/>
      <c r="Z228" s="43"/>
      <c r="AA228" s="43"/>
      <c r="AB228" s="43"/>
      <c r="AC228" s="42" t="s">
        <v>125</v>
      </c>
      <c r="AD228" s="32">
        <f t="shared" si="14"/>
        <v>206</v>
      </c>
      <c r="AE228" s="32">
        <v>206</v>
      </c>
    </row>
    <row r="229" spans="1:31" s="33" customFormat="1" ht="166.5" customHeight="1" x14ac:dyDescent="0.95">
      <c r="A229" s="34">
        <v>8</v>
      </c>
      <c r="B229" s="39" t="s">
        <v>76</v>
      </c>
      <c r="C229" s="40">
        <v>265635</v>
      </c>
      <c r="D229" s="40">
        <v>265713</v>
      </c>
      <c r="E229" s="40"/>
      <c r="F229" s="41">
        <v>7</v>
      </c>
      <c r="G229" s="41">
        <v>12</v>
      </c>
      <c r="H229" s="41">
        <v>13</v>
      </c>
      <c r="I229" s="41">
        <v>17</v>
      </c>
      <c r="J229" s="41"/>
      <c r="K229" s="41"/>
      <c r="L229" s="42"/>
      <c r="M229" s="43"/>
      <c r="N229" s="43"/>
      <c r="O229" s="44"/>
      <c r="P229" s="42"/>
      <c r="Q229" s="43"/>
      <c r="R229" s="42"/>
      <c r="S229" s="42"/>
      <c r="T229" s="43"/>
      <c r="U229" s="43"/>
      <c r="V229" s="44"/>
      <c r="W229" s="44"/>
      <c r="X229" s="44">
        <v>27.38</v>
      </c>
      <c r="Y229" s="44">
        <v>32.69</v>
      </c>
      <c r="Z229" s="43"/>
      <c r="AA229" s="43"/>
      <c r="AB229" s="43"/>
      <c r="AC229" s="42" t="s">
        <v>129</v>
      </c>
      <c r="AD229" s="32">
        <f t="shared" si="14"/>
        <v>78</v>
      </c>
      <c r="AE229" s="32">
        <v>78</v>
      </c>
    </row>
    <row r="230" spans="1:31" s="33" customFormat="1" ht="166.5" customHeight="1" x14ac:dyDescent="0.95">
      <c r="A230" s="34">
        <v>9</v>
      </c>
      <c r="B230" s="45" t="s">
        <v>77</v>
      </c>
      <c r="C230" s="40">
        <v>265713</v>
      </c>
      <c r="D230" s="40">
        <v>265183</v>
      </c>
      <c r="E230" s="34"/>
      <c r="F230" s="41">
        <v>7</v>
      </c>
      <c r="G230" s="41">
        <v>12</v>
      </c>
      <c r="H230" s="41"/>
      <c r="I230" s="41"/>
      <c r="J230" s="41"/>
      <c r="K230" s="41"/>
      <c r="L230" s="42"/>
      <c r="M230" s="43"/>
      <c r="N230" s="43"/>
      <c r="O230" s="43"/>
      <c r="P230" s="42"/>
      <c r="Q230" s="43"/>
      <c r="R230" s="42"/>
      <c r="S230" s="42"/>
      <c r="T230" s="43"/>
      <c r="U230" s="43"/>
      <c r="V230" s="44"/>
      <c r="W230" s="44"/>
      <c r="X230" s="44">
        <v>13.12</v>
      </c>
      <c r="Y230" s="44">
        <v>10.75</v>
      </c>
      <c r="Z230" s="43"/>
      <c r="AA230" s="43"/>
      <c r="AB230" s="43"/>
      <c r="AC230" s="42" t="s">
        <v>132</v>
      </c>
      <c r="AD230" s="32">
        <f t="shared" si="14"/>
        <v>-530</v>
      </c>
      <c r="AE230" s="32" t="s">
        <v>215</v>
      </c>
    </row>
    <row r="231" spans="1:31" s="33" customFormat="1" ht="166.5" customHeight="1" x14ac:dyDescent="0.95">
      <c r="A231" s="34">
        <v>10</v>
      </c>
      <c r="B231" s="39" t="s">
        <v>78</v>
      </c>
      <c r="C231" s="40">
        <v>265183</v>
      </c>
      <c r="D231" s="40">
        <v>266041</v>
      </c>
      <c r="E231" s="34"/>
      <c r="F231" s="41">
        <v>7</v>
      </c>
      <c r="G231" s="41">
        <v>12</v>
      </c>
      <c r="H231" s="41">
        <v>13</v>
      </c>
      <c r="I231" s="41">
        <v>17</v>
      </c>
      <c r="J231" s="41"/>
      <c r="K231" s="41"/>
      <c r="L231" s="42"/>
      <c r="M231" s="43"/>
      <c r="N231" s="44"/>
      <c r="O231" s="43">
        <v>1</v>
      </c>
      <c r="P231" s="42"/>
      <c r="Q231" s="43"/>
      <c r="R231" s="42"/>
      <c r="S231" s="42"/>
      <c r="T231" s="43">
        <v>1</v>
      </c>
      <c r="U231" s="43"/>
      <c r="V231" s="46">
        <v>12.51</v>
      </c>
      <c r="W231" s="44"/>
      <c r="X231" s="46">
        <v>13.88</v>
      </c>
      <c r="Y231" s="44"/>
      <c r="Z231" s="43"/>
      <c r="AA231" s="43"/>
      <c r="AB231" s="43"/>
      <c r="AC231" s="42" t="s">
        <v>134</v>
      </c>
      <c r="AD231" s="32">
        <f t="shared" si="14"/>
        <v>858</v>
      </c>
      <c r="AE231" s="32">
        <v>858</v>
      </c>
    </row>
    <row r="232" spans="1:31" s="33" customFormat="1" ht="166.5" customHeight="1" x14ac:dyDescent="0.95">
      <c r="A232" s="34">
        <v>11</v>
      </c>
      <c r="B232" s="39" t="s">
        <v>79</v>
      </c>
      <c r="C232" s="40">
        <v>266041</v>
      </c>
      <c r="D232" s="40">
        <v>266252</v>
      </c>
      <c r="E232" s="34"/>
      <c r="F232" s="41">
        <v>7</v>
      </c>
      <c r="G232" s="41">
        <v>12</v>
      </c>
      <c r="H232" s="41">
        <v>13</v>
      </c>
      <c r="I232" s="41">
        <v>17</v>
      </c>
      <c r="J232" s="41"/>
      <c r="K232" s="41"/>
      <c r="L232" s="42"/>
      <c r="M232" s="43"/>
      <c r="N232" s="44"/>
      <c r="O232" s="43">
        <v>1</v>
      </c>
      <c r="P232" s="42"/>
      <c r="Q232" s="43"/>
      <c r="R232" s="42"/>
      <c r="S232" s="42">
        <v>1</v>
      </c>
      <c r="T232" s="43"/>
      <c r="U232" s="43"/>
      <c r="V232" s="44">
        <v>12.8</v>
      </c>
      <c r="W232" s="44"/>
      <c r="X232" s="44"/>
      <c r="Y232" s="44"/>
      <c r="Z232" s="43"/>
      <c r="AA232" s="43"/>
      <c r="AB232" s="43"/>
      <c r="AC232" s="42" t="s">
        <v>146</v>
      </c>
      <c r="AD232" s="32">
        <f t="shared" si="14"/>
        <v>211</v>
      </c>
      <c r="AE232" s="32">
        <v>211</v>
      </c>
    </row>
    <row r="233" spans="1:31" s="33" customFormat="1" ht="166.5" customHeight="1" x14ac:dyDescent="0.95">
      <c r="A233" s="34">
        <v>12</v>
      </c>
      <c r="B233" s="39" t="s">
        <v>80</v>
      </c>
      <c r="C233" s="40">
        <v>266252</v>
      </c>
      <c r="D233" s="34">
        <v>266338</v>
      </c>
      <c r="E233" s="34"/>
      <c r="F233" s="41">
        <v>7</v>
      </c>
      <c r="G233" s="41">
        <v>12</v>
      </c>
      <c r="H233" s="41">
        <v>13</v>
      </c>
      <c r="I233" s="41">
        <v>17</v>
      </c>
      <c r="J233" s="41"/>
      <c r="K233" s="41"/>
      <c r="L233" s="42"/>
      <c r="M233" s="43"/>
      <c r="N233" s="47"/>
      <c r="O233" s="44"/>
      <c r="P233" s="42"/>
      <c r="Q233" s="43"/>
      <c r="R233" s="42"/>
      <c r="S233" s="42"/>
      <c r="T233" s="43"/>
      <c r="U233" s="43"/>
      <c r="V233" s="43"/>
      <c r="W233" s="43"/>
      <c r="X233" s="44">
        <v>29.08</v>
      </c>
      <c r="Y233" s="44">
        <v>15.17</v>
      </c>
      <c r="Z233" s="43"/>
      <c r="AA233" s="43"/>
      <c r="AB233" s="43"/>
      <c r="AC233" s="42" t="s">
        <v>151</v>
      </c>
      <c r="AD233" s="32">
        <f t="shared" si="14"/>
        <v>86</v>
      </c>
      <c r="AE233" s="32">
        <v>86</v>
      </c>
    </row>
    <row r="234" spans="1:31" s="33" customFormat="1" ht="166.5" customHeight="1" x14ac:dyDescent="0.95">
      <c r="A234" s="34">
        <v>13</v>
      </c>
      <c r="B234" s="39" t="s">
        <v>81</v>
      </c>
      <c r="C234" s="34">
        <v>266338</v>
      </c>
      <c r="D234" s="40">
        <v>266560</v>
      </c>
      <c r="E234" s="34"/>
      <c r="F234" s="41">
        <v>7</v>
      </c>
      <c r="G234" s="41">
        <v>12</v>
      </c>
      <c r="H234" s="41">
        <v>13</v>
      </c>
      <c r="I234" s="41">
        <v>17</v>
      </c>
      <c r="J234" s="41"/>
      <c r="K234" s="41"/>
      <c r="L234" s="42"/>
      <c r="M234" s="43"/>
      <c r="N234" s="43"/>
      <c r="O234" s="44"/>
      <c r="P234" s="42"/>
      <c r="Q234" s="43"/>
      <c r="R234" s="42">
        <v>1</v>
      </c>
      <c r="S234" s="42"/>
      <c r="T234" s="43"/>
      <c r="U234" s="43"/>
      <c r="V234" s="44"/>
      <c r="W234" s="44">
        <v>10.84</v>
      </c>
      <c r="X234" s="44"/>
      <c r="Y234" s="44"/>
      <c r="Z234" s="43"/>
      <c r="AA234" s="43"/>
      <c r="AB234" s="43"/>
      <c r="AC234" s="42" t="s">
        <v>155</v>
      </c>
      <c r="AD234" s="32">
        <f t="shared" si="14"/>
        <v>222</v>
      </c>
      <c r="AE234" s="32">
        <v>222</v>
      </c>
    </row>
    <row r="235" spans="1:31" s="33" customFormat="1" ht="166.5" customHeight="1" x14ac:dyDescent="0.95">
      <c r="A235" s="34">
        <v>14</v>
      </c>
      <c r="B235" s="39" t="s">
        <v>82</v>
      </c>
      <c r="C235" s="40">
        <v>266560</v>
      </c>
      <c r="D235" s="34">
        <v>266733</v>
      </c>
      <c r="E235" s="34"/>
      <c r="F235" s="41">
        <v>7</v>
      </c>
      <c r="G235" s="41">
        <v>12</v>
      </c>
      <c r="H235" s="41">
        <v>13</v>
      </c>
      <c r="I235" s="41">
        <v>17</v>
      </c>
      <c r="J235" s="41"/>
      <c r="K235" s="41"/>
      <c r="L235" s="42"/>
      <c r="M235" s="42"/>
      <c r="N235" s="43"/>
      <c r="O235" s="44"/>
      <c r="P235" s="42"/>
      <c r="Q235" s="43"/>
      <c r="R235" s="42"/>
      <c r="S235" s="42"/>
      <c r="T235" s="43"/>
      <c r="U235" s="43"/>
      <c r="V235" s="44">
        <v>10.75</v>
      </c>
      <c r="W235" s="44"/>
      <c r="X235" s="44"/>
      <c r="Y235" s="44"/>
      <c r="Z235" s="43"/>
      <c r="AA235" s="43"/>
      <c r="AB235" s="43"/>
      <c r="AC235" s="42" t="s">
        <v>158</v>
      </c>
      <c r="AD235" s="32">
        <f t="shared" si="14"/>
        <v>173</v>
      </c>
      <c r="AE235" s="32">
        <v>173</v>
      </c>
    </row>
    <row r="236" spans="1:31" s="33" customFormat="1" ht="166.5" customHeight="1" x14ac:dyDescent="0.95">
      <c r="A236" s="34">
        <v>15</v>
      </c>
      <c r="B236" s="39" t="s">
        <v>83</v>
      </c>
      <c r="C236" s="34">
        <v>266733</v>
      </c>
      <c r="D236" s="34">
        <v>267105</v>
      </c>
      <c r="E236" s="34"/>
      <c r="F236" s="41">
        <v>7</v>
      </c>
      <c r="G236" s="41">
        <v>12</v>
      </c>
      <c r="H236" s="41">
        <v>13</v>
      </c>
      <c r="I236" s="41">
        <v>17</v>
      </c>
      <c r="J236" s="41"/>
      <c r="K236" s="41"/>
      <c r="L236" s="42"/>
      <c r="M236" s="43"/>
      <c r="N236" s="43"/>
      <c r="O236" s="43">
        <v>1</v>
      </c>
      <c r="P236" s="42"/>
      <c r="Q236" s="43"/>
      <c r="R236" s="42">
        <v>1</v>
      </c>
      <c r="S236" s="42">
        <v>1</v>
      </c>
      <c r="T236" s="43"/>
      <c r="U236" s="43"/>
      <c r="V236" s="44">
        <v>14.06</v>
      </c>
      <c r="W236" s="44"/>
      <c r="X236" s="44"/>
      <c r="Y236" s="44"/>
      <c r="Z236" s="43">
        <v>4</v>
      </c>
      <c r="AA236" s="43">
        <v>2</v>
      </c>
      <c r="AB236" s="43"/>
      <c r="AC236" s="42" t="s">
        <v>163</v>
      </c>
      <c r="AD236" s="32">
        <f t="shared" si="14"/>
        <v>372</v>
      </c>
      <c r="AE236" s="32">
        <v>372</v>
      </c>
    </row>
    <row r="237" spans="1:31" s="33" customFormat="1" ht="166.5" customHeight="1" x14ac:dyDescent="0.95">
      <c r="A237" s="34">
        <v>16</v>
      </c>
      <c r="B237" s="45" t="s">
        <v>84</v>
      </c>
      <c r="C237" s="34">
        <v>267105</v>
      </c>
      <c r="D237" s="34">
        <v>267316</v>
      </c>
      <c r="E237" s="34"/>
      <c r="F237" s="41">
        <v>7</v>
      </c>
      <c r="G237" s="41">
        <v>12</v>
      </c>
      <c r="H237" s="41">
        <v>13</v>
      </c>
      <c r="I237" s="41">
        <v>17</v>
      </c>
      <c r="J237" s="41"/>
      <c r="K237" s="41"/>
      <c r="L237" s="42"/>
      <c r="M237" s="43"/>
      <c r="N237" s="43">
        <v>1</v>
      </c>
      <c r="O237" s="44"/>
      <c r="P237" s="42">
        <v>1</v>
      </c>
      <c r="Q237" s="43"/>
      <c r="R237" s="42">
        <v>1</v>
      </c>
      <c r="S237" s="42"/>
      <c r="T237" s="43"/>
      <c r="U237" s="43"/>
      <c r="V237" s="44"/>
      <c r="W237" s="44"/>
      <c r="X237" s="44"/>
      <c r="Y237" s="44"/>
      <c r="Z237" s="43"/>
      <c r="AA237" s="43">
        <v>2</v>
      </c>
      <c r="AB237" s="43"/>
      <c r="AC237" s="42" t="s">
        <v>170</v>
      </c>
      <c r="AD237" s="32">
        <f t="shared" si="14"/>
        <v>211</v>
      </c>
      <c r="AE237" s="32">
        <v>211</v>
      </c>
    </row>
    <row r="238" spans="1:31" s="33" customFormat="1" ht="166.5" customHeight="1" x14ac:dyDescent="0.95">
      <c r="A238" s="34">
        <v>17</v>
      </c>
      <c r="B238" s="39" t="s">
        <v>85</v>
      </c>
      <c r="C238" s="34">
        <v>267316</v>
      </c>
      <c r="D238" s="40">
        <v>267532</v>
      </c>
      <c r="E238" s="34"/>
      <c r="F238" s="41">
        <v>7</v>
      </c>
      <c r="G238" s="41">
        <v>12</v>
      </c>
      <c r="H238" s="41">
        <v>13</v>
      </c>
      <c r="I238" s="41">
        <v>17</v>
      </c>
      <c r="J238" s="41"/>
      <c r="K238" s="41"/>
      <c r="L238" s="42"/>
      <c r="M238" s="43"/>
      <c r="N238" s="43">
        <v>1</v>
      </c>
      <c r="O238" s="44"/>
      <c r="P238" s="42">
        <v>1</v>
      </c>
      <c r="Q238" s="43"/>
      <c r="R238" s="42"/>
      <c r="S238" s="42">
        <v>1</v>
      </c>
      <c r="T238" s="43"/>
      <c r="U238" s="43"/>
      <c r="V238" s="44"/>
      <c r="W238" s="44"/>
      <c r="X238" s="44"/>
      <c r="Y238" s="44"/>
      <c r="Z238" s="43">
        <v>4</v>
      </c>
      <c r="AA238" s="43"/>
      <c r="AB238" s="43"/>
      <c r="AC238" s="42" t="s">
        <v>175</v>
      </c>
      <c r="AD238" s="32">
        <f t="shared" si="14"/>
        <v>216</v>
      </c>
      <c r="AE238" s="32">
        <v>216</v>
      </c>
    </row>
    <row r="239" spans="1:31" s="33" customFormat="1" ht="166.5" customHeight="1" x14ac:dyDescent="0.95">
      <c r="A239" s="34">
        <v>18</v>
      </c>
      <c r="B239" s="39" t="s">
        <v>86</v>
      </c>
      <c r="C239" s="40">
        <v>267532</v>
      </c>
      <c r="D239" s="34">
        <v>267953</v>
      </c>
      <c r="E239" s="34"/>
      <c r="F239" s="41">
        <v>7</v>
      </c>
      <c r="G239" s="41">
        <v>12</v>
      </c>
      <c r="H239" s="41">
        <v>13</v>
      </c>
      <c r="I239" s="41">
        <v>17</v>
      </c>
      <c r="J239" s="41"/>
      <c r="K239" s="41"/>
      <c r="L239" s="42">
        <v>1</v>
      </c>
      <c r="M239" s="43"/>
      <c r="N239" s="43"/>
      <c r="O239" s="44"/>
      <c r="P239" s="42">
        <v>2</v>
      </c>
      <c r="Q239" s="43"/>
      <c r="R239" s="42"/>
      <c r="S239" s="42">
        <v>1</v>
      </c>
      <c r="T239" s="43">
        <v>1</v>
      </c>
      <c r="U239" s="43"/>
      <c r="V239" s="44"/>
      <c r="W239" s="44"/>
      <c r="X239" s="44"/>
      <c r="Y239" s="44"/>
      <c r="Z239" s="43">
        <v>4</v>
      </c>
      <c r="AA239" s="43"/>
      <c r="AB239" s="43"/>
      <c r="AC239" s="42" t="s">
        <v>177</v>
      </c>
      <c r="AD239" s="32">
        <f t="shared" si="14"/>
        <v>421</v>
      </c>
      <c r="AE239" s="32">
        <v>421</v>
      </c>
    </row>
    <row r="240" spans="1:31" s="33" customFormat="1" ht="166.5" customHeight="1" x14ac:dyDescent="0.95">
      <c r="A240" s="34">
        <v>19</v>
      </c>
      <c r="B240" s="39" t="s">
        <v>87</v>
      </c>
      <c r="C240" s="34">
        <v>267953</v>
      </c>
      <c r="D240" s="40">
        <v>268053</v>
      </c>
      <c r="E240" s="34"/>
      <c r="F240" s="41">
        <v>7</v>
      </c>
      <c r="G240" s="41">
        <v>12</v>
      </c>
      <c r="H240" s="41">
        <v>13</v>
      </c>
      <c r="I240" s="41">
        <v>17</v>
      </c>
      <c r="J240" s="41">
        <v>17</v>
      </c>
      <c r="K240" s="41">
        <v>22</v>
      </c>
      <c r="L240" s="42">
        <v>100</v>
      </c>
      <c r="M240" s="43"/>
      <c r="N240" s="43"/>
      <c r="O240" s="44"/>
      <c r="P240" s="42">
        <v>1</v>
      </c>
      <c r="Q240" s="43"/>
      <c r="R240" s="42"/>
      <c r="S240" s="42"/>
      <c r="T240" s="43"/>
      <c r="U240" s="43"/>
      <c r="V240" s="44"/>
      <c r="W240" s="44"/>
      <c r="X240" s="44"/>
      <c r="Y240" s="44"/>
      <c r="Z240" s="43"/>
      <c r="AA240" s="43"/>
      <c r="AB240" s="43"/>
      <c r="AC240" s="42" t="s">
        <v>180</v>
      </c>
      <c r="AD240" s="32">
        <f t="shared" si="14"/>
        <v>100</v>
      </c>
      <c r="AE240" s="32">
        <v>100</v>
      </c>
    </row>
    <row r="241" spans="1:216" s="33" customFormat="1" ht="166.5" customHeight="1" x14ac:dyDescent="0.95">
      <c r="A241" s="34">
        <v>20</v>
      </c>
      <c r="B241" s="39" t="s">
        <v>88</v>
      </c>
      <c r="C241" s="40"/>
      <c r="D241" s="40"/>
      <c r="E241" s="34"/>
      <c r="F241" s="41">
        <v>7</v>
      </c>
      <c r="G241" s="41">
        <v>12</v>
      </c>
      <c r="H241" s="41">
        <v>13</v>
      </c>
      <c r="I241" s="41">
        <v>17</v>
      </c>
      <c r="J241" s="41"/>
      <c r="K241" s="41"/>
      <c r="L241" s="42">
        <v>40</v>
      </c>
      <c r="M241" s="43"/>
      <c r="N241" s="44"/>
      <c r="O241" s="44"/>
      <c r="P241" s="42"/>
      <c r="Q241" s="43"/>
      <c r="R241" s="42"/>
      <c r="S241" s="42"/>
      <c r="T241" s="43"/>
      <c r="U241" s="43"/>
      <c r="V241" s="44"/>
      <c r="W241" s="44"/>
      <c r="X241" s="44"/>
      <c r="Y241" s="44"/>
      <c r="Z241" s="43"/>
      <c r="AA241" s="43"/>
      <c r="AB241" s="43"/>
      <c r="AC241" s="42" t="s">
        <v>183</v>
      </c>
      <c r="AD241" s="32">
        <f t="shared" si="14"/>
        <v>0</v>
      </c>
      <c r="AE241" s="32" t="s">
        <v>215</v>
      </c>
    </row>
    <row r="242" spans="1:216" s="33" customFormat="1" ht="166.5" customHeight="1" x14ac:dyDescent="0.95">
      <c r="A242" s="34">
        <v>21</v>
      </c>
      <c r="B242" s="39" t="s">
        <v>89</v>
      </c>
      <c r="C242" s="40"/>
      <c r="D242" s="34"/>
      <c r="E242" s="34"/>
      <c r="F242" s="41">
        <v>7</v>
      </c>
      <c r="G242" s="41">
        <v>12</v>
      </c>
      <c r="H242" s="41">
        <v>13</v>
      </c>
      <c r="I242" s="41">
        <v>17</v>
      </c>
      <c r="J242" s="41"/>
      <c r="K242" s="41"/>
      <c r="L242" s="42">
        <v>40</v>
      </c>
      <c r="M242" s="42"/>
      <c r="N242" s="43"/>
      <c r="O242" s="43"/>
      <c r="P242" s="42"/>
      <c r="Q242" s="43"/>
      <c r="R242" s="42"/>
      <c r="S242" s="42"/>
      <c r="T242" s="43"/>
      <c r="U242" s="43"/>
      <c r="V242" s="44"/>
      <c r="W242" s="44"/>
      <c r="X242" s="44"/>
      <c r="Y242" s="44"/>
      <c r="Z242" s="43"/>
      <c r="AA242" s="43"/>
      <c r="AB242" s="43"/>
      <c r="AC242" s="42" t="s">
        <v>183</v>
      </c>
      <c r="AD242" s="32">
        <f t="shared" si="14"/>
        <v>0</v>
      </c>
      <c r="AE242" s="32" t="s">
        <v>215</v>
      </c>
    </row>
    <row r="243" spans="1:216" s="33" customFormat="1" ht="166.5" customHeight="1" x14ac:dyDescent="0.95">
      <c r="A243" s="34">
        <v>22</v>
      </c>
      <c r="B243" s="39" t="s">
        <v>90</v>
      </c>
      <c r="C243" s="34"/>
      <c r="D243" s="34">
        <v>268201</v>
      </c>
      <c r="E243" s="34"/>
      <c r="F243" s="41">
        <v>7</v>
      </c>
      <c r="G243" s="41">
        <v>12</v>
      </c>
      <c r="H243" s="41">
        <v>13</v>
      </c>
      <c r="I243" s="41">
        <v>17</v>
      </c>
      <c r="J243" s="41">
        <v>17</v>
      </c>
      <c r="K243" s="41">
        <v>22</v>
      </c>
      <c r="L243" s="42">
        <v>135</v>
      </c>
      <c r="M243" s="43"/>
      <c r="N243" s="43"/>
      <c r="O243" s="43"/>
      <c r="P243" s="42"/>
      <c r="Q243" s="43"/>
      <c r="R243" s="42">
        <v>1</v>
      </c>
      <c r="S243" s="42"/>
      <c r="T243" s="43"/>
      <c r="U243" s="43"/>
      <c r="V243" s="44"/>
      <c r="W243" s="44"/>
      <c r="X243" s="44"/>
      <c r="Y243" s="44"/>
      <c r="Z243" s="43"/>
      <c r="AA243" s="43">
        <v>2</v>
      </c>
      <c r="AB243" s="43"/>
      <c r="AC243" s="42" t="s">
        <v>190</v>
      </c>
      <c r="AD243" s="32">
        <f t="shared" si="14"/>
        <v>268201</v>
      </c>
      <c r="AE243" s="32" t="s">
        <v>215</v>
      </c>
    </row>
    <row r="244" spans="1:216" s="33" customFormat="1" ht="49.5" x14ac:dyDescent="0.95">
      <c r="A244" s="34">
        <v>23</v>
      </c>
      <c r="B244" s="48" t="s">
        <v>91</v>
      </c>
      <c r="C244" s="49"/>
      <c r="D244" s="50"/>
      <c r="E244" s="49"/>
      <c r="F244" s="51"/>
      <c r="G244" s="51"/>
      <c r="H244" s="51"/>
      <c r="I244" s="51"/>
      <c r="J244" s="51"/>
      <c r="K244" s="51"/>
      <c r="L244" s="52"/>
      <c r="M244" s="53"/>
      <c r="N244" s="53"/>
      <c r="O244" s="54"/>
      <c r="P244" s="52"/>
      <c r="Q244" s="53"/>
      <c r="R244" s="52"/>
      <c r="S244" s="52"/>
      <c r="T244" s="53"/>
      <c r="U244" s="53"/>
      <c r="V244" s="54"/>
      <c r="W244" s="54"/>
      <c r="X244" s="54"/>
      <c r="Y244" s="54"/>
      <c r="Z244" s="53"/>
      <c r="AA244" s="53"/>
      <c r="AB244" s="53"/>
      <c r="AC244" s="52" t="s">
        <v>100</v>
      </c>
      <c r="AD244" s="32">
        <f t="shared" si="14"/>
        <v>0</v>
      </c>
      <c r="AE244" s="32" t="s">
        <v>213</v>
      </c>
    </row>
    <row r="245" spans="1:216" s="33" customFormat="1" ht="49.5" x14ac:dyDescent="0.95">
      <c r="A245" s="34">
        <v>24</v>
      </c>
      <c r="B245" s="39" t="s">
        <v>92</v>
      </c>
      <c r="C245" s="40"/>
      <c r="D245" s="40"/>
      <c r="E245" s="34"/>
      <c r="F245" s="41">
        <v>7</v>
      </c>
      <c r="G245" s="41">
        <v>12</v>
      </c>
      <c r="H245" s="41">
        <v>14</v>
      </c>
      <c r="I245" s="41">
        <v>16</v>
      </c>
      <c r="J245" s="41"/>
      <c r="K245" s="41"/>
      <c r="L245" s="42"/>
      <c r="M245" s="43"/>
      <c r="N245" s="44"/>
      <c r="O245" s="44"/>
      <c r="P245" s="42"/>
      <c r="Q245" s="43"/>
      <c r="R245" s="42"/>
      <c r="S245" s="42"/>
      <c r="T245" s="43"/>
      <c r="U245" s="43"/>
      <c r="V245" s="44"/>
      <c r="W245" s="44"/>
      <c r="X245" s="44"/>
      <c r="Y245" s="44"/>
      <c r="Z245" s="43"/>
      <c r="AA245" s="43"/>
      <c r="AB245" s="43"/>
      <c r="AC245" s="42" t="s">
        <v>107</v>
      </c>
      <c r="AD245" s="32">
        <f t="shared" si="14"/>
        <v>0</v>
      </c>
      <c r="AE245" s="32" t="s">
        <v>214</v>
      </c>
    </row>
    <row r="246" spans="1:216" s="33" customFormat="1" ht="49.5" x14ac:dyDescent="0.95">
      <c r="A246" s="34">
        <v>25</v>
      </c>
      <c r="B246" s="39" t="s">
        <v>93</v>
      </c>
      <c r="C246" s="40"/>
      <c r="D246" s="34"/>
      <c r="E246" s="34"/>
      <c r="F246" s="41">
        <v>7</v>
      </c>
      <c r="G246" s="41">
        <v>12</v>
      </c>
      <c r="H246" s="41">
        <v>14</v>
      </c>
      <c r="I246" s="41">
        <v>16</v>
      </c>
      <c r="J246" s="41"/>
      <c r="K246" s="41"/>
      <c r="L246" s="42"/>
      <c r="M246" s="43"/>
      <c r="N246" s="47"/>
      <c r="O246" s="44"/>
      <c r="P246" s="42"/>
      <c r="Q246" s="43"/>
      <c r="R246" s="42"/>
      <c r="S246" s="42"/>
      <c r="T246" s="43"/>
      <c r="U246" s="43"/>
      <c r="V246" s="44"/>
      <c r="W246" s="44"/>
      <c r="X246" s="44"/>
      <c r="Y246" s="44"/>
      <c r="Z246" s="43"/>
      <c r="AA246" s="43"/>
      <c r="AB246" s="43"/>
      <c r="AC246" s="42" t="s">
        <v>107</v>
      </c>
      <c r="AD246" s="32">
        <f t="shared" si="14"/>
        <v>0</v>
      </c>
      <c r="AE246" s="32" t="s">
        <v>214</v>
      </c>
    </row>
    <row r="247" spans="1:216" s="33" customFormat="1" ht="49.5" x14ac:dyDescent="0.95">
      <c r="A247" s="34">
        <v>26</v>
      </c>
      <c r="B247" s="39" t="s">
        <v>94</v>
      </c>
      <c r="C247" s="40"/>
      <c r="D247" s="34"/>
      <c r="E247" s="34"/>
      <c r="F247" s="41">
        <v>7</v>
      </c>
      <c r="G247" s="41">
        <v>12</v>
      </c>
      <c r="H247" s="41">
        <v>14</v>
      </c>
      <c r="I247" s="41">
        <v>16</v>
      </c>
      <c r="J247" s="41"/>
      <c r="K247" s="41"/>
      <c r="L247" s="42"/>
      <c r="M247" s="43"/>
      <c r="N247" s="47"/>
      <c r="O247" s="44"/>
      <c r="P247" s="42"/>
      <c r="Q247" s="43"/>
      <c r="R247" s="42"/>
      <c r="S247" s="42"/>
      <c r="T247" s="43"/>
      <c r="U247" s="43"/>
      <c r="V247" s="44"/>
      <c r="W247" s="44"/>
      <c r="X247" s="44"/>
      <c r="Y247" s="44"/>
      <c r="Z247" s="43"/>
      <c r="AA247" s="43"/>
      <c r="AB247" s="43"/>
      <c r="AC247" s="42" t="s">
        <v>107</v>
      </c>
      <c r="AD247" s="32">
        <f t="shared" si="14"/>
        <v>0</v>
      </c>
      <c r="AE247" s="32" t="s">
        <v>214</v>
      </c>
    </row>
    <row r="248" spans="1:216" s="33" customFormat="1" ht="49.5" x14ac:dyDescent="0.95">
      <c r="A248" s="34">
        <v>27</v>
      </c>
      <c r="B248" s="39" t="s">
        <v>95</v>
      </c>
      <c r="C248" s="40"/>
      <c r="D248" s="34"/>
      <c r="E248" s="34"/>
      <c r="F248" s="41">
        <v>7</v>
      </c>
      <c r="G248" s="41">
        <v>12</v>
      </c>
      <c r="H248" s="41">
        <v>14</v>
      </c>
      <c r="I248" s="41">
        <v>16</v>
      </c>
      <c r="J248" s="41"/>
      <c r="K248" s="41"/>
      <c r="L248" s="42"/>
      <c r="M248" s="43"/>
      <c r="N248" s="47"/>
      <c r="O248" s="44"/>
      <c r="P248" s="42"/>
      <c r="Q248" s="43"/>
      <c r="R248" s="42"/>
      <c r="S248" s="42"/>
      <c r="T248" s="43"/>
      <c r="U248" s="43"/>
      <c r="V248" s="44"/>
      <c r="W248" s="44"/>
      <c r="X248" s="44"/>
      <c r="Y248" s="44"/>
      <c r="Z248" s="43"/>
      <c r="AA248" s="43"/>
      <c r="AB248" s="43"/>
      <c r="AC248" s="42" t="s">
        <v>107</v>
      </c>
      <c r="AD248" s="32">
        <f t="shared" si="14"/>
        <v>0</v>
      </c>
      <c r="AE248" s="32" t="s">
        <v>214</v>
      </c>
    </row>
    <row r="249" spans="1:216" s="33" customFormat="1" ht="49.5" x14ac:dyDescent="0.95">
      <c r="A249" s="34">
        <v>28</v>
      </c>
      <c r="B249" s="39" t="s">
        <v>96</v>
      </c>
      <c r="C249" s="40"/>
      <c r="D249" s="40"/>
      <c r="E249" s="34"/>
      <c r="F249" s="41">
        <v>7</v>
      </c>
      <c r="G249" s="41">
        <v>12</v>
      </c>
      <c r="H249" s="41">
        <v>14</v>
      </c>
      <c r="I249" s="41">
        <v>16</v>
      </c>
      <c r="J249" s="41"/>
      <c r="K249" s="41"/>
      <c r="L249" s="42"/>
      <c r="M249" s="43"/>
      <c r="N249" s="43"/>
      <c r="O249" s="43"/>
      <c r="P249" s="42"/>
      <c r="Q249" s="43"/>
      <c r="R249" s="42"/>
      <c r="S249" s="42"/>
      <c r="T249" s="43"/>
      <c r="U249" s="43"/>
      <c r="V249" s="44"/>
      <c r="W249" s="44"/>
      <c r="X249" s="44"/>
      <c r="Y249" s="44"/>
      <c r="Z249" s="43"/>
      <c r="AA249" s="43"/>
      <c r="AB249" s="43"/>
      <c r="AC249" s="42" t="s">
        <v>107</v>
      </c>
      <c r="AD249" s="32">
        <f t="shared" si="14"/>
        <v>0</v>
      </c>
      <c r="AE249" s="32" t="s">
        <v>214</v>
      </c>
    </row>
    <row r="250" spans="1:216" s="33" customFormat="1" ht="120.75" customHeight="1" x14ac:dyDescent="0.95">
      <c r="A250" s="55">
        <v>29</v>
      </c>
      <c r="B250" s="39" t="s">
        <v>97</v>
      </c>
      <c r="C250" s="40"/>
      <c r="D250" s="40"/>
      <c r="E250" s="34"/>
      <c r="F250" s="41">
        <v>7</v>
      </c>
      <c r="G250" s="41">
        <v>12</v>
      </c>
      <c r="H250" s="41"/>
      <c r="I250" s="41"/>
      <c r="J250" s="41"/>
      <c r="K250" s="41"/>
      <c r="L250" s="42"/>
      <c r="M250" s="43"/>
      <c r="N250" s="43"/>
      <c r="O250" s="43"/>
      <c r="P250" s="42"/>
      <c r="Q250" s="43"/>
      <c r="R250" s="42">
        <v>1</v>
      </c>
      <c r="S250" s="42"/>
      <c r="T250" s="43"/>
      <c r="U250" s="43"/>
      <c r="V250" s="44"/>
      <c r="W250" s="44"/>
      <c r="X250" s="44"/>
      <c r="Y250" s="44"/>
      <c r="Z250" s="43"/>
      <c r="AA250" s="43"/>
      <c r="AB250" s="43"/>
      <c r="AC250" s="42" t="s">
        <v>245</v>
      </c>
      <c r="AD250" s="32">
        <f t="shared" si="14"/>
        <v>0</v>
      </c>
      <c r="AE250" s="32" t="s">
        <v>214</v>
      </c>
    </row>
    <row r="251" spans="1:216" s="33" customFormat="1" ht="94.5" customHeight="1" x14ac:dyDescent="0.95">
      <c r="A251" s="34">
        <v>30</v>
      </c>
      <c r="B251" s="45" t="s">
        <v>98</v>
      </c>
      <c r="C251" s="34"/>
      <c r="D251" s="40"/>
      <c r="E251" s="34"/>
      <c r="F251" s="41">
        <v>7</v>
      </c>
      <c r="G251" s="41">
        <v>12</v>
      </c>
      <c r="H251" s="41"/>
      <c r="I251" s="41"/>
      <c r="J251" s="41"/>
      <c r="K251" s="41"/>
      <c r="L251" s="42"/>
      <c r="M251" s="43"/>
      <c r="N251" s="43"/>
      <c r="O251" s="44"/>
      <c r="P251" s="42"/>
      <c r="Q251" s="43"/>
      <c r="R251" s="42">
        <v>1</v>
      </c>
      <c r="S251" s="42"/>
      <c r="T251" s="43"/>
      <c r="U251" s="43"/>
      <c r="V251" s="44"/>
      <c r="W251" s="44"/>
      <c r="X251" s="44"/>
      <c r="Y251" s="44"/>
      <c r="Z251" s="43"/>
      <c r="AA251" s="43"/>
      <c r="AB251" s="43"/>
      <c r="AC251" s="42" t="s">
        <v>246</v>
      </c>
      <c r="AD251" s="32">
        <f t="shared" si="14"/>
        <v>0</v>
      </c>
      <c r="AE251" s="32" t="s">
        <v>213</v>
      </c>
    </row>
    <row r="252" spans="1:216" s="33" customFormat="1" ht="50" thickBot="1" x14ac:dyDescent="1">
      <c r="A252" s="34">
        <v>31</v>
      </c>
      <c r="B252" s="39" t="s">
        <v>99</v>
      </c>
      <c r="C252" s="34">
        <v>268201</v>
      </c>
      <c r="D252" s="40">
        <v>268609</v>
      </c>
      <c r="E252" s="34"/>
      <c r="F252" s="41">
        <v>7</v>
      </c>
      <c r="G252" s="41">
        <v>12</v>
      </c>
      <c r="H252" s="41">
        <v>13</v>
      </c>
      <c r="I252" s="41">
        <v>17</v>
      </c>
      <c r="J252" s="41"/>
      <c r="K252" s="41"/>
      <c r="L252" s="42"/>
      <c r="M252" s="43"/>
      <c r="N252" s="43"/>
      <c r="O252" s="43"/>
      <c r="P252" s="42"/>
      <c r="Q252" s="43"/>
      <c r="R252" s="42">
        <v>2</v>
      </c>
      <c r="S252" s="42"/>
      <c r="T252" s="43"/>
      <c r="U252" s="43"/>
      <c r="V252" s="56"/>
      <c r="W252" s="44"/>
      <c r="X252" s="56"/>
      <c r="Y252" s="44"/>
      <c r="Z252" s="43"/>
      <c r="AA252" s="43"/>
      <c r="AB252" s="43"/>
      <c r="AC252" s="42" t="s">
        <v>232</v>
      </c>
      <c r="AD252" s="32">
        <f t="shared" si="14"/>
        <v>408</v>
      </c>
      <c r="AE252" s="32">
        <v>408</v>
      </c>
    </row>
    <row r="253" spans="1:216" s="67" customFormat="1" ht="50.5" thickTop="1" thickBot="1" x14ac:dyDescent="1">
      <c r="A253" s="317" t="s">
        <v>22</v>
      </c>
      <c r="B253" s="318"/>
      <c r="C253" s="57"/>
      <c r="D253" s="58"/>
      <c r="E253" s="59"/>
      <c r="F253" s="60"/>
      <c r="G253" s="61"/>
      <c r="H253" s="61"/>
      <c r="I253" s="61"/>
      <c r="J253" s="61"/>
      <c r="K253" s="62"/>
      <c r="L253" s="63">
        <f t="shared" ref="L253:U253" si="15">SUM(L222:L252)</f>
        <v>316</v>
      </c>
      <c r="M253" s="64">
        <f t="shared" si="15"/>
        <v>0</v>
      </c>
      <c r="N253" s="65">
        <f t="shared" si="15"/>
        <v>2</v>
      </c>
      <c r="O253" s="65">
        <f t="shared" si="15"/>
        <v>3</v>
      </c>
      <c r="P253" s="63">
        <f t="shared" si="15"/>
        <v>9</v>
      </c>
      <c r="Q253" s="64">
        <f t="shared" si="15"/>
        <v>0</v>
      </c>
      <c r="R253" s="63">
        <f t="shared" si="15"/>
        <v>11</v>
      </c>
      <c r="S253" s="63">
        <f t="shared" si="15"/>
        <v>8</v>
      </c>
      <c r="T253" s="64">
        <f t="shared" si="15"/>
        <v>2</v>
      </c>
      <c r="U253" s="64">
        <f t="shared" si="15"/>
        <v>0</v>
      </c>
      <c r="V253" s="66">
        <f>SUM(V222:V251)</f>
        <v>75.98</v>
      </c>
      <c r="W253" s="66">
        <f>SUM(W222:W251)</f>
        <v>10.84</v>
      </c>
      <c r="X253" s="66">
        <f>SUM(X222:X251)</f>
        <v>95.75</v>
      </c>
      <c r="Y253" s="66">
        <f>SUM(Y222:Y251)</f>
        <v>58.61</v>
      </c>
      <c r="Z253" s="64">
        <f t="shared" ref="Z253" si="16">SUM(Z222:Z252)</f>
        <v>20</v>
      </c>
      <c r="AA253" s="64">
        <f>SUM(AA222:AA252)</f>
        <v>8</v>
      </c>
      <c r="AB253" s="63">
        <f>SUM(AB221:AB252)</f>
        <v>0</v>
      </c>
      <c r="AC253" s="63"/>
      <c r="AD253" s="32"/>
      <c r="AE253" s="32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</row>
    <row r="254" spans="1:216" s="67" customFormat="1" ht="47.25" customHeight="1" thickTop="1" thickBot="1" x14ac:dyDescent="1">
      <c r="A254" s="319"/>
      <c r="B254" s="320"/>
      <c r="C254" s="68"/>
      <c r="D254" s="69"/>
      <c r="E254" s="70"/>
      <c r="F254" s="323"/>
      <c r="G254" s="324"/>
      <c r="H254" s="324"/>
      <c r="I254" s="324"/>
      <c r="J254" s="324"/>
      <c r="K254" s="69"/>
      <c r="L254" s="292" t="s">
        <v>30</v>
      </c>
      <c r="M254" s="294" t="s">
        <v>46</v>
      </c>
      <c r="N254" s="292" t="s">
        <v>168</v>
      </c>
      <c r="O254" s="294" t="s">
        <v>48</v>
      </c>
      <c r="P254" s="294" t="s">
        <v>35</v>
      </c>
      <c r="Q254" s="294" t="s">
        <v>51</v>
      </c>
      <c r="R254" s="294" t="s">
        <v>53</v>
      </c>
      <c r="S254" s="294" t="s">
        <v>57</v>
      </c>
      <c r="T254" s="294" t="s">
        <v>58</v>
      </c>
      <c r="U254" s="294" t="s">
        <v>61</v>
      </c>
      <c r="V254" s="292" t="s">
        <v>137</v>
      </c>
      <c r="W254" s="294" t="s">
        <v>140</v>
      </c>
      <c r="X254" s="292" t="s">
        <v>33</v>
      </c>
      <c r="Y254" s="294" t="s">
        <v>141</v>
      </c>
      <c r="Z254" s="294" t="s">
        <v>201</v>
      </c>
      <c r="AA254" s="294" t="s">
        <v>204</v>
      </c>
      <c r="AB254" s="329"/>
      <c r="AC254" s="294" t="s">
        <v>23</v>
      </c>
      <c r="AD254" s="32"/>
      <c r="AE254" s="32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</row>
    <row r="255" spans="1:216" s="67" customFormat="1" ht="186.75" customHeight="1" thickTop="1" x14ac:dyDescent="0.95">
      <c r="A255" s="319"/>
      <c r="B255" s="320"/>
      <c r="C255" s="68"/>
      <c r="D255" s="69"/>
      <c r="E255" s="70"/>
      <c r="F255" s="71"/>
      <c r="G255" s="325"/>
      <c r="H255" s="325"/>
      <c r="I255" s="325"/>
      <c r="J255" s="325"/>
      <c r="K255" s="70"/>
      <c r="L255" s="293"/>
      <c r="M255" s="295"/>
      <c r="N255" s="293"/>
      <c r="O255" s="295"/>
      <c r="P255" s="295"/>
      <c r="Q255" s="295"/>
      <c r="R255" s="295"/>
      <c r="S255" s="295"/>
      <c r="T255" s="295"/>
      <c r="U255" s="295"/>
      <c r="V255" s="293"/>
      <c r="W255" s="295"/>
      <c r="X255" s="293"/>
      <c r="Y255" s="295"/>
      <c r="Z255" s="295"/>
      <c r="AA255" s="295"/>
      <c r="AB255" s="330"/>
      <c r="AC255" s="295"/>
      <c r="AD255" s="32"/>
      <c r="AE255" s="32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</row>
    <row r="256" spans="1:216" s="67" customFormat="1" ht="49.5" x14ac:dyDescent="0.95">
      <c r="A256" s="321"/>
      <c r="B256" s="322"/>
      <c r="C256" s="72"/>
      <c r="D256" s="73"/>
      <c r="E256" s="74"/>
      <c r="F256" s="326"/>
      <c r="G256" s="327"/>
      <c r="H256" s="327"/>
      <c r="I256" s="327"/>
      <c r="J256" s="327"/>
      <c r="K256" s="328"/>
      <c r="L256" s="75">
        <f>L253*3200</f>
        <v>1011200</v>
      </c>
      <c r="M256" s="76">
        <f>M253*4000</f>
        <v>0</v>
      </c>
      <c r="N256" s="75">
        <f>N253*5600</f>
        <v>11200</v>
      </c>
      <c r="O256" s="77">
        <f>O253*38400</f>
        <v>115200</v>
      </c>
      <c r="P256" s="75">
        <f>P253*68000</f>
        <v>612000</v>
      </c>
      <c r="Q256" s="76">
        <f>Q253*32000</f>
        <v>0</v>
      </c>
      <c r="R256" s="75">
        <f>R253*76000</f>
        <v>836000</v>
      </c>
      <c r="S256" s="76">
        <f>S253*84000</f>
        <v>672000</v>
      </c>
      <c r="T256" s="76">
        <f>T253*80000</f>
        <v>160000</v>
      </c>
      <c r="U256" s="76">
        <f>U253*60000</f>
        <v>0</v>
      </c>
      <c r="V256" s="79">
        <f>V253*9000</f>
        <v>683820</v>
      </c>
      <c r="W256" s="76">
        <f>W253*8000</f>
        <v>86720</v>
      </c>
      <c r="X256" s="79">
        <f>X253*6500</f>
        <v>622375</v>
      </c>
      <c r="Y256" s="76">
        <f>Y253*6000</f>
        <v>351660</v>
      </c>
      <c r="Z256" s="76">
        <f>2*84000</f>
        <v>168000</v>
      </c>
      <c r="AA256" s="75">
        <f>1*76000</f>
        <v>76000</v>
      </c>
      <c r="AB256" s="80"/>
      <c r="AC256" s="75">
        <f>SUM(L256:AA256)</f>
        <v>5406175</v>
      </c>
      <c r="AD256" s="32"/>
      <c r="AE256" s="82"/>
    </row>
    <row r="257" spans="1:216" s="8" customFormat="1" ht="49.5" x14ac:dyDescent="0.95">
      <c r="A257" s="334" t="s">
        <v>0</v>
      </c>
      <c r="B257" s="334"/>
      <c r="C257" s="1" t="s">
        <v>1</v>
      </c>
      <c r="D257" s="1" t="s">
        <v>2</v>
      </c>
      <c r="E257" s="1"/>
      <c r="F257" s="1"/>
      <c r="G257" s="1"/>
      <c r="H257" s="1"/>
      <c r="I257" s="1"/>
      <c r="J257" s="1"/>
      <c r="K257" s="1"/>
      <c r="L257" s="2"/>
      <c r="M257" s="3"/>
      <c r="N257" s="4"/>
      <c r="O257" s="5"/>
      <c r="P257" s="2"/>
      <c r="Q257" s="3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5"/>
      <c r="AD257" s="6"/>
      <c r="AE257" s="6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</row>
    <row r="258" spans="1:216" s="8" customFormat="1" ht="50.5" x14ac:dyDescent="0.95">
      <c r="A258" s="298" t="s">
        <v>3</v>
      </c>
      <c r="B258" s="298"/>
      <c r="C258" s="1" t="s">
        <v>1</v>
      </c>
      <c r="D258" s="83" t="s">
        <v>65</v>
      </c>
      <c r="E258" s="1"/>
      <c r="F258" s="1"/>
      <c r="G258" s="1"/>
      <c r="H258" s="1"/>
      <c r="I258" s="298" t="s">
        <v>68</v>
      </c>
      <c r="J258" s="298"/>
      <c r="K258" s="298"/>
      <c r="L258" s="298"/>
      <c r="M258" s="298"/>
      <c r="N258" s="298"/>
      <c r="O258" s="298"/>
      <c r="P258" s="298"/>
      <c r="Q258" s="298"/>
      <c r="R258" s="298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6"/>
      <c r="AE258" s="6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</row>
    <row r="259" spans="1:216" s="8" customFormat="1" ht="50.5" x14ac:dyDescent="0.95">
      <c r="A259" s="299" t="s">
        <v>4</v>
      </c>
      <c r="B259" s="299"/>
      <c r="C259" s="1" t="s">
        <v>1</v>
      </c>
      <c r="D259" s="84" t="s">
        <v>26</v>
      </c>
      <c r="E259" s="9"/>
      <c r="F259" s="1"/>
      <c r="G259" s="9"/>
      <c r="H259" s="9"/>
      <c r="I259" s="10"/>
      <c r="J259" s="10"/>
      <c r="K259" s="10"/>
      <c r="L259" s="11"/>
      <c r="M259" s="3"/>
      <c r="N259" s="4"/>
      <c r="O259" s="11"/>
      <c r="P259" s="11"/>
      <c r="Q259" s="3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5"/>
      <c r="AD259" s="6"/>
      <c r="AE259" s="6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</row>
    <row r="260" spans="1:216" s="15" customFormat="1" ht="49.5" x14ac:dyDescent="0.95">
      <c r="A260" s="300" t="s">
        <v>5</v>
      </c>
      <c r="B260" s="300" t="s">
        <v>6</v>
      </c>
      <c r="C260" s="303" t="s">
        <v>7</v>
      </c>
      <c r="D260" s="304"/>
      <c r="E260" s="12" t="s">
        <v>8</v>
      </c>
      <c r="F260" s="305" t="s">
        <v>9</v>
      </c>
      <c r="G260" s="306"/>
      <c r="H260" s="306"/>
      <c r="I260" s="306"/>
      <c r="J260" s="306"/>
      <c r="K260" s="307"/>
      <c r="L260" s="335" t="s">
        <v>10</v>
      </c>
      <c r="M260" s="336"/>
      <c r="N260" s="336"/>
      <c r="O260" s="336"/>
      <c r="P260" s="336"/>
      <c r="Q260" s="336"/>
      <c r="R260" s="336"/>
      <c r="S260" s="336"/>
      <c r="T260" s="336"/>
      <c r="U260" s="336"/>
      <c r="V260" s="336"/>
      <c r="W260" s="336"/>
      <c r="X260" s="336"/>
      <c r="Y260" s="336"/>
      <c r="Z260" s="336"/>
      <c r="AA260" s="337"/>
      <c r="AB260" s="296" t="s">
        <v>11</v>
      </c>
      <c r="AC260" s="296" t="s">
        <v>12</v>
      </c>
      <c r="AD260" s="13"/>
      <c r="AE260" s="13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</row>
    <row r="261" spans="1:216" s="15" customFormat="1" ht="45.75" customHeight="1" x14ac:dyDescent="0.95">
      <c r="A261" s="301"/>
      <c r="B261" s="301"/>
      <c r="C261" s="300" t="s">
        <v>13</v>
      </c>
      <c r="D261" s="300" t="s">
        <v>14</v>
      </c>
      <c r="E261" s="301" t="s">
        <v>15</v>
      </c>
      <c r="F261" s="311" t="s">
        <v>16</v>
      </c>
      <c r="G261" s="312"/>
      <c r="H261" s="312"/>
      <c r="I261" s="312"/>
      <c r="J261" s="312"/>
      <c r="K261" s="313"/>
      <c r="L261" s="296" t="s">
        <v>17</v>
      </c>
      <c r="M261" s="296" t="s">
        <v>45</v>
      </c>
      <c r="N261" s="296" t="s">
        <v>169</v>
      </c>
      <c r="O261" s="296" t="s">
        <v>47</v>
      </c>
      <c r="P261" s="296" t="s">
        <v>18</v>
      </c>
      <c r="Q261" s="296" t="s">
        <v>31</v>
      </c>
      <c r="R261" s="296" t="s">
        <v>54</v>
      </c>
      <c r="S261" s="314" t="s">
        <v>56</v>
      </c>
      <c r="T261" s="314" t="s">
        <v>59</v>
      </c>
      <c r="U261" s="296" t="s">
        <v>36</v>
      </c>
      <c r="V261" s="296" t="s">
        <v>136</v>
      </c>
      <c r="W261" s="296" t="s">
        <v>138</v>
      </c>
      <c r="X261" s="296" t="s">
        <v>32</v>
      </c>
      <c r="Y261" s="296" t="s">
        <v>139</v>
      </c>
      <c r="Z261" s="296" t="s">
        <v>111</v>
      </c>
      <c r="AA261" s="296" t="s">
        <v>66</v>
      </c>
      <c r="AB261" s="310"/>
      <c r="AC261" s="310"/>
      <c r="AD261" s="13"/>
      <c r="AE261" s="13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</row>
    <row r="262" spans="1:216" s="15" customFormat="1" ht="210" customHeight="1" x14ac:dyDescent="0.95">
      <c r="A262" s="302"/>
      <c r="B262" s="302"/>
      <c r="C262" s="302"/>
      <c r="D262" s="302"/>
      <c r="E262" s="302"/>
      <c r="F262" s="16" t="s">
        <v>20</v>
      </c>
      <c r="G262" s="16" t="s">
        <v>21</v>
      </c>
      <c r="H262" s="16" t="s">
        <v>20</v>
      </c>
      <c r="I262" s="16" t="s">
        <v>21</v>
      </c>
      <c r="J262" s="16" t="s">
        <v>20</v>
      </c>
      <c r="K262" s="16" t="s">
        <v>21</v>
      </c>
      <c r="L262" s="297"/>
      <c r="M262" s="297"/>
      <c r="N262" s="297"/>
      <c r="O262" s="297"/>
      <c r="P262" s="297"/>
      <c r="Q262" s="297"/>
      <c r="R262" s="297"/>
      <c r="S262" s="315"/>
      <c r="T262" s="315"/>
      <c r="U262" s="297"/>
      <c r="V262" s="297"/>
      <c r="W262" s="297"/>
      <c r="X262" s="297"/>
      <c r="Y262" s="297"/>
      <c r="Z262" s="297"/>
      <c r="AA262" s="297"/>
      <c r="AB262" s="297"/>
      <c r="AC262" s="297"/>
      <c r="AD262" s="13"/>
      <c r="AE262" s="13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</row>
    <row r="263" spans="1:216" s="15" customFormat="1" ht="49.5" x14ac:dyDescent="0.95">
      <c r="A263" s="17"/>
      <c r="B263" s="18"/>
      <c r="C263" s="18"/>
      <c r="D263" s="17"/>
      <c r="E263" s="17"/>
      <c r="F263" s="19"/>
      <c r="G263" s="19"/>
      <c r="H263" s="19"/>
      <c r="I263" s="19"/>
      <c r="J263" s="19"/>
      <c r="K263" s="19"/>
      <c r="L263" s="20">
        <v>3200</v>
      </c>
      <c r="M263" s="21">
        <v>4000</v>
      </c>
      <c r="N263" s="20">
        <v>5600</v>
      </c>
      <c r="O263" s="20">
        <v>38400</v>
      </c>
      <c r="P263" s="20">
        <v>68000</v>
      </c>
      <c r="Q263" s="21">
        <v>84000</v>
      </c>
      <c r="R263" s="20">
        <v>76000</v>
      </c>
      <c r="S263" s="21">
        <v>84000</v>
      </c>
      <c r="T263" s="21">
        <v>80000</v>
      </c>
      <c r="U263" s="21">
        <v>12800</v>
      </c>
      <c r="V263" s="22">
        <v>9000</v>
      </c>
      <c r="W263" s="21">
        <v>8000</v>
      </c>
      <c r="X263" s="22">
        <v>6500</v>
      </c>
      <c r="Y263" s="21">
        <v>6000</v>
      </c>
      <c r="Z263" s="21">
        <v>84000</v>
      </c>
      <c r="AA263" s="20">
        <v>76000</v>
      </c>
      <c r="AB263" s="23"/>
      <c r="AC263" s="17"/>
      <c r="AD263" s="13"/>
      <c r="AE263" s="13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</row>
    <row r="264" spans="1:216" s="33" customFormat="1" ht="49.5" x14ac:dyDescent="0.95">
      <c r="A264" s="24">
        <v>1</v>
      </c>
      <c r="B264" s="25" t="s">
        <v>69</v>
      </c>
      <c r="C264" s="26"/>
      <c r="D264" s="27"/>
      <c r="E264" s="27"/>
      <c r="F264" s="28"/>
      <c r="G264" s="28"/>
      <c r="H264" s="28"/>
      <c r="I264" s="28"/>
      <c r="J264" s="28"/>
      <c r="K264" s="28"/>
      <c r="L264" s="29"/>
      <c r="M264" s="30"/>
      <c r="N264" s="31"/>
      <c r="O264" s="30"/>
      <c r="P264" s="29"/>
      <c r="Q264" s="30"/>
      <c r="R264" s="29"/>
      <c r="S264" s="29"/>
      <c r="T264" s="30"/>
      <c r="U264" s="30"/>
      <c r="V264" s="30"/>
      <c r="W264" s="30"/>
      <c r="X264" s="30"/>
      <c r="Y264" s="30"/>
      <c r="Z264" s="30"/>
      <c r="AA264" s="30"/>
      <c r="AB264" s="30"/>
      <c r="AC264" s="29" t="s">
        <v>100</v>
      </c>
      <c r="AD264" s="32">
        <f>D264-C264</f>
        <v>0</v>
      </c>
      <c r="AE264" s="32" t="s">
        <v>213</v>
      </c>
    </row>
    <row r="265" spans="1:216" s="33" customFormat="1" ht="49.5" x14ac:dyDescent="0.95">
      <c r="A265" s="34">
        <v>2</v>
      </c>
      <c r="B265" s="25" t="s">
        <v>70</v>
      </c>
      <c r="C265" s="35"/>
      <c r="D265" s="35"/>
      <c r="E265" s="35"/>
      <c r="F265" s="36"/>
      <c r="G265" s="36"/>
      <c r="H265" s="36"/>
      <c r="I265" s="36"/>
      <c r="J265" s="36"/>
      <c r="K265" s="36"/>
      <c r="L265" s="37"/>
      <c r="M265" s="38"/>
      <c r="N265" s="38"/>
      <c r="O265" s="38"/>
      <c r="P265" s="37"/>
      <c r="Q265" s="38"/>
      <c r="R265" s="37"/>
      <c r="S265" s="37"/>
      <c r="T265" s="38"/>
      <c r="U265" s="38"/>
      <c r="V265" s="38"/>
      <c r="W265" s="38"/>
      <c r="X265" s="38"/>
      <c r="Y265" s="38"/>
      <c r="Z265" s="38"/>
      <c r="AA265" s="38"/>
      <c r="AB265" s="38"/>
      <c r="AC265" s="37" t="s">
        <v>100</v>
      </c>
      <c r="AD265" s="32">
        <f t="shared" ref="AD265:AD294" si="17">D265-C265</f>
        <v>0</v>
      </c>
      <c r="AE265" s="32" t="s">
        <v>213</v>
      </c>
    </row>
    <row r="266" spans="1:216" s="33" customFormat="1" ht="186" customHeight="1" x14ac:dyDescent="0.95">
      <c r="A266" s="34">
        <v>3</v>
      </c>
      <c r="B266" s="39" t="s">
        <v>71</v>
      </c>
      <c r="C266" s="40">
        <v>191706</v>
      </c>
      <c r="D266" s="34">
        <v>191904</v>
      </c>
      <c r="E266" s="34"/>
      <c r="F266" s="41">
        <v>7</v>
      </c>
      <c r="G266" s="41">
        <v>12</v>
      </c>
      <c r="H266" s="41">
        <v>13</v>
      </c>
      <c r="I266" s="41">
        <v>17</v>
      </c>
      <c r="J266" s="41"/>
      <c r="K266" s="41"/>
      <c r="L266" s="42"/>
      <c r="M266" s="43"/>
      <c r="N266" s="43"/>
      <c r="O266" s="44"/>
      <c r="P266" s="42">
        <v>1</v>
      </c>
      <c r="Q266" s="43"/>
      <c r="R266" s="42">
        <v>1</v>
      </c>
      <c r="S266" s="42"/>
      <c r="T266" s="43"/>
      <c r="U266" s="43"/>
      <c r="V266" s="43"/>
      <c r="W266" s="43"/>
      <c r="X266" s="43"/>
      <c r="Y266" s="43"/>
      <c r="Z266" s="43"/>
      <c r="AA266" s="43"/>
      <c r="AB266" s="43"/>
      <c r="AC266" s="42" t="s">
        <v>105</v>
      </c>
      <c r="AD266" s="32">
        <f t="shared" si="17"/>
        <v>198</v>
      </c>
      <c r="AE266" s="32">
        <v>198</v>
      </c>
    </row>
    <row r="267" spans="1:216" s="33" customFormat="1" ht="186" customHeight="1" x14ac:dyDescent="0.95">
      <c r="A267" s="34">
        <v>4</v>
      </c>
      <c r="B267" s="39" t="s">
        <v>72</v>
      </c>
      <c r="C267" s="34">
        <v>191904</v>
      </c>
      <c r="D267" s="34">
        <v>192312</v>
      </c>
      <c r="E267" s="34"/>
      <c r="F267" s="41">
        <v>7</v>
      </c>
      <c r="G267" s="41">
        <v>12</v>
      </c>
      <c r="H267" s="41">
        <v>13</v>
      </c>
      <c r="I267" s="41">
        <v>17</v>
      </c>
      <c r="J267" s="41"/>
      <c r="K267" s="41"/>
      <c r="L267" s="42"/>
      <c r="M267" s="43"/>
      <c r="N267" s="43"/>
      <c r="O267" s="44"/>
      <c r="P267" s="42">
        <v>2</v>
      </c>
      <c r="Q267" s="43"/>
      <c r="R267" s="42">
        <v>1</v>
      </c>
      <c r="S267" s="42">
        <v>1</v>
      </c>
      <c r="T267" s="43"/>
      <c r="U267" s="43"/>
      <c r="V267" s="43"/>
      <c r="W267" s="43"/>
      <c r="X267" s="43"/>
      <c r="Y267" s="43"/>
      <c r="Z267" s="43">
        <v>4</v>
      </c>
      <c r="AA267" s="43"/>
      <c r="AB267" s="43"/>
      <c r="AC267" s="42" t="s">
        <v>109</v>
      </c>
      <c r="AD267" s="32">
        <f t="shared" si="17"/>
        <v>408</v>
      </c>
      <c r="AE267" s="32">
        <v>408</v>
      </c>
    </row>
    <row r="268" spans="1:216" s="33" customFormat="1" ht="186" customHeight="1" x14ac:dyDescent="0.95">
      <c r="A268" s="34">
        <v>5</v>
      </c>
      <c r="B268" s="39" t="s">
        <v>73</v>
      </c>
      <c r="C268" s="34">
        <v>192312</v>
      </c>
      <c r="D268" s="40">
        <v>192719</v>
      </c>
      <c r="E268" s="34"/>
      <c r="F268" s="41">
        <v>7</v>
      </c>
      <c r="G268" s="41">
        <v>12</v>
      </c>
      <c r="H268" s="41">
        <v>13</v>
      </c>
      <c r="I268" s="41">
        <v>17</v>
      </c>
      <c r="J268" s="41"/>
      <c r="K268" s="41"/>
      <c r="L268" s="42"/>
      <c r="M268" s="43"/>
      <c r="N268" s="43"/>
      <c r="O268" s="43"/>
      <c r="P268" s="42">
        <v>2</v>
      </c>
      <c r="Q268" s="43"/>
      <c r="R268" s="42"/>
      <c r="S268" s="42">
        <v>2</v>
      </c>
      <c r="T268" s="43"/>
      <c r="U268" s="43"/>
      <c r="V268" s="43"/>
      <c r="W268" s="43"/>
      <c r="X268" s="43"/>
      <c r="Y268" s="43"/>
      <c r="Z268" s="43">
        <v>4</v>
      </c>
      <c r="AA268" s="43"/>
      <c r="AB268" s="43"/>
      <c r="AC268" s="42" t="s">
        <v>115</v>
      </c>
      <c r="AD268" s="32">
        <f t="shared" si="17"/>
        <v>407</v>
      </c>
      <c r="AE268" s="32">
        <v>407</v>
      </c>
    </row>
    <row r="269" spans="1:216" s="33" customFormat="1" ht="186" customHeight="1" x14ac:dyDescent="0.95">
      <c r="A269" s="34">
        <v>6</v>
      </c>
      <c r="B269" s="39" t="s">
        <v>74</v>
      </c>
      <c r="C269" s="40">
        <v>192719</v>
      </c>
      <c r="D269" s="40">
        <v>192784</v>
      </c>
      <c r="E269" s="34"/>
      <c r="F269" s="41">
        <v>7</v>
      </c>
      <c r="G269" s="41">
        <v>12</v>
      </c>
      <c r="H269" s="41">
        <v>13</v>
      </c>
      <c r="I269" s="41">
        <v>17</v>
      </c>
      <c r="J269" s="41"/>
      <c r="K269" s="41"/>
      <c r="L269" s="42"/>
      <c r="M269" s="43"/>
      <c r="N269" s="43"/>
      <c r="O269" s="43"/>
      <c r="P269" s="42"/>
      <c r="Q269" s="43"/>
      <c r="R269" s="42"/>
      <c r="S269" s="42"/>
      <c r="T269" s="43"/>
      <c r="U269" s="43"/>
      <c r="V269" s="44"/>
      <c r="W269" s="44"/>
      <c r="X269" s="44">
        <v>14.68</v>
      </c>
      <c r="Y269" s="44">
        <v>17.55</v>
      </c>
      <c r="Z269" s="43"/>
      <c r="AA269" s="43"/>
      <c r="AB269" s="43"/>
      <c r="AC269" s="42" t="s">
        <v>120</v>
      </c>
      <c r="AD269" s="32">
        <f t="shared" si="17"/>
        <v>65</v>
      </c>
      <c r="AE269" s="32">
        <v>65</v>
      </c>
    </row>
    <row r="270" spans="1:216" s="33" customFormat="1" ht="186" customHeight="1" x14ac:dyDescent="0.95">
      <c r="A270" s="34">
        <v>7</v>
      </c>
      <c r="B270" s="39" t="s">
        <v>75</v>
      </c>
      <c r="C270" s="40">
        <v>192784</v>
      </c>
      <c r="D270" s="40">
        <v>192997</v>
      </c>
      <c r="E270" s="34"/>
      <c r="F270" s="41">
        <v>7</v>
      </c>
      <c r="G270" s="41">
        <v>12</v>
      </c>
      <c r="H270" s="41">
        <v>13</v>
      </c>
      <c r="I270" s="41">
        <v>17</v>
      </c>
      <c r="J270" s="41"/>
      <c r="K270" s="41"/>
      <c r="L270" s="42"/>
      <c r="M270" s="43"/>
      <c r="N270" s="43"/>
      <c r="O270" s="44"/>
      <c r="P270" s="42"/>
      <c r="Q270" s="43"/>
      <c r="R270" s="42">
        <v>1</v>
      </c>
      <c r="S270" s="42"/>
      <c r="T270" s="43"/>
      <c r="U270" s="43"/>
      <c r="V270" s="44">
        <v>9.65</v>
      </c>
      <c r="W270" s="43"/>
      <c r="X270" s="44"/>
      <c r="Y270" s="43"/>
      <c r="Z270" s="43"/>
      <c r="AA270" s="43"/>
      <c r="AB270" s="43"/>
      <c r="AC270" s="42" t="s">
        <v>126</v>
      </c>
      <c r="AD270" s="32">
        <f t="shared" si="17"/>
        <v>213</v>
      </c>
      <c r="AE270" s="32">
        <v>213</v>
      </c>
    </row>
    <row r="271" spans="1:216" s="33" customFormat="1" ht="49.5" x14ac:dyDescent="0.95">
      <c r="A271" s="34">
        <v>8</v>
      </c>
      <c r="B271" s="39" t="s">
        <v>76</v>
      </c>
      <c r="C271" s="40">
        <v>192997</v>
      </c>
      <c r="D271" s="40">
        <v>193065</v>
      </c>
      <c r="E271" s="40"/>
      <c r="F271" s="41"/>
      <c r="G271" s="41"/>
      <c r="H271" s="41"/>
      <c r="I271" s="41"/>
      <c r="J271" s="41"/>
      <c r="K271" s="41"/>
      <c r="L271" s="42"/>
      <c r="M271" s="43"/>
      <c r="N271" s="43"/>
      <c r="O271" s="44"/>
      <c r="P271" s="42"/>
      <c r="Q271" s="43"/>
      <c r="R271" s="42"/>
      <c r="S271" s="42"/>
      <c r="T271" s="43"/>
      <c r="U271" s="43"/>
      <c r="V271" s="44"/>
      <c r="W271" s="44"/>
      <c r="X271" s="44"/>
      <c r="Y271" s="44"/>
      <c r="Z271" s="43"/>
      <c r="AA271" s="43"/>
      <c r="AB271" s="43"/>
      <c r="AC271" s="42" t="s">
        <v>227</v>
      </c>
      <c r="AD271" s="32">
        <f t="shared" si="17"/>
        <v>68</v>
      </c>
      <c r="AE271" s="32">
        <v>68</v>
      </c>
    </row>
    <row r="272" spans="1:216" s="33" customFormat="1" ht="49.5" x14ac:dyDescent="0.95">
      <c r="A272" s="34">
        <v>9</v>
      </c>
      <c r="B272" s="25" t="s">
        <v>77</v>
      </c>
      <c r="C272" s="35">
        <v>193065</v>
      </c>
      <c r="D272" s="35">
        <v>193114</v>
      </c>
      <c r="E272" s="35"/>
      <c r="F272" s="36"/>
      <c r="G272" s="36"/>
      <c r="H272" s="36"/>
      <c r="I272" s="36"/>
      <c r="J272" s="36"/>
      <c r="K272" s="36"/>
      <c r="L272" s="37"/>
      <c r="M272" s="38"/>
      <c r="N272" s="38"/>
      <c r="O272" s="38"/>
      <c r="P272" s="37"/>
      <c r="Q272" s="38"/>
      <c r="R272" s="37"/>
      <c r="S272" s="37"/>
      <c r="T272" s="38"/>
      <c r="U272" s="38"/>
      <c r="V272" s="38"/>
      <c r="W272" s="38"/>
      <c r="X272" s="38"/>
      <c r="Y272" s="38"/>
      <c r="Z272" s="38"/>
      <c r="AA272" s="38"/>
      <c r="AB272" s="38"/>
      <c r="AC272" s="37" t="s">
        <v>100</v>
      </c>
      <c r="AD272" s="32">
        <f t="shared" si="17"/>
        <v>49</v>
      </c>
      <c r="AE272" s="32">
        <v>49</v>
      </c>
    </row>
    <row r="273" spans="1:31" s="33" customFormat="1" ht="171" customHeight="1" x14ac:dyDescent="0.95">
      <c r="A273" s="34">
        <v>10</v>
      </c>
      <c r="B273" s="39" t="s">
        <v>78</v>
      </c>
      <c r="C273" s="40">
        <v>193114</v>
      </c>
      <c r="D273" s="40">
        <v>193317</v>
      </c>
      <c r="E273" s="34"/>
      <c r="F273" s="41">
        <v>7</v>
      </c>
      <c r="G273" s="41">
        <v>12</v>
      </c>
      <c r="H273" s="41">
        <v>13</v>
      </c>
      <c r="I273" s="41">
        <v>17</v>
      </c>
      <c r="J273" s="41"/>
      <c r="K273" s="41"/>
      <c r="L273" s="42"/>
      <c r="M273" s="43"/>
      <c r="N273" s="44"/>
      <c r="O273" s="43">
        <v>1</v>
      </c>
      <c r="P273" s="42"/>
      <c r="Q273" s="43"/>
      <c r="R273" s="42">
        <v>1</v>
      </c>
      <c r="S273" s="42"/>
      <c r="T273" s="43"/>
      <c r="U273" s="43"/>
      <c r="V273" s="46">
        <v>14.71</v>
      </c>
      <c r="W273" s="44"/>
      <c r="X273" s="46"/>
      <c r="Y273" s="44"/>
      <c r="Z273" s="43"/>
      <c r="AA273" s="43">
        <v>2</v>
      </c>
      <c r="AB273" s="43"/>
      <c r="AC273" s="42" t="s">
        <v>135</v>
      </c>
      <c r="AD273" s="32">
        <f t="shared" si="17"/>
        <v>203</v>
      </c>
      <c r="AE273" s="32">
        <v>203</v>
      </c>
    </row>
    <row r="274" spans="1:31" s="33" customFormat="1" ht="171" customHeight="1" x14ac:dyDescent="0.95">
      <c r="A274" s="34">
        <v>11</v>
      </c>
      <c r="B274" s="39" t="s">
        <v>79</v>
      </c>
      <c r="C274" s="40">
        <v>193317</v>
      </c>
      <c r="D274" s="40">
        <v>193522</v>
      </c>
      <c r="E274" s="34"/>
      <c r="F274" s="41">
        <v>7</v>
      </c>
      <c r="G274" s="41">
        <v>12</v>
      </c>
      <c r="H274" s="41">
        <v>13</v>
      </c>
      <c r="I274" s="41">
        <v>17</v>
      </c>
      <c r="J274" s="41"/>
      <c r="K274" s="41"/>
      <c r="L274" s="42"/>
      <c r="M274" s="43"/>
      <c r="N274" s="44"/>
      <c r="O274" s="43">
        <v>1</v>
      </c>
      <c r="P274" s="42"/>
      <c r="Q274" s="43"/>
      <c r="R274" s="42">
        <v>1</v>
      </c>
      <c r="S274" s="42"/>
      <c r="T274" s="43"/>
      <c r="U274" s="43"/>
      <c r="V274" s="44">
        <v>14.58</v>
      </c>
      <c r="W274" s="44"/>
      <c r="X274" s="44"/>
      <c r="Y274" s="44"/>
      <c r="Z274" s="43"/>
      <c r="AA274" s="43"/>
      <c r="AB274" s="43"/>
      <c r="AC274" s="42" t="s">
        <v>147</v>
      </c>
      <c r="AD274" s="32">
        <f t="shared" si="17"/>
        <v>205</v>
      </c>
      <c r="AE274" s="32">
        <v>205</v>
      </c>
    </row>
    <row r="275" spans="1:31" s="33" customFormat="1" ht="171" customHeight="1" x14ac:dyDescent="0.95">
      <c r="A275" s="34">
        <v>12</v>
      </c>
      <c r="B275" s="39" t="s">
        <v>80</v>
      </c>
      <c r="C275" s="40">
        <v>193522</v>
      </c>
      <c r="D275" s="34">
        <v>193628</v>
      </c>
      <c r="E275" s="34"/>
      <c r="F275" s="41">
        <v>7</v>
      </c>
      <c r="G275" s="41">
        <v>12</v>
      </c>
      <c r="H275" s="41">
        <v>13</v>
      </c>
      <c r="I275" s="41">
        <v>20</v>
      </c>
      <c r="J275" s="41"/>
      <c r="K275" s="41"/>
      <c r="L275" s="42">
        <v>1</v>
      </c>
      <c r="M275" s="43"/>
      <c r="N275" s="47"/>
      <c r="O275" s="44"/>
      <c r="P275" s="42"/>
      <c r="Q275" s="43"/>
      <c r="R275" s="42"/>
      <c r="S275" s="42"/>
      <c r="T275" s="43"/>
      <c r="U275" s="43"/>
      <c r="V275" s="44"/>
      <c r="W275" s="44"/>
      <c r="X275" s="44">
        <v>24.93</v>
      </c>
      <c r="Y275" s="44"/>
      <c r="Z275" s="43"/>
      <c r="AA275" s="43"/>
      <c r="AB275" s="43"/>
      <c r="AC275" s="42" t="s">
        <v>152</v>
      </c>
      <c r="AD275" s="32">
        <f t="shared" si="17"/>
        <v>106</v>
      </c>
      <c r="AE275" s="32">
        <v>106</v>
      </c>
    </row>
    <row r="276" spans="1:31" s="33" customFormat="1" ht="171" customHeight="1" x14ac:dyDescent="0.95">
      <c r="A276" s="34">
        <v>13</v>
      </c>
      <c r="B276" s="39" t="s">
        <v>81</v>
      </c>
      <c r="C276" s="40"/>
      <c r="D276" s="40"/>
      <c r="E276" s="34"/>
      <c r="F276" s="41">
        <v>7</v>
      </c>
      <c r="G276" s="41">
        <v>12</v>
      </c>
      <c r="H276" s="41">
        <v>14</v>
      </c>
      <c r="I276" s="41">
        <v>16</v>
      </c>
      <c r="J276" s="41"/>
      <c r="K276" s="41"/>
      <c r="L276" s="42"/>
      <c r="M276" s="43"/>
      <c r="N276" s="43"/>
      <c r="O276" s="44"/>
      <c r="P276" s="42"/>
      <c r="Q276" s="43"/>
      <c r="R276" s="42"/>
      <c r="S276" s="42"/>
      <c r="T276" s="43"/>
      <c r="U276" s="43"/>
      <c r="V276" s="44"/>
      <c r="W276" s="44"/>
      <c r="X276" s="44"/>
      <c r="Y276" s="44"/>
      <c r="Z276" s="43"/>
      <c r="AA276" s="43"/>
      <c r="AB276" s="43"/>
      <c r="AC276" s="42" t="s">
        <v>228</v>
      </c>
      <c r="AD276" s="32">
        <f t="shared" si="17"/>
        <v>0</v>
      </c>
      <c r="AE276" s="32" t="s">
        <v>216</v>
      </c>
    </row>
    <row r="277" spans="1:31" s="33" customFormat="1" ht="171" customHeight="1" x14ac:dyDescent="0.95">
      <c r="A277" s="34">
        <v>14</v>
      </c>
      <c r="B277" s="39" t="s">
        <v>82</v>
      </c>
      <c r="C277" s="34">
        <v>193628</v>
      </c>
      <c r="D277" s="34">
        <v>193939</v>
      </c>
      <c r="E277" s="34"/>
      <c r="F277" s="41">
        <v>7</v>
      </c>
      <c r="G277" s="41">
        <v>12</v>
      </c>
      <c r="H277" s="41">
        <v>13</v>
      </c>
      <c r="I277" s="41">
        <v>17</v>
      </c>
      <c r="J277" s="41"/>
      <c r="K277" s="41"/>
      <c r="L277" s="42"/>
      <c r="M277" s="42"/>
      <c r="N277" s="43"/>
      <c r="O277" s="44"/>
      <c r="P277" s="42"/>
      <c r="Q277" s="43"/>
      <c r="R277" s="42"/>
      <c r="S277" s="42"/>
      <c r="T277" s="43"/>
      <c r="U277" s="43"/>
      <c r="V277" s="44">
        <v>28.03</v>
      </c>
      <c r="W277" s="44"/>
      <c r="X277" s="44"/>
      <c r="Y277" s="44"/>
      <c r="Z277" s="43"/>
      <c r="AA277" s="43"/>
      <c r="AB277" s="43"/>
      <c r="AC277" s="42" t="s">
        <v>159</v>
      </c>
      <c r="AD277" s="32">
        <f t="shared" si="17"/>
        <v>311</v>
      </c>
      <c r="AE277" s="32">
        <v>311</v>
      </c>
    </row>
    <row r="278" spans="1:31" s="33" customFormat="1" ht="171" customHeight="1" x14ac:dyDescent="0.95">
      <c r="A278" s="34">
        <v>15</v>
      </c>
      <c r="B278" s="39" t="s">
        <v>83</v>
      </c>
      <c r="C278" s="34">
        <v>193939</v>
      </c>
      <c r="D278" s="34">
        <v>194346</v>
      </c>
      <c r="E278" s="34"/>
      <c r="F278" s="41">
        <v>7</v>
      </c>
      <c r="G278" s="41">
        <v>12</v>
      </c>
      <c r="H278" s="41">
        <v>13</v>
      </c>
      <c r="I278" s="41">
        <v>17</v>
      </c>
      <c r="J278" s="41"/>
      <c r="K278" s="41"/>
      <c r="L278" s="42"/>
      <c r="M278" s="43"/>
      <c r="N278" s="43"/>
      <c r="O278" s="44"/>
      <c r="P278" s="42">
        <v>2</v>
      </c>
      <c r="Q278" s="43">
        <v>1</v>
      </c>
      <c r="R278" s="42">
        <v>1</v>
      </c>
      <c r="S278" s="42"/>
      <c r="T278" s="43"/>
      <c r="U278" s="43"/>
      <c r="V278" s="44"/>
      <c r="W278" s="44"/>
      <c r="X278" s="44"/>
      <c r="Y278" s="44"/>
      <c r="Z278" s="43"/>
      <c r="AA278" s="43">
        <v>2</v>
      </c>
      <c r="AB278" s="43"/>
      <c r="AC278" s="42" t="s">
        <v>164</v>
      </c>
      <c r="AD278" s="32">
        <f t="shared" si="17"/>
        <v>407</v>
      </c>
      <c r="AE278" s="32">
        <v>407</v>
      </c>
    </row>
    <row r="279" spans="1:31" s="33" customFormat="1" ht="171" customHeight="1" x14ac:dyDescent="0.95">
      <c r="A279" s="34">
        <v>16</v>
      </c>
      <c r="B279" s="45" t="s">
        <v>84</v>
      </c>
      <c r="C279" s="34">
        <v>194346</v>
      </c>
      <c r="D279" s="34">
        <v>194569</v>
      </c>
      <c r="E279" s="34"/>
      <c r="F279" s="41">
        <v>7</v>
      </c>
      <c r="G279" s="41">
        <v>12</v>
      </c>
      <c r="H279" s="41">
        <v>13</v>
      </c>
      <c r="I279" s="41">
        <v>17</v>
      </c>
      <c r="J279" s="41"/>
      <c r="K279" s="41"/>
      <c r="L279" s="42"/>
      <c r="M279" s="43"/>
      <c r="N279" s="43">
        <v>1</v>
      </c>
      <c r="O279" s="44"/>
      <c r="P279" s="42">
        <v>1</v>
      </c>
      <c r="Q279" s="43"/>
      <c r="R279" s="42"/>
      <c r="S279" s="42">
        <v>1</v>
      </c>
      <c r="T279" s="43"/>
      <c r="U279" s="43"/>
      <c r="V279" s="44"/>
      <c r="W279" s="44"/>
      <c r="X279" s="44"/>
      <c r="Y279" s="44"/>
      <c r="Z279" s="43">
        <v>4</v>
      </c>
      <c r="AA279" s="43"/>
      <c r="AB279" s="43"/>
      <c r="AC279" s="42" t="s">
        <v>172</v>
      </c>
      <c r="AD279" s="32">
        <f t="shared" si="17"/>
        <v>223</v>
      </c>
      <c r="AE279" s="32">
        <v>223</v>
      </c>
    </row>
    <row r="280" spans="1:31" s="33" customFormat="1" ht="171" customHeight="1" x14ac:dyDescent="0.95">
      <c r="A280" s="34">
        <v>17</v>
      </c>
      <c r="B280" s="39" t="s">
        <v>85</v>
      </c>
      <c r="C280" s="34">
        <v>194569</v>
      </c>
      <c r="D280" s="40">
        <v>194799</v>
      </c>
      <c r="E280" s="34"/>
      <c r="F280" s="41">
        <v>7</v>
      </c>
      <c r="G280" s="41">
        <v>12</v>
      </c>
      <c r="H280" s="41">
        <v>13</v>
      </c>
      <c r="I280" s="41">
        <v>17</v>
      </c>
      <c r="J280" s="41"/>
      <c r="K280" s="41"/>
      <c r="L280" s="42"/>
      <c r="M280" s="43"/>
      <c r="N280" s="44"/>
      <c r="O280" s="44"/>
      <c r="P280" s="42">
        <v>1</v>
      </c>
      <c r="Q280" s="43"/>
      <c r="R280" s="42">
        <v>1</v>
      </c>
      <c r="S280" s="42"/>
      <c r="T280" s="43"/>
      <c r="U280" s="43"/>
      <c r="V280" s="44"/>
      <c r="W280" s="44"/>
      <c r="X280" s="44"/>
      <c r="Y280" s="44"/>
      <c r="Z280" s="43"/>
      <c r="AA280" s="43"/>
      <c r="AB280" s="43"/>
      <c r="AC280" s="42" t="s">
        <v>176</v>
      </c>
      <c r="AD280" s="32">
        <f t="shared" si="17"/>
        <v>230</v>
      </c>
      <c r="AE280" s="32">
        <v>230</v>
      </c>
    </row>
    <row r="281" spans="1:31" s="33" customFormat="1" ht="171" customHeight="1" x14ac:dyDescent="0.95">
      <c r="A281" s="34">
        <v>18</v>
      </c>
      <c r="B281" s="39" t="s">
        <v>86</v>
      </c>
      <c r="C281" s="40">
        <v>194799</v>
      </c>
      <c r="D281" s="34">
        <v>195004</v>
      </c>
      <c r="E281" s="34"/>
      <c r="F281" s="41">
        <v>7</v>
      </c>
      <c r="G281" s="41">
        <v>12</v>
      </c>
      <c r="H281" s="41">
        <v>13</v>
      </c>
      <c r="I281" s="41">
        <v>17</v>
      </c>
      <c r="J281" s="41"/>
      <c r="K281" s="41"/>
      <c r="L281" s="42">
        <v>1</v>
      </c>
      <c r="M281" s="43"/>
      <c r="N281" s="43"/>
      <c r="O281" s="44"/>
      <c r="P281" s="42">
        <v>1</v>
      </c>
      <c r="Q281" s="43"/>
      <c r="R281" s="42"/>
      <c r="S281" s="42">
        <v>1</v>
      </c>
      <c r="T281" s="43"/>
      <c r="U281" s="43"/>
      <c r="V281" s="44"/>
      <c r="W281" s="44"/>
      <c r="X281" s="44"/>
      <c r="Y281" s="44"/>
      <c r="Z281" s="43"/>
      <c r="AA281" s="43"/>
      <c r="AB281" s="43"/>
      <c r="AC281" s="42" t="s">
        <v>178</v>
      </c>
      <c r="AD281" s="32">
        <f t="shared" si="17"/>
        <v>205</v>
      </c>
      <c r="AE281" s="32">
        <v>205</v>
      </c>
    </row>
    <row r="282" spans="1:31" s="33" customFormat="1" ht="114.75" customHeight="1" x14ac:dyDescent="0.95">
      <c r="A282" s="34">
        <v>19</v>
      </c>
      <c r="B282" s="39" t="s">
        <v>87</v>
      </c>
      <c r="C282" s="34">
        <v>195004</v>
      </c>
      <c r="D282" s="40">
        <v>195104</v>
      </c>
      <c r="E282" s="34"/>
      <c r="F282" s="41">
        <v>7</v>
      </c>
      <c r="G282" s="41">
        <v>12</v>
      </c>
      <c r="H282" s="41">
        <v>13</v>
      </c>
      <c r="I282" s="41">
        <v>17</v>
      </c>
      <c r="J282" s="41">
        <v>17</v>
      </c>
      <c r="K282" s="41">
        <v>22</v>
      </c>
      <c r="L282" s="42">
        <v>130</v>
      </c>
      <c r="M282" s="43"/>
      <c r="N282" s="43"/>
      <c r="O282" s="44"/>
      <c r="P282" s="42">
        <v>1</v>
      </c>
      <c r="Q282" s="43"/>
      <c r="R282" s="42"/>
      <c r="S282" s="42"/>
      <c r="T282" s="43"/>
      <c r="U282" s="43"/>
      <c r="V282" s="44"/>
      <c r="W282" s="44"/>
      <c r="X282" s="44"/>
      <c r="Y282" s="44"/>
      <c r="Z282" s="43"/>
      <c r="AA282" s="43"/>
      <c r="AB282" s="43"/>
      <c r="AC282" s="42" t="s">
        <v>181</v>
      </c>
      <c r="AD282" s="32">
        <f t="shared" si="17"/>
        <v>100</v>
      </c>
      <c r="AE282" s="32">
        <v>100</v>
      </c>
    </row>
    <row r="283" spans="1:31" s="33" customFormat="1" ht="114.75" customHeight="1" x14ac:dyDescent="0.95">
      <c r="A283" s="34">
        <v>20</v>
      </c>
      <c r="B283" s="39" t="s">
        <v>88</v>
      </c>
      <c r="C283" s="40"/>
      <c r="D283" s="40"/>
      <c r="E283" s="34"/>
      <c r="F283" s="41">
        <v>7</v>
      </c>
      <c r="G283" s="41">
        <v>12</v>
      </c>
      <c r="H283" s="41">
        <v>13</v>
      </c>
      <c r="I283" s="41">
        <v>17</v>
      </c>
      <c r="J283" s="41">
        <v>17</v>
      </c>
      <c r="K283" s="41">
        <v>22</v>
      </c>
      <c r="L283" s="42">
        <v>140</v>
      </c>
      <c r="M283" s="43"/>
      <c r="N283" s="44"/>
      <c r="O283" s="44"/>
      <c r="P283" s="42"/>
      <c r="Q283" s="43"/>
      <c r="R283" s="42"/>
      <c r="S283" s="42"/>
      <c r="T283" s="43"/>
      <c r="U283" s="43"/>
      <c r="V283" s="44"/>
      <c r="W283" s="44"/>
      <c r="X283" s="44"/>
      <c r="Y283" s="44"/>
      <c r="Z283" s="43"/>
      <c r="AA283" s="43"/>
      <c r="AB283" s="43"/>
      <c r="AC283" s="42" t="s">
        <v>184</v>
      </c>
      <c r="AD283" s="32">
        <f t="shared" si="17"/>
        <v>0</v>
      </c>
      <c r="AE283" s="32" t="s">
        <v>215</v>
      </c>
    </row>
    <row r="284" spans="1:31" s="33" customFormat="1" ht="114.75" customHeight="1" x14ac:dyDescent="0.95">
      <c r="A284" s="34">
        <v>21</v>
      </c>
      <c r="B284" s="39" t="s">
        <v>89</v>
      </c>
      <c r="C284" s="40"/>
      <c r="D284" s="34"/>
      <c r="E284" s="34"/>
      <c r="F284" s="41">
        <v>7</v>
      </c>
      <c r="G284" s="41">
        <v>12</v>
      </c>
      <c r="H284" s="41">
        <v>13</v>
      </c>
      <c r="I284" s="41">
        <v>17</v>
      </c>
      <c r="J284" s="41">
        <v>17</v>
      </c>
      <c r="K284" s="41">
        <v>22</v>
      </c>
      <c r="L284" s="42">
        <v>140</v>
      </c>
      <c r="M284" s="42"/>
      <c r="N284" s="43"/>
      <c r="O284" s="43"/>
      <c r="P284" s="42"/>
      <c r="Q284" s="43"/>
      <c r="R284" s="42"/>
      <c r="S284" s="42"/>
      <c r="T284" s="43"/>
      <c r="U284" s="43"/>
      <c r="V284" s="44"/>
      <c r="W284" s="44"/>
      <c r="X284" s="44"/>
      <c r="Y284" s="44"/>
      <c r="Z284" s="43"/>
      <c r="AA284" s="43"/>
      <c r="AB284" s="43"/>
      <c r="AC284" s="42" t="s">
        <v>184</v>
      </c>
      <c r="AD284" s="32">
        <f t="shared" si="17"/>
        <v>0</v>
      </c>
      <c r="AE284" s="32" t="s">
        <v>215</v>
      </c>
    </row>
    <row r="285" spans="1:31" s="33" customFormat="1" ht="171" customHeight="1" x14ac:dyDescent="0.95">
      <c r="A285" s="34">
        <v>22</v>
      </c>
      <c r="B285" s="39" t="s">
        <v>90</v>
      </c>
      <c r="C285" s="34"/>
      <c r="D285" s="34">
        <v>195361</v>
      </c>
      <c r="E285" s="34"/>
      <c r="F285" s="41">
        <v>7</v>
      </c>
      <c r="G285" s="41">
        <v>12</v>
      </c>
      <c r="H285" s="41">
        <v>13</v>
      </c>
      <c r="I285" s="41">
        <v>17</v>
      </c>
      <c r="J285" s="41">
        <v>17</v>
      </c>
      <c r="K285" s="41">
        <v>22</v>
      </c>
      <c r="L285" s="42">
        <v>130</v>
      </c>
      <c r="M285" s="43"/>
      <c r="N285" s="43"/>
      <c r="O285" s="43"/>
      <c r="P285" s="42"/>
      <c r="Q285" s="43"/>
      <c r="R285" s="42">
        <v>1</v>
      </c>
      <c r="S285" s="42"/>
      <c r="T285" s="43"/>
      <c r="U285" s="43"/>
      <c r="V285" s="44"/>
      <c r="W285" s="44"/>
      <c r="X285" s="44"/>
      <c r="Y285" s="44"/>
      <c r="Z285" s="43"/>
      <c r="AA285" s="43">
        <v>2</v>
      </c>
      <c r="AB285" s="43"/>
      <c r="AC285" s="42" t="s">
        <v>191</v>
      </c>
      <c r="AD285" s="32">
        <f t="shared" si="17"/>
        <v>195361</v>
      </c>
      <c r="AE285" s="32" t="s">
        <v>215</v>
      </c>
    </row>
    <row r="286" spans="1:31" s="33" customFormat="1" ht="49.5" x14ac:dyDescent="0.95">
      <c r="A286" s="34">
        <v>23</v>
      </c>
      <c r="B286" s="48" t="s">
        <v>91</v>
      </c>
      <c r="C286" s="49"/>
      <c r="D286" s="50"/>
      <c r="E286" s="49"/>
      <c r="F286" s="51"/>
      <c r="G286" s="51"/>
      <c r="H286" s="51"/>
      <c r="I286" s="51"/>
      <c r="J286" s="51"/>
      <c r="K286" s="51"/>
      <c r="L286" s="52"/>
      <c r="M286" s="53"/>
      <c r="N286" s="53"/>
      <c r="O286" s="54"/>
      <c r="P286" s="52"/>
      <c r="Q286" s="53"/>
      <c r="R286" s="52"/>
      <c r="S286" s="52"/>
      <c r="T286" s="53"/>
      <c r="U286" s="53"/>
      <c r="V286" s="54"/>
      <c r="W286" s="54"/>
      <c r="X286" s="54"/>
      <c r="Y286" s="54"/>
      <c r="Z286" s="53"/>
      <c r="AA286" s="53"/>
      <c r="AB286" s="53"/>
      <c r="AC286" s="52" t="s">
        <v>100</v>
      </c>
      <c r="AD286" s="32">
        <f t="shared" si="17"/>
        <v>0</v>
      </c>
      <c r="AE286" s="32" t="s">
        <v>213</v>
      </c>
    </row>
    <row r="287" spans="1:31" s="33" customFormat="1" ht="165.75" customHeight="1" x14ac:dyDescent="0.95">
      <c r="A287" s="34">
        <v>24</v>
      </c>
      <c r="B287" s="39" t="s">
        <v>92</v>
      </c>
      <c r="C287" s="34">
        <v>195361</v>
      </c>
      <c r="D287" s="40">
        <v>195619</v>
      </c>
      <c r="E287" s="34"/>
      <c r="F287" s="41">
        <v>7</v>
      </c>
      <c r="G287" s="41">
        <v>12</v>
      </c>
      <c r="H287" s="41">
        <v>13</v>
      </c>
      <c r="I287" s="41">
        <v>17</v>
      </c>
      <c r="J287" s="41"/>
      <c r="K287" s="41"/>
      <c r="L287" s="42"/>
      <c r="M287" s="43"/>
      <c r="N287" s="44"/>
      <c r="O287" s="44"/>
      <c r="P287" s="42"/>
      <c r="Q287" s="43"/>
      <c r="R287" s="42">
        <v>1</v>
      </c>
      <c r="S287" s="42"/>
      <c r="T287" s="43"/>
      <c r="U287" s="43"/>
      <c r="V287" s="44"/>
      <c r="W287" s="44"/>
      <c r="X287" s="44">
        <v>12.93</v>
      </c>
      <c r="Y287" s="44">
        <v>17.18</v>
      </c>
      <c r="Z287" s="43"/>
      <c r="AA287" s="43">
        <v>2</v>
      </c>
      <c r="AB287" s="43"/>
      <c r="AC287" s="42" t="s">
        <v>197</v>
      </c>
      <c r="AD287" s="32">
        <f t="shared" si="17"/>
        <v>258</v>
      </c>
      <c r="AE287" s="32">
        <v>258</v>
      </c>
    </row>
    <row r="288" spans="1:31" s="33" customFormat="1" ht="105.75" customHeight="1" x14ac:dyDescent="0.95">
      <c r="A288" s="34">
        <v>25</v>
      </c>
      <c r="B288" s="39" t="s">
        <v>93</v>
      </c>
      <c r="C288" s="40">
        <v>195619</v>
      </c>
      <c r="D288" s="34">
        <v>196009</v>
      </c>
      <c r="E288" s="34"/>
      <c r="F288" s="41">
        <v>7</v>
      </c>
      <c r="G288" s="41">
        <v>12</v>
      </c>
      <c r="H288" s="41">
        <v>13</v>
      </c>
      <c r="I288" s="41">
        <v>17</v>
      </c>
      <c r="J288" s="41"/>
      <c r="K288" s="41"/>
      <c r="L288" s="42"/>
      <c r="M288" s="43"/>
      <c r="N288" s="47"/>
      <c r="O288" s="44"/>
      <c r="P288" s="42"/>
      <c r="Q288" s="43"/>
      <c r="R288" s="42">
        <v>2</v>
      </c>
      <c r="S288" s="42"/>
      <c r="T288" s="43"/>
      <c r="U288" s="43"/>
      <c r="V288" s="44"/>
      <c r="W288" s="44"/>
      <c r="X288" s="44"/>
      <c r="Y288" s="44"/>
      <c r="Z288" s="43"/>
      <c r="AA288" s="43"/>
      <c r="AB288" s="43"/>
      <c r="AC288" s="42" t="s">
        <v>209</v>
      </c>
      <c r="AD288" s="32">
        <f t="shared" si="17"/>
        <v>390</v>
      </c>
      <c r="AE288" s="32">
        <v>390</v>
      </c>
    </row>
    <row r="289" spans="1:216" s="33" customFormat="1" ht="165.75" customHeight="1" x14ac:dyDescent="0.95">
      <c r="A289" s="34">
        <v>26</v>
      </c>
      <c r="B289" s="39" t="s">
        <v>94</v>
      </c>
      <c r="C289" s="34">
        <v>196009</v>
      </c>
      <c r="D289" s="34">
        <v>196414</v>
      </c>
      <c r="E289" s="34"/>
      <c r="F289" s="41">
        <v>7</v>
      </c>
      <c r="G289" s="41">
        <v>12</v>
      </c>
      <c r="H289" s="41">
        <v>13</v>
      </c>
      <c r="I289" s="41">
        <v>17</v>
      </c>
      <c r="J289" s="41"/>
      <c r="K289" s="41"/>
      <c r="L289" s="42"/>
      <c r="M289" s="43"/>
      <c r="N289" s="47"/>
      <c r="O289" s="44"/>
      <c r="P289" s="42"/>
      <c r="Q289" s="43"/>
      <c r="R289" s="42"/>
      <c r="S289" s="42">
        <v>1</v>
      </c>
      <c r="T289" s="43">
        <v>1</v>
      </c>
      <c r="U289" s="43"/>
      <c r="V289" s="44"/>
      <c r="W289" s="44"/>
      <c r="X289" s="44"/>
      <c r="Y289" s="44"/>
      <c r="Z289" s="43"/>
      <c r="AA289" s="43"/>
      <c r="AB289" s="43"/>
      <c r="AC289" s="42" t="s">
        <v>212</v>
      </c>
      <c r="AD289" s="32">
        <f t="shared" si="17"/>
        <v>405</v>
      </c>
      <c r="AE289" s="32">
        <v>405</v>
      </c>
    </row>
    <row r="290" spans="1:216" s="33" customFormat="1" ht="98.25" customHeight="1" x14ac:dyDescent="0.95">
      <c r="A290" s="34">
        <v>27</v>
      </c>
      <c r="B290" s="39" t="s">
        <v>95</v>
      </c>
      <c r="C290" s="34">
        <v>195414</v>
      </c>
      <c r="D290" s="34">
        <v>196729</v>
      </c>
      <c r="E290" s="34"/>
      <c r="F290" s="41">
        <v>7</v>
      </c>
      <c r="G290" s="41">
        <v>12</v>
      </c>
      <c r="H290" s="41">
        <v>13</v>
      </c>
      <c r="I290" s="41">
        <v>17</v>
      </c>
      <c r="J290" s="41"/>
      <c r="K290" s="41"/>
      <c r="L290" s="42"/>
      <c r="M290" s="43"/>
      <c r="N290" s="47"/>
      <c r="O290" s="44"/>
      <c r="P290" s="42"/>
      <c r="Q290" s="43"/>
      <c r="R290" s="42">
        <v>2</v>
      </c>
      <c r="S290" s="42"/>
      <c r="T290" s="43"/>
      <c r="U290" s="43"/>
      <c r="V290" s="44"/>
      <c r="W290" s="44"/>
      <c r="X290" s="44"/>
      <c r="Y290" s="44"/>
      <c r="Z290" s="43"/>
      <c r="AA290" s="43"/>
      <c r="AB290" s="43"/>
      <c r="AC290" s="42" t="s">
        <v>217</v>
      </c>
      <c r="AD290" s="32">
        <f t="shared" si="17"/>
        <v>1315</v>
      </c>
      <c r="AE290" s="32">
        <v>1315</v>
      </c>
    </row>
    <row r="291" spans="1:216" s="33" customFormat="1" ht="98.25" customHeight="1" x14ac:dyDescent="0.95">
      <c r="A291" s="34">
        <v>28</v>
      </c>
      <c r="B291" s="39" t="s">
        <v>96</v>
      </c>
      <c r="C291" s="34">
        <v>196729</v>
      </c>
      <c r="D291" s="40">
        <v>197036</v>
      </c>
      <c r="E291" s="34"/>
      <c r="F291" s="41">
        <v>7</v>
      </c>
      <c r="G291" s="41">
        <v>12</v>
      </c>
      <c r="H291" s="41">
        <v>13</v>
      </c>
      <c r="I291" s="41">
        <v>17</v>
      </c>
      <c r="J291" s="41"/>
      <c r="K291" s="41"/>
      <c r="L291" s="42"/>
      <c r="M291" s="43"/>
      <c r="N291" s="43">
        <v>2</v>
      </c>
      <c r="O291" s="43"/>
      <c r="P291" s="42"/>
      <c r="Q291" s="43"/>
      <c r="R291" s="42">
        <v>1</v>
      </c>
      <c r="S291" s="42"/>
      <c r="T291" s="43"/>
      <c r="U291" s="43"/>
      <c r="V291" s="44"/>
      <c r="W291" s="44"/>
      <c r="X291" s="44"/>
      <c r="Y291" s="44"/>
      <c r="Z291" s="43"/>
      <c r="AA291" s="43"/>
      <c r="AB291" s="43"/>
      <c r="AC291" s="42" t="s">
        <v>219</v>
      </c>
      <c r="AD291" s="32">
        <f t="shared" si="17"/>
        <v>307</v>
      </c>
      <c r="AE291" s="32">
        <v>307</v>
      </c>
    </row>
    <row r="292" spans="1:216" s="33" customFormat="1" ht="98.25" customHeight="1" x14ac:dyDescent="0.95">
      <c r="A292" s="55">
        <v>29</v>
      </c>
      <c r="B292" s="39" t="s">
        <v>97</v>
      </c>
      <c r="C292" s="40">
        <v>197036</v>
      </c>
      <c r="D292" s="40">
        <v>197432</v>
      </c>
      <c r="E292" s="34"/>
      <c r="F292" s="41">
        <v>7</v>
      </c>
      <c r="G292" s="41">
        <v>12</v>
      </c>
      <c r="H292" s="41"/>
      <c r="I292" s="41"/>
      <c r="J292" s="41"/>
      <c r="K292" s="41"/>
      <c r="L292" s="42"/>
      <c r="M292" s="43"/>
      <c r="N292" s="43"/>
      <c r="O292" s="43"/>
      <c r="P292" s="42"/>
      <c r="Q292" s="43"/>
      <c r="R292" s="42"/>
      <c r="S292" s="42">
        <v>1</v>
      </c>
      <c r="T292" s="43"/>
      <c r="U292" s="43"/>
      <c r="V292" s="44"/>
      <c r="W292" s="44"/>
      <c r="X292" s="44"/>
      <c r="Y292" s="44"/>
      <c r="Z292" s="43"/>
      <c r="AA292" s="43"/>
      <c r="AB292" s="43"/>
      <c r="AC292" s="42" t="s">
        <v>223</v>
      </c>
      <c r="AD292" s="32">
        <f t="shared" si="17"/>
        <v>396</v>
      </c>
      <c r="AE292" s="32">
        <v>396</v>
      </c>
    </row>
    <row r="293" spans="1:216" s="33" customFormat="1" ht="49.5" x14ac:dyDescent="0.95">
      <c r="A293" s="34">
        <v>30</v>
      </c>
      <c r="B293" s="48" t="s">
        <v>98</v>
      </c>
      <c r="C293" s="49">
        <v>197432</v>
      </c>
      <c r="D293" s="50">
        <v>197646</v>
      </c>
      <c r="E293" s="49"/>
      <c r="F293" s="51"/>
      <c r="G293" s="51"/>
      <c r="H293" s="51"/>
      <c r="I293" s="51"/>
      <c r="J293" s="51"/>
      <c r="K293" s="51"/>
      <c r="L293" s="52"/>
      <c r="M293" s="53"/>
      <c r="N293" s="53"/>
      <c r="O293" s="54"/>
      <c r="P293" s="52"/>
      <c r="Q293" s="53"/>
      <c r="R293" s="52"/>
      <c r="S293" s="52"/>
      <c r="T293" s="53"/>
      <c r="U293" s="53"/>
      <c r="V293" s="54"/>
      <c r="W293" s="54"/>
      <c r="X293" s="54"/>
      <c r="Y293" s="54"/>
      <c r="Z293" s="53"/>
      <c r="AA293" s="53"/>
      <c r="AB293" s="53"/>
      <c r="AC293" s="52" t="s">
        <v>220</v>
      </c>
      <c r="AD293" s="32">
        <f t="shared" si="17"/>
        <v>214</v>
      </c>
      <c r="AE293" s="32">
        <v>214</v>
      </c>
    </row>
    <row r="294" spans="1:216" s="33" customFormat="1" ht="50" thickBot="1" x14ac:dyDescent="1">
      <c r="A294" s="34">
        <v>31</v>
      </c>
      <c r="B294" s="39" t="s">
        <v>99</v>
      </c>
      <c r="C294" s="40">
        <v>197646</v>
      </c>
      <c r="D294" s="40">
        <v>197842</v>
      </c>
      <c r="E294" s="34"/>
      <c r="F294" s="41">
        <v>7</v>
      </c>
      <c r="G294" s="41">
        <v>12</v>
      </c>
      <c r="H294" s="41">
        <v>14</v>
      </c>
      <c r="I294" s="41">
        <v>17</v>
      </c>
      <c r="J294" s="41"/>
      <c r="K294" s="41"/>
      <c r="L294" s="42"/>
      <c r="M294" s="43"/>
      <c r="N294" s="43"/>
      <c r="O294" s="43"/>
      <c r="P294" s="42"/>
      <c r="Q294" s="43"/>
      <c r="R294" s="42">
        <v>1</v>
      </c>
      <c r="S294" s="42"/>
      <c r="T294" s="43"/>
      <c r="U294" s="43"/>
      <c r="V294" s="56"/>
      <c r="W294" s="44"/>
      <c r="X294" s="56"/>
      <c r="Y294" s="44"/>
      <c r="Z294" s="43"/>
      <c r="AA294" s="43"/>
      <c r="AB294" s="43"/>
      <c r="AC294" s="42" t="s">
        <v>231</v>
      </c>
      <c r="AD294" s="32">
        <f t="shared" si="17"/>
        <v>196</v>
      </c>
      <c r="AE294" s="32">
        <v>196</v>
      </c>
    </row>
    <row r="295" spans="1:216" s="67" customFormat="1" ht="50.5" thickTop="1" thickBot="1" x14ac:dyDescent="1">
      <c r="A295" s="317" t="s">
        <v>22</v>
      </c>
      <c r="B295" s="318"/>
      <c r="C295" s="57"/>
      <c r="D295" s="58"/>
      <c r="E295" s="59"/>
      <c r="F295" s="60"/>
      <c r="G295" s="61"/>
      <c r="H295" s="61"/>
      <c r="I295" s="61"/>
      <c r="J295" s="61"/>
      <c r="K295" s="62"/>
      <c r="L295" s="63">
        <f t="shared" ref="L295:U295" si="18">SUM(L264:L294)</f>
        <v>542</v>
      </c>
      <c r="M295" s="64">
        <f t="shared" si="18"/>
        <v>0</v>
      </c>
      <c r="N295" s="65">
        <f t="shared" si="18"/>
        <v>3</v>
      </c>
      <c r="O295" s="65">
        <f t="shared" si="18"/>
        <v>2</v>
      </c>
      <c r="P295" s="63">
        <f t="shared" si="18"/>
        <v>11</v>
      </c>
      <c r="Q295" s="64">
        <f t="shared" si="18"/>
        <v>1</v>
      </c>
      <c r="R295" s="63">
        <f t="shared" si="18"/>
        <v>15</v>
      </c>
      <c r="S295" s="63">
        <f t="shared" si="18"/>
        <v>7</v>
      </c>
      <c r="T295" s="64">
        <f t="shared" si="18"/>
        <v>1</v>
      </c>
      <c r="U295" s="64">
        <f t="shared" si="18"/>
        <v>0</v>
      </c>
      <c r="V295" s="66">
        <f>SUM(V264:V293)</f>
        <v>66.97</v>
      </c>
      <c r="W295" s="66">
        <f>SUM(W264:W293)</f>
        <v>0</v>
      </c>
      <c r="X295" s="66">
        <f>SUM(X264:X293)</f>
        <v>52.54</v>
      </c>
      <c r="Y295" s="66">
        <f>SUM(Y264:Y293)</f>
        <v>34.730000000000004</v>
      </c>
      <c r="Z295" s="64">
        <f t="shared" ref="Z295" si="19">SUM(Z264:Z294)</f>
        <v>12</v>
      </c>
      <c r="AA295" s="64">
        <f>SUM(AA264:AA294)</f>
        <v>8</v>
      </c>
      <c r="AB295" s="63">
        <f>SUM(AB263:AB294)</f>
        <v>0</v>
      </c>
      <c r="AC295" s="63"/>
      <c r="AD295" s="32"/>
      <c r="AE295" s="32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</row>
    <row r="296" spans="1:216" s="67" customFormat="1" ht="47.25" customHeight="1" thickTop="1" thickBot="1" x14ac:dyDescent="1">
      <c r="A296" s="319"/>
      <c r="B296" s="320"/>
      <c r="C296" s="68"/>
      <c r="D296" s="69"/>
      <c r="E296" s="70"/>
      <c r="F296" s="323"/>
      <c r="G296" s="324"/>
      <c r="H296" s="324"/>
      <c r="I296" s="324"/>
      <c r="J296" s="324"/>
      <c r="K296" s="69"/>
      <c r="L296" s="292" t="s">
        <v>30</v>
      </c>
      <c r="M296" s="294" t="s">
        <v>46</v>
      </c>
      <c r="N296" s="292" t="s">
        <v>171</v>
      </c>
      <c r="O296" s="294" t="s">
        <v>48</v>
      </c>
      <c r="P296" s="294" t="s">
        <v>35</v>
      </c>
      <c r="Q296" s="338" t="s">
        <v>28</v>
      </c>
      <c r="R296" s="294" t="s">
        <v>53</v>
      </c>
      <c r="S296" s="294" t="s">
        <v>57</v>
      </c>
      <c r="T296" s="294" t="s">
        <v>58</v>
      </c>
      <c r="U296" s="294" t="s">
        <v>44</v>
      </c>
      <c r="V296" s="292" t="s">
        <v>137</v>
      </c>
      <c r="W296" s="294" t="s">
        <v>140</v>
      </c>
      <c r="X296" s="292" t="s">
        <v>33</v>
      </c>
      <c r="Y296" s="294" t="s">
        <v>141</v>
      </c>
      <c r="Z296" s="294" t="s">
        <v>200</v>
      </c>
      <c r="AA296" s="294" t="s">
        <v>204</v>
      </c>
      <c r="AB296" s="329"/>
      <c r="AC296" s="294" t="s">
        <v>23</v>
      </c>
      <c r="AD296" s="32"/>
      <c r="AE296" s="32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</row>
    <row r="297" spans="1:216" s="67" customFormat="1" ht="183.75" customHeight="1" thickTop="1" x14ac:dyDescent="0.95">
      <c r="A297" s="319"/>
      <c r="B297" s="320"/>
      <c r="C297" s="68"/>
      <c r="D297" s="69"/>
      <c r="E297" s="70"/>
      <c r="F297" s="71"/>
      <c r="G297" s="325"/>
      <c r="H297" s="325"/>
      <c r="I297" s="325"/>
      <c r="J297" s="325"/>
      <c r="K297" s="70"/>
      <c r="L297" s="293"/>
      <c r="M297" s="295"/>
      <c r="N297" s="293"/>
      <c r="O297" s="295"/>
      <c r="P297" s="295"/>
      <c r="Q297" s="339"/>
      <c r="R297" s="295"/>
      <c r="S297" s="295"/>
      <c r="T297" s="295"/>
      <c r="U297" s="295"/>
      <c r="V297" s="293"/>
      <c r="W297" s="295"/>
      <c r="X297" s="293"/>
      <c r="Y297" s="295"/>
      <c r="Z297" s="295"/>
      <c r="AA297" s="295"/>
      <c r="AB297" s="330"/>
      <c r="AC297" s="295"/>
      <c r="AD297" s="32"/>
      <c r="AE297" s="32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</row>
    <row r="298" spans="1:216" s="67" customFormat="1" ht="49.5" x14ac:dyDescent="0.95">
      <c r="A298" s="321"/>
      <c r="B298" s="322"/>
      <c r="C298" s="72"/>
      <c r="D298" s="73"/>
      <c r="E298" s="74"/>
      <c r="F298" s="326"/>
      <c r="G298" s="327"/>
      <c r="H298" s="327"/>
      <c r="I298" s="327"/>
      <c r="J298" s="327"/>
      <c r="K298" s="328"/>
      <c r="L298" s="75">
        <f>L295*3200</f>
        <v>1734400</v>
      </c>
      <c r="M298" s="76">
        <f>M295*4000</f>
        <v>0</v>
      </c>
      <c r="N298" s="75">
        <f>N295*5600</f>
        <v>16800</v>
      </c>
      <c r="O298" s="77">
        <f>O295*38400</f>
        <v>76800</v>
      </c>
      <c r="P298" s="75">
        <f>P295*68000</f>
        <v>748000</v>
      </c>
      <c r="Q298" s="78">
        <f>Q295*84000</f>
        <v>84000</v>
      </c>
      <c r="R298" s="75">
        <f>R295*76000</f>
        <v>1140000</v>
      </c>
      <c r="S298" s="76">
        <f>S295*84000</f>
        <v>588000</v>
      </c>
      <c r="T298" s="76">
        <f>T295*80000</f>
        <v>80000</v>
      </c>
      <c r="U298" s="76">
        <f>U295*12800</f>
        <v>0</v>
      </c>
      <c r="V298" s="79">
        <f>V295*9000</f>
        <v>602730</v>
      </c>
      <c r="W298" s="76">
        <f>W295*8000</f>
        <v>0</v>
      </c>
      <c r="X298" s="79">
        <f>X295*6500</f>
        <v>341510</v>
      </c>
      <c r="Y298" s="76">
        <f>Y295*6000</f>
        <v>208380.00000000003</v>
      </c>
      <c r="Z298" s="76">
        <f>1*84000</f>
        <v>84000</v>
      </c>
      <c r="AA298" s="75">
        <f>1*76000</f>
        <v>76000</v>
      </c>
      <c r="AB298" s="80"/>
      <c r="AC298" s="75">
        <f>SUM(L298:AA298)</f>
        <v>5780620</v>
      </c>
      <c r="AD298" s="32"/>
      <c r="AE298" s="82"/>
    </row>
    <row r="299" spans="1:216" s="8" customFormat="1" ht="49.5" x14ac:dyDescent="0.95">
      <c r="A299" s="334" t="s">
        <v>0</v>
      </c>
      <c r="B299" s="334"/>
      <c r="C299" s="1" t="s">
        <v>1</v>
      </c>
      <c r="D299" s="1" t="s">
        <v>2</v>
      </c>
      <c r="E299" s="1"/>
      <c r="F299" s="1"/>
      <c r="G299" s="1"/>
      <c r="H299" s="1"/>
      <c r="I299" s="1"/>
      <c r="J299" s="1"/>
      <c r="K299" s="1"/>
      <c r="L299" s="2"/>
      <c r="M299" s="3"/>
      <c r="N299" s="4"/>
      <c r="O299" s="5"/>
      <c r="P299" s="2"/>
      <c r="Q299" s="3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5"/>
      <c r="AD299" s="6"/>
      <c r="AE299" s="6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</row>
    <row r="300" spans="1:216" s="8" customFormat="1" ht="50.5" x14ac:dyDescent="0.95">
      <c r="A300" s="298" t="s">
        <v>3</v>
      </c>
      <c r="B300" s="298"/>
      <c r="C300" s="1" t="s">
        <v>1</v>
      </c>
      <c r="D300" s="83" t="s">
        <v>166</v>
      </c>
      <c r="E300" s="1"/>
      <c r="F300" s="1"/>
      <c r="G300" s="1"/>
      <c r="H300" s="1"/>
      <c r="I300" s="298" t="s">
        <v>68</v>
      </c>
      <c r="J300" s="298"/>
      <c r="K300" s="298"/>
      <c r="L300" s="298"/>
      <c r="M300" s="298"/>
      <c r="N300" s="298"/>
      <c r="O300" s="298"/>
      <c r="P300" s="298"/>
      <c r="Q300" s="298"/>
      <c r="R300" s="298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6"/>
      <c r="AE300" s="6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</row>
    <row r="301" spans="1:216" s="8" customFormat="1" ht="50.5" x14ac:dyDescent="0.95">
      <c r="A301" s="299" t="s">
        <v>4</v>
      </c>
      <c r="B301" s="299"/>
      <c r="C301" s="1" t="s">
        <v>1</v>
      </c>
      <c r="D301" s="84" t="s">
        <v>165</v>
      </c>
      <c r="E301" s="9"/>
      <c r="F301" s="1"/>
      <c r="G301" s="9"/>
      <c r="H301" s="9"/>
      <c r="I301" s="10"/>
      <c r="J301" s="10"/>
      <c r="K301" s="10"/>
      <c r="L301" s="11"/>
      <c r="M301" s="3"/>
      <c r="N301" s="4"/>
      <c r="O301" s="11"/>
      <c r="P301" s="11"/>
      <c r="Q301" s="3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5"/>
      <c r="AD301" s="6"/>
      <c r="AE301" s="6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</row>
    <row r="302" spans="1:216" s="15" customFormat="1" ht="49.5" x14ac:dyDescent="0.95">
      <c r="A302" s="300" t="s">
        <v>5</v>
      </c>
      <c r="B302" s="300" t="s">
        <v>6</v>
      </c>
      <c r="C302" s="303" t="s">
        <v>7</v>
      </c>
      <c r="D302" s="304"/>
      <c r="E302" s="12" t="s">
        <v>8</v>
      </c>
      <c r="F302" s="305" t="s">
        <v>9</v>
      </c>
      <c r="G302" s="306"/>
      <c r="H302" s="306"/>
      <c r="I302" s="306"/>
      <c r="J302" s="306"/>
      <c r="K302" s="307"/>
      <c r="L302" s="335" t="s">
        <v>10</v>
      </c>
      <c r="M302" s="336"/>
      <c r="N302" s="336"/>
      <c r="O302" s="336"/>
      <c r="P302" s="336"/>
      <c r="Q302" s="336"/>
      <c r="R302" s="336"/>
      <c r="S302" s="336"/>
      <c r="T302" s="336"/>
      <c r="U302" s="336"/>
      <c r="V302" s="336"/>
      <c r="W302" s="336"/>
      <c r="X302" s="336"/>
      <c r="Y302" s="336"/>
      <c r="Z302" s="336"/>
      <c r="AA302" s="337"/>
      <c r="AB302" s="296" t="s">
        <v>11</v>
      </c>
      <c r="AC302" s="296" t="s">
        <v>12</v>
      </c>
      <c r="AD302" s="13"/>
      <c r="AE302" s="13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</row>
    <row r="303" spans="1:216" s="15" customFormat="1" ht="45.75" customHeight="1" x14ac:dyDescent="0.95">
      <c r="A303" s="301"/>
      <c r="B303" s="301"/>
      <c r="C303" s="300" t="s">
        <v>13</v>
      </c>
      <c r="D303" s="300" t="s">
        <v>14</v>
      </c>
      <c r="E303" s="301" t="s">
        <v>15</v>
      </c>
      <c r="F303" s="311" t="s">
        <v>16</v>
      </c>
      <c r="G303" s="312"/>
      <c r="H303" s="312"/>
      <c r="I303" s="312"/>
      <c r="J303" s="312"/>
      <c r="K303" s="313"/>
      <c r="L303" s="296" t="s">
        <v>17</v>
      </c>
      <c r="M303" s="296" t="s">
        <v>45</v>
      </c>
      <c r="N303" s="296" t="s">
        <v>19</v>
      </c>
      <c r="O303" s="296" t="s">
        <v>47</v>
      </c>
      <c r="P303" s="296" t="s">
        <v>18</v>
      </c>
      <c r="Q303" s="296" t="s">
        <v>31</v>
      </c>
      <c r="R303" s="296" t="s">
        <v>54</v>
      </c>
      <c r="S303" s="314" t="s">
        <v>56</v>
      </c>
      <c r="T303" s="314" t="s">
        <v>59</v>
      </c>
      <c r="U303" s="296" t="s">
        <v>36</v>
      </c>
      <c r="V303" s="296" t="s">
        <v>136</v>
      </c>
      <c r="W303" s="296" t="s">
        <v>138</v>
      </c>
      <c r="X303" s="296" t="s">
        <v>32</v>
      </c>
      <c r="Y303" s="296" t="s">
        <v>139</v>
      </c>
      <c r="Z303" s="296" t="s">
        <v>111</v>
      </c>
      <c r="AA303" s="296" t="s">
        <v>66</v>
      </c>
      <c r="AB303" s="310"/>
      <c r="AC303" s="310"/>
      <c r="AD303" s="13"/>
      <c r="AE303" s="13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</row>
    <row r="304" spans="1:216" s="15" customFormat="1" ht="210" customHeight="1" x14ac:dyDescent="0.95">
      <c r="A304" s="302"/>
      <c r="B304" s="302"/>
      <c r="C304" s="302"/>
      <c r="D304" s="302"/>
      <c r="E304" s="302"/>
      <c r="F304" s="16" t="s">
        <v>20</v>
      </c>
      <c r="G304" s="16" t="s">
        <v>21</v>
      </c>
      <c r="H304" s="16" t="s">
        <v>20</v>
      </c>
      <c r="I304" s="16" t="s">
        <v>21</v>
      </c>
      <c r="J304" s="16" t="s">
        <v>20</v>
      </c>
      <c r="K304" s="16" t="s">
        <v>21</v>
      </c>
      <c r="L304" s="297"/>
      <c r="M304" s="297"/>
      <c r="N304" s="297"/>
      <c r="O304" s="297"/>
      <c r="P304" s="297"/>
      <c r="Q304" s="297"/>
      <c r="R304" s="297"/>
      <c r="S304" s="315"/>
      <c r="T304" s="315"/>
      <c r="U304" s="297"/>
      <c r="V304" s="297"/>
      <c r="W304" s="297"/>
      <c r="X304" s="297"/>
      <c r="Y304" s="297"/>
      <c r="Z304" s="297"/>
      <c r="AA304" s="297"/>
      <c r="AB304" s="297"/>
      <c r="AC304" s="297"/>
      <c r="AD304" s="13"/>
      <c r="AE304" s="13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</row>
    <row r="305" spans="1:216" s="15" customFormat="1" ht="49.5" x14ac:dyDescent="0.95">
      <c r="A305" s="17"/>
      <c r="B305" s="18"/>
      <c r="C305" s="18"/>
      <c r="D305" s="17"/>
      <c r="E305" s="17"/>
      <c r="F305" s="19"/>
      <c r="G305" s="19"/>
      <c r="H305" s="19"/>
      <c r="I305" s="19"/>
      <c r="J305" s="19"/>
      <c r="K305" s="19"/>
      <c r="L305" s="20">
        <v>3200</v>
      </c>
      <c r="M305" s="21">
        <v>4000</v>
      </c>
      <c r="N305" s="20">
        <v>4800</v>
      </c>
      <c r="O305" s="20">
        <v>38400</v>
      </c>
      <c r="P305" s="20">
        <v>68000</v>
      </c>
      <c r="Q305" s="21">
        <v>84000</v>
      </c>
      <c r="R305" s="20">
        <v>76000</v>
      </c>
      <c r="S305" s="21">
        <v>84000</v>
      </c>
      <c r="T305" s="21">
        <v>80000</v>
      </c>
      <c r="U305" s="21">
        <v>12800</v>
      </c>
      <c r="V305" s="22">
        <v>9000</v>
      </c>
      <c r="W305" s="21">
        <v>8000</v>
      </c>
      <c r="X305" s="22">
        <v>6500</v>
      </c>
      <c r="Y305" s="21">
        <v>6000</v>
      </c>
      <c r="Z305" s="21">
        <v>84000</v>
      </c>
      <c r="AA305" s="20">
        <v>76000</v>
      </c>
      <c r="AB305" s="23"/>
      <c r="AC305" s="17"/>
      <c r="AD305" s="13"/>
      <c r="AE305" s="13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</row>
    <row r="306" spans="1:216" s="33" customFormat="1" ht="192" customHeight="1" x14ac:dyDescent="0.95">
      <c r="A306" s="34">
        <v>15</v>
      </c>
      <c r="B306" s="39" t="s">
        <v>83</v>
      </c>
      <c r="C306" s="34"/>
      <c r="D306" s="34"/>
      <c r="E306" s="34"/>
      <c r="F306" s="41"/>
      <c r="G306" s="41"/>
      <c r="H306" s="41">
        <v>13</v>
      </c>
      <c r="I306" s="41">
        <v>17</v>
      </c>
      <c r="J306" s="41"/>
      <c r="K306" s="41"/>
      <c r="L306" s="42"/>
      <c r="M306" s="43"/>
      <c r="N306" s="43"/>
      <c r="O306" s="44"/>
      <c r="P306" s="42">
        <v>1</v>
      </c>
      <c r="Q306" s="43"/>
      <c r="R306" s="42"/>
      <c r="S306" s="42"/>
      <c r="T306" s="43"/>
      <c r="U306" s="43"/>
      <c r="V306" s="44"/>
      <c r="W306" s="44"/>
      <c r="X306" s="44"/>
      <c r="Y306" s="44"/>
      <c r="Z306" s="43"/>
      <c r="AA306" s="43"/>
      <c r="AB306" s="43"/>
      <c r="AC306" s="42" t="s">
        <v>247</v>
      </c>
      <c r="AD306" s="32">
        <f t="shared" ref="AD306:AD307" si="20">D306-C306</f>
        <v>0</v>
      </c>
      <c r="AE306" s="32">
        <v>0</v>
      </c>
    </row>
    <row r="307" spans="1:216" s="33" customFormat="1" ht="192" customHeight="1" thickBot="1" x14ac:dyDescent="1">
      <c r="A307" s="34">
        <v>16</v>
      </c>
      <c r="B307" s="45" t="s">
        <v>84</v>
      </c>
      <c r="C307" s="34"/>
      <c r="D307" s="34"/>
      <c r="E307" s="34"/>
      <c r="F307" s="41">
        <v>7</v>
      </c>
      <c r="G307" s="41">
        <v>12</v>
      </c>
      <c r="H307" s="41">
        <v>13</v>
      </c>
      <c r="I307" s="41">
        <v>17</v>
      </c>
      <c r="J307" s="41"/>
      <c r="K307" s="41"/>
      <c r="L307" s="42"/>
      <c r="M307" s="43"/>
      <c r="N307" s="43"/>
      <c r="O307" s="44"/>
      <c r="P307" s="42">
        <v>1</v>
      </c>
      <c r="Q307" s="43"/>
      <c r="R307" s="42"/>
      <c r="S307" s="42">
        <v>1</v>
      </c>
      <c r="T307" s="43"/>
      <c r="U307" s="43"/>
      <c r="V307" s="44"/>
      <c r="W307" s="44"/>
      <c r="X307" s="44"/>
      <c r="Y307" s="44"/>
      <c r="Z307" s="43">
        <v>4</v>
      </c>
      <c r="AA307" s="43"/>
      <c r="AB307" s="43"/>
      <c r="AC307" s="42" t="s">
        <v>248</v>
      </c>
      <c r="AD307" s="32">
        <f t="shared" si="20"/>
        <v>0</v>
      </c>
      <c r="AE307" s="32">
        <v>0</v>
      </c>
    </row>
    <row r="308" spans="1:216" s="67" customFormat="1" ht="50.5" thickTop="1" thickBot="1" x14ac:dyDescent="1">
      <c r="A308" s="317" t="s">
        <v>22</v>
      </c>
      <c r="B308" s="318"/>
      <c r="C308" s="57"/>
      <c r="D308" s="58"/>
      <c r="E308" s="59"/>
      <c r="F308" s="60"/>
      <c r="G308" s="61"/>
      <c r="H308" s="61"/>
      <c r="I308" s="61"/>
      <c r="J308" s="61"/>
      <c r="K308" s="62"/>
      <c r="L308" s="63">
        <f t="shared" ref="L308:AA308" si="21">SUM(L306:L307)</f>
        <v>0</v>
      </c>
      <c r="M308" s="63">
        <f t="shared" si="21"/>
        <v>0</v>
      </c>
      <c r="N308" s="63">
        <f t="shared" si="21"/>
        <v>0</v>
      </c>
      <c r="O308" s="63">
        <f t="shared" si="21"/>
        <v>0</v>
      </c>
      <c r="P308" s="63">
        <f t="shared" si="21"/>
        <v>2</v>
      </c>
      <c r="Q308" s="63">
        <f t="shared" si="21"/>
        <v>0</v>
      </c>
      <c r="R308" s="63">
        <f t="shared" si="21"/>
        <v>0</v>
      </c>
      <c r="S308" s="63">
        <f t="shared" si="21"/>
        <v>1</v>
      </c>
      <c r="T308" s="63">
        <f t="shared" si="21"/>
        <v>0</v>
      </c>
      <c r="U308" s="63">
        <f t="shared" si="21"/>
        <v>0</v>
      </c>
      <c r="V308" s="63">
        <f t="shared" si="21"/>
        <v>0</v>
      </c>
      <c r="W308" s="63">
        <f t="shared" si="21"/>
        <v>0</v>
      </c>
      <c r="X308" s="63">
        <f t="shared" si="21"/>
        <v>0</v>
      </c>
      <c r="Y308" s="63">
        <f t="shared" si="21"/>
        <v>0</v>
      </c>
      <c r="Z308" s="63">
        <f t="shared" si="21"/>
        <v>4</v>
      </c>
      <c r="AA308" s="63">
        <f t="shared" si="21"/>
        <v>0</v>
      </c>
      <c r="AB308" s="63">
        <f>SUM(AB283:AB307)</f>
        <v>0</v>
      </c>
      <c r="AC308" s="63"/>
      <c r="AD308" s="32"/>
      <c r="AE308" s="32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</row>
    <row r="309" spans="1:216" s="67" customFormat="1" ht="47.25" customHeight="1" thickTop="1" thickBot="1" x14ac:dyDescent="1">
      <c r="A309" s="319"/>
      <c r="B309" s="320"/>
      <c r="C309" s="68"/>
      <c r="D309" s="69"/>
      <c r="E309" s="70"/>
      <c r="F309" s="323"/>
      <c r="G309" s="324"/>
      <c r="H309" s="324"/>
      <c r="I309" s="324"/>
      <c r="J309" s="324"/>
      <c r="K309" s="69"/>
      <c r="L309" s="292" t="s">
        <v>30</v>
      </c>
      <c r="M309" s="294" t="s">
        <v>46</v>
      </c>
      <c r="N309" s="292" t="s">
        <v>29</v>
      </c>
      <c r="O309" s="294" t="s">
        <v>48</v>
      </c>
      <c r="P309" s="294" t="s">
        <v>35</v>
      </c>
      <c r="Q309" s="338" t="s">
        <v>28</v>
      </c>
      <c r="R309" s="294" t="s">
        <v>53</v>
      </c>
      <c r="S309" s="294" t="s">
        <v>57</v>
      </c>
      <c r="T309" s="294" t="s">
        <v>58</v>
      </c>
      <c r="U309" s="294" t="s">
        <v>44</v>
      </c>
      <c r="V309" s="292" t="s">
        <v>137</v>
      </c>
      <c r="W309" s="294" t="s">
        <v>140</v>
      </c>
      <c r="X309" s="292" t="s">
        <v>33</v>
      </c>
      <c r="Y309" s="294" t="s">
        <v>141</v>
      </c>
      <c r="Z309" s="294"/>
      <c r="AA309" s="294"/>
      <c r="AB309" s="329"/>
      <c r="AC309" s="294" t="s">
        <v>23</v>
      </c>
      <c r="AD309" s="32"/>
      <c r="AE309" s="32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</row>
    <row r="310" spans="1:216" s="67" customFormat="1" ht="183.75" customHeight="1" thickTop="1" x14ac:dyDescent="0.95">
      <c r="A310" s="319"/>
      <c r="B310" s="320"/>
      <c r="C310" s="68"/>
      <c r="D310" s="69"/>
      <c r="E310" s="70"/>
      <c r="F310" s="71"/>
      <c r="G310" s="325"/>
      <c r="H310" s="325"/>
      <c r="I310" s="325"/>
      <c r="J310" s="325"/>
      <c r="K310" s="70"/>
      <c r="L310" s="293"/>
      <c r="M310" s="295"/>
      <c r="N310" s="293"/>
      <c r="O310" s="295"/>
      <c r="P310" s="295"/>
      <c r="Q310" s="339"/>
      <c r="R310" s="295"/>
      <c r="S310" s="295"/>
      <c r="T310" s="295"/>
      <c r="U310" s="295"/>
      <c r="V310" s="293"/>
      <c r="W310" s="295"/>
      <c r="X310" s="293"/>
      <c r="Y310" s="295"/>
      <c r="Z310" s="295"/>
      <c r="AA310" s="295"/>
      <c r="AB310" s="330"/>
      <c r="AC310" s="295"/>
      <c r="AD310" s="32"/>
      <c r="AE310" s="32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</row>
    <row r="311" spans="1:216" s="67" customFormat="1" ht="49.5" x14ac:dyDescent="0.95">
      <c r="A311" s="321"/>
      <c r="B311" s="322"/>
      <c r="C311" s="72"/>
      <c r="D311" s="73"/>
      <c r="E311" s="74"/>
      <c r="F311" s="326"/>
      <c r="G311" s="327"/>
      <c r="H311" s="327"/>
      <c r="I311" s="327"/>
      <c r="J311" s="327"/>
      <c r="K311" s="328"/>
      <c r="L311" s="75">
        <f>L308*3200</f>
        <v>0</v>
      </c>
      <c r="M311" s="76">
        <f>M308*4000</f>
        <v>0</v>
      </c>
      <c r="N311" s="75">
        <f>N308*4800</f>
        <v>0</v>
      </c>
      <c r="O311" s="77">
        <f>O308*38400</f>
        <v>0</v>
      </c>
      <c r="P311" s="75">
        <f>P308*68000</f>
        <v>136000</v>
      </c>
      <c r="Q311" s="78">
        <f>Q308*84000</f>
        <v>0</v>
      </c>
      <c r="R311" s="75">
        <f>R308*76000</f>
        <v>0</v>
      </c>
      <c r="S311" s="76">
        <f>S308*84000</f>
        <v>84000</v>
      </c>
      <c r="T311" s="76">
        <f>T308*80000</f>
        <v>0</v>
      </c>
      <c r="U311" s="76">
        <f>U308*12800</f>
        <v>0</v>
      </c>
      <c r="V311" s="79">
        <f>V308*9000</f>
        <v>0</v>
      </c>
      <c r="W311" s="76">
        <f>W308*8000</f>
        <v>0</v>
      </c>
      <c r="X311" s="79">
        <f>X308*6500</f>
        <v>0</v>
      </c>
      <c r="Y311" s="76">
        <f>Y308*6000</f>
        <v>0</v>
      </c>
      <c r="Z311" s="76"/>
      <c r="AA311" s="75"/>
      <c r="AB311" s="80"/>
      <c r="AC311" s="75">
        <f>SUM(L311:AA311)</f>
        <v>220000</v>
      </c>
      <c r="AD311" s="32"/>
      <c r="AE311" s="82"/>
    </row>
  </sheetData>
  <mergeCells count="425">
    <mergeCell ref="AB309:AB310"/>
    <mergeCell ref="AC309:AC310"/>
    <mergeCell ref="G310:J310"/>
    <mergeCell ref="F311:K311"/>
    <mergeCell ref="S309:S310"/>
    <mergeCell ref="T309:T310"/>
    <mergeCell ref="U309:U310"/>
    <mergeCell ref="V309:V310"/>
    <mergeCell ref="W309:W310"/>
    <mergeCell ref="X309:X310"/>
    <mergeCell ref="Y309:Y310"/>
    <mergeCell ref="Z309:Z310"/>
    <mergeCell ref="AA309:AA310"/>
    <mergeCell ref="A308:B311"/>
    <mergeCell ref="F309:J309"/>
    <mergeCell ref="L309:L310"/>
    <mergeCell ref="M309:M310"/>
    <mergeCell ref="N309:N310"/>
    <mergeCell ref="O309:O310"/>
    <mergeCell ref="P309:P310"/>
    <mergeCell ref="Q309:Q310"/>
    <mergeCell ref="R309:R310"/>
    <mergeCell ref="AB302:AB304"/>
    <mergeCell ref="AC302:AC304"/>
    <mergeCell ref="C303:C304"/>
    <mergeCell ref="D303:D304"/>
    <mergeCell ref="E303:E304"/>
    <mergeCell ref="F303:K303"/>
    <mergeCell ref="L303:L304"/>
    <mergeCell ref="M303:M304"/>
    <mergeCell ref="N303:N304"/>
    <mergeCell ref="O303:O304"/>
    <mergeCell ref="P303:P304"/>
    <mergeCell ref="Q303:Q304"/>
    <mergeCell ref="R303:R304"/>
    <mergeCell ref="S303:S304"/>
    <mergeCell ref="T303:T304"/>
    <mergeCell ref="U303:U304"/>
    <mergeCell ref="V303:V304"/>
    <mergeCell ref="W303:W304"/>
    <mergeCell ref="X303:X304"/>
    <mergeCell ref="Y303:Y304"/>
    <mergeCell ref="Z303:Z304"/>
    <mergeCell ref="AA303:AA304"/>
    <mergeCell ref="A299:B299"/>
    <mergeCell ref="A300:B300"/>
    <mergeCell ref="I300:R300"/>
    <mergeCell ref="A301:B301"/>
    <mergeCell ref="A302:A304"/>
    <mergeCell ref="B302:B304"/>
    <mergeCell ref="C302:D302"/>
    <mergeCell ref="F302:K302"/>
    <mergeCell ref="L302:AA302"/>
    <mergeCell ref="G297:J297"/>
    <mergeCell ref="F298:K298"/>
    <mergeCell ref="X296:X297"/>
    <mergeCell ref="Y296:Y297"/>
    <mergeCell ref="Z296:Z297"/>
    <mergeCell ref="AA296:AA297"/>
    <mergeCell ref="AB296:AB297"/>
    <mergeCell ref="P296:P297"/>
    <mergeCell ref="Q296:Q297"/>
    <mergeCell ref="R296:R297"/>
    <mergeCell ref="S296:S297"/>
    <mergeCell ref="T296:T297"/>
    <mergeCell ref="U296:U297"/>
    <mergeCell ref="A295:B298"/>
    <mergeCell ref="F296:J296"/>
    <mergeCell ref="L296:L297"/>
    <mergeCell ref="M296:M297"/>
    <mergeCell ref="N296:N297"/>
    <mergeCell ref="O296:O297"/>
    <mergeCell ref="AB260:AB262"/>
    <mergeCell ref="AC260:AC262"/>
    <mergeCell ref="C261:C262"/>
    <mergeCell ref="D261:D262"/>
    <mergeCell ref="E261:E262"/>
    <mergeCell ref="F261:K261"/>
    <mergeCell ref="L261:L262"/>
    <mergeCell ref="M261:M262"/>
    <mergeCell ref="N261:N262"/>
    <mergeCell ref="AA261:AA262"/>
    <mergeCell ref="T261:T262"/>
    <mergeCell ref="U261:U262"/>
    <mergeCell ref="X261:X262"/>
    <mergeCell ref="Y261:Y262"/>
    <mergeCell ref="Z261:Z262"/>
    <mergeCell ref="O261:O262"/>
    <mergeCell ref="P261:P262"/>
    <mergeCell ref="AC296:AC297"/>
    <mergeCell ref="Q261:Q262"/>
    <mergeCell ref="R261:R262"/>
    <mergeCell ref="S261:S262"/>
    <mergeCell ref="A257:B257"/>
    <mergeCell ref="A258:B258"/>
    <mergeCell ref="I258:R258"/>
    <mergeCell ref="A259:B259"/>
    <mergeCell ref="A260:A262"/>
    <mergeCell ref="B260:B262"/>
    <mergeCell ref="C260:D260"/>
    <mergeCell ref="F260:K260"/>
    <mergeCell ref="L260:AA260"/>
    <mergeCell ref="AB218:AB220"/>
    <mergeCell ref="AA254:AA255"/>
    <mergeCell ref="AB254:AB255"/>
    <mergeCell ref="AC254:AC255"/>
    <mergeCell ref="G255:J255"/>
    <mergeCell ref="F256:K256"/>
    <mergeCell ref="S254:S255"/>
    <mergeCell ref="T254:T255"/>
    <mergeCell ref="U254:U255"/>
    <mergeCell ref="X254:X255"/>
    <mergeCell ref="Y254:Y255"/>
    <mergeCell ref="Z254:Z255"/>
    <mergeCell ref="O254:O255"/>
    <mergeCell ref="P254:P255"/>
    <mergeCell ref="Q254:Q255"/>
    <mergeCell ref="R254:R255"/>
    <mergeCell ref="AA219:AA220"/>
    <mergeCell ref="T219:T220"/>
    <mergeCell ref="U219:U220"/>
    <mergeCell ref="X219:X220"/>
    <mergeCell ref="Y219:Y220"/>
    <mergeCell ref="Z219:Z220"/>
    <mergeCell ref="V219:V220"/>
    <mergeCell ref="W219:W220"/>
    <mergeCell ref="A253:B256"/>
    <mergeCell ref="F254:J254"/>
    <mergeCell ref="L254:L255"/>
    <mergeCell ref="M254:M255"/>
    <mergeCell ref="N254:N255"/>
    <mergeCell ref="Q219:Q220"/>
    <mergeCell ref="R219:R220"/>
    <mergeCell ref="S219:S220"/>
    <mergeCell ref="C219:C220"/>
    <mergeCell ref="D219:D220"/>
    <mergeCell ref="E219:E220"/>
    <mergeCell ref="F219:K219"/>
    <mergeCell ref="L219:L220"/>
    <mergeCell ref="M219:M220"/>
    <mergeCell ref="N219:N220"/>
    <mergeCell ref="A217:B217"/>
    <mergeCell ref="A218:A220"/>
    <mergeCell ref="B218:B220"/>
    <mergeCell ref="C218:D218"/>
    <mergeCell ref="F218:K218"/>
    <mergeCell ref="L218:AA218"/>
    <mergeCell ref="O219:O220"/>
    <mergeCell ref="P219:P220"/>
    <mergeCell ref="AC212:AC213"/>
    <mergeCell ref="G213:J213"/>
    <mergeCell ref="F214:K214"/>
    <mergeCell ref="A215:B215"/>
    <mergeCell ref="A216:B216"/>
    <mergeCell ref="I216:R216"/>
    <mergeCell ref="X212:X213"/>
    <mergeCell ref="Y212:Y213"/>
    <mergeCell ref="Z212:Z213"/>
    <mergeCell ref="AA212:AA213"/>
    <mergeCell ref="AB212:AB213"/>
    <mergeCell ref="P212:P213"/>
    <mergeCell ref="Q212:Q213"/>
    <mergeCell ref="R212:R213"/>
    <mergeCell ref="S212:S213"/>
    <mergeCell ref="AC218:AC220"/>
    <mergeCell ref="T212:T213"/>
    <mergeCell ref="U212:U213"/>
    <mergeCell ref="A211:B214"/>
    <mergeCell ref="F212:J212"/>
    <mergeCell ref="L212:L213"/>
    <mergeCell ref="M212:M213"/>
    <mergeCell ref="N212:N213"/>
    <mergeCell ref="O212:O213"/>
    <mergeCell ref="AB176:AB178"/>
    <mergeCell ref="V212:V213"/>
    <mergeCell ref="W212:W213"/>
    <mergeCell ref="AC176:AC178"/>
    <mergeCell ref="C177:C178"/>
    <mergeCell ref="D177:D178"/>
    <mergeCell ref="E177:E178"/>
    <mergeCell ref="F177:K177"/>
    <mergeCell ref="L177:L178"/>
    <mergeCell ref="M177:M178"/>
    <mergeCell ref="N177:N178"/>
    <mergeCell ref="AA177:AA178"/>
    <mergeCell ref="T177:T178"/>
    <mergeCell ref="U177:U178"/>
    <mergeCell ref="X177:X178"/>
    <mergeCell ref="Y177:Y178"/>
    <mergeCell ref="Z177:Z178"/>
    <mergeCell ref="O177:O178"/>
    <mergeCell ref="P177:P178"/>
    <mergeCell ref="Q177:Q178"/>
    <mergeCell ref="R177:R178"/>
    <mergeCell ref="S177:S178"/>
    <mergeCell ref="A173:B173"/>
    <mergeCell ref="A174:B174"/>
    <mergeCell ref="I174:R174"/>
    <mergeCell ref="A175:B175"/>
    <mergeCell ref="A176:A178"/>
    <mergeCell ref="B176:B178"/>
    <mergeCell ref="C176:D176"/>
    <mergeCell ref="F176:K176"/>
    <mergeCell ref="L176:AA176"/>
    <mergeCell ref="V177:V178"/>
    <mergeCell ref="W177:W178"/>
    <mergeCell ref="AC169:AC170"/>
    <mergeCell ref="G170:J170"/>
    <mergeCell ref="F171:K171"/>
    <mergeCell ref="S169:S170"/>
    <mergeCell ref="T169:T170"/>
    <mergeCell ref="U169:U170"/>
    <mergeCell ref="X169:X170"/>
    <mergeCell ref="Y169:Y170"/>
    <mergeCell ref="Z169:Z170"/>
    <mergeCell ref="O169:O170"/>
    <mergeCell ref="P169:P170"/>
    <mergeCell ref="Q169:Q170"/>
    <mergeCell ref="R169:R170"/>
    <mergeCell ref="A168:B171"/>
    <mergeCell ref="F169:J169"/>
    <mergeCell ref="L169:L170"/>
    <mergeCell ref="M169:M170"/>
    <mergeCell ref="N169:N170"/>
    <mergeCell ref="Q134:Q135"/>
    <mergeCell ref="R134:R135"/>
    <mergeCell ref="S134:S135"/>
    <mergeCell ref="AB133:AB135"/>
    <mergeCell ref="AA169:AA170"/>
    <mergeCell ref="AB169:AB170"/>
    <mergeCell ref="AC133:AC135"/>
    <mergeCell ref="C134:C135"/>
    <mergeCell ref="D134:D135"/>
    <mergeCell ref="E134:E135"/>
    <mergeCell ref="F134:K134"/>
    <mergeCell ref="L134:L135"/>
    <mergeCell ref="M134:M135"/>
    <mergeCell ref="N134:N135"/>
    <mergeCell ref="Y134:Y135"/>
    <mergeCell ref="Z134:Z135"/>
    <mergeCell ref="AA134:AA135"/>
    <mergeCell ref="T134:T135"/>
    <mergeCell ref="U134:U135"/>
    <mergeCell ref="X134:X135"/>
    <mergeCell ref="A132:B132"/>
    <mergeCell ref="A133:A135"/>
    <mergeCell ref="B133:B135"/>
    <mergeCell ref="C133:D133"/>
    <mergeCell ref="F133:K133"/>
    <mergeCell ref="L133:AA133"/>
    <mergeCell ref="O134:O135"/>
    <mergeCell ref="P134:P135"/>
    <mergeCell ref="AB126:AB127"/>
    <mergeCell ref="AC126:AC127"/>
    <mergeCell ref="G127:J127"/>
    <mergeCell ref="F128:K128"/>
    <mergeCell ref="A130:B130"/>
    <mergeCell ref="A131:B131"/>
    <mergeCell ref="I131:R131"/>
    <mergeCell ref="U126:U127"/>
    <mergeCell ref="X126:X127"/>
    <mergeCell ref="Y126:Y127"/>
    <mergeCell ref="Z126:Z127"/>
    <mergeCell ref="AA126:AA127"/>
    <mergeCell ref="O126:O127"/>
    <mergeCell ref="P126:P127"/>
    <mergeCell ref="Q126:Q127"/>
    <mergeCell ref="R126:R127"/>
    <mergeCell ref="S126:S127"/>
    <mergeCell ref="T126:T127"/>
    <mergeCell ref="A125:B128"/>
    <mergeCell ref="F126:J126"/>
    <mergeCell ref="L126:L127"/>
    <mergeCell ref="M126:M127"/>
    <mergeCell ref="N126:N127"/>
    <mergeCell ref="AB90:AB92"/>
    <mergeCell ref="AC90:AC92"/>
    <mergeCell ref="C91:C92"/>
    <mergeCell ref="D91:D92"/>
    <mergeCell ref="E91:E92"/>
    <mergeCell ref="F91:K91"/>
    <mergeCell ref="L91:L92"/>
    <mergeCell ref="M91:M92"/>
    <mergeCell ref="N91:N92"/>
    <mergeCell ref="AA91:AA92"/>
    <mergeCell ref="T91:T92"/>
    <mergeCell ref="U91:U92"/>
    <mergeCell ref="X91:X92"/>
    <mergeCell ref="Y91:Y92"/>
    <mergeCell ref="Z91:Z92"/>
    <mergeCell ref="A87:B87"/>
    <mergeCell ref="A88:B88"/>
    <mergeCell ref="I88:R88"/>
    <mergeCell ref="A89:B89"/>
    <mergeCell ref="C89:F89"/>
    <mergeCell ref="A90:A92"/>
    <mergeCell ref="B90:B92"/>
    <mergeCell ref="C90:D90"/>
    <mergeCell ref="F90:K90"/>
    <mergeCell ref="L90:AA90"/>
    <mergeCell ref="S91:S92"/>
    <mergeCell ref="O91:O92"/>
    <mergeCell ref="P91:P92"/>
    <mergeCell ref="Q91:Q92"/>
    <mergeCell ref="R91:R92"/>
    <mergeCell ref="AB47:AB49"/>
    <mergeCell ref="AA83:AA84"/>
    <mergeCell ref="AB83:AB84"/>
    <mergeCell ref="AC83:AC84"/>
    <mergeCell ref="G84:J84"/>
    <mergeCell ref="F85:K85"/>
    <mergeCell ref="S83:S84"/>
    <mergeCell ref="T83:T84"/>
    <mergeCell ref="U83:U84"/>
    <mergeCell ref="X83:X84"/>
    <mergeCell ref="Y83:Y84"/>
    <mergeCell ref="Z83:Z84"/>
    <mergeCell ref="O83:O84"/>
    <mergeCell ref="P83:P84"/>
    <mergeCell ref="Q83:Q84"/>
    <mergeCell ref="R83:R84"/>
    <mergeCell ref="AA48:AA49"/>
    <mergeCell ref="T48:T49"/>
    <mergeCell ref="U48:U49"/>
    <mergeCell ref="X48:X49"/>
    <mergeCell ref="Y48:Y49"/>
    <mergeCell ref="Z48:Z49"/>
    <mergeCell ref="V48:V49"/>
    <mergeCell ref="W48:W49"/>
    <mergeCell ref="A82:B85"/>
    <mergeCell ref="F83:J83"/>
    <mergeCell ref="L83:L84"/>
    <mergeCell ref="M83:M84"/>
    <mergeCell ref="N83:N84"/>
    <mergeCell ref="Q48:Q49"/>
    <mergeCell ref="R48:R49"/>
    <mergeCell ref="S48:S49"/>
    <mergeCell ref="C48:C49"/>
    <mergeCell ref="D48:D49"/>
    <mergeCell ref="E48:E49"/>
    <mergeCell ref="F48:K48"/>
    <mergeCell ref="L48:L49"/>
    <mergeCell ref="M48:M49"/>
    <mergeCell ref="N48:N49"/>
    <mergeCell ref="A46:B46"/>
    <mergeCell ref="A47:A49"/>
    <mergeCell ref="B47:B49"/>
    <mergeCell ref="C47:D47"/>
    <mergeCell ref="F47:K47"/>
    <mergeCell ref="L47:AA47"/>
    <mergeCell ref="O48:O49"/>
    <mergeCell ref="P48:P49"/>
    <mergeCell ref="AC40:AC41"/>
    <mergeCell ref="G41:J41"/>
    <mergeCell ref="F42:K42"/>
    <mergeCell ref="A44:B44"/>
    <mergeCell ref="A45:B45"/>
    <mergeCell ref="I45:R45"/>
    <mergeCell ref="X40:X41"/>
    <mergeCell ref="Y40:Y41"/>
    <mergeCell ref="Z40:Z41"/>
    <mergeCell ref="AA40:AA41"/>
    <mergeCell ref="AB40:AB41"/>
    <mergeCell ref="P40:P41"/>
    <mergeCell ref="Q40:Q41"/>
    <mergeCell ref="R40:R41"/>
    <mergeCell ref="S40:S41"/>
    <mergeCell ref="AC47:AC49"/>
    <mergeCell ref="T40:T41"/>
    <mergeCell ref="U40:U41"/>
    <mergeCell ref="A39:B42"/>
    <mergeCell ref="F40:J40"/>
    <mergeCell ref="L40:L41"/>
    <mergeCell ref="M40:M41"/>
    <mergeCell ref="N40:N41"/>
    <mergeCell ref="O40:O41"/>
    <mergeCell ref="AB4:AB6"/>
    <mergeCell ref="V40:V41"/>
    <mergeCell ref="W40:W41"/>
    <mergeCell ref="AC4:AC6"/>
    <mergeCell ref="C5:C6"/>
    <mergeCell ref="D5:D6"/>
    <mergeCell ref="E5:E6"/>
    <mergeCell ref="F5:K5"/>
    <mergeCell ref="L5:L6"/>
    <mergeCell ref="M5:M6"/>
    <mergeCell ref="N5:N6"/>
    <mergeCell ref="AA5:AA6"/>
    <mergeCell ref="T5:T6"/>
    <mergeCell ref="U5:U6"/>
    <mergeCell ref="X5:X6"/>
    <mergeCell ref="Y5:Y6"/>
    <mergeCell ref="Z5:Z6"/>
    <mergeCell ref="O5:O6"/>
    <mergeCell ref="P5:P6"/>
    <mergeCell ref="Q5:Q6"/>
    <mergeCell ref="R5:R6"/>
    <mergeCell ref="S5:S6"/>
    <mergeCell ref="A1:B1"/>
    <mergeCell ref="A2:B2"/>
    <mergeCell ref="I2:R2"/>
    <mergeCell ref="A3:B3"/>
    <mergeCell ref="A4:A6"/>
    <mergeCell ref="B4:B6"/>
    <mergeCell ref="C4:D4"/>
    <mergeCell ref="F4:K4"/>
    <mergeCell ref="L4:AA4"/>
    <mergeCell ref="V5:V6"/>
    <mergeCell ref="W5:W6"/>
    <mergeCell ref="V254:V255"/>
    <mergeCell ref="W254:W255"/>
    <mergeCell ref="V261:V262"/>
    <mergeCell ref="W261:W262"/>
    <mergeCell ref="V296:V297"/>
    <mergeCell ref="W296:W297"/>
    <mergeCell ref="V83:V84"/>
    <mergeCell ref="W83:W84"/>
    <mergeCell ref="V91:V92"/>
    <mergeCell ref="W91:W92"/>
    <mergeCell ref="V126:V127"/>
    <mergeCell ref="W126:W127"/>
    <mergeCell ref="V134:V135"/>
    <mergeCell ref="W134:W135"/>
    <mergeCell ref="V169:V170"/>
    <mergeCell ref="W169:W170"/>
  </mergeCells>
  <phoneticPr fontId="2" type="noConversion"/>
  <printOptions horizontalCentered="1"/>
  <pageMargins left="0" right="1.2" top="0.5" bottom="0" header="0.3" footer="0.3"/>
  <pageSetup paperSize="5" scale="12" orientation="landscape" horizontalDpi="120" verticalDpi="72" r:id="rId1"/>
  <rowBreaks count="7" manualBreakCount="7">
    <brk id="43" max="28" man="1"/>
    <brk id="86" max="28" man="1"/>
    <brk id="129" max="28" man="1"/>
    <brk id="171" max="28" man="1"/>
    <brk id="214" max="28" man="1"/>
    <brk id="256" max="28" man="1"/>
    <brk id="298" max="28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093A9-43E3-4401-BA2C-9990C1F48CD3}">
  <dimension ref="A1:PTW319"/>
  <sheetViews>
    <sheetView tabSelected="1" topLeftCell="A7" zoomScale="20" zoomScaleNormal="20" workbookViewId="0">
      <selection activeCell="L23" sqref="L23"/>
    </sheetView>
  </sheetViews>
  <sheetFormatPr defaultColWidth="9.1796875" defaultRowHeight="51" x14ac:dyDescent="1.1000000000000001"/>
  <cols>
    <col min="1" max="1" width="17.36328125" style="85" customWidth="1"/>
    <col min="2" max="2" width="64" style="85" customWidth="1"/>
    <col min="3" max="3" width="27.453125" style="85" customWidth="1"/>
    <col min="4" max="4" width="29.26953125" style="85" customWidth="1"/>
    <col min="5" max="5" width="15.7265625" style="85" hidden="1" customWidth="1"/>
    <col min="6" max="6" width="18.54296875" style="85" customWidth="1"/>
    <col min="7" max="7" width="36.453125" style="85" bestFit="1" customWidth="1"/>
    <col min="8" max="8" width="20.81640625" style="85" bestFit="1" customWidth="1"/>
    <col min="9" max="9" width="20.81640625" style="85" customWidth="1"/>
    <col min="10" max="11" width="18.54296875" style="85" hidden="1" customWidth="1"/>
    <col min="12" max="12" width="49.1796875" style="85" customWidth="1"/>
    <col min="13" max="13" width="47.08984375" style="85" customWidth="1"/>
    <col min="14" max="14" width="50" style="85" customWidth="1"/>
    <col min="15" max="15" width="42.1796875" style="85" customWidth="1"/>
    <col min="16" max="16" width="40.453125" style="85" customWidth="1"/>
    <col min="17" max="17" width="41.81640625" style="85" customWidth="1"/>
    <col min="18" max="18" width="47.453125" style="85" customWidth="1"/>
    <col min="19" max="19" width="47.7265625" style="85" customWidth="1"/>
    <col min="20" max="20" width="47.54296875" style="85" customWidth="1"/>
    <col min="21" max="21" width="45.54296875" style="85" customWidth="1"/>
    <col min="22" max="22" width="39.1796875" style="85" customWidth="1"/>
    <col min="23" max="23" width="53.7265625" style="85" customWidth="1"/>
    <col min="24" max="24" width="52.6328125" style="85" customWidth="1"/>
    <col min="25" max="25" width="59.1796875" style="85" customWidth="1"/>
    <col min="26" max="26" width="36.81640625" style="85" customWidth="1"/>
    <col min="27" max="27" width="35.453125" style="85" customWidth="1"/>
    <col min="28" max="29" width="46.54296875" style="85" customWidth="1"/>
    <col min="30" max="30" width="53.54296875" style="85" customWidth="1"/>
    <col min="31" max="31" width="22" style="85" customWidth="1"/>
    <col min="32" max="32" width="207.453125" style="85" customWidth="1"/>
    <col min="33" max="33" width="29.54296875" style="85" customWidth="1"/>
    <col min="34" max="16384" width="9.1796875" style="85"/>
  </cols>
  <sheetData>
    <row r="1" spans="1:11359" x14ac:dyDescent="1.1000000000000001">
      <c r="B1" s="219" t="s">
        <v>906</v>
      </c>
      <c r="C1" s="219"/>
      <c r="D1" s="219"/>
    </row>
    <row r="2" spans="1:11359" x14ac:dyDescent="1.1000000000000001">
      <c r="B2" s="85" t="s">
        <v>900</v>
      </c>
    </row>
    <row r="3" spans="1:11359" x14ac:dyDescent="1.1000000000000001">
      <c r="B3" s="85" t="s">
        <v>925</v>
      </c>
    </row>
    <row r="4" spans="1:11359" s="8" customFormat="1" ht="49.5" x14ac:dyDescent="0.95">
      <c r="A4" s="298" t="s">
        <v>0</v>
      </c>
      <c r="B4" s="298"/>
      <c r="C4" s="1" t="s">
        <v>1</v>
      </c>
      <c r="D4" s="1" t="s">
        <v>2</v>
      </c>
      <c r="E4" s="1"/>
      <c r="F4" s="1"/>
      <c r="G4" s="1"/>
      <c r="H4" s="1"/>
      <c r="I4" s="1"/>
      <c r="J4" s="1"/>
      <c r="K4" s="1"/>
      <c r="L4" s="2"/>
      <c r="M4" s="3"/>
      <c r="N4" s="4"/>
      <c r="O4" s="298" t="s">
        <v>1231</v>
      </c>
      <c r="P4" s="298"/>
      <c r="Q4" s="298"/>
      <c r="R4" s="298"/>
      <c r="S4" s="298"/>
      <c r="T4" s="298"/>
      <c r="U4" s="298"/>
      <c r="V4" s="298"/>
      <c r="W4" s="298"/>
      <c r="X4" s="298"/>
      <c r="Y4" s="2"/>
      <c r="Z4" s="2"/>
      <c r="AA4" s="2"/>
      <c r="AB4" s="2"/>
      <c r="AC4" s="2"/>
      <c r="AD4" s="2"/>
      <c r="AE4" s="2"/>
      <c r="AF4" s="5"/>
      <c r="AG4" s="6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</row>
    <row r="5" spans="1:11359" s="8" customFormat="1" ht="49.5" x14ac:dyDescent="0.95">
      <c r="A5" s="298" t="s">
        <v>3</v>
      </c>
      <c r="B5" s="298"/>
      <c r="C5" s="1" t="s">
        <v>1</v>
      </c>
      <c r="D5" s="1" t="s">
        <v>38</v>
      </c>
      <c r="E5" s="1"/>
      <c r="F5" s="1"/>
      <c r="G5" s="1"/>
      <c r="H5" s="1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6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</row>
    <row r="6" spans="1:11359" s="8" customFormat="1" ht="49.5" x14ac:dyDescent="0.95">
      <c r="A6" s="299" t="s">
        <v>4</v>
      </c>
      <c r="B6" s="299"/>
      <c r="C6" s="1" t="s">
        <v>1</v>
      </c>
      <c r="D6" s="9" t="s">
        <v>656</v>
      </c>
      <c r="E6" s="9"/>
      <c r="F6" s="1"/>
      <c r="G6" s="9"/>
      <c r="H6" s="9"/>
      <c r="I6" s="10"/>
      <c r="J6" s="10"/>
      <c r="K6" s="10"/>
      <c r="L6" s="11"/>
      <c r="M6" s="3"/>
      <c r="N6" s="4"/>
      <c r="O6" s="11"/>
      <c r="P6" s="11"/>
      <c r="Q6" s="3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5"/>
      <c r="AG6" s="6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</row>
    <row r="7" spans="1:11359" s="15" customFormat="1" ht="49.5" x14ac:dyDescent="0.95">
      <c r="A7" s="300" t="s">
        <v>5</v>
      </c>
      <c r="B7" s="300" t="s">
        <v>6</v>
      </c>
      <c r="C7" s="303" t="s">
        <v>7</v>
      </c>
      <c r="D7" s="304"/>
      <c r="E7" s="12" t="s">
        <v>8</v>
      </c>
      <c r="F7" s="305" t="s">
        <v>9</v>
      </c>
      <c r="G7" s="306"/>
      <c r="H7" s="306"/>
      <c r="I7" s="306"/>
      <c r="J7" s="306"/>
      <c r="K7" s="307"/>
      <c r="L7" s="308" t="s">
        <v>10</v>
      </c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09"/>
      <c r="AB7" s="309"/>
      <c r="AC7" s="309"/>
      <c r="AD7" s="309"/>
      <c r="AE7" s="296" t="s">
        <v>11</v>
      </c>
      <c r="AF7" s="296" t="s">
        <v>12</v>
      </c>
      <c r="AG7" s="1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14"/>
      <c r="EX7" s="14"/>
      <c r="EY7" s="14"/>
      <c r="EZ7" s="14"/>
      <c r="FA7" s="14"/>
      <c r="FB7" s="14"/>
      <c r="FC7" s="14"/>
      <c r="FD7" s="14"/>
    </row>
    <row r="8" spans="1:11359" s="15" customFormat="1" ht="49.5" x14ac:dyDescent="0.95">
      <c r="A8" s="301"/>
      <c r="B8" s="301"/>
      <c r="C8" s="300" t="s">
        <v>13</v>
      </c>
      <c r="D8" s="300" t="s">
        <v>14</v>
      </c>
      <c r="E8" s="301" t="s">
        <v>15</v>
      </c>
      <c r="F8" s="311" t="s">
        <v>16</v>
      </c>
      <c r="G8" s="312"/>
      <c r="H8" s="312"/>
      <c r="I8" s="312"/>
      <c r="J8" s="312"/>
      <c r="K8" s="313"/>
      <c r="L8" s="296" t="s">
        <v>17</v>
      </c>
      <c r="M8" s="296" t="s">
        <v>45</v>
      </c>
      <c r="N8" s="296" t="s">
        <v>19</v>
      </c>
      <c r="O8" s="296" t="s">
        <v>169</v>
      </c>
      <c r="P8" s="296" t="s">
        <v>194</v>
      </c>
      <c r="Q8" s="296" t="s">
        <v>326</v>
      </c>
      <c r="R8" s="296" t="s">
        <v>52</v>
      </c>
      <c r="S8" s="296" t="s">
        <v>604</v>
      </c>
      <c r="T8" s="296" t="s">
        <v>47</v>
      </c>
      <c r="U8" s="296" t="s">
        <v>18</v>
      </c>
      <c r="V8" s="316" t="s">
        <v>31</v>
      </c>
      <c r="W8" s="296" t="s">
        <v>54</v>
      </c>
      <c r="X8" s="314" t="s">
        <v>56</v>
      </c>
      <c r="Y8" s="314" t="s">
        <v>59</v>
      </c>
      <c r="Z8" s="296" t="s">
        <v>32</v>
      </c>
      <c r="AA8" s="296" t="s">
        <v>139</v>
      </c>
      <c r="AB8" s="296" t="s">
        <v>111</v>
      </c>
      <c r="AC8" s="296" t="s">
        <v>535</v>
      </c>
      <c r="AD8" s="296" t="s">
        <v>66</v>
      </c>
      <c r="AE8" s="310"/>
      <c r="AF8" s="310"/>
      <c r="AG8" s="1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14"/>
      <c r="EX8" s="14"/>
      <c r="EY8" s="14"/>
      <c r="EZ8" s="14"/>
      <c r="FA8" s="14"/>
      <c r="FB8" s="14"/>
      <c r="FC8" s="14"/>
      <c r="FD8" s="14"/>
    </row>
    <row r="9" spans="1:11359" s="15" customFormat="1" ht="164.5" customHeight="1" x14ac:dyDescent="0.95">
      <c r="A9" s="302"/>
      <c r="B9" s="302"/>
      <c r="C9" s="302"/>
      <c r="D9" s="302"/>
      <c r="E9" s="302"/>
      <c r="F9" s="16" t="s">
        <v>20</v>
      </c>
      <c r="G9" s="16" t="s">
        <v>21</v>
      </c>
      <c r="H9" s="16" t="s">
        <v>20</v>
      </c>
      <c r="I9" s="16" t="s">
        <v>21</v>
      </c>
      <c r="J9" s="16" t="s">
        <v>20</v>
      </c>
      <c r="K9" s="16" t="s">
        <v>21</v>
      </c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316"/>
      <c r="W9" s="297"/>
      <c r="X9" s="315"/>
      <c r="Y9" s="315"/>
      <c r="Z9" s="297"/>
      <c r="AA9" s="297"/>
      <c r="AB9" s="297"/>
      <c r="AC9" s="297"/>
      <c r="AD9" s="297"/>
      <c r="AE9" s="297"/>
      <c r="AF9" s="297"/>
      <c r="AG9" s="1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14"/>
      <c r="EX9" s="14"/>
      <c r="EY9" s="14"/>
      <c r="EZ9" s="14"/>
      <c r="FA9" s="14"/>
      <c r="FB9" s="14"/>
      <c r="FC9" s="14"/>
      <c r="FD9" s="14"/>
    </row>
    <row r="10" spans="1:11359" s="15" customFormat="1" ht="49.5" x14ac:dyDescent="0.95">
      <c r="A10" s="17"/>
      <c r="B10" s="18"/>
      <c r="C10" s="18"/>
      <c r="D10" s="17"/>
      <c r="E10" s="17"/>
      <c r="F10" s="19"/>
      <c r="G10" s="19"/>
      <c r="H10" s="19"/>
      <c r="I10" s="19"/>
      <c r="J10" s="19"/>
      <c r="K10" s="19"/>
      <c r="L10" s="20">
        <v>3200</v>
      </c>
      <c r="M10" s="21">
        <v>4000</v>
      </c>
      <c r="N10" s="21">
        <v>4800</v>
      </c>
      <c r="O10" s="20">
        <v>5600</v>
      </c>
      <c r="P10" s="22">
        <v>6400</v>
      </c>
      <c r="Q10" s="21">
        <v>7200</v>
      </c>
      <c r="R10" s="21">
        <v>32000</v>
      </c>
      <c r="S10" s="21">
        <v>37600</v>
      </c>
      <c r="T10" s="20">
        <v>38400</v>
      </c>
      <c r="U10" s="20">
        <v>68000</v>
      </c>
      <c r="V10" s="21">
        <v>84000</v>
      </c>
      <c r="W10" s="20">
        <v>76000</v>
      </c>
      <c r="X10" s="21">
        <v>84000</v>
      </c>
      <c r="Y10" s="21">
        <v>80000</v>
      </c>
      <c r="Z10" s="22">
        <v>6500</v>
      </c>
      <c r="AA10" s="21">
        <v>6000</v>
      </c>
      <c r="AB10" s="21">
        <v>84000</v>
      </c>
      <c r="AC10" s="20">
        <v>76000</v>
      </c>
      <c r="AD10" s="20">
        <v>76000</v>
      </c>
      <c r="AE10" s="23"/>
      <c r="AF10" s="17"/>
      <c r="AG10" s="1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14"/>
      <c r="EX10" s="14"/>
      <c r="EY10" s="14"/>
      <c r="EZ10" s="14"/>
      <c r="FA10" s="14"/>
      <c r="FB10" s="14"/>
      <c r="FC10" s="14"/>
      <c r="FD10" s="14"/>
    </row>
    <row r="11" spans="1:11359" s="33" customFormat="1" ht="49.5" x14ac:dyDescent="0.95">
      <c r="A11" s="276">
        <v>1</v>
      </c>
      <c r="B11" s="277" t="s">
        <v>1200</v>
      </c>
      <c r="C11" s="278">
        <v>345325</v>
      </c>
      <c r="D11" s="276">
        <v>345437</v>
      </c>
      <c r="E11" s="276"/>
      <c r="F11" s="279">
        <v>7</v>
      </c>
      <c r="G11" s="279">
        <v>12</v>
      </c>
      <c r="H11" s="279">
        <v>13</v>
      </c>
      <c r="I11" s="279">
        <v>17</v>
      </c>
      <c r="J11" s="279"/>
      <c r="K11" s="279"/>
      <c r="L11" s="280"/>
      <c r="M11" s="281"/>
      <c r="N11" s="281"/>
      <c r="O11" s="282"/>
      <c r="P11" s="280"/>
      <c r="Q11" s="281"/>
      <c r="R11" s="280"/>
      <c r="S11" s="280"/>
      <c r="T11" s="282"/>
      <c r="U11" s="280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389" t="s">
        <v>1252</v>
      </c>
      <c r="AG11" s="32">
        <f>D11-C11</f>
        <v>112</v>
      </c>
    </row>
    <row r="12" spans="1:11359" s="33" customFormat="1" ht="49.5" x14ac:dyDescent="0.95">
      <c r="A12" s="283">
        <v>2</v>
      </c>
      <c r="B12" s="277" t="s">
        <v>1201</v>
      </c>
      <c r="C12" s="276">
        <v>345437</v>
      </c>
      <c r="D12" s="283">
        <v>345842</v>
      </c>
      <c r="E12" s="283"/>
      <c r="F12" s="279">
        <v>7</v>
      </c>
      <c r="G12" s="279">
        <v>12</v>
      </c>
      <c r="H12" s="279">
        <v>13</v>
      </c>
      <c r="I12" s="279">
        <v>17</v>
      </c>
      <c r="J12" s="284"/>
      <c r="K12" s="284"/>
      <c r="L12" s="285"/>
      <c r="M12" s="286"/>
      <c r="N12" s="286"/>
      <c r="O12" s="287"/>
      <c r="P12" s="285"/>
      <c r="Q12" s="286"/>
      <c r="R12" s="285"/>
      <c r="S12" s="285"/>
      <c r="T12" s="287"/>
      <c r="U12" s="285"/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390"/>
      <c r="AG12" s="32">
        <f t="shared" ref="AG12:AG41" si="0">D12-C12</f>
        <v>405</v>
      </c>
    </row>
    <row r="13" spans="1:11359" s="33" customFormat="1" ht="49.5" x14ac:dyDescent="0.95">
      <c r="A13" s="276">
        <v>3</v>
      </c>
      <c r="B13" s="277" t="s">
        <v>1202</v>
      </c>
      <c r="C13" s="283">
        <v>345842</v>
      </c>
      <c r="D13" s="276">
        <v>346249</v>
      </c>
      <c r="E13" s="276"/>
      <c r="F13" s="279">
        <v>7</v>
      </c>
      <c r="G13" s="279">
        <v>12</v>
      </c>
      <c r="H13" s="279">
        <v>13</v>
      </c>
      <c r="I13" s="279">
        <v>17</v>
      </c>
      <c r="J13" s="279"/>
      <c r="K13" s="279"/>
      <c r="L13" s="280"/>
      <c r="M13" s="281"/>
      <c r="N13" s="281"/>
      <c r="O13" s="282"/>
      <c r="P13" s="280"/>
      <c r="Q13" s="281"/>
      <c r="R13" s="280"/>
      <c r="S13" s="280"/>
      <c r="T13" s="282"/>
      <c r="U13" s="280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390"/>
      <c r="AG13" s="227">
        <f t="shared" si="0"/>
        <v>407</v>
      </c>
      <c r="AH13" s="230"/>
      <c r="AI13" s="230"/>
      <c r="AJ13" s="230"/>
      <c r="AK13" s="229"/>
      <c r="AL13" s="226"/>
      <c r="AM13" s="227"/>
      <c r="AN13" s="227"/>
      <c r="AO13" s="227"/>
      <c r="AP13" s="228"/>
      <c r="AQ13" s="228"/>
      <c r="AR13" s="228"/>
      <c r="AS13" s="228"/>
      <c r="AT13" s="228"/>
      <c r="AU13" s="228"/>
      <c r="AV13" s="229"/>
      <c r="AW13" s="230"/>
      <c r="AX13" s="230"/>
      <c r="AY13" s="231"/>
      <c r="AZ13" s="229"/>
      <c r="BA13" s="230"/>
      <c r="BB13" s="229"/>
      <c r="BC13" s="229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29"/>
      <c r="BQ13" s="226"/>
      <c r="BR13" s="227"/>
      <c r="BS13" s="227"/>
      <c r="BT13" s="227"/>
      <c r="BU13" s="228"/>
      <c r="BV13" s="228"/>
      <c r="BW13" s="228"/>
      <c r="BX13" s="228"/>
      <c r="BY13" s="228"/>
      <c r="BZ13" s="228"/>
      <c r="CA13" s="229"/>
      <c r="CB13" s="230"/>
      <c r="CC13" s="230"/>
      <c r="CD13" s="231"/>
      <c r="CE13" s="229"/>
      <c r="CF13" s="230"/>
      <c r="CG13" s="229"/>
      <c r="CH13" s="229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29"/>
      <c r="CV13" s="226"/>
      <c r="CW13" s="227"/>
      <c r="CX13" s="227"/>
      <c r="CY13" s="227"/>
      <c r="CZ13" s="228"/>
      <c r="DA13" s="228"/>
      <c r="DB13" s="228"/>
      <c r="DC13" s="228"/>
      <c r="DD13" s="228"/>
      <c r="DE13" s="228"/>
      <c r="DF13" s="229"/>
      <c r="DG13" s="230"/>
      <c r="DH13" s="230"/>
      <c r="DI13" s="231"/>
      <c r="DJ13" s="229"/>
      <c r="DK13" s="230"/>
      <c r="DL13" s="229"/>
      <c r="DM13" s="229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29"/>
      <c r="EA13" s="226"/>
      <c r="EB13" s="227"/>
      <c r="EC13" s="227"/>
      <c r="ED13" s="227"/>
      <c r="EE13" s="228"/>
      <c r="EF13" s="228"/>
      <c r="EG13" s="228"/>
      <c r="EH13" s="228"/>
      <c r="EI13" s="228"/>
      <c r="EJ13" s="228"/>
      <c r="EK13" s="229"/>
      <c r="EL13" s="230"/>
      <c r="EM13" s="230"/>
      <c r="EN13" s="231"/>
      <c r="EO13" s="229"/>
      <c r="EP13" s="230"/>
      <c r="EQ13" s="229"/>
      <c r="ER13" s="229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29"/>
      <c r="FF13" s="226"/>
      <c r="FG13" s="227"/>
      <c r="FH13" s="227"/>
      <c r="FI13" s="227"/>
      <c r="FJ13" s="228"/>
      <c r="FK13" s="228"/>
      <c r="FL13" s="228"/>
      <c r="FM13" s="228"/>
      <c r="FN13" s="228"/>
      <c r="FO13" s="228"/>
      <c r="FP13" s="229"/>
      <c r="FQ13" s="230"/>
      <c r="FR13" s="230"/>
      <c r="FS13" s="231"/>
      <c r="FT13" s="229"/>
      <c r="FU13" s="230"/>
      <c r="FV13" s="229"/>
      <c r="FW13" s="229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29"/>
      <c r="GK13" s="226"/>
      <c r="GL13" s="227"/>
      <c r="GM13" s="227"/>
      <c r="GN13" s="227"/>
      <c r="GO13" s="228"/>
      <c r="GP13" s="228"/>
      <c r="GQ13" s="228"/>
      <c r="GR13" s="228"/>
      <c r="GS13" s="228"/>
      <c r="GT13" s="228"/>
      <c r="GU13" s="229"/>
      <c r="GV13" s="230"/>
      <c r="GW13" s="230"/>
      <c r="GX13" s="231"/>
      <c r="GY13" s="229"/>
      <c r="GZ13" s="230"/>
      <c r="HA13" s="229"/>
      <c r="HB13" s="229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29"/>
      <c r="HP13" s="226"/>
      <c r="HQ13" s="227"/>
      <c r="HR13" s="227"/>
      <c r="HS13" s="227"/>
      <c r="HT13" s="228"/>
      <c r="HU13" s="228"/>
      <c r="HV13" s="228"/>
      <c r="HW13" s="228"/>
      <c r="HX13" s="228"/>
      <c r="HY13" s="228"/>
      <c r="HZ13" s="229"/>
      <c r="IA13" s="230"/>
      <c r="IB13" s="230"/>
      <c r="IC13" s="231"/>
      <c r="ID13" s="229"/>
      <c r="IE13" s="230"/>
      <c r="IF13" s="229"/>
      <c r="IG13" s="229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29"/>
      <c r="IU13" s="226"/>
      <c r="IV13" s="227"/>
      <c r="IW13" s="227"/>
      <c r="IX13" s="227"/>
      <c r="IY13" s="228"/>
      <c r="IZ13" s="228"/>
      <c r="JA13" s="228"/>
      <c r="JB13" s="228"/>
      <c r="JC13" s="228"/>
      <c r="JD13" s="228"/>
      <c r="JE13" s="229"/>
      <c r="JF13" s="230"/>
      <c r="JG13" s="230"/>
      <c r="JH13" s="231"/>
      <c r="JI13" s="229"/>
      <c r="JJ13" s="230"/>
      <c r="JK13" s="229"/>
      <c r="JL13" s="229"/>
      <c r="JM13" s="230"/>
      <c r="JN13" s="230"/>
      <c r="JO13" s="230"/>
      <c r="JP13" s="230"/>
      <c r="JQ13" s="230"/>
      <c r="JR13" s="230"/>
      <c r="JS13" s="230"/>
      <c r="JT13" s="230"/>
      <c r="JU13" s="230"/>
      <c r="JV13" s="230"/>
      <c r="JW13" s="230"/>
      <c r="JX13" s="230"/>
      <c r="JY13" s="229"/>
      <c r="JZ13" s="226"/>
      <c r="KA13" s="227"/>
      <c r="KB13" s="227"/>
      <c r="KC13" s="227"/>
      <c r="KD13" s="228"/>
      <c r="KE13" s="228"/>
      <c r="KF13" s="228"/>
      <c r="KG13" s="228"/>
      <c r="KH13" s="228"/>
      <c r="KI13" s="228"/>
      <c r="KJ13" s="229"/>
      <c r="KK13" s="230"/>
      <c r="KL13" s="230"/>
      <c r="KM13" s="231"/>
      <c r="KN13" s="229"/>
      <c r="KO13" s="230"/>
      <c r="KP13" s="229"/>
      <c r="KQ13" s="229"/>
      <c r="KR13" s="230"/>
      <c r="KS13" s="230"/>
      <c r="KT13" s="230"/>
      <c r="KU13" s="230"/>
      <c r="KV13" s="230"/>
      <c r="KW13" s="230"/>
      <c r="KX13" s="230"/>
      <c r="KY13" s="230"/>
      <c r="KZ13" s="230"/>
      <c r="LA13" s="230"/>
      <c r="LB13" s="230"/>
      <c r="LC13" s="230"/>
      <c r="LD13" s="229"/>
      <c r="LE13" s="226"/>
      <c r="LF13" s="227"/>
      <c r="LG13" s="227"/>
      <c r="LH13" s="227"/>
      <c r="LI13" s="228"/>
      <c r="LJ13" s="228"/>
      <c r="LK13" s="228"/>
      <c r="LL13" s="228"/>
      <c r="LM13" s="228"/>
      <c r="LN13" s="228"/>
      <c r="LO13" s="229"/>
      <c r="LP13" s="230"/>
      <c r="LQ13" s="230"/>
      <c r="LR13" s="231"/>
      <c r="LS13" s="229"/>
      <c r="LT13" s="230"/>
      <c r="LU13" s="229"/>
      <c r="LV13" s="229"/>
      <c r="LW13" s="230"/>
      <c r="LX13" s="230"/>
      <c r="LY13" s="230"/>
      <c r="LZ13" s="230"/>
      <c r="MA13" s="230"/>
      <c r="MB13" s="230"/>
      <c r="MC13" s="230"/>
      <c r="MD13" s="230"/>
      <c r="ME13" s="230"/>
      <c r="MF13" s="230"/>
      <c r="MG13" s="230"/>
      <c r="MH13" s="230"/>
      <c r="MI13" s="229"/>
      <c r="MJ13" s="226"/>
      <c r="MK13" s="227"/>
      <c r="ML13" s="227"/>
      <c r="MM13" s="227"/>
      <c r="MN13" s="228"/>
      <c r="MO13" s="228"/>
      <c r="MP13" s="228"/>
      <c r="MQ13" s="228"/>
      <c r="MR13" s="228"/>
      <c r="MS13" s="228"/>
      <c r="MT13" s="229"/>
      <c r="MU13" s="230"/>
      <c r="MV13" s="230"/>
      <c r="MW13" s="231"/>
      <c r="MX13" s="229"/>
      <c r="MY13" s="230"/>
      <c r="MZ13" s="229"/>
      <c r="NA13" s="229"/>
      <c r="NB13" s="230"/>
      <c r="NC13" s="230"/>
      <c r="ND13" s="230"/>
      <c r="NE13" s="230"/>
      <c r="NF13" s="230"/>
      <c r="NG13" s="230"/>
      <c r="NH13" s="230"/>
      <c r="NI13" s="230"/>
      <c r="NJ13" s="230"/>
      <c r="NK13" s="230"/>
      <c r="NL13" s="230"/>
      <c r="NM13" s="230"/>
      <c r="NN13" s="229"/>
      <c r="NO13" s="226"/>
      <c r="NP13" s="227"/>
      <c r="NQ13" s="227"/>
      <c r="NR13" s="227"/>
      <c r="NS13" s="228"/>
      <c r="NT13" s="228"/>
      <c r="NU13" s="228"/>
      <c r="NV13" s="228"/>
      <c r="NW13" s="228"/>
      <c r="NX13" s="228"/>
      <c r="NY13" s="229"/>
      <c r="NZ13" s="230"/>
      <c r="OA13" s="230"/>
      <c r="OB13" s="231"/>
      <c r="OC13" s="229"/>
      <c r="OD13" s="230"/>
      <c r="OE13" s="229"/>
      <c r="OF13" s="229"/>
      <c r="OG13" s="230"/>
      <c r="OH13" s="230"/>
      <c r="OI13" s="230"/>
      <c r="OJ13" s="230"/>
      <c r="OK13" s="230"/>
      <c r="OL13" s="230"/>
      <c r="OM13" s="230"/>
      <c r="ON13" s="230"/>
      <c r="OO13" s="230"/>
      <c r="OP13" s="230"/>
      <c r="OQ13" s="230"/>
      <c r="OR13" s="230"/>
      <c r="OS13" s="229"/>
      <c r="OT13" s="226"/>
      <c r="OU13" s="227"/>
      <c r="OV13" s="227"/>
      <c r="OW13" s="227"/>
      <c r="OX13" s="228"/>
      <c r="OY13" s="228"/>
      <c r="OZ13" s="228"/>
      <c r="PA13" s="228"/>
      <c r="PB13" s="228"/>
      <c r="PC13" s="228"/>
      <c r="PD13" s="229"/>
      <c r="PE13" s="230"/>
      <c r="PF13" s="230"/>
      <c r="PG13" s="231"/>
      <c r="PH13" s="229"/>
      <c r="PI13" s="230"/>
      <c r="PJ13" s="229"/>
      <c r="PK13" s="229"/>
      <c r="PL13" s="230"/>
      <c r="PM13" s="230"/>
      <c r="PN13" s="230"/>
      <c r="PO13" s="230"/>
      <c r="PP13" s="230"/>
      <c r="PQ13" s="230"/>
      <c r="PR13" s="230"/>
      <c r="PS13" s="230"/>
      <c r="PT13" s="230"/>
      <c r="PU13" s="230"/>
      <c r="PV13" s="230"/>
      <c r="PW13" s="230"/>
      <c r="PX13" s="229"/>
      <c r="PY13" s="226"/>
      <c r="PZ13" s="227"/>
      <c r="QA13" s="227"/>
      <c r="QB13" s="227"/>
      <c r="QC13" s="228"/>
      <c r="QD13" s="228"/>
      <c r="QE13" s="228"/>
      <c r="QF13" s="228"/>
      <c r="QG13" s="228"/>
      <c r="QH13" s="228"/>
      <c r="QI13" s="229"/>
      <c r="QJ13" s="230"/>
      <c r="QK13" s="230"/>
      <c r="QL13" s="231"/>
      <c r="QM13" s="229"/>
      <c r="QN13" s="230"/>
      <c r="QO13" s="229"/>
      <c r="QP13" s="229"/>
      <c r="QQ13" s="230"/>
      <c r="QR13" s="230"/>
      <c r="QS13" s="230"/>
      <c r="QT13" s="230"/>
      <c r="QU13" s="230"/>
      <c r="QV13" s="230"/>
      <c r="QW13" s="230"/>
      <c r="QX13" s="230"/>
      <c r="QY13" s="230"/>
      <c r="QZ13" s="230"/>
      <c r="RA13" s="230"/>
      <c r="RB13" s="230"/>
      <c r="RC13" s="229"/>
      <c r="RD13" s="226"/>
      <c r="RE13" s="227"/>
      <c r="RF13" s="227"/>
      <c r="RG13" s="227"/>
      <c r="RH13" s="228"/>
      <c r="RI13" s="228"/>
      <c r="RJ13" s="228"/>
      <c r="RK13" s="228"/>
      <c r="RL13" s="228"/>
      <c r="RM13" s="228"/>
      <c r="RN13" s="229"/>
      <c r="RO13" s="230"/>
      <c r="RP13" s="230"/>
      <c r="RQ13" s="231"/>
      <c r="RR13" s="229"/>
      <c r="RS13" s="230"/>
      <c r="RT13" s="229"/>
      <c r="RU13" s="229"/>
      <c r="RV13" s="230"/>
      <c r="RW13" s="230"/>
      <c r="RX13" s="230"/>
      <c r="RY13" s="230"/>
      <c r="RZ13" s="230"/>
      <c r="SA13" s="230"/>
      <c r="SB13" s="230"/>
      <c r="SC13" s="230"/>
      <c r="SD13" s="230"/>
      <c r="SE13" s="230"/>
      <c r="SF13" s="230"/>
      <c r="SG13" s="230"/>
      <c r="SH13" s="229"/>
      <c r="SI13" s="226"/>
      <c r="SJ13" s="227"/>
      <c r="SK13" s="227"/>
      <c r="SL13" s="227"/>
      <c r="SM13" s="228"/>
      <c r="SN13" s="228"/>
      <c r="SO13" s="228"/>
      <c r="SP13" s="228"/>
      <c r="SQ13" s="228"/>
      <c r="SR13" s="228"/>
      <c r="SS13" s="229"/>
      <c r="ST13" s="230"/>
      <c r="SU13" s="230"/>
      <c r="SV13" s="231"/>
      <c r="SW13" s="229"/>
      <c r="SX13" s="230"/>
      <c r="SY13" s="229"/>
      <c r="SZ13" s="229"/>
      <c r="TA13" s="230"/>
      <c r="TB13" s="230"/>
      <c r="TC13" s="230"/>
      <c r="TD13" s="230"/>
      <c r="TE13" s="230"/>
      <c r="TF13" s="230"/>
      <c r="TG13" s="230"/>
      <c r="TH13" s="230"/>
      <c r="TI13" s="230"/>
      <c r="TJ13" s="230"/>
      <c r="TK13" s="230"/>
      <c r="TL13" s="230"/>
      <c r="TM13" s="229"/>
      <c r="TN13" s="226"/>
      <c r="TO13" s="227"/>
      <c r="TP13" s="227"/>
      <c r="TQ13" s="227"/>
      <c r="TR13" s="228"/>
      <c r="TS13" s="228"/>
      <c r="TT13" s="228"/>
      <c r="TU13" s="228"/>
      <c r="TV13" s="228"/>
      <c r="TW13" s="228"/>
      <c r="TX13" s="229"/>
      <c r="TY13" s="230"/>
      <c r="TZ13" s="230"/>
      <c r="UA13" s="231"/>
      <c r="UB13" s="229"/>
      <c r="UC13" s="230"/>
      <c r="UD13" s="229"/>
      <c r="UE13" s="229"/>
      <c r="UF13" s="230"/>
      <c r="UG13" s="230"/>
      <c r="UH13" s="230"/>
      <c r="UI13" s="230"/>
      <c r="UJ13" s="230"/>
      <c r="UK13" s="230"/>
      <c r="UL13" s="230"/>
      <c r="UM13" s="230"/>
      <c r="UN13" s="230"/>
      <c r="UO13" s="230"/>
      <c r="UP13" s="230"/>
      <c r="UQ13" s="230"/>
      <c r="UR13" s="229"/>
      <c r="US13" s="226"/>
      <c r="UT13" s="227"/>
      <c r="UU13" s="227"/>
      <c r="UV13" s="227"/>
      <c r="UW13" s="228"/>
      <c r="UX13" s="228"/>
      <c r="UY13" s="228"/>
      <c r="UZ13" s="228"/>
      <c r="VA13" s="228"/>
      <c r="VB13" s="228"/>
      <c r="VC13" s="229"/>
      <c r="VD13" s="230"/>
      <c r="VE13" s="230"/>
      <c r="VF13" s="231"/>
      <c r="VG13" s="229"/>
      <c r="VH13" s="230"/>
      <c r="VI13" s="229"/>
      <c r="VJ13" s="229"/>
      <c r="VK13" s="230"/>
      <c r="VL13" s="230"/>
      <c r="VM13" s="230"/>
      <c r="VN13" s="230"/>
      <c r="VO13" s="230"/>
      <c r="VP13" s="230"/>
      <c r="VQ13" s="230"/>
      <c r="VR13" s="230"/>
      <c r="VS13" s="230"/>
      <c r="VT13" s="230"/>
      <c r="VU13" s="230"/>
      <c r="VV13" s="230"/>
      <c r="VW13" s="229"/>
      <c r="VX13" s="226"/>
      <c r="VY13" s="227"/>
      <c r="VZ13" s="227"/>
      <c r="WA13" s="227"/>
      <c r="WB13" s="228"/>
      <c r="WC13" s="228"/>
      <c r="WD13" s="228"/>
      <c r="WE13" s="228"/>
      <c r="WF13" s="228"/>
      <c r="WG13" s="228"/>
      <c r="WH13" s="229"/>
      <c r="WI13" s="230"/>
      <c r="WJ13" s="230"/>
      <c r="WK13" s="231"/>
      <c r="WL13" s="229"/>
      <c r="WM13" s="230"/>
      <c r="WN13" s="229"/>
      <c r="WO13" s="229"/>
      <c r="WP13" s="230"/>
      <c r="WQ13" s="230"/>
      <c r="WR13" s="230"/>
      <c r="WS13" s="230"/>
      <c r="WT13" s="230"/>
      <c r="WU13" s="230"/>
      <c r="WV13" s="230"/>
      <c r="WW13" s="230"/>
      <c r="WX13" s="230"/>
      <c r="WY13" s="230"/>
      <c r="WZ13" s="230"/>
      <c r="XA13" s="230"/>
      <c r="XB13" s="229"/>
      <c r="XC13" s="226"/>
      <c r="XD13" s="227"/>
      <c r="XE13" s="227"/>
      <c r="XF13" s="227"/>
      <c r="XG13" s="228"/>
      <c r="XH13" s="228"/>
      <c r="XI13" s="228"/>
      <c r="XJ13" s="228"/>
      <c r="XK13" s="228"/>
      <c r="XL13" s="228"/>
      <c r="XM13" s="229"/>
      <c r="XN13" s="230"/>
      <c r="XO13" s="230"/>
      <c r="XP13" s="231"/>
      <c r="XQ13" s="229"/>
      <c r="XR13" s="230"/>
      <c r="XS13" s="229"/>
      <c r="XT13" s="229"/>
      <c r="XU13" s="230"/>
      <c r="XV13" s="230"/>
      <c r="XW13" s="230"/>
      <c r="XX13" s="230"/>
      <c r="XY13" s="230"/>
      <c r="XZ13" s="230"/>
      <c r="YA13" s="230"/>
      <c r="YB13" s="230"/>
      <c r="YC13" s="230"/>
      <c r="YD13" s="230"/>
      <c r="YE13" s="230"/>
      <c r="YF13" s="230"/>
      <c r="YG13" s="229"/>
      <c r="YH13" s="226"/>
      <c r="YI13" s="227"/>
      <c r="YJ13" s="227"/>
      <c r="YK13" s="227"/>
      <c r="YL13" s="228"/>
      <c r="YM13" s="228"/>
      <c r="YN13" s="228"/>
      <c r="YO13" s="228"/>
      <c r="YP13" s="228"/>
      <c r="YQ13" s="228"/>
      <c r="YR13" s="229"/>
      <c r="YS13" s="230"/>
      <c r="YT13" s="230"/>
      <c r="YU13" s="231"/>
      <c r="YV13" s="229"/>
      <c r="YW13" s="230"/>
      <c r="YX13" s="229"/>
      <c r="YY13" s="229"/>
      <c r="YZ13" s="230"/>
      <c r="ZA13" s="230"/>
      <c r="ZB13" s="230"/>
      <c r="ZC13" s="230"/>
      <c r="ZD13" s="230"/>
      <c r="ZE13" s="230"/>
      <c r="ZF13" s="230"/>
      <c r="ZG13" s="230"/>
      <c r="ZH13" s="230"/>
      <c r="ZI13" s="230"/>
      <c r="ZJ13" s="230"/>
      <c r="ZK13" s="230"/>
      <c r="ZL13" s="229"/>
      <c r="ZM13" s="226"/>
      <c r="ZN13" s="227"/>
      <c r="ZO13" s="227"/>
      <c r="ZP13" s="227"/>
      <c r="ZQ13" s="228"/>
      <c r="ZR13" s="228"/>
      <c r="ZS13" s="228"/>
      <c r="ZT13" s="228"/>
      <c r="ZU13" s="228"/>
      <c r="ZV13" s="228"/>
      <c r="ZW13" s="229"/>
      <c r="ZX13" s="230"/>
      <c r="ZY13" s="230"/>
      <c r="ZZ13" s="231"/>
      <c r="AAA13" s="229"/>
      <c r="AAB13" s="230"/>
      <c r="AAC13" s="229"/>
      <c r="AAD13" s="229"/>
      <c r="AAE13" s="230"/>
      <c r="AAF13" s="230"/>
      <c r="AAG13" s="230"/>
      <c r="AAH13" s="230"/>
      <c r="AAI13" s="230"/>
      <c r="AAJ13" s="230"/>
      <c r="AAK13" s="230"/>
      <c r="AAL13" s="230"/>
      <c r="AAM13" s="230"/>
      <c r="AAN13" s="230"/>
      <c r="AAO13" s="230"/>
      <c r="AAP13" s="230"/>
      <c r="AAQ13" s="229"/>
      <c r="AAR13" s="226"/>
      <c r="AAS13" s="227"/>
      <c r="AAT13" s="227"/>
      <c r="AAU13" s="227"/>
      <c r="AAV13" s="228"/>
      <c r="AAW13" s="228"/>
      <c r="AAX13" s="228"/>
      <c r="AAY13" s="228"/>
      <c r="AAZ13" s="228"/>
      <c r="ABA13" s="228"/>
      <c r="ABB13" s="229"/>
      <c r="ABC13" s="230"/>
      <c r="ABD13" s="230"/>
      <c r="ABE13" s="231"/>
      <c r="ABF13" s="229"/>
      <c r="ABG13" s="230"/>
      <c r="ABH13" s="229"/>
      <c r="ABI13" s="229"/>
      <c r="ABJ13" s="230"/>
      <c r="ABK13" s="230"/>
      <c r="ABL13" s="230"/>
      <c r="ABM13" s="230"/>
      <c r="ABN13" s="230"/>
      <c r="ABO13" s="230"/>
      <c r="ABP13" s="230"/>
      <c r="ABQ13" s="230"/>
      <c r="ABR13" s="230"/>
      <c r="ABS13" s="230"/>
      <c r="ABT13" s="230"/>
      <c r="ABU13" s="230"/>
      <c r="ABV13" s="229"/>
      <c r="ABW13" s="226"/>
      <c r="ABX13" s="227"/>
      <c r="ABY13" s="227"/>
      <c r="ABZ13" s="227"/>
      <c r="ACA13" s="228"/>
      <c r="ACB13" s="228"/>
      <c r="ACC13" s="228"/>
      <c r="ACD13" s="228"/>
      <c r="ACE13" s="228"/>
      <c r="ACF13" s="228"/>
      <c r="ACG13" s="229"/>
      <c r="ACH13" s="230"/>
      <c r="ACI13" s="230"/>
      <c r="ACJ13" s="231"/>
      <c r="ACK13" s="229"/>
      <c r="ACL13" s="230"/>
      <c r="ACM13" s="229"/>
      <c r="ACN13" s="229"/>
      <c r="ACO13" s="230"/>
      <c r="ACP13" s="230"/>
      <c r="ACQ13" s="230"/>
      <c r="ACR13" s="230"/>
      <c r="ACS13" s="230"/>
      <c r="ACT13" s="230"/>
      <c r="ACU13" s="230"/>
      <c r="ACV13" s="230"/>
      <c r="ACW13" s="230"/>
      <c r="ACX13" s="230"/>
      <c r="ACY13" s="230"/>
      <c r="ACZ13" s="230"/>
      <c r="ADA13" s="229"/>
      <c r="ADB13" s="226"/>
      <c r="ADC13" s="227"/>
      <c r="ADD13" s="227"/>
      <c r="ADE13" s="227"/>
      <c r="ADF13" s="228"/>
      <c r="ADG13" s="228"/>
      <c r="ADH13" s="228"/>
      <c r="ADI13" s="228"/>
      <c r="ADJ13" s="228"/>
      <c r="ADK13" s="228"/>
      <c r="ADL13" s="229"/>
      <c r="ADM13" s="230"/>
      <c r="ADN13" s="230"/>
      <c r="ADO13" s="231"/>
      <c r="ADP13" s="229"/>
      <c r="ADQ13" s="230"/>
      <c r="ADR13" s="229"/>
      <c r="ADS13" s="229"/>
      <c r="ADT13" s="230"/>
      <c r="ADU13" s="230"/>
      <c r="ADV13" s="230"/>
      <c r="ADW13" s="230"/>
      <c r="ADX13" s="230"/>
      <c r="ADY13" s="230"/>
      <c r="ADZ13" s="230"/>
      <c r="AEA13" s="230"/>
      <c r="AEB13" s="230"/>
      <c r="AEC13" s="230"/>
      <c r="AED13" s="230"/>
      <c r="AEE13" s="230"/>
      <c r="AEF13" s="229"/>
      <c r="AEG13" s="226"/>
      <c r="AEH13" s="227"/>
      <c r="AEI13" s="227"/>
      <c r="AEJ13" s="227"/>
      <c r="AEK13" s="228"/>
      <c r="AEL13" s="228"/>
      <c r="AEM13" s="228"/>
      <c r="AEN13" s="228"/>
      <c r="AEO13" s="228"/>
      <c r="AEP13" s="228"/>
      <c r="AEQ13" s="229"/>
      <c r="AER13" s="230"/>
      <c r="AES13" s="230"/>
      <c r="AET13" s="231"/>
      <c r="AEU13" s="229"/>
      <c r="AEV13" s="230"/>
      <c r="AEW13" s="229"/>
      <c r="AEX13" s="229"/>
      <c r="AEY13" s="230"/>
      <c r="AEZ13" s="230"/>
      <c r="AFA13" s="230"/>
      <c r="AFB13" s="230"/>
      <c r="AFC13" s="230"/>
      <c r="AFD13" s="230"/>
      <c r="AFE13" s="230"/>
      <c r="AFF13" s="230"/>
      <c r="AFG13" s="230"/>
      <c r="AFH13" s="230"/>
      <c r="AFI13" s="230"/>
      <c r="AFJ13" s="230"/>
      <c r="AFK13" s="229"/>
      <c r="AFL13" s="226"/>
      <c r="AFM13" s="227"/>
      <c r="AFN13" s="227"/>
      <c r="AFO13" s="227"/>
      <c r="AFP13" s="228"/>
      <c r="AFQ13" s="228"/>
      <c r="AFR13" s="228"/>
      <c r="AFS13" s="228"/>
      <c r="AFT13" s="228"/>
      <c r="AFU13" s="228"/>
      <c r="AFV13" s="229"/>
      <c r="AFW13" s="230"/>
      <c r="AFX13" s="230"/>
      <c r="AFY13" s="231"/>
      <c r="AFZ13" s="229"/>
      <c r="AGA13" s="230"/>
      <c r="AGB13" s="229"/>
      <c r="AGC13" s="229"/>
      <c r="AGD13" s="230"/>
      <c r="AGE13" s="230"/>
      <c r="AGF13" s="230"/>
      <c r="AGG13" s="230"/>
      <c r="AGH13" s="230"/>
      <c r="AGI13" s="230"/>
      <c r="AGJ13" s="230"/>
      <c r="AGK13" s="230"/>
      <c r="AGL13" s="230"/>
      <c r="AGM13" s="230"/>
      <c r="AGN13" s="230"/>
      <c r="AGO13" s="230"/>
      <c r="AGP13" s="229"/>
      <c r="AGQ13" s="226"/>
      <c r="AGR13" s="227"/>
      <c r="AGS13" s="227"/>
      <c r="AGT13" s="227"/>
      <c r="AGU13" s="228"/>
      <c r="AGV13" s="228"/>
      <c r="AGW13" s="228"/>
      <c r="AGX13" s="228"/>
      <c r="AGY13" s="228"/>
      <c r="AGZ13" s="228"/>
      <c r="AHA13" s="229"/>
      <c r="AHB13" s="230"/>
      <c r="AHC13" s="230"/>
      <c r="AHD13" s="231"/>
      <c r="AHE13" s="229"/>
      <c r="AHF13" s="230"/>
      <c r="AHG13" s="229"/>
      <c r="AHH13" s="229"/>
      <c r="AHI13" s="230"/>
      <c r="AHJ13" s="230"/>
      <c r="AHK13" s="230"/>
      <c r="AHL13" s="230"/>
      <c r="AHM13" s="230"/>
      <c r="AHN13" s="230"/>
      <c r="AHO13" s="230"/>
      <c r="AHP13" s="230"/>
      <c r="AHQ13" s="230"/>
      <c r="AHR13" s="230"/>
      <c r="AHS13" s="230"/>
      <c r="AHT13" s="230"/>
      <c r="AHU13" s="229"/>
      <c r="AHV13" s="226"/>
      <c r="AHW13" s="227"/>
      <c r="AHX13" s="227"/>
      <c r="AHY13" s="227"/>
      <c r="AHZ13" s="228"/>
      <c r="AIA13" s="228"/>
      <c r="AIB13" s="228"/>
      <c r="AIC13" s="228"/>
      <c r="AID13" s="228"/>
      <c r="AIE13" s="228"/>
      <c r="AIF13" s="229"/>
      <c r="AIG13" s="230"/>
      <c r="AIH13" s="230"/>
      <c r="AII13" s="231"/>
      <c r="AIJ13" s="229"/>
      <c r="AIK13" s="230"/>
      <c r="AIL13" s="229"/>
      <c r="AIM13" s="229"/>
      <c r="AIN13" s="230"/>
      <c r="AIO13" s="230"/>
      <c r="AIP13" s="230"/>
      <c r="AIQ13" s="230"/>
      <c r="AIR13" s="230"/>
      <c r="AIS13" s="230"/>
      <c r="AIT13" s="230"/>
      <c r="AIU13" s="230"/>
      <c r="AIV13" s="230"/>
      <c r="AIW13" s="230"/>
      <c r="AIX13" s="230"/>
      <c r="AIY13" s="230"/>
      <c r="AIZ13" s="229"/>
      <c r="AJA13" s="226"/>
      <c r="AJB13" s="227"/>
      <c r="AJC13" s="227"/>
      <c r="AJD13" s="227"/>
      <c r="AJE13" s="228"/>
      <c r="AJF13" s="228"/>
      <c r="AJG13" s="228"/>
      <c r="AJH13" s="228"/>
      <c r="AJI13" s="228"/>
      <c r="AJJ13" s="228"/>
      <c r="AJK13" s="229"/>
      <c r="AJL13" s="230"/>
      <c r="AJM13" s="230"/>
      <c r="AJN13" s="231"/>
      <c r="AJO13" s="229"/>
      <c r="AJP13" s="230"/>
      <c r="AJQ13" s="229"/>
      <c r="AJR13" s="229"/>
      <c r="AJS13" s="230"/>
      <c r="AJT13" s="230"/>
      <c r="AJU13" s="230"/>
      <c r="AJV13" s="230"/>
      <c r="AJW13" s="230"/>
      <c r="AJX13" s="230"/>
      <c r="AJY13" s="230"/>
      <c r="AJZ13" s="230"/>
      <c r="AKA13" s="230"/>
      <c r="AKB13" s="230"/>
      <c r="AKC13" s="230"/>
      <c r="AKD13" s="230"/>
      <c r="AKE13" s="229"/>
      <c r="AKF13" s="226"/>
      <c r="AKG13" s="227"/>
      <c r="AKH13" s="227"/>
      <c r="AKI13" s="227"/>
      <c r="AKJ13" s="228"/>
      <c r="AKK13" s="228"/>
      <c r="AKL13" s="228"/>
      <c r="AKM13" s="228"/>
      <c r="AKN13" s="228"/>
      <c r="AKO13" s="228"/>
      <c r="AKP13" s="229"/>
      <c r="AKQ13" s="230"/>
      <c r="AKR13" s="230"/>
      <c r="AKS13" s="231"/>
      <c r="AKT13" s="229"/>
      <c r="AKU13" s="230"/>
      <c r="AKV13" s="229"/>
      <c r="AKW13" s="229"/>
      <c r="AKX13" s="230"/>
      <c r="AKY13" s="230"/>
      <c r="AKZ13" s="230"/>
      <c r="ALA13" s="230"/>
      <c r="ALB13" s="230"/>
      <c r="ALC13" s="230"/>
      <c r="ALD13" s="230"/>
      <c r="ALE13" s="230"/>
      <c r="ALF13" s="230"/>
      <c r="ALG13" s="230"/>
      <c r="ALH13" s="230"/>
      <c r="ALI13" s="230"/>
      <c r="ALJ13" s="229"/>
      <c r="ALK13" s="226"/>
      <c r="ALL13" s="227"/>
      <c r="ALM13" s="227"/>
      <c r="ALN13" s="227"/>
      <c r="ALO13" s="228"/>
      <c r="ALP13" s="228"/>
      <c r="ALQ13" s="228"/>
      <c r="ALR13" s="228"/>
      <c r="ALS13" s="228"/>
      <c r="ALT13" s="228"/>
      <c r="ALU13" s="229"/>
      <c r="ALV13" s="230"/>
      <c r="ALW13" s="230"/>
      <c r="ALX13" s="231"/>
      <c r="ALY13" s="229"/>
      <c r="ALZ13" s="230"/>
      <c r="AMA13" s="229"/>
      <c r="AMB13" s="229"/>
      <c r="AMC13" s="230"/>
      <c r="AMD13" s="230"/>
      <c r="AME13" s="230"/>
      <c r="AMF13" s="230"/>
      <c r="AMG13" s="230"/>
      <c r="AMH13" s="230"/>
      <c r="AMI13" s="230"/>
      <c r="AMJ13" s="230"/>
      <c r="AMK13" s="230"/>
      <c r="AML13" s="230"/>
      <c r="AMM13" s="230"/>
      <c r="AMN13" s="230"/>
      <c r="AMO13" s="229"/>
      <c r="AMP13" s="226"/>
      <c r="AMQ13" s="227"/>
      <c r="AMR13" s="227"/>
      <c r="AMS13" s="227"/>
      <c r="AMT13" s="228"/>
      <c r="AMU13" s="228"/>
      <c r="AMV13" s="228"/>
      <c r="AMW13" s="228"/>
      <c r="AMX13" s="228"/>
      <c r="AMY13" s="228"/>
      <c r="AMZ13" s="229"/>
      <c r="ANA13" s="230"/>
      <c r="ANB13" s="230"/>
      <c r="ANC13" s="231"/>
      <c r="AND13" s="229"/>
      <c r="ANE13" s="230"/>
      <c r="ANF13" s="229"/>
      <c r="ANG13" s="229"/>
      <c r="ANH13" s="230"/>
      <c r="ANI13" s="230"/>
      <c r="ANJ13" s="230"/>
      <c r="ANK13" s="230"/>
      <c r="ANL13" s="230"/>
      <c r="ANM13" s="230"/>
      <c r="ANN13" s="230"/>
      <c r="ANO13" s="230"/>
      <c r="ANP13" s="230"/>
      <c r="ANQ13" s="230"/>
      <c r="ANR13" s="230"/>
      <c r="ANS13" s="230"/>
      <c r="ANT13" s="229"/>
      <c r="ANU13" s="226"/>
      <c r="ANV13" s="227"/>
      <c r="ANW13" s="227"/>
      <c r="ANX13" s="227"/>
      <c r="ANY13" s="228"/>
      <c r="ANZ13" s="228"/>
      <c r="AOA13" s="228"/>
      <c r="AOB13" s="228"/>
      <c r="AOC13" s="228"/>
      <c r="AOD13" s="228"/>
      <c r="AOE13" s="229"/>
      <c r="AOF13" s="230"/>
      <c r="AOG13" s="230"/>
      <c r="AOH13" s="231"/>
      <c r="AOI13" s="229"/>
      <c r="AOJ13" s="230"/>
      <c r="AOK13" s="229"/>
      <c r="AOL13" s="229"/>
      <c r="AOM13" s="230"/>
      <c r="AON13" s="230"/>
      <c r="AOO13" s="230"/>
      <c r="AOP13" s="230"/>
      <c r="AOQ13" s="230"/>
      <c r="AOR13" s="230"/>
      <c r="AOS13" s="230"/>
      <c r="AOT13" s="230"/>
      <c r="AOU13" s="230"/>
      <c r="AOV13" s="230"/>
      <c r="AOW13" s="230"/>
      <c r="AOX13" s="230"/>
      <c r="AOY13" s="229"/>
      <c r="AOZ13" s="226"/>
      <c r="APA13" s="227"/>
      <c r="APB13" s="227"/>
      <c r="APC13" s="227"/>
      <c r="APD13" s="228"/>
      <c r="APE13" s="228"/>
      <c r="APF13" s="228"/>
      <c r="APG13" s="228"/>
      <c r="APH13" s="228"/>
      <c r="API13" s="228"/>
      <c r="APJ13" s="229"/>
      <c r="APK13" s="230"/>
      <c r="APL13" s="230"/>
      <c r="APM13" s="231"/>
      <c r="APN13" s="229"/>
      <c r="APO13" s="230"/>
      <c r="APP13" s="229"/>
      <c r="APQ13" s="229"/>
      <c r="APR13" s="230"/>
      <c r="APS13" s="230"/>
      <c r="APT13" s="230"/>
      <c r="APU13" s="230"/>
      <c r="APV13" s="230"/>
      <c r="APW13" s="230"/>
      <c r="APX13" s="230"/>
      <c r="APY13" s="230"/>
      <c r="APZ13" s="230"/>
      <c r="AQA13" s="230"/>
      <c r="AQB13" s="230"/>
      <c r="AQC13" s="230"/>
      <c r="AQD13" s="229"/>
      <c r="AQE13" s="226"/>
      <c r="AQF13" s="227"/>
      <c r="AQG13" s="227"/>
      <c r="AQH13" s="227"/>
      <c r="AQI13" s="228"/>
      <c r="AQJ13" s="228"/>
      <c r="AQK13" s="228"/>
      <c r="AQL13" s="228"/>
      <c r="AQM13" s="228"/>
      <c r="AQN13" s="228"/>
      <c r="AQO13" s="229"/>
      <c r="AQP13" s="230"/>
      <c r="AQQ13" s="230"/>
      <c r="AQR13" s="231"/>
      <c r="AQS13" s="229"/>
      <c r="AQT13" s="230"/>
      <c r="AQU13" s="229"/>
      <c r="AQV13" s="229"/>
      <c r="AQW13" s="230"/>
      <c r="AQX13" s="230"/>
      <c r="AQY13" s="230"/>
      <c r="AQZ13" s="230"/>
      <c r="ARA13" s="230"/>
      <c r="ARB13" s="230"/>
      <c r="ARC13" s="230"/>
      <c r="ARD13" s="230"/>
      <c r="ARE13" s="230"/>
      <c r="ARF13" s="230"/>
      <c r="ARG13" s="230"/>
      <c r="ARH13" s="230"/>
      <c r="ARI13" s="229"/>
      <c r="ARJ13" s="226"/>
      <c r="ARK13" s="227"/>
      <c r="ARL13" s="227"/>
      <c r="ARM13" s="227"/>
      <c r="ARN13" s="228"/>
      <c r="ARO13" s="228"/>
      <c r="ARP13" s="228"/>
      <c r="ARQ13" s="228"/>
      <c r="ARR13" s="228"/>
      <c r="ARS13" s="228"/>
      <c r="ART13" s="229"/>
      <c r="ARU13" s="230"/>
      <c r="ARV13" s="230"/>
      <c r="ARW13" s="231"/>
      <c r="ARX13" s="229"/>
      <c r="ARY13" s="230"/>
      <c r="ARZ13" s="229"/>
      <c r="ASA13" s="229"/>
      <c r="ASB13" s="230"/>
      <c r="ASC13" s="230"/>
      <c r="ASD13" s="230"/>
      <c r="ASE13" s="230"/>
      <c r="ASF13" s="230"/>
      <c r="ASG13" s="230"/>
      <c r="ASH13" s="230"/>
      <c r="ASI13" s="230"/>
      <c r="ASJ13" s="230"/>
      <c r="ASK13" s="230"/>
      <c r="ASL13" s="230"/>
      <c r="ASM13" s="230"/>
      <c r="ASN13" s="229"/>
      <c r="ASO13" s="226"/>
      <c r="ASP13" s="227"/>
      <c r="ASQ13" s="227"/>
      <c r="ASR13" s="227"/>
      <c r="ASS13" s="228"/>
      <c r="AST13" s="228"/>
      <c r="ASU13" s="228"/>
      <c r="ASV13" s="228"/>
      <c r="ASW13" s="228"/>
      <c r="ASX13" s="228"/>
      <c r="ASY13" s="229"/>
      <c r="ASZ13" s="230"/>
      <c r="ATA13" s="230"/>
      <c r="ATB13" s="231"/>
      <c r="ATC13" s="229"/>
      <c r="ATD13" s="230"/>
      <c r="ATE13" s="229"/>
      <c r="ATF13" s="229"/>
      <c r="ATG13" s="230"/>
      <c r="ATH13" s="230"/>
      <c r="ATI13" s="230"/>
      <c r="ATJ13" s="230"/>
      <c r="ATK13" s="230"/>
      <c r="ATL13" s="230"/>
      <c r="ATM13" s="230"/>
      <c r="ATN13" s="230"/>
      <c r="ATO13" s="230"/>
      <c r="ATP13" s="230"/>
      <c r="ATQ13" s="230"/>
      <c r="ATR13" s="230"/>
      <c r="ATS13" s="229"/>
      <c r="ATT13" s="226"/>
      <c r="ATU13" s="227"/>
      <c r="ATV13" s="227"/>
      <c r="ATW13" s="227"/>
      <c r="ATX13" s="228"/>
      <c r="ATY13" s="228"/>
      <c r="ATZ13" s="228"/>
      <c r="AUA13" s="228"/>
      <c r="AUB13" s="228"/>
      <c r="AUC13" s="228"/>
      <c r="AUD13" s="229"/>
      <c r="AUE13" s="230"/>
      <c r="AUF13" s="230"/>
      <c r="AUG13" s="231"/>
      <c r="AUH13" s="229"/>
      <c r="AUI13" s="230"/>
      <c r="AUJ13" s="229"/>
      <c r="AUK13" s="229"/>
      <c r="AUL13" s="230"/>
      <c r="AUM13" s="230"/>
      <c r="AUN13" s="230"/>
      <c r="AUO13" s="230"/>
      <c r="AUP13" s="230"/>
      <c r="AUQ13" s="230"/>
      <c r="AUR13" s="230"/>
      <c r="AUS13" s="230"/>
      <c r="AUT13" s="230"/>
      <c r="AUU13" s="230"/>
      <c r="AUV13" s="230"/>
      <c r="AUW13" s="230"/>
      <c r="AUX13" s="229"/>
      <c r="AUY13" s="226"/>
      <c r="AUZ13" s="227"/>
      <c r="AVA13" s="227"/>
      <c r="AVB13" s="227"/>
      <c r="AVC13" s="228"/>
      <c r="AVD13" s="228"/>
      <c r="AVE13" s="228"/>
      <c r="AVF13" s="228"/>
      <c r="AVG13" s="228"/>
      <c r="AVH13" s="228"/>
      <c r="AVI13" s="229"/>
      <c r="AVJ13" s="230"/>
      <c r="AVK13" s="230"/>
      <c r="AVL13" s="231"/>
      <c r="AVM13" s="229"/>
      <c r="AVN13" s="230"/>
      <c r="AVO13" s="229"/>
      <c r="AVP13" s="229"/>
      <c r="AVQ13" s="230"/>
      <c r="AVR13" s="230"/>
      <c r="AVS13" s="230"/>
      <c r="AVT13" s="230"/>
      <c r="AVU13" s="230"/>
      <c r="AVV13" s="230"/>
      <c r="AVW13" s="230"/>
      <c r="AVX13" s="230"/>
      <c r="AVY13" s="230"/>
      <c r="AVZ13" s="230"/>
      <c r="AWA13" s="230"/>
      <c r="AWB13" s="230"/>
      <c r="AWC13" s="229"/>
      <c r="AWD13" s="226"/>
      <c r="AWE13" s="227"/>
      <c r="AWF13" s="227"/>
      <c r="AWG13" s="227"/>
      <c r="AWH13" s="228"/>
      <c r="AWI13" s="228"/>
      <c r="AWJ13" s="228"/>
      <c r="AWK13" s="228"/>
      <c r="AWL13" s="228"/>
      <c r="AWM13" s="228"/>
      <c r="AWN13" s="229"/>
      <c r="AWO13" s="230"/>
      <c r="AWP13" s="230"/>
      <c r="AWQ13" s="231"/>
      <c r="AWR13" s="229"/>
      <c r="AWS13" s="230"/>
      <c r="AWT13" s="229"/>
      <c r="AWU13" s="229"/>
      <c r="AWV13" s="230"/>
      <c r="AWW13" s="230"/>
      <c r="AWX13" s="230"/>
      <c r="AWY13" s="230"/>
      <c r="AWZ13" s="230"/>
      <c r="AXA13" s="230"/>
      <c r="AXB13" s="230"/>
      <c r="AXC13" s="230"/>
      <c r="AXD13" s="230"/>
      <c r="AXE13" s="230"/>
      <c r="AXF13" s="230"/>
      <c r="AXG13" s="230"/>
      <c r="AXH13" s="229"/>
      <c r="AXI13" s="226"/>
      <c r="AXJ13" s="227"/>
      <c r="AXK13" s="227"/>
      <c r="AXL13" s="227"/>
      <c r="AXM13" s="228"/>
      <c r="AXN13" s="228"/>
      <c r="AXO13" s="228"/>
      <c r="AXP13" s="228"/>
      <c r="AXQ13" s="228"/>
      <c r="AXR13" s="228"/>
      <c r="AXS13" s="229"/>
      <c r="AXT13" s="230"/>
      <c r="AXU13" s="230"/>
      <c r="AXV13" s="231"/>
      <c r="AXW13" s="229"/>
      <c r="AXX13" s="230"/>
      <c r="AXY13" s="229"/>
      <c r="AXZ13" s="229"/>
      <c r="AYA13" s="230"/>
      <c r="AYB13" s="230"/>
      <c r="AYC13" s="230"/>
      <c r="AYD13" s="230"/>
      <c r="AYE13" s="230"/>
      <c r="AYF13" s="230"/>
      <c r="AYG13" s="230"/>
      <c r="AYH13" s="230"/>
      <c r="AYI13" s="230"/>
      <c r="AYJ13" s="230"/>
      <c r="AYK13" s="230"/>
      <c r="AYL13" s="230"/>
      <c r="AYM13" s="229"/>
      <c r="AYN13" s="226"/>
      <c r="AYO13" s="227"/>
      <c r="AYP13" s="227"/>
      <c r="AYQ13" s="227"/>
      <c r="AYR13" s="228"/>
      <c r="AYS13" s="228"/>
      <c r="AYT13" s="228"/>
      <c r="AYU13" s="228"/>
      <c r="AYV13" s="228"/>
      <c r="AYW13" s="228"/>
      <c r="AYX13" s="229"/>
      <c r="AYY13" s="230"/>
      <c r="AYZ13" s="230"/>
      <c r="AZA13" s="231"/>
      <c r="AZB13" s="229"/>
      <c r="AZC13" s="230"/>
      <c r="AZD13" s="229"/>
      <c r="AZE13" s="229"/>
      <c r="AZF13" s="230"/>
      <c r="AZG13" s="230"/>
      <c r="AZH13" s="230"/>
      <c r="AZI13" s="230"/>
      <c r="AZJ13" s="230"/>
      <c r="AZK13" s="230"/>
      <c r="AZL13" s="230"/>
      <c r="AZM13" s="230"/>
      <c r="AZN13" s="230"/>
      <c r="AZO13" s="230"/>
      <c r="AZP13" s="230"/>
      <c r="AZQ13" s="230"/>
      <c r="AZR13" s="229"/>
      <c r="AZS13" s="226"/>
      <c r="AZT13" s="227"/>
      <c r="AZU13" s="227"/>
      <c r="AZV13" s="227"/>
      <c r="AZW13" s="228"/>
      <c r="AZX13" s="228"/>
      <c r="AZY13" s="228"/>
      <c r="AZZ13" s="228"/>
      <c r="BAA13" s="228"/>
      <c r="BAB13" s="228"/>
      <c r="BAC13" s="229"/>
      <c r="BAD13" s="230"/>
      <c r="BAE13" s="230"/>
      <c r="BAF13" s="231"/>
      <c r="BAG13" s="229"/>
      <c r="BAH13" s="230"/>
      <c r="BAI13" s="229"/>
      <c r="BAJ13" s="229"/>
      <c r="BAK13" s="230"/>
      <c r="BAL13" s="230"/>
      <c r="BAM13" s="230"/>
      <c r="BAN13" s="230"/>
      <c r="BAO13" s="230"/>
      <c r="BAP13" s="230"/>
      <c r="BAQ13" s="230"/>
      <c r="BAR13" s="230"/>
      <c r="BAS13" s="230"/>
      <c r="BAT13" s="230"/>
      <c r="BAU13" s="230"/>
      <c r="BAV13" s="230"/>
      <c r="BAW13" s="229"/>
      <c r="BAX13" s="226"/>
      <c r="BAY13" s="227"/>
      <c r="BAZ13" s="227"/>
      <c r="BBA13" s="227"/>
      <c r="BBB13" s="228"/>
      <c r="BBC13" s="228"/>
      <c r="BBD13" s="228"/>
      <c r="BBE13" s="228"/>
      <c r="BBF13" s="228"/>
      <c r="BBG13" s="228"/>
      <c r="BBH13" s="229"/>
      <c r="BBI13" s="230"/>
      <c r="BBJ13" s="230"/>
      <c r="BBK13" s="231"/>
      <c r="BBL13" s="229"/>
      <c r="BBM13" s="230"/>
      <c r="BBN13" s="229"/>
      <c r="BBO13" s="229"/>
      <c r="BBP13" s="230"/>
      <c r="BBQ13" s="230"/>
      <c r="BBR13" s="230"/>
      <c r="BBS13" s="230"/>
      <c r="BBT13" s="230"/>
      <c r="BBU13" s="230"/>
      <c r="BBV13" s="230"/>
      <c r="BBW13" s="230"/>
      <c r="BBX13" s="230"/>
      <c r="BBY13" s="230"/>
      <c r="BBZ13" s="230"/>
      <c r="BCA13" s="230"/>
      <c r="BCB13" s="229"/>
      <c r="BCC13" s="226"/>
      <c r="BCD13" s="227"/>
      <c r="BCE13" s="227"/>
      <c r="BCF13" s="227"/>
      <c r="BCG13" s="228"/>
      <c r="BCH13" s="228"/>
      <c r="BCI13" s="228"/>
      <c r="BCJ13" s="228"/>
      <c r="BCK13" s="228"/>
      <c r="BCL13" s="228"/>
      <c r="BCM13" s="229"/>
      <c r="BCN13" s="230"/>
      <c r="BCO13" s="230"/>
      <c r="BCP13" s="231"/>
      <c r="BCQ13" s="229"/>
      <c r="BCR13" s="230"/>
      <c r="BCS13" s="229"/>
      <c r="BCT13" s="229"/>
      <c r="BCU13" s="230"/>
      <c r="BCV13" s="230"/>
      <c r="BCW13" s="230"/>
      <c r="BCX13" s="230"/>
      <c r="BCY13" s="230"/>
      <c r="BCZ13" s="230"/>
      <c r="BDA13" s="230"/>
      <c r="BDB13" s="230"/>
      <c r="BDC13" s="230"/>
      <c r="BDD13" s="230"/>
      <c r="BDE13" s="230"/>
      <c r="BDF13" s="230"/>
      <c r="BDG13" s="229"/>
      <c r="BDH13" s="226"/>
      <c r="BDI13" s="227"/>
      <c r="BDJ13" s="227"/>
      <c r="BDK13" s="227"/>
      <c r="BDL13" s="228"/>
      <c r="BDM13" s="228"/>
      <c r="BDN13" s="228"/>
      <c r="BDO13" s="228"/>
      <c r="BDP13" s="228"/>
      <c r="BDQ13" s="228"/>
      <c r="BDR13" s="229"/>
      <c r="BDS13" s="230"/>
      <c r="BDT13" s="230"/>
      <c r="BDU13" s="231"/>
      <c r="BDV13" s="229"/>
      <c r="BDW13" s="230"/>
      <c r="BDX13" s="229"/>
      <c r="BDY13" s="229"/>
      <c r="BDZ13" s="230"/>
      <c r="BEA13" s="230"/>
      <c r="BEB13" s="230"/>
      <c r="BEC13" s="230"/>
      <c r="BED13" s="230"/>
      <c r="BEE13" s="230"/>
      <c r="BEF13" s="230"/>
      <c r="BEG13" s="230"/>
      <c r="BEH13" s="230"/>
      <c r="BEI13" s="230"/>
      <c r="BEJ13" s="230"/>
      <c r="BEK13" s="230"/>
      <c r="BEL13" s="229"/>
      <c r="BEM13" s="226"/>
      <c r="BEN13" s="227"/>
      <c r="BEO13" s="227"/>
      <c r="BEP13" s="227"/>
      <c r="BEQ13" s="228"/>
      <c r="BER13" s="228"/>
      <c r="BES13" s="228"/>
      <c r="BET13" s="228"/>
      <c r="BEU13" s="228"/>
      <c r="BEV13" s="228"/>
      <c r="BEW13" s="229"/>
      <c r="BEX13" s="230"/>
      <c r="BEY13" s="230"/>
      <c r="BEZ13" s="231"/>
      <c r="BFA13" s="229"/>
      <c r="BFB13" s="230"/>
      <c r="BFC13" s="229"/>
      <c r="BFD13" s="229"/>
      <c r="BFE13" s="230"/>
      <c r="BFF13" s="230"/>
      <c r="BFG13" s="230"/>
      <c r="BFH13" s="230"/>
      <c r="BFI13" s="230"/>
      <c r="BFJ13" s="230"/>
      <c r="BFK13" s="230"/>
      <c r="BFL13" s="230"/>
      <c r="BFM13" s="230"/>
      <c r="BFN13" s="230"/>
      <c r="BFO13" s="230"/>
      <c r="BFP13" s="230"/>
      <c r="BFQ13" s="229"/>
      <c r="BFR13" s="226"/>
      <c r="BFS13" s="227"/>
      <c r="BFT13" s="227"/>
      <c r="BFU13" s="227"/>
      <c r="BFV13" s="228"/>
      <c r="BFW13" s="228"/>
      <c r="BFX13" s="228"/>
      <c r="BFY13" s="228"/>
      <c r="BFZ13" s="228"/>
      <c r="BGA13" s="228"/>
      <c r="BGB13" s="229"/>
      <c r="BGC13" s="230"/>
      <c r="BGD13" s="230"/>
      <c r="BGE13" s="231"/>
      <c r="BGF13" s="229"/>
      <c r="BGG13" s="230"/>
      <c r="BGH13" s="229"/>
      <c r="BGI13" s="229"/>
      <c r="BGJ13" s="230"/>
      <c r="BGK13" s="230"/>
      <c r="BGL13" s="230"/>
      <c r="BGM13" s="230"/>
      <c r="BGN13" s="230"/>
      <c r="BGO13" s="230"/>
      <c r="BGP13" s="230"/>
      <c r="BGQ13" s="230"/>
      <c r="BGR13" s="230"/>
      <c r="BGS13" s="230"/>
      <c r="BGT13" s="230"/>
      <c r="BGU13" s="230"/>
      <c r="BGV13" s="229"/>
      <c r="BGW13" s="226"/>
      <c r="BGX13" s="227"/>
      <c r="BGY13" s="227"/>
      <c r="BGZ13" s="227"/>
      <c r="BHA13" s="228"/>
      <c r="BHB13" s="228"/>
      <c r="BHC13" s="228"/>
      <c r="BHD13" s="228"/>
      <c r="BHE13" s="228"/>
      <c r="BHF13" s="228"/>
      <c r="BHG13" s="229"/>
      <c r="BHH13" s="230"/>
      <c r="BHI13" s="230"/>
      <c r="BHJ13" s="231"/>
      <c r="BHK13" s="229"/>
      <c r="BHL13" s="230"/>
      <c r="BHM13" s="229"/>
      <c r="BHN13" s="229"/>
      <c r="BHO13" s="230"/>
      <c r="BHP13" s="230"/>
      <c r="BHQ13" s="230"/>
      <c r="BHR13" s="230"/>
      <c r="BHS13" s="230"/>
      <c r="BHT13" s="230"/>
      <c r="BHU13" s="230"/>
      <c r="BHV13" s="230"/>
      <c r="BHW13" s="230"/>
      <c r="BHX13" s="230"/>
      <c r="BHY13" s="230"/>
      <c r="BHZ13" s="230"/>
      <c r="BIA13" s="229"/>
      <c r="BIB13" s="226"/>
      <c r="BIC13" s="227"/>
      <c r="BID13" s="227"/>
      <c r="BIE13" s="227"/>
      <c r="BIF13" s="228"/>
      <c r="BIG13" s="228"/>
      <c r="BIH13" s="228"/>
      <c r="BII13" s="228"/>
      <c r="BIJ13" s="228"/>
      <c r="BIK13" s="228"/>
      <c r="BIL13" s="229"/>
      <c r="BIM13" s="230"/>
      <c r="BIN13" s="230"/>
      <c r="BIO13" s="231"/>
      <c r="BIP13" s="229"/>
      <c r="BIQ13" s="230"/>
      <c r="BIR13" s="229"/>
      <c r="BIS13" s="229"/>
      <c r="BIT13" s="230"/>
      <c r="BIU13" s="230"/>
      <c r="BIV13" s="230"/>
      <c r="BIW13" s="230"/>
      <c r="BIX13" s="230"/>
      <c r="BIY13" s="230"/>
      <c r="BIZ13" s="230"/>
      <c r="BJA13" s="230"/>
      <c r="BJB13" s="230"/>
      <c r="BJC13" s="230"/>
      <c r="BJD13" s="230"/>
      <c r="BJE13" s="230"/>
      <c r="BJF13" s="229"/>
      <c r="BJG13" s="226"/>
      <c r="BJH13" s="227"/>
      <c r="BJI13" s="227"/>
      <c r="BJJ13" s="227"/>
      <c r="BJK13" s="228"/>
      <c r="BJL13" s="228"/>
      <c r="BJM13" s="228"/>
      <c r="BJN13" s="228"/>
      <c r="BJO13" s="228"/>
      <c r="BJP13" s="228"/>
      <c r="BJQ13" s="229"/>
      <c r="BJR13" s="230"/>
      <c r="BJS13" s="230"/>
      <c r="BJT13" s="231"/>
      <c r="BJU13" s="229"/>
      <c r="BJV13" s="230"/>
      <c r="BJW13" s="229"/>
      <c r="BJX13" s="229"/>
      <c r="BJY13" s="230"/>
      <c r="BJZ13" s="230"/>
      <c r="BKA13" s="230"/>
      <c r="BKB13" s="230"/>
      <c r="BKC13" s="230"/>
      <c r="BKD13" s="230"/>
      <c r="BKE13" s="230"/>
      <c r="BKF13" s="230"/>
      <c r="BKG13" s="230"/>
      <c r="BKH13" s="230"/>
      <c r="BKI13" s="230"/>
      <c r="BKJ13" s="230"/>
      <c r="BKK13" s="229"/>
      <c r="BKL13" s="226"/>
      <c r="BKM13" s="227"/>
      <c r="BKN13" s="227"/>
      <c r="BKO13" s="227"/>
      <c r="BKP13" s="228"/>
      <c r="BKQ13" s="228"/>
      <c r="BKR13" s="228"/>
      <c r="BKS13" s="228"/>
      <c r="BKT13" s="228"/>
      <c r="BKU13" s="228"/>
      <c r="BKV13" s="229"/>
      <c r="BKW13" s="230"/>
      <c r="BKX13" s="230"/>
      <c r="BKY13" s="231"/>
      <c r="BKZ13" s="229"/>
      <c r="BLA13" s="230"/>
      <c r="BLB13" s="229"/>
      <c r="BLC13" s="229"/>
      <c r="BLD13" s="230"/>
      <c r="BLE13" s="230"/>
      <c r="BLF13" s="230"/>
      <c r="BLG13" s="230"/>
      <c r="BLH13" s="230"/>
      <c r="BLI13" s="230"/>
      <c r="BLJ13" s="230"/>
      <c r="BLK13" s="230"/>
      <c r="BLL13" s="230"/>
      <c r="BLM13" s="230"/>
      <c r="BLN13" s="230"/>
      <c r="BLO13" s="230"/>
      <c r="BLP13" s="229"/>
      <c r="BLQ13" s="226"/>
      <c r="BLR13" s="227"/>
      <c r="BLS13" s="227"/>
      <c r="BLT13" s="227"/>
      <c r="BLU13" s="228"/>
      <c r="BLV13" s="228"/>
      <c r="BLW13" s="228"/>
      <c r="BLX13" s="228"/>
      <c r="BLY13" s="228"/>
      <c r="BLZ13" s="228"/>
      <c r="BMA13" s="229"/>
      <c r="BMB13" s="230"/>
      <c r="BMC13" s="230"/>
      <c r="BMD13" s="231"/>
      <c r="BME13" s="229"/>
      <c r="BMF13" s="230"/>
      <c r="BMG13" s="229"/>
      <c r="BMH13" s="229"/>
      <c r="BMI13" s="230"/>
      <c r="BMJ13" s="230"/>
      <c r="BMK13" s="230"/>
      <c r="BML13" s="230"/>
      <c r="BMM13" s="230"/>
      <c r="BMN13" s="230"/>
      <c r="BMO13" s="230"/>
      <c r="BMP13" s="230"/>
      <c r="BMQ13" s="230"/>
      <c r="BMR13" s="230"/>
      <c r="BMS13" s="230"/>
      <c r="BMT13" s="230"/>
      <c r="BMU13" s="229"/>
      <c r="BMV13" s="226"/>
      <c r="BMW13" s="227"/>
      <c r="BMX13" s="227"/>
      <c r="BMY13" s="227"/>
      <c r="BMZ13" s="228"/>
      <c r="BNA13" s="228"/>
      <c r="BNB13" s="228"/>
      <c r="BNC13" s="228"/>
      <c r="BND13" s="228"/>
      <c r="BNE13" s="228"/>
      <c r="BNF13" s="229"/>
      <c r="BNG13" s="230"/>
      <c r="BNH13" s="230"/>
      <c r="BNI13" s="231"/>
      <c r="BNJ13" s="229"/>
      <c r="BNK13" s="230"/>
      <c r="BNL13" s="229"/>
      <c r="BNM13" s="229"/>
      <c r="BNN13" s="230"/>
      <c r="BNO13" s="230"/>
      <c r="BNP13" s="230"/>
      <c r="BNQ13" s="230"/>
      <c r="BNR13" s="230"/>
      <c r="BNS13" s="230"/>
      <c r="BNT13" s="230"/>
      <c r="BNU13" s="230"/>
      <c r="BNV13" s="230"/>
      <c r="BNW13" s="230"/>
      <c r="BNX13" s="230"/>
      <c r="BNY13" s="230"/>
      <c r="BNZ13" s="229"/>
      <c r="BOA13" s="226"/>
      <c r="BOB13" s="227"/>
      <c r="BOC13" s="227"/>
      <c r="BOD13" s="227"/>
      <c r="BOE13" s="228"/>
      <c r="BOF13" s="228"/>
      <c r="BOG13" s="228"/>
      <c r="BOH13" s="228"/>
      <c r="BOI13" s="228"/>
      <c r="BOJ13" s="228"/>
      <c r="BOK13" s="229"/>
      <c r="BOL13" s="230"/>
      <c r="BOM13" s="230"/>
      <c r="BON13" s="231"/>
      <c r="BOO13" s="229"/>
      <c r="BOP13" s="230"/>
      <c r="BOQ13" s="229"/>
      <c r="BOR13" s="229"/>
      <c r="BOS13" s="230"/>
      <c r="BOT13" s="230"/>
      <c r="BOU13" s="230"/>
      <c r="BOV13" s="230"/>
      <c r="BOW13" s="230"/>
      <c r="BOX13" s="230"/>
      <c r="BOY13" s="230"/>
      <c r="BOZ13" s="230"/>
      <c r="BPA13" s="230"/>
      <c r="BPB13" s="230"/>
      <c r="BPC13" s="230"/>
      <c r="BPD13" s="230"/>
      <c r="BPE13" s="229"/>
      <c r="BPF13" s="226"/>
      <c r="BPG13" s="227"/>
      <c r="BPH13" s="227"/>
      <c r="BPI13" s="227"/>
      <c r="BPJ13" s="228"/>
      <c r="BPK13" s="228"/>
      <c r="BPL13" s="228"/>
      <c r="BPM13" s="228"/>
      <c r="BPN13" s="228"/>
      <c r="BPO13" s="228"/>
      <c r="BPP13" s="229"/>
      <c r="BPQ13" s="230"/>
      <c r="BPR13" s="230"/>
      <c r="BPS13" s="231"/>
      <c r="BPT13" s="229"/>
      <c r="BPU13" s="230"/>
      <c r="BPV13" s="229"/>
      <c r="BPW13" s="229"/>
      <c r="BPX13" s="230"/>
      <c r="BPY13" s="230"/>
      <c r="BPZ13" s="230"/>
      <c r="BQA13" s="230"/>
      <c r="BQB13" s="230"/>
      <c r="BQC13" s="230"/>
      <c r="BQD13" s="230"/>
      <c r="BQE13" s="230"/>
      <c r="BQF13" s="230"/>
      <c r="BQG13" s="230"/>
      <c r="BQH13" s="230"/>
      <c r="BQI13" s="230"/>
      <c r="BQJ13" s="229"/>
      <c r="BQK13" s="226"/>
      <c r="BQL13" s="227"/>
      <c r="BQM13" s="227"/>
      <c r="BQN13" s="227"/>
      <c r="BQO13" s="228"/>
      <c r="BQP13" s="228"/>
      <c r="BQQ13" s="228"/>
      <c r="BQR13" s="228"/>
      <c r="BQS13" s="228"/>
      <c r="BQT13" s="228"/>
      <c r="BQU13" s="229"/>
      <c r="BQV13" s="230"/>
      <c r="BQW13" s="230"/>
      <c r="BQX13" s="231"/>
      <c r="BQY13" s="229"/>
      <c r="BQZ13" s="230"/>
      <c r="BRA13" s="229"/>
      <c r="BRB13" s="229"/>
      <c r="BRC13" s="230"/>
      <c r="BRD13" s="230"/>
      <c r="BRE13" s="230"/>
      <c r="BRF13" s="230"/>
      <c r="BRG13" s="230"/>
      <c r="BRH13" s="230"/>
      <c r="BRI13" s="230"/>
      <c r="BRJ13" s="230"/>
      <c r="BRK13" s="230"/>
      <c r="BRL13" s="230"/>
      <c r="BRM13" s="230"/>
      <c r="BRN13" s="230"/>
      <c r="BRO13" s="229"/>
      <c r="BRP13" s="226"/>
      <c r="BRQ13" s="227"/>
      <c r="BRR13" s="227"/>
      <c r="BRS13" s="227"/>
      <c r="BRT13" s="228"/>
      <c r="BRU13" s="228"/>
      <c r="BRV13" s="228"/>
      <c r="BRW13" s="228"/>
      <c r="BRX13" s="228"/>
      <c r="BRY13" s="228"/>
      <c r="BRZ13" s="229"/>
      <c r="BSA13" s="230"/>
      <c r="BSB13" s="230"/>
      <c r="BSC13" s="231"/>
      <c r="BSD13" s="229"/>
      <c r="BSE13" s="230"/>
      <c r="BSF13" s="229"/>
      <c r="BSG13" s="229"/>
      <c r="BSH13" s="230"/>
      <c r="BSI13" s="230"/>
      <c r="BSJ13" s="230"/>
      <c r="BSK13" s="230"/>
      <c r="BSL13" s="230"/>
      <c r="BSM13" s="230"/>
      <c r="BSN13" s="230"/>
      <c r="BSO13" s="230"/>
      <c r="BSP13" s="230"/>
      <c r="BSQ13" s="230"/>
      <c r="BSR13" s="230"/>
      <c r="BSS13" s="230"/>
      <c r="BST13" s="229"/>
      <c r="BSU13" s="226"/>
      <c r="BSV13" s="227"/>
      <c r="BSW13" s="227"/>
      <c r="BSX13" s="227"/>
      <c r="BSY13" s="228"/>
      <c r="BSZ13" s="228"/>
      <c r="BTA13" s="228"/>
      <c r="BTB13" s="228"/>
      <c r="BTC13" s="228"/>
      <c r="BTD13" s="228"/>
      <c r="BTE13" s="229"/>
      <c r="BTF13" s="230"/>
      <c r="BTG13" s="230"/>
      <c r="BTH13" s="231"/>
      <c r="BTI13" s="229"/>
      <c r="BTJ13" s="230"/>
      <c r="BTK13" s="229"/>
      <c r="BTL13" s="229"/>
      <c r="BTM13" s="230"/>
      <c r="BTN13" s="230"/>
      <c r="BTO13" s="230"/>
      <c r="BTP13" s="230"/>
      <c r="BTQ13" s="230"/>
      <c r="BTR13" s="230"/>
      <c r="BTS13" s="230"/>
      <c r="BTT13" s="230"/>
      <c r="BTU13" s="230"/>
      <c r="BTV13" s="230"/>
      <c r="BTW13" s="230"/>
      <c r="BTX13" s="230"/>
      <c r="BTY13" s="229"/>
      <c r="BTZ13" s="226"/>
      <c r="BUA13" s="227"/>
      <c r="BUB13" s="227"/>
      <c r="BUC13" s="227"/>
      <c r="BUD13" s="228"/>
      <c r="BUE13" s="228"/>
      <c r="BUF13" s="228"/>
      <c r="BUG13" s="228"/>
      <c r="BUH13" s="228"/>
      <c r="BUI13" s="228"/>
      <c r="BUJ13" s="229"/>
      <c r="BUK13" s="230"/>
      <c r="BUL13" s="230"/>
      <c r="BUM13" s="231"/>
      <c r="BUN13" s="229"/>
      <c r="BUO13" s="230"/>
      <c r="BUP13" s="229"/>
      <c r="BUQ13" s="229"/>
      <c r="BUR13" s="230"/>
      <c r="BUS13" s="230"/>
      <c r="BUT13" s="230"/>
      <c r="BUU13" s="230"/>
      <c r="BUV13" s="230"/>
      <c r="BUW13" s="230"/>
      <c r="BUX13" s="230"/>
      <c r="BUY13" s="230"/>
      <c r="BUZ13" s="230"/>
      <c r="BVA13" s="230"/>
      <c r="BVB13" s="230"/>
      <c r="BVC13" s="230"/>
      <c r="BVD13" s="229"/>
      <c r="BVE13" s="226"/>
      <c r="BVF13" s="227"/>
      <c r="BVG13" s="227"/>
      <c r="BVH13" s="227"/>
      <c r="BVI13" s="228"/>
      <c r="BVJ13" s="228"/>
      <c r="BVK13" s="228"/>
      <c r="BVL13" s="228"/>
      <c r="BVM13" s="228"/>
      <c r="BVN13" s="228"/>
      <c r="BVO13" s="229"/>
      <c r="BVP13" s="230"/>
      <c r="BVQ13" s="230"/>
      <c r="BVR13" s="231"/>
      <c r="BVS13" s="229"/>
      <c r="BVT13" s="230"/>
      <c r="BVU13" s="229"/>
      <c r="BVV13" s="229"/>
      <c r="BVW13" s="230"/>
      <c r="BVX13" s="230"/>
      <c r="BVY13" s="230"/>
      <c r="BVZ13" s="230"/>
      <c r="BWA13" s="230"/>
      <c r="BWB13" s="230"/>
      <c r="BWC13" s="230"/>
      <c r="BWD13" s="230"/>
      <c r="BWE13" s="230"/>
      <c r="BWF13" s="230"/>
      <c r="BWG13" s="230"/>
      <c r="BWH13" s="230"/>
      <c r="BWI13" s="229"/>
      <c r="BWJ13" s="226"/>
      <c r="BWK13" s="227"/>
      <c r="BWL13" s="227"/>
      <c r="BWM13" s="227"/>
      <c r="BWN13" s="228"/>
      <c r="BWO13" s="228"/>
      <c r="BWP13" s="228"/>
      <c r="BWQ13" s="228"/>
      <c r="BWR13" s="228"/>
      <c r="BWS13" s="228"/>
      <c r="BWT13" s="229"/>
      <c r="BWU13" s="230"/>
      <c r="BWV13" s="230"/>
      <c r="BWW13" s="231"/>
      <c r="BWX13" s="229"/>
      <c r="BWY13" s="230"/>
      <c r="BWZ13" s="229"/>
      <c r="BXA13" s="229"/>
      <c r="BXB13" s="230"/>
      <c r="BXC13" s="230"/>
      <c r="BXD13" s="230"/>
      <c r="BXE13" s="230"/>
      <c r="BXF13" s="230"/>
      <c r="BXG13" s="230"/>
      <c r="BXH13" s="230"/>
      <c r="BXI13" s="230"/>
      <c r="BXJ13" s="230"/>
      <c r="BXK13" s="230"/>
      <c r="BXL13" s="230"/>
      <c r="BXM13" s="230"/>
      <c r="BXN13" s="229"/>
      <c r="BXO13" s="226"/>
      <c r="BXP13" s="227"/>
      <c r="BXQ13" s="227"/>
      <c r="BXR13" s="227"/>
      <c r="BXS13" s="228"/>
      <c r="BXT13" s="228"/>
      <c r="BXU13" s="228"/>
      <c r="BXV13" s="228"/>
      <c r="BXW13" s="228"/>
      <c r="BXX13" s="228"/>
      <c r="BXY13" s="229"/>
      <c r="BXZ13" s="230"/>
      <c r="BYA13" s="230"/>
      <c r="BYB13" s="231"/>
      <c r="BYC13" s="229"/>
      <c r="BYD13" s="230"/>
      <c r="BYE13" s="229"/>
      <c r="BYF13" s="229"/>
      <c r="BYG13" s="230"/>
      <c r="BYH13" s="230"/>
      <c r="BYI13" s="230"/>
      <c r="BYJ13" s="230"/>
      <c r="BYK13" s="230"/>
      <c r="BYL13" s="230"/>
      <c r="BYM13" s="230"/>
      <c r="BYN13" s="230"/>
      <c r="BYO13" s="230"/>
      <c r="BYP13" s="230"/>
      <c r="BYQ13" s="230"/>
      <c r="BYR13" s="230"/>
      <c r="BYS13" s="229"/>
      <c r="BYT13" s="226"/>
      <c r="BYU13" s="227"/>
      <c r="BYV13" s="227"/>
      <c r="BYW13" s="227"/>
      <c r="BYX13" s="228"/>
      <c r="BYY13" s="228"/>
      <c r="BYZ13" s="228"/>
      <c r="BZA13" s="228"/>
      <c r="BZB13" s="228"/>
      <c r="BZC13" s="228"/>
      <c r="BZD13" s="229"/>
      <c r="BZE13" s="230"/>
      <c r="BZF13" s="230"/>
      <c r="BZG13" s="231"/>
      <c r="BZH13" s="229"/>
      <c r="BZI13" s="230"/>
      <c r="BZJ13" s="229"/>
      <c r="BZK13" s="229"/>
      <c r="BZL13" s="230"/>
      <c r="BZM13" s="230"/>
      <c r="BZN13" s="230"/>
      <c r="BZO13" s="230"/>
      <c r="BZP13" s="230"/>
      <c r="BZQ13" s="230"/>
      <c r="BZR13" s="230"/>
      <c r="BZS13" s="230"/>
      <c r="BZT13" s="230"/>
      <c r="BZU13" s="230"/>
      <c r="BZV13" s="230"/>
      <c r="BZW13" s="230"/>
      <c r="BZX13" s="229"/>
      <c r="BZY13" s="226"/>
      <c r="BZZ13" s="227"/>
      <c r="CAA13" s="227"/>
      <c r="CAB13" s="227"/>
      <c r="CAC13" s="228"/>
      <c r="CAD13" s="228"/>
      <c r="CAE13" s="228"/>
      <c r="CAF13" s="228"/>
      <c r="CAG13" s="228"/>
      <c r="CAH13" s="228"/>
      <c r="CAI13" s="229"/>
      <c r="CAJ13" s="230"/>
      <c r="CAK13" s="230"/>
      <c r="CAL13" s="231"/>
      <c r="CAM13" s="229"/>
      <c r="CAN13" s="230"/>
      <c r="CAO13" s="229"/>
      <c r="CAP13" s="229"/>
      <c r="CAQ13" s="230"/>
      <c r="CAR13" s="230"/>
      <c r="CAS13" s="230"/>
      <c r="CAT13" s="230"/>
      <c r="CAU13" s="230"/>
      <c r="CAV13" s="230"/>
      <c r="CAW13" s="230"/>
      <c r="CAX13" s="230"/>
      <c r="CAY13" s="230"/>
      <c r="CAZ13" s="230"/>
      <c r="CBA13" s="230"/>
      <c r="CBB13" s="230"/>
      <c r="CBC13" s="229"/>
      <c r="CBD13" s="226"/>
      <c r="CBE13" s="227"/>
      <c r="CBF13" s="227"/>
      <c r="CBG13" s="227"/>
      <c r="CBH13" s="228"/>
      <c r="CBI13" s="228"/>
      <c r="CBJ13" s="228"/>
      <c r="CBK13" s="228"/>
      <c r="CBL13" s="228"/>
      <c r="CBM13" s="228"/>
      <c r="CBN13" s="229"/>
      <c r="CBO13" s="230"/>
      <c r="CBP13" s="230"/>
      <c r="CBQ13" s="231"/>
      <c r="CBR13" s="229"/>
      <c r="CBS13" s="230"/>
      <c r="CBT13" s="229"/>
      <c r="CBU13" s="229"/>
      <c r="CBV13" s="230"/>
      <c r="CBW13" s="230"/>
      <c r="CBX13" s="230"/>
      <c r="CBY13" s="230"/>
      <c r="CBZ13" s="230"/>
      <c r="CCA13" s="230"/>
      <c r="CCB13" s="230"/>
      <c r="CCC13" s="230"/>
      <c r="CCD13" s="230"/>
      <c r="CCE13" s="230"/>
      <c r="CCF13" s="230"/>
      <c r="CCG13" s="230"/>
      <c r="CCH13" s="229"/>
      <c r="CCI13" s="226"/>
      <c r="CCJ13" s="227"/>
      <c r="CCK13" s="227"/>
      <c r="CCL13" s="227"/>
      <c r="CCM13" s="228"/>
      <c r="CCN13" s="228"/>
      <c r="CCO13" s="228"/>
      <c r="CCP13" s="228"/>
      <c r="CCQ13" s="228"/>
      <c r="CCR13" s="228"/>
      <c r="CCS13" s="229"/>
      <c r="CCT13" s="230"/>
      <c r="CCU13" s="230"/>
      <c r="CCV13" s="231"/>
      <c r="CCW13" s="229"/>
      <c r="CCX13" s="230"/>
      <c r="CCY13" s="229"/>
      <c r="CCZ13" s="229"/>
      <c r="CDA13" s="230"/>
      <c r="CDB13" s="230"/>
      <c r="CDC13" s="230"/>
      <c r="CDD13" s="230"/>
      <c r="CDE13" s="230"/>
      <c r="CDF13" s="230"/>
      <c r="CDG13" s="230"/>
      <c r="CDH13" s="230"/>
      <c r="CDI13" s="230"/>
      <c r="CDJ13" s="230"/>
      <c r="CDK13" s="230"/>
      <c r="CDL13" s="230"/>
      <c r="CDM13" s="229"/>
      <c r="CDN13" s="226"/>
      <c r="CDO13" s="227"/>
      <c r="CDP13" s="227"/>
      <c r="CDQ13" s="227"/>
      <c r="CDR13" s="228"/>
      <c r="CDS13" s="228"/>
      <c r="CDT13" s="228"/>
      <c r="CDU13" s="228"/>
      <c r="CDV13" s="228"/>
      <c r="CDW13" s="228"/>
      <c r="CDX13" s="229"/>
      <c r="CDY13" s="230"/>
      <c r="CDZ13" s="230"/>
      <c r="CEA13" s="231"/>
      <c r="CEB13" s="229"/>
      <c r="CEC13" s="230"/>
      <c r="CED13" s="229"/>
      <c r="CEE13" s="229"/>
      <c r="CEF13" s="230"/>
      <c r="CEG13" s="230"/>
      <c r="CEH13" s="230"/>
      <c r="CEI13" s="230"/>
      <c r="CEJ13" s="230"/>
      <c r="CEK13" s="230"/>
      <c r="CEL13" s="230"/>
      <c r="CEM13" s="230"/>
      <c r="CEN13" s="230"/>
      <c r="CEO13" s="230"/>
      <c r="CEP13" s="230"/>
      <c r="CEQ13" s="230"/>
      <c r="CER13" s="229"/>
      <c r="CES13" s="226"/>
      <c r="CET13" s="227"/>
      <c r="CEU13" s="227"/>
      <c r="CEV13" s="227"/>
      <c r="CEW13" s="228"/>
      <c r="CEX13" s="228"/>
      <c r="CEY13" s="228"/>
      <c r="CEZ13" s="228"/>
      <c r="CFA13" s="228"/>
      <c r="CFB13" s="228"/>
      <c r="CFC13" s="229"/>
      <c r="CFD13" s="230"/>
      <c r="CFE13" s="230"/>
      <c r="CFF13" s="231"/>
      <c r="CFG13" s="229"/>
      <c r="CFH13" s="230"/>
      <c r="CFI13" s="229"/>
      <c r="CFJ13" s="229"/>
      <c r="CFK13" s="230"/>
      <c r="CFL13" s="230"/>
      <c r="CFM13" s="230"/>
      <c r="CFN13" s="230"/>
      <c r="CFO13" s="230"/>
      <c r="CFP13" s="230"/>
      <c r="CFQ13" s="230"/>
      <c r="CFR13" s="230"/>
      <c r="CFS13" s="230"/>
      <c r="CFT13" s="230"/>
      <c r="CFU13" s="230"/>
      <c r="CFV13" s="230"/>
      <c r="CFW13" s="229"/>
      <c r="CFX13" s="226"/>
      <c r="CFY13" s="227"/>
      <c r="CFZ13" s="227"/>
      <c r="CGA13" s="227"/>
      <c r="CGB13" s="228"/>
      <c r="CGC13" s="228"/>
      <c r="CGD13" s="228"/>
      <c r="CGE13" s="228"/>
      <c r="CGF13" s="228"/>
      <c r="CGG13" s="228"/>
      <c r="CGH13" s="229"/>
      <c r="CGI13" s="230"/>
      <c r="CGJ13" s="230"/>
      <c r="CGK13" s="231"/>
      <c r="CGL13" s="229"/>
      <c r="CGM13" s="230"/>
      <c r="CGN13" s="229"/>
      <c r="CGO13" s="229"/>
      <c r="CGP13" s="230"/>
      <c r="CGQ13" s="230"/>
      <c r="CGR13" s="230"/>
      <c r="CGS13" s="230"/>
      <c r="CGT13" s="230"/>
      <c r="CGU13" s="230"/>
      <c r="CGV13" s="230"/>
      <c r="CGW13" s="230"/>
      <c r="CGX13" s="230"/>
      <c r="CGY13" s="230"/>
      <c r="CGZ13" s="230"/>
      <c r="CHA13" s="230"/>
      <c r="CHB13" s="229"/>
      <c r="CHC13" s="226"/>
      <c r="CHD13" s="227"/>
      <c r="CHE13" s="227"/>
      <c r="CHF13" s="227"/>
      <c r="CHG13" s="228"/>
      <c r="CHH13" s="228"/>
      <c r="CHI13" s="228"/>
      <c r="CHJ13" s="228"/>
      <c r="CHK13" s="228"/>
      <c r="CHL13" s="228"/>
      <c r="CHM13" s="229"/>
      <c r="CHN13" s="230"/>
      <c r="CHO13" s="230"/>
      <c r="CHP13" s="231"/>
      <c r="CHQ13" s="229"/>
      <c r="CHR13" s="230"/>
      <c r="CHS13" s="229"/>
      <c r="CHT13" s="229"/>
      <c r="CHU13" s="230"/>
      <c r="CHV13" s="230"/>
      <c r="CHW13" s="230"/>
      <c r="CHX13" s="230"/>
      <c r="CHY13" s="230"/>
      <c r="CHZ13" s="230"/>
      <c r="CIA13" s="230"/>
      <c r="CIB13" s="230"/>
      <c r="CIC13" s="230"/>
      <c r="CID13" s="230"/>
      <c r="CIE13" s="230"/>
      <c r="CIF13" s="230"/>
      <c r="CIG13" s="229"/>
      <c r="CIH13" s="226"/>
      <c r="CII13" s="227"/>
      <c r="CIJ13" s="227"/>
      <c r="CIK13" s="227"/>
      <c r="CIL13" s="228"/>
      <c r="CIM13" s="228"/>
      <c r="CIN13" s="228"/>
      <c r="CIO13" s="228"/>
      <c r="CIP13" s="228"/>
      <c r="CIQ13" s="228"/>
      <c r="CIR13" s="229"/>
      <c r="CIS13" s="230"/>
      <c r="CIT13" s="230"/>
      <c r="CIU13" s="231"/>
      <c r="CIV13" s="229"/>
      <c r="CIW13" s="230"/>
      <c r="CIX13" s="229"/>
      <c r="CIY13" s="229"/>
      <c r="CIZ13" s="230"/>
      <c r="CJA13" s="230"/>
      <c r="CJB13" s="230"/>
      <c r="CJC13" s="230"/>
      <c r="CJD13" s="230"/>
      <c r="CJE13" s="230"/>
      <c r="CJF13" s="230"/>
      <c r="CJG13" s="230"/>
      <c r="CJH13" s="230"/>
      <c r="CJI13" s="230"/>
      <c r="CJJ13" s="230"/>
      <c r="CJK13" s="230"/>
      <c r="CJL13" s="229"/>
      <c r="CJM13" s="226"/>
      <c r="CJN13" s="227"/>
      <c r="CJO13" s="227"/>
      <c r="CJP13" s="227"/>
      <c r="CJQ13" s="228"/>
      <c r="CJR13" s="228"/>
      <c r="CJS13" s="228"/>
      <c r="CJT13" s="228"/>
      <c r="CJU13" s="228"/>
      <c r="CJV13" s="228"/>
      <c r="CJW13" s="229"/>
      <c r="CJX13" s="230"/>
      <c r="CJY13" s="230"/>
      <c r="CJZ13" s="231"/>
      <c r="CKA13" s="229"/>
      <c r="CKB13" s="230"/>
      <c r="CKC13" s="229"/>
      <c r="CKD13" s="229"/>
      <c r="CKE13" s="230"/>
      <c r="CKF13" s="230"/>
      <c r="CKG13" s="230"/>
      <c r="CKH13" s="230"/>
      <c r="CKI13" s="230"/>
      <c r="CKJ13" s="230"/>
      <c r="CKK13" s="230"/>
      <c r="CKL13" s="230"/>
      <c r="CKM13" s="230"/>
      <c r="CKN13" s="230"/>
      <c r="CKO13" s="230"/>
      <c r="CKP13" s="230"/>
      <c r="CKQ13" s="229"/>
      <c r="CKR13" s="226"/>
      <c r="CKS13" s="227"/>
      <c r="CKT13" s="227"/>
      <c r="CKU13" s="227"/>
      <c r="CKV13" s="228"/>
      <c r="CKW13" s="228"/>
      <c r="CKX13" s="228"/>
      <c r="CKY13" s="228"/>
      <c r="CKZ13" s="228"/>
      <c r="CLA13" s="228"/>
      <c r="CLB13" s="229"/>
      <c r="CLC13" s="230"/>
      <c r="CLD13" s="230"/>
      <c r="CLE13" s="231"/>
      <c r="CLF13" s="229"/>
      <c r="CLG13" s="230"/>
      <c r="CLH13" s="229"/>
      <c r="CLI13" s="229"/>
      <c r="CLJ13" s="230"/>
      <c r="CLK13" s="230"/>
      <c r="CLL13" s="230"/>
      <c r="CLM13" s="230"/>
      <c r="CLN13" s="230"/>
      <c r="CLO13" s="230"/>
      <c r="CLP13" s="230"/>
      <c r="CLQ13" s="230"/>
      <c r="CLR13" s="230"/>
      <c r="CLS13" s="230"/>
      <c r="CLT13" s="230"/>
      <c r="CLU13" s="230"/>
      <c r="CLV13" s="229"/>
      <c r="CLW13" s="226"/>
      <c r="CLX13" s="227"/>
      <c r="CLY13" s="227"/>
      <c r="CLZ13" s="227"/>
      <c r="CMA13" s="228"/>
      <c r="CMB13" s="228"/>
      <c r="CMC13" s="228"/>
      <c r="CMD13" s="228"/>
      <c r="CME13" s="228"/>
      <c r="CMF13" s="228"/>
      <c r="CMG13" s="229"/>
      <c r="CMH13" s="230"/>
      <c r="CMI13" s="230"/>
      <c r="CMJ13" s="231"/>
      <c r="CMK13" s="229"/>
      <c r="CML13" s="230"/>
      <c r="CMM13" s="229"/>
      <c r="CMN13" s="229"/>
      <c r="CMO13" s="230"/>
      <c r="CMP13" s="230"/>
      <c r="CMQ13" s="230"/>
      <c r="CMR13" s="230"/>
      <c r="CMS13" s="230"/>
      <c r="CMT13" s="230"/>
      <c r="CMU13" s="230"/>
      <c r="CMV13" s="230"/>
      <c r="CMW13" s="230"/>
      <c r="CMX13" s="230"/>
      <c r="CMY13" s="230"/>
      <c r="CMZ13" s="230"/>
      <c r="CNA13" s="229"/>
      <c r="CNB13" s="226"/>
      <c r="CNC13" s="227"/>
      <c r="CND13" s="227"/>
      <c r="CNE13" s="227"/>
      <c r="CNF13" s="228"/>
      <c r="CNG13" s="228"/>
      <c r="CNH13" s="228"/>
      <c r="CNI13" s="228"/>
      <c r="CNJ13" s="228"/>
      <c r="CNK13" s="228"/>
      <c r="CNL13" s="229"/>
      <c r="CNM13" s="230"/>
      <c r="CNN13" s="230"/>
      <c r="CNO13" s="231"/>
      <c r="CNP13" s="229"/>
      <c r="CNQ13" s="230"/>
      <c r="CNR13" s="229"/>
      <c r="CNS13" s="229"/>
      <c r="CNT13" s="230"/>
      <c r="CNU13" s="230"/>
      <c r="CNV13" s="230"/>
      <c r="CNW13" s="230"/>
      <c r="CNX13" s="230"/>
      <c r="CNY13" s="230"/>
      <c r="CNZ13" s="230"/>
      <c r="COA13" s="230"/>
      <c r="COB13" s="230"/>
      <c r="COC13" s="230"/>
      <c r="COD13" s="230"/>
      <c r="COE13" s="230"/>
      <c r="COF13" s="229"/>
      <c r="COG13" s="226"/>
      <c r="COH13" s="227"/>
      <c r="COI13" s="227"/>
      <c r="COJ13" s="227"/>
      <c r="COK13" s="228"/>
      <c r="COL13" s="228"/>
      <c r="COM13" s="228"/>
      <c r="CON13" s="228"/>
      <c r="COO13" s="228"/>
      <c r="COP13" s="228"/>
      <c r="COQ13" s="229"/>
      <c r="COR13" s="230"/>
      <c r="COS13" s="230"/>
      <c r="COT13" s="231"/>
      <c r="COU13" s="229"/>
      <c r="COV13" s="230"/>
      <c r="COW13" s="229"/>
      <c r="COX13" s="229"/>
      <c r="COY13" s="230"/>
      <c r="COZ13" s="230"/>
      <c r="CPA13" s="230"/>
      <c r="CPB13" s="230"/>
      <c r="CPC13" s="230"/>
      <c r="CPD13" s="230"/>
      <c r="CPE13" s="230"/>
      <c r="CPF13" s="230"/>
      <c r="CPG13" s="230"/>
      <c r="CPH13" s="230"/>
      <c r="CPI13" s="230"/>
      <c r="CPJ13" s="230"/>
      <c r="CPK13" s="229"/>
      <c r="CPL13" s="226"/>
      <c r="CPM13" s="227"/>
      <c r="CPN13" s="227"/>
      <c r="CPO13" s="227"/>
      <c r="CPP13" s="228"/>
      <c r="CPQ13" s="228"/>
      <c r="CPR13" s="228"/>
      <c r="CPS13" s="228"/>
      <c r="CPT13" s="228"/>
      <c r="CPU13" s="228"/>
      <c r="CPV13" s="229"/>
      <c r="CPW13" s="230"/>
      <c r="CPX13" s="230"/>
      <c r="CPY13" s="231"/>
      <c r="CPZ13" s="229"/>
      <c r="CQA13" s="230"/>
      <c r="CQB13" s="229"/>
      <c r="CQC13" s="229"/>
      <c r="CQD13" s="230"/>
      <c r="CQE13" s="230"/>
      <c r="CQF13" s="230"/>
      <c r="CQG13" s="230"/>
      <c r="CQH13" s="230"/>
      <c r="CQI13" s="230"/>
      <c r="CQJ13" s="230"/>
      <c r="CQK13" s="230"/>
      <c r="CQL13" s="230"/>
      <c r="CQM13" s="230"/>
      <c r="CQN13" s="230"/>
      <c r="CQO13" s="230"/>
      <c r="CQP13" s="229"/>
      <c r="CQQ13" s="226"/>
      <c r="CQR13" s="227"/>
      <c r="CQS13" s="227"/>
      <c r="CQT13" s="227"/>
      <c r="CQU13" s="228"/>
      <c r="CQV13" s="228"/>
      <c r="CQW13" s="228"/>
      <c r="CQX13" s="228"/>
      <c r="CQY13" s="228"/>
      <c r="CQZ13" s="228"/>
      <c r="CRA13" s="229"/>
      <c r="CRB13" s="230"/>
      <c r="CRC13" s="230"/>
      <c r="CRD13" s="231"/>
      <c r="CRE13" s="229"/>
      <c r="CRF13" s="230"/>
      <c r="CRG13" s="229"/>
      <c r="CRH13" s="229"/>
      <c r="CRI13" s="230"/>
      <c r="CRJ13" s="230"/>
      <c r="CRK13" s="230"/>
      <c r="CRL13" s="230"/>
      <c r="CRM13" s="230"/>
      <c r="CRN13" s="230"/>
      <c r="CRO13" s="230"/>
      <c r="CRP13" s="230"/>
      <c r="CRQ13" s="230"/>
      <c r="CRR13" s="230"/>
      <c r="CRS13" s="230"/>
      <c r="CRT13" s="230"/>
      <c r="CRU13" s="229"/>
      <c r="CRV13" s="226"/>
      <c r="CRW13" s="227"/>
      <c r="CRX13" s="227"/>
      <c r="CRY13" s="227"/>
      <c r="CRZ13" s="228"/>
      <c r="CSA13" s="228"/>
      <c r="CSB13" s="228"/>
      <c r="CSC13" s="228"/>
      <c r="CSD13" s="228"/>
      <c r="CSE13" s="228"/>
      <c r="CSF13" s="229"/>
      <c r="CSG13" s="230"/>
      <c r="CSH13" s="230"/>
      <c r="CSI13" s="231"/>
      <c r="CSJ13" s="229"/>
      <c r="CSK13" s="230"/>
      <c r="CSL13" s="229"/>
      <c r="CSM13" s="229"/>
      <c r="CSN13" s="230"/>
      <c r="CSO13" s="230"/>
      <c r="CSP13" s="230"/>
      <c r="CSQ13" s="230"/>
      <c r="CSR13" s="230"/>
      <c r="CSS13" s="230"/>
      <c r="CST13" s="230"/>
      <c r="CSU13" s="230"/>
      <c r="CSV13" s="230"/>
      <c r="CSW13" s="230"/>
      <c r="CSX13" s="230"/>
      <c r="CSY13" s="230"/>
      <c r="CSZ13" s="229"/>
      <c r="CTA13" s="226"/>
      <c r="CTB13" s="227"/>
      <c r="CTC13" s="227"/>
      <c r="CTD13" s="227"/>
      <c r="CTE13" s="228"/>
      <c r="CTF13" s="228"/>
      <c r="CTG13" s="228"/>
      <c r="CTH13" s="228"/>
      <c r="CTI13" s="228"/>
      <c r="CTJ13" s="228"/>
      <c r="CTK13" s="229"/>
      <c r="CTL13" s="230"/>
      <c r="CTM13" s="230"/>
      <c r="CTN13" s="231"/>
      <c r="CTO13" s="229"/>
      <c r="CTP13" s="230"/>
      <c r="CTQ13" s="229"/>
      <c r="CTR13" s="229"/>
      <c r="CTS13" s="230"/>
      <c r="CTT13" s="230"/>
      <c r="CTU13" s="230"/>
      <c r="CTV13" s="230"/>
      <c r="CTW13" s="230"/>
      <c r="CTX13" s="230"/>
      <c r="CTY13" s="230"/>
      <c r="CTZ13" s="230"/>
      <c r="CUA13" s="230"/>
      <c r="CUB13" s="230"/>
      <c r="CUC13" s="230"/>
      <c r="CUD13" s="230"/>
      <c r="CUE13" s="229"/>
      <c r="CUF13" s="226"/>
      <c r="CUG13" s="227"/>
      <c r="CUH13" s="227"/>
      <c r="CUI13" s="227"/>
      <c r="CUJ13" s="228"/>
      <c r="CUK13" s="228"/>
      <c r="CUL13" s="228"/>
      <c r="CUM13" s="228"/>
      <c r="CUN13" s="228"/>
      <c r="CUO13" s="228"/>
      <c r="CUP13" s="229"/>
      <c r="CUQ13" s="230"/>
      <c r="CUR13" s="230"/>
      <c r="CUS13" s="231"/>
      <c r="CUT13" s="229"/>
      <c r="CUU13" s="230"/>
      <c r="CUV13" s="229"/>
      <c r="CUW13" s="229"/>
      <c r="CUX13" s="230"/>
      <c r="CUY13" s="230"/>
      <c r="CUZ13" s="230"/>
      <c r="CVA13" s="230"/>
      <c r="CVB13" s="230"/>
      <c r="CVC13" s="230"/>
      <c r="CVD13" s="230"/>
      <c r="CVE13" s="230"/>
      <c r="CVF13" s="230"/>
      <c r="CVG13" s="230"/>
      <c r="CVH13" s="230"/>
      <c r="CVI13" s="230"/>
      <c r="CVJ13" s="229"/>
      <c r="CVK13" s="226"/>
      <c r="CVL13" s="227"/>
      <c r="CVM13" s="227"/>
      <c r="CVN13" s="227"/>
      <c r="CVO13" s="228"/>
      <c r="CVP13" s="228"/>
      <c r="CVQ13" s="228"/>
      <c r="CVR13" s="228"/>
      <c r="CVS13" s="228"/>
      <c r="CVT13" s="228"/>
      <c r="CVU13" s="229"/>
      <c r="CVV13" s="230"/>
      <c r="CVW13" s="230"/>
      <c r="CVX13" s="231"/>
      <c r="CVY13" s="229"/>
      <c r="CVZ13" s="230"/>
      <c r="CWA13" s="229"/>
      <c r="CWB13" s="229"/>
      <c r="CWC13" s="230"/>
      <c r="CWD13" s="230"/>
      <c r="CWE13" s="230"/>
      <c r="CWF13" s="230"/>
      <c r="CWG13" s="230"/>
      <c r="CWH13" s="230"/>
      <c r="CWI13" s="230"/>
      <c r="CWJ13" s="230"/>
      <c r="CWK13" s="230"/>
      <c r="CWL13" s="230"/>
      <c r="CWM13" s="230"/>
      <c r="CWN13" s="230"/>
      <c r="CWO13" s="229"/>
      <c r="CWP13" s="226"/>
      <c r="CWQ13" s="227"/>
      <c r="CWR13" s="227"/>
      <c r="CWS13" s="227"/>
      <c r="CWT13" s="228"/>
      <c r="CWU13" s="228"/>
      <c r="CWV13" s="228"/>
      <c r="CWW13" s="228"/>
      <c r="CWX13" s="228"/>
      <c r="CWY13" s="228"/>
      <c r="CWZ13" s="229"/>
      <c r="CXA13" s="230"/>
      <c r="CXB13" s="230"/>
      <c r="CXC13" s="231"/>
      <c r="CXD13" s="229"/>
      <c r="CXE13" s="230"/>
      <c r="CXF13" s="229"/>
      <c r="CXG13" s="229"/>
      <c r="CXH13" s="230"/>
      <c r="CXI13" s="230"/>
      <c r="CXJ13" s="230"/>
      <c r="CXK13" s="230"/>
      <c r="CXL13" s="230"/>
      <c r="CXM13" s="230"/>
      <c r="CXN13" s="230"/>
      <c r="CXO13" s="230"/>
      <c r="CXP13" s="230"/>
      <c r="CXQ13" s="230"/>
      <c r="CXR13" s="230"/>
      <c r="CXS13" s="230"/>
      <c r="CXT13" s="229"/>
      <c r="CXU13" s="226"/>
      <c r="CXV13" s="227"/>
      <c r="CXW13" s="227"/>
      <c r="CXX13" s="227"/>
      <c r="CXY13" s="228"/>
      <c r="CXZ13" s="228"/>
      <c r="CYA13" s="228"/>
      <c r="CYB13" s="228"/>
      <c r="CYC13" s="228"/>
      <c r="CYD13" s="228"/>
      <c r="CYE13" s="229"/>
      <c r="CYF13" s="230"/>
      <c r="CYG13" s="230"/>
      <c r="CYH13" s="231"/>
      <c r="CYI13" s="229"/>
      <c r="CYJ13" s="230"/>
      <c r="CYK13" s="229"/>
      <c r="CYL13" s="229"/>
      <c r="CYM13" s="230"/>
      <c r="CYN13" s="230"/>
      <c r="CYO13" s="230"/>
      <c r="CYP13" s="230"/>
      <c r="CYQ13" s="230"/>
      <c r="CYR13" s="230"/>
      <c r="CYS13" s="230"/>
      <c r="CYT13" s="230"/>
      <c r="CYU13" s="230"/>
      <c r="CYV13" s="230"/>
      <c r="CYW13" s="230"/>
      <c r="CYX13" s="230"/>
      <c r="CYY13" s="229"/>
      <c r="CYZ13" s="226"/>
      <c r="CZA13" s="227"/>
      <c r="CZB13" s="227"/>
      <c r="CZC13" s="227"/>
      <c r="CZD13" s="228"/>
      <c r="CZE13" s="228"/>
      <c r="CZF13" s="228"/>
      <c r="CZG13" s="228"/>
      <c r="CZH13" s="228"/>
      <c r="CZI13" s="228"/>
      <c r="CZJ13" s="229"/>
      <c r="CZK13" s="230"/>
      <c r="CZL13" s="230"/>
      <c r="CZM13" s="231"/>
      <c r="CZN13" s="229"/>
      <c r="CZO13" s="230"/>
      <c r="CZP13" s="229"/>
      <c r="CZQ13" s="229"/>
      <c r="CZR13" s="230"/>
      <c r="CZS13" s="230"/>
      <c r="CZT13" s="230"/>
      <c r="CZU13" s="230"/>
      <c r="CZV13" s="230"/>
      <c r="CZW13" s="230"/>
      <c r="CZX13" s="230"/>
      <c r="CZY13" s="230"/>
      <c r="CZZ13" s="230"/>
      <c r="DAA13" s="230"/>
      <c r="DAB13" s="230"/>
      <c r="DAC13" s="230"/>
      <c r="DAD13" s="229"/>
      <c r="DAE13" s="226"/>
      <c r="DAF13" s="227"/>
      <c r="DAG13" s="227"/>
      <c r="DAH13" s="227"/>
      <c r="DAI13" s="228"/>
      <c r="DAJ13" s="228"/>
      <c r="DAK13" s="228"/>
      <c r="DAL13" s="228"/>
      <c r="DAM13" s="228"/>
      <c r="DAN13" s="228"/>
      <c r="DAO13" s="229"/>
      <c r="DAP13" s="230"/>
      <c r="DAQ13" s="230"/>
      <c r="DAR13" s="231"/>
      <c r="DAS13" s="229"/>
      <c r="DAT13" s="230"/>
      <c r="DAU13" s="229"/>
      <c r="DAV13" s="229"/>
      <c r="DAW13" s="230"/>
      <c r="DAX13" s="230"/>
      <c r="DAY13" s="230"/>
      <c r="DAZ13" s="230"/>
      <c r="DBA13" s="230"/>
      <c r="DBB13" s="230"/>
      <c r="DBC13" s="230"/>
      <c r="DBD13" s="230"/>
      <c r="DBE13" s="230"/>
      <c r="DBF13" s="230"/>
      <c r="DBG13" s="230"/>
      <c r="DBH13" s="230"/>
      <c r="DBI13" s="229"/>
      <c r="DBJ13" s="226"/>
      <c r="DBK13" s="227"/>
      <c r="DBL13" s="227"/>
      <c r="DBM13" s="227"/>
      <c r="DBN13" s="228"/>
      <c r="DBO13" s="228"/>
      <c r="DBP13" s="228"/>
      <c r="DBQ13" s="228"/>
      <c r="DBR13" s="228"/>
      <c r="DBS13" s="228"/>
      <c r="DBT13" s="229"/>
      <c r="DBU13" s="230"/>
      <c r="DBV13" s="230"/>
      <c r="DBW13" s="231"/>
      <c r="DBX13" s="229"/>
      <c r="DBY13" s="230"/>
      <c r="DBZ13" s="229"/>
      <c r="DCA13" s="229"/>
      <c r="DCB13" s="230"/>
      <c r="DCC13" s="230"/>
      <c r="DCD13" s="230"/>
      <c r="DCE13" s="230"/>
      <c r="DCF13" s="230"/>
      <c r="DCG13" s="230"/>
      <c r="DCH13" s="230"/>
      <c r="DCI13" s="230"/>
      <c r="DCJ13" s="230"/>
      <c r="DCK13" s="230"/>
      <c r="DCL13" s="230"/>
      <c r="DCM13" s="230"/>
      <c r="DCN13" s="229"/>
      <c r="DCO13" s="226"/>
      <c r="DCP13" s="227"/>
      <c r="DCQ13" s="227"/>
      <c r="DCR13" s="227"/>
      <c r="DCS13" s="228"/>
      <c r="DCT13" s="228"/>
      <c r="DCU13" s="228"/>
      <c r="DCV13" s="228"/>
      <c r="DCW13" s="228"/>
      <c r="DCX13" s="228"/>
      <c r="DCY13" s="229"/>
      <c r="DCZ13" s="230"/>
      <c r="DDA13" s="230"/>
      <c r="DDB13" s="231"/>
      <c r="DDC13" s="229"/>
      <c r="DDD13" s="230"/>
      <c r="DDE13" s="229"/>
      <c r="DDF13" s="229"/>
      <c r="DDG13" s="230"/>
      <c r="DDH13" s="230"/>
      <c r="DDI13" s="230"/>
      <c r="DDJ13" s="230"/>
      <c r="DDK13" s="230"/>
      <c r="DDL13" s="230"/>
      <c r="DDM13" s="230"/>
      <c r="DDN13" s="230"/>
      <c r="DDO13" s="230"/>
      <c r="DDP13" s="230"/>
      <c r="DDQ13" s="230"/>
      <c r="DDR13" s="230"/>
      <c r="DDS13" s="229"/>
      <c r="DDT13" s="226"/>
      <c r="DDU13" s="227"/>
      <c r="DDV13" s="227"/>
      <c r="DDW13" s="227"/>
      <c r="DDX13" s="228"/>
      <c r="DDY13" s="228"/>
      <c r="DDZ13" s="228"/>
      <c r="DEA13" s="228"/>
      <c r="DEB13" s="228"/>
      <c r="DEC13" s="228"/>
      <c r="DED13" s="229"/>
      <c r="DEE13" s="230"/>
      <c r="DEF13" s="230"/>
      <c r="DEG13" s="231"/>
      <c r="DEH13" s="229"/>
      <c r="DEI13" s="230"/>
      <c r="DEJ13" s="229"/>
      <c r="DEK13" s="229"/>
      <c r="DEL13" s="230"/>
      <c r="DEM13" s="230"/>
      <c r="DEN13" s="230"/>
      <c r="DEO13" s="230"/>
      <c r="DEP13" s="230"/>
      <c r="DEQ13" s="230"/>
      <c r="DER13" s="230"/>
      <c r="DES13" s="230"/>
      <c r="DET13" s="230"/>
      <c r="DEU13" s="230"/>
      <c r="DEV13" s="230"/>
      <c r="DEW13" s="230"/>
      <c r="DEX13" s="229"/>
      <c r="DEY13" s="226"/>
      <c r="DEZ13" s="227"/>
      <c r="DFA13" s="227"/>
      <c r="DFB13" s="227"/>
      <c r="DFC13" s="228"/>
      <c r="DFD13" s="228"/>
      <c r="DFE13" s="228"/>
      <c r="DFF13" s="228"/>
      <c r="DFG13" s="228"/>
      <c r="DFH13" s="228"/>
      <c r="DFI13" s="229"/>
      <c r="DFJ13" s="230"/>
      <c r="DFK13" s="230"/>
      <c r="DFL13" s="231"/>
      <c r="DFM13" s="229"/>
      <c r="DFN13" s="230"/>
      <c r="DFO13" s="229"/>
      <c r="DFP13" s="229"/>
      <c r="DFQ13" s="230"/>
      <c r="DFR13" s="230"/>
      <c r="DFS13" s="230"/>
      <c r="DFT13" s="230"/>
      <c r="DFU13" s="230"/>
      <c r="DFV13" s="230"/>
      <c r="DFW13" s="230"/>
      <c r="DFX13" s="230"/>
      <c r="DFY13" s="230"/>
      <c r="DFZ13" s="230"/>
      <c r="DGA13" s="230"/>
      <c r="DGB13" s="230"/>
      <c r="DGC13" s="229"/>
      <c r="DGD13" s="226"/>
      <c r="DGE13" s="227"/>
      <c r="DGF13" s="227"/>
      <c r="DGG13" s="227"/>
      <c r="DGH13" s="228"/>
      <c r="DGI13" s="228"/>
      <c r="DGJ13" s="228"/>
      <c r="DGK13" s="228"/>
      <c r="DGL13" s="228"/>
      <c r="DGM13" s="228"/>
      <c r="DGN13" s="229"/>
      <c r="DGO13" s="230"/>
      <c r="DGP13" s="230"/>
      <c r="DGQ13" s="231"/>
      <c r="DGR13" s="229"/>
      <c r="DGS13" s="230"/>
      <c r="DGT13" s="229"/>
      <c r="DGU13" s="229"/>
      <c r="DGV13" s="230"/>
      <c r="DGW13" s="230"/>
      <c r="DGX13" s="230"/>
      <c r="DGY13" s="230"/>
      <c r="DGZ13" s="230"/>
      <c r="DHA13" s="230"/>
      <c r="DHB13" s="230"/>
      <c r="DHC13" s="230"/>
      <c r="DHD13" s="230"/>
      <c r="DHE13" s="230"/>
      <c r="DHF13" s="230"/>
      <c r="DHG13" s="230"/>
      <c r="DHH13" s="229"/>
      <c r="DHI13" s="226"/>
      <c r="DHJ13" s="227"/>
      <c r="DHK13" s="227"/>
      <c r="DHL13" s="227"/>
      <c r="DHM13" s="228"/>
      <c r="DHN13" s="228"/>
      <c r="DHO13" s="228"/>
      <c r="DHP13" s="228"/>
      <c r="DHQ13" s="228"/>
      <c r="DHR13" s="228"/>
      <c r="DHS13" s="229"/>
      <c r="DHT13" s="230"/>
      <c r="DHU13" s="230"/>
      <c r="DHV13" s="231"/>
      <c r="DHW13" s="229"/>
      <c r="DHX13" s="230"/>
      <c r="DHY13" s="229"/>
      <c r="DHZ13" s="229"/>
      <c r="DIA13" s="230"/>
      <c r="DIB13" s="230"/>
      <c r="DIC13" s="230"/>
      <c r="DID13" s="230"/>
      <c r="DIE13" s="230"/>
      <c r="DIF13" s="230"/>
      <c r="DIG13" s="230"/>
      <c r="DIH13" s="230"/>
      <c r="DII13" s="230"/>
      <c r="DIJ13" s="230"/>
      <c r="DIK13" s="230"/>
      <c r="DIL13" s="230"/>
      <c r="DIM13" s="229"/>
      <c r="DIN13" s="226"/>
      <c r="DIO13" s="227"/>
      <c r="DIP13" s="227"/>
      <c r="DIQ13" s="227"/>
      <c r="DIR13" s="228"/>
      <c r="DIS13" s="228"/>
      <c r="DIT13" s="228"/>
      <c r="DIU13" s="228"/>
      <c r="DIV13" s="228"/>
      <c r="DIW13" s="228"/>
      <c r="DIX13" s="229"/>
      <c r="DIY13" s="230"/>
      <c r="DIZ13" s="230"/>
      <c r="DJA13" s="231"/>
      <c r="DJB13" s="229"/>
      <c r="DJC13" s="230"/>
      <c r="DJD13" s="229"/>
      <c r="DJE13" s="229"/>
      <c r="DJF13" s="230"/>
      <c r="DJG13" s="230"/>
      <c r="DJH13" s="230"/>
      <c r="DJI13" s="230"/>
      <c r="DJJ13" s="230"/>
      <c r="DJK13" s="230"/>
      <c r="DJL13" s="230"/>
      <c r="DJM13" s="230"/>
      <c r="DJN13" s="230"/>
      <c r="DJO13" s="230"/>
      <c r="DJP13" s="230"/>
      <c r="DJQ13" s="230"/>
      <c r="DJR13" s="229"/>
      <c r="DJS13" s="226"/>
      <c r="DJT13" s="227"/>
      <c r="DJU13" s="227"/>
      <c r="DJV13" s="227"/>
      <c r="DJW13" s="228"/>
      <c r="DJX13" s="228"/>
      <c r="DJY13" s="228"/>
      <c r="DJZ13" s="228"/>
      <c r="DKA13" s="228"/>
      <c r="DKB13" s="228"/>
      <c r="DKC13" s="229"/>
      <c r="DKD13" s="230"/>
      <c r="DKE13" s="230"/>
      <c r="DKF13" s="231"/>
      <c r="DKG13" s="229"/>
      <c r="DKH13" s="230"/>
      <c r="DKI13" s="229"/>
      <c r="DKJ13" s="229"/>
      <c r="DKK13" s="230"/>
      <c r="DKL13" s="230"/>
      <c r="DKM13" s="230"/>
      <c r="DKN13" s="230"/>
      <c r="DKO13" s="230"/>
      <c r="DKP13" s="230"/>
      <c r="DKQ13" s="230"/>
      <c r="DKR13" s="230"/>
      <c r="DKS13" s="230"/>
      <c r="DKT13" s="230"/>
      <c r="DKU13" s="230"/>
      <c r="DKV13" s="230"/>
      <c r="DKW13" s="229"/>
      <c r="DKX13" s="226"/>
      <c r="DKY13" s="227"/>
      <c r="DKZ13" s="227"/>
      <c r="DLA13" s="227"/>
      <c r="DLB13" s="228"/>
      <c r="DLC13" s="228"/>
      <c r="DLD13" s="228"/>
      <c r="DLE13" s="228"/>
      <c r="DLF13" s="228"/>
      <c r="DLG13" s="228"/>
      <c r="DLH13" s="229"/>
      <c r="DLI13" s="230"/>
      <c r="DLJ13" s="230"/>
      <c r="DLK13" s="231"/>
      <c r="DLL13" s="229"/>
      <c r="DLM13" s="230"/>
      <c r="DLN13" s="229"/>
      <c r="DLO13" s="229"/>
      <c r="DLP13" s="230"/>
      <c r="DLQ13" s="230"/>
      <c r="DLR13" s="230"/>
      <c r="DLS13" s="230"/>
      <c r="DLT13" s="230"/>
      <c r="DLU13" s="230"/>
      <c r="DLV13" s="230"/>
      <c r="DLW13" s="230"/>
      <c r="DLX13" s="230"/>
      <c r="DLY13" s="230"/>
      <c r="DLZ13" s="230"/>
      <c r="DMA13" s="230"/>
      <c r="DMB13" s="229"/>
      <c r="DMC13" s="226"/>
      <c r="DMD13" s="227"/>
      <c r="DME13" s="227"/>
      <c r="DMF13" s="227"/>
      <c r="DMG13" s="228"/>
      <c r="DMH13" s="228"/>
      <c r="DMI13" s="228"/>
      <c r="DMJ13" s="228"/>
      <c r="DMK13" s="228"/>
      <c r="DML13" s="228"/>
      <c r="DMM13" s="229"/>
      <c r="DMN13" s="230"/>
      <c r="DMO13" s="230"/>
      <c r="DMP13" s="231"/>
      <c r="DMQ13" s="229"/>
      <c r="DMR13" s="230"/>
      <c r="DMS13" s="229"/>
      <c r="DMT13" s="229"/>
      <c r="DMU13" s="230"/>
      <c r="DMV13" s="230"/>
      <c r="DMW13" s="230"/>
      <c r="DMX13" s="230"/>
      <c r="DMY13" s="230"/>
      <c r="DMZ13" s="230"/>
      <c r="DNA13" s="230"/>
      <c r="DNB13" s="230"/>
      <c r="DNC13" s="230"/>
      <c r="DND13" s="230"/>
      <c r="DNE13" s="230"/>
      <c r="DNF13" s="230"/>
      <c r="DNG13" s="229"/>
      <c r="DNH13" s="226"/>
      <c r="DNI13" s="227"/>
      <c r="DNJ13" s="227"/>
      <c r="DNK13" s="227"/>
      <c r="DNL13" s="228"/>
      <c r="DNM13" s="228"/>
      <c r="DNN13" s="228"/>
      <c r="DNO13" s="228"/>
      <c r="DNP13" s="228"/>
      <c r="DNQ13" s="228"/>
      <c r="DNR13" s="229"/>
      <c r="DNS13" s="230"/>
      <c r="DNT13" s="230"/>
      <c r="DNU13" s="231"/>
      <c r="DNV13" s="229"/>
      <c r="DNW13" s="230"/>
      <c r="DNX13" s="229"/>
      <c r="DNY13" s="229"/>
      <c r="DNZ13" s="230"/>
      <c r="DOA13" s="230"/>
      <c r="DOB13" s="230"/>
      <c r="DOC13" s="230"/>
      <c r="DOD13" s="230"/>
      <c r="DOE13" s="230"/>
      <c r="DOF13" s="230"/>
      <c r="DOG13" s="230"/>
      <c r="DOH13" s="230"/>
      <c r="DOI13" s="230"/>
      <c r="DOJ13" s="230"/>
      <c r="DOK13" s="230"/>
      <c r="DOL13" s="229"/>
      <c r="DOM13" s="226"/>
      <c r="DON13" s="227"/>
      <c r="DOO13" s="227"/>
      <c r="DOP13" s="227"/>
      <c r="DOQ13" s="228"/>
      <c r="DOR13" s="228"/>
      <c r="DOS13" s="228"/>
      <c r="DOT13" s="228"/>
      <c r="DOU13" s="228"/>
      <c r="DOV13" s="228"/>
      <c r="DOW13" s="229"/>
      <c r="DOX13" s="230"/>
      <c r="DOY13" s="230"/>
      <c r="DOZ13" s="231"/>
      <c r="DPA13" s="229"/>
      <c r="DPB13" s="230"/>
      <c r="DPC13" s="229"/>
      <c r="DPD13" s="229"/>
      <c r="DPE13" s="230"/>
      <c r="DPF13" s="230"/>
      <c r="DPG13" s="230"/>
      <c r="DPH13" s="230"/>
      <c r="DPI13" s="230"/>
      <c r="DPJ13" s="230"/>
      <c r="DPK13" s="230"/>
      <c r="DPL13" s="230"/>
      <c r="DPM13" s="230"/>
      <c r="DPN13" s="230"/>
      <c r="DPO13" s="230"/>
      <c r="DPP13" s="230"/>
      <c r="DPQ13" s="229"/>
      <c r="DPR13" s="226"/>
      <c r="DPS13" s="227"/>
      <c r="DPT13" s="227"/>
      <c r="DPU13" s="227"/>
      <c r="DPV13" s="228"/>
      <c r="DPW13" s="228"/>
      <c r="DPX13" s="228"/>
      <c r="DPY13" s="228"/>
      <c r="DPZ13" s="228"/>
      <c r="DQA13" s="228"/>
      <c r="DQB13" s="229"/>
      <c r="DQC13" s="230"/>
      <c r="DQD13" s="230"/>
      <c r="DQE13" s="231"/>
      <c r="DQF13" s="229"/>
      <c r="DQG13" s="230"/>
      <c r="DQH13" s="229"/>
      <c r="DQI13" s="229"/>
      <c r="DQJ13" s="230"/>
      <c r="DQK13" s="230"/>
      <c r="DQL13" s="230"/>
      <c r="DQM13" s="230"/>
      <c r="DQN13" s="230"/>
      <c r="DQO13" s="230"/>
      <c r="DQP13" s="230"/>
      <c r="DQQ13" s="230"/>
      <c r="DQR13" s="230"/>
      <c r="DQS13" s="230"/>
      <c r="DQT13" s="230"/>
      <c r="DQU13" s="230"/>
      <c r="DQV13" s="229"/>
      <c r="DQW13" s="226"/>
      <c r="DQX13" s="227"/>
      <c r="DQY13" s="227"/>
      <c r="DQZ13" s="227"/>
      <c r="DRA13" s="228"/>
      <c r="DRB13" s="228"/>
      <c r="DRC13" s="228"/>
      <c r="DRD13" s="228"/>
      <c r="DRE13" s="228"/>
      <c r="DRF13" s="228"/>
      <c r="DRG13" s="229"/>
      <c r="DRH13" s="230"/>
      <c r="DRI13" s="230"/>
      <c r="DRJ13" s="231"/>
      <c r="DRK13" s="229"/>
      <c r="DRL13" s="230"/>
      <c r="DRM13" s="229"/>
      <c r="DRN13" s="229"/>
      <c r="DRO13" s="230"/>
      <c r="DRP13" s="230"/>
      <c r="DRQ13" s="230"/>
      <c r="DRR13" s="230"/>
      <c r="DRS13" s="230"/>
      <c r="DRT13" s="230"/>
      <c r="DRU13" s="230"/>
      <c r="DRV13" s="230"/>
      <c r="DRW13" s="230"/>
      <c r="DRX13" s="230"/>
      <c r="DRY13" s="230"/>
      <c r="DRZ13" s="230"/>
      <c r="DSA13" s="229"/>
      <c r="DSB13" s="226"/>
      <c r="DSC13" s="227"/>
      <c r="DSD13" s="227"/>
      <c r="DSE13" s="227"/>
      <c r="DSF13" s="228"/>
      <c r="DSG13" s="228"/>
      <c r="DSH13" s="228"/>
      <c r="DSI13" s="228"/>
      <c r="DSJ13" s="228"/>
      <c r="DSK13" s="228"/>
      <c r="DSL13" s="229"/>
      <c r="DSM13" s="230"/>
      <c r="DSN13" s="230"/>
      <c r="DSO13" s="231"/>
      <c r="DSP13" s="229"/>
      <c r="DSQ13" s="230"/>
      <c r="DSR13" s="229"/>
      <c r="DSS13" s="229"/>
      <c r="DST13" s="230"/>
      <c r="DSU13" s="230"/>
      <c r="DSV13" s="230"/>
      <c r="DSW13" s="230"/>
      <c r="DSX13" s="230"/>
      <c r="DSY13" s="230"/>
      <c r="DSZ13" s="230"/>
      <c r="DTA13" s="230"/>
      <c r="DTB13" s="230"/>
      <c r="DTC13" s="230"/>
      <c r="DTD13" s="230"/>
      <c r="DTE13" s="230"/>
      <c r="DTF13" s="229"/>
      <c r="DTG13" s="226"/>
      <c r="DTH13" s="227"/>
      <c r="DTI13" s="227"/>
      <c r="DTJ13" s="227"/>
      <c r="DTK13" s="228"/>
      <c r="DTL13" s="228"/>
      <c r="DTM13" s="228"/>
      <c r="DTN13" s="228"/>
      <c r="DTO13" s="228"/>
      <c r="DTP13" s="228"/>
      <c r="DTQ13" s="229"/>
      <c r="DTR13" s="230"/>
      <c r="DTS13" s="230"/>
      <c r="DTT13" s="231"/>
      <c r="DTU13" s="229"/>
      <c r="DTV13" s="230"/>
      <c r="DTW13" s="229"/>
      <c r="DTX13" s="229"/>
      <c r="DTY13" s="230"/>
      <c r="DTZ13" s="230"/>
      <c r="DUA13" s="230"/>
      <c r="DUB13" s="230"/>
      <c r="DUC13" s="230"/>
      <c r="DUD13" s="230"/>
      <c r="DUE13" s="230"/>
      <c r="DUF13" s="230"/>
      <c r="DUG13" s="230"/>
      <c r="DUH13" s="230"/>
      <c r="DUI13" s="230"/>
      <c r="DUJ13" s="230"/>
      <c r="DUK13" s="229"/>
      <c r="DUL13" s="226"/>
      <c r="DUM13" s="227"/>
      <c r="DUN13" s="227"/>
      <c r="DUO13" s="227"/>
      <c r="DUP13" s="228"/>
      <c r="DUQ13" s="228"/>
      <c r="DUR13" s="228"/>
      <c r="DUS13" s="228"/>
      <c r="DUT13" s="228"/>
      <c r="DUU13" s="228"/>
      <c r="DUV13" s="229"/>
      <c r="DUW13" s="230"/>
      <c r="DUX13" s="230"/>
      <c r="DUY13" s="231"/>
      <c r="DUZ13" s="229"/>
      <c r="DVA13" s="230"/>
      <c r="DVB13" s="229"/>
      <c r="DVC13" s="229"/>
      <c r="DVD13" s="230"/>
      <c r="DVE13" s="230"/>
      <c r="DVF13" s="230"/>
      <c r="DVG13" s="230"/>
      <c r="DVH13" s="230"/>
      <c r="DVI13" s="230"/>
      <c r="DVJ13" s="230"/>
      <c r="DVK13" s="230"/>
      <c r="DVL13" s="230"/>
      <c r="DVM13" s="230"/>
      <c r="DVN13" s="230"/>
      <c r="DVO13" s="230"/>
      <c r="DVP13" s="229"/>
      <c r="DVQ13" s="226"/>
      <c r="DVR13" s="227"/>
      <c r="DVS13" s="227"/>
      <c r="DVT13" s="227"/>
      <c r="DVU13" s="228"/>
      <c r="DVV13" s="228"/>
      <c r="DVW13" s="228"/>
      <c r="DVX13" s="228"/>
      <c r="DVY13" s="228"/>
      <c r="DVZ13" s="228"/>
      <c r="DWA13" s="229"/>
      <c r="DWB13" s="230"/>
      <c r="DWC13" s="230"/>
      <c r="DWD13" s="231"/>
      <c r="DWE13" s="229"/>
      <c r="DWF13" s="230"/>
      <c r="DWG13" s="229"/>
      <c r="DWH13" s="229"/>
      <c r="DWI13" s="230"/>
      <c r="DWJ13" s="230"/>
      <c r="DWK13" s="230"/>
      <c r="DWL13" s="230"/>
      <c r="DWM13" s="230"/>
      <c r="DWN13" s="230"/>
      <c r="DWO13" s="230"/>
      <c r="DWP13" s="230"/>
      <c r="DWQ13" s="230"/>
      <c r="DWR13" s="230"/>
      <c r="DWS13" s="230"/>
      <c r="DWT13" s="230"/>
      <c r="DWU13" s="229"/>
      <c r="DWV13" s="226"/>
      <c r="DWW13" s="227"/>
      <c r="DWX13" s="227"/>
      <c r="DWY13" s="227"/>
      <c r="DWZ13" s="228"/>
      <c r="DXA13" s="228"/>
      <c r="DXB13" s="228"/>
      <c r="DXC13" s="228"/>
      <c r="DXD13" s="228"/>
      <c r="DXE13" s="228"/>
      <c r="DXF13" s="229"/>
      <c r="DXG13" s="230"/>
      <c r="DXH13" s="230"/>
      <c r="DXI13" s="231"/>
      <c r="DXJ13" s="229"/>
      <c r="DXK13" s="230"/>
      <c r="DXL13" s="229"/>
      <c r="DXM13" s="229"/>
      <c r="DXN13" s="230"/>
      <c r="DXO13" s="230"/>
      <c r="DXP13" s="230"/>
      <c r="DXQ13" s="230"/>
      <c r="DXR13" s="230"/>
      <c r="DXS13" s="230"/>
      <c r="DXT13" s="230"/>
      <c r="DXU13" s="230"/>
      <c r="DXV13" s="230"/>
      <c r="DXW13" s="230"/>
      <c r="DXX13" s="230"/>
      <c r="DXY13" s="230"/>
      <c r="DXZ13" s="229"/>
      <c r="DYA13" s="226"/>
      <c r="DYB13" s="227"/>
      <c r="DYC13" s="227"/>
      <c r="DYD13" s="227"/>
      <c r="DYE13" s="228"/>
      <c r="DYF13" s="228"/>
      <c r="DYG13" s="228"/>
      <c r="DYH13" s="228"/>
      <c r="DYI13" s="228"/>
      <c r="DYJ13" s="228"/>
      <c r="DYK13" s="229"/>
      <c r="DYL13" s="230"/>
      <c r="DYM13" s="230"/>
      <c r="DYN13" s="231"/>
      <c r="DYO13" s="229"/>
      <c r="DYP13" s="230"/>
      <c r="DYQ13" s="229"/>
      <c r="DYR13" s="229"/>
      <c r="DYS13" s="230"/>
      <c r="DYT13" s="230"/>
      <c r="DYU13" s="230"/>
      <c r="DYV13" s="230"/>
      <c r="DYW13" s="230"/>
      <c r="DYX13" s="230"/>
      <c r="DYY13" s="230"/>
      <c r="DYZ13" s="230"/>
      <c r="DZA13" s="230"/>
      <c r="DZB13" s="230"/>
      <c r="DZC13" s="230"/>
      <c r="DZD13" s="230"/>
      <c r="DZE13" s="229"/>
      <c r="DZF13" s="226"/>
      <c r="DZG13" s="227"/>
      <c r="DZH13" s="227"/>
      <c r="DZI13" s="227"/>
      <c r="DZJ13" s="228"/>
      <c r="DZK13" s="228"/>
      <c r="DZL13" s="228"/>
      <c r="DZM13" s="228"/>
      <c r="DZN13" s="228"/>
      <c r="DZO13" s="228"/>
      <c r="DZP13" s="229"/>
      <c r="DZQ13" s="230"/>
      <c r="DZR13" s="230"/>
      <c r="DZS13" s="231"/>
      <c r="DZT13" s="229"/>
      <c r="DZU13" s="230"/>
      <c r="DZV13" s="229"/>
      <c r="DZW13" s="229"/>
      <c r="DZX13" s="230"/>
      <c r="DZY13" s="230"/>
      <c r="DZZ13" s="230"/>
      <c r="EAA13" s="230"/>
      <c r="EAB13" s="230"/>
      <c r="EAC13" s="230"/>
      <c r="EAD13" s="230"/>
      <c r="EAE13" s="230"/>
      <c r="EAF13" s="230"/>
      <c r="EAG13" s="230"/>
      <c r="EAH13" s="230"/>
      <c r="EAI13" s="230"/>
      <c r="EAJ13" s="229"/>
      <c r="EAK13" s="226"/>
      <c r="EAL13" s="227"/>
      <c r="EAM13" s="227"/>
      <c r="EAN13" s="227"/>
      <c r="EAO13" s="228"/>
      <c r="EAP13" s="228"/>
      <c r="EAQ13" s="228"/>
      <c r="EAR13" s="228"/>
      <c r="EAS13" s="228"/>
      <c r="EAT13" s="228"/>
      <c r="EAU13" s="229"/>
      <c r="EAV13" s="230"/>
      <c r="EAW13" s="230"/>
      <c r="EAX13" s="231"/>
      <c r="EAY13" s="229"/>
      <c r="EAZ13" s="230"/>
      <c r="EBA13" s="229"/>
      <c r="EBB13" s="229"/>
      <c r="EBC13" s="230"/>
      <c r="EBD13" s="230"/>
      <c r="EBE13" s="230"/>
      <c r="EBF13" s="230"/>
      <c r="EBG13" s="230"/>
      <c r="EBH13" s="230"/>
      <c r="EBI13" s="230"/>
      <c r="EBJ13" s="230"/>
      <c r="EBK13" s="230"/>
      <c r="EBL13" s="230"/>
      <c r="EBM13" s="230"/>
      <c r="EBN13" s="230"/>
      <c r="EBO13" s="229"/>
      <c r="EBP13" s="226"/>
      <c r="EBQ13" s="227"/>
      <c r="EBR13" s="227"/>
      <c r="EBS13" s="227"/>
      <c r="EBT13" s="228"/>
      <c r="EBU13" s="228"/>
      <c r="EBV13" s="228"/>
      <c r="EBW13" s="228"/>
      <c r="EBX13" s="228"/>
      <c r="EBY13" s="228"/>
      <c r="EBZ13" s="229"/>
      <c r="ECA13" s="230"/>
      <c r="ECB13" s="230"/>
      <c r="ECC13" s="231"/>
      <c r="ECD13" s="229"/>
      <c r="ECE13" s="230"/>
      <c r="ECF13" s="229"/>
      <c r="ECG13" s="229"/>
      <c r="ECH13" s="230"/>
      <c r="ECI13" s="230"/>
      <c r="ECJ13" s="230"/>
      <c r="ECK13" s="230"/>
      <c r="ECL13" s="230"/>
      <c r="ECM13" s="230"/>
      <c r="ECN13" s="230"/>
      <c r="ECO13" s="230"/>
      <c r="ECP13" s="230"/>
      <c r="ECQ13" s="230"/>
      <c r="ECR13" s="230"/>
      <c r="ECS13" s="230"/>
      <c r="ECT13" s="229"/>
      <c r="ECU13" s="226"/>
      <c r="ECV13" s="227"/>
      <c r="ECW13" s="227"/>
      <c r="ECX13" s="227"/>
      <c r="ECY13" s="228"/>
      <c r="ECZ13" s="228"/>
      <c r="EDA13" s="228"/>
      <c r="EDB13" s="228"/>
      <c r="EDC13" s="228"/>
      <c r="EDD13" s="228"/>
      <c r="EDE13" s="229"/>
      <c r="EDF13" s="230"/>
      <c r="EDG13" s="230"/>
      <c r="EDH13" s="231"/>
      <c r="EDI13" s="229"/>
      <c r="EDJ13" s="230"/>
      <c r="EDK13" s="229"/>
      <c r="EDL13" s="229"/>
      <c r="EDM13" s="230"/>
      <c r="EDN13" s="230"/>
      <c r="EDO13" s="230"/>
      <c r="EDP13" s="230"/>
      <c r="EDQ13" s="230"/>
      <c r="EDR13" s="230"/>
      <c r="EDS13" s="230"/>
      <c r="EDT13" s="230"/>
      <c r="EDU13" s="230"/>
      <c r="EDV13" s="230"/>
      <c r="EDW13" s="230"/>
      <c r="EDX13" s="230"/>
      <c r="EDY13" s="229"/>
      <c r="EDZ13" s="226"/>
      <c r="EEA13" s="227"/>
      <c r="EEB13" s="227"/>
      <c r="EEC13" s="227"/>
      <c r="EED13" s="228"/>
      <c r="EEE13" s="228"/>
      <c r="EEF13" s="228"/>
      <c r="EEG13" s="228"/>
      <c r="EEH13" s="228"/>
      <c r="EEI13" s="228"/>
      <c r="EEJ13" s="229"/>
      <c r="EEK13" s="230"/>
      <c r="EEL13" s="230"/>
      <c r="EEM13" s="231"/>
      <c r="EEN13" s="229"/>
      <c r="EEO13" s="230"/>
      <c r="EEP13" s="229"/>
      <c r="EEQ13" s="229"/>
      <c r="EER13" s="230"/>
      <c r="EES13" s="230"/>
      <c r="EET13" s="230"/>
      <c r="EEU13" s="230"/>
      <c r="EEV13" s="230"/>
      <c r="EEW13" s="230"/>
      <c r="EEX13" s="230"/>
      <c r="EEY13" s="230"/>
      <c r="EEZ13" s="230"/>
      <c r="EFA13" s="230"/>
      <c r="EFB13" s="230"/>
      <c r="EFC13" s="230"/>
      <c r="EFD13" s="229"/>
      <c r="EFE13" s="226"/>
      <c r="EFF13" s="227"/>
      <c r="EFG13" s="227"/>
      <c r="EFH13" s="227"/>
      <c r="EFI13" s="228"/>
      <c r="EFJ13" s="228"/>
      <c r="EFK13" s="228"/>
      <c r="EFL13" s="228"/>
      <c r="EFM13" s="228"/>
      <c r="EFN13" s="228"/>
      <c r="EFO13" s="229"/>
      <c r="EFP13" s="230"/>
      <c r="EFQ13" s="230"/>
      <c r="EFR13" s="231"/>
      <c r="EFS13" s="229"/>
      <c r="EFT13" s="230"/>
      <c r="EFU13" s="229"/>
      <c r="EFV13" s="229"/>
      <c r="EFW13" s="230"/>
      <c r="EFX13" s="230"/>
      <c r="EFY13" s="230"/>
      <c r="EFZ13" s="230"/>
      <c r="EGA13" s="230"/>
      <c r="EGB13" s="230"/>
      <c r="EGC13" s="230"/>
      <c r="EGD13" s="230"/>
      <c r="EGE13" s="230"/>
      <c r="EGF13" s="230"/>
      <c r="EGG13" s="230"/>
      <c r="EGH13" s="230"/>
      <c r="EGI13" s="229"/>
      <c r="EGJ13" s="226"/>
      <c r="EGK13" s="227"/>
      <c r="EGL13" s="227"/>
      <c r="EGM13" s="227"/>
      <c r="EGN13" s="228"/>
      <c r="EGO13" s="228"/>
      <c r="EGP13" s="228"/>
      <c r="EGQ13" s="228"/>
      <c r="EGR13" s="228"/>
      <c r="EGS13" s="228"/>
      <c r="EGT13" s="229"/>
      <c r="EGU13" s="230"/>
      <c r="EGV13" s="230"/>
      <c r="EGW13" s="231"/>
      <c r="EGX13" s="229"/>
      <c r="EGY13" s="230"/>
      <c r="EGZ13" s="229"/>
      <c r="EHA13" s="229"/>
      <c r="EHB13" s="230"/>
      <c r="EHC13" s="230"/>
      <c r="EHD13" s="230"/>
      <c r="EHE13" s="230"/>
      <c r="EHF13" s="230"/>
      <c r="EHG13" s="230"/>
      <c r="EHH13" s="230"/>
      <c r="EHI13" s="230"/>
      <c r="EHJ13" s="230"/>
      <c r="EHK13" s="230"/>
      <c r="EHL13" s="230"/>
      <c r="EHM13" s="230"/>
      <c r="EHN13" s="229"/>
      <c r="EHO13" s="226"/>
      <c r="EHP13" s="227"/>
      <c r="EHQ13" s="227"/>
      <c r="EHR13" s="227"/>
      <c r="EHS13" s="228"/>
      <c r="EHT13" s="228"/>
      <c r="EHU13" s="228"/>
      <c r="EHV13" s="228"/>
      <c r="EHW13" s="228"/>
      <c r="EHX13" s="228"/>
      <c r="EHY13" s="229"/>
      <c r="EHZ13" s="230"/>
      <c r="EIA13" s="230"/>
      <c r="EIB13" s="231"/>
      <c r="EIC13" s="229"/>
      <c r="EID13" s="230"/>
      <c r="EIE13" s="229"/>
      <c r="EIF13" s="229"/>
      <c r="EIG13" s="230"/>
      <c r="EIH13" s="230"/>
      <c r="EII13" s="230"/>
      <c r="EIJ13" s="230"/>
      <c r="EIK13" s="230"/>
      <c r="EIL13" s="230"/>
      <c r="EIM13" s="230"/>
      <c r="EIN13" s="230"/>
      <c r="EIO13" s="230"/>
      <c r="EIP13" s="230"/>
      <c r="EIQ13" s="230"/>
      <c r="EIR13" s="230"/>
      <c r="EIS13" s="229"/>
      <c r="EIT13" s="226"/>
      <c r="EIU13" s="227"/>
      <c r="EIV13" s="227"/>
      <c r="EIW13" s="227"/>
      <c r="EIX13" s="228"/>
      <c r="EIY13" s="228"/>
      <c r="EIZ13" s="228"/>
      <c r="EJA13" s="228"/>
      <c r="EJB13" s="228"/>
      <c r="EJC13" s="228"/>
      <c r="EJD13" s="229"/>
      <c r="EJE13" s="230"/>
      <c r="EJF13" s="230"/>
      <c r="EJG13" s="231"/>
      <c r="EJH13" s="229"/>
      <c r="EJI13" s="230"/>
      <c r="EJJ13" s="229"/>
      <c r="EJK13" s="229"/>
      <c r="EJL13" s="230"/>
      <c r="EJM13" s="230"/>
      <c r="EJN13" s="230"/>
      <c r="EJO13" s="230"/>
      <c r="EJP13" s="230"/>
      <c r="EJQ13" s="230"/>
      <c r="EJR13" s="230"/>
      <c r="EJS13" s="230"/>
      <c r="EJT13" s="230"/>
      <c r="EJU13" s="230"/>
      <c r="EJV13" s="230"/>
      <c r="EJW13" s="230"/>
      <c r="EJX13" s="229"/>
      <c r="EJY13" s="226"/>
      <c r="EJZ13" s="227"/>
      <c r="EKA13" s="227"/>
      <c r="EKB13" s="227"/>
      <c r="EKC13" s="228"/>
      <c r="EKD13" s="228"/>
      <c r="EKE13" s="228"/>
      <c r="EKF13" s="228"/>
      <c r="EKG13" s="228"/>
      <c r="EKH13" s="228"/>
      <c r="EKI13" s="229"/>
      <c r="EKJ13" s="230"/>
      <c r="EKK13" s="230"/>
      <c r="EKL13" s="231"/>
      <c r="EKM13" s="229"/>
      <c r="EKN13" s="230"/>
      <c r="EKO13" s="229"/>
      <c r="EKP13" s="229"/>
      <c r="EKQ13" s="230"/>
      <c r="EKR13" s="230"/>
      <c r="EKS13" s="230"/>
      <c r="EKT13" s="230"/>
      <c r="EKU13" s="230"/>
      <c r="EKV13" s="230"/>
      <c r="EKW13" s="230"/>
      <c r="EKX13" s="230"/>
      <c r="EKY13" s="230"/>
      <c r="EKZ13" s="230"/>
      <c r="ELA13" s="230"/>
      <c r="ELB13" s="230"/>
      <c r="ELC13" s="229"/>
      <c r="ELD13" s="226"/>
      <c r="ELE13" s="227"/>
      <c r="ELF13" s="227"/>
      <c r="ELG13" s="227"/>
      <c r="ELH13" s="228"/>
      <c r="ELI13" s="228"/>
      <c r="ELJ13" s="228"/>
      <c r="ELK13" s="228"/>
      <c r="ELL13" s="228"/>
      <c r="ELM13" s="228"/>
      <c r="ELN13" s="229"/>
      <c r="ELO13" s="230"/>
      <c r="ELP13" s="230"/>
      <c r="ELQ13" s="231"/>
      <c r="ELR13" s="229"/>
      <c r="ELS13" s="230"/>
      <c r="ELT13" s="229"/>
      <c r="ELU13" s="229"/>
      <c r="ELV13" s="230"/>
      <c r="ELW13" s="230"/>
      <c r="ELX13" s="230"/>
      <c r="ELY13" s="230"/>
      <c r="ELZ13" s="230"/>
      <c r="EMA13" s="230"/>
      <c r="EMB13" s="230"/>
      <c r="EMC13" s="230"/>
      <c r="EMD13" s="230"/>
      <c r="EME13" s="230"/>
      <c r="EMF13" s="230"/>
      <c r="EMG13" s="230"/>
      <c r="EMH13" s="229"/>
      <c r="EMI13" s="226"/>
      <c r="EMJ13" s="227"/>
      <c r="EMK13" s="227"/>
      <c r="EML13" s="227"/>
      <c r="EMM13" s="228"/>
      <c r="EMN13" s="228"/>
      <c r="EMO13" s="228"/>
      <c r="EMP13" s="228"/>
      <c r="EMQ13" s="228"/>
      <c r="EMR13" s="228"/>
      <c r="EMS13" s="229"/>
      <c r="EMT13" s="230"/>
      <c r="EMU13" s="230"/>
      <c r="EMV13" s="231"/>
      <c r="EMW13" s="229"/>
      <c r="EMX13" s="230"/>
      <c r="EMY13" s="229"/>
      <c r="EMZ13" s="229"/>
      <c r="ENA13" s="230"/>
      <c r="ENB13" s="230"/>
      <c r="ENC13" s="230"/>
      <c r="END13" s="230"/>
      <c r="ENE13" s="230"/>
      <c r="ENF13" s="230"/>
      <c r="ENG13" s="230"/>
      <c r="ENH13" s="230"/>
      <c r="ENI13" s="230"/>
      <c r="ENJ13" s="230"/>
      <c r="ENK13" s="230"/>
      <c r="ENL13" s="230"/>
      <c r="ENM13" s="229"/>
      <c r="ENN13" s="226"/>
      <c r="ENO13" s="227"/>
      <c r="ENP13" s="227"/>
      <c r="ENQ13" s="227"/>
      <c r="ENR13" s="228"/>
      <c r="ENS13" s="228"/>
      <c r="ENT13" s="228"/>
      <c r="ENU13" s="228"/>
      <c r="ENV13" s="228"/>
      <c r="ENW13" s="228"/>
      <c r="ENX13" s="229"/>
      <c r="ENY13" s="230"/>
      <c r="ENZ13" s="230"/>
      <c r="EOA13" s="231"/>
      <c r="EOB13" s="229"/>
      <c r="EOC13" s="230"/>
      <c r="EOD13" s="229"/>
      <c r="EOE13" s="229"/>
      <c r="EOF13" s="230"/>
      <c r="EOG13" s="230"/>
      <c r="EOH13" s="230"/>
      <c r="EOI13" s="230"/>
      <c r="EOJ13" s="230"/>
      <c r="EOK13" s="230"/>
      <c r="EOL13" s="230"/>
      <c r="EOM13" s="230"/>
      <c r="EON13" s="230"/>
      <c r="EOO13" s="230"/>
      <c r="EOP13" s="230"/>
      <c r="EOQ13" s="230"/>
      <c r="EOR13" s="229"/>
      <c r="EOS13" s="226"/>
      <c r="EOT13" s="227"/>
      <c r="EOU13" s="227"/>
      <c r="EOV13" s="227"/>
      <c r="EOW13" s="228"/>
      <c r="EOX13" s="228"/>
      <c r="EOY13" s="228"/>
      <c r="EOZ13" s="228"/>
      <c r="EPA13" s="228"/>
      <c r="EPB13" s="228"/>
      <c r="EPC13" s="229"/>
      <c r="EPD13" s="230"/>
      <c r="EPE13" s="230"/>
      <c r="EPF13" s="231"/>
      <c r="EPG13" s="229"/>
      <c r="EPH13" s="230"/>
      <c r="EPI13" s="229"/>
      <c r="EPJ13" s="229"/>
      <c r="EPK13" s="230"/>
      <c r="EPL13" s="230"/>
      <c r="EPM13" s="230"/>
      <c r="EPN13" s="230"/>
      <c r="EPO13" s="230"/>
      <c r="EPP13" s="230"/>
      <c r="EPQ13" s="230"/>
      <c r="EPR13" s="230"/>
      <c r="EPS13" s="230"/>
      <c r="EPT13" s="230"/>
      <c r="EPU13" s="230"/>
      <c r="EPV13" s="230"/>
      <c r="EPW13" s="229"/>
      <c r="EPX13" s="226"/>
      <c r="EPY13" s="227"/>
      <c r="EPZ13" s="227"/>
      <c r="EQA13" s="227"/>
      <c r="EQB13" s="228"/>
      <c r="EQC13" s="228"/>
      <c r="EQD13" s="228"/>
      <c r="EQE13" s="228"/>
      <c r="EQF13" s="228"/>
      <c r="EQG13" s="228"/>
      <c r="EQH13" s="229"/>
      <c r="EQI13" s="230"/>
      <c r="EQJ13" s="230"/>
      <c r="EQK13" s="231"/>
      <c r="EQL13" s="229"/>
      <c r="EQM13" s="230"/>
      <c r="EQN13" s="229"/>
      <c r="EQO13" s="229"/>
      <c r="EQP13" s="230"/>
      <c r="EQQ13" s="230"/>
      <c r="EQR13" s="230"/>
      <c r="EQS13" s="230"/>
      <c r="EQT13" s="230"/>
      <c r="EQU13" s="230"/>
      <c r="EQV13" s="230"/>
      <c r="EQW13" s="230"/>
      <c r="EQX13" s="230"/>
      <c r="EQY13" s="230"/>
      <c r="EQZ13" s="230"/>
      <c r="ERA13" s="230"/>
      <c r="ERB13" s="229"/>
      <c r="ERC13" s="226"/>
      <c r="ERD13" s="227"/>
      <c r="ERE13" s="227"/>
      <c r="ERF13" s="227"/>
      <c r="ERG13" s="228"/>
      <c r="ERH13" s="228"/>
      <c r="ERI13" s="228"/>
      <c r="ERJ13" s="228"/>
      <c r="ERK13" s="228"/>
      <c r="ERL13" s="228"/>
      <c r="ERM13" s="229"/>
      <c r="ERN13" s="230"/>
      <c r="ERO13" s="230"/>
      <c r="ERP13" s="231"/>
      <c r="ERQ13" s="229"/>
      <c r="ERR13" s="230"/>
      <c r="ERS13" s="229"/>
      <c r="ERT13" s="229"/>
      <c r="ERU13" s="230"/>
      <c r="ERV13" s="230"/>
      <c r="ERW13" s="230"/>
      <c r="ERX13" s="230"/>
      <c r="ERY13" s="230"/>
      <c r="ERZ13" s="230"/>
      <c r="ESA13" s="230"/>
      <c r="ESB13" s="230"/>
      <c r="ESC13" s="230"/>
      <c r="ESD13" s="230"/>
      <c r="ESE13" s="230"/>
      <c r="ESF13" s="230"/>
      <c r="ESG13" s="229"/>
      <c r="ESH13" s="226"/>
      <c r="ESI13" s="227"/>
      <c r="ESJ13" s="227"/>
      <c r="ESK13" s="227"/>
      <c r="ESL13" s="228"/>
      <c r="ESM13" s="228"/>
      <c r="ESN13" s="228"/>
      <c r="ESO13" s="228"/>
      <c r="ESP13" s="228"/>
      <c r="ESQ13" s="228"/>
      <c r="ESR13" s="229"/>
      <c r="ESS13" s="230"/>
      <c r="EST13" s="230"/>
      <c r="ESU13" s="231"/>
      <c r="ESV13" s="229"/>
      <c r="ESW13" s="230"/>
      <c r="ESX13" s="229"/>
      <c r="ESY13" s="229"/>
      <c r="ESZ13" s="230"/>
      <c r="ETA13" s="230"/>
      <c r="ETB13" s="230"/>
      <c r="ETC13" s="230"/>
      <c r="ETD13" s="230"/>
      <c r="ETE13" s="230"/>
      <c r="ETF13" s="230"/>
      <c r="ETG13" s="230"/>
      <c r="ETH13" s="230"/>
      <c r="ETI13" s="230"/>
      <c r="ETJ13" s="230"/>
      <c r="ETK13" s="230"/>
      <c r="ETL13" s="229"/>
      <c r="ETM13" s="226"/>
      <c r="ETN13" s="227"/>
      <c r="ETO13" s="227"/>
      <c r="ETP13" s="227"/>
      <c r="ETQ13" s="228"/>
      <c r="ETR13" s="228"/>
      <c r="ETS13" s="228"/>
      <c r="ETT13" s="228"/>
      <c r="ETU13" s="228"/>
      <c r="ETV13" s="228"/>
      <c r="ETW13" s="229"/>
      <c r="ETX13" s="230"/>
      <c r="ETY13" s="230"/>
      <c r="ETZ13" s="231"/>
      <c r="EUA13" s="229"/>
      <c r="EUB13" s="230"/>
      <c r="EUC13" s="229"/>
      <c r="EUD13" s="229"/>
      <c r="EUE13" s="230"/>
      <c r="EUF13" s="230"/>
      <c r="EUG13" s="230"/>
      <c r="EUH13" s="230"/>
      <c r="EUI13" s="230"/>
      <c r="EUJ13" s="230"/>
      <c r="EUK13" s="230"/>
      <c r="EUL13" s="230"/>
      <c r="EUM13" s="230"/>
      <c r="EUN13" s="230"/>
      <c r="EUO13" s="230"/>
      <c r="EUP13" s="230"/>
      <c r="EUQ13" s="229"/>
      <c r="EUR13" s="226"/>
      <c r="EUS13" s="227"/>
      <c r="EUT13" s="227"/>
      <c r="EUU13" s="227"/>
      <c r="EUV13" s="228"/>
      <c r="EUW13" s="228"/>
      <c r="EUX13" s="228"/>
      <c r="EUY13" s="228"/>
      <c r="EUZ13" s="228"/>
      <c r="EVA13" s="228"/>
      <c r="EVB13" s="229"/>
      <c r="EVC13" s="230"/>
      <c r="EVD13" s="230"/>
      <c r="EVE13" s="231"/>
      <c r="EVF13" s="229"/>
      <c r="EVG13" s="230"/>
      <c r="EVH13" s="229"/>
      <c r="EVI13" s="229"/>
      <c r="EVJ13" s="230"/>
      <c r="EVK13" s="230"/>
      <c r="EVL13" s="230"/>
      <c r="EVM13" s="230"/>
      <c r="EVN13" s="230"/>
      <c r="EVO13" s="230"/>
      <c r="EVP13" s="230"/>
      <c r="EVQ13" s="230"/>
      <c r="EVR13" s="230"/>
      <c r="EVS13" s="230"/>
      <c r="EVT13" s="230"/>
      <c r="EVU13" s="230"/>
      <c r="EVV13" s="229"/>
      <c r="EVW13" s="226"/>
      <c r="EVX13" s="227"/>
      <c r="EVY13" s="227"/>
      <c r="EVZ13" s="227"/>
      <c r="EWA13" s="228"/>
      <c r="EWB13" s="228"/>
      <c r="EWC13" s="228"/>
      <c r="EWD13" s="228"/>
      <c r="EWE13" s="228"/>
      <c r="EWF13" s="228"/>
      <c r="EWG13" s="229"/>
      <c r="EWH13" s="230"/>
      <c r="EWI13" s="230"/>
      <c r="EWJ13" s="231"/>
      <c r="EWK13" s="229"/>
      <c r="EWL13" s="230"/>
      <c r="EWM13" s="229"/>
      <c r="EWN13" s="229"/>
      <c r="EWO13" s="230"/>
      <c r="EWP13" s="230"/>
      <c r="EWQ13" s="230"/>
      <c r="EWR13" s="230"/>
      <c r="EWS13" s="230"/>
      <c r="EWT13" s="230"/>
      <c r="EWU13" s="230"/>
      <c r="EWV13" s="230"/>
      <c r="EWW13" s="230"/>
      <c r="EWX13" s="230"/>
      <c r="EWY13" s="230"/>
      <c r="EWZ13" s="230"/>
      <c r="EXA13" s="229"/>
      <c r="EXB13" s="226"/>
      <c r="EXC13" s="227"/>
      <c r="EXD13" s="227"/>
      <c r="EXE13" s="227"/>
      <c r="EXF13" s="228"/>
      <c r="EXG13" s="228"/>
      <c r="EXH13" s="228"/>
      <c r="EXI13" s="228"/>
      <c r="EXJ13" s="228"/>
      <c r="EXK13" s="228"/>
      <c r="EXL13" s="229"/>
      <c r="EXM13" s="230"/>
      <c r="EXN13" s="230"/>
      <c r="EXO13" s="231"/>
      <c r="EXP13" s="229"/>
      <c r="EXQ13" s="230"/>
      <c r="EXR13" s="229"/>
      <c r="EXS13" s="229"/>
      <c r="EXT13" s="230"/>
      <c r="EXU13" s="230"/>
      <c r="EXV13" s="230"/>
      <c r="EXW13" s="230"/>
      <c r="EXX13" s="230"/>
      <c r="EXY13" s="230"/>
      <c r="EXZ13" s="230"/>
      <c r="EYA13" s="230"/>
      <c r="EYB13" s="230"/>
      <c r="EYC13" s="230"/>
      <c r="EYD13" s="230"/>
      <c r="EYE13" s="230"/>
      <c r="EYF13" s="229"/>
      <c r="EYG13" s="226"/>
      <c r="EYH13" s="227"/>
      <c r="EYI13" s="227"/>
      <c r="EYJ13" s="227"/>
      <c r="EYK13" s="228"/>
      <c r="EYL13" s="228"/>
      <c r="EYM13" s="228"/>
      <c r="EYN13" s="228"/>
      <c r="EYO13" s="228"/>
      <c r="EYP13" s="228"/>
      <c r="EYQ13" s="229"/>
      <c r="EYR13" s="230"/>
      <c r="EYS13" s="230"/>
      <c r="EYT13" s="231"/>
      <c r="EYU13" s="229"/>
      <c r="EYV13" s="230"/>
      <c r="EYW13" s="229"/>
      <c r="EYX13" s="229"/>
      <c r="EYY13" s="230"/>
      <c r="EYZ13" s="230"/>
      <c r="EZA13" s="230"/>
      <c r="EZB13" s="230"/>
      <c r="EZC13" s="230"/>
      <c r="EZD13" s="230"/>
      <c r="EZE13" s="230"/>
      <c r="EZF13" s="230"/>
      <c r="EZG13" s="230"/>
      <c r="EZH13" s="230"/>
      <c r="EZI13" s="230"/>
      <c r="EZJ13" s="230"/>
      <c r="EZK13" s="229"/>
      <c r="EZL13" s="226"/>
      <c r="EZM13" s="227"/>
      <c r="EZN13" s="227"/>
      <c r="EZO13" s="227"/>
      <c r="EZP13" s="228"/>
      <c r="EZQ13" s="228"/>
      <c r="EZR13" s="228"/>
      <c r="EZS13" s="228"/>
      <c r="EZT13" s="228"/>
      <c r="EZU13" s="228"/>
      <c r="EZV13" s="229"/>
      <c r="EZW13" s="230"/>
      <c r="EZX13" s="230"/>
      <c r="EZY13" s="231"/>
      <c r="EZZ13" s="229"/>
      <c r="FAA13" s="230"/>
      <c r="FAB13" s="229"/>
      <c r="FAC13" s="229"/>
      <c r="FAD13" s="230"/>
      <c r="FAE13" s="230"/>
      <c r="FAF13" s="230"/>
      <c r="FAG13" s="230"/>
      <c r="FAH13" s="230"/>
      <c r="FAI13" s="230"/>
      <c r="FAJ13" s="230"/>
      <c r="FAK13" s="230"/>
      <c r="FAL13" s="230"/>
      <c r="FAM13" s="230"/>
      <c r="FAN13" s="230"/>
      <c r="FAO13" s="230"/>
      <c r="FAP13" s="229"/>
      <c r="FAQ13" s="226"/>
      <c r="FAR13" s="227"/>
      <c r="FAS13" s="227"/>
      <c r="FAT13" s="227"/>
      <c r="FAU13" s="228"/>
      <c r="FAV13" s="228"/>
      <c r="FAW13" s="228"/>
      <c r="FAX13" s="228"/>
      <c r="FAY13" s="228"/>
      <c r="FAZ13" s="228"/>
      <c r="FBA13" s="229"/>
      <c r="FBB13" s="230"/>
      <c r="FBC13" s="230"/>
      <c r="FBD13" s="231"/>
      <c r="FBE13" s="229"/>
      <c r="FBF13" s="230"/>
      <c r="FBG13" s="229"/>
      <c r="FBH13" s="229"/>
      <c r="FBI13" s="230"/>
      <c r="FBJ13" s="230"/>
      <c r="FBK13" s="230"/>
      <c r="FBL13" s="230"/>
      <c r="FBM13" s="230"/>
      <c r="FBN13" s="230"/>
      <c r="FBO13" s="230"/>
      <c r="FBP13" s="230"/>
      <c r="FBQ13" s="230"/>
      <c r="FBR13" s="230"/>
      <c r="FBS13" s="230"/>
      <c r="FBT13" s="230"/>
      <c r="FBU13" s="229"/>
      <c r="FBV13" s="226"/>
      <c r="FBW13" s="227"/>
      <c r="FBX13" s="227"/>
      <c r="FBY13" s="227"/>
      <c r="FBZ13" s="228"/>
      <c r="FCA13" s="228"/>
      <c r="FCB13" s="228"/>
      <c r="FCC13" s="228"/>
      <c r="FCD13" s="228"/>
      <c r="FCE13" s="228"/>
      <c r="FCF13" s="229"/>
      <c r="FCG13" s="230"/>
      <c r="FCH13" s="230"/>
      <c r="FCI13" s="231"/>
      <c r="FCJ13" s="229"/>
      <c r="FCK13" s="230"/>
      <c r="FCL13" s="229"/>
      <c r="FCM13" s="229"/>
      <c r="FCN13" s="230"/>
      <c r="FCO13" s="230"/>
      <c r="FCP13" s="230"/>
      <c r="FCQ13" s="230"/>
      <c r="FCR13" s="230"/>
      <c r="FCS13" s="230"/>
      <c r="FCT13" s="230"/>
      <c r="FCU13" s="230"/>
      <c r="FCV13" s="230"/>
      <c r="FCW13" s="230"/>
      <c r="FCX13" s="230"/>
      <c r="FCY13" s="230"/>
      <c r="FCZ13" s="229"/>
      <c r="FDA13" s="226"/>
      <c r="FDB13" s="227"/>
      <c r="FDC13" s="227"/>
      <c r="FDD13" s="227"/>
      <c r="FDE13" s="228"/>
      <c r="FDF13" s="228"/>
      <c r="FDG13" s="228"/>
      <c r="FDH13" s="228"/>
      <c r="FDI13" s="228"/>
      <c r="FDJ13" s="228"/>
      <c r="FDK13" s="229"/>
      <c r="FDL13" s="230"/>
      <c r="FDM13" s="230"/>
      <c r="FDN13" s="231"/>
      <c r="FDO13" s="229"/>
      <c r="FDP13" s="230"/>
      <c r="FDQ13" s="229"/>
      <c r="FDR13" s="229"/>
      <c r="FDS13" s="230"/>
      <c r="FDT13" s="230"/>
      <c r="FDU13" s="230"/>
      <c r="FDV13" s="230"/>
      <c r="FDW13" s="230"/>
      <c r="FDX13" s="230"/>
      <c r="FDY13" s="230"/>
      <c r="FDZ13" s="230"/>
      <c r="FEA13" s="230"/>
      <c r="FEB13" s="230"/>
      <c r="FEC13" s="230"/>
      <c r="FED13" s="230"/>
      <c r="FEE13" s="229"/>
      <c r="FEF13" s="226"/>
      <c r="FEG13" s="227"/>
      <c r="FEH13" s="227"/>
      <c r="FEI13" s="227"/>
      <c r="FEJ13" s="228"/>
      <c r="FEK13" s="228"/>
      <c r="FEL13" s="228"/>
      <c r="FEM13" s="228"/>
      <c r="FEN13" s="228"/>
      <c r="FEO13" s="228"/>
      <c r="FEP13" s="229"/>
      <c r="FEQ13" s="230"/>
      <c r="FER13" s="230"/>
      <c r="FES13" s="231"/>
      <c r="FET13" s="229"/>
      <c r="FEU13" s="230"/>
      <c r="FEV13" s="229"/>
      <c r="FEW13" s="229"/>
      <c r="FEX13" s="230"/>
      <c r="FEY13" s="230"/>
      <c r="FEZ13" s="230"/>
      <c r="FFA13" s="230"/>
      <c r="FFB13" s="230"/>
      <c r="FFC13" s="230"/>
      <c r="FFD13" s="230"/>
      <c r="FFE13" s="230"/>
      <c r="FFF13" s="230"/>
      <c r="FFG13" s="230"/>
      <c r="FFH13" s="230"/>
      <c r="FFI13" s="230"/>
      <c r="FFJ13" s="229"/>
      <c r="FFK13" s="226"/>
      <c r="FFL13" s="227"/>
      <c r="FFM13" s="227"/>
      <c r="FFN13" s="227"/>
      <c r="FFO13" s="228"/>
      <c r="FFP13" s="228"/>
      <c r="FFQ13" s="228"/>
      <c r="FFR13" s="228"/>
      <c r="FFS13" s="228"/>
      <c r="FFT13" s="228"/>
      <c r="FFU13" s="229"/>
      <c r="FFV13" s="230"/>
      <c r="FFW13" s="230"/>
      <c r="FFX13" s="231"/>
      <c r="FFY13" s="229"/>
      <c r="FFZ13" s="230"/>
      <c r="FGA13" s="229"/>
      <c r="FGB13" s="229"/>
      <c r="FGC13" s="230"/>
      <c r="FGD13" s="230"/>
      <c r="FGE13" s="230"/>
      <c r="FGF13" s="230"/>
      <c r="FGG13" s="230"/>
      <c r="FGH13" s="230"/>
      <c r="FGI13" s="230"/>
      <c r="FGJ13" s="230"/>
      <c r="FGK13" s="230"/>
      <c r="FGL13" s="230"/>
      <c r="FGM13" s="230"/>
      <c r="FGN13" s="230"/>
      <c r="FGO13" s="229"/>
      <c r="FGP13" s="226"/>
      <c r="FGQ13" s="227"/>
      <c r="FGR13" s="227"/>
      <c r="FGS13" s="227"/>
      <c r="FGT13" s="228"/>
      <c r="FGU13" s="228"/>
      <c r="FGV13" s="228"/>
      <c r="FGW13" s="228"/>
      <c r="FGX13" s="228"/>
      <c r="FGY13" s="228"/>
      <c r="FGZ13" s="229"/>
      <c r="FHA13" s="230"/>
      <c r="FHB13" s="230"/>
      <c r="FHC13" s="231"/>
      <c r="FHD13" s="229"/>
      <c r="FHE13" s="230"/>
      <c r="FHF13" s="229"/>
      <c r="FHG13" s="229"/>
      <c r="FHH13" s="230"/>
      <c r="FHI13" s="230"/>
      <c r="FHJ13" s="230"/>
      <c r="FHK13" s="230"/>
      <c r="FHL13" s="230"/>
      <c r="FHM13" s="230"/>
      <c r="FHN13" s="230"/>
      <c r="FHO13" s="230"/>
      <c r="FHP13" s="230"/>
      <c r="FHQ13" s="230"/>
      <c r="FHR13" s="230"/>
      <c r="FHS13" s="230"/>
      <c r="FHT13" s="229"/>
      <c r="FHU13" s="226"/>
      <c r="FHV13" s="227"/>
      <c r="FHW13" s="227"/>
      <c r="FHX13" s="227"/>
      <c r="FHY13" s="228"/>
      <c r="FHZ13" s="228"/>
      <c r="FIA13" s="228"/>
      <c r="FIB13" s="228"/>
      <c r="FIC13" s="228"/>
      <c r="FID13" s="228"/>
      <c r="FIE13" s="229"/>
      <c r="FIF13" s="230"/>
      <c r="FIG13" s="230"/>
      <c r="FIH13" s="231"/>
      <c r="FII13" s="229"/>
      <c r="FIJ13" s="230"/>
      <c r="FIK13" s="229"/>
      <c r="FIL13" s="229"/>
      <c r="FIM13" s="230"/>
      <c r="FIN13" s="230"/>
      <c r="FIO13" s="230"/>
      <c r="FIP13" s="230"/>
      <c r="FIQ13" s="230"/>
      <c r="FIR13" s="230"/>
      <c r="FIS13" s="230"/>
      <c r="FIT13" s="230"/>
      <c r="FIU13" s="230"/>
      <c r="FIV13" s="230"/>
      <c r="FIW13" s="230"/>
      <c r="FIX13" s="230"/>
      <c r="FIY13" s="229"/>
      <c r="FIZ13" s="226"/>
      <c r="FJA13" s="227"/>
      <c r="FJB13" s="227"/>
      <c r="FJC13" s="227"/>
      <c r="FJD13" s="228"/>
      <c r="FJE13" s="228"/>
      <c r="FJF13" s="228"/>
      <c r="FJG13" s="228"/>
      <c r="FJH13" s="228"/>
      <c r="FJI13" s="228"/>
      <c r="FJJ13" s="229"/>
      <c r="FJK13" s="230"/>
      <c r="FJL13" s="230"/>
      <c r="FJM13" s="231"/>
      <c r="FJN13" s="229"/>
      <c r="FJO13" s="230"/>
      <c r="FJP13" s="229"/>
      <c r="FJQ13" s="229"/>
      <c r="FJR13" s="230"/>
      <c r="FJS13" s="230"/>
      <c r="FJT13" s="230"/>
      <c r="FJU13" s="230"/>
      <c r="FJV13" s="230"/>
      <c r="FJW13" s="230"/>
      <c r="FJX13" s="230"/>
      <c r="FJY13" s="230"/>
      <c r="FJZ13" s="230"/>
      <c r="FKA13" s="230"/>
      <c r="FKB13" s="230"/>
      <c r="FKC13" s="230"/>
      <c r="FKD13" s="229"/>
      <c r="FKE13" s="226"/>
      <c r="FKF13" s="227"/>
      <c r="FKG13" s="227"/>
      <c r="FKH13" s="227"/>
      <c r="FKI13" s="228"/>
      <c r="FKJ13" s="228"/>
      <c r="FKK13" s="228"/>
      <c r="FKL13" s="228"/>
      <c r="FKM13" s="228"/>
      <c r="FKN13" s="228"/>
      <c r="FKO13" s="229"/>
      <c r="FKP13" s="230"/>
      <c r="FKQ13" s="230"/>
      <c r="FKR13" s="231"/>
      <c r="FKS13" s="229"/>
      <c r="FKT13" s="230"/>
      <c r="FKU13" s="229"/>
      <c r="FKV13" s="229"/>
      <c r="FKW13" s="230"/>
      <c r="FKX13" s="230"/>
      <c r="FKY13" s="230"/>
      <c r="FKZ13" s="230"/>
      <c r="FLA13" s="230"/>
      <c r="FLB13" s="230"/>
      <c r="FLC13" s="230"/>
      <c r="FLD13" s="230"/>
      <c r="FLE13" s="230"/>
      <c r="FLF13" s="230"/>
      <c r="FLG13" s="230"/>
      <c r="FLH13" s="230"/>
      <c r="FLI13" s="229"/>
      <c r="FLJ13" s="226"/>
      <c r="FLK13" s="227"/>
      <c r="FLL13" s="227"/>
      <c r="FLM13" s="227"/>
      <c r="FLN13" s="228"/>
      <c r="FLO13" s="228"/>
      <c r="FLP13" s="228"/>
      <c r="FLQ13" s="228"/>
      <c r="FLR13" s="228"/>
      <c r="FLS13" s="228"/>
      <c r="FLT13" s="229"/>
      <c r="FLU13" s="230"/>
      <c r="FLV13" s="230"/>
      <c r="FLW13" s="231"/>
      <c r="FLX13" s="229"/>
      <c r="FLY13" s="230"/>
      <c r="FLZ13" s="229"/>
      <c r="FMA13" s="229"/>
      <c r="FMB13" s="230"/>
      <c r="FMC13" s="230"/>
      <c r="FMD13" s="230"/>
      <c r="FME13" s="230"/>
      <c r="FMF13" s="230"/>
      <c r="FMG13" s="230"/>
      <c r="FMH13" s="230"/>
      <c r="FMI13" s="230"/>
      <c r="FMJ13" s="230"/>
      <c r="FMK13" s="230"/>
      <c r="FML13" s="230"/>
      <c r="FMM13" s="230"/>
      <c r="FMN13" s="229"/>
      <c r="FMO13" s="226"/>
      <c r="FMP13" s="227"/>
      <c r="FMQ13" s="227"/>
      <c r="FMR13" s="227"/>
      <c r="FMS13" s="228"/>
      <c r="FMT13" s="228"/>
      <c r="FMU13" s="228"/>
      <c r="FMV13" s="228"/>
      <c r="FMW13" s="228"/>
      <c r="FMX13" s="228"/>
      <c r="FMY13" s="229"/>
      <c r="FMZ13" s="230"/>
      <c r="FNA13" s="230"/>
      <c r="FNB13" s="231"/>
      <c r="FNC13" s="229"/>
      <c r="FND13" s="230"/>
      <c r="FNE13" s="229"/>
      <c r="FNF13" s="229"/>
      <c r="FNG13" s="230"/>
      <c r="FNH13" s="230"/>
      <c r="FNI13" s="230"/>
      <c r="FNJ13" s="230"/>
      <c r="FNK13" s="230"/>
      <c r="FNL13" s="230"/>
      <c r="FNM13" s="230"/>
      <c r="FNN13" s="230"/>
      <c r="FNO13" s="230"/>
      <c r="FNP13" s="230"/>
      <c r="FNQ13" s="230"/>
      <c r="FNR13" s="230"/>
      <c r="FNS13" s="229"/>
      <c r="FNT13" s="226"/>
      <c r="FNU13" s="227"/>
      <c r="FNV13" s="227"/>
      <c r="FNW13" s="227"/>
      <c r="FNX13" s="228"/>
      <c r="FNY13" s="228"/>
      <c r="FNZ13" s="228"/>
      <c r="FOA13" s="228"/>
      <c r="FOB13" s="228"/>
      <c r="FOC13" s="228"/>
      <c r="FOD13" s="229"/>
      <c r="FOE13" s="230"/>
      <c r="FOF13" s="230"/>
      <c r="FOG13" s="231"/>
      <c r="FOH13" s="229"/>
      <c r="FOI13" s="230"/>
      <c r="FOJ13" s="229"/>
      <c r="FOK13" s="229"/>
      <c r="FOL13" s="230"/>
      <c r="FOM13" s="230"/>
      <c r="FON13" s="230"/>
      <c r="FOO13" s="230"/>
      <c r="FOP13" s="230"/>
      <c r="FOQ13" s="230"/>
      <c r="FOR13" s="230"/>
      <c r="FOS13" s="230"/>
      <c r="FOT13" s="230"/>
      <c r="FOU13" s="230"/>
      <c r="FOV13" s="230"/>
      <c r="FOW13" s="230"/>
      <c r="FOX13" s="229"/>
      <c r="FOY13" s="226"/>
      <c r="FOZ13" s="227"/>
      <c r="FPA13" s="227"/>
      <c r="FPB13" s="227"/>
      <c r="FPC13" s="228"/>
      <c r="FPD13" s="228"/>
      <c r="FPE13" s="228"/>
      <c r="FPF13" s="228"/>
      <c r="FPG13" s="228"/>
      <c r="FPH13" s="228"/>
      <c r="FPI13" s="229"/>
      <c r="FPJ13" s="230"/>
      <c r="FPK13" s="230"/>
      <c r="FPL13" s="231"/>
      <c r="FPM13" s="229"/>
      <c r="FPN13" s="230"/>
      <c r="FPO13" s="229"/>
      <c r="FPP13" s="229"/>
      <c r="FPQ13" s="230"/>
      <c r="FPR13" s="230"/>
      <c r="FPS13" s="230"/>
      <c r="FPT13" s="230"/>
      <c r="FPU13" s="230"/>
      <c r="FPV13" s="230"/>
      <c r="FPW13" s="230"/>
      <c r="FPX13" s="230"/>
      <c r="FPY13" s="230"/>
      <c r="FPZ13" s="230"/>
      <c r="FQA13" s="230"/>
      <c r="FQB13" s="230"/>
      <c r="FQC13" s="229"/>
      <c r="FQD13" s="226"/>
      <c r="FQE13" s="227"/>
      <c r="FQF13" s="227"/>
      <c r="FQG13" s="227"/>
      <c r="FQH13" s="228"/>
      <c r="FQI13" s="228"/>
      <c r="FQJ13" s="228"/>
      <c r="FQK13" s="228"/>
      <c r="FQL13" s="228"/>
      <c r="FQM13" s="228"/>
      <c r="FQN13" s="229"/>
      <c r="FQO13" s="230"/>
      <c r="FQP13" s="230"/>
      <c r="FQQ13" s="231"/>
      <c r="FQR13" s="229"/>
      <c r="FQS13" s="230"/>
      <c r="FQT13" s="229"/>
      <c r="FQU13" s="229"/>
      <c r="FQV13" s="230"/>
      <c r="FQW13" s="230"/>
      <c r="FQX13" s="230"/>
      <c r="FQY13" s="230"/>
      <c r="FQZ13" s="230"/>
      <c r="FRA13" s="230"/>
      <c r="FRB13" s="230"/>
      <c r="FRC13" s="230"/>
      <c r="FRD13" s="230"/>
      <c r="FRE13" s="230"/>
      <c r="FRF13" s="230"/>
      <c r="FRG13" s="230"/>
      <c r="FRH13" s="229"/>
      <c r="FRI13" s="226"/>
      <c r="FRJ13" s="227"/>
      <c r="FRK13" s="227"/>
      <c r="FRL13" s="227"/>
      <c r="FRM13" s="228"/>
      <c r="FRN13" s="228"/>
      <c r="FRO13" s="228"/>
      <c r="FRP13" s="228"/>
      <c r="FRQ13" s="228"/>
      <c r="FRR13" s="228"/>
      <c r="FRS13" s="229"/>
      <c r="FRT13" s="230"/>
      <c r="FRU13" s="230"/>
      <c r="FRV13" s="231"/>
      <c r="FRW13" s="229"/>
      <c r="FRX13" s="230"/>
      <c r="FRY13" s="229"/>
      <c r="FRZ13" s="229"/>
      <c r="FSA13" s="230"/>
      <c r="FSB13" s="230"/>
      <c r="FSC13" s="230"/>
      <c r="FSD13" s="230"/>
      <c r="FSE13" s="230"/>
      <c r="FSF13" s="230"/>
      <c r="FSG13" s="230"/>
      <c r="FSH13" s="230"/>
      <c r="FSI13" s="230"/>
      <c r="FSJ13" s="230"/>
      <c r="FSK13" s="230"/>
      <c r="FSL13" s="230"/>
      <c r="FSM13" s="229"/>
      <c r="FSN13" s="226"/>
      <c r="FSO13" s="227"/>
      <c r="FSP13" s="227"/>
      <c r="FSQ13" s="227"/>
      <c r="FSR13" s="228"/>
      <c r="FSS13" s="228"/>
      <c r="FST13" s="228"/>
      <c r="FSU13" s="228"/>
      <c r="FSV13" s="228"/>
      <c r="FSW13" s="228"/>
      <c r="FSX13" s="229"/>
      <c r="FSY13" s="230"/>
      <c r="FSZ13" s="230"/>
      <c r="FTA13" s="231"/>
      <c r="FTB13" s="229"/>
      <c r="FTC13" s="230"/>
      <c r="FTD13" s="229"/>
      <c r="FTE13" s="229"/>
      <c r="FTF13" s="230"/>
      <c r="FTG13" s="230"/>
      <c r="FTH13" s="230"/>
      <c r="FTI13" s="230"/>
      <c r="FTJ13" s="230"/>
      <c r="FTK13" s="230"/>
      <c r="FTL13" s="230"/>
      <c r="FTM13" s="230"/>
      <c r="FTN13" s="230"/>
      <c r="FTO13" s="230"/>
      <c r="FTP13" s="230"/>
      <c r="FTQ13" s="230"/>
      <c r="FTR13" s="229"/>
      <c r="FTS13" s="226"/>
      <c r="FTT13" s="227"/>
      <c r="FTU13" s="227"/>
      <c r="FTV13" s="227"/>
      <c r="FTW13" s="228"/>
      <c r="FTX13" s="228"/>
      <c r="FTY13" s="228"/>
      <c r="FTZ13" s="228"/>
      <c r="FUA13" s="228"/>
      <c r="FUB13" s="228"/>
      <c r="FUC13" s="229"/>
      <c r="FUD13" s="230"/>
      <c r="FUE13" s="230"/>
      <c r="FUF13" s="231"/>
      <c r="FUG13" s="229"/>
      <c r="FUH13" s="230"/>
      <c r="FUI13" s="229"/>
      <c r="FUJ13" s="229"/>
      <c r="FUK13" s="230"/>
      <c r="FUL13" s="230"/>
      <c r="FUM13" s="230"/>
      <c r="FUN13" s="230"/>
      <c r="FUO13" s="230"/>
      <c r="FUP13" s="230"/>
      <c r="FUQ13" s="230"/>
      <c r="FUR13" s="230"/>
      <c r="FUS13" s="230"/>
      <c r="FUT13" s="230"/>
      <c r="FUU13" s="230"/>
      <c r="FUV13" s="230"/>
      <c r="FUW13" s="229"/>
      <c r="FUX13" s="226"/>
      <c r="FUY13" s="227"/>
      <c r="FUZ13" s="227"/>
      <c r="FVA13" s="227"/>
      <c r="FVB13" s="228"/>
      <c r="FVC13" s="228"/>
      <c r="FVD13" s="228"/>
      <c r="FVE13" s="228"/>
      <c r="FVF13" s="228"/>
      <c r="FVG13" s="228"/>
      <c r="FVH13" s="229"/>
      <c r="FVI13" s="230"/>
      <c r="FVJ13" s="230"/>
      <c r="FVK13" s="231"/>
      <c r="FVL13" s="229"/>
      <c r="FVM13" s="230"/>
      <c r="FVN13" s="229"/>
      <c r="FVO13" s="229"/>
      <c r="FVP13" s="230"/>
      <c r="FVQ13" s="230"/>
      <c r="FVR13" s="230"/>
      <c r="FVS13" s="230"/>
      <c r="FVT13" s="230"/>
      <c r="FVU13" s="230"/>
      <c r="FVV13" s="230"/>
      <c r="FVW13" s="230"/>
      <c r="FVX13" s="230"/>
      <c r="FVY13" s="230"/>
      <c r="FVZ13" s="230"/>
      <c r="FWA13" s="230"/>
      <c r="FWB13" s="229"/>
      <c r="FWC13" s="226"/>
      <c r="FWD13" s="227"/>
      <c r="FWE13" s="227"/>
      <c r="FWF13" s="227"/>
      <c r="FWG13" s="228"/>
      <c r="FWH13" s="228"/>
      <c r="FWI13" s="228"/>
      <c r="FWJ13" s="228"/>
      <c r="FWK13" s="228"/>
      <c r="FWL13" s="228"/>
      <c r="FWM13" s="229"/>
      <c r="FWN13" s="230"/>
      <c r="FWO13" s="230"/>
      <c r="FWP13" s="231"/>
      <c r="FWQ13" s="229"/>
      <c r="FWR13" s="230"/>
      <c r="FWS13" s="229"/>
      <c r="FWT13" s="229"/>
      <c r="FWU13" s="230"/>
      <c r="FWV13" s="230"/>
      <c r="FWW13" s="230"/>
      <c r="FWX13" s="230"/>
      <c r="FWY13" s="230"/>
      <c r="FWZ13" s="230"/>
      <c r="FXA13" s="230"/>
      <c r="FXB13" s="230"/>
      <c r="FXC13" s="230"/>
      <c r="FXD13" s="230"/>
      <c r="FXE13" s="230"/>
      <c r="FXF13" s="230"/>
      <c r="FXG13" s="229"/>
      <c r="FXH13" s="226"/>
      <c r="FXI13" s="227"/>
      <c r="FXJ13" s="227"/>
      <c r="FXK13" s="227"/>
      <c r="FXL13" s="228"/>
      <c r="FXM13" s="228"/>
      <c r="FXN13" s="228"/>
      <c r="FXO13" s="228"/>
      <c r="FXP13" s="228"/>
      <c r="FXQ13" s="228"/>
      <c r="FXR13" s="229"/>
      <c r="FXS13" s="230"/>
      <c r="FXT13" s="230"/>
      <c r="FXU13" s="231"/>
      <c r="FXV13" s="229"/>
      <c r="FXW13" s="230"/>
      <c r="FXX13" s="229"/>
      <c r="FXY13" s="229"/>
      <c r="FXZ13" s="230"/>
      <c r="FYA13" s="230"/>
      <c r="FYB13" s="230"/>
      <c r="FYC13" s="230"/>
      <c r="FYD13" s="230"/>
      <c r="FYE13" s="230"/>
      <c r="FYF13" s="230"/>
      <c r="FYG13" s="230"/>
      <c r="FYH13" s="230"/>
      <c r="FYI13" s="230"/>
      <c r="FYJ13" s="230"/>
      <c r="FYK13" s="230"/>
      <c r="FYL13" s="229"/>
      <c r="FYM13" s="226"/>
      <c r="FYN13" s="227"/>
      <c r="FYO13" s="227"/>
      <c r="FYP13" s="227"/>
      <c r="FYQ13" s="228"/>
      <c r="FYR13" s="228"/>
      <c r="FYS13" s="228"/>
      <c r="FYT13" s="228"/>
      <c r="FYU13" s="228"/>
      <c r="FYV13" s="228"/>
      <c r="FYW13" s="229"/>
      <c r="FYX13" s="230"/>
      <c r="FYY13" s="230"/>
      <c r="FYZ13" s="231"/>
      <c r="FZA13" s="229"/>
      <c r="FZB13" s="230"/>
      <c r="FZC13" s="229"/>
      <c r="FZD13" s="229"/>
      <c r="FZE13" s="230"/>
      <c r="FZF13" s="230"/>
      <c r="FZG13" s="230"/>
      <c r="FZH13" s="230"/>
      <c r="FZI13" s="230"/>
      <c r="FZJ13" s="230"/>
      <c r="FZK13" s="230"/>
      <c r="FZL13" s="230"/>
      <c r="FZM13" s="230"/>
      <c r="FZN13" s="230"/>
      <c r="FZO13" s="230"/>
      <c r="FZP13" s="230"/>
      <c r="FZQ13" s="229"/>
      <c r="FZR13" s="226"/>
      <c r="FZS13" s="227"/>
      <c r="FZT13" s="227"/>
      <c r="FZU13" s="227"/>
      <c r="FZV13" s="228"/>
      <c r="FZW13" s="228"/>
      <c r="FZX13" s="228"/>
      <c r="FZY13" s="228"/>
      <c r="FZZ13" s="228"/>
      <c r="GAA13" s="228"/>
      <c r="GAB13" s="229"/>
      <c r="GAC13" s="230"/>
      <c r="GAD13" s="230"/>
      <c r="GAE13" s="231"/>
      <c r="GAF13" s="229"/>
      <c r="GAG13" s="230"/>
      <c r="GAH13" s="229"/>
      <c r="GAI13" s="229"/>
      <c r="GAJ13" s="230"/>
      <c r="GAK13" s="230"/>
      <c r="GAL13" s="230"/>
      <c r="GAM13" s="230"/>
      <c r="GAN13" s="230"/>
      <c r="GAO13" s="230"/>
      <c r="GAP13" s="230"/>
      <c r="GAQ13" s="230"/>
      <c r="GAR13" s="230"/>
      <c r="GAS13" s="230"/>
      <c r="GAT13" s="230"/>
      <c r="GAU13" s="230"/>
      <c r="GAV13" s="229"/>
      <c r="GAW13" s="226"/>
      <c r="GAX13" s="227"/>
      <c r="GAY13" s="227"/>
      <c r="GAZ13" s="227"/>
      <c r="GBA13" s="228"/>
      <c r="GBB13" s="228"/>
      <c r="GBC13" s="228"/>
      <c r="GBD13" s="228"/>
      <c r="GBE13" s="228"/>
      <c r="GBF13" s="228"/>
      <c r="GBG13" s="229"/>
      <c r="GBH13" s="230"/>
      <c r="GBI13" s="230"/>
      <c r="GBJ13" s="231"/>
      <c r="GBK13" s="229"/>
      <c r="GBL13" s="230"/>
      <c r="GBM13" s="229"/>
      <c r="GBN13" s="229"/>
      <c r="GBO13" s="230"/>
      <c r="GBP13" s="230"/>
      <c r="GBQ13" s="230"/>
      <c r="GBR13" s="230"/>
      <c r="GBS13" s="230"/>
      <c r="GBT13" s="230"/>
      <c r="GBU13" s="230"/>
      <c r="GBV13" s="230"/>
      <c r="GBW13" s="230"/>
      <c r="GBX13" s="230"/>
      <c r="GBY13" s="230"/>
      <c r="GBZ13" s="230"/>
      <c r="GCA13" s="229"/>
      <c r="GCB13" s="226"/>
      <c r="GCC13" s="227"/>
      <c r="GCD13" s="227"/>
      <c r="GCE13" s="227"/>
      <c r="GCF13" s="228"/>
      <c r="GCG13" s="228"/>
      <c r="GCH13" s="228"/>
      <c r="GCI13" s="228"/>
      <c r="GCJ13" s="228"/>
      <c r="GCK13" s="228"/>
      <c r="GCL13" s="229"/>
      <c r="GCM13" s="230"/>
      <c r="GCN13" s="230"/>
      <c r="GCO13" s="231"/>
      <c r="GCP13" s="229"/>
      <c r="GCQ13" s="230"/>
      <c r="GCR13" s="229"/>
      <c r="GCS13" s="229"/>
      <c r="GCT13" s="230"/>
      <c r="GCU13" s="230"/>
      <c r="GCV13" s="230"/>
      <c r="GCW13" s="230"/>
      <c r="GCX13" s="230"/>
      <c r="GCY13" s="230"/>
      <c r="GCZ13" s="230"/>
      <c r="GDA13" s="230"/>
      <c r="GDB13" s="230"/>
      <c r="GDC13" s="230"/>
      <c r="GDD13" s="230"/>
      <c r="GDE13" s="230"/>
      <c r="GDF13" s="229"/>
      <c r="GDG13" s="226"/>
      <c r="GDH13" s="227"/>
      <c r="GDI13" s="227"/>
      <c r="GDJ13" s="227"/>
      <c r="GDK13" s="228"/>
      <c r="GDL13" s="228"/>
      <c r="GDM13" s="228"/>
      <c r="GDN13" s="228"/>
      <c r="GDO13" s="228"/>
      <c r="GDP13" s="228"/>
      <c r="GDQ13" s="229"/>
      <c r="GDR13" s="230"/>
      <c r="GDS13" s="230"/>
      <c r="GDT13" s="231"/>
      <c r="GDU13" s="229"/>
      <c r="GDV13" s="230"/>
      <c r="GDW13" s="229"/>
      <c r="GDX13" s="229"/>
      <c r="GDY13" s="230"/>
      <c r="GDZ13" s="230"/>
      <c r="GEA13" s="230"/>
      <c r="GEB13" s="230"/>
      <c r="GEC13" s="230"/>
      <c r="GED13" s="230"/>
      <c r="GEE13" s="230"/>
      <c r="GEF13" s="230"/>
      <c r="GEG13" s="230"/>
      <c r="GEH13" s="230"/>
      <c r="GEI13" s="230"/>
      <c r="GEJ13" s="230"/>
      <c r="GEK13" s="229"/>
      <c r="GEL13" s="226"/>
      <c r="GEM13" s="227"/>
      <c r="GEN13" s="227"/>
      <c r="GEO13" s="227"/>
      <c r="GEP13" s="228"/>
      <c r="GEQ13" s="228"/>
      <c r="GER13" s="228"/>
      <c r="GES13" s="228"/>
      <c r="GET13" s="228"/>
      <c r="GEU13" s="228"/>
      <c r="GEV13" s="229"/>
      <c r="GEW13" s="230"/>
      <c r="GEX13" s="230"/>
      <c r="GEY13" s="231"/>
      <c r="GEZ13" s="229"/>
      <c r="GFA13" s="230"/>
      <c r="GFB13" s="229"/>
      <c r="GFC13" s="229"/>
      <c r="GFD13" s="230"/>
      <c r="GFE13" s="230"/>
      <c r="GFF13" s="230"/>
      <c r="GFG13" s="230"/>
      <c r="GFH13" s="230"/>
      <c r="GFI13" s="230"/>
      <c r="GFJ13" s="230"/>
      <c r="GFK13" s="230"/>
      <c r="GFL13" s="230"/>
      <c r="GFM13" s="230"/>
      <c r="GFN13" s="230"/>
      <c r="GFO13" s="230"/>
      <c r="GFP13" s="229"/>
      <c r="GFQ13" s="226"/>
      <c r="GFR13" s="227"/>
      <c r="GFS13" s="227"/>
      <c r="GFT13" s="227"/>
      <c r="GFU13" s="228"/>
      <c r="GFV13" s="228"/>
      <c r="GFW13" s="228"/>
      <c r="GFX13" s="228"/>
      <c r="GFY13" s="228"/>
      <c r="GFZ13" s="228"/>
      <c r="GGA13" s="229"/>
      <c r="GGB13" s="230"/>
      <c r="GGC13" s="230"/>
      <c r="GGD13" s="231"/>
      <c r="GGE13" s="229"/>
      <c r="GGF13" s="230"/>
      <c r="GGG13" s="229"/>
      <c r="GGH13" s="229"/>
      <c r="GGI13" s="230"/>
      <c r="GGJ13" s="230"/>
      <c r="GGK13" s="230"/>
      <c r="GGL13" s="230"/>
      <c r="GGM13" s="230"/>
      <c r="GGN13" s="230"/>
      <c r="GGO13" s="230"/>
      <c r="GGP13" s="230"/>
      <c r="GGQ13" s="230"/>
      <c r="GGR13" s="230"/>
      <c r="GGS13" s="230"/>
      <c r="GGT13" s="230"/>
      <c r="GGU13" s="229"/>
      <c r="GGV13" s="226"/>
      <c r="GGW13" s="227"/>
      <c r="GGX13" s="227"/>
      <c r="GGY13" s="227"/>
      <c r="GGZ13" s="228"/>
      <c r="GHA13" s="228"/>
      <c r="GHB13" s="228"/>
      <c r="GHC13" s="228"/>
      <c r="GHD13" s="228"/>
      <c r="GHE13" s="228"/>
      <c r="GHF13" s="229"/>
      <c r="GHG13" s="230"/>
      <c r="GHH13" s="230"/>
      <c r="GHI13" s="231"/>
      <c r="GHJ13" s="229"/>
      <c r="GHK13" s="230"/>
      <c r="GHL13" s="229"/>
      <c r="GHM13" s="229"/>
      <c r="GHN13" s="230"/>
      <c r="GHO13" s="230"/>
      <c r="GHP13" s="230"/>
      <c r="GHQ13" s="230"/>
      <c r="GHR13" s="230"/>
      <c r="GHS13" s="230"/>
      <c r="GHT13" s="230"/>
      <c r="GHU13" s="230"/>
      <c r="GHV13" s="230"/>
      <c r="GHW13" s="230"/>
      <c r="GHX13" s="230"/>
      <c r="GHY13" s="230"/>
      <c r="GHZ13" s="229"/>
      <c r="GIA13" s="226"/>
      <c r="GIB13" s="227"/>
      <c r="GIC13" s="227"/>
      <c r="GID13" s="227"/>
      <c r="GIE13" s="228"/>
      <c r="GIF13" s="228"/>
      <c r="GIG13" s="228"/>
      <c r="GIH13" s="228"/>
      <c r="GII13" s="228"/>
      <c r="GIJ13" s="228"/>
      <c r="GIK13" s="229"/>
      <c r="GIL13" s="230"/>
      <c r="GIM13" s="230"/>
      <c r="GIN13" s="231"/>
      <c r="GIO13" s="229"/>
      <c r="GIP13" s="230"/>
      <c r="GIQ13" s="229"/>
      <c r="GIR13" s="229"/>
      <c r="GIS13" s="230"/>
      <c r="GIT13" s="230"/>
      <c r="GIU13" s="230"/>
      <c r="GIV13" s="230"/>
      <c r="GIW13" s="230"/>
      <c r="GIX13" s="230"/>
      <c r="GIY13" s="230"/>
      <c r="GIZ13" s="230"/>
      <c r="GJA13" s="230"/>
      <c r="GJB13" s="230"/>
      <c r="GJC13" s="230"/>
      <c r="GJD13" s="230"/>
      <c r="GJE13" s="229"/>
      <c r="GJF13" s="226"/>
      <c r="GJG13" s="227"/>
      <c r="GJH13" s="227"/>
      <c r="GJI13" s="227"/>
      <c r="GJJ13" s="228"/>
      <c r="GJK13" s="228"/>
      <c r="GJL13" s="228"/>
      <c r="GJM13" s="228"/>
      <c r="GJN13" s="228"/>
      <c r="GJO13" s="228"/>
      <c r="GJP13" s="229"/>
      <c r="GJQ13" s="230"/>
      <c r="GJR13" s="230"/>
      <c r="GJS13" s="231"/>
      <c r="GJT13" s="229"/>
      <c r="GJU13" s="230"/>
      <c r="GJV13" s="229"/>
      <c r="GJW13" s="229"/>
      <c r="GJX13" s="230"/>
      <c r="GJY13" s="230"/>
      <c r="GJZ13" s="230"/>
      <c r="GKA13" s="230"/>
      <c r="GKB13" s="230"/>
      <c r="GKC13" s="230"/>
      <c r="GKD13" s="230"/>
      <c r="GKE13" s="230"/>
      <c r="GKF13" s="230"/>
      <c r="GKG13" s="230"/>
      <c r="GKH13" s="230"/>
      <c r="GKI13" s="230"/>
      <c r="GKJ13" s="229"/>
      <c r="GKK13" s="226"/>
      <c r="GKL13" s="227"/>
      <c r="GKM13" s="227"/>
      <c r="GKN13" s="227"/>
      <c r="GKO13" s="228"/>
      <c r="GKP13" s="228"/>
      <c r="GKQ13" s="228"/>
      <c r="GKR13" s="228"/>
      <c r="GKS13" s="228"/>
      <c r="GKT13" s="228"/>
      <c r="GKU13" s="229"/>
      <c r="GKV13" s="230"/>
      <c r="GKW13" s="230"/>
      <c r="GKX13" s="231"/>
      <c r="GKY13" s="229"/>
      <c r="GKZ13" s="230"/>
      <c r="GLA13" s="229"/>
      <c r="GLB13" s="229"/>
      <c r="GLC13" s="230"/>
      <c r="GLD13" s="230"/>
      <c r="GLE13" s="230"/>
      <c r="GLF13" s="230"/>
      <c r="GLG13" s="230"/>
      <c r="GLH13" s="230"/>
      <c r="GLI13" s="230"/>
      <c r="GLJ13" s="230"/>
      <c r="GLK13" s="230"/>
      <c r="GLL13" s="230"/>
      <c r="GLM13" s="230"/>
      <c r="GLN13" s="230"/>
      <c r="GLO13" s="229"/>
      <c r="GLP13" s="226"/>
      <c r="GLQ13" s="227"/>
      <c r="GLR13" s="227"/>
      <c r="GLS13" s="227"/>
      <c r="GLT13" s="228"/>
      <c r="GLU13" s="228"/>
      <c r="GLV13" s="228"/>
      <c r="GLW13" s="228"/>
      <c r="GLX13" s="228"/>
      <c r="GLY13" s="228"/>
      <c r="GLZ13" s="229"/>
      <c r="GMA13" s="230"/>
      <c r="GMB13" s="230"/>
      <c r="GMC13" s="231"/>
      <c r="GMD13" s="229"/>
      <c r="GME13" s="230"/>
      <c r="GMF13" s="229"/>
      <c r="GMG13" s="229"/>
      <c r="GMH13" s="230"/>
      <c r="GMI13" s="230"/>
      <c r="GMJ13" s="230"/>
      <c r="GMK13" s="230"/>
      <c r="GML13" s="230"/>
      <c r="GMM13" s="230"/>
      <c r="GMN13" s="230"/>
      <c r="GMO13" s="230"/>
      <c r="GMP13" s="230"/>
      <c r="GMQ13" s="230"/>
      <c r="GMR13" s="230"/>
      <c r="GMS13" s="230"/>
      <c r="GMT13" s="229"/>
      <c r="GMU13" s="226"/>
      <c r="GMV13" s="227"/>
      <c r="GMW13" s="227"/>
      <c r="GMX13" s="227"/>
      <c r="GMY13" s="228"/>
      <c r="GMZ13" s="228"/>
      <c r="GNA13" s="228"/>
      <c r="GNB13" s="228"/>
      <c r="GNC13" s="228"/>
      <c r="GND13" s="228"/>
      <c r="GNE13" s="229"/>
      <c r="GNF13" s="230"/>
      <c r="GNG13" s="230"/>
      <c r="GNH13" s="231"/>
      <c r="GNI13" s="229"/>
      <c r="GNJ13" s="230"/>
      <c r="GNK13" s="229"/>
      <c r="GNL13" s="229"/>
      <c r="GNM13" s="230"/>
      <c r="GNN13" s="230"/>
      <c r="GNO13" s="230"/>
      <c r="GNP13" s="230"/>
      <c r="GNQ13" s="230"/>
      <c r="GNR13" s="230"/>
      <c r="GNS13" s="230"/>
      <c r="GNT13" s="230"/>
      <c r="GNU13" s="230"/>
      <c r="GNV13" s="230"/>
      <c r="GNW13" s="230"/>
      <c r="GNX13" s="230"/>
      <c r="GNY13" s="229"/>
      <c r="GNZ13" s="226"/>
      <c r="GOA13" s="227"/>
      <c r="GOB13" s="227"/>
      <c r="GOC13" s="227"/>
      <c r="GOD13" s="228"/>
      <c r="GOE13" s="228"/>
      <c r="GOF13" s="228"/>
      <c r="GOG13" s="228"/>
      <c r="GOH13" s="228"/>
      <c r="GOI13" s="228"/>
      <c r="GOJ13" s="229"/>
      <c r="GOK13" s="230"/>
      <c r="GOL13" s="230"/>
      <c r="GOM13" s="231"/>
      <c r="GON13" s="229"/>
      <c r="GOO13" s="230"/>
      <c r="GOP13" s="229"/>
      <c r="GOQ13" s="229"/>
      <c r="GOR13" s="230"/>
      <c r="GOS13" s="230"/>
      <c r="GOT13" s="230"/>
      <c r="GOU13" s="230"/>
      <c r="GOV13" s="230"/>
      <c r="GOW13" s="230"/>
      <c r="GOX13" s="230"/>
      <c r="GOY13" s="230"/>
      <c r="GOZ13" s="230"/>
      <c r="GPA13" s="230"/>
      <c r="GPB13" s="230"/>
      <c r="GPC13" s="230"/>
      <c r="GPD13" s="229"/>
      <c r="GPE13" s="226"/>
      <c r="GPF13" s="227"/>
      <c r="GPG13" s="227"/>
      <c r="GPH13" s="227"/>
      <c r="GPI13" s="228"/>
      <c r="GPJ13" s="228"/>
      <c r="GPK13" s="228"/>
      <c r="GPL13" s="228"/>
      <c r="GPM13" s="228"/>
      <c r="GPN13" s="228"/>
      <c r="GPO13" s="229"/>
      <c r="GPP13" s="230"/>
      <c r="GPQ13" s="230"/>
      <c r="GPR13" s="231"/>
      <c r="GPS13" s="229"/>
      <c r="GPT13" s="230"/>
      <c r="GPU13" s="229"/>
      <c r="GPV13" s="229"/>
      <c r="GPW13" s="230"/>
      <c r="GPX13" s="230"/>
      <c r="GPY13" s="230"/>
      <c r="GPZ13" s="230"/>
      <c r="GQA13" s="230"/>
      <c r="GQB13" s="230"/>
      <c r="GQC13" s="230"/>
      <c r="GQD13" s="230"/>
      <c r="GQE13" s="230"/>
      <c r="GQF13" s="230"/>
      <c r="GQG13" s="230"/>
      <c r="GQH13" s="230"/>
      <c r="GQI13" s="229"/>
      <c r="GQJ13" s="226"/>
      <c r="GQK13" s="227"/>
      <c r="GQL13" s="227"/>
      <c r="GQM13" s="227"/>
      <c r="GQN13" s="228"/>
      <c r="GQO13" s="228"/>
      <c r="GQP13" s="228"/>
      <c r="GQQ13" s="228"/>
      <c r="GQR13" s="228"/>
      <c r="GQS13" s="228"/>
      <c r="GQT13" s="229"/>
      <c r="GQU13" s="230"/>
      <c r="GQV13" s="230"/>
      <c r="GQW13" s="231"/>
      <c r="GQX13" s="229"/>
      <c r="GQY13" s="230"/>
      <c r="GQZ13" s="229"/>
      <c r="GRA13" s="229"/>
      <c r="GRB13" s="230"/>
      <c r="GRC13" s="230"/>
      <c r="GRD13" s="230"/>
      <c r="GRE13" s="230"/>
      <c r="GRF13" s="230"/>
      <c r="GRG13" s="230"/>
      <c r="GRH13" s="230"/>
      <c r="GRI13" s="230"/>
      <c r="GRJ13" s="230"/>
      <c r="GRK13" s="230"/>
      <c r="GRL13" s="230"/>
      <c r="GRM13" s="230"/>
      <c r="GRN13" s="229"/>
      <c r="GRO13" s="226"/>
      <c r="GRP13" s="227"/>
      <c r="GRQ13" s="227"/>
      <c r="GRR13" s="227"/>
      <c r="GRS13" s="228"/>
      <c r="GRT13" s="228"/>
      <c r="GRU13" s="228"/>
      <c r="GRV13" s="228"/>
      <c r="GRW13" s="228"/>
      <c r="GRX13" s="228"/>
      <c r="GRY13" s="229"/>
      <c r="GRZ13" s="230"/>
      <c r="GSA13" s="230"/>
      <c r="GSB13" s="231"/>
      <c r="GSC13" s="229"/>
      <c r="GSD13" s="230"/>
      <c r="GSE13" s="229"/>
      <c r="GSF13" s="229"/>
      <c r="GSG13" s="230"/>
      <c r="GSH13" s="230"/>
      <c r="GSI13" s="230"/>
      <c r="GSJ13" s="230"/>
      <c r="GSK13" s="230"/>
      <c r="GSL13" s="230"/>
      <c r="GSM13" s="230"/>
      <c r="GSN13" s="230"/>
      <c r="GSO13" s="230"/>
      <c r="GSP13" s="230"/>
      <c r="GSQ13" s="230"/>
      <c r="GSR13" s="230"/>
      <c r="GSS13" s="229"/>
      <c r="GST13" s="226"/>
      <c r="GSU13" s="227"/>
      <c r="GSV13" s="227"/>
      <c r="GSW13" s="227"/>
      <c r="GSX13" s="228"/>
      <c r="GSY13" s="228"/>
      <c r="GSZ13" s="228"/>
      <c r="GTA13" s="228"/>
      <c r="GTB13" s="228"/>
      <c r="GTC13" s="228"/>
      <c r="GTD13" s="229"/>
      <c r="GTE13" s="230"/>
      <c r="GTF13" s="230"/>
      <c r="GTG13" s="231"/>
      <c r="GTH13" s="229"/>
      <c r="GTI13" s="230"/>
      <c r="GTJ13" s="229"/>
      <c r="GTK13" s="229"/>
      <c r="GTL13" s="230"/>
      <c r="GTM13" s="230"/>
      <c r="GTN13" s="230"/>
      <c r="GTO13" s="230"/>
      <c r="GTP13" s="230"/>
      <c r="GTQ13" s="230"/>
      <c r="GTR13" s="230"/>
      <c r="GTS13" s="230"/>
      <c r="GTT13" s="230"/>
      <c r="GTU13" s="230"/>
      <c r="GTV13" s="230"/>
      <c r="GTW13" s="230"/>
      <c r="GTX13" s="229"/>
      <c r="GTY13" s="226"/>
      <c r="GTZ13" s="227"/>
      <c r="GUA13" s="227"/>
      <c r="GUB13" s="227"/>
      <c r="GUC13" s="228"/>
      <c r="GUD13" s="228"/>
      <c r="GUE13" s="228"/>
      <c r="GUF13" s="228"/>
      <c r="GUG13" s="228"/>
      <c r="GUH13" s="228"/>
      <c r="GUI13" s="229"/>
      <c r="GUJ13" s="230"/>
      <c r="GUK13" s="230"/>
      <c r="GUL13" s="231"/>
      <c r="GUM13" s="229"/>
      <c r="GUN13" s="230"/>
      <c r="GUO13" s="229"/>
      <c r="GUP13" s="229"/>
      <c r="GUQ13" s="230"/>
      <c r="GUR13" s="230"/>
      <c r="GUS13" s="230"/>
      <c r="GUT13" s="230"/>
      <c r="GUU13" s="230"/>
      <c r="GUV13" s="230"/>
      <c r="GUW13" s="230"/>
      <c r="GUX13" s="230"/>
      <c r="GUY13" s="230"/>
      <c r="GUZ13" s="230"/>
      <c r="GVA13" s="230"/>
      <c r="GVB13" s="230"/>
      <c r="GVC13" s="229"/>
      <c r="GVD13" s="226"/>
      <c r="GVE13" s="227"/>
      <c r="GVF13" s="227"/>
      <c r="GVG13" s="227"/>
      <c r="GVH13" s="228"/>
      <c r="GVI13" s="228"/>
      <c r="GVJ13" s="228"/>
      <c r="GVK13" s="228"/>
      <c r="GVL13" s="228"/>
      <c r="GVM13" s="228"/>
      <c r="GVN13" s="229"/>
      <c r="GVO13" s="230"/>
      <c r="GVP13" s="230"/>
      <c r="GVQ13" s="231"/>
      <c r="GVR13" s="229"/>
      <c r="GVS13" s="230"/>
      <c r="GVT13" s="229"/>
      <c r="GVU13" s="229"/>
      <c r="GVV13" s="230"/>
      <c r="GVW13" s="230"/>
      <c r="GVX13" s="230"/>
      <c r="GVY13" s="230"/>
      <c r="GVZ13" s="230"/>
      <c r="GWA13" s="230"/>
      <c r="GWB13" s="230"/>
      <c r="GWC13" s="230"/>
      <c r="GWD13" s="230"/>
      <c r="GWE13" s="230"/>
      <c r="GWF13" s="230"/>
      <c r="GWG13" s="230"/>
      <c r="GWH13" s="229"/>
      <c r="GWI13" s="226"/>
      <c r="GWJ13" s="227"/>
      <c r="GWK13" s="227"/>
      <c r="GWL13" s="227"/>
      <c r="GWM13" s="228"/>
      <c r="GWN13" s="228"/>
      <c r="GWO13" s="228"/>
      <c r="GWP13" s="228"/>
      <c r="GWQ13" s="228"/>
      <c r="GWR13" s="228"/>
      <c r="GWS13" s="229"/>
      <c r="GWT13" s="230"/>
      <c r="GWU13" s="230"/>
      <c r="GWV13" s="231"/>
      <c r="GWW13" s="229"/>
      <c r="GWX13" s="230"/>
      <c r="GWY13" s="229"/>
      <c r="GWZ13" s="229"/>
      <c r="GXA13" s="230"/>
      <c r="GXB13" s="230"/>
      <c r="GXC13" s="230"/>
      <c r="GXD13" s="230"/>
      <c r="GXE13" s="230"/>
      <c r="GXF13" s="230"/>
      <c r="GXG13" s="230"/>
      <c r="GXH13" s="230"/>
      <c r="GXI13" s="230"/>
      <c r="GXJ13" s="230"/>
      <c r="GXK13" s="230"/>
      <c r="GXL13" s="230"/>
      <c r="GXM13" s="229"/>
      <c r="GXN13" s="226"/>
      <c r="GXO13" s="227"/>
      <c r="GXP13" s="227"/>
      <c r="GXQ13" s="227"/>
      <c r="GXR13" s="228"/>
      <c r="GXS13" s="228"/>
      <c r="GXT13" s="228"/>
      <c r="GXU13" s="228"/>
      <c r="GXV13" s="228"/>
      <c r="GXW13" s="228"/>
      <c r="GXX13" s="229"/>
      <c r="GXY13" s="230"/>
      <c r="GXZ13" s="230"/>
      <c r="GYA13" s="231"/>
      <c r="GYB13" s="229"/>
      <c r="GYC13" s="230"/>
      <c r="GYD13" s="229"/>
      <c r="GYE13" s="229"/>
      <c r="GYF13" s="230"/>
      <c r="GYG13" s="230"/>
      <c r="GYH13" s="230"/>
      <c r="GYI13" s="230"/>
      <c r="GYJ13" s="230"/>
      <c r="GYK13" s="230"/>
      <c r="GYL13" s="230"/>
      <c r="GYM13" s="230"/>
      <c r="GYN13" s="230"/>
      <c r="GYO13" s="230"/>
      <c r="GYP13" s="230"/>
      <c r="GYQ13" s="230"/>
      <c r="GYR13" s="229"/>
      <c r="GYS13" s="226"/>
      <c r="GYT13" s="227"/>
      <c r="GYU13" s="227"/>
      <c r="GYV13" s="227"/>
      <c r="GYW13" s="228"/>
      <c r="GYX13" s="228"/>
      <c r="GYY13" s="228"/>
      <c r="GYZ13" s="228"/>
      <c r="GZA13" s="228"/>
      <c r="GZB13" s="228"/>
      <c r="GZC13" s="229"/>
      <c r="GZD13" s="230"/>
      <c r="GZE13" s="230"/>
      <c r="GZF13" s="231"/>
      <c r="GZG13" s="229"/>
      <c r="GZH13" s="230"/>
      <c r="GZI13" s="229"/>
      <c r="GZJ13" s="229"/>
      <c r="GZK13" s="230"/>
      <c r="GZL13" s="230"/>
      <c r="GZM13" s="230"/>
      <c r="GZN13" s="230"/>
      <c r="GZO13" s="230"/>
      <c r="GZP13" s="230"/>
      <c r="GZQ13" s="230"/>
      <c r="GZR13" s="230"/>
      <c r="GZS13" s="230"/>
      <c r="GZT13" s="230"/>
      <c r="GZU13" s="230"/>
      <c r="GZV13" s="230"/>
      <c r="GZW13" s="229"/>
      <c r="GZX13" s="226"/>
      <c r="GZY13" s="227"/>
      <c r="GZZ13" s="227"/>
      <c r="HAA13" s="227"/>
      <c r="HAB13" s="228"/>
      <c r="HAC13" s="228"/>
      <c r="HAD13" s="228"/>
      <c r="HAE13" s="228"/>
      <c r="HAF13" s="228"/>
      <c r="HAG13" s="228"/>
      <c r="HAH13" s="229"/>
      <c r="HAI13" s="230"/>
      <c r="HAJ13" s="230"/>
      <c r="HAK13" s="231"/>
      <c r="HAL13" s="229"/>
      <c r="HAM13" s="230"/>
      <c r="HAN13" s="229"/>
      <c r="HAO13" s="229"/>
      <c r="HAP13" s="230"/>
      <c r="HAQ13" s="230"/>
      <c r="HAR13" s="230"/>
      <c r="HAS13" s="230"/>
      <c r="HAT13" s="230"/>
      <c r="HAU13" s="230"/>
      <c r="HAV13" s="230"/>
      <c r="HAW13" s="230"/>
      <c r="HAX13" s="230"/>
      <c r="HAY13" s="230"/>
      <c r="HAZ13" s="230"/>
      <c r="HBA13" s="230"/>
      <c r="HBB13" s="229"/>
      <c r="HBC13" s="226"/>
      <c r="HBD13" s="227"/>
      <c r="HBE13" s="227"/>
      <c r="HBF13" s="227"/>
      <c r="HBG13" s="228"/>
      <c r="HBH13" s="228"/>
      <c r="HBI13" s="228"/>
      <c r="HBJ13" s="228"/>
      <c r="HBK13" s="228"/>
      <c r="HBL13" s="228"/>
      <c r="HBM13" s="229"/>
      <c r="HBN13" s="230"/>
      <c r="HBO13" s="230"/>
      <c r="HBP13" s="231"/>
      <c r="HBQ13" s="229"/>
      <c r="HBR13" s="230"/>
      <c r="HBS13" s="229"/>
      <c r="HBT13" s="229"/>
      <c r="HBU13" s="230"/>
      <c r="HBV13" s="230"/>
      <c r="HBW13" s="230"/>
      <c r="HBX13" s="230"/>
      <c r="HBY13" s="230"/>
      <c r="HBZ13" s="230"/>
      <c r="HCA13" s="230"/>
      <c r="HCB13" s="230"/>
      <c r="HCC13" s="230"/>
      <c r="HCD13" s="230"/>
      <c r="HCE13" s="230"/>
      <c r="HCF13" s="230"/>
      <c r="HCG13" s="229"/>
      <c r="HCH13" s="226"/>
      <c r="HCI13" s="227"/>
      <c r="HCJ13" s="227"/>
      <c r="HCK13" s="227"/>
      <c r="HCL13" s="228"/>
      <c r="HCM13" s="228"/>
      <c r="HCN13" s="228"/>
      <c r="HCO13" s="228"/>
      <c r="HCP13" s="228"/>
      <c r="HCQ13" s="228"/>
      <c r="HCR13" s="229"/>
      <c r="HCS13" s="230"/>
      <c r="HCT13" s="230"/>
      <c r="HCU13" s="231"/>
      <c r="HCV13" s="229"/>
      <c r="HCW13" s="230"/>
      <c r="HCX13" s="229"/>
      <c r="HCY13" s="229"/>
      <c r="HCZ13" s="230"/>
      <c r="HDA13" s="230"/>
      <c r="HDB13" s="230"/>
      <c r="HDC13" s="230"/>
      <c r="HDD13" s="230"/>
      <c r="HDE13" s="230"/>
      <c r="HDF13" s="230"/>
      <c r="HDG13" s="230"/>
      <c r="HDH13" s="230"/>
      <c r="HDI13" s="230"/>
      <c r="HDJ13" s="230"/>
      <c r="HDK13" s="230"/>
      <c r="HDL13" s="229"/>
      <c r="HDM13" s="226"/>
      <c r="HDN13" s="227"/>
      <c r="HDO13" s="227"/>
      <c r="HDP13" s="227"/>
      <c r="HDQ13" s="228"/>
      <c r="HDR13" s="228"/>
      <c r="HDS13" s="228"/>
      <c r="HDT13" s="228"/>
      <c r="HDU13" s="228"/>
      <c r="HDV13" s="228"/>
      <c r="HDW13" s="229"/>
      <c r="HDX13" s="230"/>
      <c r="HDY13" s="230"/>
      <c r="HDZ13" s="231"/>
      <c r="HEA13" s="229"/>
      <c r="HEB13" s="230"/>
      <c r="HEC13" s="229"/>
      <c r="HED13" s="229"/>
      <c r="HEE13" s="230"/>
      <c r="HEF13" s="230"/>
      <c r="HEG13" s="230"/>
      <c r="HEH13" s="230"/>
      <c r="HEI13" s="230"/>
      <c r="HEJ13" s="230"/>
      <c r="HEK13" s="230"/>
      <c r="HEL13" s="230"/>
      <c r="HEM13" s="230"/>
      <c r="HEN13" s="230"/>
      <c r="HEO13" s="230"/>
      <c r="HEP13" s="230"/>
      <c r="HEQ13" s="229"/>
      <c r="HER13" s="226"/>
      <c r="HES13" s="227"/>
      <c r="HET13" s="227"/>
      <c r="HEU13" s="227"/>
      <c r="HEV13" s="228"/>
      <c r="HEW13" s="228"/>
      <c r="HEX13" s="228"/>
      <c r="HEY13" s="228"/>
      <c r="HEZ13" s="228"/>
      <c r="HFA13" s="228"/>
      <c r="HFB13" s="229"/>
      <c r="HFC13" s="230"/>
      <c r="HFD13" s="230"/>
      <c r="HFE13" s="231"/>
      <c r="HFF13" s="229"/>
      <c r="HFG13" s="230"/>
      <c r="HFH13" s="229"/>
      <c r="HFI13" s="229"/>
      <c r="HFJ13" s="230"/>
      <c r="HFK13" s="230"/>
      <c r="HFL13" s="230"/>
      <c r="HFM13" s="230"/>
      <c r="HFN13" s="230"/>
      <c r="HFO13" s="230"/>
      <c r="HFP13" s="230"/>
      <c r="HFQ13" s="230"/>
      <c r="HFR13" s="230"/>
      <c r="HFS13" s="230"/>
      <c r="HFT13" s="230"/>
      <c r="HFU13" s="230"/>
      <c r="HFV13" s="229"/>
      <c r="HFW13" s="226"/>
      <c r="HFX13" s="227"/>
      <c r="HFY13" s="227"/>
      <c r="HFZ13" s="227"/>
      <c r="HGA13" s="228"/>
      <c r="HGB13" s="228"/>
      <c r="HGC13" s="228"/>
      <c r="HGD13" s="228"/>
      <c r="HGE13" s="228"/>
      <c r="HGF13" s="228"/>
      <c r="HGG13" s="229"/>
      <c r="HGH13" s="230"/>
      <c r="HGI13" s="230"/>
      <c r="HGJ13" s="231"/>
      <c r="HGK13" s="229"/>
      <c r="HGL13" s="230"/>
      <c r="HGM13" s="229"/>
      <c r="HGN13" s="229"/>
      <c r="HGO13" s="230"/>
      <c r="HGP13" s="230"/>
      <c r="HGQ13" s="230"/>
      <c r="HGR13" s="230"/>
      <c r="HGS13" s="230"/>
      <c r="HGT13" s="230"/>
      <c r="HGU13" s="230"/>
      <c r="HGV13" s="230"/>
      <c r="HGW13" s="230"/>
      <c r="HGX13" s="230"/>
      <c r="HGY13" s="230"/>
      <c r="HGZ13" s="230"/>
      <c r="HHA13" s="229"/>
      <c r="HHB13" s="226"/>
      <c r="HHC13" s="227"/>
      <c r="HHD13" s="227"/>
      <c r="HHE13" s="227"/>
      <c r="HHF13" s="228"/>
      <c r="HHG13" s="228"/>
      <c r="HHH13" s="228"/>
      <c r="HHI13" s="228"/>
      <c r="HHJ13" s="228"/>
      <c r="HHK13" s="228"/>
      <c r="HHL13" s="229"/>
      <c r="HHM13" s="230"/>
      <c r="HHN13" s="230"/>
      <c r="HHO13" s="231"/>
      <c r="HHP13" s="229"/>
      <c r="HHQ13" s="230"/>
      <c r="HHR13" s="229"/>
      <c r="HHS13" s="229"/>
      <c r="HHT13" s="230"/>
      <c r="HHU13" s="230"/>
      <c r="HHV13" s="230"/>
      <c r="HHW13" s="230"/>
      <c r="HHX13" s="230"/>
      <c r="HHY13" s="230"/>
      <c r="HHZ13" s="230"/>
      <c r="HIA13" s="230"/>
      <c r="HIB13" s="230"/>
      <c r="HIC13" s="230"/>
      <c r="HID13" s="230"/>
      <c r="HIE13" s="230"/>
      <c r="HIF13" s="229"/>
      <c r="HIG13" s="226"/>
      <c r="HIH13" s="227"/>
      <c r="HII13" s="227"/>
      <c r="HIJ13" s="227"/>
      <c r="HIK13" s="228"/>
      <c r="HIL13" s="228"/>
      <c r="HIM13" s="228"/>
      <c r="HIN13" s="228"/>
      <c r="HIO13" s="228"/>
      <c r="HIP13" s="228"/>
      <c r="HIQ13" s="229"/>
      <c r="HIR13" s="230"/>
      <c r="HIS13" s="230"/>
      <c r="HIT13" s="231"/>
      <c r="HIU13" s="229"/>
      <c r="HIV13" s="230"/>
      <c r="HIW13" s="229"/>
      <c r="HIX13" s="229"/>
      <c r="HIY13" s="230"/>
      <c r="HIZ13" s="230"/>
      <c r="HJA13" s="230"/>
      <c r="HJB13" s="230"/>
      <c r="HJC13" s="230"/>
      <c r="HJD13" s="230"/>
      <c r="HJE13" s="230"/>
      <c r="HJF13" s="230"/>
      <c r="HJG13" s="230"/>
      <c r="HJH13" s="230"/>
      <c r="HJI13" s="230"/>
      <c r="HJJ13" s="230"/>
      <c r="HJK13" s="229"/>
      <c r="HJL13" s="226"/>
      <c r="HJM13" s="227"/>
      <c r="HJN13" s="227"/>
      <c r="HJO13" s="227"/>
      <c r="HJP13" s="228"/>
      <c r="HJQ13" s="228"/>
      <c r="HJR13" s="228"/>
      <c r="HJS13" s="228"/>
      <c r="HJT13" s="228"/>
      <c r="HJU13" s="228"/>
      <c r="HJV13" s="229"/>
      <c r="HJW13" s="230"/>
      <c r="HJX13" s="230"/>
      <c r="HJY13" s="231"/>
      <c r="HJZ13" s="229"/>
      <c r="HKA13" s="230"/>
      <c r="HKB13" s="229"/>
      <c r="HKC13" s="229"/>
      <c r="HKD13" s="230"/>
      <c r="HKE13" s="230"/>
      <c r="HKF13" s="230"/>
      <c r="HKG13" s="230"/>
      <c r="HKH13" s="230"/>
      <c r="HKI13" s="230"/>
      <c r="HKJ13" s="230"/>
      <c r="HKK13" s="230"/>
      <c r="HKL13" s="230"/>
      <c r="HKM13" s="230"/>
      <c r="HKN13" s="230"/>
      <c r="HKO13" s="230"/>
      <c r="HKP13" s="229"/>
      <c r="HKQ13" s="226"/>
      <c r="HKR13" s="227"/>
      <c r="HKS13" s="227"/>
      <c r="HKT13" s="227"/>
      <c r="HKU13" s="228"/>
      <c r="HKV13" s="228"/>
      <c r="HKW13" s="228"/>
      <c r="HKX13" s="228"/>
      <c r="HKY13" s="228"/>
      <c r="HKZ13" s="228"/>
      <c r="HLA13" s="229"/>
      <c r="HLB13" s="230"/>
      <c r="HLC13" s="230"/>
      <c r="HLD13" s="231"/>
      <c r="HLE13" s="229"/>
      <c r="HLF13" s="230"/>
      <c r="HLG13" s="229"/>
      <c r="HLH13" s="229"/>
      <c r="HLI13" s="230"/>
      <c r="HLJ13" s="230"/>
      <c r="HLK13" s="230"/>
      <c r="HLL13" s="230"/>
      <c r="HLM13" s="230"/>
      <c r="HLN13" s="230"/>
      <c r="HLO13" s="230"/>
      <c r="HLP13" s="230"/>
      <c r="HLQ13" s="230"/>
      <c r="HLR13" s="230"/>
      <c r="HLS13" s="230"/>
      <c r="HLT13" s="230"/>
      <c r="HLU13" s="229"/>
      <c r="HLV13" s="226"/>
      <c r="HLW13" s="227"/>
      <c r="HLX13" s="227"/>
      <c r="HLY13" s="227"/>
      <c r="HLZ13" s="228"/>
      <c r="HMA13" s="228"/>
      <c r="HMB13" s="228"/>
      <c r="HMC13" s="228"/>
      <c r="HMD13" s="228"/>
      <c r="HME13" s="228"/>
      <c r="HMF13" s="229"/>
      <c r="HMG13" s="230"/>
      <c r="HMH13" s="230"/>
      <c r="HMI13" s="231"/>
      <c r="HMJ13" s="229"/>
      <c r="HMK13" s="230"/>
      <c r="HML13" s="229"/>
      <c r="HMM13" s="229"/>
      <c r="HMN13" s="230"/>
      <c r="HMO13" s="230"/>
      <c r="HMP13" s="230"/>
      <c r="HMQ13" s="230"/>
      <c r="HMR13" s="230"/>
      <c r="HMS13" s="230"/>
      <c r="HMT13" s="230"/>
      <c r="HMU13" s="230"/>
      <c r="HMV13" s="230"/>
      <c r="HMW13" s="230"/>
      <c r="HMX13" s="230"/>
      <c r="HMY13" s="230"/>
      <c r="HMZ13" s="229"/>
      <c r="HNA13" s="226"/>
      <c r="HNB13" s="227"/>
      <c r="HNC13" s="227"/>
      <c r="HND13" s="227"/>
      <c r="HNE13" s="228"/>
      <c r="HNF13" s="228"/>
      <c r="HNG13" s="228"/>
      <c r="HNH13" s="228"/>
      <c r="HNI13" s="228"/>
      <c r="HNJ13" s="228"/>
      <c r="HNK13" s="229"/>
      <c r="HNL13" s="230"/>
      <c r="HNM13" s="230"/>
      <c r="HNN13" s="231"/>
      <c r="HNO13" s="229"/>
      <c r="HNP13" s="230"/>
      <c r="HNQ13" s="229"/>
      <c r="HNR13" s="229"/>
      <c r="HNS13" s="230"/>
      <c r="HNT13" s="230"/>
      <c r="HNU13" s="230"/>
      <c r="HNV13" s="230"/>
      <c r="HNW13" s="230"/>
      <c r="HNX13" s="230"/>
      <c r="HNY13" s="230"/>
      <c r="HNZ13" s="230"/>
      <c r="HOA13" s="230"/>
      <c r="HOB13" s="230"/>
      <c r="HOC13" s="230"/>
      <c r="HOD13" s="230"/>
      <c r="HOE13" s="229"/>
      <c r="HOF13" s="226"/>
      <c r="HOG13" s="227"/>
      <c r="HOH13" s="227"/>
      <c r="HOI13" s="227"/>
      <c r="HOJ13" s="228"/>
      <c r="HOK13" s="228"/>
      <c r="HOL13" s="228"/>
      <c r="HOM13" s="228"/>
      <c r="HON13" s="228"/>
      <c r="HOO13" s="228"/>
      <c r="HOP13" s="229"/>
      <c r="HOQ13" s="230"/>
      <c r="HOR13" s="230"/>
      <c r="HOS13" s="231"/>
      <c r="HOT13" s="229"/>
      <c r="HOU13" s="230"/>
      <c r="HOV13" s="229"/>
      <c r="HOW13" s="229"/>
      <c r="HOX13" s="230"/>
      <c r="HOY13" s="230"/>
      <c r="HOZ13" s="230"/>
      <c r="HPA13" s="230"/>
      <c r="HPB13" s="230"/>
      <c r="HPC13" s="230"/>
      <c r="HPD13" s="230"/>
      <c r="HPE13" s="230"/>
      <c r="HPF13" s="230"/>
      <c r="HPG13" s="230"/>
      <c r="HPH13" s="230"/>
      <c r="HPI13" s="230"/>
      <c r="HPJ13" s="229"/>
      <c r="HPK13" s="226"/>
      <c r="HPL13" s="227"/>
      <c r="HPM13" s="227"/>
      <c r="HPN13" s="227"/>
      <c r="HPO13" s="228"/>
      <c r="HPP13" s="228"/>
      <c r="HPQ13" s="228"/>
      <c r="HPR13" s="228"/>
      <c r="HPS13" s="228"/>
      <c r="HPT13" s="228"/>
      <c r="HPU13" s="229"/>
      <c r="HPV13" s="230"/>
      <c r="HPW13" s="230"/>
      <c r="HPX13" s="231"/>
      <c r="HPY13" s="229"/>
      <c r="HPZ13" s="230"/>
      <c r="HQA13" s="229"/>
      <c r="HQB13" s="229"/>
      <c r="HQC13" s="230"/>
      <c r="HQD13" s="230"/>
      <c r="HQE13" s="230"/>
      <c r="HQF13" s="230"/>
      <c r="HQG13" s="230"/>
      <c r="HQH13" s="230"/>
      <c r="HQI13" s="230"/>
      <c r="HQJ13" s="230"/>
      <c r="HQK13" s="230"/>
      <c r="HQL13" s="230"/>
      <c r="HQM13" s="230"/>
      <c r="HQN13" s="230"/>
      <c r="HQO13" s="229"/>
      <c r="HQP13" s="226"/>
      <c r="HQQ13" s="227"/>
      <c r="HQR13" s="227"/>
      <c r="HQS13" s="227"/>
      <c r="HQT13" s="228"/>
      <c r="HQU13" s="228"/>
      <c r="HQV13" s="228"/>
      <c r="HQW13" s="228"/>
      <c r="HQX13" s="228"/>
      <c r="HQY13" s="228"/>
      <c r="HQZ13" s="229"/>
      <c r="HRA13" s="230"/>
      <c r="HRB13" s="230"/>
      <c r="HRC13" s="231"/>
      <c r="HRD13" s="229"/>
      <c r="HRE13" s="230"/>
      <c r="HRF13" s="229"/>
      <c r="HRG13" s="229"/>
      <c r="HRH13" s="230"/>
      <c r="HRI13" s="230"/>
      <c r="HRJ13" s="230"/>
      <c r="HRK13" s="230"/>
      <c r="HRL13" s="230"/>
      <c r="HRM13" s="230"/>
      <c r="HRN13" s="230"/>
      <c r="HRO13" s="230"/>
      <c r="HRP13" s="230"/>
      <c r="HRQ13" s="230"/>
      <c r="HRR13" s="230"/>
      <c r="HRS13" s="230"/>
      <c r="HRT13" s="229"/>
      <c r="HRU13" s="226"/>
      <c r="HRV13" s="227"/>
      <c r="HRW13" s="227"/>
      <c r="HRX13" s="227"/>
      <c r="HRY13" s="228"/>
      <c r="HRZ13" s="228"/>
      <c r="HSA13" s="228"/>
      <c r="HSB13" s="228"/>
      <c r="HSC13" s="228"/>
      <c r="HSD13" s="228"/>
      <c r="HSE13" s="229"/>
      <c r="HSF13" s="230"/>
      <c r="HSG13" s="230"/>
      <c r="HSH13" s="231"/>
      <c r="HSI13" s="229"/>
      <c r="HSJ13" s="230"/>
      <c r="HSK13" s="229"/>
      <c r="HSL13" s="229"/>
      <c r="HSM13" s="230"/>
      <c r="HSN13" s="230"/>
      <c r="HSO13" s="230"/>
      <c r="HSP13" s="230"/>
      <c r="HSQ13" s="230"/>
      <c r="HSR13" s="230"/>
      <c r="HSS13" s="230"/>
      <c r="HST13" s="230"/>
      <c r="HSU13" s="230"/>
      <c r="HSV13" s="230"/>
      <c r="HSW13" s="230"/>
      <c r="HSX13" s="230"/>
      <c r="HSY13" s="229"/>
      <c r="HSZ13" s="226"/>
      <c r="HTA13" s="227"/>
      <c r="HTB13" s="227"/>
      <c r="HTC13" s="227"/>
      <c r="HTD13" s="228"/>
      <c r="HTE13" s="228"/>
      <c r="HTF13" s="228"/>
      <c r="HTG13" s="228"/>
      <c r="HTH13" s="228"/>
      <c r="HTI13" s="228"/>
      <c r="HTJ13" s="229"/>
      <c r="HTK13" s="230"/>
      <c r="HTL13" s="230"/>
      <c r="HTM13" s="231"/>
      <c r="HTN13" s="229"/>
      <c r="HTO13" s="230"/>
      <c r="HTP13" s="229"/>
      <c r="HTQ13" s="229"/>
      <c r="HTR13" s="230"/>
      <c r="HTS13" s="230"/>
      <c r="HTT13" s="230"/>
      <c r="HTU13" s="230"/>
      <c r="HTV13" s="230"/>
      <c r="HTW13" s="230"/>
      <c r="HTX13" s="230"/>
      <c r="HTY13" s="230"/>
      <c r="HTZ13" s="230"/>
      <c r="HUA13" s="230"/>
      <c r="HUB13" s="230"/>
      <c r="HUC13" s="230"/>
      <c r="HUD13" s="229"/>
      <c r="HUE13" s="226"/>
      <c r="HUF13" s="227"/>
      <c r="HUG13" s="227"/>
      <c r="HUH13" s="227"/>
      <c r="HUI13" s="228"/>
      <c r="HUJ13" s="228"/>
      <c r="HUK13" s="228"/>
      <c r="HUL13" s="228"/>
      <c r="HUM13" s="228"/>
      <c r="HUN13" s="228"/>
      <c r="HUO13" s="229"/>
      <c r="HUP13" s="230"/>
      <c r="HUQ13" s="230"/>
      <c r="HUR13" s="231"/>
      <c r="HUS13" s="229"/>
      <c r="HUT13" s="230"/>
      <c r="HUU13" s="229"/>
      <c r="HUV13" s="229"/>
      <c r="HUW13" s="230"/>
      <c r="HUX13" s="230"/>
      <c r="HUY13" s="230"/>
      <c r="HUZ13" s="230"/>
      <c r="HVA13" s="230"/>
      <c r="HVB13" s="230"/>
      <c r="HVC13" s="230"/>
      <c r="HVD13" s="230"/>
      <c r="HVE13" s="230"/>
      <c r="HVF13" s="230"/>
      <c r="HVG13" s="230"/>
      <c r="HVH13" s="230"/>
      <c r="HVI13" s="229"/>
      <c r="HVJ13" s="226"/>
      <c r="HVK13" s="227"/>
      <c r="HVL13" s="227"/>
      <c r="HVM13" s="227"/>
      <c r="HVN13" s="228"/>
      <c r="HVO13" s="228"/>
      <c r="HVP13" s="228"/>
      <c r="HVQ13" s="228"/>
      <c r="HVR13" s="228"/>
      <c r="HVS13" s="228"/>
      <c r="HVT13" s="229"/>
      <c r="HVU13" s="230"/>
      <c r="HVV13" s="230"/>
      <c r="HVW13" s="231"/>
      <c r="HVX13" s="229"/>
      <c r="HVY13" s="230"/>
      <c r="HVZ13" s="229"/>
      <c r="HWA13" s="229"/>
      <c r="HWB13" s="230"/>
      <c r="HWC13" s="230"/>
      <c r="HWD13" s="230"/>
      <c r="HWE13" s="230"/>
      <c r="HWF13" s="230"/>
      <c r="HWG13" s="230"/>
      <c r="HWH13" s="230"/>
      <c r="HWI13" s="230"/>
      <c r="HWJ13" s="230"/>
      <c r="HWK13" s="230"/>
      <c r="HWL13" s="230"/>
      <c r="HWM13" s="230"/>
      <c r="HWN13" s="229"/>
      <c r="HWO13" s="226"/>
      <c r="HWP13" s="227"/>
      <c r="HWQ13" s="227"/>
      <c r="HWR13" s="227"/>
      <c r="HWS13" s="228"/>
      <c r="HWT13" s="228"/>
      <c r="HWU13" s="228"/>
      <c r="HWV13" s="228"/>
      <c r="HWW13" s="228"/>
      <c r="HWX13" s="228"/>
      <c r="HWY13" s="229"/>
      <c r="HWZ13" s="230"/>
      <c r="HXA13" s="230"/>
      <c r="HXB13" s="231"/>
      <c r="HXC13" s="229"/>
      <c r="HXD13" s="230"/>
      <c r="HXE13" s="229"/>
      <c r="HXF13" s="229"/>
      <c r="HXG13" s="230"/>
      <c r="HXH13" s="230"/>
      <c r="HXI13" s="230"/>
      <c r="HXJ13" s="230"/>
      <c r="HXK13" s="230"/>
      <c r="HXL13" s="230"/>
      <c r="HXM13" s="230"/>
      <c r="HXN13" s="230"/>
      <c r="HXO13" s="230"/>
      <c r="HXP13" s="230"/>
      <c r="HXQ13" s="230"/>
      <c r="HXR13" s="230"/>
      <c r="HXS13" s="229"/>
      <c r="HXT13" s="226"/>
      <c r="HXU13" s="227"/>
      <c r="HXV13" s="227"/>
      <c r="HXW13" s="227"/>
      <c r="HXX13" s="228"/>
      <c r="HXY13" s="228"/>
      <c r="HXZ13" s="228"/>
      <c r="HYA13" s="228"/>
      <c r="HYB13" s="228"/>
      <c r="HYC13" s="228"/>
      <c r="HYD13" s="229"/>
      <c r="HYE13" s="230"/>
      <c r="HYF13" s="230"/>
      <c r="HYG13" s="231"/>
      <c r="HYH13" s="229"/>
      <c r="HYI13" s="230"/>
      <c r="HYJ13" s="229"/>
      <c r="HYK13" s="229"/>
      <c r="HYL13" s="230"/>
      <c r="HYM13" s="230"/>
      <c r="HYN13" s="230"/>
      <c r="HYO13" s="230"/>
      <c r="HYP13" s="230"/>
      <c r="HYQ13" s="230"/>
      <c r="HYR13" s="230"/>
      <c r="HYS13" s="230"/>
      <c r="HYT13" s="230"/>
      <c r="HYU13" s="230"/>
      <c r="HYV13" s="230"/>
      <c r="HYW13" s="230"/>
      <c r="HYX13" s="229"/>
      <c r="HYY13" s="226"/>
      <c r="HYZ13" s="227"/>
      <c r="HZA13" s="227"/>
      <c r="HZB13" s="227"/>
      <c r="HZC13" s="228"/>
      <c r="HZD13" s="228"/>
      <c r="HZE13" s="228"/>
      <c r="HZF13" s="228"/>
      <c r="HZG13" s="228"/>
      <c r="HZH13" s="228"/>
      <c r="HZI13" s="229"/>
      <c r="HZJ13" s="230"/>
      <c r="HZK13" s="230"/>
      <c r="HZL13" s="231"/>
      <c r="HZM13" s="229"/>
      <c r="HZN13" s="230"/>
      <c r="HZO13" s="229"/>
      <c r="HZP13" s="229"/>
      <c r="HZQ13" s="230"/>
      <c r="HZR13" s="230"/>
      <c r="HZS13" s="230"/>
      <c r="HZT13" s="230"/>
      <c r="HZU13" s="230"/>
      <c r="HZV13" s="230"/>
      <c r="HZW13" s="230"/>
      <c r="HZX13" s="230"/>
      <c r="HZY13" s="230"/>
      <c r="HZZ13" s="230"/>
      <c r="IAA13" s="230"/>
      <c r="IAB13" s="230"/>
      <c r="IAC13" s="229"/>
      <c r="IAD13" s="226"/>
      <c r="IAE13" s="227"/>
      <c r="IAF13" s="227"/>
      <c r="IAG13" s="227"/>
      <c r="IAH13" s="228"/>
      <c r="IAI13" s="228"/>
      <c r="IAJ13" s="228"/>
      <c r="IAK13" s="228"/>
      <c r="IAL13" s="228"/>
      <c r="IAM13" s="228"/>
      <c r="IAN13" s="229"/>
      <c r="IAO13" s="230"/>
      <c r="IAP13" s="230"/>
      <c r="IAQ13" s="231"/>
      <c r="IAR13" s="229"/>
      <c r="IAS13" s="230"/>
      <c r="IAT13" s="229"/>
      <c r="IAU13" s="229"/>
      <c r="IAV13" s="230"/>
      <c r="IAW13" s="230"/>
      <c r="IAX13" s="230"/>
      <c r="IAY13" s="230"/>
      <c r="IAZ13" s="230"/>
      <c r="IBA13" s="230"/>
      <c r="IBB13" s="230"/>
      <c r="IBC13" s="230"/>
      <c r="IBD13" s="230"/>
      <c r="IBE13" s="230"/>
      <c r="IBF13" s="230"/>
      <c r="IBG13" s="230"/>
      <c r="IBH13" s="229"/>
      <c r="IBI13" s="226"/>
      <c r="IBJ13" s="227"/>
      <c r="IBK13" s="227"/>
      <c r="IBL13" s="227"/>
      <c r="IBM13" s="228"/>
      <c r="IBN13" s="228"/>
      <c r="IBO13" s="228"/>
      <c r="IBP13" s="228"/>
      <c r="IBQ13" s="228"/>
      <c r="IBR13" s="228"/>
      <c r="IBS13" s="229"/>
      <c r="IBT13" s="230"/>
      <c r="IBU13" s="230"/>
      <c r="IBV13" s="231"/>
      <c r="IBW13" s="229"/>
      <c r="IBX13" s="230"/>
      <c r="IBY13" s="229"/>
      <c r="IBZ13" s="229"/>
      <c r="ICA13" s="230"/>
      <c r="ICB13" s="230"/>
      <c r="ICC13" s="230"/>
      <c r="ICD13" s="230"/>
      <c r="ICE13" s="230"/>
      <c r="ICF13" s="230"/>
      <c r="ICG13" s="230"/>
      <c r="ICH13" s="230"/>
      <c r="ICI13" s="230"/>
      <c r="ICJ13" s="230"/>
      <c r="ICK13" s="230"/>
      <c r="ICL13" s="230"/>
      <c r="ICM13" s="229"/>
      <c r="ICN13" s="226"/>
      <c r="ICO13" s="227"/>
      <c r="ICP13" s="227"/>
      <c r="ICQ13" s="227"/>
      <c r="ICR13" s="228"/>
      <c r="ICS13" s="228"/>
      <c r="ICT13" s="228"/>
      <c r="ICU13" s="228"/>
      <c r="ICV13" s="228"/>
      <c r="ICW13" s="228"/>
      <c r="ICX13" s="229"/>
      <c r="ICY13" s="230"/>
      <c r="ICZ13" s="230"/>
      <c r="IDA13" s="231"/>
      <c r="IDB13" s="229"/>
      <c r="IDC13" s="230"/>
      <c r="IDD13" s="229"/>
      <c r="IDE13" s="229"/>
      <c r="IDF13" s="230"/>
      <c r="IDG13" s="230"/>
      <c r="IDH13" s="230"/>
      <c r="IDI13" s="230"/>
      <c r="IDJ13" s="230"/>
      <c r="IDK13" s="230"/>
      <c r="IDL13" s="230"/>
      <c r="IDM13" s="230"/>
      <c r="IDN13" s="230"/>
      <c r="IDO13" s="230"/>
      <c r="IDP13" s="230"/>
      <c r="IDQ13" s="230"/>
      <c r="IDR13" s="229"/>
      <c r="IDS13" s="226"/>
      <c r="IDT13" s="227"/>
      <c r="IDU13" s="227"/>
      <c r="IDV13" s="227"/>
      <c r="IDW13" s="228"/>
      <c r="IDX13" s="228"/>
      <c r="IDY13" s="228"/>
      <c r="IDZ13" s="228"/>
      <c r="IEA13" s="228"/>
      <c r="IEB13" s="228"/>
      <c r="IEC13" s="229"/>
      <c r="IED13" s="230"/>
      <c r="IEE13" s="230"/>
      <c r="IEF13" s="231"/>
      <c r="IEG13" s="229"/>
      <c r="IEH13" s="230"/>
      <c r="IEI13" s="229"/>
      <c r="IEJ13" s="229"/>
      <c r="IEK13" s="230"/>
      <c r="IEL13" s="230"/>
      <c r="IEM13" s="230"/>
      <c r="IEN13" s="230"/>
      <c r="IEO13" s="230"/>
      <c r="IEP13" s="230"/>
      <c r="IEQ13" s="230"/>
      <c r="IER13" s="230"/>
      <c r="IES13" s="230"/>
      <c r="IET13" s="230"/>
      <c r="IEU13" s="230"/>
      <c r="IEV13" s="230"/>
      <c r="IEW13" s="229"/>
      <c r="IEX13" s="226"/>
      <c r="IEY13" s="227"/>
      <c r="IEZ13" s="227"/>
      <c r="IFA13" s="227"/>
      <c r="IFB13" s="228"/>
      <c r="IFC13" s="228"/>
      <c r="IFD13" s="228"/>
      <c r="IFE13" s="228"/>
      <c r="IFF13" s="228"/>
      <c r="IFG13" s="228"/>
      <c r="IFH13" s="229"/>
      <c r="IFI13" s="230"/>
      <c r="IFJ13" s="230"/>
      <c r="IFK13" s="231"/>
      <c r="IFL13" s="229"/>
      <c r="IFM13" s="230"/>
      <c r="IFN13" s="229"/>
      <c r="IFO13" s="229"/>
      <c r="IFP13" s="230"/>
      <c r="IFQ13" s="230"/>
      <c r="IFR13" s="230"/>
      <c r="IFS13" s="230"/>
      <c r="IFT13" s="230"/>
      <c r="IFU13" s="230"/>
      <c r="IFV13" s="230"/>
      <c r="IFW13" s="230"/>
      <c r="IFX13" s="230"/>
      <c r="IFY13" s="230"/>
      <c r="IFZ13" s="230"/>
      <c r="IGA13" s="230"/>
      <c r="IGB13" s="229"/>
      <c r="IGC13" s="226"/>
      <c r="IGD13" s="227"/>
      <c r="IGE13" s="227"/>
      <c r="IGF13" s="227"/>
      <c r="IGG13" s="228"/>
      <c r="IGH13" s="228"/>
      <c r="IGI13" s="228"/>
      <c r="IGJ13" s="228"/>
      <c r="IGK13" s="228"/>
      <c r="IGL13" s="228"/>
      <c r="IGM13" s="229"/>
      <c r="IGN13" s="230"/>
      <c r="IGO13" s="230"/>
      <c r="IGP13" s="231"/>
      <c r="IGQ13" s="229"/>
      <c r="IGR13" s="230"/>
      <c r="IGS13" s="229"/>
      <c r="IGT13" s="229"/>
      <c r="IGU13" s="230"/>
      <c r="IGV13" s="230"/>
      <c r="IGW13" s="230"/>
      <c r="IGX13" s="230"/>
      <c r="IGY13" s="230"/>
      <c r="IGZ13" s="230"/>
      <c r="IHA13" s="230"/>
      <c r="IHB13" s="230"/>
      <c r="IHC13" s="230"/>
      <c r="IHD13" s="230"/>
      <c r="IHE13" s="230"/>
      <c r="IHF13" s="230"/>
      <c r="IHG13" s="229"/>
      <c r="IHH13" s="226"/>
      <c r="IHI13" s="227"/>
      <c r="IHJ13" s="227"/>
      <c r="IHK13" s="227"/>
      <c r="IHL13" s="228"/>
      <c r="IHM13" s="228"/>
      <c r="IHN13" s="228"/>
      <c r="IHO13" s="228"/>
      <c r="IHP13" s="228"/>
      <c r="IHQ13" s="228"/>
      <c r="IHR13" s="229"/>
      <c r="IHS13" s="230"/>
      <c r="IHT13" s="230"/>
      <c r="IHU13" s="231"/>
      <c r="IHV13" s="229"/>
      <c r="IHW13" s="230"/>
      <c r="IHX13" s="229"/>
      <c r="IHY13" s="229"/>
      <c r="IHZ13" s="230"/>
      <c r="IIA13" s="230"/>
      <c r="IIB13" s="230"/>
      <c r="IIC13" s="230"/>
      <c r="IID13" s="230"/>
      <c r="IIE13" s="230"/>
      <c r="IIF13" s="230"/>
      <c r="IIG13" s="230"/>
      <c r="IIH13" s="230"/>
      <c r="III13" s="230"/>
      <c r="IIJ13" s="230"/>
      <c r="IIK13" s="230"/>
      <c r="IIL13" s="229"/>
      <c r="IIM13" s="226"/>
      <c r="IIN13" s="227"/>
      <c r="IIO13" s="227"/>
      <c r="IIP13" s="227"/>
      <c r="IIQ13" s="228"/>
      <c r="IIR13" s="228"/>
      <c r="IIS13" s="228"/>
      <c r="IIT13" s="228"/>
      <c r="IIU13" s="228"/>
      <c r="IIV13" s="228"/>
      <c r="IIW13" s="229"/>
      <c r="IIX13" s="230"/>
      <c r="IIY13" s="230"/>
      <c r="IIZ13" s="231"/>
      <c r="IJA13" s="229"/>
      <c r="IJB13" s="230"/>
      <c r="IJC13" s="229"/>
      <c r="IJD13" s="229"/>
      <c r="IJE13" s="230"/>
      <c r="IJF13" s="230"/>
      <c r="IJG13" s="230"/>
      <c r="IJH13" s="230"/>
      <c r="IJI13" s="230"/>
      <c r="IJJ13" s="230"/>
      <c r="IJK13" s="230"/>
      <c r="IJL13" s="230"/>
      <c r="IJM13" s="230"/>
      <c r="IJN13" s="230"/>
      <c r="IJO13" s="230"/>
      <c r="IJP13" s="230"/>
      <c r="IJQ13" s="229"/>
      <c r="IJR13" s="226"/>
      <c r="IJS13" s="227"/>
      <c r="IJT13" s="227"/>
      <c r="IJU13" s="227"/>
      <c r="IJV13" s="228"/>
      <c r="IJW13" s="228"/>
      <c r="IJX13" s="228"/>
      <c r="IJY13" s="228"/>
      <c r="IJZ13" s="228"/>
      <c r="IKA13" s="228"/>
      <c r="IKB13" s="229"/>
      <c r="IKC13" s="230"/>
      <c r="IKD13" s="230"/>
      <c r="IKE13" s="231"/>
      <c r="IKF13" s="229"/>
      <c r="IKG13" s="230"/>
      <c r="IKH13" s="229"/>
      <c r="IKI13" s="229"/>
      <c r="IKJ13" s="230"/>
      <c r="IKK13" s="230"/>
      <c r="IKL13" s="230"/>
      <c r="IKM13" s="230"/>
      <c r="IKN13" s="230"/>
      <c r="IKO13" s="230"/>
      <c r="IKP13" s="230"/>
      <c r="IKQ13" s="230"/>
      <c r="IKR13" s="230"/>
      <c r="IKS13" s="230"/>
      <c r="IKT13" s="230"/>
      <c r="IKU13" s="230"/>
      <c r="IKV13" s="229"/>
      <c r="IKW13" s="226"/>
      <c r="IKX13" s="227"/>
      <c r="IKY13" s="227"/>
      <c r="IKZ13" s="227"/>
      <c r="ILA13" s="228"/>
      <c r="ILB13" s="228"/>
      <c r="ILC13" s="228"/>
      <c r="ILD13" s="228"/>
      <c r="ILE13" s="228"/>
      <c r="ILF13" s="228"/>
      <c r="ILG13" s="229"/>
      <c r="ILH13" s="230"/>
      <c r="ILI13" s="230"/>
      <c r="ILJ13" s="231"/>
      <c r="ILK13" s="229"/>
      <c r="ILL13" s="230"/>
      <c r="ILM13" s="229"/>
      <c r="ILN13" s="229"/>
      <c r="ILO13" s="230"/>
      <c r="ILP13" s="230"/>
      <c r="ILQ13" s="230"/>
      <c r="ILR13" s="230"/>
      <c r="ILS13" s="230"/>
      <c r="ILT13" s="230"/>
      <c r="ILU13" s="230"/>
      <c r="ILV13" s="230"/>
      <c r="ILW13" s="230"/>
      <c r="ILX13" s="230"/>
      <c r="ILY13" s="230"/>
      <c r="ILZ13" s="230"/>
      <c r="IMA13" s="229"/>
      <c r="IMB13" s="226"/>
      <c r="IMC13" s="227"/>
      <c r="IMD13" s="227"/>
      <c r="IME13" s="227"/>
      <c r="IMF13" s="228"/>
      <c r="IMG13" s="228"/>
      <c r="IMH13" s="228"/>
      <c r="IMI13" s="228"/>
      <c r="IMJ13" s="228"/>
      <c r="IMK13" s="228"/>
      <c r="IML13" s="229"/>
      <c r="IMM13" s="230"/>
      <c r="IMN13" s="230"/>
      <c r="IMO13" s="231"/>
      <c r="IMP13" s="229"/>
      <c r="IMQ13" s="230"/>
      <c r="IMR13" s="229"/>
      <c r="IMS13" s="229"/>
      <c r="IMT13" s="230"/>
      <c r="IMU13" s="230"/>
      <c r="IMV13" s="230"/>
      <c r="IMW13" s="230"/>
      <c r="IMX13" s="230"/>
      <c r="IMY13" s="230"/>
      <c r="IMZ13" s="230"/>
      <c r="INA13" s="230"/>
      <c r="INB13" s="230"/>
      <c r="INC13" s="230"/>
      <c r="IND13" s="230"/>
      <c r="INE13" s="230"/>
      <c r="INF13" s="229"/>
      <c r="ING13" s="226"/>
      <c r="INH13" s="227"/>
      <c r="INI13" s="227"/>
      <c r="INJ13" s="227"/>
      <c r="INK13" s="228"/>
      <c r="INL13" s="228"/>
      <c r="INM13" s="228"/>
      <c r="INN13" s="228"/>
      <c r="INO13" s="228"/>
      <c r="INP13" s="228"/>
      <c r="INQ13" s="229"/>
      <c r="INR13" s="230"/>
      <c r="INS13" s="230"/>
      <c r="INT13" s="231"/>
      <c r="INU13" s="229"/>
      <c r="INV13" s="230"/>
      <c r="INW13" s="229"/>
      <c r="INX13" s="229"/>
      <c r="INY13" s="230"/>
      <c r="INZ13" s="230"/>
      <c r="IOA13" s="230"/>
      <c r="IOB13" s="230"/>
      <c r="IOC13" s="230"/>
      <c r="IOD13" s="230"/>
      <c r="IOE13" s="230"/>
      <c r="IOF13" s="230"/>
      <c r="IOG13" s="230"/>
      <c r="IOH13" s="230"/>
      <c r="IOI13" s="230"/>
      <c r="IOJ13" s="230"/>
      <c r="IOK13" s="229"/>
      <c r="IOL13" s="226"/>
      <c r="IOM13" s="227"/>
      <c r="ION13" s="227"/>
      <c r="IOO13" s="227"/>
      <c r="IOP13" s="228"/>
      <c r="IOQ13" s="228"/>
      <c r="IOR13" s="228"/>
      <c r="IOS13" s="228"/>
      <c r="IOT13" s="228"/>
      <c r="IOU13" s="228"/>
      <c r="IOV13" s="229"/>
      <c r="IOW13" s="230"/>
      <c r="IOX13" s="230"/>
      <c r="IOY13" s="231"/>
      <c r="IOZ13" s="229"/>
      <c r="IPA13" s="230"/>
      <c r="IPB13" s="229"/>
      <c r="IPC13" s="229"/>
      <c r="IPD13" s="230"/>
      <c r="IPE13" s="230"/>
      <c r="IPF13" s="230"/>
      <c r="IPG13" s="230"/>
      <c r="IPH13" s="230"/>
      <c r="IPI13" s="230"/>
      <c r="IPJ13" s="230"/>
      <c r="IPK13" s="230"/>
      <c r="IPL13" s="230"/>
      <c r="IPM13" s="230"/>
      <c r="IPN13" s="230"/>
      <c r="IPO13" s="230"/>
      <c r="IPP13" s="229"/>
      <c r="IPQ13" s="226"/>
      <c r="IPR13" s="227"/>
      <c r="IPS13" s="227"/>
      <c r="IPT13" s="227"/>
      <c r="IPU13" s="228"/>
      <c r="IPV13" s="228"/>
      <c r="IPW13" s="228"/>
      <c r="IPX13" s="228"/>
      <c r="IPY13" s="228"/>
      <c r="IPZ13" s="228"/>
      <c r="IQA13" s="229"/>
      <c r="IQB13" s="230"/>
      <c r="IQC13" s="230"/>
      <c r="IQD13" s="231"/>
      <c r="IQE13" s="229"/>
      <c r="IQF13" s="230"/>
      <c r="IQG13" s="229"/>
      <c r="IQH13" s="229"/>
      <c r="IQI13" s="230"/>
      <c r="IQJ13" s="230"/>
      <c r="IQK13" s="230"/>
      <c r="IQL13" s="230"/>
      <c r="IQM13" s="230"/>
      <c r="IQN13" s="230"/>
      <c r="IQO13" s="230"/>
      <c r="IQP13" s="230"/>
      <c r="IQQ13" s="230"/>
      <c r="IQR13" s="230"/>
      <c r="IQS13" s="230"/>
      <c r="IQT13" s="230"/>
      <c r="IQU13" s="229"/>
      <c r="IQV13" s="226"/>
      <c r="IQW13" s="227"/>
      <c r="IQX13" s="227"/>
      <c r="IQY13" s="227"/>
      <c r="IQZ13" s="228"/>
      <c r="IRA13" s="228"/>
      <c r="IRB13" s="228"/>
      <c r="IRC13" s="228"/>
      <c r="IRD13" s="228"/>
      <c r="IRE13" s="228"/>
      <c r="IRF13" s="229"/>
      <c r="IRG13" s="230"/>
      <c r="IRH13" s="230"/>
      <c r="IRI13" s="231"/>
      <c r="IRJ13" s="229"/>
      <c r="IRK13" s="230"/>
      <c r="IRL13" s="229"/>
      <c r="IRM13" s="229"/>
      <c r="IRN13" s="230"/>
      <c r="IRO13" s="230"/>
      <c r="IRP13" s="230"/>
      <c r="IRQ13" s="230"/>
      <c r="IRR13" s="230"/>
      <c r="IRS13" s="230"/>
      <c r="IRT13" s="230"/>
      <c r="IRU13" s="230"/>
      <c r="IRV13" s="230"/>
      <c r="IRW13" s="230"/>
      <c r="IRX13" s="230"/>
      <c r="IRY13" s="230"/>
      <c r="IRZ13" s="229"/>
      <c r="ISA13" s="226"/>
      <c r="ISB13" s="227"/>
      <c r="ISC13" s="227"/>
      <c r="ISD13" s="227"/>
      <c r="ISE13" s="228"/>
      <c r="ISF13" s="228"/>
      <c r="ISG13" s="228"/>
      <c r="ISH13" s="228"/>
      <c r="ISI13" s="228"/>
      <c r="ISJ13" s="228"/>
      <c r="ISK13" s="229"/>
      <c r="ISL13" s="230"/>
      <c r="ISM13" s="230"/>
      <c r="ISN13" s="231"/>
      <c r="ISO13" s="229"/>
      <c r="ISP13" s="230"/>
      <c r="ISQ13" s="229"/>
      <c r="ISR13" s="229"/>
      <c r="ISS13" s="230"/>
      <c r="IST13" s="230"/>
      <c r="ISU13" s="230"/>
      <c r="ISV13" s="230"/>
      <c r="ISW13" s="230"/>
      <c r="ISX13" s="230"/>
      <c r="ISY13" s="230"/>
      <c r="ISZ13" s="230"/>
      <c r="ITA13" s="230"/>
      <c r="ITB13" s="230"/>
      <c r="ITC13" s="230"/>
      <c r="ITD13" s="230"/>
      <c r="ITE13" s="229"/>
      <c r="ITF13" s="226"/>
      <c r="ITG13" s="227"/>
      <c r="ITH13" s="227"/>
      <c r="ITI13" s="227"/>
      <c r="ITJ13" s="228"/>
      <c r="ITK13" s="228"/>
      <c r="ITL13" s="228"/>
      <c r="ITM13" s="228"/>
      <c r="ITN13" s="228"/>
      <c r="ITO13" s="228"/>
      <c r="ITP13" s="229"/>
      <c r="ITQ13" s="230"/>
      <c r="ITR13" s="230"/>
      <c r="ITS13" s="231"/>
      <c r="ITT13" s="229"/>
      <c r="ITU13" s="230"/>
      <c r="ITV13" s="229"/>
      <c r="ITW13" s="229"/>
      <c r="ITX13" s="230"/>
      <c r="ITY13" s="230"/>
      <c r="ITZ13" s="230"/>
      <c r="IUA13" s="230"/>
      <c r="IUB13" s="230"/>
      <c r="IUC13" s="230"/>
      <c r="IUD13" s="230"/>
      <c r="IUE13" s="230"/>
      <c r="IUF13" s="230"/>
      <c r="IUG13" s="230"/>
      <c r="IUH13" s="230"/>
      <c r="IUI13" s="230"/>
      <c r="IUJ13" s="229"/>
      <c r="IUK13" s="226"/>
      <c r="IUL13" s="227"/>
      <c r="IUM13" s="227"/>
      <c r="IUN13" s="227"/>
      <c r="IUO13" s="228"/>
      <c r="IUP13" s="228"/>
      <c r="IUQ13" s="228"/>
      <c r="IUR13" s="228"/>
      <c r="IUS13" s="228"/>
      <c r="IUT13" s="228"/>
      <c r="IUU13" s="229"/>
      <c r="IUV13" s="230"/>
      <c r="IUW13" s="230"/>
      <c r="IUX13" s="231"/>
      <c r="IUY13" s="229"/>
      <c r="IUZ13" s="230"/>
      <c r="IVA13" s="229"/>
      <c r="IVB13" s="229"/>
      <c r="IVC13" s="230"/>
      <c r="IVD13" s="230"/>
      <c r="IVE13" s="230"/>
      <c r="IVF13" s="230"/>
      <c r="IVG13" s="230"/>
      <c r="IVH13" s="230"/>
      <c r="IVI13" s="230"/>
      <c r="IVJ13" s="230"/>
      <c r="IVK13" s="230"/>
      <c r="IVL13" s="230"/>
      <c r="IVM13" s="230"/>
      <c r="IVN13" s="230"/>
      <c r="IVO13" s="229"/>
      <c r="IVP13" s="226"/>
      <c r="IVQ13" s="227"/>
      <c r="IVR13" s="227"/>
      <c r="IVS13" s="227"/>
      <c r="IVT13" s="228"/>
      <c r="IVU13" s="228"/>
      <c r="IVV13" s="228"/>
      <c r="IVW13" s="228"/>
      <c r="IVX13" s="228"/>
      <c r="IVY13" s="228"/>
      <c r="IVZ13" s="229"/>
      <c r="IWA13" s="230"/>
      <c r="IWB13" s="230"/>
      <c r="IWC13" s="231"/>
      <c r="IWD13" s="229"/>
      <c r="IWE13" s="230"/>
      <c r="IWF13" s="229"/>
      <c r="IWG13" s="229"/>
      <c r="IWH13" s="230"/>
      <c r="IWI13" s="230"/>
      <c r="IWJ13" s="230"/>
      <c r="IWK13" s="230"/>
      <c r="IWL13" s="230"/>
      <c r="IWM13" s="230"/>
      <c r="IWN13" s="230"/>
      <c r="IWO13" s="230"/>
      <c r="IWP13" s="230"/>
      <c r="IWQ13" s="230"/>
      <c r="IWR13" s="230"/>
      <c r="IWS13" s="230"/>
      <c r="IWT13" s="229"/>
      <c r="IWU13" s="226"/>
      <c r="IWV13" s="227"/>
      <c r="IWW13" s="227"/>
      <c r="IWX13" s="227"/>
      <c r="IWY13" s="228"/>
      <c r="IWZ13" s="228"/>
      <c r="IXA13" s="228"/>
      <c r="IXB13" s="228"/>
      <c r="IXC13" s="228"/>
      <c r="IXD13" s="228"/>
      <c r="IXE13" s="229"/>
      <c r="IXF13" s="230"/>
      <c r="IXG13" s="230"/>
      <c r="IXH13" s="231"/>
      <c r="IXI13" s="229"/>
      <c r="IXJ13" s="230"/>
      <c r="IXK13" s="229"/>
      <c r="IXL13" s="229"/>
      <c r="IXM13" s="230"/>
      <c r="IXN13" s="230"/>
      <c r="IXO13" s="230"/>
      <c r="IXP13" s="230"/>
      <c r="IXQ13" s="230"/>
      <c r="IXR13" s="230"/>
      <c r="IXS13" s="230"/>
      <c r="IXT13" s="230"/>
      <c r="IXU13" s="230"/>
      <c r="IXV13" s="230"/>
      <c r="IXW13" s="230"/>
      <c r="IXX13" s="230"/>
      <c r="IXY13" s="229"/>
      <c r="IXZ13" s="226"/>
      <c r="IYA13" s="227"/>
      <c r="IYB13" s="227"/>
      <c r="IYC13" s="227"/>
      <c r="IYD13" s="228"/>
      <c r="IYE13" s="228"/>
      <c r="IYF13" s="228"/>
      <c r="IYG13" s="228"/>
      <c r="IYH13" s="228"/>
      <c r="IYI13" s="228"/>
      <c r="IYJ13" s="229"/>
      <c r="IYK13" s="230"/>
      <c r="IYL13" s="230"/>
      <c r="IYM13" s="231"/>
      <c r="IYN13" s="229"/>
      <c r="IYO13" s="230"/>
      <c r="IYP13" s="229"/>
      <c r="IYQ13" s="229"/>
      <c r="IYR13" s="230"/>
      <c r="IYS13" s="230"/>
      <c r="IYT13" s="230"/>
      <c r="IYU13" s="230"/>
      <c r="IYV13" s="230"/>
      <c r="IYW13" s="230"/>
      <c r="IYX13" s="230"/>
      <c r="IYY13" s="230"/>
      <c r="IYZ13" s="230"/>
      <c r="IZA13" s="230"/>
      <c r="IZB13" s="230"/>
      <c r="IZC13" s="230"/>
      <c r="IZD13" s="229"/>
      <c r="IZE13" s="226"/>
      <c r="IZF13" s="227"/>
      <c r="IZG13" s="227"/>
      <c r="IZH13" s="227"/>
      <c r="IZI13" s="228"/>
      <c r="IZJ13" s="228"/>
      <c r="IZK13" s="228"/>
      <c r="IZL13" s="228"/>
      <c r="IZM13" s="228"/>
      <c r="IZN13" s="228"/>
      <c r="IZO13" s="229"/>
      <c r="IZP13" s="230"/>
      <c r="IZQ13" s="230"/>
      <c r="IZR13" s="231"/>
      <c r="IZS13" s="229"/>
      <c r="IZT13" s="230"/>
      <c r="IZU13" s="229"/>
      <c r="IZV13" s="229"/>
      <c r="IZW13" s="230"/>
      <c r="IZX13" s="230"/>
      <c r="IZY13" s="230"/>
      <c r="IZZ13" s="230"/>
      <c r="JAA13" s="230"/>
      <c r="JAB13" s="230"/>
      <c r="JAC13" s="230"/>
      <c r="JAD13" s="230"/>
      <c r="JAE13" s="230"/>
      <c r="JAF13" s="230"/>
      <c r="JAG13" s="230"/>
      <c r="JAH13" s="230"/>
      <c r="JAI13" s="229"/>
      <c r="JAJ13" s="226"/>
      <c r="JAK13" s="227"/>
      <c r="JAL13" s="227"/>
      <c r="JAM13" s="227"/>
      <c r="JAN13" s="228"/>
      <c r="JAO13" s="228"/>
      <c r="JAP13" s="228"/>
      <c r="JAQ13" s="228"/>
      <c r="JAR13" s="228"/>
      <c r="JAS13" s="228"/>
      <c r="JAT13" s="229"/>
      <c r="JAU13" s="230"/>
      <c r="JAV13" s="230"/>
      <c r="JAW13" s="231"/>
      <c r="JAX13" s="229"/>
      <c r="JAY13" s="230"/>
      <c r="JAZ13" s="229"/>
      <c r="JBA13" s="229"/>
      <c r="JBB13" s="230"/>
      <c r="JBC13" s="230"/>
      <c r="JBD13" s="230"/>
      <c r="JBE13" s="230"/>
      <c r="JBF13" s="230"/>
      <c r="JBG13" s="230"/>
      <c r="JBH13" s="230"/>
      <c r="JBI13" s="230"/>
      <c r="JBJ13" s="230"/>
      <c r="JBK13" s="230"/>
      <c r="JBL13" s="230"/>
      <c r="JBM13" s="230"/>
      <c r="JBN13" s="229"/>
      <c r="JBO13" s="226"/>
      <c r="JBP13" s="227"/>
      <c r="JBQ13" s="227"/>
      <c r="JBR13" s="227"/>
      <c r="JBS13" s="228"/>
      <c r="JBT13" s="228"/>
      <c r="JBU13" s="228"/>
      <c r="JBV13" s="228"/>
      <c r="JBW13" s="228"/>
      <c r="JBX13" s="228"/>
      <c r="JBY13" s="229"/>
      <c r="JBZ13" s="230"/>
      <c r="JCA13" s="230"/>
      <c r="JCB13" s="231"/>
      <c r="JCC13" s="229"/>
      <c r="JCD13" s="230"/>
      <c r="JCE13" s="229"/>
      <c r="JCF13" s="229"/>
      <c r="JCG13" s="230"/>
      <c r="JCH13" s="230"/>
      <c r="JCI13" s="230"/>
      <c r="JCJ13" s="230"/>
      <c r="JCK13" s="230"/>
      <c r="JCL13" s="230"/>
      <c r="JCM13" s="230"/>
      <c r="JCN13" s="230"/>
      <c r="JCO13" s="230"/>
      <c r="JCP13" s="230"/>
      <c r="JCQ13" s="230"/>
      <c r="JCR13" s="230"/>
      <c r="JCS13" s="229"/>
      <c r="JCT13" s="226"/>
      <c r="JCU13" s="227"/>
      <c r="JCV13" s="227"/>
      <c r="JCW13" s="227"/>
      <c r="JCX13" s="228"/>
      <c r="JCY13" s="228"/>
      <c r="JCZ13" s="228"/>
      <c r="JDA13" s="228"/>
      <c r="JDB13" s="228"/>
      <c r="JDC13" s="228"/>
      <c r="JDD13" s="229"/>
      <c r="JDE13" s="230"/>
      <c r="JDF13" s="230"/>
      <c r="JDG13" s="231"/>
      <c r="JDH13" s="229"/>
      <c r="JDI13" s="230"/>
      <c r="JDJ13" s="229"/>
      <c r="JDK13" s="229"/>
      <c r="JDL13" s="230"/>
      <c r="JDM13" s="230"/>
      <c r="JDN13" s="230"/>
      <c r="JDO13" s="230"/>
      <c r="JDP13" s="230"/>
      <c r="JDQ13" s="230"/>
      <c r="JDR13" s="230"/>
      <c r="JDS13" s="230"/>
      <c r="JDT13" s="230"/>
      <c r="JDU13" s="230"/>
      <c r="JDV13" s="230"/>
      <c r="JDW13" s="230"/>
      <c r="JDX13" s="229"/>
      <c r="JDY13" s="226"/>
      <c r="JDZ13" s="227"/>
      <c r="JEA13" s="227"/>
      <c r="JEB13" s="227"/>
      <c r="JEC13" s="228"/>
      <c r="JED13" s="228"/>
      <c r="JEE13" s="228"/>
      <c r="JEF13" s="228"/>
      <c r="JEG13" s="228"/>
      <c r="JEH13" s="228"/>
      <c r="JEI13" s="229"/>
      <c r="JEJ13" s="230"/>
      <c r="JEK13" s="230"/>
      <c r="JEL13" s="231"/>
      <c r="JEM13" s="229"/>
      <c r="JEN13" s="230"/>
      <c r="JEO13" s="229"/>
      <c r="JEP13" s="229"/>
      <c r="JEQ13" s="230"/>
      <c r="JER13" s="230"/>
      <c r="JES13" s="230"/>
      <c r="JET13" s="230"/>
      <c r="JEU13" s="230"/>
      <c r="JEV13" s="230"/>
      <c r="JEW13" s="230"/>
      <c r="JEX13" s="230"/>
      <c r="JEY13" s="230"/>
      <c r="JEZ13" s="230"/>
      <c r="JFA13" s="230"/>
      <c r="JFB13" s="230"/>
      <c r="JFC13" s="229"/>
      <c r="JFD13" s="226"/>
      <c r="JFE13" s="227"/>
      <c r="JFF13" s="227"/>
      <c r="JFG13" s="227"/>
      <c r="JFH13" s="228"/>
      <c r="JFI13" s="228"/>
      <c r="JFJ13" s="228"/>
      <c r="JFK13" s="228"/>
      <c r="JFL13" s="228"/>
      <c r="JFM13" s="228"/>
      <c r="JFN13" s="229"/>
      <c r="JFO13" s="230"/>
      <c r="JFP13" s="230"/>
      <c r="JFQ13" s="231"/>
      <c r="JFR13" s="229"/>
      <c r="JFS13" s="230"/>
      <c r="JFT13" s="229"/>
      <c r="JFU13" s="229"/>
      <c r="JFV13" s="230"/>
      <c r="JFW13" s="230"/>
      <c r="JFX13" s="230"/>
      <c r="JFY13" s="230"/>
      <c r="JFZ13" s="230"/>
      <c r="JGA13" s="230"/>
      <c r="JGB13" s="230"/>
      <c r="JGC13" s="230"/>
      <c r="JGD13" s="230"/>
      <c r="JGE13" s="230"/>
      <c r="JGF13" s="230"/>
      <c r="JGG13" s="230"/>
      <c r="JGH13" s="229"/>
      <c r="JGI13" s="226"/>
      <c r="JGJ13" s="227"/>
      <c r="JGK13" s="227"/>
      <c r="JGL13" s="227"/>
      <c r="JGM13" s="228"/>
      <c r="JGN13" s="228"/>
      <c r="JGO13" s="228"/>
      <c r="JGP13" s="228"/>
      <c r="JGQ13" s="228"/>
      <c r="JGR13" s="228"/>
      <c r="JGS13" s="229"/>
      <c r="JGT13" s="230"/>
      <c r="JGU13" s="230"/>
      <c r="JGV13" s="231"/>
      <c r="JGW13" s="229"/>
      <c r="JGX13" s="230"/>
      <c r="JGY13" s="229"/>
      <c r="JGZ13" s="229"/>
      <c r="JHA13" s="230"/>
      <c r="JHB13" s="230"/>
      <c r="JHC13" s="230"/>
      <c r="JHD13" s="230"/>
      <c r="JHE13" s="230"/>
      <c r="JHF13" s="230"/>
      <c r="JHG13" s="230"/>
      <c r="JHH13" s="230"/>
      <c r="JHI13" s="230"/>
      <c r="JHJ13" s="230"/>
      <c r="JHK13" s="230"/>
      <c r="JHL13" s="230"/>
      <c r="JHM13" s="229"/>
      <c r="JHN13" s="226"/>
      <c r="JHO13" s="227"/>
      <c r="JHP13" s="227"/>
      <c r="JHQ13" s="227"/>
      <c r="JHR13" s="228"/>
      <c r="JHS13" s="228"/>
      <c r="JHT13" s="228"/>
      <c r="JHU13" s="228"/>
      <c r="JHV13" s="228"/>
      <c r="JHW13" s="228"/>
      <c r="JHX13" s="229"/>
      <c r="JHY13" s="230"/>
      <c r="JHZ13" s="230"/>
      <c r="JIA13" s="231"/>
      <c r="JIB13" s="229"/>
      <c r="JIC13" s="230"/>
      <c r="JID13" s="229"/>
      <c r="JIE13" s="229"/>
      <c r="JIF13" s="230"/>
      <c r="JIG13" s="230"/>
      <c r="JIH13" s="230"/>
      <c r="JII13" s="230"/>
      <c r="JIJ13" s="230"/>
      <c r="JIK13" s="230"/>
      <c r="JIL13" s="230"/>
      <c r="JIM13" s="230"/>
      <c r="JIN13" s="230"/>
      <c r="JIO13" s="230"/>
      <c r="JIP13" s="230"/>
      <c r="JIQ13" s="230"/>
      <c r="JIR13" s="229"/>
      <c r="JIS13" s="226"/>
      <c r="JIT13" s="227"/>
      <c r="JIU13" s="227"/>
      <c r="JIV13" s="227"/>
      <c r="JIW13" s="228"/>
      <c r="JIX13" s="228"/>
      <c r="JIY13" s="228"/>
      <c r="JIZ13" s="228"/>
      <c r="JJA13" s="228"/>
      <c r="JJB13" s="228"/>
      <c r="JJC13" s="229"/>
      <c r="JJD13" s="230"/>
      <c r="JJE13" s="230"/>
      <c r="JJF13" s="231"/>
      <c r="JJG13" s="229"/>
      <c r="JJH13" s="230"/>
      <c r="JJI13" s="229"/>
      <c r="JJJ13" s="229"/>
      <c r="JJK13" s="230"/>
      <c r="JJL13" s="230"/>
      <c r="JJM13" s="230"/>
      <c r="JJN13" s="230"/>
      <c r="JJO13" s="230"/>
      <c r="JJP13" s="230"/>
      <c r="JJQ13" s="230"/>
      <c r="JJR13" s="230"/>
      <c r="JJS13" s="230"/>
      <c r="JJT13" s="230"/>
      <c r="JJU13" s="230"/>
      <c r="JJV13" s="230"/>
      <c r="JJW13" s="229"/>
      <c r="JJX13" s="226"/>
      <c r="JJY13" s="227"/>
      <c r="JJZ13" s="227"/>
      <c r="JKA13" s="227"/>
      <c r="JKB13" s="228"/>
      <c r="JKC13" s="228"/>
      <c r="JKD13" s="228"/>
      <c r="JKE13" s="228"/>
      <c r="JKF13" s="228"/>
      <c r="JKG13" s="228"/>
      <c r="JKH13" s="229"/>
      <c r="JKI13" s="230"/>
      <c r="JKJ13" s="230"/>
      <c r="JKK13" s="231"/>
      <c r="JKL13" s="229"/>
      <c r="JKM13" s="230"/>
      <c r="JKN13" s="229"/>
      <c r="JKO13" s="229"/>
      <c r="JKP13" s="230"/>
      <c r="JKQ13" s="230"/>
      <c r="JKR13" s="230"/>
      <c r="JKS13" s="230"/>
      <c r="JKT13" s="230"/>
      <c r="JKU13" s="230"/>
      <c r="JKV13" s="230"/>
      <c r="JKW13" s="230"/>
      <c r="JKX13" s="230"/>
      <c r="JKY13" s="230"/>
      <c r="JKZ13" s="230"/>
      <c r="JLA13" s="230"/>
      <c r="JLB13" s="229"/>
      <c r="JLC13" s="226"/>
      <c r="JLD13" s="227"/>
      <c r="JLE13" s="227"/>
      <c r="JLF13" s="227"/>
      <c r="JLG13" s="228"/>
      <c r="JLH13" s="228"/>
      <c r="JLI13" s="228"/>
      <c r="JLJ13" s="228"/>
      <c r="JLK13" s="228"/>
      <c r="JLL13" s="228"/>
      <c r="JLM13" s="229"/>
      <c r="JLN13" s="230"/>
      <c r="JLO13" s="230"/>
      <c r="JLP13" s="231"/>
      <c r="JLQ13" s="229"/>
      <c r="JLR13" s="230"/>
      <c r="JLS13" s="229"/>
      <c r="JLT13" s="229"/>
      <c r="JLU13" s="230"/>
      <c r="JLV13" s="230"/>
      <c r="JLW13" s="230"/>
      <c r="JLX13" s="230"/>
      <c r="JLY13" s="230"/>
      <c r="JLZ13" s="230"/>
      <c r="JMA13" s="230"/>
      <c r="JMB13" s="230"/>
      <c r="JMC13" s="230"/>
      <c r="JMD13" s="230"/>
      <c r="JME13" s="230"/>
      <c r="JMF13" s="230"/>
      <c r="JMG13" s="229"/>
      <c r="JMH13" s="226"/>
      <c r="JMI13" s="227"/>
      <c r="JMJ13" s="227"/>
      <c r="JMK13" s="227"/>
      <c r="JML13" s="228"/>
      <c r="JMM13" s="228"/>
      <c r="JMN13" s="228"/>
      <c r="JMO13" s="228"/>
      <c r="JMP13" s="228"/>
      <c r="JMQ13" s="228"/>
      <c r="JMR13" s="229"/>
      <c r="JMS13" s="230"/>
      <c r="JMT13" s="230"/>
      <c r="JMU13" s="231"/>
      <c r="JMV13" s="229"/>
      <c r="JMW13" s="230"/>
      <c r="JMX13" s="229"/>
      <c r="JMY13" s="229"/>
      <c r="JMZ13" s="230"/>
      <c r="JNA13" s="230"/>
      <c r="JNB13" s="230"/>
      <c r="JNC13" s="230"/>
      <c r="JND13" s="230"/>
      <c r="JNE13" s="230"/>
      <c r="JNF13" s="230"/>
      <c r="JNG13" s="230"/>
      <c r="JNH13" s="230"/>
      <c r="JNI13" s="230"/>
      <c r="JNJ13" s="230"/>
      <c r="JNK13" s="230"/>
      <c r="JNL13" s="229"/>
      <c r="JNM13" s="226"/>
      <c r="JNN13" s="227"/>
      <c r="JNO13" s="227"/>
      <c r="JNP13" s="227"/>
      <c r="JNQ13" s="228"/>
      <c r="JNR13" s="228"/>
      <c r="JNS13" s="228"/>
      <c r="JNT13" s="228"/>
      <c r="JNU13" s="228"/>
      <c r="JNV13" s="228"/>
      <c r="JNW13" s="229"/>
      <c r="JNX13" s="230"/>
      <c r="JNY13" s="230"/>
      <c r="JNZ13" s="231"/>
      <c r="JOA13" s="229"/>
      <c r="JOB13" s="230"/>
      <c r="JOC13" s="229"/>
      <c r="JOD13" s="229"/>
      <c r="JOE13" s="230"/>
      <c r="JOF13" s="230"/>
      <c r="JOG13" s="230"/>
      <c r="JOH13" s="230"/>
      <c r="JOI13" s="230"/>
      <c r="JOJ13" s="230"/>
      <c r="JOK13" s="230"/>
      <c r="JOL13" s="230"/>
      <c r="JOM13" s="230"/>
      <c r="JON13" s="230"/>
      <c r="JOO13" s="230"/>
      <c r="JOP13" s="230"/>
      <c r="JOQ13" s="229"/>
      <c r="JOR13" s="226"/>
      <c r="JOS13" s="227"/>
      <c r="JOT13" s="227"/>
      <c r="JOU13" s="227"/>
      <c r="JOV13" s="228"/>
      <c r="JOW13" s="228"/>
      <c r="JOX13" s="228"/>
      <c r="JOY13" s="228"/>
      <c r="JOZ13" s="228"/>
      <c r="JPA13" s="228"/>
      <c r="JPB13" s="229"/>
      <c r="JPC13" s="230"/>
      <c r="JPD13" s="230"/>
      <c r="JPE13" s="231"/>
      <c r="JPF13" s="229"/>
      <c r="JPG13" s="230"/>
      <c r="JPH13" s="229"/>
      <c r="JPI13" s="229"/>
      <c r="JPJ13" s="230"/>
      <c r="JPK13" s="230"/>
      <c r="JPL13" s="230"/>
      <c r="JPM13" s="230"/>
      <c r="JPN13" s="230"/>
      <c r="JPO13" s="230"/>
      <c r="JPP13" s="230"/>
      <c r="JPQ13" s="230"/>
      <c r="JPR13" s="230"/>
      <c r="JPS13" s="230"/>
      <c r="JPT13" s="230"/>
      <c r="JPU13" s="230"/>
      <c r="JPV13" s="229"/>
      <c r="JPW13" s="226"/>
      <c r="JPX13" s="227"/>
      <c r="JPY13" s="227"/>
      <c r="JPZ13" s="227"/>
      <c r="JQA13" s="228"/>
      <c r="JQB13" s="228"/>
      <c r="JQC13" s="228"/>
      <c r="JQD13" s="228"/>
      <c r="JQE13" s="228"/>
      <c r="JQF13" s="228"/>
      <c r="JQG13" s="229"/>
      <c r="JQH13" s="230"/>
      <c r="JQI13" s="230"/>
      <c r="JQJ13" s="231"/>
      <c r="JQK13" s="229"/>
      <c r="JQL13" s="230"/>
      <c r="JQM13" s="229"/>
      <c r="JQN13" s="229"/>
      <c r="JQO13" s="230"/>
      <c r="JQP13" s="230"/>
      <c r="JQQ13" s="230"/>
      <c r="JQR13" s="230"/>
      <c r="JQS13" s="230"/>
      <c r="JQT13" s="230"/>
      <c r="JQU13" s="230"/>
      <c r="JQV13" s="230"/>
      <c r="JQW13" s="230"/>
      <c r="JQX13" s="230"/>
      <c r="JQY13" s="230"/>
      <c r="JQZ13" s="230"/>
      <c r="JRA13" s="229"/>
      <c r="JRB13" s="226"/>
      <c r="JRC13" s="227"/>
      <c r="JRD13" s="227"/>
      <c r="JRE13" s="227"/>
      <c r="JRF13" s="228"/>
      <c r="JRG13" s="228"/>
      <c r="JRH13" s="228"/>
      <c r="JRI13" s="228"/>
      <c r="JRJ13" s="228"/>
      <c r="JRK13" s="228"/>
      <c r="JRL13" s="229"/>
      <c r="JRM13" s="230"/>
      <c r="JRN13" s="230"/>
      <c r="JRO13" s="231"/>
      <c r="JRP13" s="229"/>
      <c r="JRQ13" s="230"/>
      <c r="JRR13" s="229"/>
      <c r="JRS13" s="229"/>
      <c r="JRT13" s="230"/>
      <c r="JRU13" s="230"/>
      <c r="JRV13" s="230"/>
      <c r="JRW13" s="230"/>
      <c r="JRX13" s="230"/>
      <c r="JRY13" s="230"/>
      <c r="JRZ13" s="230"/>
      <c r="JSA13" s="230"/>
      <c r="JSB13" s="230"/>
      <c r="JSC13" s="230"/>
      <c r="JSD13" s="230"/>
      <c r="JSE13" s="230"/>
      <c r="JSF13" s="229"/>
      <c r="JSG13" s="226"/>
      <c r="JSH13" s="227"/>
      <c r="JSI13" s="227"/>
      <c r="JSJ13" s="227"/>
      <c r="JSK13" s="228"/>
      <c r="JSL13" s="228"/>
      <c r="JSM13" s="228"/>
      <c r="JSN13" s="228"/>
      <c r="JSO13" s="228"/>
      <c r="JSP13" s="228"/>
      <c r="JSQ13" s="229"/>
      <c r="JSR13" s="230"/>
      <c r="JSS13" s="230"/>
      <c r="JST13" s="231"/>
      <c r="JSU13" s="229"/>
      <c r="JSV13" s="230"/>
      <c r="JSW13" s="229"/>
      <c r="JSX13" s="229"/>
      <c r="JSY13" s="230"/>
      <c r="JSZ13" s="230"/>
      <c r="JTA13" s="230"/>
      <c r="JTB13" s="230"/>
      <c r="JTC13" s="230"/>
      <c r="JTD13" s="230"/>
      <c r="JTE13" s="230"/>
      <c r="JTF13" s="230"/>
      <c r="JTG13" s="230"/>
      <c r="JTH13" s="230"/>
      <c r="JTI13" s="230"/>
      <c r="JTJ13" s="230"/>
      <c r="JTK13" s="229"/>
      <c r="JTL13" s="226"/>
      <c r="JTM13" s="227"/>
      <c r="JTN13" s="227"/>
      <c r="JTO13" s="227"/>
      <c r="JTP13" s="228"/>
      <c r="JTQ13" s="228"/>
      <c r="JTR13" s="228"/>
      <c r="JTS13" s="228"/>
      <c r="JTT13" s="228"/>
      <c r="JTU13" s="228"/>
      <c r="JTV13" s="229"/>
      <c r="JTW13" s="230"/>
      <c r="JTX13" s="230"/>
      <c r="JTY13" s="231"/>
      <c r="JTZ13" s="229"/>
      <c r="JUA13" s="230"/>
      <c r="JUB13" s="229"/>
      <c r="JUC13" s="229"/>
      <c r="JUD13" s="230"/>
      <c r="JUE13" s="230"/>
      <c r="JUF13" s="230"/>
      <c r="JUG13" s="230"/>
      <c r="JUH13" s="230"/>
      <c r="JUI13" s="230"/>
      <c r="JUJ13" s="230"/>
      <c r="JUK13" s="230"/>
      <c r="JUL13" s="230"/>
      <c r="JUM13" s="230"/>
      <c r="JUN13" s="230"/>
      <c r="JUO13" s="230"/>
      <c r="JUP13" s="229"/>
      <c r="JUQ13" s="226"/>
      <c r="JUR13" s="227"/>
      <c r="JUS13" s="227"/>
      <c r="JUT13" s="227"/>
      <c r="JUU13" s="228"/>
      <c r="JUV13" s="228"/>
      <c r="JUW13" s="228"/>
      <c r="JUX13" s="228"/>
      <c r="JUY13" s="228"/>
      <c r="JUZ13" s="228"/>
      <c r="JVA13" s="229"/>
      <c r="JVB13" s="230"/>
      <c r="JVC13" s="230"/>
      <c r="JVD13" s="231"/>
      <c r="JVE13" s="229"/>
      <c r="JVF13" s="230"/>
      <c r="JVG13" s="229"/>
      <c r="JVH13" s="229"/>
      <c r="JVI13" s="230"/>
      <c r="JVJ13" s="230"/>
      <c r="JVK13" s="230"/>
      <c r="JVL13" s="230"/>
      <c r="JVM13" s="230"/>
      <c r="JVN13" s="230"/>
      <c r="JVO13" s="230"/>
      <c r="JVP13" s="230"/>
      <c r="JVQ13" s="230"/>
      <c r="JVR13" s="230"/>
      <c r="JVS13" s="230"/>
      <c r="JVT13" s="230"/>
      <c r="JVU13" s="229"/>
      <c r="JVV13" s="226"/>
      <c r="JVW13" s="227"/>
      <c r="JVX13" s="227"/>
      <c r="JVY13" s="227"/>
      <c r="JVZ13" s="228"/>
      <c r="JWA13" s="228"/>
      <c r="JWB13" s="228"/>
      <c r="JWC13" s="228"/>
      <c r="JWD13" s="228"/>
      <c r="JWE13" s="228"/>
      <c r="JWF13" s="229"/>
      <c r="JWG13" s="230"/>
      <c r="JWH13" s="230"/>
      <c r="JWI13" s="231"/>
      <c r="JWJ13" s="229"/>
      <c r="JWK13" s="230"/>
      <c r="JWL13" s="229"/>
      <c r="JWM13" s="229"/>
      <c r="JWN13" s="230"/>
      <c r="JWO13" s="230"/>
      <c r="JWP13" s="230"/>
      <c r="JWQ13" s="230"/>
      <c r="JWR13" s="230"/>
      <c r="JWS13" s="230"/>
      <c r="JWT13" s="230"/>
      <c r="JWU13" s="230"/>
      <c r="JWV13" s="230"/>
      <c r="JWW13" s="230"/>
      <c r="JWX13" s="230"/>
      <c r="JWY13" s="230"/>
      <c r="JWZ13" s="229"/>
      <c r="JXA13" s="226"/>
      <c r="JXB13" s="227"/>
      <c r="JXC13" s="227"/>
      <c r="JXD13" s="227"/>
      <c r="JXE13" s="228"/>
      <c r="JXF13" s="228"/>
      <c r="JXG13" s="228"/>
      <c r="JXH13" s="228"/>
      <c r="JXI13" s="228"/>
      <c r="JXJ13" s="228"/>
      <c r="JXK13" s="229"/>
      <c r="JXL13" s="230"/>
      <c r="JXM13" s="230"/>
      <c r="JXN13" s="231"/>
      <c r="JXO13" s="229"/>
      <c r="JXP13" s="230"/>
      <c r="JXQ13" s="229"/>
      <c r="JXR13" s="229"/>
      <c r="JXS13" s="230"/>
      <c r="JXT13" s="230"/>
      <c r="JXU13" s="230"/>
      <c r="JXV13" s="230"/>
      <c r="JXW13" s="230"/>
      <c r="JXX13" s="230"/>
      <c r="JXY13" s="230"/>
      <c r="JXZ13" s="230"/>
      <c r="JYA13" s="230"/>
      <c r="JYB13" s="230"/>
      <c r="JYC13" s="230"/>
      <c r="JYD13" s="230"/>
      <c r="JYE13" s="229"/>
      <c r="JYF13" s="226"/>
      <c r="JYG13" s="227"/>
      <c r="JYH13" s="227"/>
      <c r="JYI13" s="227"/>
      <c r="JYJ13" s="228"/>
      <c r="JYK13" s="228"/>
      <c r="JYL13" s="228"/>
      <c r="JYM13" s="228"/>
      <c r="JYN13" s="228"/>
      <c r="JYO13" s="228"/>
      <c r="JYP13" s="229"/>
      <c r="JYQ13" s="230"/>
      <c r="JYR13" s="230"/>
      <c r="JYS13" s="231"/>
      <c r="JYT13" s="229"/>
      <c r="JYU13" s="230"/>
      <c r="JYV13" s="229"/>
      <c r="JYW13" s="229"/>
      <c r="JYX13" s="230"/>
      <c r="JYY13" s="230"/>
      <c r="JYZ13" s="230"/>
      <c r="JZA13" s="230"/>
      <c r="JZB13" s="230"/>
      <c r="JZC13" s="230"/>
      <c r="JZD13" s="230"/>
      <c r="JZE13" s="230"/>
      <c r="JZF13" s="230"/>
      <c r="JZG13" s="230"/>
      <c r="JZH13" s="230"/>
      <c r="JZI13" s="230"/>
      <c r="JZJ13" s="229"/>
      <c r="JZK13" s="226"/>
      <c r="JZL13" s="227"/>
      <c r="JZM13" s="227"/>
      <c r="JZN13" s="227"/>
      <c r="JZO13" s="228"/>
      <c r="JZP13" s="228"/>
      <c r="JZQ13" s="228"/>
      <c r="JZR13" s="228"/>
      <c r="JZS13" s="228"/>
      <c r="JZT13" s="228"/>
      <c r="JZU13" s="229"/>
      <c r="JZV13" s="230"/>
      <c r="JZW13" s="230"/>
      <c r="JZX13" s="231"/>
      <c r="JZY13" s="229"/>
      <c r="JZZ13" s="230"/>
      <c r="KAA13" s="229"/>
      <c r="KAB13" s="229"/>
      <c r="KAC13" s="230"/>
      <c r="KAD13" s="230"/>
      <c r="KAE13" s="230"/>
      <c r="KAF13" s="230"/>
      <c r="KAG13" s="230"/>
      <c r="KAH13" s="230"/>
      <c r="KAI13" s="230"/>
      <c r="KAJ13" s="230"/>
      <c r="KAK13" s="230"/>
      <c r="KAL13" s="230"/>
      <c r="KAM13" s="230"/>
      <c r="KAN13" s="230"/>
      <c r="KAO13" s="229"/>
      <c r="KAP13" s="226"/>
      <c r="KAQ13" s="227"/>
      <c r="KAR13" s="227"/>
      <c r="KAS13" s="227"/>
      <c r="KAT13" s="228"/>
      <c r="KAU13" s="228"/>
      <c r="KAV13" s="228"/>
      <c r="KAW13" s="228"/>
      <c r="KAX13" s="228"/>
      <c r="KAY13" s="228"/>
      <c r="KAZ13" s="229"/>
      <c r="KBA13" s="230"/>
      <c r="KBB13" s="230"/>
      <c r="KBC13" s="231"/>
      <c r="KBD13" s="229"/>
      <c r="KBE13" s="230"/>
      <c r="KBF13" s="229"/>
      <c r="KBG13" s="229"/>
      <c r="KBH13" s="230"/>
      <c r="KBI13" s="230"/>
      <c r="KBJ13" s="230"/>
      <c r="KBK13" s="230"/>
      <c r="KBL13" s="230"/>
      <c r="KBM13" s="230"/>
      <c r="KBN13" s="230"/>
      <c r="KBO13" s="230"/>
      <c r="KBP13" s="230"/>
      <c r="KBQ13" s="230"/>
      <c r="KBR13" s="230"/>
      <c r="KBS13" s="230"/>
      <c r="KBT13" s="229"/>
      <c r="KBU13" s="226"/>
      <c r="KBV13" s="227"/>
      <c r="KBW13" s="227"/>
      <c r="KBX13" s="227"/>
      <c r="KBY13" s="228"/>
      <c r="KBZ13" s="228"/>
      <c r="KCA13" s="228"/>
      <c r="KCB13" s="228"/>
      <c r="KCC13" s="228"/>
      <c r="KCD13" s="228"/>
      <c r="KCE13" s="229"/>
      <c r="KCF13" s="230"/>
      <c r="KCG13" s="230"/>
      <c r="KCH13" s="231"/>
      <c r="KCI13" s="229"/>
      <c r="KCJ13" s="230"/>
      <c r="KCK13" s="229"/>
      <c r="KCL13" s="229"/>
      <c r="KCM13" s="230"/>
      <c r="KCN13" s="230"/>
      <c r="KCO13" s="230"/>
      <c r="KCP13" s="230"/>
      <c r="KCQ13" s="230"/>
      <c r="KCR13" s="230"/>
      <c r="KCS13" s="230"/>
      <c r="KCT13" s="230"/>
      <c r="KCU13" s="230"/>
      <c r="KCV13" s="230"/>
      <c r="KCW13" s="230"/>
      <c r="KCX13" s="230"/>
      <c r="KCY13" s="229"/>
      <c r="KCZ13" s="226"/>
      <c r="KDA13" s="227"/>
      <c r="KDB13" s="227"/>
      <c r="KDC13" s="227"/>
      <c r="KDD13" s="228"/>
      <c r="KDE13" s="228"/>
      <c r="KDF13" s="228"/>
      <c r="KDG13" s="228"/>
      <c r="KDH13" s="228"/>
      <c r="KDI13" s="228"/>
      <c r="KDJ13" s="229"/>
      <c r="KDK13" s="230"/>
      <c r="KDL13" s="230"/>
      <c r="KDM13" s="231"/>
      <c r="KDN13" s="229"/>
      <c r="KDO13" s="230"/>
      <c r="KDP13" s="229"/>
      <c r="KDQ13" s="229"/>
      <c r="KDR13" s="230"/>
      <c r="KDS13" s="230"/>
      <c r="KDT13" s="230"/>
      <c r="KDU13" s="230"/>
      <c r="KDV13" s="230"/>
      <c r="KDW13" s="230"/>
      <c r="KDX13" s="230"/>
      <c r="KDY13" s="230"/>
      <c r="KDZ13" s="230"/>
      <c r="KEA13" s="230"/>
      <c r="KEB13" s="230"/>
      <c r="KEC13" s="230"/>
      <c r="KED13" s="229"/>
      <c r="KEE13" s="226"/>
      <c r="KEF13" s="227"/>
      <c r="KEG13" s="227"/>
      <c r="KEH13" s="227"/>
      <c r="KEI13" s="228"/>
      <c r="KEJ13" s="228"/>
      <c r="KEK13" s="228"/>
      <c r="KEL13" s="228"/>
      <c r="KEM13" s="228"/>
      <c r="KEN13" s="228"/>
      <c r="KEO13" s="229"/>
      <c r="KEP13" s="230"/>
      <c r="KEQ13" s="230"/>
      <c r="KER13" s="231"/>
      <c r="KES13" s="229"/>
      <c r="KET13" s="230"/>
      <c r="KEU13" s="229"/>
      <c r="KEV13" s="229"/>
      <c r="KEW13" s="230"/>
      <c r="KEX13" s="230"/>
      <c r="KEY13" s="230"/>
      <c r="KEZ13" s="230"/>
      <c r="KFA13" s="230"/>
      <c r="KFB13" s="230"/>
      <c r="KFC13" s="230"/>
      <c r="KFD13" s="230"/>
      <c r="KFE13" s="230"/>
      <c r="KFF13" s="230"/>
      <c r="KFG13" s="230"/>
      <c r="KFH13" s="230"/>
      <c r="KFI13" s="229"/>
      <c r="KFJ13" s="226"/>
      <c r="KFK13" s="227"/>
      <c r="KFL13" s="227"/>
      <c r="KFM13" s="227"/>
      <c r="KFN13" s="228"/>
      <c r="KFO13" s="228"/>
      <c r="KFP13" s="228"/>
      <c r="KFQ13" s="228"/>
      <c r="KFR13" s="228"/>
      <c r="KFS13" s="228"/>
      <c r="KFT13" s="229"/>
      <c r="KFU13" s="230"/>
      <c r="KFV13" s="230"/>
      <c r="KFW13" s="231"/>
      <c r="KFX13" s="229"/>
      <c r="KFY13" s="230"/>
      <c r="KFZ13" s="229"/>
      <c r="KGA13" s="229"/>
      <c r="KGB13" s="230"/>
      <c r="KGC13" s="230"/>
      <c r="KGD13" s="230"/>
      <c r="KGE13" s="230"/>
      <c r="KGF13" s="230"/>
      <c r="KGG13" s="230"/>
      <c r="KGH13" s="230"/>
      <c r="KGI13" s="230"/>
      <c r="KGJ13" s="230"/>
      <c r="KGK13" s="230"/>
      <c r="KGL13" s="230"/>
      <c r="KGM13" s="230"/>
      <c r="KGN13" s="229"/>
      <c r="KGO13" s="226"/>
      <c r="KGP13" s="227"/>
      <c r="KGQ13" s="227"/>
      <c r="KGR13" s="227"/>
      <c r="KGS13" s="228"/>
      <c r="KGT13" s="228"/>
      <c r="KGU13" s="228"/>
      <c r="KGV13" s="228"/>
      <c r="KGW13" s="228"/>
      <c r="KGX13" s="228"/>
      <c r="KGY13" s="229"/>
      <c r="KGZ13" s="230"/>
      <c r="KHA13" s="230"/>
      <c r="KHB13" s="231"/>
      <c r="KHC13" s="229"/>
      <c r="KHD13" s="230"/>
      <c r="KHE13" s="229"/>
      <c r="KHF13" s="229"/>
      <c r="KHG13" s="230"/>
      <c r="KHH13" s="230"/>
      <c r="KHI13" s="230"/>
      <c r="KHJ13" s="230"/>
      <c r="KHK13" s="230"/>
      <c r="KHL13" s="230"/>
      <c r="KHM13" s="230"/>
      <c r="KHN13" s="230"/>
      <c r="KHO13" s="230"/>
      <c r="KHP13" s="230"/>
      <c r="KHQ13" s="230"/>
      <c r="KHR13" s="230"/>
      <c r="KHS13" s="229"/>
      <c r="KHT13" s="226"/>
      <c r="KHU13" s="227"/>
      <c r="KHV13" s="227"/>
      <c r="KHW13" s="227"/>
      <c r="KHX13" s="228"/>
      <c r="KHY13" s="228"/>
      <c r="KHZ13" s="228"/>
      <c r="KIA13" s="228"/>
      <c r="KIB13" s="228"/>
      <c r="KIC13" s="228"/>
      <c r="KID13" s="229"/>
      <c r="KIE13" s="230"/>
      <c r="KIF13" s="230"/>
      <c r="KIG13" s="231"/>
      <c r="KIH13" s="229"/>
      <c r="KII13" s="230"/>
      <c r="KIJ13" s="229"/>
      <c r="KIK13" s="229"/>
      <c r="KIL13" s="230"/>
      <c r="KIM13" s="230"/>
      <c r="KIN13" s="230"/>
      <c r="KIO13" s="230"/>
      <c r="KIP13" s="230"/>
      <c r="KIQ13" s="230"/>
      <c r="KIR13" s="230"/>
      <c r="KIS13" s="230"/>
      <c r="KIT13" s="230"/>
      <c r="KIU13" s="230"/>
      <c r="KIV13" s="230"/>
      <c r="KIW13" s="230"/>
      <c r="KIX13" s="229"/>
      <c r="KIY13" s="226"/>
      <c r="KIZ13" s="227"/>
      <c r="KJA13" s="227"/>
      <c r="KJB13" s="227"/>
      <c r="KJC13" s="228"/>
      <c r="KJD13" s="228"/>
      <c r="KJE13" s="228"/>
      <c r="KJF13" s="228"/>
      <c r="KJG13" s="228"/>
      <c r="KJH13" s="228"/>
      <c r="KJI13" s="229"/>
      <c r="KJJ13" s="230"/>
      <c r="KJK13" s="230"/>
      <c r="KJL13" s="231"/>
      <c r="KJM13" s="229"/>
      <c r="KJN13" s="230"/>
      <c r="KJO13" s="229"/>
      <c r="KJP13" s="229"/>
      <c r="KJQ13" s="230"/>
      <c r="KJR13" s="230"/>
      <c r="KJS13" s="230"/>
      <c r="KJT13" s="230"/>
      <c r="KJU13" s="230"/>
      <c r="KJV13" s="230"/>
      <c r="KJW13" s="230"/>
      <c r="KJX13" s="230"/>
      <c r="KJY13" s="230"/>
      <c r="KJZ13" s="230"/>
      <c r="KKA13" s="230"/>
      <c r="KKB13" s="230"/>
      <c r="KKC13" s="229"/>
      <c r="KKD13" s="226"/>
      <c r="KKE13" s="227"/>
      <c r="KKF13" s="227"/>
      <c r="KKG13" s="227"/>
      <c r="KKH13" s="228"/>
      <c r="KKI13" s="228"/>
      <c r="KKJ13" s="228"/>
      <c r="KKK13" s="228"/>
      <c r="KKL13" s="228"/>
      <c r="KKM13" s="228"/>
      <c r="KKN13" s="229"/>
      <c r="KKO13" s="230"/>
      <c r="KKP13" s="230"/>
      <c r="KKQ13" s="231"/>
      <c r="KKR13" s="229"/>
      <c r="KKS13" s="230"/>
      <c r="KKT13" s="229"/>
      <c r="KKU13" s="229"/>
      <c r="KKV13" s="230"/>
      <c r="KKW13" s="230"/>
      <c r="KKX13" s="230"/>
      <c r="KKY13" s="230"/>
      <c r="KKZ13" s="230"/>
      <c r="KLA13" s="230"/>
      <c r="KLB13" s="230"/>
      <c r="KLC13" s="230"/>
      <c r="KLD13" s="230"/>
      <c r="KLE13" s="230"/>
      <c r="KLF13" s="230"/>
      <c r="KLG13" s="230"/>
      <c r="KLH13" s="229"/>
      <c r="KLI13" s="226"/>
      <c r="KLJ13" s="227"/>
      <c r="KLK13" s="227"/>
      <c r="KLL13" s="227"/>
      <c r="KLM13" s="228"/>
      <c r="KLN13" s="228"/>
      <c r="KLO13" s="228"/>
      <c r="KLP13" s="228"/>
      <c r="KLQ13" s="228"/>
      <c r="KLR13" s="228"/>
      <c r="KLS13" s="229"/>
      <c r="KLT13" s="230"/>
      <c r="KLU13" s="230"/>
      <c r="KLV13" s="231"/>
      <c r="KLW13" s="229"/>
      <c r="KLX13" s="230"/>
      <c r="KLY13" s="229"/>
      <c r="KLZ13" s="229"/>
      <c r="KMA13" s="230"/>
      <c r="KMB13" s="230"/>
      <c r="KMC13" s="230"/>
      <c r="KMD13" s="230"/>
      <c r="KME13" s="230"/>
      <c r="KMF13" s="230"/>
      <c r="KMG13" s="230"/>
      <c r="KMH13" s="230"/>
      <c r="KMI13" s="230"/>
      <c r="KMJ13" s="230"/>
      <c r="KMK13" s="230"/>
      <c r="KML13" s="230"/>
      <c r="KMM13" s="229"/>
      <c r="KMN13" s="226"/>
      <c r="KMO13" s="227"/>
      <c r="KMP13" s="227"/>
      <c r="KMQ13" s="227"/>
      <c r="KMR13" s="228"/>
      <c r="KMS13" s="228"/>
      <c r="KMT13" s="228"/>
      <c r="KMU13" s="228"/>
      <c r="KMV13" s="228"/>
      <c r="KMW13" s="228"/>
      <c r="KMX13" s="229"/>
      <c r="KMY13" s="230"/>
      <c r="KMZ13" s="230"/>
      <c r="KNA13" s="231"/>
      <c r="KNB13" s="229"/>
      <c r="KNC13" s="230"/>
      <c r="KND13" s="229"/>
      <c r="KNE13" s="229"/>
      <c r="KNF13" s="230"/>
      <c r="KNG13" s="230"/>
      <c r="KNH13" s="230"/>
      <c r="KNI13" s="230"/>
      <c r="KNJ13" s="230"/>
      <c r="KNK13" s="230"/>
      <c r="KNL13" s="230"/>
      <c r="KNM13" s="230"/>
      <c r="KNN13" s="230"/>
      <c r="KNO13" s="230"/>
      <c r="KNP13" s="230"/>
      <c r="KNQ13" s="230"/>
      <c r="KNR13" s="229"/>
      <c r="KNS13" s="226"/>
      <c r="KNT13" s="227"/>
      <c r="KNU13" s="227"/>
      <c r="KNV13" s="227"/>
      <c r="KNW13" s="228"/>
      <c r="KNX13" s="228"/>
      <c r="KNY13" s="228"/>
      <c r="KNZ13" s="228"/>
      <c r="KOA13" s="228"/>
      <c r="KOB13" s="228"/>
      <c r="KOC13" s="229"/>
      <c r="KOD13" s="230"/>
      <c r="KOE13" s="230"/>
      <c r="KOF13" s="231"/>
      <c r="KOG13" s="229"/>
      <c r="KOH13" s="230"/>
      <c r="KOI13" s="229"/>
      <c r="KOJ13" s="229"/>
      <c r="KOK13" s="230"/>
      <c r="KOL13" s="230"/>
      <c r="KOM13" s="230"/>
      <c r="KON13" s="230"/>
      <c r="KOO13" s="230"/>
      <c r="KOP13" s="230"/>
      <c r="KOQ13" s="230"/>
      <c r="KOR13" s="230"/>
      <c r="KOS13" s="230"/>
      <c r="KOT13" s="230"/>
      <c r="KOU13" s="230"/>
      <c r="KOV13" s="230"/>
      <c r="KOW13" s="229"/>
      <c r="KOX13" s="226"/>
      <c r="KOY13" s="227"/>
      <c r="KOZ13" s="227"/>
      <c r="KPA13" s="227"/>
      <c r="KPB13" s="228"/>
      <c r="KPC13" s="228"/>
      <c r="KPD13" s="228"/>
      <c r="KPE13" s="228"/>
      <c r="KPF13" s="228"/>
      <c r="KPG13" s="228"/>
      <c r="KPH13" s="229"/>
      <c r="KPI13" s="230"/>
      <c r="KPJ13" s="230"/>
      <c r="KPK13" s="231"/>
      <c r="KPL13" s="229"/>
      <c r="KPM13" s="230"/>
      <c r="KPN13" s="229"/>
      <c r="KPO13" s="229"/>
      <c r="KPP13" s="230"/>
      <c r="KPQ13" s="230"/>
      <c r="KPR13" s="230"/>
      <c r="KPS13" s="230"/>
      <c r="KPT13" s="230"/>
      <c r="KPU13" s="230"/>
      <c r="KPV13" s="230"/>
      <c r="KPW13" s="230"/>
      <c r="KPX13" s="230"/>
      <c r="KPY13" s="230"/>
      <c r="KPZ13" s="230"/>
      <c r="KQA13" s="230"/>
      <c r="KQB13" s="229"/>
      <c r="KQC13" s="226"/>
      <c r="KQD13" s="227"/>
      <c r="KQE13" s="227"/>
      <c r="KQF13" s="227"/>
      <c r="KQG13" s="228"/>
      <c r="KQH13" s="228"/>
      <c r="KQI13" s="228"/>
      <c r="KQJ13" s="228"/>
      <c r="KQK13" s="228"/>
      <c r="KQL13" s="228"/>
      <c r="KQM13" s="229"/>
      <c r="KQN13" s="230"/>
      <c r="KQO13" s="230"/>
      <c r="KQP13" s="231"/>
      <c r="KQQ13" s="229"/>
      <c r="KQR13" s="230"/>
      <c r="KQS13" s="229"/>
      <c r="KQT13" s="229"/>
      <c r="KQU13" s="230"/>
      <c r="KQV13" s="230"/>
      <c r="KQW13" s="230"/>
      <c r="KQX13" s="230"/>
      <c r="KQY13" s="230"/>
      <c r="KQZ13" s="230"/>
      <c r="KRA13" s="230"/>
      <c r="KRB13" s="230"/>
      <c r="KRC13" s="230"/>
      <c r="KRD13" s="230"/>
      <c r="KRE13" s="230"/>
      <c r="KRF13" s="230"/>
      <c r="KRG13" s="229"/>
      <c r="KRH13" s="226"/>
      <c r="KRI13" s="227"/>
      <c r="KRJ13" s="227"/>
      <c r="KRK13" s="227"/>
      <c r="KRL13" s="228"/>
      <c r="KRM13" s="228"/>
      <c r="KRN13" s="228"/>
      <c r="KRO13" s="228"/>
      <c r="KRP13" s="228"/>
      <c r="KRQ13" s="228"/>
      <c r="KRR13" s="229"/>
      <c r="KRS13" s="230"/>
      <c r="KRT13" s="230"/>
      <c r="KRU13" s="231"/>
      <c r="KRV13" s="229"/>
      <c r="KRW13" s="230"/>
      <c r="KRX13" s="229"/>
      <c r="KRY13" s="229"/>
      <c r="KRZ13" s="230"/>
      <c r="KSA13" s="230"/>
      <c r="KSB13" s="230"/>
      <c r="KSC13" s="230"/>
      <c r="KSD13" s="230"/>
      <c r="KSE13" s="230"/>
      <c r="KSF13" s="230"/>
      <c r="KSG13" s="230"/>
      <c r="KSH13" s="230"/>
      <c r="KSI13" s="230"/>
      <c r="KSJ13" s="230"/>
      <c r="KSK13" s="230"/>
      <c r="KSL13" s="229"/>
      <c r="KSM13" s="226"/>
      <c r="KSN13" s="227"/>
      <c r="KSO13" s="227"/>
      <c r="KSP13" s="227"/>
      <c r="KSQ13" s="228"/>
      <c r="KSR13" s="228"/>
      <c r="KSS13" s="228"/>
      <c r="KST13" s="228"/>
      <c r="KSU13" s="228"/>
      <c r="KSV13" s="228"/>
      <c r="KSW13" s="229"/>
      <c r="KSX13" s="230"/>
      <c r="KSY13" s="230"/>
      <c r="KSZ13" s="231"/>
      <c r="KTA13" s="229"/>
      <c r="KTB13" s="230"/>
      <c r="KTC13" s="229"/>
      <c r="KTD13" s="229"/>
      <c r="KTE13" s="230"/>
      <c r="KTF13" s="230"/>
      <c r="KTG13" s="230"/>
      <c r="KTH13" s="230"/>
      <c r="KTI13" s="230"/>
      <c r="KTJ13" s="230"/>
      <c r="KTK13" s="230"/>
      <c r="KTL13" s="230"/>
      <c r="KTM13" s="230"/>
      <c r="KTN13" s="230"/>
      <c r="KTO13" s="230"/>
      <c r="KTP13" s="230"/>
      <c r="KTQ13" s="229"/>
      <c r="KTR13" s="226"/>
      <c r="KTS13" s="227"/>
      <c r="KTT13" s="227"/>
      <c r="KTU13" s="227"/>
      <c r="KTV13" s="228"/>
      <c r="KTW13" s="228"/>
      <c r="KTX13" s="228"/>
      <c r="KTY13" s="228"/>
      <c r="KTZ13" s="228"/>
      <c r="KUA13" s="228"/>
      <c r="KUB13" s="229"/>
      <c r="KUC13" s="230"/>
      <c r="KUD13" s="230"/>
      <c r="KUE13" s="231"/>
      <c r="KUF13" s="229"/>
      <c r="KUG13" s="230"/>
      <c r="KUH13" s="229"/>
      <c r="KUI13" s="229"/>
      <c r="KUJ13" s="230"/>
      <c r="KUK13" s="230"/>
      <c r="KUL13" s="230"/>
      <c r="KUM13" s="230"/>
      <c r="KUN13" s="230"/>
      <c r="KUO13" s="230"/>
      <c r="KUP13" s="230"/>
      <c r="KUQ13" s="230"/>
      <c r="KUR13" s="230"/>
      <c r="KUS13" s="230"/>
      <c r="KUT13" s="230"/>
      <c r="KUU13" s="230"/>
      <c r="KUV13" s="229"/>
      <c r="KUW13" s="226"/>
      <c r="KUX13" s="227"/>
      <c r="KUY13" s="227"/>
      <c r="KUZ13" s="227"/>
      <c r="KVA13" s="228"/>
      <c r="KVB13" s="228"/>
      <c r="KVC13" s="228"/>
      <c r="KVD13" s="228"/>
      <c r="KVE13" s="228"/>
      <c r="KVF13" s="228"/>
      <c r="KVG13" s="229"/>
      <c r="KVH13" s="230"/>
      <c r="KVI13" s="230"/>
      <c r="KVJ13" s="231"/>
      <c r="KVK13" s="229"/>
      <c r="KVL13" s="230"/>
      <c r="KVM13" s="229"/>
      <c r="KVN13" s="229"/>
      <c r="KVO13" s="230"/>
      <c r="KVP13" s="230"/>
      <c r="KVQ13" s="230"/>
      <c r="KVR13" s="230"/>
      <c r="KVS13" s="230"/>
      <c r="KVT13" s="230"/>
      <c r="KVU13" s="230"/>
      <c r="KVV13" s="230"/>
      <c r="KVW13" s="230"/>
      <c r="KVX13" s="230"/>
      <c r="KVY13" s="230"/>
      <c r="KVZ13" s="230"/>
      <c r="KWA13" s="229"/>
      <c r="KWB13" s="226"/>
      <c r="KWC13" s="227"/>
      <c r="KWD13" s="227"/>
      <c r="KWE13" s="227"/>
      <c r="KWF13" s="228"/>
      <c r="KWG13" s="228"/>
      <c r="KWH13" s="228"/>
      <c r="KWI13" s="228"/>
      <c r="KWJ13" s="228"/>
      <c r="KWK13" s="228"/>
      <c r="KWL13" s="229"/>
      <c r="KWM13" s="230"/>
      <c r="KWN13" s="230"/>
      <c r="KWO13" s="231"/>
      <c r="KWP13" s="229"/>
      <c r="KWQ13" s="230"/>
      <c r="KWR13" s="229"/>
      <c r="KWS13" s="229"/>
      <c r="KWT13" s="230"/>
      <c r="KWU13" s="230"/>
      <c r="KWV13" s="230"/>
      <c r="KWW13" s="230"/>
      <c r="KWX13" s="230"/>
      <c r="KWY13" s="230"/>
      <c r="KWZ13" s="230"/>
      <c r="KXA13" s="230"/>
      <c r="KXB13" s="230"/>
      <c r="KXC13" s="230"/>
      <c r="KXD13" s="230"/>
      <c r="KXE13" s="230"/>
      <c r="KXF13" s="229"/>
      <c r="KXG13" s="226"/>
      <c r="KXH13" s="227"/>
      <c r="KXI13" s="227"/>
      <c r="KXJ13" s="227"/>
      <c r="KXK13" s="228"/>
      <c r="KXL13" s="228"/>
      <c r="KXM13" s="228"/>
      <c r="KXN13" s="228"/>
      <c r="KXO13" s="228"/>
      <c r="KXP13" s="228"/>
      <c r="KXQ13" s="229"/>
      <c r="KXR13" s="230"/>
      <c r="KXS13" s="230"/>
      <c r="KXT13" s="231"/>
      <c r="KXU13" s="229"/>
      <c r="KXV13" s="230"/>
      <c r="KXW13" s="229"/>
      <c r="KXX13" s="229"/>
      <c r="KXY13" s="230"/>
      <c r="KXZ13" s="230"/>
      <c r="KYA13" s="230"/>
      <c r="KYB13" s="230"/>
      <c r="KYC13" s="230"/>
      <c r="KYD13" s="230"/>
      <c r="KYE13" s="230"/>
      <c r="KYF13" s="230"/>
      <c r="KYG13" s="230"/>
      <c r="KYH13" s="230"/>
      <c r="KYI13" s="230"/>
      <c r="KYJ13" s="230"/>
      <c r="KYK13" s="229"/>
      <c r="KYL13" s="226"/>
      <c r="KYM13" s="227"/>
      <c r="KYN13" s="227"/>
      <c r="KYO13" s="227"/>
      <c r="KYP13" s="228"/>
      <c r="KYQ13" s="228"/>
      <c r="KYR13" s="228"/>
      <c r="KYS13" s="228"/>
      <c r="KYT13" s="228"/>
      <c r="KYU13" s="228"/>
      <c r="KYV13" s="229"/>
      <c r="KYW13" s="230"/>
      <c r="KYX13" s="230"/>
      <c r="KYY13" s="231"/>
      <c r="KYZ13" s="229"/>
      <c r="KZA13" s="230"/>
      <c r="KZB13" s="229"/>
      <c r="KZC13" s="229"/>
      <c r="KZD13" s="230"/>
      <c r="KZE13" s="230"/>
      <c r="KZF13" s="230"/>
      <c r="KZG13" s="230"/>
      <c r="KZH13" s="230"/>
      <c r="KZI13" s="230"/>
      <c r="KZJ13" s="230"/>
      <c r="KZK13" s="230"/>
      <c r="KZL13" s="230"/>
      <c r="KZM13" s="230"/>
      <c r="KZN13" s="230"/>
      <c r="KZO13" s="230"/>
      <c r="KZP13" s="229"/>
      <c r="KZQ13" s="226"/>
      <c r="KZR13" s="227"/>
      <c r="KZS13" s="227"/>
      <c r="KZT13" s="227"/>
      <c r="KZU13" s="228"/>
      <c r="KZV13" s="228"/>
      <c r="KZW13" s="228"/>
      <c r="KZX13" s="228"/>
      <c r="KZY13" s="228"/>
      <c r="KZZ13" s="228"/>
      <c r="LAA13" s="229"/>
      <c r="LAB13" s="230"/>
      <c r="LAC13" s="230"/>
      <c r="LAD13" s="231"/>
      <c r="LAE13" s="229"/>
      <c r="LAF13" s="230"/>
      <c r="LAG13" s="229"/>
      <c r="LAH13" s="229"/>
      <c r="LAI13" s="230"/>
      <c r="LAJ13" s="230"/>
      <c r="LAK13" s="230"/>
      <c r="LAL13" s="230"/>
      <c r="LAM13" s="230"/>
      <c r="LAN13" s="230"/>
      <c r="LAO13" s="230"/>
      <c r="LAP13" s="230"/>
      <c r="LAQ13" s="230"/>
      <c r="LAR13" s="230"/>
      <c r="LAS13" s="230"/>
      <c r="LAT13" s="230"/>
      <c r="LAU13" s="229"/>
      <c r="LAV13" s="226"/>
      <c r="LAW13" s="227"/>
      <c r="LAX13" s="227"/>
      <c r="LAY13" s="227"/>
      <c r="LAZ13" s="228"/>
      <c r="LBA13" s="228"/>
      <c r="LBB13" s="228"/>
      <c r="LBC13" s="228"/>
      <c r="LBD13" s="228"/>
      <c r="LBE13" s="228"/>
      <c r="LBF13" s="229"/>
      <c r="LBG13" s="230"/>
      <c r="LBH13" s="230"/>
      <c r="LBI13" s="231"/>
      <c r="LBJ13" s="229"/>
      <c r="LBK13" s="230"/>
      <c r="LBL13" s="229"/>
      <c r="LBM13" s="229"/>
      <c r="LBN13" s="230"/>
      <c r="LBO13" s="230"/>
      <c r="LBP13" s="230"/>
      <c r="LBQ13" s="230"/>
      <c r="LBR13" s="230"/>
      <c r="LBS13" s="230"/>
      <c r="LBT13" s="230"/>
      <c r="LBU13" s="230"/>
      <c r="LBV13" s="230"/>
      <c r="LBW13" s="230"/>
      <c r="LBX13" s="230"/>
      <c r="LBY13" s="230"/>
      <c r="LBZ13" s="229"/>
      <c r="LCA13" s="226"/>
      <c r="LCB13" s="227"/>
      <c r="LCC13" s="227"/>
      <c r="LCD13" s="227"/>
      <c r="LCE13" s="228"/>
      <c r="LCF13" s="228"/>
      <c r="LCG13" s="228"/>
      <c r="LCH13" s="228"/>
      <c r="LCI13" s="228"/>
      <c r="LCJ13" s="228"/>
      <c r="LCK13" s="229"/>
      <c r="LCL13" s="230"/>
      <c r="LCM13" s="230"/>
      <c r="LCN13" s="231"/>
      <c r="LCO13" s="229"/>
      <c r="LCP13" s="230"/>
      <c r="LCQ13" s="229"/>
      <c r="LCR13" s="229"/>
      <c r="LCS13" s="230"/>
      <c r="LCT13" s="230"/>
      <c r="LCU13" s="230"/>
      <c r="LCV13" s="230"/>
      <c r="LCW13" s="230"/>
      <c r="LCX13" s="230"/>
      <c r="LCY13" s="230"/>
      <c r="LCZ13" s="230"/>
      <c r="LDA13" s="230"/>
      <c r="LDB13" s="230"/>
      <c r="LDC13" s="230"/>
      <c r="LDD13" s="230"/>
      <c r="LDE13" s="229"/>
      <c r="LDF13" s="226"/>
      <c r="LDG13" s="227"/>
      <c r="LDH13" s="227"/>
      <c r="LDI13" s="227"/>
      <c r="LDJ13" s="228"/>
      <c r="LDK13" s="228"/>
      <c r="LDL13" s="228"/>
      <c r="LDM13" s="228"/>
      <c r="LDN13" s="228"/>
      <c r="LDO13" s="228"/>
      <c r="LDP13" s="229"/>
      <c r="LDQ13" s="230"/>
      <c r="LDR13" s="230"/>
      <c r="LDS13" s="231"/>
      <c r="LDT13" s="229"/>
      <c r="LDU13" s="230"/>
      <c r="LDV13" s="229"/>
      <c r="LDW13" s="229"/>
      <c r="LDX13" s="230"/>
      <c r="LDY13" s="230"/>
      <c r="LDZ13" s="230"/>
      <c r="LEA13" s="230"/>
      <c r="LEB13" s="230"/>
      <c r="LEC13" s="230"/>
      <c r="LED13" s="230"/>
      <c r="LEE13" s="230"/>
      <c r="LEF13" s="230"/>
      <c r="LEG13" s="230"/>
      <c r="LEH13" s="230"/>
      <c r="LEI13" s="230"/>
      <c r="LEJ13" s="229"/>
      <c r="LEK13" s="226"/>
      <c r="LEL13" s="227"/>
      <c r="LEM13" s="227"/>
      <c r="LEN13" s="227"/>
      <c r="LEO13" s="228"/>
      <c r="LEP13" s="228"/>
      <c r="LEQ13" s="228"/>
      <c r="LER13" s="228"/>
      <c r="LES13" s="228"/>
      <c r="LET13" s="228"/>
      <c r="LEU13" s="229"/>
      <c r="LEV13" s="230"/>
      <c r="LEW13" s="230"/>
      <c r="LEX13" s="231"/>
      <c r="LEY13" s="229"/>
      <c r="LEZ13" s="230"/>
      <c r="LFA13" s="229"/>
      <c r="LFB13" s="229"/>
      <c r="LFC13" s="230"/>
      <c r="LFD13" s="230"/>
      <c r="LFE13" s="230"/>
      <c r="LFF13" s="230"/>
      <c r="LFG13" s="230"/>
      <c r="LFH13" s="230"/>
      <c r="LFI13" s="230"/>
      <c r="LFJ13" s="230"/>
      <c r="LFK13" s="230"/>
      <c r="LFL13" s="230"/>
      <c r="LFM13" s="230"/>
      <c r="LFN13" s="230"/>
      <c r="LFO13" s="229"/>
      <c r="LFP13" s="226"/>
      <c r="LFQ13" s="227"/>
      <c r="LFR13" s="227"/>
      <c r="LFS13" s="227"/>
      <c r="LFT13" s="228"/>
      <c r="LFU13" s="228"/>
      <c r="LFV13" s="228"/>
      <c r="LFW13" s="228"/>
      <c r="LFX13" s="228"/>
      <c r="LFY13" s="228"/>
      <c r="LFZ13" s="229"/>
      <c r="LGA13" s="230"/>
      <c r="LGB13" s="230"/>
      <c r="LGC13" s="231"/>
      <c r="LGD13" s="229"/>
      <c r="LGE13" s="230"/>
      <c r="LGF13" s="229"/>
      <c r="LGG13" s="229"/>
      <c r="LGH13" s="230"/>
      <c r="LGI13" s="230"/>
      <c r="LGJ13" s="230"/>
      <c r="LGK13" s="230"/>
      <c r="LGL13" s="230"/>
      <c r="LGM13" s="230"/>
      <c r="LGN13" s="230"/>
      <c r="LGO13" s="230"/>
      <c r="LGP13" s="230"/>
      <c r="LGQ13" s="230"/>
      <c r="LGR13" s="230"/>
      <c r="LGS13" s="230"/>
      <c r="LGT13" s="229"/>
      <c r="LGU13" s="226"/>
      <c r="LGV13" s="227"/>
      <c r="LGW13" s="227"/>
      <c r="LGX13" s="227"/>
      <c r="LGY13" s="228"/>
      <c r="LGZ13" s="228"/>
      <c r="LHA13" s="228"/>
      <c r="LHB13" s="228"/>
      <c r="LHC13" s="228"/>
      <c r="LHD13" s="228"/>
      <c r="LHE13" s="229"/>
      <c r="LHF13" s="230"/>
      <c r="LHG13" s="230"/>
      <c r="LHH13" s="231"/>
      <c r="LHI13" s="229"/>
      <c r="LHJ13" s="230"/>
      <c r="LHK13" s="229"/>
      <c r="LHL13" s="229"/>
      <c r="LHM13" s="230"/>
      <c r="LHN13" s="230"/>
      <c r="LHO13" s="230"/>
      <c r="LHP13" s="230"/>
      <c r="LHQ13" s="230"/>
      <c r="LHR13" s="230"/>
      <c r="LHS13" s="230"/>
      <c r="LHT13" s="230"/>
      <c r="LHU13" s="230"/>
      <c r="LHV13" s="230"/>
      <c r="LHW13" s="230"/>
      <c r="LHX13" s="230"/>
      <c r="LHY13" s="229"/>
      <c r="LHZ13" s="226"/>
      <c r="LIA13" s="227"/>
      <c r="LIB13" s="227"/>
      <c r="LIC13" s="227"/>
      <c r="LID13" s="228"/>
      <c r="LIE13" s="228"/>
      <c r="LIF13" s="228"/>
      <c r="LIG13" s="228"/>
      <c r="LIH13" s="228"/>
      <c r="LII13" s="228"/>
      <c r="LIJ13" s="229"/>
      <c r="LIK13" s="230"/>
      <c r="LIL13" s="230"/>
      <c r="LIM13" s="231"/>
      <c r="LIN13" s="229"/>
      <c r="LIO13" s="230"/>
      <c r="LIP13" s="229"/>
      <c r="LIQ13" s="229"/>
      <c r="LIR13" s="230"/>
      <c r="LIS13" s="230"/>
      <c r="LIT13" s="230"/>
      <c r="LIU13" s="230"/>
      <c r="LIV13" s="230"/>
      <c r="LIW13" s="230"/>
      <c r="LIX13" s="230"/>
      <c r="LIY13" s="230"/>
      <c r="LIZ13" s="230"/>
      <c r="LJA13" s="230"/>
      <c r="LJB13" s="230"/>
      <c r="LJC13" s="230"/>
      <c r="LJD13" s="229"/>
      <c r="LJE13" s="226"/>
      <c r="LJF13" s="227"/>
      <c r="LJG13" s="227"/>
      <c r="LJH13" s="227"/>
      <c r="LJI13" s="228"/>
      <c r="LJJ13" s="228"/>
      <c r="LJK13" s="228"/>
      <c r="LJL13" s="228"/>
      <c r="LJM13" s="228"/>
      <c r="LJN13" s="228"/>
      <c r="LJO13" s="229"/>
      <c r="LJP13" s="230"/>
      <c r="LJQ13" s="230"/>
      <c r="LJR13" s="231"/>
      <c r="LJS13" s="229"/>
      <c r="LJT13" s="230"/>
      <c r="LJU13" s="229"/>
      <c r="LJV13" s="229"/>
      <c r="LJW13" s="230"/>
      <c r="LJX13" s="230"/>
      <c r="LJY13" s="230"/>
      <c r="LJZ13" s="230"/>
      <c r="LKA13" s="230"/>
      <c r="LKB13" s="230"/>
      <c r="LKC13" s="230"/>
      <c r="LKD13" s="230"/>
      <c r="LKE13" s="230"/>
      <c r="LKF13" s="230"/>
      <c r="LKG13" s="230"/>
      <c r="LKH13" s="230"/>
      <c r="LKI13" s="229"/>
      <c r="LKJ13" s="226"/>
      <c r="LKK13" s="227"/>
      <c r="LKL13" s="227"/>
      <c r="LKM13" s="227"/>
      <c r="LKN13" s="228"/>
      <c r="LKO13" s="228"/>
      <c r="LKP13" s="228"/>
      <c r="LKQ13" s="228"/>
      <c r="LKR13" s="228"/>
      <c r="LKS13" s="228"/>
      <c r="LKT13" s="229"/>
      <c r="LKU13" s="230"/>
      <c r="LKV13" s="230"/>
      <c r="LKW13" s="231"/>
      <c r="LKX13" s="229"/>
      <c r="LKY13" s="230"/>
      <c r="LKZ13" s="229"/>
      <c r="LLA13" s="229"/>
      <c r="LLB13" s="230"/>
      <c r="LLC13" s="230"/>
      <c r="LLD13" s="230"/>
      <c r="LLE13" s="230"/>
      <c r="LLF13" s="230"/>
      <c r="LLG13" s="230"/>
      <c r="LLH13" s="230"/>
      <c r="LLI13" s="230"/>
      <c r="LLJ13" s="230"/>
      <c r="LLK13" s="230"/>
      <c r="LLL13" s="230"/>
      <c r="LLM13" s="230"/>
      <c r="LLN13" s="229"/>
      <c r="LLO13" s="226"/>
      <c r="LLP13" s="227"/>
      <c r="LLQ13" s="227"/>
      <c r="LLR13" s="227"/>
      <c r="LLS13" s="228"/>
      <c r="LLT13" s="228"/>
      <c r="LLU13" s="228"/>
      <c r="LLV13" s="228"/>
      <c r="LLW13" s="228"/>
      <c r="LLX13" s="228"/>
      <c r="LLY13" s="229"/>
      <c r="LLZ13" s="230"/>
      <c r="LMA13" s="230"/>
      <c r="LMB13" s="231"/>
      <c r="LMC13" s="229"/>
      <c r="LMD13" s="230"/>
      <c r="LME13" s="229"/>
      <c r="LMF13" s="229"/>
      <c r="LMG13" s="230"/>
      <c r="LMH13" s="230"/>
      <c r="LMI13" s="230"/>
      <c r="LMJ13" s="230"/>
      <c r="LMK13" s="230"/>
      <c r="LML13" s="230"/>
      <c r="LMM13" s="230"/>
      <c r="LMN13" s="230"/>
      <c r="LMO13" s="230"/>
      <c r="LMP13" s="230"/>
      <c r="LMQ13" s="230"/>
      <c r="LMR13" s="230"/>
      <c r="LMS13" s="229"/>
      <c r="LMT13" s="226"/>
      <c r="LMU13" s="227"/>
      <c r="LMV13" s="227"/>
      <c r="LMW13" s="227"/>
      <c r="LMX13" s="228"/>
      <c r="LMY13" s="228"/>
      <c r="LMZ13" s="228"/>
      <c r="LNA13" s="228"/>
      <c r="LNB13" s="228"/>
      <c r="LNC13" s="228"/>
      <c r="LND13" s="229"/>
      <c r="LNE13" s="230"/>
      <c r="LNF13" s="230"/>
      <c r="LNG13" s="231"/>
      <c r="LNH13" s="229"/>
      <c r="LNI13" s="230"/>
      <c r="LNJ13" s="229"/>
      <c r="LNK13" s="229"/>
      <c r="LNL13" s="230"/>
      <c r="LNM13" s="230"/>
      <c r="LNN13" s="230"/>
      <c r="LNO13" s="230"/>
      <c r="LNP13" s="230"/>
      <c r="LNQ13" s="230"/>
      <c r="LNR13" s="230"/>
      <c r="LNS13" s="230"/>
      <c r="LNT13" s="230"/>
      <c r="LNU13" s="230"/>
      <c r="LNV13" s="230"/>
      <c r="LNW13" s="230"/>
      <c r="LNX13" s="229"/>
      <c r="LNY13" s="226"/>
      <c r="LNZ13" s="227"/>
      <c r="LOA13" s="227"/>
      <c r="LOB13" s="227"/>
      <c r="LOC13" s="228"/>
      <c r="LOD13" s="228"/>
      <c r="LOE13" s="228"/>
      <c r="LOF13" s="228"/>
      <c r="LOG13" s="228"/>
      <c r="LOH13" s="228"/>
      <c r="LOI13" s="229"/>
      <c r="LOJ13" s="230"/>
      <c r="LOK13" s="230"/>
      <c r="LOL13" s="231"/>
      <c r="LOM13" s="229"/>
      <c r="LON13" s="230"/>
      <c r="LOO13" s="229"/>
      <c r="LOP13" s="229"/>
      <c r="LOQ13" s="230"/>
      <c r="LOR13" s="230"/>
      <c r="LOS13" s="230"/>
      <c r="LOT13" s="230"/>
      <c r="LOU13" s="230"/>
      <c r="LOV13" s="230"/>
      <c r="LOW13" s="230"/>
      <c r="LOX13" s="230"/>
      <c r="LOY13" s="230"/>
      <c r="LOZ13" s="230"/>
      <c r="LPA13" s="230"/>
      <c r="LPB13" s="230"/>
      <c r="LPC13" s="229"/>
      <c r="LPD13" s="226"/>
      <c r="LPE13" s="227"/>
      <c r="LPF13" s="227"/>
      <c r="LPG13" s="227"/>
      <c r="LPH13" s="228"/>
      <c r="LPI13" s="228"/>
      <c r="LPJ13" s="228"/>
      <c r="LPK13" s="228"/>
      <c r="LPL13" s="228"/>
      <c r="LPM13" s="228"/>
      <c r="LPN13" s="229"/>
      <c r="LPO13" s="230"/>
      <c r="LPP13" s="230"/>
      <c r="LPQ13" s="231"/>
      <c r="LPR13" s="229"/>
      <c r="LPS13" s="230"/>
      <c r="LPT13" s="229"/>
      <c r="LPU13" s="229"/>
      <c r="LPV13" s="230"/>
      <c r="LPW13" s="230"/>
      <c r="LPX13" s="230"/>
      <c r="LPY13" s="230"/>
      <c r="LPZ13" s="230"/>
      <c r="LQA13" s="230"/>
      <c r="LQB13" s="230"/>
      <c r="LQC13" s="230"/>
      <c r="LQD13" s="230"/>
      <c r="LQE13" s="230"/>
      <c r="LQF13" s="230"/>
      <c r="LQG13" s="230"/>
      <c r="LQH13" s="229"/>
      <c r="LQI13" s="226"/>
      <c r="LQJ13" s="227"/>
      <c r="LQK13" s="227"/>
      <c r="LQL13" s="227"/>
      <c r="LQM13" s="228"/>
      <c r="LQN13" s="228"/>
      <c r="LQO13" s="228"/>
      <c r="LQP13" s="228"/>
      <c r="LQQ13" s="228"/>
      <c r="LQR13" s="228"/>
      <c r="LQS13" s="229"/>
      <c r="LQT13" s="230"/>
      <c r="LQU13" s="230"/>
      <c r="LQV13" s="231"/>
      <c r="LQW13" s="229"/>
      <c r="LQX13" s="230"/>
      <c r="LQY13" s="229"/>
      <c r="LQZ13" s="229"/>
      <c r="LRA13" s="230"/>
      <c r="LRB13" s="230"/>
      <c r="LRC13" s="230"/>
      <c r="LRD13" s="230"/>
      <c r="LRE13" s="230"/>
      <c r="LRF13" s="230"/>
      <c r="LRG13" s="230"/>
      <c r="LRH13" s="230"/>
      <c r="LRI13" s="230"/>
      <c r="LRJ13" s="230"/>
      <c r="LRK13" s="230"/>
      <c r="LRL13" s="230"/>
      <c r="LRM13" s="229"/>
      <c r="LRN13" s="226"/>
      <c r="LRO13" s="227"/>
      <c r="LRP13" s="227"/>
      <c r="LRQ13" s="227"/>
      <c r="LRR13" s="228"/>
      <c r="LRS13" s="228"/>
      <c r="LRT13" s="228"/>
      <c r="LRU13" s="228"/>
      <c r="LRV13" s="228"/>
      <c r="LRW13" s="228"/>
      <c r="LRX13" s="229"/>
      <c r="LRY13" s="230"/>
      <c r="LRZ13" s="230"/>
      <c r="LSA13" s="231"/>
      <c r="LSB13" s="229"/>
      <c r="LSC13" s="230"/>
      <c r="LSD13" s="229"/>
      <c r="LSE13" s="229"/>
      <c r="LSF13" s="230"/>
      <c r="LSG13" s="230"/>
      <c r="LSH13" s="230"/>
      <c r="LSI13" s="230"/>
      <c r="LSJ13" s="230"/>
      <c r="LSK13" s="230"/>
      <c r="LSL13" s="230"/>
      <c r="LSM13" s="230"/>
      <c r="LSN13" s="230"/>
      <c r="LSO13" s="230"/>
      <c r="LSP13" s="230"/>
      <c r="LSQ13" s="230"/>
      <c r="LSR13" s="229"/>
      <c r="LSS13" s="226"/>
      <c r="LST13" s="227"/>
      <c r="LSU13" s="227"/>
      <c r="LSV13" s="227"/>
      <c r="LSW13" s="228"/>
      <c r="LSX13" s="228"/>
      <c r="LSY13" s="228"/>
      <c r="LSZ13" s="228"/>
      <c r="LTA13" s="228"/>
      <c r="LTB13" s="228"/>
      <c r="LTC13" s="229"/>
      <c r="LTD13" s="230"/>
      <c r="LTE13" s="230"/>
      <c r="LTF13" s="231"/>
      <c r="LTG13" s="229"/>
      <c r="LTH13" s="230"/>
      <c r="LTI13" s="229"/>
      <c r="LTJ13" s="229"/>
      <c r="LTK13" s="230"/>
      <c r="LTL13" s="230"/>
      <c r="LTM13" s="230"/>
      <c r="LTN13" s="230"/>
      <c r="LTO13" s="230"/>
      <c r="LTP13" s="230"/>
      <c r="LTQ13" s="230"/>
      <c r="LTR13" s="230"/>
      <c r="LTS13" s="230"/>
      <c r="LTT13" s="230"/>
      <c r="LTU13" s="230"/>
      <c r="LTV13" s="230"/>
      <c r="LTW13" s="229"/>
      <c r="LTX13" s="226"/>
      <c r="LTY13" s="227"/>
      <c r="LTZ13" s="227"/>
      <c r="LUA13" s="227"/>
      <c r="LUB13" s="228"/>
      <c r="LUC13" s="228"/>
      <c r="LUD13" s="228"/>
      <c r="LUE13" s="228"/>
      <c r="LUF13" s="228"/>
      <c r="LUG13" s="228"/>
      <c r="LUH13" s="229"/>
      <c r="LUI13" s="230"/>
      <c r="LUJ13" s="230"/>
      <c r="LUK13" s="231"/>
      <c r="LUL13" s="229"/>
      <c r="LUM13" s="230"/>
      <c r="LUN13" s="229"/>
      <c r="LUO13" s="229"/>
      <c r="LUP13" s="230"/>
      <c r="LUQ13" s="230"/>
      <c r="LUR13" s="230"/>
      <c r="LUS13" s="230"/>
      <c r="LUT13" s="230"/>
      <c r="LUU13" s="230"/>
      <c r="LUV13" s="230"/>
      <c r="LUW13" s="230"/>
      <c r="LUX13" s="230"/>
      <c r="LUY13" s="230"/>
      <c r="LUZ13" s="230"/>
      <c r="LVA13" s="230"/>
      <c r="LVB13" s="229"/>
      <c r="LVC13" s="226"/>
      <c r="LVD13" s="227"/>
      <c r="LVE13" s="227"/>
      <c r="LVF13" s="227"/>
      <c r="LVG13" s="228"/>
      <c r="LVH13" s="228"/>
      <c r="LVI13" s="228"/>
      <c r="LVJ13" s="228"/>
      <c r="LVK13" s="228"/>
      <c r="LVL13" s="228"/>
      <c r="LVM13" s="229"/>
      <c r="LVN13" s="230"/>
      <c r="LVO13" s="230"/>
      <c r="LVP13" s="231"/>
      <c r="LVQ13" s="229"/>
      <c r="LVR13" s="230"/>
      <c r="LVS13" s="229"/>
      <c r="LVT13" s="229"/>
      <c r="LVU13" s="230"/>
      <c r="LVV13" s="230"/>
      <c r="LVW13" s="230"/>
      <c r="LVX13" s="230"/>
      <c r="LVY13" s="230"/>
      <c r="LVZ13" s="230"/>
      <c r="LWA13" s="230"/>
      <c r="LWB13" s="230"/>
      <c r="LWC13" s="230"/>
      <c r="LWD13" s="230"/>
      <c r="LWE13" s="230"/>
      <c r="LWF13" s="230"/>
      <c r="LWG13" s="229"/>
      <c r="LWH13" s="226"/>
      <c r="LWI13" s="227"/>
      <c r="LWJ13" s="227"/>
      <c r="LWK13" s="227"/>
      <c r="LWL13" s="228"/>
      <c r="LWM13" s="228"/>
      <c r="LWN13" s="228"/>
      <c r="LWO13" s="228"/>
      <c r="LWP13" s="228"/>
      <c r="LWQ13" s="228"/>
      <c r="LWR13" s="229"/>
      <c r="LWS13" s="230"/>
      <c r="LWT13" s="230"/>
      <c r="LWU13" s="231"/>
      <c r="LWV13" s="229"/>
      <c r="LWW13" s="230"/>
      <c r="LWX13" s="229"/>
      <c r="LWY13" s="229"/>
      <c r="LWZ13" s="230"/>
      <c r="LXA13" s="230"/>
      <c r="LXB13" s="230"/>
      <c r="LXC13" s="230"/>
      <c r="LXD13" s="230"/>
      <c r="LXE13" s="230"/>
      <c r="LXF13" s="230"/>
      <c r="LXG13" s="230"/>
      <c r="LXH13" s="230"/>
      <c r="LXI13" s="230"/>
      <c r="LXJ13" s="230"/>
      <c r="LXK13" s="230"/>
      <c r="LXL13" s="229"/>
      <c r="LXM13" s="226"/>
      <c r="LXN13" s="227"/>
      <c r="LXO13" s="227"/>
      <c r="LXP13" s="227"/>
      <c r="LXQ13" s="228"/>
      <c r="LXR13" s="228"/>
      <c r="LXS13" s="228"/>
      <c r="LXT13" s="228"/>
      <c r="LXU13" s="228"/>
      <c r="LXV13" s="228"/>
      <c r="LXW13" s="229"/>
      <c r="LXX13" s="230"/>
      <c r="LXY13" s="230"/>
      <c r="LXZ13" s="231"/>
      <c r="LYA13" s="229"/>
      <c r="LYB13" s="230"/>
      <c r="LYC13" s="229"/>
      <c r="LYD13" s="229"/>
      <c r="LYE13" s="230"/>
      <c r="LYF13" s="230"/>
      <c r="LYG13" s="230"/>
      <c r="LYH13" s="230"/>
      <c r="LYI13" s="230"/>
      <c r="LYJ13" s="230"/>
      <c r="LYK13" s="230"/>
      <c r="LYL13" s="230"/>
      <c r="LYM13" s="230"/>
      <c r="LYN13" s="230"/>
      <c r="LYO13" s="230"/>
      <c r="LYP13" s="230"/>
      <c r="LYQ13" s="229"/>
      <c r="LYR13" s="226"/>
      <c r="LYS13" s="227"/>
      <c r="LYT13" s="227"/>
      <c r="LYU13" s="227"/>
      <c r="LYV13" s="228"/>
      <c r="LYW13" s="228"/>
      <c r="LYX13" s="228"/>
      <c r="LYY13" s="228"/>
      <c r="LYZ13" s="228"/>
      <c r="LZA13" s="228"/>
      <c r="LZB13" s="229"/>
      <c r="LZC13" s="230"/>
      <c r="LZD13" s="230"/>
      <c r="LZE13" s="231"/>
      <c r="LZF13" s="229"/>
      <c r="LZG13" s="230"/>
      <c r="LZH13" s="229"/>
      <c r="LZI13" s="229"/>
      <c r="LZJ13" s="230"/>
      <c r="LZK13" s="230"/>
      <c r="LZL13" s="230"/>
      <c r="LZM13" s="230"/>
      <c r="LZN13" s="230"/>
      <c r="LZO13" s="230"/>
      <c r="LZP13" s="230"/>
      <c r="LZQ13" s="230"/>
      <c r="LZR13" s="230"/>
      <c r="LZS13" s="230"/>
      <c r="LZT13" s="230"/>
      <c r="LZU13" s="230"/>
      <c r="LZV13" s="229"/>
      <c r="LZW13" s="226"/>
      <c r="LZX13" s="227"/>
      <c r="LZY13" s="227"/>
      <c r="LZZ13" s="227"/>
      <c r="MAA13" s="228"/>
      <c r="MAB13" s="228"/>
      <c r="MAC13" s="228"/>
      <c r="MAD13" s="228"/>
      <c r="MAE13" s="228"/>
      <c r="MAF13" s="228"/>
      <c r="MAG13" s="229"/>
      <c r="MAH13" s="230"/>
      <c r="MAI13" s="230"/>
      <c r="MAJ13" s="231"/>
      <c r="MAK13" s="229"/>
      <c r="MAL13" s="230"/>
      <c r="MAM13" s="229"/>
      <c r="MAN13" s="229"/>
      <c r="MAO13" s="230"/>
      <c r="MAP13" s="230"/>
      <c r="MAQ13" s="230"/>
      <c r="MAR13" s="230"/>
      <c r="MAS13" s="230"/>
      <c r="MAT13" s="230"/>
      <c r="MAU13" s="230"/>
      <c r="MAV13" s="230"/>
      <c r="MAW13" s="230"/>
      <c r="MAX13" s="230"/>
      <c r="MAY13" s="230"/>
      <c r="MAZ13" s="230"/>
      <c r="MBA13" s="229"/>
      <c r="MBB13" s="226"/>
      <c r="MBC13" s="227"/>
      <c r="MBD13" s="227"/>
      <c r="MBE13" s="227"/>
      <c r="MBF13" s="228"/>
      <c r="MBG13" s="228"/>
      <c r="MBH13" s="228"/>
      <c r="MBI13" s="228"/>
      <c r="MBJ13" s="228"/>
      <c r="MBK13" s="228"/>
      <c r="MBL13" s="229"/>
      <c r="MBM13" s="230"/>
      <c r="MBN13" s="230"/>
      <c r="MBO13" s="231"/>
      <c r="MBP13" s="229"/>
      <c r="MBQ13" s="230"/>
      <c r="MBR13" s="229"/>
      <c r="MBS13" s="229"/>
      <c r="MBT13" s="230"/>
      <c r="MBU13" s="230"/>
      <c r="MBV13" s="230"/>
      <c r="MBW13" s="230"/>
      <c r="MBX13" s="230"/>
      <c r="MBY13" s="230"/>
      <c r="MBZ13" s="230"/>
      <c r="MCA13" s="230"/>
      <c r="MCB13" s="230"/>
      <c r="MCC13" s="230"/>
      <c r="MCD13" s="230"/>
      <c r="MCE13" s="230"/>
      <c r="MCF13" s="229"/>
      <c r="MCG13" s="226"/>
      <c r="MCH13" s="227"/>
      <c r="MCI13" s="227"/>
      <c r="MCJ13" s="227"/>
      <c r="MCK13" s="228"/>
      <c r="MCL13" s="228"/>
      <c r="MCM13" s="228"/>
      <c r="MCN13" s="228"/>
      <c r="MCO13" s="228"/>
      <c r="MCP13" s="228"/>
      <c r="MCQ13" s="229"/>
      <c r="MCR13" s="230"/>
      <c r="MCS13" s="230"/>
      <c r="MCT13" s="231"/>
      <c r="MCU13" s="229"/>
      <c r="MCV13" s="230"/>
      <c r="MCW13" s="229"/>
      <c r="MCX13" s="229"/>
      <c r="MCY13" s="230"/>
      <c r="MCZ13" s="230"/>
      <c r="MDA13" s="230"/>
      <c r="MDB13" s="230"/>
      <c r="MDC13" s="230"/>
      <c r="MDD13" s="230"/>
      <c r="MDE13" s="230"/>
      <c r="MDF13" s="230"/>
      <c r="MDG13" s="230"/>
      <c r="MDH13" s="230"/>
      <c r="MDI13" s="230"/>
      <c r="MDJ13" s="230"/>
      <c r="MDK13" s="229"/>
      <c r="MDL13" s="226"/>
      <c r="MDM13" s="227"/>
      <c r="MDN13" s="227"/>
      <c r="MDO13" s="227"/>
      <c r="MDP13" s="228"/>
      <c r="MDQ13" s="228"/>
      <c r="MDR13" s="228"/>
      <c r="MDS13" s="228"/>
      <c r="MDT13" s="228"/>
      <c r="MDU13" s="228"/>
      <c r="MDV13" s="229"/>
      <c r="MDW13" s="230"/>
      <c r="MDX13" s="230"/>
      <c r="MDY13" s="231"/>
      <c r="MDZ13" s="229"/>
      <c r="MEA13" s="230"/>
      <c r="MEB13" s="229"/>
      <c r="MEC13" s="229"/>
      <c r="MED13" s="230"/>
      <c r="MEE13" s="230"/>
      <c r="MEF13" s="230"/>
      <c r="MEG13" s="230"/>
      <c r="MEH13" s="230"/>
      <c r="MEI13" s="230"/>
      <c r="MEJ13" s="230"/>
      <c r="MEK13" s="230"/>
      <c r="MEL13" s="230"/>
      <c r="MEM13" s="230"/>
      <c r="MEN13" s="230"/>
      <c r="MEO13" s="230"/>
      <c r="MEP13" s="229"/>
      <c r="MEQ13" s="226"/>
      <c r="MER13" s="227"/>
      <c r="MES13" s="227"/>
      <c r="MET13" s="227"/>
      <c r="MEU13" s="228"/>
      <c r="MEV13" s="228"/>
      <c r="MEW13" s="228"/>
      <c r="MEX13" s="228"/>
      <c r="MEY13" s="228"/>
      <c r="MEZ13" s="228"/>
      <c r="MFA13" s="229"/>
      <c r="MFB13" s="230"/>
      <c r="MFC13" s="230"/>
      <c r="MFD13" s="231"/>
      <c r="MFE13" s="229"/>
      <c r="MFF13" s="230"/>
      <c r="MFG13" s="229"/>
      <c r="MFH13" s="229"/>
      <c r="MFI13" s="230"/>
      <c r="MFJ13" s="230"/>
      <c r="MFK13" s="230"/>
      <c r="MFL13" s="230"/>
      <c r="MFM13" s="230"/>
      <c r="MFN13" s="230"/>
      <c r="MFO13" s="230"/>
      <c r="MFP13" s="230"/>
      <c r="MFQ13" s="230"/>
      <c r="MFR13" s="230"/>
      <c r="MFS13" s="230"/>
      <c r="MFT13" s="230"/>
      <c r="MFU13" s="229"/>
      <c r="MFV13" s="226"/>
      <c r="MFW13" s="227"/>
      <c r="MFX13" s="227"/>
      <c r="MFY13" s="227"/>
      <c r="MFZ13" s="228"/>
      <c r="MGA13" s="228"/>
      <c r="MGB13" s="228"/>
      <c r="MGC13" s="228"/>
      <c r="MGD13" s="228"/>
      <c r="MGE13" s="228"/>
      <c r="MGF13" s="229"/>
      <c r="MGG13" s="230"/>
      <c r="MGH13" s="230"/>
      <c r="MGI13" s="231"/>
      <c r="MGJ13" s="229"/>
      <c r="MGK13" s="230"/>
      <c r="MGL13" s="229"/>
      <c r="MGM13" s="229"/>
      <c r="MGN13" s="230"/>
      <c r="MGO13" s="230"/>
      <c r="MGP13" s="230"/>
      <c r="MGQ13" s="230"/>
      <c r="MGR13" s="230"/>
      <c r="MGS13" s="230"/>
      <c r="MGT13" s="230"/>
      <c r="MGU13" s="230"/>
      <c r="MGV13" s="230"/>
      <c r="MGW13" s="230"/>
      <c r="MGX13" s="230"/>
      <c r="MGY13" s="230"/>
      <c r="MGZ13" s="229"/>
      <c r="MHA13" s="226"/>
      <c r="MHB13" s="227"/>
      <c r="MHC13" s="227"/>
      <c r="MHD13" s="227"/>
      <c r="MHE13" s="228"/>
      <c r="MHF13" s="228"/>
      <c r="MHG13" s="228"/>
      <c r="MHH13" s="228"/>
      <c r="MHI13" s="228"/>
      <c r="MHJ13" s="228"/>
      <c r="MHK13" s="229"/>
      <c r="MHL13" s="230"/>
      <c r="MHM13" s="230"/>
      <c r="MHN13" s="231"/>
      <c r="MHO13" s="229"/>
      <c r="MHP13" s="230"/>
      <c r="MHQ13" s="229"/>
      <c r="MHR13" s="229"/>
      <c r="MHS13" s="230"/>
      <c r="MHT13" s="230"/>
      <c r="MHU13" s="230"/>
      <c r="MHV13" s="230"/>
      <c r="MHW13" s="230"/>
      <c r="MHX13" s="230"/>
      <c r="MHY13" s="230"/>
      <c r="MHZ13" s="230"/>
      <c r="MIA13" s="230"/>
      <c r="MIB13" s="230"/>
      <c r="MIC13" s="230"/>
      <c r="MID13" s="230"/>
      <c r="MIE13" s="229"/>
      <c r="MIF13" s="226"/>
      <c r="MIG13" s="227"/>
      <c r="MIH13" s="227"/>
      <c r="MII13" s="227"/>
      <c r="MIJ13" s="228"/>
      <c r="MIK13" s="228"/>
      <c r="MIL13" s="228"/>
      <c r="MIM13" s="228"/>
      <c r="MIN13" s="228"/>
      <c r="MIO13" s="228"/>
      <c r="MIP13" s="229"/>
      <c r="MIQ13" s="230"/>
      <c r="MIR13" s="230"/>
      <c r="MIS13" s="231"/>
      <c r="MIT13" s="229"/>
      <c r="MIU13" s="230"/>
      <c r="MIV13" s="229"/>
      <c r="MIW13" s="229"/>
      <c r="MIX13" s="230"/>
      <c r="MIY13" s="230"/>
      <c r="MIZ13" s="230"/>
      <c r="MJA13" s="230"/>
      <c r="MJB13" s="230"/>
      <c r="MJC13" s="230"/>
      <c r="MJD13" s="230"/>
      <c r="MJE13" s="230"/>
      <c r="MJF13" s="230"/>
      <c r="MJG13" s="230"/>
      <c r="MJH13" s="230"/>
      <c r="MJI13" s="230"/>
      <c r="MJJ13" s="229"/>
      <c r="MJK13" s="226"/>
      <c r="MJL13" s="227"/>
      <c r="MJM13" s="227"/>
      <c r="MJN13" s="227"/>
      <c r="MJO13" s="228"/>
      <c r="MJP13" s="228"/>
      <c r="MJQ13" s="228"/>
      <c r="MJR13" s="228"/>
      <c r="MJS13" s="228"/>
      <c r="MJT13" s="228"/>
      <c r="MJU13" s="229"/>
      <c r="MJV13" s="230"/>
      <c r="MJW13" s="230"/>
      <c r="MJX13" s="231"/>
      <c r="MJY13" s="229"/>
      <c r="MJZ13" s="230"/>
      <c r="MKA13" s="229"/>
      <c r="MKB13" s="229"/>
      <c r="MKC13" s="230"/>
      <c r="MKD13" s="230"/>
      <c r="MKE13" s="230"/>
      <c r="MKF13" s="230"/>
      <c r="MKG13" s="230"/>
      <c r="MKH13" s="230"/>
      <c r="MKI13" s="230"/>
      <c r="MKJ13" s="230"/>
      <c r="MKK13" s="230"/>
      <c r="MKL13" s="230"/>
      <c r="MKM13" s="230"/>
      <c r="MKN13" s="230"/>
      <c r="MKO13" s="229"/>
      <c r="MKP13" s="226"/>
      <c r="MKQ13" s="227"/>
      <c r="MKR13" s="227"/>
      <c r="MKS13" s="227"/>
      <c r="MKT13" s="228"/>
      <c r="MKU13" s="228"/>
      <c r="MKV13" s="228"/>
      <c r="MKW13" s="228"/>
      <c r="MKX13" s="228"/>
      <c r="MKY13" s="228"/>
      <c r="MKZ13" s="229"/>
      <c r="MLA13" s="230"/>
      <c r="MLB13" s="230"/>
      <c r="MLC13" s="231"/>
      <c r="MLD13" s="229"/>
      <c r="MLE13" s="230"/>
      <c r="MLF13" s="229"/>
      <c r="MLG13" s="229"/>
      <c r="MLH13" s="230"/>
      <c r="MLI13" s="230"/>
      <c r="MLJ13" s="230"/>
      <c r="MLK13" s="230"/>
      <c r="MLL13" s="230"/>
      <c r="MLM13" s="230"/>
      <c r="MLN13" s="230"/>
      <c r="MLO13" s="230"/>
      <c r="MLP13" s="230"/>
      <c r="MLQ13" s="230"/>
      <c r="MLR13" s="230"/>
      <c r="MLS13" s="230"/>
      <c r="MLT13" s="229"/>
      <c r="MLU13" s="226"/>
      <c r="MLV13" s="227"/>
      <c r="MLW13" s="227"/>
      <c r="MLX13" s="227"/>
      <c r="MLY13" s="228"/>
      <c r="MLZ13" s="228"/>
      <c r="MMA13" s="228"/>
      <c r="MMB13" s="228"/>
      <c r="MMC13" s="228"/>
      <c r="MMD13" s="228"/>
      <c r="MME13" s="229"/>
      <c r="MMF13" s="230"/>
      <c r="MMG13" s="230"/>
      <c r="MMH13" s="231"/>
      <c r="MMI13" s="229"/>
      <c r="MMJ13" s="230"/>
      <c r="MMK13" s="229"/>
      <c r="MML13" s="229"/>
      <c r="MMM13" s="230"/>
      <c r="MMN13" s="230"/>
      <c r="MMO13" s="230"/>
      <c r="MMP13" s="230"/>
      <c r="MMQ13" s="230"/>
      <c r="MMR13" s="230"/>
      <c r="MMS13" s="230"/>
      <c r="MMT13" s="230"/>
      <c r="MMU13" s="230"/>
      <c r="MMV13" s="230"/>
      <c r="MMW13" s="230"/>
      <c r="MMX13" s="230"/>
      <c r="MMY13" s="229"/>
      <c r="MMZ13" s="226"/>
      <c r="MNA13" s="227"/>
      <c r="MNB13" s="227"/>
      <c r="MNC13" s="227"/>
      <c r="MND13" s="228"/>
      <c r="MNE13" s="228"/>
      <c r="MNF13" s="228"/>
      <c r="MNG13" s="228"/>
      <c r="MNH13" s="228"/>
      <c r="MNI13" s="228"/>
      <c r="MNJ13" s="229"/>
      <c r="MNK13" s="230"/>
      <c r="MNL13" s="230"/>
      <c r="MNM13" s="231"/>
      <c r="MNN13" s="229"/>
      <c r="MNO13" s="230"/>
      <c r="MNP13" s="229"/>
      <c r="MNQ13" s="229"/>
      <c r="MNR13" s="230"/>
      <c r="MNS13" s="230"/>
      <c r="MNT13" s="230"/>
      <c r="MNU13" s="230"/>
      <c r="MNV13" s="230"/>
      <c r="MNW13" s="230"/>
      <c r="MNX13" s="230"/>
      <c r="MNY13" s="230"/>
      <c r="MNZ13" s="230"/>
      <c r="MOA13" s="230"/>
      <c r="MOB13" s="230"/>
      <c r="MOC13" s="230"/>
      <c r="MOD13" s="229"/>
      <c r="MOE13" s="226"/>
      <c r="MOF13" s="227"/>
      <c r="MOG13" s="227"/>
      <c r="MOH13" s="227"/>
      <c r="MOI13" s="228"/>
      <c r="MOJ13" s="228"/>
      <c r="MOK13" s="228"/>
      <c r="MOL13" s="228"/>
      <c r="MOM13" s="228"/>
      <c r="MON13" s="228"/>
      <c r="MOO13" s="229"/>
      <c r="MOP13" s="230"/>
      <c r="MOQ13" s="230"/>
      <c r="MOR13" s="231"/>
      <c r="MOS13" s="229"/>
      <c r="MOT13" s="230"/>
      <c r="MOU13" s="229"/>
      <c r="MOV13" s="229"/>
      <c r="MOW13" s="230"/>
      <c r="MOX13" s="230"/>
      <c r="MOY13" s="230"/>
      <c r="MOZ13" s="230"/>
      <c r="MPA13" s="230"/>
      <c r="MPB13" s="230"/>
      <c r="MPC13" s="230"/>
      <c r="MPD13" s="230"/>
      <c r="MPE13" s="230"/>
      <c r="MPF13" s="230"/>
      <c r="MPG13" s="230"/>
      <c r="MPH13" s="230"/>
      <c r="MPI13" s="229"/>
      <c r="MPJ13" s="226"/>
      <c r="MPK13" s="227"/>
      <c r="MPL13" s="227"/>
      <c r="MPM13" s="227"/>
      <c r="MPN13" s="228"/>
      <c r="MPO13" s="228"/>
      <c r="MPP13" s="228"/>
      <c r="MPQ13" s="228"/>
      <c r="MPR13" s="228"/>
      <c r="MPS13" s="228"/>
      <c r="MPT13" s="229"/>
      <c r="MPU13" s="230"/>
      <c r="MPV13" s="230"/>
      <c r="MPW13" s="231"/>
      <c r="MPX13" s="229"/>
      <c r="MPY13" s="230"/>
      <c r="MPZ13" s="229"/>
      <c r="MQA13" s="229"/>
      <c r="MQB13" s="230"/>
      <c r="MQC13" s="230"/>
      <c r="MQD13" s="230"/>
      <c r="MQE13" s="230"/>
      <c r="MQF13" s="230"/>
      <c r="MQG13" s="230"/>
      <c r="MQH13" s="230"/>
      <c r="MQI13" s="230"/>
      <c r="MQJ13" s="230"/>
      <c r="MQK13" s="230"/>
      <c r="MQL13" s="230"/>
      <c r="MQM13" s="230"/>
      <c r="MQN13" s="229"/>
      <c r="MQO13" s="226"/>
      <c r="MQP13" s="227"/>
      <c r="MQQ13" s="227"/>
      <c r="MQR13" s="227"/>
      <c r="MQS13" s="228"/>
      <c r="MQT13" s="228"/>
      <c r="MQU13" s="228"/>
      <c r="MQV13" s="228"/>
      <c r="MQW13" s="228"/>
      <c r="MQX13" s="228"/>
      <c r="MQY13" s="229"/>
      <c r="MQZ13" s="230"/>
      <c r="MRA13" s="230"/>
      <c r="MRB13" s="231"/>
      <c r="MRC13" s="229"/>
      <c r="MRD13" s="230"/>
      <c r="MRE13" s="229"/>
      <c r="MRF13" s="229"/>
      <c r="MRG13" s="230"/>
      <c r="MRH13" s="230"/>
      <c r="MRI13" s="230"/>
      <c r="MRJ13" s="230"/>
      <c r="MRK13" s="230"/>
      <c r="MRL13" s="230"/>
      <c r="MRM13" s="230"/>
      <c r="MRN13" s="230"/>
      <c r="MRO13" s="230"/>
      <c r="MRP13" s="230"/>
      <c r="MRQ13" s="230"/>
      <c r="MRR13" s="230"/>
      <c r="MRS13" s="229"/>
      <c r="MRT13" s="226"/>
      <c r="MRU13" s="227"/>
      <c r="MRV13" s="227"/>
      <c r="MRW13" s="227"/>
      <c r="MRX13" s="228"/>
      <c r="MRY13" s="228"/>
      <c r="MRZ13" s="228"/>
      <c r="MSA13" s="228"/>
      <c r="MSB13" s="228"/>
      <c r="MSC13" s="228"/>
      <c r="MSD13" s="229"/>
      <c r="MSE13" s="230"/>
      <c r="MSF13" s="230"/>
      <c r="MSG13" s="231"/>
      <c r="MSH13" s="229"/>
      <c r="MSI13" s="230"/>
      <c r="MSJ13" s="229"/>
      <c r="MSK13" s="229"/>
      <c r="MSL13" s="230"/>
      <c r="MSM13" s="230"/>
      <c r="MSN13" s="230"/>
      <c r="MSO13" s="230"/>
      <c r="MSP13" s="230"/>
      <c r="MSQ13" s="230"/>
      <c r="MSR13" s="230"/>
      <c r="MSS13" s="230"/>
      <c r="MST13" s="230"/>
      <c r="MSU13" s="230"/>
      <c r="MSV13" s="230"/>
      <c r="MSW13" s="230"/>
      <c r="MSX13" s="229"/>
      <c r="MSY13" s="226"/>
      <c r="MSZ13" s="227"/>
      <c r="MTA13" s="227"/>
      <c r="MTB13" s="227"/>
      <c r="MTC13" s="228"/>
      <c r="MTD13" s="228"/>
      <c r="MTE13" s="228"/>
      <c r="MTF13" s="228"/>
      <c r="MTG13" s="228"/>
      <c r="MTH13" s="228"/>
      <c r="MTI13" s="229"/>
      <c r="MTJ13" s="230"/>
      <c r="MTK13" s="230"/>
      <c r="MTL13" s="231"/>
      <c r="MTM13" s="229"/>
      <c r="MTN13" s="230"/>
      <c r="MTO13" s="229"/>
      <c r="MTP13" s="229"/>
      <c r="MTQ13" s="230"/>
      <c r="MTR13" s="230"/>
      <c r="MTS13" s="230"/>
      <c r="MTT13" s="230"/>
      <c r="MTU13" s="230"/>
      <c r="MTV13" s="230"/>
      <c r="MTW13" s="230"/>
      <c r="MTX13" s="230"/>
      <c r="MTY13" s="230"/>
      <c r="MTZ13" s="230"/>
      <c r="MUA13" s="230"/>
      <c r="MUB13" s="230"/>
      <c r="MUC13" s="229"/>
      <c r="MUD13" s="226"/>
      <c r="MUE13" s="227"/>
      <c r="MUF13" s="227"/>
      <c r="MUG13" s="227"/>
      <c r="MUH13" s="228"/>
      <c r="MUI13" s="228"/>
      <c r="MUJ13" s="228"/>
      <c r="MUK13" s="228"/>
      <c r="MUL13" s="228"/>
      <c r="MUM13" s="228"/>
      <c r="MUN13" s="229"/>
      <c r="MUO13" s="230"/>
      <c r="MUP13" s="230"/>
      <c r="MUQ13" s="231"/>
      <c r="MUR13" s="229"/>
      <c r="MUS13" s="230"/>
      <c r="MUT13" s="229"/>
      <c r="MUU13" s="229"/>
      <c r="MUV13" s="230"/>
      <c r="MUW13" s="230"/>
      <c r="MUX13" s="230"/>
      <c r="MUY13" s="230"/>
      <c r="MUZ13" s="230"/>
      <c r="MVA13" s="230"/>
      <c r="MVB13" s="230"/>
      <c r="MVC13" s="230"/>
      <c r="MVD13" s="230"/>
      <c r="MVE13" s="230"/>
      <c r="MVF13" s="230"/>
      <c r="MVG13" s="230"/>
      <c r="MVH13" s="229"/>
      <c r="MVI13" s="226"/>
      <c r="MVJ13" s="227"/>
      <c r="MVK13" s="227"/>
      <c r="MVL13" s="227"/>
      <c r="MVM13" s="228"/>
      <c r="MVN13" s="228"/>
      <c r="MVO13" s="228"/>
      <c r="MVP13" s="228"/>
      <c r="MVQ13" s="228"/>
      <c r="MVR13" s="228"/>
      <c r="MVS13" s="229"/>
      <c r="MVT13" s="230"/>
      <c r="MVU13" s="230"/>
      <c r="MVV13" s="231"/>
      <c r="MVW13" s="229"/>
      <c r="MVX13" s="230"/>
      <c r="MVY13" s="229"/>
      <c r="MVZ13" s="229"/>
      <c r="MWA13" s="230"/>
      <c r="MWB13" s="230"/>
      <c r="MWC13" s="230"/>
      <c r="MWD13" s="230"/>
      <c r="MWE13" s="230"/>
      <c r="MWF13" s="230"/>
      <c r="MWG13" s="230"/>
      <c r="MWH13" s="230"/>
      <c r="MWI13" s="230"/>
      <c r="MWJ13" s="230"/>
      <c r="MWK13" s="230"/>
      <c r="MWL13" s="230"/>
      <c r="MWM13" s="229"/>
      <c r="MWN13" s="226"/>
      <c r="MWO13" s="227"/>
      <c r="MWP13" s="227"/>
      <c r="MWQ13" s="227"/>
      <c r="MWR13" s="228"/>
      <c r="MWS13" s="228"/>
      <c r="MWT13" s="228"/>
      <c r="MWU13" s="228"/>
      <c r="MWV13" s="228"/>
      <c r="MWW13" s="228"/>
      <c r="MWX13" s="229"/>
      <c r="MWY13" s="230"/>
      <c r="MWZ13" s="230"/>
      <c r="MXA13" s="231"/>
      <c r="MXB13" s="229"/>
      <c r="MXC13" s="230"/>
      <c r="MXD13" s="229"/>
      <c r="MXE13" s="229"/>
      <c r="MXF13" s="230"/>
      <c r="MXG13" s="230"/>
      <c r="MXH13" s="230"/>
      <c r="MXI13" s="230"/>
      <c r="MXJ13" s="230"/>
      <c r="MXK13" s="230"/>
      <c r="MXL13" s="230"/>
      <c r="MXM13" s="230"/>
      <c r="MXN13" s="230"/>
      <c r="MXO13" s="230"/>
      <c r="MXP13" s="230"/>
      <c r="MXQ13" s="230"/>
      <c r="MXR13" s="229"/>
      <c r="MXS13" s="226"/>
      <c r="MXT13" s="227"/>
      <c r="MXU13" s="227"/>
      <c r="MXV13" s="227"/>
      <c r="MXW13" s="228"/>
      <c r="MXX13" s="228"/>
      <c r="MXY13" s="228"/>
      <c r="MXZ13" s="228"/>
      <c r="MYA13" s="228"/>
      <c r="MYB13" s="228"/>
      <c r="MYC13" s="229"/>
      <c r="MYD13" s="230"/>
      <c r="MYE13" s="230"/>
      <c r="MYF13" s="231"/>
      <c r="MYG13" s="229"/>
      <c r="MYH13" s="230"/>
      <c r="MYI13" s="229"/>
      <c r="MYJ13" s="229"/>
      <c r="MYK13" s="230"/>
      <c r="MYL13" s="230"/>
      <c r="MYM13" s="230"/>
      <c r="MYN13" s="230"/>
      <c r="MYO13" s="230"/>
      <c r="MYP13" s="230"/>
      <c r="MYQ13" s="230"/>
      <c r="MYR13" s="230"/>
      <c r="MYS13" s="230"/>
      <c r="MYT13" s="230"/>
      <c r="MYU13" s="230"/>
      <c r="MYV13" s="230"/>
      <c r="MYW13" s="229"/>
      <c r="MYX13" s="226"/>
      <c r="MYY13" s="227"/>
      <c r="MYZ13" s="227"/>
      <c r="MZA13" s="227"/>
      <c r="MZB13" s="228"/>
      <c r="MZC13" s="228"/>
      <c r="MZD13" s="228"/>
      <c r="MZE13" s="228"/>
      <c r="MZF13" s="228"/>
      <c r="MZG13" s="228"/>
      <c r="MZH13" s="229"/>
      <c r="MZI13" s="230"/>
      <c r="MZJ13" s="230"/>
      <c r="MZK13" s="231"/>
      <c r="MZL13" s="229"/>
      <c r="MZM13" s="230"/>
      <c r="MZN13" s="229"/>
      <c r="MZO13" s="229"/>
      <c r="MZP13" s="230"/>
      <c r="MZQ13" s="230"/>
      <c r="MZR13" s="230"/>
      <c r="MZS13" s="230"/>
      <c r="MZT13" s="230"/>
      <c r="MZU13" s="230"/>
      <c r="MZV13" s="230"/>
      <c r="MZW13" s="230"/>
      <c r="MZX13" s="230"/>
      <c r="MZY13" s="230"/>
      <c r="MZZ13" s="230"/>
      <c r="NAA13" s="230"/>
      <c r="NAB13" s="229"/>
      <c r="NAC13" s="226"/>
      <c r="NAD13" s="227"/>
      <c r="NAE13" s="227"/>
      <c r="NAF13" s="227"/>
      <c r="NAG13" s="228"/>
      <c r="NAH13" s="228"/>
      <c r="NAI13" s="228"/>
      <c r="NAJ13" s="228"/>
      <c r="NAK13" s="228"/>
      <c r="NAL13" s="228"/>
      <c r="NAM13" s="229"/>
      <c r="NAN13" s="230"/>
      <c r="NAO13" s="230"/>
      <c r="NAP13" s="231"/>
      <c r="NAQ13" s="229"/>
      <c r="NAR13" s="230"/>
      <c r="NAS13" s="229"/>
      <c r="NAT13" s="229"/>
      <c r="NAU13" s="230"/>
      <c r="NAV13" s="230"/>
      <c r="NAW13" s="230"/>
      <c r="NAX13" s="230"/>
      <c r="NAY13" s="230"/>
      <c r="NAZ13" s="230"/>
      <c r="NBA13" s="230"/>
      <c r="NBB13" s="230"/>
      <c r="NBC13" s="230"/>
      <c r="NBD13" s="230"/>
      <c r="NBE13" s="230"/>
      <c r="NBF13" s="230"/>
      <c r="NBG13" s="229"/>
      <c r="NBH13" s="226"/>
      <c r="NBI13" s="227"/>
      <c r="NBJ13" s="227"/>
      <c r="NBK13" s="227"/>
      <c r="NBL13" s="228"/>
      <c r="NBM13" s="228"/>
      <c r="NBN13" s="228"/>
      <c r="NBO13" s="228"/>
      <c r="NBP13" s="228"/>
      <c r="NBQ13" s="228"/>
      <c r="NBR13" s="229"/>
      <c r="NBS13" s="230"/>
      <c r="NBT13" s="230"/>
      <c r="NBU13" s="231"/>
      <c r="NBV13" s="229"/>
      <c r="NBW13" s="230"/>
      <c r="NBX13" s="229"/>
      <c r="NBY13" s="229"/>
      <c r="NBZ13" s="230"/>
      <c r="NCA13" s="230"/>
      <c r="NCB13" s="230"/>
      <c r="NCC13" s="230"/>
      <c r="NCD13" s="230"/>
      <c r="NCE13" s="230"/>
      <c r="NCF13" s="230"/>
      <c r="NCG13" s="230"/>
      <c r="NCH13" s="230"/>
      <c r="NCI13" s="230"/>
      <c r="NCJ13" s="230"/>
      <c r="NCK13" s="230"/>
      <c r="NCL13" s="229"/>
      <c r="NCM13" s="226"/>
      <c r="NCN13" s="227"/>
      <c r="NCO13" s="227"/>
      <c r="NCP13" s="227"/>
      <c r="NCQ13" s="228"/>
      <c r="NCR13" s="228"/>
      <c r="NCS13" s="228"/>
      <c r="NCT13" s="228"/>
      <c r="NCU13" s="228"/>
      <c r="NCV13" s="228"/>
      <c r="NCW13" s="229"/>
      <c r="NCX13" s="230"/>
      <c r="NCY13" s="230"/>
      <c r="NCZ13" s="231"/>
      <c r="NDA13" s="229"/>
      <c r="NDB13" s="230"/>
      <c r="NDC13" s="229"/>
      <c r="NDD13" s="229"/>
      <c r="NDE13" s="230"/>
      <c r="NDF13" s="230"/>
      <c r="NDG13" s="230"/>
      <c r="NDH13" s="230"/>
      <c r="NDI13" s="230"/>
      <c r="NDJ13" s="230"/>
      <c r="NDK13" s="230"/>
      <c r="NDL13" s="230"/>
      <c r="NDM13" s="230"/>
      <c r="NDN13" s="230"/>
      <c r="NDO13" s="230"/>
      <c r="NDP13" s="230"/>
      <c r="NDQ13" s="229"/>
      <c r="NDR13" s="226"/>
      <c r="NDS13" s="227"/>
      <c r="NDT13" s="227"/>
      <c r="NDU13" s="227"/>
      <c r="NDV13" s="228"/>
      <c r="NDW13" s="228"/>
      <c r="NDX13" s="228"/>
      <c r="NDY13" s="228"/>
      <c r="NDZ13" s="228"/>
      <c r="NEA13" s="228"/>
      <c r="NEB13" s="229"/>
      <c r="NEC13" s="230"/>
      <c r="NED13" s="230"/>
      <c r="NEE13" s="231"/>
      <c r="NEF13" s="229"/>
      <c r="NEG13" s="230"/>
      <c r="NEH13" s="229"/>
      <c r="NEI13" s="229"/>
      <c r="NEJ13" s="230"/>
      <c r="NEK13" s="230"/>
      <c r="NEL13" s="230"/>
      <c r="NEM13" s="230"/>
      <c r="NEN13" s="230"/>
      <c r="NEO13" s="230"/>
      <c r="NEP13" s="230"/>
      <c r="NEQ13" s="230"/>
      <c r="NER13" s="230"/>
      <c r="NES13" s="230"/>
      <c r="NET13" s="230"/>
      <c r="NEU13" s="230"/>
      <c r="NEV13" s="229"/>
      <c r="NEW13" s="226"/>
      <c r="NEX13" s="227"/>
      <c r="NEY13" s="227"/>
      <c r="NEZ13" s="227"/>
      <c r="NFA13" s="228"/>
      <c r="NFB13" s="228"/>
      <c r="NFC13" s="228"/>
      <c r="NFD13" s="228"/>
      <c r="NFE13" s="228"/>
      <c r="NFF13" s="228"/>
      <c r="NFG13" s="229"/>
      <c r="NFH13" s="230"/>
      <c r="NFI13" s="230"/>
      <c r="NFJ13" s="231"/>
      <c r="NFK13" s="229"/>
      <c r="NFL13" s="230"/>
      <c r="NFM13" s="229"/>
      <c r="NFN13" s="229"/>
      <c r="NFO13" s="230"/>
      <c r="NFP13" s="230"/>
      <c r="NFQ13" s="230"/>
      <c r="NFR13" s="230"/>
      <c r="NFS13" s="230"/>
      <c r="NFT13" s="230"/>
      <c r="NFU13" s="230"/>
      <c r="NFV13" s="230"/>
      <c r="NFW13" s="230"/>
      <c r="NFX13" s="230"/>
      <c r="NFY13" s="230"/>
      <c r="NFZ13" s="230"/>
      <c r="NGA13" s="229"/>
      <c r="NGB13" s="226"/>
      <c r="NGC13" s="227"/>
      <c r="NGD13" s="227"/>
      <c r="NGE13" s="227"/>
      <c r="NGF13" s="228"/>
      <c r="NGG13" s="228"/>
      <c r="NGH13" s="228"/>
      <c r="NGI13" s="228"/>
      <c r="NGJ13" s="228"/>
      <c r="NGK13" s="228"/>
      <c r="NGL13" s="229"/>
      <c r="NGM13" s="230"/>
      <c r="NGN13" s="230"/>
      <c r="NGO13" s="231"/>
      <c r="NGP13" s="229"/>
      <c r="NGQ13" s="230"/>
      <c r="NGR13" s="229"/>
      <c r="NGS13" s="229"/>
      <c r="NGT13" s="230"/>
      <c r="NGU13" s="230"/>
      <c r="NGV13" s="230"/>
      <c r="NGW13" s="230"/>
      <c r="NGX13" s="230"/>
      <c r="NGY13" s="230"/>
      <c r="NGZ13" s="230"/>
      <c r="NHA13" s="230"/>
      <c r="NHB13" s="230"/>
      <c r="NHC13" s="230"/>
      <c r="NHD13" s="230"/>
      <c r="NHE13" s="230"/>
      <c r="NHF13" s="229"/>
      <c r="NHG13" s="226"/>
      <c r="NHH13" s="227"/>
      <c r="NHI13" s="227"/>
      <c r="NHJ13" s="227"/>
      <c r="NHK13" s="228"/>
      <c r="NHL13" s="228"/>
      <c r="NHM13" s="228"/>
      <c r="NHN13" s="228"/>
      <c r="NHO13" s="228"/>
      <c r="NHP13" s="228"/>
      <c r="NHQ13" s="229"/>
      <c r="NHR13" s="230"/>
      <c r="NHS13" s="230"/>
      <c r="NHT13" s="231"/>
      <c r="NHU13" s="229"/>
      <c r="NHV13" s="230"/>
      <c r="NHW13" s="229"/>
      <c r="NHX13" s="229"/>
      <c r="NHY13" s="230"/>
      <c r="NHZ13" s="230"/>
      <c r="NIA13" s="230"/>
      <c r="NIB13" s="230"/>
      <c r="NIC13" s="230"/>
      <c r="NID13" s="230"/>
      <c r="NIE13" s="230"/>
      <c r="NIF13" s="230"/>
      <c r="NIG13" s="230"/>
      <c r="NIH13" s="230"/>
      <c r="NII13" s="230"/>
      <c r="NIJ13" s="230"/>
      <c r="NIK13" s="229"/>
      <c r="NIL13" s="226"/>
      <c r="NIM13" s="227"/>
      <c r="NIN13" s="227"/>
      <c r="NIO13" s="227"/>
      <c r="NIP13" s="228"/>
      <c r="NIQ13" s="228"/>
      <c r="NIR13" s="228"/>
      <c r="NIS13" s="228"/>
      <c r="NIT13" s="228"/>
      <c r="NIU13" s="228"/>
      <c r="NIV13" s="229"/>
      <c r="NIW13" s="230"/>
      <c r="NIX13" s="230"/>
      <c r="NIY13" s="231"/>
      <c r="NIZ13" s="229"/>
      <c r="NJA13" s="230"/>
      <c r="NJB13" s="229"/>
      <c r="NJC13" s="229"/>
      <c r="NJD13" s="230"/>
      <c r="NJE13" s="230"/>
      <c r="NJF13" s="230"/>
      <c r="NJG13" s="230"/>
      <c r="NJH13" s="230"/>
      <c r="NJI13" s="230"/>
      <c r="NJJ13" s="230"/>
      <c r="NJK13" s="230"/>
      <c r="NJL13" s="230"/>
      <c r="NJM13" s="230"/>
      <c r="NJN13" s="230"/>
      <c r="NJO13" s="230"/>
      <c r="NJP13" s="229"/>
      <c r="NJQ13" s="226"/>
      <c r="NJR13" s="227"/>
      <c r="NJS13" s="227"/>
      <c r="NJT13" s="227"/>
      <c r="NJU13" s="228"/>
      <c r="NJV13" s="228"/>
      <c r="NJW13" s="228"/>
      <c r="NJX13" s="228"/>
      <c r="NJY13" s="228"/>
      <c r="NJZ13" s="228"/>
      <c r="NKA13" s="229"/>
      <c r="NKB13" s="230"/>
      <c r="NKC13" s="230"/>
      <c r="NKD13" s="231"/>
      <c r="NKE13" s="229"/>
      <c r="NKF13" s="230"/>
      <c r="NKG13" s="229"/>
      <c r="NKH13" s="229"/>
      <c r="NKI13" s="230"/>
      <c r="NKJ13" s="230"/>
      <c r="NKK13" s="230"/>
      <c r="NKL13" s="230"/>
      <c r="NKM13" s="230"/>
      <c r="NKN13" s="230"/>
      <c r="NKO13" s="230"/>
      <c r="NKP13" s="230"/>
      <c r="NKQ13" s="230"/>
      <c r="NKR13" s="230"/>
      <c r="NKS13" s="230"/>
      <c r="NKT13" s="230"/>
      <c r="NKU13" s="229"/>
      <c r="NKV13" s="226"/>
      <c r="NKW13" s="227"/>
      <c r="NKX13" s="227"/>
      <c r="NKY13" s="227"/>
      <c r="NKZ13" s="228"/>
      <c r="NLA13" s="228"/>
      <c r="NLB13" s="228"/>
      <c r="NLC13" s="228"/>
      <c r="NLD13" s="228"/>
      <c r="NLE13" s="228"/>
      <c r="NLF13" s="229"/>
      <c r="NLG13" s="230"/>
      <c r="NLH13" s="230"/>
      <c r="NLI13" s="231"/>
      <c r="NLJ13" s="229"/>
      <c r="NLK13" s="230"/>
      <c r="NLL13" s="229"/>
      <c r="NLM13" s="229"/>
      <c r="NLN13" s="230"/>
      <c r="NLO13" s="230"/>
      <c r="NLP13" s="230"/>
      <c r="NLQ13" s="230"/>
      <c r="NLR13" s="230"/>
      <c r="NLS13" s="230"/>
      <c r="NLT13" s="230"/>
      <c r="NLU13" s="230"/>
      <c r="NLV13" s="230"/>
      <c r="NLW13" s="230"/>
      <c r="NLX13" s="230"/>
      <c r="NLY13" s="230"/>
      <c r="NLZ13" s="229"/>
      <c r="NMA13" s="226"/>
      <c r="NMB13" s="227"/>
      <c r="NMC13" s="227"/>
      <c r="NMD13" s="227"/>
      <c r="NME13" s="228"/>
      <c r="NMF13" s="228"/>
      <c r="NMG13" s="228"/>
      <c r="NMH13" s="228"/>
      <c r="NMI13" s="228"/>
      <c r="NMJ13" s="228"/>
      <c r="NMK13" s="229"/>
      <c r="NML13" s="230"/>
      <c r="NMM13" s="230"/>
      <c r="NMN13" s="231"/>
      <c r="NMO13" s="229"/>
      <c r="NMP13" s="230"/>
      <c r="NMQ13" s="229"/>
      <c r="NMR13" s="229"/>
      <c r="NMS13" s="230"/>
      <c r="NMT13" s="230"/>
      <c r="NMU13" s="230"/>
      <c r="NMV13" s="230"/>
      <c r="NMW13" s="230"/>
      <c r="NMX13" s="230"/>
      <c r="NMY13" s="230"/>
      <c r="NMZ13" s="230"/>
      <c r="NNA13" s="230"/>
      <c r="NNB13" s="230"/>
      <c r="NNC13" s="230"/>
      <c r="NND13" s="230"/>
      <c r="NNE13" s="229"/>
      <c r="NNF13" s="226"/>
      <c r="NNG13" s="227"/>
      <c r="NNH13" s="227"/>
      <c r="NNI13" s="227"/>
      <c r="NNJ13" s="228"/>
      <c r="NNK13" s="228"/>
      <c r="NNL13" s="228"/>
      <c r="NNM13" s="228"/>
      <c r="NNN13" s="228"/>
      <c r="NNO13" s="228"/>
      <c r="NNP13" s="229"/>
      <c r="NNQ13" s="230"/>
      <c r="NNR13" s="230"/>
      <c r="NNS13" s="231"/>
      <c r="NNT13" s="229"/>
      <c r="NNU13" s="230"/>
      <c r="NNV13" s="229"/>
      <c r="NNW13" s="229"/>
      <c r="NNX13" s="230"/>
      <c r="NNY13" s="230"/>
      <c r="NNZ13" s="230"/>
      <c r="NOA13" s="230"/>
      <c r="NOB13" s="230"/>
      <c r="NOC13" s="230"/>
      <c r="NOD13" s="230"/>
      <c r="NOE13" s="230"/>
      <c r="NOF13" s="230"/>
      <c r="NOG13" s="230"/>
      <c r="NOH13" s="230"/>
      <c r="NOI13" s="230"/>
      <c r="NOJ13" s="229"/>
      <c r="NOK13" s="226"/>
      <c r="NOL13" s="227"/>
      <c r="NOM13" s="227"/>
      <c r="NON13" s="227"/>
      <c r="NOO13" s="228"/>
      <c r="NOP13" s="228"/>
      <c r="NOQ13" s="228"/>
      <c r="NOR13" s="228"/>
      <c r="NOS13" s="228"/>
      <c r="NOT13" s="228"/>
      <c r="NOU13" s="229"/>
      <c r="NOV13" s="230"/>
      <c r="NOW13" s="230"/>
      <c r="NOX13" s="231"/>
      <c r="NOY13" s="229"/>
      <c r="NOZ13" s="230"/>
      <c r="NPA13" s="229"/>
      <c r="NPB13" s="229"/>
      <c r="NPC13" s="230"/>
      <c r="NPD13" s="230"/>
      <c r="NPE13" s="230"/>
      <c r="NPF13" s="230"/>
      <c r="NPG13" s="230"/>
      <c r="NPH13" s="230"/>
      <c r="NPI13" s="230"/>
      <c r="NPJ13" s="230"/>
      <c r="NPK13" s="230"/>
      <c r="NPL13" s="230"/>
      <c r="NPM13" s="230"/>
      <c r="NPN13" s="230"/>
      <c r="NPO13" s="229"/>
      <c r="NPP13" s="226"/>
      <c r="NPQ13" s="227"/>
      <c r="NPR13" s="227"/>
      <c r="NPS13" s="227"/>
      <c r="NPT13" s="228"/>
      <c r="NPU13" s="228"/>
      <c r="NPV13" s="228"/>
      <c r="NPW13" s="228"/>
      <c r="NPX13" s="228"/>
      <c r="NPY13" s="228"/>
      <c r="NPZ13" s="229"/>
      <c r="NQA13" s="230"/>
      <c r="NQB13" s="230"/>
      <c r="NQC13" s="231"/>
      <c r="NQD13" s="229"/>
      <c r="NQE13" s="230"/>
      <c r="NQF13" s="229"/>
      <c r="NQG13" s="229"/>
      <c r="NQH13" s="230"/>
      <c r="NQI13" s="230"/>
      <c r="NQJ13" s="230"/>
      <c r="NQK13" s="230"/>
      <c r="NQL13" s="230"/>
      <c r="NQM13" s="230"/>
      <c r="NQN13" s="230"/>
      <c r="NQO13" s="230"/>
      <c r="NQP13" s="230"/>
      <c r="NQQ13" s="230"/>
      <c r="NQR13" s="230"/>
      <c r="NQS13" s="230"/>
      <c r="NQT13" s="229"/>
      <c r="NQU13" s="226"/>
      <c r="NQV13" s="227"/>
      <c r="NQW13" s="227"/>
      <c r="NQX13" s="227"/>
      <c r="NQY13" s="228"/>
      <c r="NQZ13" s="228"/>
      <c r="NRA13" s="228"/>
      <c r="NRB13" s="228"/>
      <c r="NRC13" s="228"/>
      <c r="NRD13" s="228"/>
      <c r="NRE13" s="229"/>
      <c r="NRF13" s="230"/>
      <c r="NRG13" s="230"/>
      <c r="NRH13" s="231"/>
      <c r="NRI13" s="229"/>
      <c r="NRJ13" s="230"/>
      <c r="NRK13" s="229"/>
      <c r="NRL13" s="229"/>
      <c r="NRM13" s="230"/>
      <c r="NRN13" s="230"/>
      <c r="NRO13" s="230"/>
      <c r="NRP13" s="230"/>
      <c r="NRQ13" s="230"/>
      <c r="NRR13" s="230"/>
      <c r="NRS13" s="230"/>
      <c r="NRT13" s="230"/>
      <c r="NRU13" s="230"/>
      <c r="NRV13" s="230"/>
      <c r="NRW13" s="230"/>
      <c r="NRX13" s="230"/>
      <c r="NRY13" s="229"/>
      <c r="NRZ13" s="226"/>
      <c r="NSA13" s="227"/>
      <c r="NSB13" s="227"/>
      <c r="NSC13" s="227"/>
      <c r="NSD13" s="228"/>
      <c r="NSE13" s="228"/>
      <c r="NSF13" s="228"/>
      <c r="NSG13" s="228"/>
      <c r="NSH13" s="228"/>
      <c r="NSI13" s="228"/>
      <c r="NSJ13" s="229"/>
      <c r="NSK13" s="230"/>
      <c r="NSL13" s="230"/>
      <c r="NSM13" s="231"/>
      <c r="NSN13" s="229"/>
      <c r="NSO13" s="230"/>
      <c r="NSP13" s="229"/>
      <c r="NSQ13" s="229"/>
      <c r="NSR13" s="230"/>
      <c r="NSS13" s="230"/>
      <c r="NST13" s="230"/>
      <c r="NSU13" s="230"/>
      <c r="NSV13" s="230"/>
      <c r="NSW13" s="230"/>
      <c r="NSX13" s="230"/>
      <c r="NSY13" s="230"/>
      <c r="NSZ13" s="230"/>
      <c r="NTA13" s="230"/>
      <c r="NTB13" s="230"/>
      <c r="NTC13" s="230"/>
      <c r="NTD13" s="229"/>
      <c r="NTE13" s="226"/>
      <c r="NTF13" s="227"/>
      <c r="NTG13" s="227"/>
      <c r="NTH13" s="227"/>
      <c r="NTI13" s="228"/>
      <c r="NTJ13" s="228"/>
      <c r="NTK13" s="228"/>
      <c r="NTL13" s="228"/>
      <c r="NTM13" s="228"/>
      <c r="NTN13" s="228"/>
      <c r="NTO13" s="229"/>
      <c r="NTP13" s="230"/>
      <c r="NTQ13" s="230"/>
      <c r="NTR13" s="231"/>
      <c r="NTS13" s="229"/>
      <c r="NTT13" s="230"/>
      <c r="NTU13" s="229"/>
      <c r="NTV13" s="229"/>
      <c r="NTW13" s="230"/>
      <c r="NTX13" s="230"/>
      <c r="NTY13" s="230"/>
      <c r="NTZ13" s="230"/>
      <c r="NUA13" s="230"/>
      <c r="NUB13" s="230"/>
      <c r="NUC13" s="230"/>
      <c r="NUD13" s="230"/>
      <c r="NUE13" s="230"/>
      <c r="NUF13" s="230"/>
      <c r="NUG13" s="230"/>
      <c r="NUH13" s="230"/>
      <c r="NUI13" s="229"/>
      <c r="NUJ13" s="226"/>
      <c r="NUK13" s="227"/>
      <c r="NUL13" s="227"/>
      <c r="NUM13" s="227"/>
      <c r="NUN13" s="228"/>
      <c r="NUO13" s="228"/>
      <c r="NUP13" s="228"/>
      <c r="NUQ13" s="228"/>
      <c r="NUR13" s="228"/>
      <c r="NUS13" s="228"/>
      <c r="NUT13" s="229"/>
      <c r="NUU13" s="230"/>
      <c r="NUV13" s="230"/>
      <c r="NUW13" s="231"/>
      <c r="NUX13" s="229"/>
      <c r="NUY13" s="230"/>
      <c r="NUZ13" s="229"/>
      <c r="NVA13" s="229"/>
      <c r="NVB13" s="230"/>
      <c r="NVC13" s="230"/>
      <c r="NVD13" s="230"/>
      <c r="NVE13" s="230"/>
      <c r="NVF13" s="230"/>
      <c r="NVG13" s="230"/>
      <c r="NVH13" s="230"/>
      <c r="NVI13" s="230"/>
      <c r="NVJ13" s="230"/>
      <c r="NVK13" s="230"/>
      <c r="NVL13" s="230"/>
      <c r="NVM13" s="230"/>
      <c r="NVN13" s="229"/>
      <c r="NVO13" s="226"/>
      <c r="NVP13" s="227"/>
      <c r="NVQ13" s="227"/>
      <c r="NVR13" s="227"/>
      <c r="NVS13" s="228"/>
      <c r="NVT13" s="228"/>
      <c r="NVU13" s="228"/>
      <c r="NVV13" s="228"/>
      <c r="NVW13" s="228"/>
      <c r="NVX13" s="228"/>
      <c r="NVY13" s="229"/>
      <c r="NVZ13" s="230"/>
      <c r="NWA13" s="230"/>
      <c r="NWB13" s="231"/>
      <c r="NWC13" s="229"/>
      <c r="NWD13" s="230"/>
      <c r="NWE13" s="229"/>
      <c r="NWF13" s="229"/>
      <c r="NWG13" s="230"/>
      <c r="NWH13" s="230"/>
      <c r="NWI13" s="230"/>
      <c r="NWJ13" s="230"/>
      <c r="NWK13" s="230"/>
      <c r="NWL13" s="230"/>
      <c r="NWM13" s="230"/>
      <c r="NWN13" s="230"/>
      <c r="NWO13" s="230"/>
      <c r="NWP13" s="230"/>
      <c r="NWQ13" s="230"/>
      <c r="NWR13" s="230"/>
      <c r="NWS13" s="229"/>
      <c r="NWT13" s="226"/>
      <c r="NWU13" s="227"/>
      <c r="NWV13" s="227"/>
      <c r="NWW13" s="227"/>
      <c r="NWX13" s="228"/>
      <c r="NWY13" s="228"/>
      <c r="NWZ13" s="228"/>
      <c r="NXA13" s="228"/>
      <c r="NXB13" s="228"/>
      <c r="NXC13" s="228"/>
      <c r="NXD13" s="229"/>
      <c r="NXE13" s="230"/>
      <c r="NXF13" s="230"/>
      <c r="NXG13" s="231"/>
      <c r="NXH13" s="229"/>
      <c r="NXI13" s="230"/>
      <c r="NXJ13" s="229"/>
      <c r="NXK13" s="229"/>
      <c r="NXL13" s="230"/>
      <c r="NXM13" s="230"/>
      <c r="NXN13" s="230"/>
      <c r="NXO13" s="230"/>
      <c r="NXP13" s="230"/>
      <c r="NXQ13" s="230"/>
      <c r="NXR13" s="230"/>
      <c r="NXS13" s="230"/>
      <c r="NXT13" s="230"/>
      <c r="NXU13" s="230"/>
      <c r="NXV13" s="230"/>
      <c r="NXW13" s="230"/>
      <c r="NXX13" s="229"/>
      <c r="NXY13" s="226"/>
      <c r="NXZ13" s="227"/>
      <c r="NYA13" s="227"/>
      <c r="NYB13" s="227"/>
      <c r="NYC13" s="228"/>
      <c r="NYD13" s="228"/>
      <c r="NYE13" s="228"/>
      <c r="NYF13" s="228"/>
      <c r="NYG13" s="228"/>
      <c r="NYH13" s="228"/>
      <c r="NYI13" s="229"/>
      <c r="NYJ13" s="230"/>
      <c r="NYK13" s="230"/>
      <c r="NYL13" s="231"/>
      <c r="NYM13" s="229"/>
      <c r="NYN13" s="230"/>
      <c r="NYO13" s="229"/>
      <c r="NYP13" s="229"/>
      <c r="NYQ13" s="230"/>
      <c r="NYR13" s="230"/>
      <c r="NYS13" s="230"/>
      <c r="NYT13" s="230"/>
      <c r="NYU13" s="230"/>
      <c r="NYV13" s="230"/>
      <c r="NYW13" s="230"/>
      <c r="NYX13" s="230"/>
      <c r="NYY13" s="230"/>
      <c r="NYZ13" s="230"/>
      <c r="NZA13" s="230"/>
      <c r="NZB13" s="230"/>
      <c r="NZC13" s="229"/>
      <c r="NZD13" s="226"/>
      <c r="NZE13" s="227"/>
      <c r="NZF13" s="227"/>
      <c r="NZG13" s="227"/>
      <c r="NZH13" s="228"/>
      <c r="NZI13" s="228"/>
      <c r="NZJ13" s="228"/>
      <c r="NZK13" s="228"/>
      <c r="NZL13" s="228"/>
      <c r="NZM13" s="228"/>
      <c r="NZN13" s="229"/>
      <c r="NZO13" s="230"/>
      <c r="NZP13" s="230"/>
      <c r="NZQ13" s="231"/>
      <c r="NZR13" s="229"/>
      <c r="NZS13" s="230"/>
      <c r="NZT13" s="229"/>
      <c r="NZU13" s="229"/>
      <c r="NZV13" s="230"/>
      <c r="NZW13" s="230"/>
      <c r="NZX13" s="230"/>
      <c r="NZY13" s="230"/>
      <c r="NZZ13" s="230"/>
      <c r="OAA13" s="230"/>
      <c r="OAB13" s="230"/>
      <c r="OAC13" s="230"/>
      <c r="OAD13" s="230"/>
      <c r="OAE13" s="230"/>
      <c r="OAF13" s="230"/>
      <c r="OAG13" s="230"/>
      <c r="OAH13" s="229"/>
      <c r="OAI13" s="226"/>
      <c r="OAJ13" s="227"/>
      <c r="OAK13" s="227"/>
      <c r="OAL13" s="227"/>
      <c r="OAM13" s="228"/>
      <c r="OAN13" s="228"/>
      <c r="OAO13" s="228"/>
      <c r="OAP13" s="228"/>
      <c r="OAQ13" s="228"/>
      <c r="OAR13" s="228"/>
      <c r="OAS13" s="229"/>
      <c r="OAT13" s="230"/>
      <c r="OAU13" s="230"/>
      <c r="OAV13" s="231"/>
      <c r="OAW13" s="229"/>
      <c r="OAX13" s="230"/>
      <c r="OAY13" s="229"/>
      <c r="OAZ13" s="229"/>
      <c r="OBA13" s="230"/>
      <c r="OBB13" s="230"/>
      <c r="OBC13" s="230"/>
      <c r="OBD13" s="230"/>
      <c r="OBE13" s="230"/>
      <c r="OBF13" s="230"/>
      <c r="OBG13" s="230"/>
      <c r="OBH13" s="230"/>
      <c r="OBI13" s="230"/>
      <c r="OBJ13" s="230"/>
      <c r="OBK13" s="230"/>
      <c r="OBL13" s="230"/>
      <c r="OBM13" s="229"/>
      <c r="OBN13" s="226"/>
      <c r="OBO13" s="227"/>
      <c r="OBP13" s="227"/>
      <c r="OBQ13" s="227"/>
      <c r="OBR13" s="228"/>
      <c r="OBS13" s="228"/>
      <c r="OBT13" s="228"/>
      <c r="OBU13" s="228"/>
      <c r="OBV13" s="228"/>
      <c r="OBW13" s="228"/>
      <c r="OBX13" s="229"/>
      <c r="OBY13" s="230"/>
      <c r="OBZ13" s="230"/>
      <c r="OCA13" s="231"/>
      <c r="OCB13" s="229"/>
      <c r="OCC13" s="230"/>
      <c r="OCD13" s="229"/>
      <c r="OCE13" s="229"/>
      <c r="OCF13" s="230"/>
      <c r="OCG13" s="230"/>
      <c r="OCH13" s="230"/>
      <c r="OCI13" s="230"/>
      <c r="OCJ13" s="230"/>
      <c r="OCK13" s="230"/>
      <c r="OCL13" s="230"/>
      <c r="OCM13" s="230"/>
      <c r="OCN13" s="230"/>
      <c r="OCO13" s="230"/>
      <c r="OCP13" s="230"/>
      <c r="OCQ13" s="230"/>
      <c r="OCR13" s="229"/>
      <c r="OCS13" s="226"/>
      <c r="OCT13" s="227"/>
      <c r="OCU13" s="227"/>
      <c r="OCV13" s="227"/>
      <c r="OCW13" s="228"/>
      <c r="OCX13" s="228"/>
      <c r="OCY13" s="228"/>
      <c r="OCZ13" s="228"/>
      <c r="ODA13" s="228"/>
      <c r="ODB13" s="228"/>
      <c r="ODC13" s="229"/>
      <c r="ODD13" s="230"/>
      <c r="ODE13" s="230"/>
      <c r="ODF13" s="231"/>
      <c r="ODG13" s="229"/>
      <c r="ODH13" s="230"/>
      <c r="ODI13" s="229"/>
      <c r="ODJ13" s="229"/>
      <c r="ODK13" s="230"/>
      <c r="ODL13" s="230"/>
      <c r="ODM13" s="230"/>
      <c r="ODN13" s="230"/>
      <c r="ODO13" s="230"/>
      <c r="ODP13" s="230"/>
      <c r="ODQ13" s="230"/>
      <c r="ODR13" s="230"/>
      <c r="ODS13" s="230"/>
      <c r="ODT13" s="230"/>
      <c r="ODU13" s="230"/>
      <c r="ODV13" s="230"/>
      <c r="ODW13" s="229"/>
      <c r="ODX13" s="226"/>
      <c r="ODY13" s="227"/>
      <c r="ODZ13" s="227"/>
      <c r="OEA13" s="227"/>
      <c r="OEB13" s="228"/>
      <c r="OEC13" s="228"/>
      <c r="OED13" s="228"/>
      <c r="OEE13" s="228"/>
      <c r="OEF13" s="228"/>
      <c r="OEG13" s="228"/>
      <c r="OEH13" s="229"/>
      <c r="OEI13" s="230"/>
      <c r="OEJ13" s="230"/>
      <c r="OEK13" s="231"/>
      <c r="OEL13" s="229"/>
      <c r="OEM13" s="230"/>
      <c r="OEN13" s="229"/>
      <c r="OEO13" s="229"/>
      <c r="OEP13" s="230"/>
      <c r="OEQ13" s="230"/>
      <c r="OER13" s="230"/>
      <c r="OES13" s="230"/>
      <c r="OET13" s="230"/>
      <c r="OEU13" s="230"/>
      <c r="OEV13" s="230"/>
      <c r="OEW13" s="230"/>
      <c r="OEX13" s="230"/>
      <c r="OEY13" s="230"/>
      <c r="OEZ13" s="230"/>
      <c r="OFA13" s="230"/>
      <c r="OFB13" s="229"/>
      <c r="OFC13" s="226"/>
      <c r="OFD13" s="227"/>
      <c r="OFE13" s="227"/>
      <c r="OFF13" s="227"/>
      <c r="OFG13" s="228"/>
      <c r="OFH13" s="228"/>
      <c r="OFI13" s="228"/>
      <c r="OFJ13" s="228"/>
      <c r="OFK13" s="228"/>
      <c r="OFL13" s="228"/>
      <c r="OFM13" s="229"/>
      <c r="OFN13" s="230"/>
      <c r="OFO13" s="230"/>
      <c r="OFP13" s="231"/>
      <c r="OFQ13" s="229"/>
      <c r="OFR13" s="230"/>
      <c r="OFS13" s="229"/>
      <c r="OFT13" s="229"/>
      <c r="OFU13" s="230"/>
      <c r="OFV13" s="230"/>
      <c r="OFW13" s="230"/>
      <c r="OFX13" s="230"/>
      <c r="OFY13" s="230"/>
      <c r="OFZ13" s="230"/>
      <c r="OGA13" s="230"/>
      <c r="OGB13" s="230"/>
      <c r="OGC13" s="230"/>
      <c r="OGD13" s="230"/>
      <c r="OGE13" s="230"/>
      <c r="OGF13" s="230"/>
      <c r="OGG13" s="229"/>
      <c r="OGH13" s="226"/>
      <c r="OGI13" s="227"/>
      <c r="OGJ13" s="227"/>
      <c r="OGK13" s="227"/>
      <c r="OGL13" s="228"/>
      <c r="OGM13" s="228"/>
      <c r="OGN13" s="228"/>
      <c r="OGO13" s="228"/>
      <c r="OGP13" s="228"/>
      <c r="OGQ13" s="228"/>
      <c r="OGR13" s="229"/>
      <c r="OGS13" s="230"/>
      <c r="OGT13" s="230"/>
      <c r="OGU13" s="231"/>
      <c r="OGV13" s="229"/>
      <c r="OGW13" s="230"/>
      <c r="OGX13" s="229"/>
      <c r="OGY13" s="229"/>
      <c r="OGZ13" s="230"/>
      <c r="OHA13" s="230"/>
      <c r="OHB13" s="230"/>
      <c r="OHC13" s="230"/>
      <c r="OHD13" s="230"/>
      <c r="OHE13" s="230"/>
      <c r="OHF13" s="230"/>
      <c r="OHG13" s="230"/>
      <c r="OHH13" s="230"/>
      <c r="OHI13" s="230"/>
      <c r="OHJ13" s="230"/>
      <c r="OHK13" s="230"/>
      <c r="OHL13" s="229"/>
      <c r="OHM13" s="226"/>
      <c r="OHN13" s="227"/>
      <c r="OHO13" s="227"/>
      <c r="OHP13" s="227"/>
      <c r="OHQ13" s="228"/>
      <c r="OHR13" s="228"/>
      <c r="OHS13" s="228"/>
      <c r="OHT13" s="228"/>
      <c r="OHU13" s="228"/>
      <c r="OHV13" s="228"/>
      <c r="OHW13" s="229"/>
      <c r="OHX13" s="230"/>
      <c r="OHY13" s="230"/>
      <c r="OHZ13" s="231"/>
      <c r="OIA13" s="229"/>
      <c r="OIB13" s="230"/>
      <c r="OIC13" s="229"/>
      <c r="OID13" s="229"/>
      <c r="OIE13" s="230"/>
      <c r="OIF13" s="230"/>
      <c r="OIG13" s="230"/>
      <c r="OIH13" s="230"/>
      <c r="OII13" s="230"/>
      <c r="OIJ13" s="230"/>
      <c r="OIK13" s="230"/>
      <c r="OIL13" s="230"/>
      <c r="OIM13" s="230"/>
      <c r="OIN13" s="230"/>
      <c r="OIO13" s="230"/>
      <c r="OIP13" s="230"/>
      <c r="OIQ13" s="229"/>
      <c r="OIR13" s="226"/>
      <c r="OIS13" s="227"/>
      <c r="OIT13" s="227"/>
      <c r="OIU13" s="227"/>
      <c r="OIV13" s="228"/>
      <c r="OIW13" s="228"/>
      <c r="OIX13" s="228"/>
      <c r="OIY13" s="228"/>
      <c r="OIZ13" s="228"/>
      <c r="OJA13" s="228"/>
      <c r="OJB13" s="229"/>
      <c r="OJC13" s="230"/>
      <c r="OJD13" s="230"/>
      <c r="OJE13" s="231"/>
      <c r="OJF13" s="229"/>
      <c r="OJG13" s="230"/>
      <c r="OJH13" s="229"/>
      <c r="OJI13" s="229"/>
      <c r="OJJ13" s="230"/>
      <c r="OJK13" s="230"/>
      <c r="OJL13" s="230"/>
      <c r="OJM13" s="230"/>
      <c r="OJN13" s="230"/>
      <c r="OJO13" s="230"/>
      <c r="OJP13" s="230"/>
      <c r="OJQ13" s="230"/>
      <c r="OJR13" s="230"/>
      <c r="OJS13" s="230"/>
      <c r="OJT13" s="230"/>
      <c r="OJU13" s="230"/>
      <c r="OJV13" s="229"/>
      <c r="OJW13" s="226"/>
      <c r="OJX13" s="227"/>
      <c r="OJY13" s="227"/>
      <c r="OJZ13" s="227"/>
      <c r="OKA13" s="228"/>
      <c r="OKB13" s="228"/>
      <c r="OKC13" s="228"/>
      <c r="OKD13" s="228"/>
      <c r="OKE13" s="228"/>
      <c r="OKF13" s="228"/>
      <c r="OKG13" s="229"/>
      <c r="OKH13" s="230"/>
      <c r="OKI13" s="230"/>
      <c r="OKJ13" s="231"/>
      <c r="OKK13" s="229"/>
      <c r="OKL13" s="230"/>
      <c r="OKM13" s="229"/>
      <c r="OKN13" s="229"/>
      <c r="OKO13" s="230"/>
      <c r="OKP13" s="230"/>
      <c r="OKQ13" s="230"/>
      <c r="OKR13" s="230"/>
      <c r="OKS13" s="230"/>
      <c r="OKT13" s="230"/>
      <c r="OKU13" s="230"/>
      <c r="OKV13" s="230"/>
      <c r="OKW13" s="230"/>
      <c r="OKX13" s="230"/>
      <c r="OKY13" s="230"/>
      <c r="OKZ13" s="230"/>
      <c r="OLA13" s="229"/>
      <c r="OLB13" s="226"/>
      <c r="OLC13" s="227"/>
      <c r="OLD13" s="227"/>
      <c r="OLE13" s="227"/>
      <c r="OLF13" s="228"/>
      <c r="OLG13" s="228"/>
      <c r="OLH13" s="228"/>
      <c r="OLI13" s="228"/>
      <c r="OLJ13" s="228"/>
      <c r="OLK13" s="228"/>
      <c r="OLL13" s="229"/>
      <c r="OLM13" s="230"/>
      <c r="OLN13" s="230"/>
      <c r="OLO13" s="231"/>
      <c r="OLP13" s="229"/>
      <c r="OLQ13" s="230"/>
      <c r="OLR13" s="229"/>
      <c r="OLS13" s="229"/>
      <c r="OLT13" s="230"/>
      <c r="OLU13" s="230"/>
      <c r="OLV13" s="230"/>
      <c r="OLW13" s="230"/>
      <c r="OLX13" s="230"/>
      <c r="OLY13" s="230"/>
      <c r="OLZ13" s="230"/>
      <c r="OMA13" s="230"/>
      <c r="OMB13" s="230"/>
      <c r="OMC13" s="230"/>
      <c r="OMD13" s="230"/>
      <c r="OME13" s="230"/>
      <c r="OMF13" s="229"/>
      <c r="OMG13" s="226"/>
      <c r="OMH13" s="227"/>
      <c r="OMI13" s="227"/>
      <c r="OMJ13" s="227"/>
      <c r="OMK13" s="228"/>
      <c r="OML13" s="228"/>
      <c r="OMM13" s="228"/>
      <c r="OMN13" s="228"/>
      <c r="OMO13" s="228"/>
      <c r="OMP13" s="228"/>
      <c r="OMQ13" s="229"/>
      <c r="OMR13" s="230"/>
      <c r="OMS13" s="230"/>
      <c r="OMT13" s="231"/>
      <c r="OMU13" s="229"/>
      <c r="OMV13" s="230"/>
      <c r="OMW13" s="229"/>
      <c r="OMX13" s="229"/>
      <c r="OMY13" s="230"/>
      <c r="OMZ13" s="230"/>
      <c r="ONA13" s="230"/>
      <c r="ONB13" s="230"/>
      <c r="ONC13" s="230"/>
      <c r="OND13" s="230"/>
      <c r="ONE13" s="230"/>
      <c r="ONF13" s="230"/>
      <c r="ONG13" s="230"/>
      <c r="ONH13" s="230"/>
      <c r="ONI13" s="230"/>
      <c r="ONJ13" s="230"/>
      <c r="ONK13" s="229"/>
      <c r="ONL13" s="226"/>
      <c r="ONM13" s="227"/>
      <c r="ONN13" s="227"/>
      <c r="ONO13" s="227"/>
      <c r="ONP13" s="228"/>
      <c r="ONQ13" s="228"/>
      <c r="ONR13" s="228"/>
      <c r="ONS13" s="228"/>
      <c r="ONT13" s="228"/>
      <c r="ONU13" s="228"/>
      <c r="ONV13" s="229"/>
      <c r="ONW13" s="230"/>
      <c r="ONX13" s="230"/>
      <c r="ONY13" s="231"/>
      <c r="ONZ13" s="229"/>
      <c r="OOA13" s="230"/>
      <c r="OOB13" s="229"/>
      <c r="OOC13" s="229"/>
      <c r="OOD13" s="230"/>
      <c r="OOE13" s="230"/>
      <c r="OOF13" s="230"/>
      <c r="OOG13" s="230"/>
      <c r="OOH13" s="230"/>
      <c r="OOI13" s="230"/>
      <c r="OOJ13" s="230"/>
      <c r="OOK13" s="230"/>
      <c r="OOL13" s="230"/>
      <c r="OOM13" s="230"/>
      <c r="OON13" s="230"/>
      <c r="OOO13" s="230"/>
      <c r="OOP13" s="229"/>
      <c r="OOQ13" s="226"/>
      <c r="OOR13" s="227"/>
      <c r="OOS13" s="227"/>
      <c r="OOT13" s="227"/>
      <c r="OOU13" s="228"/>
      <c r="OOV13" s="228"/>
      <c r="OOW13" s="228"/>
      <c r="OOX13" s="228"/>
      <c r="OOY13" s="228"/>
      <c r="OOZ13" s="228"/>
      <c r="OPA13" s="229"/>
      <c r="OPB13" s="230"/>
      <c r="OPC13" s="230"/>
      <c r="OPD13" s="231"/>
      <c r="OPE13" s="229"/>
      <c r="OPF13" s="230"/>
      <c r="OPG13" s="229"/>
      <c r="OPH13" s="229"/>
      <c r="OPI13" s="230"/>
      <c r="OPJ13" s="230"/>
      <c r="OPK13" s="230"/>
      <c r="OPL13" s="230"/>
      <c r="OPM13" s="230"/>
      <c r="OPN13" s="230"/>
      <c r="OPO13" s="230"/>
      <c r="OPP13" s="230"/>
      <c r="OPQ13" s="230"/>
      <c r="OPR13" s="230"/>
      <c r="OPS13" s="230"/>
      <c r="OPT13" s="230"/>
      <c r="OPU13" s="229"/>
      <c r="OPV13" s="226"/>
      <c r="OPW13" s="227"/>
      <c r="OPX13" s="227"/>
      <c r="OPY13" s="227"/>
      <c r="OPZ13" s="228"/>
      <c r="OQA13" s="228"/>
      <c r="OQB13" s="228"/>
      <c r="OQC13" s="228"/>
      <c r="OQD13" s="228"/>
      <c r="OQE13" s="228"/>
      <c r="OQF13" s="229"/>
      <c r="OQG13" s="230"/>
      <c r="OQH13" s="230"/>
      <c r="OQI13" s="231"/>
      <c r="OQJ13" s="229"/>
      <c r="OQK13" s="230"/>
      <c r="OQL13" s="229"/>
      <c r="OQM13" s="229"/>
      <c r="OQN13" s="230"/>
      <c r="OQO13" s="230"/>
      <c r="OQP13" s="230"/>
      <c r="OQQ13" s="230"/>
      <c r="OQR13" s="230"/>
      <c r="OQS13" s="230"/>
      <c r="OQT13" s="230"/>
      <c r="OQU13" s="230"/>
      <c r="OQV13" s="230"/>
      <c r="OQW13" s="230"/>
      <c r="OQX13" s="230"/>
      <c r="OQY13" s="230"/>
      <c r="OQZ13" s="229"/>
      <c r="ORA13" s="226"/>
      <c r="ORB13" s="227"/>
      <c r="ORC13" s="227"/>
      <c r="ORD13" s="227"/>
      <c r="ORE13" s="228"/>
      <c r="ORF13" s="228"/>
      <c r="ORG13" s="228"/>
      <c r="ORH13" s="228"/>
      <c r="ORI13" s="228"/>
      <c r="ORJ13" s="228"/>
      <c r="ORK13" s="229"/>
      <c r="ORL13" s="230"/>
      <c r="ORM13" s="230"/>
      <c r="ORN13" s="231"/>
      <c r="ORO13" s="229"/>
      <c r="ORP13" s="230"/>
      <c r="ORQ13" s="229"/>
      <c r="ORR13" s="229"/>
      <c r="ORS13" s="230"/>
      <c r="ORT13" s="230"/>
      <c r="ORU13" s="230"/>
      <c r="ORV13" s="230"/>
      <c r="ORW13" s="230"/>
      <c r="ORX13" s="230"/>
      <c r="ORY13" s="230"/>
      <c r="ORZ13" s="230"/>
      <c r="OSA13" s="230"/>
      <c r="OSB13" s="230"/>
      <c r="OSC13" s="230"/>
      <c r="OSD13" s="230"/>
      <c r="OSE13" s="229"/>
      <c r="OSF13" s="226"/>
      <c r="OSG13" s="227"/>
      <c r="OSH13" s="227"/>
      <c r="OSI13" s="227"/>
      <c r="OSJ13" s="228"/>
      <c r="OSK13" s="228"/>
      <c r="OSL13" s="228"/>
      <c r="OSM13" s="228"/>
      <c r="OSN13" s="228"/>
      <c r="OSO13" s="228"/>
      <c r="OSP13" s="229"/>
      <c r="OSQ13" s="230"/>
      <c r="OSR13" s="230"/>
      <c r="OSS13" s="231"/>
      <c r="OST13" s="229"/>
      <c r="OSU13" s="230"/>
      <c r="OSV13" s="229"/>
      <c r="OSW13" s="229"/>
      <c r="OSX13" s="230"/>
      <c r="OSY13" s="230"/>
      <c r="OSZ13" s="230"/>
      <c r="OTA13" s="230"/>
      <c r="OTB13" s="230"/>
      <c r="OTC13" s="230"/>
      <c r="OTD13" s="230"/>
      <c r="OTE13" s="230"/>
      <c r="OTF13" s="230"/>
      <c r="OTG13" s="230"/>
      <c r="OTH13" s="230"/>
      <c r="OTI13" s="230"/>
      <c r="OTJ13" s="229"/>
      <c r="OTK13" s="226"/>
      <c r="OTL13" s="227"/>
      <c r="OTM13" s="227"/>
      <c r="OTN13" s="227"/>
      <c r="OTO13" s="228"/>
      <c r="OTP13" s="228"/>
      <c r="OTQ13" s="228"/>
      <c r="OTR13" s="228"/>
      <c r="OTS13" s="228"/>
      <c r="OTT13" s="228"/>
      <c r="OTU13" s="229"/>
      <c r="OTV13" s="230"/>
      <c r="OTW13" s="230"/>
      <c r="OTX13" s="231"/>
      <c r="OTY13" s="229"/>
      <c r="OTZ13" s="230"/>
      <c r="OUA13" s="229"/>
      <c r="OUB13" s="229"/>
      <c r="OUC13" s="230"/>
      <c r="OUD13" s="230"/>
      <c r="OUE13" s="230"/>
      <c r="OUF13" s="230"/>
      <c r="OUG13" s="230"/>
      <c r="OUH13" s="230"/>
      <c r="OUI13" s="230"/>
      <c r="OUJ13" s="230"/>
      <c r="OUK13" s="230"/>
      <c r="OUL13" s="230"/>
      <c r="OUM13" s="230"/>
      <c r="OUN13" s="230"/>
      <c r="OUO13" s="229"/>
      <c r="OUP13" s="226"/>
      <c r="OUQ13" s="227"/>
      <c r="OUR13" s="227"/>
      <c r="OUS13" s="227"/>
      <c r="OUT13" s="228"/>
      <c r="OUU13" s="228"/>
      <c r="OUV13" s="228"/>
      <c r="OUW13" s="228"/>
      <c r="OUX13" s="228"/>
      <c r="OUY13" s="228"/>
      <c r="OUZ13" s="229"/>
      <c r="OVA13" s="230"/>
      <c r="OVB13" s="230"/>
      <c r="OVC13" s="231"/>
      <c r="OVD13" s="229"/>
      <c r="OVE13" s="230"/>
      <c r="OVF13" s="229"/>
      <c r="OVG13" s="229"/>
      <c r="OVH13" s="230"/>
      <c r="OVI13" s="230"/>
      <c r="OVJ13" s="230"/>
      <c r="OVK13" s="230"/>
      <c r="OVL13" s="230"/>
      <c r="OVM13" s="230"/>
      <c r="OVN13" s="230"/>
      <c r="OVO13" s="230"/>
      <c r="OVP13" s="230"/>
      <c r="OVQ13" s="230"/>
      <c r="OVR13" s="230"/>
      <c r="OVS13" s="230"/>
      <c r="OVT13" s="229"/>
      <c r="OVU13" s="226"/>
      <c r="OVV13" s="227"/>
      <c r="OVW13" s="227"/>
      <c r="OVX13" s="227"/>
      <c r="OVY13" s="228"/>
      <c r="OVZ13" s="228"/>
      <c r="OWA13" s="228"/>
      <c r="OWB13" s="228"/>
      <c r="OWC13" s="228"/>
      <c r="OWD13" s="228"/>
      <c r="OWE13" s="229"/>
      <c r="OWF13" s="230"/>
      <c r="OWG13" s="230"/>
      <c r="OWH13" s="231"/>
      <c r="OWI13" s="229"/>
      <c r="OWJ13" s="230"/>
      <c r="OWK13" s="229"/>
      <c r="OWL13" s="229"/>
      <c r="OWM13" s="230"/>
      <c r="OWN13" s="230"/>
      <c r="OWO13" s="230"/>
      <c r="OWP13" s="230"/>
      <c r="OWQ13" s="230"/>
      <c r="OWR13" s="230"/>
      <c r="OWS13" s="230"/>
      <c r="OWT13" s="230"/>
      <c r="OWU13" s="230"/>
      <c r="OWV13" s="230"/>
      <c r="OWW13" s="230"/>
      <c r="OWX13" s="230"/>
      <c r="OWY13" s="229"/>
      <c r="OWZ13" s="226"/>
      <c r="OXA13" s="227"/>
      <c r="OXB13" s="227"/>
      <c r="OXC13" s="227"/>
      <c r="OXD13" s="228"/>
      <c r="OXE13" s="228"/>
      <c r="OXF13" s="228"/>
      <c r="OXG13" s="228"/>
      <c r="OXH13" s="228"/>
      <c r="OXI13" s="228"/>
      <c r="OXJ13" s="229"/>
      <c r="OXK13" s="230"/>
      <c r="OXL13" s="230"/>
      <c r="OXM13" s="231"/>
      <c r="OXN13" s="229"/>
      <c r="OXO13" s="230"/>
      <c r="OXP13" s="229"/>
      <c r="OXQ13" s="229"/>
      <c r="OXR13" s="230"/>
      <c r="OXS13" s="230"/>
      <c r="OXT13" s="230"/>
      <c r="OXU13" s="230"/>
      <c r="OXV13" s="230"/>
      <c r="OXW13" s="230"/>
      <c r="OXX13" s="230"/>
      <c r="OXY13" s="230"/>
      <c r="OXZ13" s="230"/>
      <c r="OYA13" s="230"/>
      <c r="OYB13" s="230"/>
      <c r="OYC13" s="230"/>
      <c r="OYD13" s="229"/>
      <c r="OYE13" s="226"/>
      <c r="OYF13" s="227"/>
      <c r="OYG13" s="227"/>
      <c r="OYH13" s="227"/>
      <c r="OYI13" s="228"/>
      <c r="OYJ13" s="228"/>
      <c r="OYK13" s="228"/>
      <c r="OYL13" s="228"/>
      <c r="OYM13" s="228"/>
      <c r="OYN13" s="228"/>
      <c r="OYO13" s="229"/>
      <c r="OYP13" s="230"/>
      <c r="OYQ13" s="230"/>
      <c r="OYR13" s="231"/>
      <c r="OYS13" s="229"/>
      <c r="OYT13" s="230"/>
      <c r="OYU13" s="229"/>
      <c r="OYV13" s="229"/>
      <c r="OYW13" s="230"/>
      <c r="OYX13" s="230"/>
      <c r="OYY13" s="230"/>
      <c r="OYZ13" s="230"/>
      <c r="OZA13" s="230"/>
      <c r="OZB13" s="230"/>
      <c r="OZC13" s="230"/>
      <c r="OZD13" s="230"/>
      <c r="OZE13" s="230"/>
      <c r="OZF13" s="230"/>
      <c r="OZG13" s="230"/>
      <c r="OZH13" s="230"/>
      <c r="OZI13" s="229"/>
      <c r="OZJ13" s="226"/>
      <c r="OZK13" s="227"/>
      <c r="OZL13" s="227"/>
      <c r="OZM13" s="227"/>
      <c r="OZN13" s="228"/>
      <c r="OZO13" s="228"/>
      <c r="OZP13" s="228"/>
      <c r="OZQ13" s="228"/>
      <c r="OZR13" s="228"/>
      <c r="OZS13" s="228"/>
      <c r="OZT13" s="229"/>
      <c r="OZU13" s="230"/>
      <c r="OZV13" s="230"/>
      <c r="OZW13" s="231"/>
      <c r="OZX13" s="229"/>
      <c r="OZY13" s="230"/>
      <c r="OZZ13" s="229"/>
      <c r="PAA13" s="229"/>
      <c r="PAB13" s="230"/>
      <c r="PAC13" s="230"/>
      <c r="PAD13" s="230"/>
      <c r="PAE13" s="230"/>
      <c r="PAF13" s="230"/>
      <c r="PAG13" s="230"/>
      <c r="PAH13" s="230"/>
      <c r="PAI13" s="230"/>
      <c r="PAJ13" s="230"/>
      <c r="PAK13" s="230"/>
      <c r="PAL13" s="230"/>
      <c r="PAM13" s="230"/>
      <c r="PAN13" s="229"/>
      <c r="PAO13" s="226"/>
      <c r="PAP13" s="227"/>
      <c r="PAQ13" s="227"/>
      <c r="PAR13" s="227"/>
      <c r="PAS13" s="228"/>
      <c r="PAT13" s="228"/>
      <c r="PAU13" s="228"/>
      <c r="PAV13" s="228"/>
      <c r="PAW13" s="228"/>
      <c r="PAX13" s="228"/>
      <c r="PAY13" s="229"/>
      <c r="PAZ13" s="230"/>
      <c r="PBA13" s="230"/>
      <c r="PBB13" s="231"/>
      <c r="PBC13" s="229"/>
      <c r="PBD13" s="230"/>
      <c r="PBE13" s="229"/>
      <c r="PBF13" s="229"/>
      <c r="PBG13" s="230"/>
      <c r="PBH13" s="230"/>
      <c r="PBI13" s="230"/>
      <c r="PBJ13" s="230"/>
      <c r="PBK13" s="230"/>
      <c r="PBL13" s="230"/>
      <c r="PBM13" s="230"/>
      <c r="PBN13" s="230"/>
      <c r="PBO13" s="230"/>
      <c r="PBP13" s="230"/>
      <c r="PBQ13" s="230"/>
      <c r="PBR13" s="230"/>
      <c r="PBS13" s="229"/>
      <c r="PBT13" s="226"/>
      <c r="PBU13" s="227"/>
      <c r="PBV13" s="227"/>
      <c r="PBW13" s="227"/>
      <c r="PBX13" s="228"/>
      <c r="PBY13" s="228"/>
      <c r="PBZ13" s="228"/>
      <c r="PCA13" s="228"/>
      <c r="PCB13" s="228"/>
      <c r="PCC13" s="228"/>
      <c r="PCD13" s="229"/>
      <c r="PCE13" s="230"/>
      <c r="PCF13" s="230"/>
      <c r="PCG13" s="231"/>
      <c r="PCH13" s="229"/>
      <c r="PCI13" s="230"/>
      <c r="PCJ13" s="229"/>
      <c r="PCK13" s="229"/>
      <c r="PCL13" s="230"/>
      <c r="PCM13" s="230"/>
      <c r="PCN13" s="230"/>
      <c r="PCO13" s="230"/>
      <c r="PCP13" s="230"/>
      <c r="PCQ13" s="230"/>
      <c r="PCR13" s="230"/>
      <c r="PCS13" s="230"/>
      <c r="PCT13" s="230"/>
      <c r="PCU13" s="230"/>
      <c r="PCV13" s="230"/>
      <c r="PCW13" s="230"/>
      <c r="PCX13" s="229"/>
      <c r="PCY13" s="226"/>
      <c r="PCZ13" s="227"/>
      <c r="PDA13" s="227"/>
      <c r="PDB13" s="227"/>
      <c r="PDC13" s="228"/>
      <c r="PDD13" s="228"/>
      <c r="PDE13" s="228"/>
      <c r="PDF13" s="228"/>
      <c r="PDG13" s="228"/>
      <c r="PDH13" s="228"/>
      <c r="PDI13" s="229"/>
      <c r="PDJ13" s="230"/>
      <c r="PDK13" s="230"/>
      <c r="PDL13" s="231"/>
      <c r="PDM13" s="229"/>
      <c r="PDN13" s="230"/>
      <c r="PDO13" s="229"/>
      <c r="PDP13" s="229"/>
      <c r="PDQ13" s="230"/>
      <c r="PDR13" s="230"/>
      <c r="PDS13" s="230"/>
      <c r="PDT13" s="230"/>
      <c r="PDU13" s="230"/>
      <c r="PDV13" s="230"/>
      <c r="PDW13" s="230"/>
      <c r="PDX13" s="230"/>
      <c r="PDY13" s="230"/>
      <c r="PDZ13" s="230"/>
      <c r="PEA13" s="230"/>
      <c r="PEB13" s="230"/>
      <c r="PEC13" s="229"/>
      <c r="PED13" s="226"/>
      <c r="PEE13" s="227"/>
      <c r="PEF13" s="227"/>
      <c r="PEG13" s="227"/>
      <c r="PEH13" s="228"/>
      <c r="PEI13" s="228"/>
      <c r="PEJ13" s="228"/>
      <c r="PEK13" s="228"/>
      <c r="PEL13" s="228"/>
      <c r="PEM13" s="228"/>
      <c r="PEN13" s="229"/>
      <c r="PEO13" s="230"/>
      <c r="PEP13" s="230"/>
      <c r="PEQ13" s="231"/>
      <c r="PER13" s="229"/>
      <c r="PES13" s="230"/>
      <c r="PET13" s="229"/>
      <c r="PEU13" s="229"/>
      <c r="PEV13" s="230"/>
      <c r="PEW13" s="230"/>
      <c r="PEX13" s="230"/>
      <c r="PEY13" s="230"/>
      <c r="PEZ13" s="230"/>
      <c r="PFA13" s="230"/>
      <c r="PFB13" s="230"/>
      <c r="PFC13" s="230"/>
      <c r="PFD13" s="230"/>
      <c r="PFE13" s="230"/>
      <c r="PFF13" s="230"/>
      <c r="PFG13" s="230"/>
      <c r="PFH13" s="229"/>
      <c r="PFI13" s="226"/>
      <c r="PFJ13" s="227"/>
      <c r="PFK13" s="227"/>
      <c r="PFL13" s="227"/>
      <c r="PFM13" s="228"/>
      <c r="PFN13" s="228"/>
      <c r="PFO13" s="228"/>
      <c r="PFP13" s="228"/>
      <c r="PFQ13" s="228"/>
      <c r="PFR13" s="228"/>
      <c r="PFS13" s="229"/>
      <c r="PFT13" s="230"/>
      <c r="PFU13" s="230"/>
      <c r="PFV13" s="231"/>
      <c r="PFW13" s="229"/>
      <c r="PFX13" s="230"/>
      <c r="PFY13" s="229"/>
      <c r="PFZ13" s="229"/>
      <c r="PGA13" s="230"/>
      <c r="PGB13" s="230"/>
      <c r="PGC13" s="230"/>
      <c r="PGD13" s="230"/>
      <c r="PGE13" s="230"/>
      <c r="PGF13" s="230"/>
      <c r="PGG13" s="230"/>
      <c r="PGH13" s="230"/>
      <c r="PGI13" s="230"/>
      <c r="PGJ13" s="230"/>
      <c r="PGK13" s="230"/>
      <c r="PGL13" s="230"/>
      <c r="PGM13" s="229"/>
      <c r="PGN13" s="226"/>
      <c r="PGO13" s="227"/>
      <c r="PGP13" s="227"/>
      <c r="PGQ13" s="227"/>
      <c r="PGR13" s="228"/>
      <c r="PGS13" s="228"/>
      <c r="PGT13" s="228"/>
      <c r="PGU13" s="228"/>
      <c r="PGV13" s="228"/>
      <c r="PGW13" s="228"/>
      <c r="PGX13" s="229"/>
      <c r="PGY13" s="230"/>
      <c r="PGZ13" s="230"/>
      <c r="PHA13" s="231"/>
      <c r="PHB13" s="229"/>
      <c r="PHC13" s="230"/>
      <c r="PHD13" s="229"/>
      <c r="PHE13" s="229"/>
      <c r="PHF13" s="230"/>
      <c r="PHG13" s="230"/>
      <c r="PHH13" s="230"/>
      <c r="PHI13" s="230"/>
      <c r="PHJ13" s="230"/>
      <c r="PHK13" s="230"/>
      <c r="PHL13" s="230"/>
      <c r="PHM13" s="230"/>
      <c r="PHN13" s="230"/>
      <c r="PHO13" s="230"/>
      <c r="PHP13" s="230"/>
      <c r="PHQ13" s="230"/>
      <c r="PHR13" s="229"/>
      <c r="PHS13" s="226"/>
      <c r="PHT13" s="227"/>
      <c r="PHU13" s="227"/>
      <c r="PHV13" s="227"/>
      <c r="PHW13" s="228"/>
      <c r="PHX13" s="228"/>
      <c r="PHY13" s="228"/>
      <c r="PHZ13" s="228"/>
      <c r="PIA13" s="228"/>
      <c r="PIB13" s="228"/>
      <c r="PIC13" s="229"/>
      <c r="PID13" s="230"/>
      <c r="PIE13" s="230"/>
      <c r="PIF13" s="231"/>
      <c r="PIG13" s="229"/>
      <c r="PIH13" s="230"/>
      <c r="PII13" s="229"/>
      <c r="PIJ13" s="229"/>
      <c r="PIK13" s="230"/>
      <c r="PIL13" s="230"/>
      <c r="PIM13" s="230"/>
      <c r="PIN13" s="230"/>
      <c r="PIO13" s="230"/>
      <c r="PIP13" s="230"/>
      <c r="PIQ13" s="230"/>
      <c r="PIR13" s="230"/>
      <c r="PIS13" s="230"/>
      <c r="PIT13" s="230"/>
      <c r="PIU13" s="230"/>
      <c r="PIV13" s="230"/>
      <c r="PIW13" s="229"/>
      <c r="PIX13" s="226"/>
      <c r="PIY13" s="227"/>
      <c r="PIZ13" s="227"/>
      <c r="PJA13" s="227"/>
      <c r="PJB13" s="228"/>
      <c r="PJC13" s="228"/>
      <c r="PJD13" s="228"/>
      <c r="PJE13" s="228"/>
      <c r="PJF13" s="228"/>
      <c r="PJG13" s="228"/>
      <c r="PJH13" s="229"/>
      <c r="PJI13" s="230"/>
      <c r="PJJ13" s="230"/>
      <c r="PJK13" s="231"/>
      <c r="PJL13" s="229"/>
      <c r="PJM13" s="230"/>
      <c r="PJN13" s="229"/>
      <c r="PJO13" s="229"/>
      <c r="PJP13" s="230"/>
      <c r="PJQ13" s="230"/>
      <c r="PJR13" s="230"/>
      <c r="PJS13" s="230"/>
      <c r="PJT13" s="230"/>
      <c r="PJU13" s="230"/>
      <c r="PJV13" s="230"/>
      <c r="PJW13" s="230"/>
      <c r="PJX13" s="230"/>
      <c r="PJY13" s="230"/>
      <c r="PJZ13" s="230"/>
      <c r="PKA13" s="230"/>
      <c r="PKB13" s="229"/>
      <c r="PKC13" s="226"/>
      <c r="PKD13" s="227"/>
      <c r="PKE13" s="227"/>
      <c r="PKF13" s="227"/>
      <c r="PKG13" s="228"/>
      <c r="PKH13" s="228"/>
      <c r="PKI13" s="228"/>
      <c r="PKJ13" s="228"/>
      <c r="PKK13" s="228"/>
      <c r="PKL13" s="228"/>
      <c r="PKM13" s="229"/>
      <c r="PKN13" s="230"/>
      <c r="PKO13" s="230"/>
      <c r="PKP13" s="231"/>
      <c r="PKQ13" s="229"/>
      <c r="PKR13" s="230"/>
      <c r="PKS13" s="229"/>
      <c r="PKT13" s="229"/>
      <c r="PKU13" s="230"/>
      <c r="PKV13" s="230"/>
      <c r="PKW13" s="230"/>
      <c r="PKX13" s="230"/>
      <c r="PKY13" s="230"/>
      <c r="PKZ13" s="230"/>
      <c r="PLA13" s="230"/>
      <c r="PLB13" s="230"/>
      <c r="PLC13" s="230"/>
      <c r="PLD13" s="230"/>
      <c r="PLE13" s="230"/>
      <c r="PLF13" s="230"/>
      <c r="PLG13" s="229"/>
      <c r="PLH13" s="226"/>
      <c r="PLI13" s="227"/>
      <c r="PLJ13" s="227"/>
      <c r="PLK13" s="227"/>
      <c r="PLL13" s="228"/>
      <c r="PLM13" s="228"/>
      <c r="PLN13" s="228"/>
      <c r="PLO13" s="228"/>
      <c r="PLP13" s="228"/>
      <c r="PLQ13" s="228"/>
      <c r="PLR13" s="229"/>
      <c r="PLS13" s="230"/>
      <c r="PLT13" s="230"/>
      <c r="PLU13" s="231"/>
      <c r="PLV13" s="229"/>
      <c r="PLW13" s="230"/>
      <c r="PLX13" s="229"/>
      <c r="PLY13" s="229"/>
      <c r="PLZ13" s="230"/>
      <c r="PMA13" s="230"/>
      <c r="PMB13" s="230"/>
      <c r="PMC13" s="230"/>
      <c r="PMD13" s="230"/>
      <c r="PME13" s="230"/>
      <c r="PMF13" s="230"/>
      <c r="PMG13" s="230"/>
      <c r="PMH13" s="230"/>
      <c r="PMI13" s="230"/>
      <c r="PMJ13" s="230"/>
      <c r="PMK13" s="230"/>
      <c r="PML13" s="229"/>
      <c r="PMM13" s="226"/>
      <c r="PMN13" s="227"/>
      <c r="PMO13" s="227"/>
      <c r="PMP13" s="227"/>
      <c r="PMQ13" s="228"/>
      <c r="PMR13" s="228"/>
      <c r="PMS13" s="228"/>
      <c r="PMT13" s="228"/>
      <c r="PMU13" s="228"/>
      <c r="PMV13" s="228"/>
      <c r="PMW13" s="229"/>
      <c r="PMX13" s="230"/>
      <c r="PMY13" s="230"/>
      <c r="PMZ13" s="231"/>
      <c r="PNA13" s="229"/>
      <c r="PNB13" s="230"/>
      <c r="PNC13" s="229"/>
      <c r="PND13" s="229"/>
      <c r="PNE13" s="230"/>
      <c r="PNF13" s="230"/>
      <c r="PNG13" s="230"/>
      <c r="PNH13" s="230"/>
      <c r="PNI13" s="230"/>
      <c r="PNJ13" s="230"/>
      <c r="PNK13" s="230"/>
      <c r="PNL13" s="230"/>
      <c r="PNM13" s="230"/>
      <c r="PNN13" s="230"/>
      <c r="PNO13" s="230"/>
      <c r="PNP13" s="230"/>
      <c r="PNQ13" s="229"/>
      <c r="PNR13" s="226"/>
      <c r="PNS13" s="227"/>
      <c r="PNT13" s="227"/>
      <c r="PNU13" s="227"/>
      <c r="PNV13" s="228"/>
      <c r="PNW13" s="228"/>
      <c r="PNX13" s="228"/>
      <c r="PNY13" s="228"/>
      <c r="PNZ13" s="228"/>
      <c r="POA13" s="228"/>
      <c r="POB13" s="229"/>
      <c r="POC13" s="230"/>
      <c r="POD13" s="230"/>
      <c r="POE13" s="231"/>
      <c r="POF13" s="229"/>
      <c r="POG13" s="230"/>
      <c r="POH13" s="229"/>
      <c r="POI13" s="229"/>
      <c r="POJ13" s="230"/>
      <c r="POK13" s="230"/>
      <c r="POL13" s="230"/>
      <c r="POM13" s="230"/>
      <c r="PON13" s="230"/>
      <c r="POO13" s="230"/>
      <c r="POP13" s="230"/>
      <c r="POQ13" s="230"/>
      <c r="POR13" s="230"/>
      <c r="POS13" s="230"/>
      <c r="POT13" s="230"/>
      <c r="POU13" s="230"/>
      <c r="POV13" s="229"/>
      <c r="POW13" s="226"/>
      <c r="POX13" s="227"/>
      <c r="POY13" s="227"/>
      <c r="POZ13" s="227"/>
      <c r="PPA13" s="228"/>
      <c r="PPB13" s="228"/>
      <c r="PPC13" s="228"/>
      <c r="PPD13" s="228"/>
      <c r="PPE13" s="228"/>
      <c r="PPF13" s="228"/>
      <c r="PPG13" s="229"/>
      <c r="PPH13" s="230"/>
      <c r="PPI13" s="230"/>
      <c r="PPJ13" s="231"/>
      <c r="PPK13" s="229"/>
      <c r="PPL13" s="230"/>
      <c r="PPM13" s="229"/>
      <c r="PPN13" s="229"/>
      <c r="PPO13" s="230"/>
      <c r="PPP13" s="230"/>
      <c r="PPQ13" s="230"/>
      <c r="PPR13" s="230"/>
      <c r="PPS13" s="230"/>
      <c r="PPT13" s="230"/>
      <c r="PPU13" s="230"/>
      <c r="PPV13" s="230"/>
      <c r="PPW13" s="230"/>
      <c r="PPX13" s="230"/>
      <c r="PPY13" s="230"/>
      <c r="PPZ13" s="230"/>
      <c r="PQA13" s="229"/>
      <c r="PQB13" s="226"/>
      <c r="PQC13" s="227"/>
      <c r="PQD13" s="227"/>
      <c r="PQE13" s="227"/>
      <c r="PQF13" s="228"/>
      <c r="PQG13" s="228"/>
      <c r="PQH13" s="228"/>
      <c r="PQI13" s="228"/>
      <c r="PQJ13" s="228"/>
      <c r="PQK13" s="228"/>
      <c r="PQL13" s="229"/>
      <c r="PQM13" s="230"/>
      <c r="PQN13" s="230"/>
      <c r="PQO13" s="231"/>
      <c r="PQP13" s="229"/>
      <c r="PQQ13" s="230"/>
      <c r="PQR13" s="229"/>
      <c r="PQS13" s="229"/>
      <c r="PQT13" s="230"/>
      <c r="PQU13" s="230"/>
      <c r="PQV13" s="230"/>
      <c r="PQW13" s="230"/>
      <c r="PQX13" s="230"/>
      <c r="PQY13" s="230"/>
      <c r="PQZ13" s="230"/>
      <c r="PRA13" s="230"/>
      <c r="PRB13" s="230"/>
      <c r="PRC13" s="230"/>
      <c r="PRD13" s="230"/>
      <c r="PRE13" s="230"/>
      <c r="PRF13" s="229"/>
      <c r="PRG13" s="226"/>
      <c r="PRH13" s="227"/>
      <c r="PRI13" s="227"/>
      <c r="PRJ13" s="227"/>
      <c r="PRK13" s="228"/>
      <c r="PRL13" s="228"/>
      <c r="PRM13" s="228"/>
      <c r="PRN13" s="228"/>
      <c r="PRO13" s="228"/>
      <c r="PRP13" s="228"/>
      <c r="PRQ13" s="229"/>
      <c r="PRR13" s="230"/>
      <c r="PRS13" s="230"/>
      <c r="PRT13" s="231"/>
      <c r="PRU13" s="229"/>
      <c r="PRV13" s="230"/>
      <c r="PRW13" s="229"/>
      <c r="PRX13" s="229"/>
      <c r="PRY13" s="230"/>
      <c r="PRZ13" s="230"/>
      <c r="PSA13" s="230"/>
      <c r="PSB13" s="230"/>
      <c r="PSC13" s="230"/>
      <c r="PSD13" s="230"/>
      <c r="PSE13" s="230"/>
      <c r="PSF13" s="230"/>
      <c r="PSG13" s="230"/>
      <c r="PSH13" s="230"/>
      <c r="PSI13" s="230"/>
      <c r="PSJ13" s="230"/>
      <c r="PSK13" s="229"/>
      <c r="PSL13" s="226"/>
      <c r="PSM13" s="227"/>
      <c r="PSN13" s="227"/>
      <c r="PSO13" s="227"/>
      <c r="PSP13" s="228"/>
      <c r="PSQ13" s="228"/>
      <c r="PSR13" s="228"/>
      <c r="PSS13" s="228"/>
      <c r="PST13" s="228"/>
      <c r="PSU13" s="228"/>
      <c r="PSV13" s="229"/>
      <c r="PSW13" s="230"/>
      <c r="PSX13" s="230"/>
      <c r="PSY13" s="231"/>
      <c r="PSZ13" s="229"/>
      <c r="PTA13" s="230"/>
      <c r="PTB13" s="229"/>
      <c r="PTC13" s="229"/>
      <c r="PTD13" s="230"/>
      <c r="PTE13" s="230"/>
      <c r="PTF13" s="230"/>
      <c r="PTG13" s="230"/>
      <c r="PTH13" s="230"/>
      <c r="PTI13" s="230"/>
      <c r="PTJ13" s="230"/>
      <c r="PTK13" s="230"/>
      <c r="PTL13" s="230"/>
      <c r="PTM13" s="230"/>
      <c r="PTN13" s="230"/>
      <c r="PTO13" s="230"/>
      <c r="PTP13" s="229"/>
      <c r="PTQ13" s="226"/>
      <c r="PTR13" s="227"/>
      <c r="PTS13" s="227"/>
      <c r="PTT13" s="227"/>
      <c r="PTU13" s="228"/>
      <c r="PTV13" s="228"/>
      <c r="PTW13" s="228"/>
    </row>
    <row r="14" spans="1:11359" s="33" customFormat="1" ht="49.5" x14ac:dyDescent="0.95">
      <c r="A14" s="283">
        <v>4</v>
      </c>
      <c r="B14" s="288" t="s">
        <v>1203</v>
      </c>
      <c r="C14" s="276">
        <v>346249</v>
      </c>
      <c r="D14" s="276">
        <v>346359</v>
      </c>
      <c r="E14" s="276"/>
      <c r="F14" s="279">
        <v>7</v>
      </c>
      <c r="G14" s="279">
        <v>12</v>
      </c>
      <c r="H14" s="279">
        <v>13</v>
      </c>
      <c r="I14" s="279">
        <v>17</v>
      </c>
      <c r="J14" s="279"/>
      <c r="K14" s="279"/>
      <c r="L14" s="280"/>
      <c r="M14" s="281"/>
      <c r="N14" s="281"/>
      <c r="O14" s="282"/>
      <c r="P14" s="280"/>
      <c r="Q14" s="281"/>
      <c r="R14" s="280"/>
      <c r="S14" s="280"/>
      <c r="T14" s="282"/>
      <c r="U14" s="280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390"/>
      <c r="AG14" s="32">
        <f t="shared" si="0"/>
        <v>110</v>
      </c>
    </row>
    <row r="15" spans="1:11359" s="33" customFormat="1" ht="49.5" x14ac:dyDescent="0.95">
      <c r="A15" s="276">
        <v>5</v>
      </c>
      <c r="B15" s="277" t="s">
        <v>1204</v>
      </c>
      <c r="C15" s="276">
        <v>346359</v>
      </c>
      <c r="D15" s="276">
        <v>346441</v>
      </c>
      <c r="E15" s="276"/>
      <c r="F15" s="279">
        <v>7</v>
      </c>
      <c r="G15" s="279">
        <v>12</v>
      </c>
      <c r="H15" s="279">
        <v>13</v>
      </c>
      <c r="I15" s="279">
        <v>17</v>
      </c>
      <c r="J15" s="279"/>
      <c r="K15" s="279"/>
      <c r="L15" s="280"/>
      <c r="M15" s="281"/>
      <c r="N15" s="281"/>
      <c r="O15" s="282"/>
      <c r="P15" s="280"/>
      <c r="Q15" s="281"/>
      <c r="R15" s="280"/>
      <c r="S15" s="280"/>
      <c r="T15" s="282"/>
      <c r="U15" s="280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390"/>
      <c r="AG15" s="32">
        <f t="shared" si="0"/>
        <v>82</v>
      </c>
    </row>
    <row r="16" spans="1:11359" s="33" customFormat="1" ht="49.5" x14ac:dyDescent="0.95">
      <c r="A16" s="283">
        <v>6</v>
      </c>
      <c r="B16" s="277" t="s">
        <v>1205</v>
      </c>
      <c r="C16" s="276">
        <v>346441</v>
      </c>
      <c r="D16" s="276">
        <v>346542</v>
      </c>
      <c r="E16" s="276"/>
      <c r="F16" s="279">
        <v>7</v>
      </c>
      <c r="G16" s="279">
        <v>12</v>
      </c>
      <c r="H16" s="279">
        <v>13</v>
      </c>
      <c r="I16" s="279">
        <v>17</v>
      </c>
      <c r="J16" s="279"/>
      <c r="K16" s="279"/>
      <c r="L16" s="280"/>
      <c r="M16" s="281"/>
      <c r="N16" s="281"/>
      <c r="O16" s="281"/>
      <c r="P16" s="280"/>
      <c r="Q16" s="281"/>
      <c r="R16" s="280"/>
      <c r="S16" s="280"/>
      <c r="T16" s="282"/>
      <c r="U16" s="280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391"/>
      <c r="AG16" s="32">
        <f t="shared" si="0"/>
        <v>101</v>
      </c>
    </row>
    <row r="17" spans="1:33" s="33" customFormat="1" ht="49.5" x14ac:dyDescent="0.95">
      <c r="A17" s="34">
        <v>7</v>
      </c>
      <c r="B17" s="39" t="s">
        <v>1206</v>
      </c>
      <c r="C17" s="34">
        <v>346542</v>
      </c>
      <c r="D17" s="34">
        <v>346653</v>
      </c>
      <c r="E17" s="34"/>
      <c r="F17" s="41">
        <v>7</v>
      </c>
      <c r="G17" s="41">
        <v>12</v>
      </c>
      <c r="H17" s="41">
        <v>13</v>
      </c>
      <c r="I17" s="41">
        <v>17</v>
      </c>
      <c r="J17" s="41"/>
      <c r="K17" s="41"/>
      <c r="L17" s="42"/>
      <c r="M17" s="43"/>
      <c r="N17" s="43">
        <v>5</v>
      </c>
      <c r="O17" s="43">
        <v>7</v>
      </c>
      <c r="P17" s="42"/>
      <c r="Q17" s="43"/>
      <c r="R17" s="42"/>
      <c r="S17" s="42"/>
      <c r="T17" s="44"/>
      <c r="U17" s="42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2" t="s">
        <v>920</v>
      </c>
      <c r="AG17" s="32">
        <f t="shared" si="0"/>
        <v>111</v>
      </c>
    </row>
    <row r="18" spans="1:33" s="33" customFormat="1" ht="49.5" x14ac:dyDescent="0.95">
      <c r="A18" s="222">
        <v>8</v>
      </c>
      <c r="B18" s="39" t="s">
        <v>1207</v>
      </c>
      <c r="C18" s="34">
        <v>346653</v>
      </c>
      <c r="D18" s="34">
        <v>346826</v>
      </c>
      <c r="E18" s="34"/>
      <c r="F18" s="41">
        <v>7</v>
      </c>
      <c r="G18" s="41">
        <v>12</v>
      </c>
      <c r="H18" s="41">
        <v>13</v>
      </c>
      <c r="I18" s="41">
        <v>17</v>
      </c>
      <c r="J18" s="41"/>
      <c r="K18" s="41"/>
      <c r="L18" s="42"/>
      <c r="M18" s="43">
        <v>3</v>
      </c>
      <c r="N18" s="43">
        <v>10</v>
      </c>
      <c r="O18" s="44"/>
      <c r="P18" s="42"/>
      <c r="Q18" s="43"/>
      <c r="R18" s="42"/>
      <c r="S18" s="42"/>
      <c r="T18" s="44"/>
      <c r="U18" s="42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2" t="s">
        <v>918</v>
      </c>
      <c r="AG18" s="32">
        <f t="shared" si="0"/>
        <v>173</v>
      </c>
    </row>
    <row r="19" spans="1:33" s="33" customFormat="1" ht="49.5" x14ac:dyDescent="0.95">
      <c r="A19" s="34">
        <v>9</v>
      </c>
      <c r="B19" s="39" t="s">
        <v>1208</v>
      </c>
      <c r="C19" s="34">
        <v>346826</v>
      </c>
      <c r="D19" s="34">
        <v>347029</v>
      </c>
      <c r="E19" s="34"/>
      <c r="F19" s="41">
        <v>7</v>
      </c>
      <c r="G19" s="41">
        <v>12</v>
      </c>
      <c r="H19" s="41">
        <v>13</v>
      </c>
      <c r="I19" s="41">
        <v>17</v>
      </c>
      <c r="J19" s="41"/>
      <c r="K19" s="41"/>
      <c r="L19" s="42"/>
      <c r="M19" s="43"/>
      <c r="N19" s="43"/>
      <c r="O19" s="44"/>
      <c r="P19" s="42"/>
      <c r="Q19" s="43"/>
      <c r="R19" s="42"/>
      <c r="S19" s="42"/>
      <c r="T19" s="44"/>
      <c r="U19" s="42"/>
      <c r="V19" s="43"/>
      <c r="W19" s="43"/>
      <c r="X19" s="43">
        <v>1</v>
      </c>
      <c r="Y19" s="43"/>
      <c r="Z19" s="43"/>
      <c r="AA19" s="43"/>
      <c r="AB19" s="43"/>
      <c r="AC19" s="43"/>
      <c r="AD19" s="43"/>
      <c r="AE19" s="43"/>
      <c r="AF19" s="42" t="s">
        <v>1255</v>
      </c>
      <c r="AG19" s="32">
        <f t="shared" si="0"/>
        <v>203</v>
      </c>
    </row>
    <row r="20" spans="1:33" s="33" customFormat="1" ht="49.5" x14ac:dyDescent="0.95">
      <c r="A20" s="222">
        <v>10</v>
      </c>
      <c r="B20" s="39" t="s">
        <v>1209</v>
      </c>
      <c r="C20" s="34">
        <v>347029</v>
      </c>
      <c r="D20" s="34">
        <v>347099</v>
      </c>
      <c r="E20" s="34"/>
      <c r="F20" s="41">
        <v>7</v>
      </c>
      <c r="G20" s="41">
        <v>12</v>
      </c>
      <c r="H20" s="41">
        <v>13</v>
      </c>
      <c r="I20" s="41">
        <v>17</v>
      </c>
      <c r="J20" s="41"/>
      <c r="K20" s="41"/>
      <c r="L20" s="42">
        <v>22</v>
      </c>
      <c r="M20" s="43"/>
      <c r="N20" s="43"/>
      <c r="O20" s="44"/>
      <c r="P20" s="42"/>
      <c r="Q20" s="43"/>
      <c r="R20" s="42"/>
      <c r="S20" s="42"/>
      <c r="T20" s="44"/>
      <c r="U20" s="42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2" t="s">
        <v>1261</v>
      </c>
      <c r="AG20" s="32">
        <f t="shared" si="0"/>
        <v>70</v>
      </c>
    </row>
    <row r="21" spans="1:33" s="33" customFormat="1" ht="49.5" x14ac:dyDescent="0.95">
      <c r="A21" s="34">
        <v>11</v>
      </c>
      <c r="B21" s="25" t="s">
        <v>1210</v>
      </c>
      <c r="C21" s="35"/>
      <c r="D21" s="35"/>
      <c r="E21" s="35"/>
      <c r="F21" s="36"/>
      <c r="G21" s="36"/>
      <c r="H21" s="36"/>
      <c r="I21" s="36"/>
      <c r="J21" s="36"/>
      <c r="K21" s="36"/>
      <c r="L21" s="37"/>
      <c r="M21" s="38"/>
      <c r="N21" s="38"/>
      <c r="O21" s="204"/>
      <c r="P21" s="37"/>
      <c r="Q21" s="38"/>
      <c r="R21" s="37"/>
      <c r="S21" s="37"/>
      <c r="T21" s="204"/>
      <c r="U21" s="37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7" t="s">
        <v>100</v>
      </c>
      <c r="AG21" s="32">
        <f t="shared" si="0"/>
        <v>0</v>
      </c>
    </row>
    <row r="22" spans="1:33" s="33" customFormat="1" ht="49.5" x14ac:dyDescent="0.95">
      <c r="A22" s="222">
        <v>12</v>
      </c>
      <c r="B22" s="39" t="s">
        <v>1211</v>
      </c>
      <c r="C22" s="34"/>
      <c r="D22" s="34"/>
      <c r="E22" s="34"/>
      <c r="F22" s="41">
        <v>7</v>
      </c>
      <c r="G22" s="41">
        <v>12</v>
      </c>
      <c r="H22" s="41">
        <v>14</v>
      </c>
      <c r="I22" s="41">
        <v>17</v>
      </c>
      <c r="J22" s="41"/>
      <c r="K22" s="41"/>
      <c r="L22" s="42"/>
      <c r="M22" s="43"/>
      <c r="N22" s="43"/>
      <c r="O22" s="44"/>
      <c r="P22" s="42"/>
      <c r="Q22" s="43"/>
      <c r="R22" s="42"/>
      <c r="S22" s="42"/>
      <c r="T22" s="44"/>
      <c r="U22" s="42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2" t="s">
        <v>951</v>
      </c>
      <c r="AG22" s="32">
        <f t="shared" si="0"/>
        <v>0</v>
      </c>
    </row>
    <row r="23" spans="1:33" s="33" customFormat="1" ht="49.5" x14ac:dyDescent="0.95">
      <c r="A23" s="34">
        <v>13</v>
      </c>
      <c r="B23" s="39" t="s">
        <v>1212</v>
      </c>
      <c r="C23" s="34"/>
      <c r="D23" s="34"/>
      <c r="E23" s="34"/>
      <c r="F23" s="41">
        <v>7</v>
      </c>
      <c r="G23" s="41">
        <v>12</v>
      </c>
      <c r="H23" s="41">
        <v>14</v>
      </c>
      <c r="I23" s="41">
        <v>17</v>
      </c>
      <c r="J23" s="41"/>
      <c r="K23" s="41"/>
      <c r="L23" s="42"/>
      <c r="M23" s="43"/>
      <c r="N23" s="43"/>
      <c r="O23" s="44"/>
      <c r="P23" s="42"/>
      <c r="Q23" s="43"/>
      <c r="R23" s="42"/>
      <c r="S23" s="42"/>
      <c r="T23" s="44"/>
      <c r="U23" s="42"/>
      <c r="V23" s="43"/>
      <c r="W23" s="43"/>
      <c r="X23" s="44"/>
      <c r="Y23" s="43"/>
      <c r="Z23" s="44"/>
      <c r="AA23" s="44"/>
      <c r="AB23" s="43"/>
      <c r="AC23" s="43"/>
      <c r="AD23" s="43"/>
      <c r="AE23" s="43"/>
      <c r="AF23" s="42" t="s">
        <v>951</v>
      </c>
      <c r="AG23" s="32">
        <f t="shared" si="0"/>
        <v>0</v>
      </c>
    </row>
    <row r="24" spans="1:33" s="33" customFormat="1" ht="49.5" x14ac:dyDescent="0.95">
      <c r="A24" s="222">
        <v>14</v>
      </c>
      <c r="B24" s="39" t="s">
        <v>1213</v>
      </c>
      <c r="C24" s="34"/>
      <c r="D24" s="34"/>
      <c r="E24" s="34"/>
      <c r="F24" s="41">
        <v>7</v>
      </c>
      <c r="G24" s="41">
        <v>12</v>
      </c>
      <c r="H24" s="41">
        <v>14</v>
      </c>
      <c r="I24" s="41">
        <v>17</v>
      </c>
      <c r="J24" s="41"/>
      <c r="K24" s="41"/>
      <c r="L24" s="42"/>
      <c r="M24" s="43"/>
      <c r="N24" s="43"/>
      <c r="O24" s="44"/>
      <c r="P24" s="42"/>
      <c r="Q24" s="43"/>
      <c r="R24" s="42"/>
      <c r="S24" s="42"/>
      <c r="T24" s="44"/>
      <c r="U24" s="42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2" t="s">
        <v>951</v>
      </c>
      <c r="AG24" s="32">
        <f t="shared" si="0"/>
        <v>0</v>
      </c>
    </row>
    <row r="25" spans="1:33" s="33" customFormat="1" ht="49.5" x14ac:dyDescent="0.95">
      <c r="A25" s="34">
        <v>15</v>
      </c>
      <c r="B25" s="39" t="s">
        <v>1214</v>
      </c>
      <c r="C25" s="34">
        <v>347099</v>
      </c>
      <c r="D25" s="34">
        <v>347233</v>
      </c>
      <c r="E25" s="34"/>
      <c r="F25" s="41">
        <v>7</v>
      </c>
      <c r="G25" s="41">
        <v>12</v>
      </c>
      <c r="H25" s="41">
        <v>13</v>
      </c>
      <c r="I25" s="41">
        <v>17</v>
      </c>
      <c r="J25" s="41"/>
      <c r="K25" s="41"/>
      <c r="L25" s="42"/>
      <c r="M25" s="43">
        <v>3</v>
      </c>
      <c r="N25" s="43">
        <v>15</v>
      </c>
      <c r="O25" s="44"/>
      <c r="P25" s="42"/>
      <c r="Q25" s="43"/>
      <c r="R25" s="42"/>
      <c r="S25" s="42"/>
      <c r="T25" s="44"/>
      <c r="U25" s="42"/>
      <c r="V25" s="43"/>
      <c r="W25" s="43"/>
      <c r="X25" s="43"/>
      <c r="Y25" s="43"/>
      <c r="Z25" s="43"/>
      <c r="AA25" s="43"/>
      <c r="AB25" s="43"/>
      <c r="AC25" s="211"/>
      <c r="AD25" s="43"/>
      <c r="AE25" s="43"/>
      <c r="AF25" s="42" t="s">
        <v>907</v>
      </c>
      <c r="AG25" s="32">
        <f t="shared" si="0"/>
        <v>134</v>
      </c>
    </row>
    <row r="26" spans="1:33" s="33" customFormat="1" ht="49.5" x14ac:dyDescent="0.95">
      <c r="A26" s="222">
        <v>16</v>
      </c>
      <c r="B26" s="39" t="s">
        <v>1215</v>
      </c>
      <c r="C26" s="34"/>
      <c r="D26" s="34"/>
      <c r="E26" s="34"/>
      <c r="F26" s="41">
        <v>7</v>
      </c>
      <c r="G26" s="41">
        <v>12</v>
      </c>
      <c r="H26" s="41">
        <v>13</v>
      </c>
      <c r="I26" s="41">
        <v>17</v>
      </c>
      <c r="J26" s="41"/>
      <c r="K26" s="41"/>
      <c r="L26" s="42"/>
      <c r="M26" s="43"/>
      <c r="N26" s="43"/>
      <c r="O26" s="44"/>
      <c r="P26" s="42"/>
      <c r="Q26" s="43"/>
      <c r="R26" s="42"/>
      <c r="S26" s="42"/>
      <c r="T26" s="44"/>
      <c r="U26" s="42"/>
      <c r="V26" s="43"/>
      <c r="W26" s="43"/>
      <c r="X26" s="43"/>
      <c r="Y26" s="43"/>
      <c r="Z26" s="43"/>
      <c r="AA26" s="43"/>
      <c r="AB26" s="43"/>
      <c r="AC26" s="211"/>
      <c r="AD26" s="43"/>
      <c r="AE26" s="43"/>
      <c r="AF26" s="42"/>
      <c r="AG26" s="32">
        <f t="shared" si="0"/>
        <v>0</v>
      </c>
    </row>
    <row r="27" spans="1:33" s="33" customFormat="1" ht="49.5" x14ac:dyDescent="0.95">
      <c r="A27" s="34">
        <v>17</v>
      </c>
      <c r="B27" s="39" t="s">
        <v>1216</v>
      </c>
      <c r="C27" s="34"/>
      <c r="D27" s="34"/>
      <c r="E27" s="34"/>
      <c r="F27" s="41">
        <v>7</v>
      </c>
      <c r="G27" s="41">
        <v>12</v>
      </c>
      <c r="H27" s="41">
        <v>13</v>
      </c>
      <c r="I27" s="41">
        <v>17</v>
      </c>
      <c r="J27" s="41"/>
      <c r="K27" s="41"/>
      <c r="L27" s="42"/>
      <c r="M27" s="43"/>
      <c r="N27" s="43"/>
      <c r="O27" s="44"/>
      <c r="P27" s="42"/>
      <c r="Q27" s="43"/>
      <c r="R27" s="42"/>
      <c r="S27" s="42"/>
      <c r="T27" s="44"/>
      <c r="U27" s="42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2"/>
      <c r="AG27" s="32">
        <f t="shared" si="0"/>
        <v>0</v>
      </c>
    </row>
    <row r="28" spans="1:33" s="33" customFormat="1" ht="49.5" x14ac:dyDescent="0.95">
      <c r="A28" s="222">
        <v>18</v>
      </c>
      <c r="B28" s="45" t="s">
        <v>1217</v>
      </c>
      <c r="C28" s="34"/>
      <c r="D28" s="34"/>
      <c r="E28" s="34"/>
      <c r="F28" s="41"/>
      <c r="G28" s="41"/>
      <c r="H28" s="41"/>
      <c r="I28" s="41"/>
      <c r="J28" s="41"/>
      <c r="K28" s="41"/>
      <c r="L28" s="42"/>
      <c r="M28" s="43"/>
      <c r="N28" s="43"/>
      <c r="O28" s="44"/>
      <c r="P28" s="42"/>
      <c r="Q28" s="43"/>
      <c r="R28" s="42"/>
      <c r="S28" s="42"/>
      <c r="T28" s="44"/>
      <c r="U28" s="42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2"/>
      <c r="AG28" s="32">
        <f t="shared" si="0"/>
        <v>0</v>
      </c>
    </row>
    <row r="29" spans="1:33" s="33" customFormat="1" ht="49.5" x14ac:dyDescent="0.95">
      <c r="A29" s="34">
        <v>19</v>
      </c>
      <c r="B29" s="39" t="s">
        <v>1218</v>
      </c>
      <c r="C29" s="34"/>
      <c r="D29" s="40"/>
      <c r="E29" s="34"/>
      <c r="F29" s="41">
        <v>7</v>
      </c>
      <c r="G29" s="41">
        <v>12</v>
      </c>
      <c r="H29" s="41">
        <v>13</v>
      </c>
      <c r="I29" s="41">
        <v>17</v>
      </c>
      <c r="J29" s="41"/>
      <c r="K29" s="41"/>
      <c r="L29" s="42"/>
      <c r="M29" s="43"/>
      <c r="N29" s="43"/>
      <c r="O29" s="44"/>
      <c r="P29" s="42"/>
      <c r="Q29" s="43"/>
      <c r="R29" s="42"/>
      <c r="S29" s="42"/>
      <c r="T29" s="44"/>
      <c r="U29" s="42"/>
      <c r="V29" s="43"/>
      <c r="W29" s="43"/>
      <c r="X29" s="43"/>
      <c r="Y29" s="43"/>
      <c r="Z29" s="44"/>
      <c r="AA29" s="44"/>
      <c r="AB29" s="43"/>
      <c r="AC29" s="43"/>
      <c r="AD29" s="43"/>
      <c r="AE29" s="43"/>
      <c r="AF29" s="42"/>
      <c r="AG29" s="32">
        <f t="shared" si="0"/>
        <v>0</v>
      </c>
    </row>
    <row r="30" spans="1:33" s="33" customFormat="1" ht="49.5" x14ac:dyDescent="0.95">
      <c r="A30" s="222">
        <v>20</v>
      </c>
      <c r="B30" s="39" t="s">
        <v>1219</v>
      </c>
      <c r="C30" s="40"/>
      <c r="D30" s="40"/>
      <c r="E30" s="34"/>
      <c r="F30" s="41">
        <v>7</v>
      </c>
      <c r="G30" s="41">
        <v>12</v>
      </c>
      <c r="H30" s="41">
        <v>13</v>
      </c>
      <c r="I30" s="41">
        <v>17</v>
      </c>
      <c r="J30" s="41"/>
      <c r="K30" s="41"/>
      <c r="L30" s="42"/>
      <c r="M30" s="43"/>
      <c r="N30" s="44"/>
      <c r="O30" s="44"/>
      <c r="P30" s="42"/>
      <c r="Q30" s="43"/>
      <c r="R30" s="42"/>
      <c r="S30" s="42"/>
      <c r="T30" s="44"/>
      <c r="U30" s="42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2"/>
      <c r="AG30" s="32">
        <f t="shared" si="0"/>
        <v>0</v>
      </c>
    </row>
    <row r="31" spans="1:33" s="33" customFormat="1" ht="49.5" x14ac:dyDescent="0.95">
      <c r="A31" s="34">
        <v>21</v>
      </c>
      <c r="B31" s="39" t="s">
        <v>1220</v>
      </c>
      <c r="C31" s="34"/>
      <c r="D31" s="34"/>
      <c r="E31" s="34"/>
      <c r="F31" s="41">
        <v>7</v>
      </c>
      <c r="G31" s="41">
        <v>12</v>
      </c>
      <c r="H31" s="41">
        <v>13</v>
      </c>
      <c r="I31" s="41">
        <v>17</v>
      </c>
      <c r="J31" s="41"/>
      <c r="K31" s="41"/>
      <c r="L31" s="42"/>
      <c r="M31" s="43"/>
      <c r="N31" s="43"/>
      <c r="O31" s="44"/>
      <c r="P31" s="42"/>
      <c r="Q31" s="43"/>
      <c r="R31" s="42"/>
      <c r="S31" s="42"/>
      <c r="T31" s="44"/>
      <c r="U31" s="42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2"/>
      <c r="AG31" s="32">
        <f t="shared" si="0"/>
        <v>0</v>
      </c>
    </row>
    <row r="32" spans="1:33" s="33" customFormat="1" ht="49.5" x14ac:dyDescent="0.95">
      <c r="A32" s="222">
        <v>22</v>
      </c>
      <c r="B32" s="39" t="s">
        <v>1221</v>
      </c>
      <c r="C32" s="40"/>
      <c r="D32" s="40"/>
      <c r="E32" s="34"/>
      <c r="F32" s="41">
        <v>7</v>
      </c>
      <c r="G32" s="41">
        <v>12</v>
      </c>
      <c r="H32" s="41">
        <v>13</v>
      </c>
      <c r="I32" s="41">
        <v>17</v>
      </c>
      <c r="J32" s="41"/>
      <c r="K32" s="41"/>
      <c r="L32" s="42"/>
      <c r="M32" s="43"/>
      <c r="N32" s="44"/>
      <c r="O32" s="44"/>
      <c r="P32" s="42"/>
      <c r="Q32" s="43"/>
      <c r="R32" s="42"/>
      <c r="S32" s="42"/>
      <c r="T32" s="44"/>
      <c r="U32" s="42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2"/>
      <c r="AG32" s="32">
        <f t="shared" si="0"/>
        <v>0</v>
      </c>
    </row>
    <row r="33" spans="1:160" s="33" customFormat="1" ht="49.5" x14ac:dyDescent="0.95">
      <c r="A33" s="34">
        <v>23</v>
      </c>
      <c r="B33" s="39" t="s">
        <v>1222</v>
      </c>
      <c r="C33" s="40"/>
      <c r="D33" s="40"/>
      <c r="E33" s="34"/>
      <c r="F33" s="41">
        <v>7</v>
      </c>
      <c r="G33" s="41">
        <v>12</v>
      </c>
      <c r="H33" s="41">
        <v>13</v>
      </c>
      <c r="I33" s="41">
        <v>17</v>
      </c>
      <c r="J33" s="41"/>
      <c r="K33" s="41"/>
      <c r="L33" s="42"/>
      <c r="M33" s="43"/>
      <c r="N33" s="44"/>
      <c r="O33" s="44"/>
      <c r="P33" s="42"/>
      <c r="Q33" s="43"/>
      <c r="R33" s="42"/>
      <c r="S33" s="42"/>
      <c r="T33" s="44"/>
      <c r="U33" s="42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2"/>
      <c r="AG33" s="32">
        <f t="shared" si="0"/>
        <v>0</v>
      </c>
    </row>
    <row r="34" spans="1:160" s="33" customFormat="1" ht="49.5" x14ac:dyDescent="0.95">
      <c r="A34" s="222">
        <v>24</v>
      </c>
      <c r="B34" s="39" t="s">
        <v>1223</v>
      </c>
      <c r="C34" s="40"/>
      <c r="D34" s="40"/>
      <c r="E34" s="34"/>
      <c r="F34" s="41">
        <v>7</v>
      </c>
      <c r="G34" s="41">
        <v>12</v>
      </c>
      <c r="H34" s="41">
        <v>13</v>
      </c>
      <c r="I34" s="41">
        <v>17</v>
      </c>
      <c r="J34" s="41"/>
      <c r="K34" s="41"/>
      <c r="L34" s="42"/>
      <c r="M34" s="43"/>
      <c r="N34" s="44"/>
      <c r="O34" s="44"/>
      <c r="P34" s="42"/>
      <c r="Q34" s="43"/>
      <c r="R34" s="42"/>
      <c r="S34" s="42"/>
      <c r="T34" s="44"/>
      <c r="U34" s="42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2"/>
      <c r="AG34" s="32">
        <f t="shared" si="0"/>
        <v>0</v>
      </c>
    </row>
    <row r="35" spans="1:160" s="33" customFormat="1" ht="49.5" x14ac:dyDescent="0.95">
      <c r="A35" s="34">
        <v>25</v>
      </c>
      <c r="B35" s="45" t="s">
        <v>1224</v>
      </c>
      <c r="C35" s="40"/>
      <c r="D35" s="40"/>
      <c r="E35" s="34"/>
      <c r="F35" s="41"/>
      <c r="G35" s="41"/>
      <c r="H35" s="41"/>
      <c r="I35" s="41"/>
      <c r="J35" s="41"/>
      <c r="K35" s="41"/>
      <c r="L35" s="42"/>
      <c r="M35" s="43"/>
      <c r="N35" s="44"/>
      <c r="O35" s="44"/>
      <c r="P35" s="42"/>
      <c r="Q35" s="43"/>
      <c r="R35" s="42"/>
      <c r="S35" s="42"/>
      <c r="T35" s="44"/>
      <c r="U35" s="42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2"/>
      <c r="AG35" s="32">
        <f t="shared" si="0"/>
        <v>0</v>
      </c>
    </row>
    <row r="36" spans="1:160" s="33" customFormat="1" ht="49.5" x14ac:dyDescent="0.95">
      <c r="A36" s="222">
        <v>26</v>
      </c>
      <c r="B36" s="39" t="s">
        <v>1225</v>
      </c>
      <c r="C36" s="40"/>
      <c r="D36" s="34"/>
      <c r="E36" s="34"/>
      <c r="F36" s="41">
        <v>7</v>
      </c>
      <c r="G36" s="41">
        <v>12</v>
      </c>
      <c r="H36" s="41">
        <v>13</v>
      </c>
      <c r="I36" s="41">
        <v>17</v>
      </c>
      <c r="J36" s="41"/>
      <c r="K36" s="41"/>
      <c r="L36" s="42"/>
      <c r="M36" s="43"/>
      <c r="N36" s="43"/>
      <c r="O36" s="44"/>
      <c r="P36" s="42"/>
      <c r="Q36" s="43"/>
      <c r="R36" s="42"/>
      <c r="S36" s="42"/>
      <c r="T36" s="44"/>
      <c r="U36" s="42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2"/>
      <c r="AG36" s="32">
        <f t="shared" si="0"/>
        <v>0</v>
      </c>
    </row>
    <row r="37" spans="1:160" s="33" customFormat="1" ht="49.5" x14ac:dyDescent="0.95">
      <c r="A37" s="34">
        <v>27</v>
      </c>
      <c r="B37" s="39" t="s">
        <v>1226</v>
      </c>
      <c r="C37" s="34"/>
      <c r="D37" s="34"/>
      <c r="E37" s="34"/>
      <c r="F37" s="41">
        <v>7</v>
      </c>
      <c r="G37" s="41">
        <v>12</v>
      </c>
      <c r="H37" s="41">
        <v>13</v>
      </c>
      <c r="I37" s="41">
        <v>17</v>
      </c>
      <c r="J37" s="41"/>
      <c r="K37" s="41"/>
      <c r="L37" s="42"/>
      <c r="M37" s="43"/>
      <c r="N37" s="43"/>
      <c r="O37" s="44"/>
      <c r="P37" s="42"/>
      <c r="Q37" s="43"/>
      <c r="R37" s="42"/>
      <c r="S37" s="42"/>
      <c r="T37" s="44"/>
      <c r="U37" s="42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2"/>
      <c r="AG37" s="32">
        <f t="shared" si="0"/>
        <v>0</v>
      </c>
    </row>
    <row r="38" spans="1:160" s="33" customFormat="1" ht="49.5" x14ac:dyDescent="0.95">
      <c r="A38" s="222">
        <v>28</v>
      </c>
      <c r="B38" s="39" t="s">
        <v>1227</v>
      </c>
      <c r="C38" s="34"/>
      <c r="D38" s="34"/>
      <c r="E38" s="34"/>
      <c r="F38" s="41">
        <v>7</v>
      </c>
      <c r="G38" s="41">
        <v>12</v>
      </c>
      <c r="H38" s="41">
        <v>13</v>
      </c>
      <c r="I38" s="41">
        <v>17</v>
      </c>
      <c r="J38" s="41"/>
      <c r="K38" s="41"/>
      <c r="L38" s="42"/>
      <c r="M38" s="43"/>
      <c r="N38" s="43"/>
      <c r="O38" s="44"/>
      <c r="P38" s="42"/>
      <c r="Q38" s="43"/>
      <c r="R38" s="42"/>
      <c r="S38" s="42"/>
      <c r="T38" s="44"/>
      <c r="U38" s="42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2"/>
      <c r="AG38" s="32">
        <f t="shared" si="0"/>
        <v>0</v>
      </c>
    </row>
    <row r="39" spans="1:160" s="33" customFormat="1" ht="49.5" x14ac:dyDescent="0.95">
      <c r="A39" s="34">
        <v>29</v>
      </c>
      <c r="B39" s="39" t="s">
        <v>1228</v>
      </c>
      <c r="C39" s="34"/>
      <c r="D39" s="34"/>
      <c r="E39" s="34"/>
      <c r="F39" s="41">
        <v>7</v>
      </c>
      <c r="G39" s="41">
        <v>12</v>
      </c>
      <c r="H39" s="41">
        <v>13</v>
      </c>
      <c r="I39" s="41">
        <v>17</v>
      </c>
      <c r="J39" s="41"/>
      <c r="K39" s="41"/>
      <c r="L39" s="42"/>
      <c r="M39" s="43"/>
      <c r="N39" s="43"/>
      <c r="O39" s="44"/>
      <c r="P39" s="42"/>
      <c r="Q39" s="43"/>
      <c r="R39" s="42"/>
      <c r="S39" s="42"/>
      <c r="T39" s="44"/>
      <c r="U39" s="42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2"/>
      <c r="AG39" s="32">
        <f t="shared" si="0"/>
        <v>0</v>
      </c>
    </row>
    <row r="40" spans="1:160" s="33" customFormat="1" ht="49.5" x14ac:dyDescent="0.95">
      <c r="A40" s="222">
        <v>30</v>
      </c>
      <c r="B40" s="39" t="s">
        <v>1229</v>
      </c>
      <c r="C40" s="34"/>
      <c r="D40" s="34"/>
      <c r="E40" s="34"/>
      <c r="F40" s="41">
        <v>7</v>
      </c>
      <c r="G40" s="41">
        <v>12</v>
      </c>
      <c r="H40" s="41">
        <v>13</v>
      </c>
      <c r="I40" s="41">
        <v>17</v>
      </c>
      <c r="J40" s="41"/>
      <c r="K40" s="41"/>
      <c r="L40" s="42"/>
      <c r="M40" s="43"/>
      <c r="N40" s="43"/>
      <c r="O40" s="44"/>
      <c r="P40" s="42"/>
      <c r="Q40" s="43"/>
      <c r="R40" s="42"/>
      <c r="S40" s="42"/>
      <c r="T40" s="44"/>
      <c r="U40" s="42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2"/>
      <c r="AG40" s="32">
        <f t="shared" si="0"/>
        <v>0</v>
      </c>
    </row>
    <row r="41" spans="1:160" s="33" customFormat="1" ht="50" thickBot="1" x14ac:dyDescent="1">
      <c r="A41" s="34">
        <v>31</v>
      </c>
      <c r="B41" s="39" t="s">
        <v>1230</v>
      </c>
      <c r="C41" s="34"/>
      <c r="D41" s="40"/>
      <c r="E41" s="34"/>
      <c r="F41" s="41">
        <v>7</v>
      </c>
      <c r="G41" s="41">
        <v>12</v>
      </c>
      <c r="H41" s="41">
        <v>13</v>
      </c>
      <c r="I41" s="41">
        <v>17</v>
      </c>
      <c r="J41" s="41"/>
      <c r="K41" s="41"/>
      <c r="L41" s="42"/>
      <c r="M41" s="43"/>
      <c r="N41" s="43"/>
      <c r="O41" s="43"/>
      <c r="P41" s="42"/>
      <c r="Q41" s="43"/>
      <c r="R41" s="42"/>
      <c r="S41" s="42"/>
      <c r="T41" s="43"/>
      <c r="U41" s="42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2"/>
      <c r="AG41" s="32">
        <f t="shared" si="0"/>
        <v>0</v>
      </c>
    </row>
    <row r="42" spans="1:160" s="67" customFormat="1" ht="50.5" thickTop="1" thickBot="1" x14ac:dyDescent="1">
      <c r="A42" s="317" t="s">
        <v>22</v>
      </c>
      <c r="B42" s="318"/>
      <c r="C42" s="57"/>
      <c r="D42" s="58"/>
      <c r="E42" s="59"/>
      <c r="F42" s="60"/>
      <c r="G42" s="61"/>
      <c r="H42" s="61"/>
      <c r="I42" s="61"/>
      <c r="J42" s="61"/>
      <c r="K42" s="62"/>
      <c r="L42" s="63">
        <f t="shared" ref="L42:AE42" si="1">SUM(L11:L41)</f>
        <v>22</v>
      </c>
      <c r="M42" s="64">
        <f t="shared" si="1"/>
        <v>6</v>
      </c>
      <c r="N42" s="64">
        <f t="shared" si="1"/>
        <v>30</v>
      </c>
      <c r="O42" s="64">
        <f t="shared" si="1"/>
        <v>7</v>
      </c>
      <c r="P42" s="64">
        <f t="shared" si="1"/>
        <v>0</v>
      </c>
      <c r="Q42" s="64">
        <f t="shared" si="1"/>
        <v>0</v>
      </c>
      <c r="R42" s="64">
        <f t="shared" si="1"/>
        <v>0</v>
      </c>
      <c r="S42" s="64">
        <f t="shared" si="1"/>
        <v>0</v>
      </c>
      <c r="T42" s="64">
        <f t="shared" si="1"/>
        <v>0</v>
      </c>
      <c r="U42" s="63">
        <f t="shared" si="1"/>
        <v>0</v>
      </c>
      <c r="V42" s="64">
        <f t="shared" si="1"/>
        <v>0</v>
      </c>
      <c r="W42" s="64">
        <f t="shared" si="1"/>
        <v>0</v>
      </c>
      <c r="X42" s="64">
        <f t="shared" si="1"/>
        <v>1</v>
      </c>
      <c r="Y42" s="64">
        <f t="shared" si="1"/>
        <v>0</v>
      </c>
      <c r="Z42" s="64">
        <f t="shared" si="1"/>
        <v>0</v>
      </c>
      <c r="AA42" s="64">
        <f t="shared" si="1"/>
        <v>0</v>
      </c>
      <c r="AB42" s="64">
        <f t="shared" si="1"/>
        <v>0</v>
      </c>
      <c r="AC42" s="64">
        <f t="shared" si="1"/>
        <v>0</v>
      </c>
      <c r="AD42" s="64">
        <f t="shared" si="1"/>
        <v>0</v>
      </c>
      <c r="AE42" s="64">
        <f t="shared" si="1"/>
        <v>0</v>
      </c>
      <c r="AF42" s="63"/>
      <c r="AG42" s="32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</row>
    <row r="43" spans="1:160" s="67" customFormat="1" ht="50.5" thickTop="1" thickBot="1" x14ac:dyDescent="1">
      <c r="A43" s="319"/>
      <c r="B43" s="320"/>
      <c r="C43" s="68"/>
      <c r="D43" s="69"/>
      <c r="E43" s="70"/>
      <c r="F43" s="323"/>
      <c r="G43" s="324"/>
      <c r="H43" s="324"/>
      <c r="I43" s="324"/>
      <c r="J43" s="324"/>
      <c r="K43" s="69"/>
      <c r="L43" s="292" t="s">
        <v>30</v>
      </c>
      <c r="M43" s="294" t="s">
        <v>46</v>
      </c>
      <c r="N43" s="294" t="s">
        <v>29</v>
      </c>
      <c r="O43" s="292" t="s">
        <v>168</v>
      </c>
      <c r="P43" s="292" t="s">
        <v>193</v>
      </c>
      <c r="Q43" s="294" t="s">
        <v>333</v>
      </c>
      <c r="R43" s="294" t="s">
        <v>51</v>
      </c>
      <c r="S43" s="294" t="s">
        <v>605</v>
      </c>
      <c r="T43" s="294" t="s">
        <v>48</v>
      </c>
      <c r="U43" s="294" t="s">
        <v>35</v>
      </c>
      <c r="V43" s="331" t="s">
        <v>28</v>
      </c>
      <c r="W43" s="294" t="s">
        <v>53</v>
      </c>
      <c r="X43" s="294" t="s">
        <v>57</v>
      </c>
      <c r="Y43" s="294" t="s">
        <v>58</v>
      </c>
      <c r="Z43" s="292" t="s">
        <v>1097</v>
      </c>
      <c r="AA43" s="294" t="s">
        <v>141</v>
      </c>
      <c r="AB43" s="294"/>
      <c r="AC43" s="294" t="s">
        <v>1253</v>
      </c>
      <c r="AD43" s="294"/>
      <c r="AE43" s="329"/>
      <c r="AF43" s="294" t="s">
        <v>23</v>
      </c>
      <c r="AG43" s="32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</row>
    <row r="44" spans="1:160" s="67" customFormat="1" ht="192.5" customHeight="1" thickTop="1" x14ac:dyDescent="0.95">
      <c r="A44" s="319"/>
      <c r="B44" s="320"/>
      <c r="C44" s="68"/>
      <c r="D44" s="69"/>
      <c r="E44" s="70"/>
      <c r="F44" s="71"/>
      <c r="G44" s="325"/>
      <c r="H44" s="325"/>
      <c r="I44" s="325"/>
      <c r="J44" s="325"/>
      <c r="K44" s="70"/>
      <c r="L44" s="293"/>
      <c r="M44" s="295"/>
      <c r="N44" s="295"/>
      <c r="O44" s="293"/>
      <c r="P44" s="293"/>
      <c r="Q44" s="295"/>
      <c r="R44" s="295"/>
      <c r="S44" s="295"/>
      <c r="T44" s="295"/>
      <c r="U44" s="295"/>
      <c r="V44" s="332"/>
      <c r="W44" s="295"/>
      <c r="X44" s="295"/>
      <c r="Y44" s="295"/>
      <c r="Z44" s="293"/>
      <c r="AA44" s="295"/>
      <c r="AB44" s="295"/>
      <c r="AC44" s="295"/>
      <c r="AD44" s="295"/>
      <c r="AE44" s="330"/>
      <c r="AF44" s="295"/>
      <c r="AG44" s="32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</row>
    <row r="45" spans="1:160" s="67" customFormat="1" ht="49.5" x14ac:dyDescent="0.95">
      <c r="A45" s="321"/>
      <c r="B45" s="322"/>
      <c r="C45" s="72"/>
      <c r="D45" s="73"/>
      <c r="E45" s="74"/>
      <c r="F45" s="326"/>
      <c r="G45" s="327"/>
      <c r="H45" s="327"/>
      <c r="I45" s="327"/>
      <c r="J45" s="327"/>
      <c r="K45" s="328"/>
      <c r="L45" s="75">
        <f>L42*3200</f>
        <v>70400</v>
      </c>
      <c r="M45" s="76">
        <f>M42*4000</f>
        <v>24000</v>
      </c>
      <c r="N45" s="76">
        <f>N42*4800</f>
        <v>144000</v>
      </c>
      <c r="O45" s="75">
        <f>O42*5600</f>
        <v>39200</v>
      </c>
      <c r="P45" s="79">
        <f>P42*6400</f>
        <v>0</v>
      </c>
      <c r="Q45" s="76">
        <f>Q42*7200</f>
        <v>0</v>
      </c>
      <c r="R45" s="76">
        <f>R42*32000</f>
        <v>0</v>
      </c>
      <c r="S45" s="76">
        <f>S42*37600</f>
        <v>0</v>
      </c>
      <c r="T45" s="77">
        <f>T42*38400</f>
        <v>0</v>
      </c>
      <c r="U45" s="75">
        <f>U42*68000</f>
        <v>0</v>
      </c>
      <c r="V45" s="78">
        <f>V42*84000</f>
        <v>0</v>
      </c>
      <c r="W45" s="75">
        <f>W42*76000</f>
        <v>0</v>
      </c>
      <c r="X45" s="76">
        <f>X42*84000</f>
        <v>84000</v>
      </c>
      <c r="Y45" s="76">
        <f>Y42*80000</f>
        <v>0</v>
      </c>
      <c r="Z45" s="79">
        <f>Z42*6500</f>
        <v>0</v>
      </c>
      <c r="AA45" s="76">
        <f>AA42*6000</f>
        <v>0</v>
      </c>
      <c r="AB45" s="76"/>
      <c r="AC45" s="76"/>
      <c r="AD45" s="75"/>
      <c r="AE45" s="80"/>
      <c r="AF45" s="75">
        <f>SUM(L45:AD45)</f>
        <v>361600</v>
      </c>
      <c r="AG45" s="32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</row>
    <row r="46" spans="1:160" s="67" customFormat="1" ht="49.5" x14ac:dyDescent="0.95">
      <c r="N46" s="81"/>
    </row>
    <row r="47" spans="1:160" s="8" customFormat="1" ht="49.5" x14ac:dyDescent="0.95">
      <c r="A47" s="298" t="s">
        <v>0</v>
      </c>
      <c r="B47" s="298"/>
      <c r="C47" s="1" t="s">
        <v>1</v>
      </c>
      <c r="D47" s="1" t="s">
        <v>2</v>
      </c>
      <c r="E47" s="1"/>
      <c r="F47" s="1"/>
      <c r="G47" s="1"/>
      <c r="H47" s="1"/>
      <c r="I47" s="1"/>
      <c r="J47" s="1"/>
      <c r="K47" s="1"/>
      <c r="L47" s="2"/>
      <c r="M47" s="3"/>
      <c r="N47" s="4"/>
      <c r="O47" s="5"/>
      <c r="P47" s="2"/>
      <c r="Q47" s="3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5"/>
      <c r="AG47" s="6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</row>
    <row r="48" spans="1:160" s="8" customFormat="1" ht="50.5" x14ac:dyDescent="0.95">
      <c r="A48" s="298" t="s">
        <v>3</v>
      </c>
      <c r="B48" s="298"/>
      <c r="C48" s="1" t="s">
        <v>1</v>
      </c>
      <c r="D48" s="83" t="s">
        <v>40</v>
      </c>
      <c r="E48" s="1"/>
      <c r="F48" s="1"/>
      <c r="G48" s="1"/>
      <c r="H48" s="1"/>
      <c r="I48" s="298" t="s">
        <v>1231</v>
      </c>
      <c r="J48" s="298"/>
      <c r="K48" s="298"/>
      <c r="L48" s="298"/>
      <c r="M48" s="298"/>
      <c r="N48" s="298"/>
      <c r="O48" s="298"/>
      <c r="P48" s="298"/>
      <c r="Q48" s="298"/>
      <c r="R48" s="298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6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</row>
    <row r="49" spans="1:11359" s="8" customFormat="1" ht="50.5" x14ac:dyDescent="0.95">
      <c r="A49" s="299" t="s">
        <v>4</v>
      </c>
      <c r="B49" s="299"/>
      <c r="C49" s="1" t="s">
        <v>1</v>
      </c>
      <c r="D49" s="84" t="s">
        <v>407</v>
      </c>
      <c r="E49" s="9"/>
      <c r="F49" s="1"/>
      <c r="G49" s="9"/>
      <c r="H49" s="9"/>
      <c r="I49" s="10"/>
      <c r="J49" s="10"/>
      <c r="K49" s="10"/>
      <c r="L49" s="11"/>
      <c r="M49" s="3"/>
      <c r="N49" s="4"/>
      <c r="O49" s="11"/>
      <c r="P49" s="11"/>
      <c r="Q49" s="3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5"/>
      <c r="AG49" s="6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</row>
    <row r="50" spans="1:11359" s="15" customFormat="1" ht="49.5" x14ac:dyDescent="0.95">
      <c r="A50" s="300" t="s">
        <v>5</v>
      </c>
      <c r="B50" s="300" t="s">
        <v>6</v>
      </c>
      <c r="C50" s="303" t="s">
        <v>7</v>
      </c>
      <c r="D50" s="304"/>
      <c r="E50" s="12" t="s">
        <v>8</v>
      </c>
      <c r="F50" s="305" t="s">
        <v>9</v>
      </c>
      <c r="G50" s="306"/>
      <c r="H50" s="306"/>
      <c r="I50" s="306"/>
      <c r="J50" s="306"/>
      <c r="K50" s="307"/>
      <c r="L50" s="308" t="s">
        <v>10</v>
      </c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296" t="s">
        <v>11</v>
      </c>
      <c r="AF50" s="296" t="s">
        <v>12</v>
      </c>
      <c r="AG50" s="1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14"/>
      <c r="EX50" s="14"/>
      <c r="EY50" s="14"/>
      <c r="EZ50" s="14"/>
      <c r="FA50" s="14"/>
      <c r="FB50" s="14"/>
      <c r="FC50" s="14"/>
      <c r="FD50" s="14"/>
    </row>
    <row r="51" spans="1:11359" s="15" customFormat="1" ht="49.5" x14ac:dyDescent="0.95">
      <c r="A51" s="301"/>
      <c r="B51" s="301"/>
      <c r="C51" s="300" t="s">
        <v>13</v>
      </c>
      <c r="D51" s="300" t="s">
        <v>14</v>
      </c>
      <c r="E51" s="301" t="s">
        <v>15</v>
      </c>
      <c r="F51" s="311" t="s">
        <v>16</v>
      </c>
      <c r="G51" s="312"/>
      <c r="H51" s="312"/>
      <c r="I51" s="312"/>
      <c r="J51" s="312"/>
      <c r="K51" s="313"/>
      <c r="L51" s="296" t="s">
        <v>17</v>
      </c>
      <c r="M51" s="296" t="s">
        <v>45</v>
      </c>
      <c r="N51" s="296" t="s">
        <v>19</v>
      </c>
      <c r="O51" s="296" t="s">
        <v>169</v>
      </c>
      <c r="P51" s="296" t="s">
        <v>194</v>
      </c>
      <c r="Q51" s="296" t="s">
        <v>326</v>
      </c>
      <c r="R51" s="296" t="s">
        <v>312</v>
      </c>
      <c r="S51" s="296" t="s">
        <v>52</v>
      </c>
      <c r="T51" s="296" t="s">
        <v>47</v>
      </c>
      <c r="U51" s="296" t="s">
        <v>18</v>
      </c>
      <c r="V51" s="316" t="s">
        <v>31</v>
      </c>
      <c r="W51" s="296" t="s">
        <v>54</v>
      </c>
      <c r="X51" s="314" t="s">
        <v>56</v>
      </c>
      <c r="Y51" s="314" t="s">
        <v>59</v>
      </c>
      <c r="Z51" s="296" t="s">
        <v>32</v>
      </c>
      <c r="AA51" s="296" t="s">
        <v>139</v>
      </c>
      <c r="AB51" s="296" t="s">
        <v>111</v>
      </c>
      <c r="AC51" s="296" t="s">
        <v>535</v>
      </c>
      <c r="AD51" s="296" t="s">
        <v>66</v>
      </c>
      <c r="AE51" s="310"/>
      <c r="AF51" s="310"/>
      <c r="AG51" s="1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14"/>
      <c r="EX51" s="14"/>
      <c r="EY51" s="14"/>
      <c r="EZ51" s="14"/>
      <c r="FA51" s="14"/>
      <c r="FB51" s="14"/>
      <c r="FC51" s="14"/>
      <c r="FD51" s="14"/>
    </row>
    <row r="52" spans="1:11359" s="15" customFormat="1" ht="149.5" customHeight="1" x14ac:dyDescent="0.95">
      <c r="A52" s="302"/>
      <c r="B52" s="302"/>
      <c r="C52" s="302"/>
      <c r="D52" s="302"/>
      <c r="E52" s="302"/>
      <c r="F52" s="16" t="s">
        <v>20</v>
      </c>
      <c r="G52" s="16" t="s">
        <v>21</v>
      </c>
      <c r="H52" s="16" t="s">
        <v>20</v>
      </c>
      <c r="I52" s="16" t="s">
        <v>21</v>
      </c>
      <c r="J52" s="16" t="s">
        <v>20</v>
      </c>
      <c r="K52" s="16" t="s">
        <v>21</v>
      </c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316"/>
      <c r="W52" s="297"/>
      <c r="X52" s="315"/>
      <c r="Y52" s="315"/>
      <c r="Z52" s="297"/>
      <c r="AA52" s="297"/>
      <c r="AB52" s="297"/>
      <c r="AC52" s="297"/>
      <c r="AD52" s="297"/>
      <c r="AE52" s="297"/>
      <c r="AF52" s="297"/>
      <c r="AG52" s="1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14"/>
      <c r="EX52" s="14"/>
      <c r="EY52" s="14"/>
      <c r="EZ52" s="14"/>
      <c r="FA52" s="14"/>
      <c r="FB52" s="14"/>
      <c r="FC52" s="14"/>
      <c r="FD52" s="14"/>
    </row>
    <row r="53" spans="1:11359" s="15" customFormat="1" ht="49.5" x14ac:dyDescent="0.95">
      <c r="A53" s="17"/>
      <c r="B53" s="18"/>
      <c r="C53" s="18"/>
      <c r="D53" s="17"/>
      <c r="E53" s="17"/>
      <c r="F53" s="19"/>
      <c r="G53" s="19"/>
      <c r="H53" s="19"/>
      <c r="I53" s="19"/>
      <c r="J53" s="19"/>
      <c r="K53" s="19"/>
      <c r="L53" s="20">
        <v>3200</v>
      </c>
      <c r="M53" s="21">
        <v>4000</v>
      </c>
      <c r="N53" s="21">
        <v>4800</v>
      </c>
      <c r="O53" s="20">
        <v>5600</v>
      </c>
      <c r="P53" s="22">
        <v>6400</v>
      </c>
      <c r="Q53" s="21">
        <v>7200</v>
      </c>
      <c r="R53" s="21">
        <v>8000</v>
      </c>
      <c r="S53" s="21">
        <v>32000</v>
      </c>
      <c r="T53" s="20">
        <v>38400</v>
      </c>
      <c r="U53" s="20">
        <v>68000</v>
      </c>
      <c r="V53" s="21">
        <v>84000</v>
      </c>
      <c r="W53" s="20">
        <v>76000</v>
      </c>
      <c r="X53" s="21">
        <v>84000</v>
      </c>
      <c r="Y53" s="21">
        <v>80000</v>
      </c>
      <c r="Z53" s="22">
        <v>6500</v>
      </c>
      <c r="AA53" s="21">
        <v>6000</v>
      </c>
      <c r="AB53" s="21">
        <v>84000</v>
      </c>
      <c r="AC53" s="21">
        <v>76000</v>
      </c>
      <c r="AD53" s="20">
        <v>76000</v>
      </c>
      <c r="AE53" s="23"/>
      <c r="AF53" s="17"/>
      <c r="AG53" s="1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14"/>
      <c r="EX53" s="14"/>
      <c r="EY53" s="14"/>
      <c r="EZ53" s="14"/>
      <c r="FA53" s="14"/>
      <c r="FB53" s="14"/>
      <c r="FC53" s="14"/>
      <c r="FD53" s="14"/>
    </row>
    <row r="54" spans="1:11359" s="33" customFormat="1" ht="49.5" x14ac:dyDescent="0.95">
      <c r="A54" s="34">
        <v>1</v>
      </c>
      <c r="B54" s="39" t="s">
        <v>1200</v>
      </c>
      <c r="C54" s="40">
        <v>330945</v>
      </c>
      <c r="D54" s="34">
        <v>331058</v>
      </c>
      <c r="E54" s="34"/>
      <c r="F54" s="41">
        <v>7</v>
      </c>
      <c r="G54" s="41">
        <v>12</v>
      </c>
      <c r="H54" s="41">
        <v>13</v>
      </c>
      <c r="I54" s="41">
        <v>17</v>
      </c>
      <c r="J54" s="41"/>
      <c r="K54" s="41"/>
      <c r="L54" s="42">
        <v>20</v>
      </c>
      <c r="M54" s="43"/>
      <c r="N54" s="43"/>
      <c r="O54" s="44"/>
      <c r="P54" s="42"/>
      <c r="Q54" s="43"/>
      <c r="R54" s="42"/>
      <c r="S54" s="42"/>
      <c r="T54" s="44"/>
      <c r="U54" s="42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2" t="s">
        <v>915</v>
      </c>
      <c r="AG54" s="32">
        <f>D54-C54</f>
        <v>113</v>
      </c>
    </row>
    <row r="55" spans="1:11359" s="33" customFormat="1" ht="49.5" x14ac:dyDescent="0.95">
      <c r="A55" s="222">
        <v>2</v>
      </c>
      <c r="B55" s="39" t="s">
        <v>1201</v>
      </c>
      <c r="C55" s="34">
        <v>331058</v>
      </c>
      <c r="D55" s="222">
        <v>331453</v>
      </c>
      <c r="E55" s="222"/>
      <c r="F55" s="41">
        <v>7</v>
      </c>
      <c r="G55" s="41">
        <v>12</v>
      </c>
      <c r="H55" s="41">
        <v>13</v>
      </c>
      <c r="I55" s="41">
        <v>17</v>
      </c>
      <c r="J55" s="224"/>
      <c r="K55" s="224"/>
      <c r="L55" s="245"/>
      <c r="M55" s="246"/>
      <c r="N55" s="246"/>
      <c r="O55" s="247"/>
      <c r="P55" s="245"/>
      <c r="Q55" s="246"/>
      <c r="R55" s="245"/>
      <c r="S55" s="245"/>
      <c r="T55" s="247"/>
      <c r="U55" s="245"/>
      <c r="V55" s="246"/>
      <c r="W55" s="246">
        <v>1</v>
      </c>
      <c r="X55" s="246"/>
      <c r="Y55" s="246">
        <v>1</v>
      </c>
      <c r="Z55" s="246"/>
      <c r="AA55" s="246"/>
      <c r="AB55" s="246"/>
      <c r="AC55" s="246">
        <v>10</v>
      </c>
      <c r="AD55" s="246"/>
      <c r="AE55" s="246"/>
      <c r="AF55" s="245" t="s">
        <v>1233</v>
      </c>
      <c r="AG55" s="32">
        <f t="shared" ref="AG55:AG84" si="2">D55-C55</f>
        <v>395</v>
      </c>
    </row>
    <row r="56" spans="1:11359" s="33" customFormat="1" ht="49.5" x14ac:dyDescent="0.95">
      <c r="A56" s="34">
        <v>3</v>
      </c>
      <c r="B56" s="39" t="s">
        <v>1202</v>
      </c>
      <c r="C56" s="222">
        <v>331453</v>
      </c>
      <c r="D56" s="34">
        <v>331867</v>
      </c>
      <c r="E56" s="34"/>
      <c r="F56" s="41">
        <v>7</v>
      </c>
      <c r="G56" s="41">
        <v>12</v>
      </c>
      <c r="H56" s="41">
        <v>13</v>
      </c>
      <c r="I56" s="41">
        <v>17</v>
      </c>
      <c r="J56" s="41"/>
      <c r="K56" s="41"/>
      <c r="L56" s="42"/>
      <c r="M56" s="43"/>
      <c r="N56" s="43"/>
      <c r="O56" s="44"/>
      <c r="P56" s="42"/>
      <c r="Q56" s="43"/>
      <c r="R56" s="42"/>
      <c r="S56" s="42"/>
      <c r="T56" s="44"/>
      <c r="U56" s="42"/>
      <c r="V56" s="43"/>
      <c r="W56" s="43"/>
      <c r="X56" s="43"/>
      <c r="Y56" s="43">
        <v>2</v>
      </c>
      <c r="Z56" s="43"/>
      <c r="AA56" s="43"/>
      <c r="AB56" s="43"/>
      <c r="AC56" s="43">
        <v>10</v>
      </c>
      <c r="AD56" s="43"/>
      <c r="AE56" s="43"/>
      <c r="AF56" s="245" t="s">
        <v>1241</v>
      </c>
      <c r="AG56" s="227">
        <f t="shared" si="2"/>
        <v>414</v>
      </c>
      <c r="AH56" s="230"/>
      <c r="AI56" s="230"/>
      <c r="AJ56" s="230"/>
      <c r="AK56" s="229"/>
      <c r="AL56" s="226"/>
      <c r="AM56" s="227"/>
      <c r="AN56" s="227"/>
      <c r="AO56" s="227"/>
      <c r="AP56" s="228"/>
      <c r="AQ56" s="228"/>
      <c r="AR56" s="228"/>
      <c r="AS56" s="228"/>
      <c r="AT56" s="228"/>
      <c r="AU56" s="228"/>
      <c r="AV56" s="229"/>
      <c r="AW56" s="230"/>
      <c r="AX56" s="230"/>
      <c r="AY56" s="231"/>
      <c r="AZ56" s="229"/>
      <c r="BA56" s="230"/>
      <c r="BB56" s="229"/>
      <c r="BC56" s="229"/>
      <c r="BD56" s="230"/>
      <c r="BE56" s="230"/>
      <c r="BF56" s="230"/>
      <c r="BG56" s="230"/>
      <c r="BH56" s="230"/>
      <c r="BI56" s="230"/>
      <c r="BJ56" s="230"/>
      <c r="BK56" s="230"/>
      <c r="BL56" s="230"/>
      <c r="BM56" s="230"/>
      <c r="BN56" s="230"/>
      <c r="BO56" s="230"/>
      <c r="BP56" s="229"/>
      <c r="BQ56" s="226"/>
      <c r="BR56" s="227"/>
      <c r="BS56" s="227"/>
      <c r="BT56" s="227"/>
      <c r="BU56" s="228"/>
      <c r="BV56" s="228"/>
      <c r="BW56" s="228"/>
      <c r="BX56" s="228"/>
      <c r="BY56" s="228"/>
      <c r="BZ56" s="228"/>
      <c r="CA56" s="229"/>
      <c r="CB56" s="230"/>
      <c r="CC56" s="230"/>
      <c r="CD56" s="231"/>
      <c r="CE56" s="229"/>
      <c r="CF56" s="230"/>
      <c r="CG56" s="229"/>
      <c r="CH56" s="229"/>
      <c r="CI56" s="230"/>
      <c r="CJ56" s="230"/>
      <c r="CK56" s="230"/>
      <c r="CL56" s="230"/>
      <c r="CM56" s="230"/>
      <c r="CN56" s="230"/>
      <c r="CO56" s="230"/>
      <c r="CP56" s="230"/>
      <c r="CQ56" s="230"/>
      <c r="CR56" s="230"/>
      <c r="CS56" s="230"/>
      <c r="CT56" s="230"/>
      <c r="CU56" s="229"/>
      <c r="CV56" s="226"/>
      <c r="CW56" s="227"/>
      <c r="CX56" s="227"/>
      <c r="CY56" s="227"/>
      <c r="CZ56" s="228"/>
      <c r="DA56" s="228"/>
      <c r="DB56" s="228"/>
      <c r="DC56" s="228"/>
      <c r="DD56" s="228"/>
      <c r="DE56" s="228"/>
      <c r="DF56" s="229"/>
      <c r="DG56" s="230"/>
      <c r="DH56" s="230"/>
      <c r="DI56" s="231"/>
      <c r="DJ56" s="229"/>
      <c r="DK56" s="230"/>
      <c r="DL56" s="229"/>
      <c r="DM56" s="229"/>
      <c r="DN56" s="230"/>
      <c r="DO56" s="230"/>
      <c r="DP56" s="230"/>
      <c r="DQ56" s="230"/>
      <c r="DR56" s="230"/>
      <c r="DS56" s="230"/>
      <c r="DT56" s="230"/>
      <c r="DU56" s="230"/>
      <c r="DV56" s="230"/>
      <c r="DW56" s="230"/>
      <c r="DX56" s="230"/>
      <c r="DY56" s="230"/>
      <c r="DZ56" s="229"/>
      <c r="EA56" s="226"/>
      <c r="EB56" s="227"/>
      <c r="EC56" s="227"/>
      <c r="ED56" s="227"/>
      <c r="EE56" s="228"/>
      <c r="EF56" s="228"/>
      <c r="EG56" s="228"/>
      <c r="EH56" s="228"/>
      <c r="EI56" s="228"/>
      <c r="EJ56" s="228"/>
      <c r="EK56" s="229"/>
      <c r="EL56" s="230"/>
      <c r="EM56" s="230"/>
      <c r="EN56" s="231"/>
      <c r="EO56" s="229"/>
      <c r="EP56" s="230"/>
      <c r="EQ56" s="229"/>
      <c r="ER56" s="229"/>
      <c r="ES56" s="230"/>
      <c r="ET56" s="230"/>
      <c r="EU56" s="230"/>
      <c r="EV56" s="230"/>
      <c r="EW56" s="230"/>
      <c r="EX56" s="230"/>
      <c r="EY56" s="230"/>
      <c r="EZ56" s="230"/>
      <c r="FA56" s="230"/>
      <c r="FB56" s="230"/>
      <c r="FC56" s="230"/>
      <c r="FD56" s="230"/>
      <c r="FE56" s="229"/>
      <c r="FF56" s="226"/>
      <c r="FG56" s="227"/>
      <c r="FH56" s="227"/>
      <c r="FI56" s="227"/>
      <c r="FJ56" s="228"/>
      <c r="FK56" s="228"/>
      <c r="FL56" s="228"/>
      <c r="FM56" s="228"/>
      <c r="FN56" s="228"/>
      <c r="FO56" s="228"/>
      <c r="FP56" s="229"/>
      <c r="FQ56" s="230"/>
      <c r="FR56" s="230"/>
      <c r="FS56" s="231"/>
      <c r="FT56" s="229"/>
      <c r="FU56" s="230"/>
      <c r="FV56" s="229"/>
      <c r="FW56" s="229"/>
      <c r="FX56" s="230"/>
      <c r="FY56" s="230"/>
      <c r="FZ56" s="230"/>
      <c r="GA56" s="230"/>
      <c r="GB56" s="230"/>
      <c r="GC56" s="230"/>
      <c r="GD56" s="230"/>
      <c r="GE56" s="230"/>
      <c r="GF56" s="230"/>
      <c r="GG56" s="230"/>
      <c r="GH56" s="230"/>
      <c r="GI56" s="230"/>
      <c r="GJ56" s="229"/>
      <c r="GK56" s="226"/>
      <c r="GL56" s="227"/>
      <c r="GM56" s="227"/>
      <c r="GN56" s="227"/>
      <c r="GO56" s="228"/>
      <c r="GP56" s="228"/>
      <c r="GQ56" s="228"/>
      <c r="GR56" s="228"/>
      <c r="GS56" s="228"/>
      <c r="GT56" s="228"/>
      <c r="GU56" s="229"/>
      <c r="GV56" s="230"/>
      <c r="GW56" s="230"/>
      <c r="GX56" s="231"/>
      <c r="GY56" s="229"/>
      <c r="GZ56" s="230"/>
      <c r="HA56" s="229"/>
      <c r="HB56" s="229"/>
      <c r="HC56" s="230"/>
      <c r="HD56" s="230"/>
      <c r="HE56" s="230"/>
      <c r="HF56" s="230"/>
      <c r="HG56" s="230"/>
      <c r="HH56" s="230"/>
      <c r="HI56" s="230"/>
      <c r="HJ56" s="230"/>
      <c r="HK56" s="230"/>
      <c r="HL56" s="230"/>
      <c r="HM56" s="230"/>
      <c r="HN56" s="230"/>
      <c r="HO56" s="229"/>
      <c r="HP56" s="226"/>
      <c r="HQ56" s="227"/>
      <c r="HR56" s="227"/>
      <c r="HS56" s="227"/>
      <c r="HT56" s="228"/>
      <c r="HU56" s="228"/>
      <c r="HV56" s="228"/>
      <c r="HW56" s="228"/>
      <c r="HX56" s="228"/>
      <c r="HY56" s="228"/>
      <c r="HZ56" s="229"/>
      <c r="IA56" s="230"/>
      <c r="IB56" s="230"/>
      <c r="IC56" s="231"/>
      <c r="ID56" s="229"/>
      <c r="IE56" s="230"/>
      <c r="IF56" s="229"/>
      <c r="IG56" s="229"/>
      <c r="IH56" s="230"/>
      <c r="II56" s="230"/>
      <c r="IJ56" s="230"/>
      <c r="IK56" s="230"/>
      <c r="IL56" s="230"/>
      <c r="IM56" s="230"/>
      <c r="IN56" s="230"/>
      <c r="IO56" s="230"/>
      <c r="IP56" s="230"/>
      <c r="IQ56" s="230"/>
      <c r="IR56" s="230"/>
      <c r="IS56" s="230"/>
      <c r="IT56" s="229"/>
      <c r="IU56" s="226"/>
      <c r="IV56" s="227"/>
      <c r="IW56" s="227"/>
      <c r="IX56" s="227"/>
      <c r="IY56" s="228"/>
      <c r="IZ56" s="228"/>
      <c r="JA56" s="228"/>
      <c r="JB56" s="228"/>
      <c r="JC56" s="228"/>
      <c r="JD56" s="228"/>
      <c r="JE56" s="229"/>
      <c r="JF56" s="230"/>
      <c r="JG56" s="230"/>
      <c r="JH56" s="231"/>
      <c r="JI56" s="229"/>
      <c r="JJ56" s="230"/>
      <c r="JK56" s="229"/>
      <c r="JL56" s="229"/>
      <c r="JM56" s="230"/>
      <c r="JN56" s="230"/>
      <c r="JO56" s="230"/>
      <c r="JP56" s="230"/>
      <c r="JQ56" s="230"/>
      <c r="JR56" s="230"/>
      <c r="JS56" s="230"/>
      <c r="JT56" s="230"/>
      <c r="JU56" s="230"/>
      <c r="JV56" s="230"/>
      <c r="JW56" s="230"/>
      <c r="JX56" s="230"/>
      <c r="JY56" s="229"/>
      <c r="JZ56" s="226"/>
      <c r="KA56" s="227"/>
      <c r="KB56" s="227"/>
      <c r="KC56" s="227"/>
      <c r="KD56" s="228"/>
      <c r="KE56" s="228"/>
      <c r="KF56" s="228"/>
      <c r="KG56" s="228"/>
      <c r="KH56" s="228"/>
      <c r="KI56" s="228"/>
      <c r="KJ56" s="229"/>
      <c r="KK56" s="230"/>
      <c r="KL56" s="230"/>
      <c r="KM56" s="231"/>
      <c r="KN56" s="229"/>
      <c r="KO56" s="230"/>
      <c r="KP56" s="229"/>
      <c r="KQ56" s="229"/>
      <c r="KR56" s="230"/>
      <c r="KS56" s="230"/>
      <c r="KT56" s="230"/>
      <c r="KU56" s="230"/>
      <c r="KV56" s="230"/>
      <c r="KW56" s="230"/>
      <c r="KX56" s="230"/>
      <c r="KY56" s="230"/>
      <c r="KZ56" s="230"/>
      <c r="LA56" s="230"/>
      <c r="LB56" s="230"/>
      <c r="LC56" s="230"/>
      <c r="LD56" s="229"/>
      <c r="LE56" s="226"/>
      <c r="LF56" s="227"/>
      <c r="LG56" s="227"/>
      <c r="LH56" s="227"/>
      <c r="LI56" s="228"/>
      <c r="LJ56" s="228"/>
      <c r="LK56" s="228"/>
      <c r="LL56" s="228"/>
      <c r="LM56" s="228"/>
      <c r="LN56" s="228"/>
      <c r="LO56" s="229"/>
      <c r="LP56" s="230"/>
      <c r="LQ56" s="230"/>
      <c r="LR56" s="231"/>
      <c r="LS56" s="229"/>
      <c r="LT56" s="230"/>
      <c r="LU56" s="229"/>
      <c r="LV56" s="229"/>
      <c r="LW56" s="230"/>
      <c r="LX56" s="230"/>
      <c r="LY56" s="230"/>
      <c r="LZ56" s="230"/>
      <c r="MA56" s="230"/>
      <c r="MB56" s="230"/>
      <c r="MC56" s="230"/>
      <c r="MD56" s="230"/>
      <c r="ME56" s="230"/>
      <c r="MF56" s="230"/>
      <c r="MG56" s="230"/>
      <c r="MH56" s="230"/>
      <c r="MI56" s="229"/>
      <c r="MJ56" s="226"/>
      <c r="MK56" s="227"/>
      <c r="ML56" s="227"/>
      <c r="MM56" s="227"/>
      <c r="MN56" s="228"/>
      <c r="MO56" s="228"/>
      <c r="MP56" s="228"/>
      <c r="MQ56" s="228"/>
      <c r="MR56" s="228"/>
      <c r="MS56" s="228"/>
      <c r="MT56" s="229"/>
      <c r="MU56" s="230"/>
      <c r="MV56" s="230"/>
      <c r="MW56" s="231"/>
      <c r="MX56" s="229"/>
      <c r="MY56" s="230"/>
      <c r="MZ56" s="229"/>
      <c r="NA56" s="229"/>
      <c r="NB56" s="230"/>
      <c r="NC56" s="230"/>
      <c r="ND56" s="230"/>
      <c r="NE56" s="230"/>
      <c r="NF56" s="230"/>
      <c r="NG56" s="230"/>
      <c r="NH56" s="230"/>
      <c r="NI56" s="230"/>
      <c r="NJ56" s="230"/>
      <c r="NK56" s="230"/>
      <c r="NL56" s="230"/>
      <c r="NM56" s="230"/>
      <c r="NN56" s="229"/>
      <c r="NO56" s="226"/>
      <c r="NP56" s="227"/>
      <c r="NQ56" s="227"/>
      <c r="NR56" s="227"/>
      <c r="NS56" s="228"/>
      <c r="NT56" s="228"/>
      <c r="NU56" s="228"/>
      <c r="NV56" s="228"/>
      <c r="NW56" s="228"/>
      <c r="NX56" s="228"/>
      <c r="NY56" s="229"/>
      <c r="NZ56" s="230"/>
      <c r="OA56" s="230"/>
      <c r="OB56" s="231"/>
      <c r="OC56" s="229"/>
      <c r="OD56" s="230"/>
      <c r="OE56" s="229"/>
      <c r="OF56" s="229"/>
      <c r="OG56" s="230"/>
      <c r="OH56" s="230"/>
      <c r="OI56" s="230"/>
      <c r="OJ56" s="230"/>
      <c r="OK56" s="230"/>
      <c r="OL56" s="230"/>
      <c r="OM56" s="230"/>
      <c r="ON56" s="230"/>
      <c r="OO56" s="230"/>
      <c r="OP56" s="230"/>
      <c r="OQ56" s="230"/>
      <c r="OR56" s="230"/>
      <c r="OS56" s="229"/>
      <c r="OT56" s="226"/>
      <c r="OU56" s="227"/>
      <c r="OV56" s="227"/>
      <c r="OW56" s="227"/>
      <c r="OX56" s="228"/>
      <c r="OY56" s="228"/>
      <c r="OZ56" s="228"/>
      <c r="PA56" s="228"/>
      <c r="PB56" s="228"/>
      <c r="PC56" s="228"/>
      <c r="PD56" s="229"/>
      <c r="PE56" s="230"/>
      <c r="PF56" s="230"/>
      <c r="PG56" s="231"/>
      <c r="PH56" s="229"/>
      <c r="PI56" s="230"/>
      <c r="PJ56" s="229"/>
      <c r="PK56" s="229"/>
      <c r="PL56" s="230"/>
      <c r="PM56" s="230"/>
      <c r="PN56" s="230"/>
      <c r="PO56" s="230"/>
      <c r="PP56" s="230"/>
      <c r="PQ56" s="230"/>
      <c r="PR56" s="230"/>
      <c r="PS56" s="230"/>
      <c r="PT56" s="230"/>
      <c r="PU56" s="230"/>
      <c r="PV56" s="230"/>
      <c r="PW56" s="230"/>
      <c r="PX56" s="229"/>
      <c r="PY56" s="226"/>
      <c r="PZ56" s="227"/>
      <c r="QA56" s="227"/>
      <c r="QB56" s="227"/>
      <c r="QC56" s="228"/>
      <c r="QD56" s="228"/>
      <c r="QE56" s="228"/>
      <c r="QF56" s="228"/>
      <c r="QG56" s="228"/>
      <c r="QH56" s="228"/>
      <c r="QI56" s="229"/>
      <c r="QJ56" s="230"/>
      <c r="QK56" s="230"/>
      <c r="QL56" s="231"/>
      <c r="QM56" s="229"/>
      <c r="QN56" s="230"/>
      <c r="QO56" s="229"/>
      <c r="QP56" s="229"/>
      <c r="QQ56" s="230"/>
      <c r="QR56" s="230"/>
      <c r="QS56" s="230"/>
      <c r="QT56" s="230"/>
      <c r="QU56" s="230"/>
      <c r="QV56" s="230"/>
      <c r="QW56" s="230"/>
      <c r="QX56" s="230"/>
      <c r="QY56" s="230"/>
      <c r="QZ56" s="230"/>
      <c r="RA56" s="230"/>
      <c r="RB56" s="230"/>
      <c r="RC56" s="229"/>
      <c r="RD56" s="226"/>
      <c r="RE56" s="227"/>
      <c r="RF56" s="227"/>
      <c r="RG56" s="227"/>
      <c r="RH56" s="228"/>
      <c r="RI56" s="228"/>
      <c r="RJ56" s="228"/>
      <c r="RK56" s="228"/>
      <c r="RL56" s="228"/>
      <c r="RM56" s="228"/>
      <c r="RN56" s="229"/>
      <c r="RO56" s="230"/>
      <c r="RP56" s="230"/>
      <c r="RQ56" s="231"/>
      <c r="RR56" s="229"/>
      <c r="RS56" s="230"/>
      <c r="RT56" s="229"/>
      <c r="RU56" s="229"/>
      <c r="RV56" s="230"/>
      <c r="RW56" s="230"/>
      <c r="RX56" s="230"/>
      <c r="RY56" s="230"/>
      <c r="RZ56" s="230"/>
      <c r="SA56" s="230"/>
      <c r="SB56" s="230"/>
      <c r="SC56" s="230"/>
      <c r="SD56" s="230"/>
      <c r="SE56" s="230"/>
      <c r="SF56" s="230"/>
      <c r="SG56" s="230"/>
      <c r="SH56" s="229"/>
      <c r="SI56" s="226"/>
      <c r="SJ56" s="227"/>
      <c r="SK56" s="227"/>
      <c r="SL56" s="227"/>
      <c r="SM56" s="228"/>
      <c r="SN56" s="228"/>
      <c r="SO56" s="228"/>
      <c r="SP56" s="228"/>
      <c r="SQ56" s="228"/>
      <c r="SR56" s="228"/>
      <c r="SS56" s="229"/>
      <c r="ST56" s="230"/>
      <c r="SU56" s="230"/>
      <c r="SV56" s="231"/>
      <c r="SW56" s="229"/>
      <c r="SX56" s="230"/>
      <c r="SY56" s="229"/>
      <c r="SZ56" s="229"/>
      <c r="TA56" s="230"/>
      <c r="TB56" s="230"/>
      <c r="TC56" s="230"/>
      <c r="TD56" s="230"/>
      <c r="TE56" s="230"/>
      <c r="TF56" s="230"/>
      <c r="TG56" s="230"/>
      <c r="TH56" s="230"/>
      <c r="TI56" s="230"/>
      <c r="TJ56" s="230"/>
      <c r="TK56" s="230"/>
      <c r="TL56" s="230"/>
      <c r="TM56" s="229"/>
      <c r="TN56" s="226"/>
      <c r="TO56" s="227"/>
      <c r="TP56" s="227"/>
      <c r="TQ56" s="227"/>
      <c r="TR56" s="228"/>
      <c r="TS56" s="228"/>
      <c r="TT56" s="228"/>
      <c r="TU56" s="228"/>
      <c r="TV56" s="228"/>
      <c r="TW56" s="228"/>
      <c r="TX56" s="229"/>
      <c r="TY56" s="230"/>
      <c r="TZ56" s="230"/>
      <c r="UA56" s="231"/>
      <c r="UB56" s="229"/>
      <c r="UC56" s="230"/>
      <c r="UD56" s="229"/>
      <c r="UE56" s="229"/>
      <c r="UF56" s="230"/>
      <c r="UG56" s="230"/>
      <c r="UH56" s="230"/>
      <c r="UI56" s="230"/>
      <c r="UJ56" s="230"/>
      <c r="UK56" s="230"/>
      <c r="UL56" s="230"/>
      <c r="UM56" s="230"/>
      <c r="UN56" s="230"/>
      <c r="UO56" s="230"/>
      <c r="UP56" s="230"/>
      <c r="UQ56" s="230"/>
      <c r="UR56" s="229"/>
      <c r="US56" s="226"/>
      <c r="UT56" s="227"/>
      <c r="UU56" s="227"/>
      <c r="UV56" s="227"/>
      <c r="UW56" s="228"/>
      <c r="UX56" s="228"/>
      <c r="UY56" s="228"/>
      <c r="UZ56" s="228"/>
      <c r="VA56" s="228"/>
      <c r="VB56" s="228"/>
      <c r="VC56" s="229"/>
      <c r="VD56" s="230"/>
      <c r="VE56" s="230"/>
      <c r="VF56" s="231"/>
      <c r="VG56" s="229"/>
      <c r="VH56" s="230"/>
      <c r="VI56" s="229"/>
      <c r="VJ56" s="229"/>
      <c r="VK56" s="230"/>
      <c r="VL56" s="230"/>
      <c r="VM56" s="230"/>
      <c r="VN56" s="230"/>
      <c r="VO56" s="230"/>
      <c r="VP56" s="230"/>
      <c r="VQ56" s="230"/>
      <c r="VR56" s="230"/>
      <c r="VS56" s="230"/>
      <c r="VT56" s="230"/>
      <c r="VU56" s="230"/>
      <c r="VV56" s="230"/>
      <c r="VW56" s="229"/>
      <c r="VX56" s="226"/>
      <c r="VY56" s="227"/>
      <c r="VZ56" s="227"/>
      <c r="WA56" s="227"/>
      <c r="WB56" s="228"/>
      <c r="WC56" s="228"/>
      <c r="WD56" s="228"/>
      <c r="WE56" s="228"/>
      <c r="WF56" s="228"/>
      <c r="WG56" s="228"/>
      <c r="WH56" s="229"/>
      <c r="WI56" s="230"/>
      <c r="WJ56" s="230"/>
      <c r="WK56" s="231"/>
      <c r="WL56" s="229"/>
      <c r="WM56" s="230"/>
      <c r="WN56" s="229"/>
      <c r="WO56" s="229"/>
      <c r="WP56" s="230"/>
      <c r="WQ56" s="230"/>
      <c r="WR56" s="230"/>
      <c r="WS56" s="230"/>
      <c r="WT56" s="230"/>
      <c r="WU56" s="230"/>
      <c r="WV56" s="230"/>
      <c r="WW56" s="230"/>
      <c r="WX56" s="230"/>
      <c r="WY56" s="230"/>
      <c r="WZ56" s="230"/>
      <c r="XA56" s="230"/>
      <c r="XB56" s="229"/>
      <c r="XC56" s="226"/>
      <c r="XD56" s="227"/>
      <c r="XE56" s="227"/>
      <c r="XF56" s="227"/>
      <c r="XG56" s="228"/>
      <c r="XH56" s="228"/>
      <c r="XI56" s="228"/>
      <c r="XJ56" s="228"/>
      <c r="XK56" s="228"/>
      <c r="XL56" s="228"/>
      <c r="XM56" s="229"/>
      <c r="XN56" s="230"/>
      <c r="XO56" s="230"/>
      <c r="XP56" s="231"/>
      <c r="XQ56" s="229"/>
      <c r="XR56" s="230"/>
      <c r="XS56" s="229"/>
      <c r="XT56" s="229"/>
      <c r="XU56" s="230"/>
      <c r="XV56" s="230"/>
      <c r="XW56" s="230"/>
      <c r="XX56" s="230"/>
      <c r="XY56" s="230"/>
      <c r="XZ56" s="230"/>
      <c r="YA56" s="230"/>
      <c r="YB56" s="230"/>
      <c r="YC56" s="230"/>
      <c r="YD56" s="230"/>
      <c r="YE56" s="230"/>
      <c r="YF56" s="230"/>
      <c r="YG56" s="229"/>
      <c r="YH56" s="226"/>
      <c r="YI56" s="227"/>
      <c r="YJ56" s="227"/>
      <c r="YK56" s="227"/>
      <c r="YL56" s="228"/>
      <c r="YM56" s="228"/>
      <c r="YN56" s="228"/>
      <c r="YO56" s="228"/>
      <c r="YP56" s="228"/>
      <c r="YQ56" s="228"/>
      <c r="YR56" s="229"/>
      <c r="YS56" s="230"/>
      <c r="YT56" s="230"/>
      <c r="YU56" s="231"/>
      <c r="YV56" s="229"/>
      <c r="YW56" s="230"/>
      <c r="YX56" s="229"/>
      <c r="YY56" s="229"/>
      <c r="YZ56" s="230"/>
      <c r="ZA56" s="230"/>
      <c r="ZB56" s="230"/>
      <c r="ZC56" s="230"/>
      <c r="ZD56" s="230"/>
      <c r="ZE56" s="230"/>
      <c r="ZF56" s="230"/>
      <c r="ZG56" s="230"/>
      <c r="ZH56" s="230"/>
      <c r="ZI56" s="230"/>
      <c r="ZJ56" s="230"/>
      <c r="ZK56" s="230"/>
      <c r="ZL56" s="229"/>
      <c r="ZM56" s="226"/>
      <c r="ZN56" s="227"/>
      <c r="ZO56" s="227"/>
      <c r="ZP56" s="227"/>
      <c r="ZQ56" s="228"/>
      <c r="ZR56" s="228"/>
      <c r="ZS56" s="228"/>
      <c r="ZT56" s="228"/>
      <c r="ZU56" s="228"/>
      <c r="ZV56" s="228"/>
      <c r="ZW56" s="229"/>
      <c r="ZX56" s="230"/>
      <c r="ZY56" s="230"/>
      <c r="ZZ56" s="231"/>
      <c r="AAA56" s="229"/>
      <c r="AAB56" s="230"/>
      <c r="AAC56" s="229"/>
      <c r="AAD56" s="229"/>
      <c r="AAE56" s="230"/>
      <c r="AAF56" s="230"/>
      <c r="AAG56" s="230"/>
      <c r="AAH56" s="230"/>
      <c r="AAI56" s="230"/>
      <c r="AAJ56" s="230"/>
      <c r="AAK56" s="230"/>
      <c r="AAL56" s="230"/>
      <c r="AAM56" s="230"/>
      <c r="AAN56" s="230"/>
      <c r="AAO56" s="230"/>
      <c r="AAP56" s="230"/>
      <c r="AAQ56" s="229"/>
      <c r="AAR56" s="226"/>
      <c r="AAS56" s="227"/>
      <c r="AAT56" s="227"/>
      <c r="AAU56" s="227"/>
      <c r="AAV56" s="228"/>
      <c r="AAW56" s="228"/>
      <c r="AAX56" s="228"/>
      <c r="AAY56" s="228"/>
      <c r="AAZ56" s="228"/>
      <c r="ABA56" s="228"/>
      <c r="ABB56" s="229"/>
      <c r="ABC56" s="230"/>
      <c r="ABD56" s="230"/>
      <c r="ABE56" s="231"/>
      <c r="ABF56" s="229"/>
      <c r="ABG56" s="230"/>
      <c r="ABH56" s="229"/>
      <c r="ABI56" s="229"/>
      <c r="ABJ56" s="230"/>
      <c r="ABK56" s="230"/>
      <c r="ABL56" s="230"/>
      <c r="ABM56" s="230"/>
      <c r="ABN56" s="230"/>
      <c r="ABO56" s="230"/>
      <c r="ABP56" s="230"/>
      <c r="ABQ56" s="230"/>
      <c r="ABR56" s="230"/>
      <c r="ABS56" s="230"/>
      <c r="ABT56" s="230"/>
      <c r="ABU56" s="230"/>
      <c r="ABV56" s="229"/>
      <c r="ABW56" s="226"/>
      <c r="ABX56" s="227"/>
      <c r="ABY56" s="227"/>
      <c r="ABZ56" s="227"/>
      <c r="ACA56" s="228"/>
      <c r="ACB56" s="228"/>
      <c r="ACC56" s="228"/>
      <c r="ACD56" s="228"/>
      <c r="ACE56" s="228"/>
      <c r="ACF56" s="228"/>
      <c r="ACG56" s="229"/>
      <c r="ACH56" s="230"/>
      <c r="ACI56" s="230"/>
      <c r="ACJ56" s="231"/>
      <c r="ACK56" s="229"/>
      <c r="ACL56" s="230"/>
      <c r="ACM56" s="229"/>
      <c r="ACN56" s="229"/>
      <c r="ACO56" s="230"/>
      <c r="ACP56" s="230"/>
      <c r="ACQ56" s="230"/>
      <c r="ACR56" s="230"/>
      <c r="ACS56" s="230"/>
      <c r="ACT56" s="230"/>
      <c r="ACU56" s="230"/>
      <c r="ACV56" s="230"/>
      <c r="ACW56" s="230"/>
      <c r="ACX56" s="230"/>
      <c r="ACY56" s="230"/>
      <c r="ACZ56" s="230"/>
      <c r="ADA56" s="229"/>
      <c r="ADB56" s="226"/>
      <c r="ADC56" s="227"/>
      <c r="ADD56" s="227"/>
      <c r="ADE56" s="227"/>
      <c r="ADF56" s="228"/>
      <c r="ADG56" s="228"/>
      <c r="ADH56" s="228"/>
      <c r="ADI56" s="228"/>
      <c r="ADJ56" s="228"/>
      <c r="ADK56" s="228"/>
      <c r="ADL56" s="229"/>
      <c r="ADM56" s="230"/>
      <c r="ADN56" s="230"/>
      <c r="ADO56" s="231"/>
      <c r="ADP56" s="229"/>
      <c r="ADQ56" s="230"/>
      <c r="ADR56" s="229"/>
      <c r="ADS56" s="229"/>
      <c r="ADT56" s="230"/>
      <c r="ADU56" s="230"/>
      <c r="ADV56" s="230"/>
      <c r="ADW56" s="230"/>
      <c r="ADX56" s="230"/>
      <c r="ADY56" s="230"/>
      <c r="ADZ56" s="230"/>
      <c r="AEA56" s="230"/>
      <c r="AEB56" s="230"/>
      <c r="AEC56" s="230"/>
      <c r="AED56" s="230"/>
      <c r="AEE56" s="230"/>
      <c r="AEF56" s="229"/>
      <c r="AEG56" s="226"/>
      <c r="AEH56" s="227"/>
      <c r="AEI56" s="227"/>
      <c r="AEJ56" s="227"/>
      <c r="AEK56" s="228"/>
      <c r="AEL56" s="228"/>
      <c r="AEM56" s="228"/>
      <c r="AEN56" s="228"/>
      <c r="AEO56" s="228"/>
      <c r="AEP56" s="228"/>
      <c r="AEQ56" s="229"/>
      <c r="AER56" s="230"/>
      <c r="AES56" s="230"/>
      <c r="AET56" s="231"/>
      <c r="AEU56" s="229"/>
      <c r="AEV56" s="230"/>
      <c r="AEW56" s="229"/>
      <c r="AEX56" s="229"/>
      <c r="AEY56" s="230"/>
      <c r="AEZ56" s="230"/>
      <c r="AFA56" s="230"/>
      <c r="AFB56" s="230"/>
      <c r="AFC56" s="230"/>
      <c r="AFD56" s="230"/>
      <c r="AFE56" s="230"/>
      <c r="AFF56" s="230"/>
      <c r="AFG56" s="230"/>
      <c r="AFH56" s="230"/>
      <c r="AFI56" s="230"/>
      <c r="AFJ56" s="230"/>
      <c r="AFK56" s="229"/>
      <c r="AFL56" s="226"/>
      <c r="AFM56" s="227"/>
      <c r="AFN56" s="227"/>
      <c r="AFO56" s="227"/>
      <c r="AFP56" s="228"/>
      <c r="AFQ56" s="228"/>
      <c r="AFR56" s="228"/>
      <c r="AFS56" s="228"/>
      <c r="AFT56" s="228"/>
      <c r="AFU56" s="228"/>
      <c r="AFV56" s="229"/>
      <c r="AFW56" s="230"/>
      <c r="AFX56" s="230"/>
      <c r="AFY56" s="231"/>
      <c r="AFZ56" s="229"/>
      <c r="AGA56" s="230"/>
      <c r="AGB56" s="229"/>
      <c r="AGC56" s="229"/>
      <c r="AGD56" s="230"/>
      <c r="AGE56" s="230"/>
      <c r="AGF56" s="230"/>
      <c r="AGG56" s="230"/>
      <c r="AGH56" s="230"/>
      <c r="AGI56" s="230"/>
      <c r="AGJ56" s="230"/>
      <c r="AGK56" s="230"/>
      <c r="AGL56" s="230"/>
      <c r="AGM56" s="230"/>
      <c r="AGN56" s="230"/>
      <c r="AGO56" s="230"/>
      <c r="AGP56" s="229"/>
      <c r="AGQ56" s="226"/>
      <c r="AGR56" s="227"/>
      <c r="AGS56" s="227"/>
      <c r="AGT56" s="227"/>
      <c r="AGU56" s="228"/>
      <c r="AGV56" s="228"/>
      <c r="AGW56" s="228"/>
      <c r="AGX56" s="228"/>
      <c r="AGY56" s="228"/>
      <c r="AGZ56" s="228"/>
      <c r="AHA56" s="229"/>
      <c r="AHB56" s="230"/>
      <c r="AHC56" s="230"/>
      <c r="AHD56" s="231"/>
      <c r="AHE56" s="229"/>
      <c r="AHF56" s="230"/>
      <c r="AHG56" s="229"/>
      <c r="AHH56" s="229"/>
      <c r="AHI56" s="230"/>
      <c r="AHJ56" s="230"/>
      <c r="AHK56" s="230"/>
      <c r="AHL56" s="230"/>
      <c r="AHM56" s="230"/>
      <c r="AHN56" s="230"/>
      <c r="AHO56" s="230"/>
      <c r="AHP56" s="230"/>
      <c r="AHQ56" s="230"/>
      <c r="AHR56" s="230"/>
      <c r="AHS56" s="230"/>
      <c r="AHT56" s="230"/>
      <c r="AHU56" s="229"/>
      <c r="AHV56" s="226"/>
      <c r="AHW56" s="227"/>
      <c r="AHX56" s="227"/>
      <c r="AHY56" s="227"/>
      <c r="AHZ56" s="228"/>
      <c r="AIA56" s="228"/>
      <c r="AIB56" s="228"/>
      <c r="AIC56" s="228"/>
      <c r="AID56" s="228"/>
      <c r="AIE56" s="228"/>
      <c r="AIF56" s="229"/>
      <c r="AIG56" s="230"/>
      <c r="AIH56" s="230"/>
      <c r="AII56" s="231"/>
      <c r="AIJ56" s="229"/>
      <c r="AIK56" s="230"/>
      <c r="AIL56" s="229"/>
      <c r="AIM56" s="229"/>
      <c r="AIN56" s="230"/>
      <c r="AIO56" s="230"/>
      <c r="AIP56" s="230"/>
      <c r="AIQ56" s="230"/>
      <c r="AIR56" s="230"/>
      <c r="AIS56" s="230"/>
      <c r="AIT56" s="230"/>
      <c r="AIU56" s="230"/>
      <c r="AIV56" s="230"/>
      <c r="AIW56" s="230"/>
      <c r="AIX56" s="230"/>
      <c r="AIY56" s="230"/>
      <c r="AIZ56" s="229"/>
      <c r="AJA56" s="226"/>
      <c r="AJB56" s="227"/>
      <c r="AJC56" s="227"/>
      <c r="AJD56" s="227"/>
      <c r="AJE56" s="228"/>
      <c r="AJF56" s="228"/>
      <c r="AJG56" s="228"/>
      <c r="AJH56" s="228"/>
      <c r="AJI56" s="228"/>
      <c r="AJJ56" s="228"/>
      <c r="AJK56" s="229"/>
      <c r="AJL56" s="230"/>
      <c r="AJM56" s="230"/>
      <c r="AJN56" s="231"/>
      <c r="AJO56" s="229"/>
      <c r="AJP56" s="230"/>
      <c r="AJQ56" s="229"/>
      <c r="AJR56" s="229"/>
      <c r="AJS56" s="230"/>
      <c r="AJT56" s="230"/>
      <c r="AJU56" s="230"/>
      <c r="AJV56" s="230"/>
      <c r="AJW56" s="230"/>
      <c r="AJX56" s="230"/>
      <c r="AJY56" s="230"/>
      <c r="AJZ56" s="230"/>
      <c r="AKA56" s="230"/>
      <c r="AKB56" s="230"/>
      <c r="AKC56" s="230"/>
      <c r="AKD56" s="230"/>
      <c r="AKE56" s="229"/>
      <c r="AKF56" s="226"/>
      <c r="AKG56" s="227"/>
      <c r="AKH56" s="227"/>
      <c r="AKI56" s="227"/>
      <c r="AKJ56" s="228"/>
      <c r="AKK56" s="228"/>
      <c r="AKL56" s="228"/>
      <c r="AKM56" s="228"/>
      <c r="AKN56" s="228"/>
      <c r="AKO56" s="228"/>
      <c r="AKP56" s="229"/>
      <c r="AKQ56" s="230"/>
      <c r="AKR56" s="230"/>
      <c r="AKS56" s="231"/>
      <c r="AKT56" s="229"/>
      <c r="AKU56" s="230"/>
      <c r="AKV56" s="229"/>
      <c r="AKW56" s="229"/>
      <c r="AKX56" s="230"/>
      <c r="AKY56" s="230"/>
      <c r="AKZ56" s="230"/>
      <c r="ALA56" s="230"/>
      <c r="ALB56" s="230"/>
      <c r="ALC56" s="230"/>
      <c r="ALD56" s="230"/>
      <c r="ALE56" s="230"/>
      <c r="ALF56" s="230"/>
      <c r="ALG56" s="230"/>
      <c r="ALH56" s="230"/>
      <c r="ALI56" s="230"/>
      <c r="ALJ56" s="229"/>
      <c r="ALK56" s="226"/>
      <c r="ALL56" s="227"/>
      <c r="ALM56" s="227"/>
      <c r="ALN56" s="227"/>
      <c r="ALO56" s="228"/>
      <c r="ALP56" s="228"/>
      <c r="ALQ56" s="228"/>
      <c r="ALR56" s="228"/>
      <c r="ALS56" s="228"/>
      <c r="ALT56" s="228"/>
      <c r="ALU56" s="229"/>
      <c r="ALV56" s="230"/>
      <c r="ALW56" s="230"/>
      <c r="ALX56" s="231"/>
      <c r="ALY56" s="229"/>
      <c r="ALZ56" s="230"/>
      <c r="AMA56" s="229"/>
      <c r="AMB56" s="229"/>
      <c r="AMC56" s="230"/>
      <c r="AMD56" s="230"/>
      <c r="AME56" s="230"/>
      <c r="AMF56" s="230"/>
      <c r="AMG56" s="230"/>
      <c r="AMH56" s="230"/>
      <c r="AMI56" s="230"/>
      <c r="AMJ56" s="230"/>
      <c r="AMK56" s="230"/>
      <c r="AML56" s="230"/>
      <c r="AMM56" s="230"/>
      <c r="AMN56" s="230"/>
      <c r="AMO56" s="229"/>
      <c r="AMP56" s="226"/>
      <c r="AMQ56" s="227"/>
      <c r="AMR56" s="227"/>
      <c r="AMS56" s="227"/>
      <c r="AMT56" s="228"/>
      <c r="AMU56" s="228"/>
      <c r="AMV56" s="228"/>
      <c r="AMW56" s="228"/>
      <c r="AMX56" s="228"/>
      <c r="AMY56" s="228"/>
      <c r="AMZ56" s="229"/>
      <c r="ANA56" s="230"/>
      <c r="ANB56" s="230"/>
      <c r="ANC56" s="231"/>
      <c r="AND56" s="229"/>
      <c r="ANE56" s="230"/>
      <c r="ANF56" s="229"/>
      <c r="ANG56" s="229"/>
      <c r="ANH56" s="230"/>
      <c r="ANI56" s="230"/>
      <c r="ANJ56" s="230"/>
      <c r="ANK56" s="230"/>
      <c r="ANL56" s="230"/>
      <c r="ANM56" s="230"/>
      <c r="ANN56" s="230"/>
      <c r="ANO56" s="230"/>
      <c r="ANP56" s="230"/>
      <c r="ANQ56" s="230"/>
      <c r="ANR56" s="230"/>
      <c r="ANS56" s="230"/>
      <c r="ANT56" s="229"/>
      <c r="ANU56" s="226"/>
      <c r="ANV56" s="227"/>
      <c r="ANW56" s="227"/>
      <c r="ANX56" s="227"/>
      <c r="ANY56" s="228"/>
      <c r="ANZ56" s="228"/>
      <c r="AOA56" s="228"/>
      <c r="AOB56" s="228"/>
      <c r="AOC56" s="228"/>
      <c r="AOD56" s="228"/>
      <c r="AOE56" s="229"/>
      <c r="AOF56" s="230"/>
      <c r="AOG56" s="230"/>
      <c r="AOH56" s="231"/>
      <c r="AOI56" s="229"/>
      <c r="AOJ56" s="230"/>
      <c r="AOK56" s="229"/>
      <c r="AOL56" s="229"/>
      <c r="AOM56" s="230"/>
      <c r="AON56" s="230"/>
      <c r="AOO56" s="230"/>
      <c r="AOP56" s="230"/>
      <c r="AOQ56" s="230"/>
      <c r="AOR56" s="230"/>
      <c r="AOS56" s="230"/>
      <c r="AOT56" s="230"/>
      <c r="AOU56" s="230"/>
      <c r="AOV56" s="230"/>
      <c r="AOW56" s="230"/>
      <c r="AOX56" s="230"/>
      <c r="AOY56" s="229"/>
      <c r="AOZ56" s="226"/>
      <c r="APA56" s="227"/>
      <c r="APB56" s="227"/>
      <c r="APC56" s="227"/>
      <c r="APD56" s="228"/>
      <c r="APE56" s="228"/>
      <c r="APF56" s="228"/>
      <c r="APG56" s="228"/>
      <c r="APH56" s="228"/>
      <c r="API56" s="228"/>
      <c r="APJ56" s="229"/>
      <c r="APK56" s="230"/>
      <c r="APL56" s="230"/>
      <c r="APM56" s="231"/>
      <c r="APN56" s="229"/>
      <c r="APO56" s="230"/>
      <c r="APP56" s="229"/>
      <c r="APQ56" s="229"/>
      <c r="APR56" s="230"/>
      <c r="APS56" s="230"/>
      <c r="APT56" s="230"/>
      <c r="APU56" s="230"/>
      <c r="APV56" s="230"/>
      <c r="APW56" s="230"/>
      <c r="APX56" s="230"/>
      <c r="APY56" s="230"/>
      <c r="APZ56" s="230"/>
      <c r="AQA56" s="230"/>
      <c r="AQB56" s="230"/>
      <c r="AQC56" s="230"/>
      <c r="AQD56" s="229"/>
      <c r="AQE56" s="226"/>
      <c r="AQF56" s="227"/>
      <c r="AQG56" s="227"/>
      <c r="AQH56" s="227"/>
      <c r="AQI56" s="228"/>
      <c r="AQJ56" s="228"/>
      <c r="AQK56" s="228"/>
      <c r="AQL56" s="228"/>
      <c r="AQM56" s="228"/>
      <c r="AQN56" s="228"/>
      <c r="AQO56" s="229"/>
      <c r="AQP56" s="230"/>
      <c r="AQQ56" s="230"/>
      <c r="AQR56" s="231"/>
      <c r="AQS56" s="229"/>
      <c r="AQT56" s="230"/>
      <c r="AQU56" s="229"/>
      <c r="AQV56" s="229"/>
      <c r="AQW56" s="230"/>
      <c r="AQX56" s="230"/>
      <c r="AQY56" s="230"/>
      <c r="AQZ56" s="230"/>
      <c r="ARA56" s="230"/>
      <c r="ARB56" s="230"/>
      <c r="ARC56" s="230"/>
      <c r="ARD56" s="230"/>
      <c r="ARE56" s="230"/>
      <c r="ARF56" s="230"/>
      <c r="ARG56" s="230"/>
      <c r="ARH56" s="230"/>
      <c r="ARI56" s="229"/>
      <c r="ARJ56" s="226"/>
      <c r="ARK56" s="227"/>
      <c r="ARL56" s="227"/>
      <c r="ARM56" s="227"/>
      <c r="ARN56" s="228"/>
      <c r="ARO56" s="228"/>
      <c r="ARP56" s="228"/>
      <c r="ARQ56" s="228"/>
      <c r="ARR56" s="228"/>
      <c r="ARS56" s="228"/>
      <c r="ART56" s="229"/>
      <c r="ARU56" s="230"/>
      <c r="ARV56" s="230"/>
      <c r="ARW56" s="231"/>
      <c r="ARX56" s="229"/>
      <c r="ARY56" s="230"/>
      <c r="ARZ56" s="229"/>
      <c r="ASA56" s="229"/>
      <c r="ASB56" s="230"/>
      <c r="ASC56" s="230"/>
      <c r="ASD56" s="230"/>
      <c r="ASE56" s="230"/>
      <c r="ASF56" s="230"/>
      <c r="ASG56" s="230"/>
      <c r="ASH56" s="230"/>
      <c r="ASI56" s="230"/>
      <c r="ASJ56" s="230"/>
      <c r="ASK56" s="230"/>
      <c r="ASL56" s="230"/>
      <c r="ASM56" s="230"/>
      <c r="ASN56" s="229"/>
      <c r="ASO56" s="226"/>
      <c r="ASP56" s="227"/>
      <c r="ASQ56" s="227"/>
      <c r="ASR56" s="227"/>
      <c r="ASS56" s="228"/>
      <c r="AST56" s="228"/>
      <c r="ASU56" s="228"/>
      <c r="ASV56" s="228"/>
      <c r="ASW56" s="228"/>
      <c r="ASX56" s="228"/>
      <c r="ASY56" s="229"/>
      <c r="ASZ56" s="230"/>
      <c r="ATA56" s="230"/>
      <c r="ATB56" s="231"/>
      <c r="ATC56" s="229"/>
      <c r="ATD56" s="230"/>
      <c r="ATE56" s="229"/>
      <c r="ATF56" s="229"/>
      <c r="ATG56" s="230"/>
      <c r="ATH56" s="230"/>
      <c r="ATI56" s="230"/>
      <c r="ATJ56" s="230"/>
      <c r="ATK56" s="230"/>
      <c r="ATL56" s="230"/>
      <c r="ATM56" s="230"/>
      <c r="ATN56" s="230"/>
      <c r="ATO56" s="230"/>
      <c r="ATP56" s="230"/>
      <c r="ATQ56" s="230"/>
      <c r="ATR56" s="230"/>
      <c r="ATS56" s="229"/>
      <c r="ATT56" s="226"/>
      <c r="ATU56" s="227"/>
      <c r="ATV56" s="227"/>
      <c r="ATW56" s="227"/>
      <c r="ATX56" s="228"/>
      <c r="ATY56" s="228"/>
      <c r="ATZ56" s="228"/>
      <c r="AUA56" s="228"/>
      <c r="AUB56" s="228"/>
      <c r="AUC56" s="228"/>
      <c r="AUD56" s="229"/>
      <c r="AUE56" s="230"/>
      <c r="AUF56" s="230"/>
      <c r="AUG56" s="231"/>
      <c r="AUH56" s="229"/>
      <c r="AUI56" s="230"/>
      <c r="AUJ56" s="229"/>
      <c r="AUK56" s="229"/>
      <c r="AUL56" s="230"/>
      <c r="AUM56" s="230"/>
      <c r="AUN56" s="230"/>
      <c r="AUO56" s="230"/>
      <c r="AUP56" s="230"/>
      <c r="AUQ56" s="230"/>
      <c r="AUR56" s="230"/>
      <c r="AUS56" s="230"/>
      <c r="AUT56" s="230"/>
      <c r="AUU56" s="230"/>
      <c r="AUV56" s="230"/>
      <c r="AUW56" s="230"/>
      <c r="AUX56" s="229"/>
      <c r="AUY56" s="226"/>
      <c r="AUZ56" s="227"/>
      <c r="AVA56" s="227"/>
      <c r="AVB56" s="227"/>
      <c r="AVC56" s="228"/>
      <c r="AVD56" s="228"/>
      <c r="AVE56" s="228"/>
      <c r="AVF56" s="228"/>
      <c r="AVG56" s="228"/>
      <c r="AVH56" s="228"/>
      <c r="AVI56" s="229"/>
      <c r="AVJ56" s="230"/>
      <c r="AVK56" s="230"/>
      <c r="AVL56" s="231"/>
      <c r="AVM56" s="229"/>
      <c r="AVN56" s="230"/>
      <c r="AVO56" s="229"/>
      <c r="AVP56" s="229"/>
      <c r="AVQ56" s="230"/>
      <c r="AVR56" s="230"/>
      <c r="AVS56" s="230"/>
      <c r="AVT56" s="230"/>
      <c r="AVU56" s="230"/>
      <c r="AVV56" s="230"/>
      <c r="AVW56" s="230"/>
      <c r="AVX56" s="230"/>
      <c r="AVY56" s="230"/>
      <c r="AVZ56" s="230"/>
      <c r="AWA56" s="230"/>
      <c r="AWB56" s="230"/>
      <c r="AWC56" s="229"/>
      <c r="AWD56" s="226"/>
      <c r="AWE56" s="227"/>
      <c r="AWF56" s="227"/>
      <c r="AWG56" s="227"/>
      <c r="AWH56" s="228"/>
      <c r="AWI56" s="228"/>
      <c r="AWJ56" s="228"/>
      <c r="AWK56" s="228"/>
      <c r="AWL56" s="228"/>
      <c r="AWM56" s="228"/>
      <c r="AWN56" s="229"/>
      <c r="AWO56" s="230"/>
      <c r="AWP56" s="230"/>
      <c r="AWQ56" s="231"/>
      <c r="AWR56" s="229"/>
      <c r="AWS56" s="230"/>
      <c r="AWT56" s="229"/>
      <c r="AWU56" s="229"/>
      <c r="AWV56" s="230"/>
      <c r="AWW56" s="230"/>
      <c r="AWX56" s="230"/>
      <c r="AWY56" s="230"/>
      <c r="AWZ56" s="230"/>
      <c r="AXA56" s="230"/>
      <c r="AXB56" s="230"/>
      <c r="AXC56" s="230"/>
      <c r="AXD56" s="230"/>
      <c r="AXE56" s="230"/>
      <c r="AXF56" s="230"/>
      <c r="AXG56" s="230"/>
      <c r="AXH56" s="229"/>
      <c r="AXI56" s="226"/>
      <c r="AXJ56" s="227"/>
      <c r="AXK56" s="227"/>
      <c r="AXL56" s="227"/>
      <c r="AXM56" s="228"/>
      <c r="AXN56" s="228"/>
      <c r="AXO56" s="228"/>
      <c r="AXP56" s="228"/>
      <c r="AXQ56" s="228"/>
      <c r="AXR56" s="228"/>
      <c r="AXS56" s="229"/>
      <c r="AXT56" s="230"/>
      <c r="AXU56" s="230"/>
      <c r="AXV56" s="231"/>
      <c r="AXW56" s="229"/>
      <c r="AXX56" s="230"/>
      <c r="AXY56" s="229"/>
      <c r="AXZ56" s="229"/>
      <c r="AYA56" s="230"/>
      <c r="AYB56" s="230"/>
      <c r="AYC56" s="230"/>
      <c r="AYD56" s="230"/>
      <c r="AYE56" s="230"/>
      <c r="AYF56" s="230"/>
      <c r="AYG56" s="230"/>
      <c r="AYH56" s="230"/>
      <c r="AYI56" s="230"/>
      <c r="AYJ56" s="230"/>
      <c r="AYK56" s="230"/>
      <c r="AYL56" s="230"/>
      <c r="AYM56" s="229"/>
      <c r="AYN56" s="226"/>
      <c r="AYO56" s="227"/>
      <c r="AYP56" s="227"/>
      <c r="AYQ56" s="227"/>
      <c r="AYR56" s="228"/>
      <c r="AYS56" s="228"/>
      <c r="AYT56" s="228"/>
      <c r="AYU56" s="228"/>
      <c r="AYV56" s="228"/>
      <c r="AYW56" s="228"/>
      <c r="AYX56" s="229"/>
      <c r="AYY56" s="230"/>
      <c r="AYZ56" s="230"/>
      <c r="AZA56" s="231"/>
      <c r="AZB56" s="229"/>
      <c r="AZC56" s="230"/>
      <c r="AZD56" s="229"/>
      <c r="AZE56" s="229"/>
      <c r="AZF56" s="230"/>
      <c r="AZG56" s="230"/>
      <c r="AZH56" s="230"/>
      <c r="AZI56" s="230"/>
      <c r="AZJ56" s="230"/>
      <c r="AZK56" s="230"/>
      <c r="AZL56" s="230"/>
      <c r="AZM56" s="230"/>
      <c r="AZN56" s="230"/>
      <c r="AZO56" s="230"/>
      <c r="AZP56" s="230"/>
      <c r="AZQ56" s="230"/>
      <c r="AZR56" s="229"/>
      <c r="AZS56" s="226"/>
      <c r="AZT56" s="227"/>
      <c r="AZU56" s="227"/>
      <c r="AZV56" s="227"/>
      <c r="AZW56" s="228"/>
      <c r="AZX56" s="228"/>
      <c r="AZY56" s="228"/>
      <c r="AZZ56" s="228"/>
      <c r="BAA56" s="228"/>
      <c r="BAB56" s="228"/>
      <c r="BAC56" s="229"/>
      <c r="BAD56" s="230"/>
      <c r="BAE56" s="230"/>
      <c r="BAF56" s="231"/>
      <c r="BAG56" s="229"/>
      <c r="BAH56" s="230"/>
      <c r="BAI56" s="229"/>
      <c r="BAJ56" s="229"/>
      <c r="BAK56" s="230"/>
      <c r="BAL56" s="230"/>
      <c r="BAM56" s="230"/>
      <c r="BAN56" s="230"/>
      <c r="BAO56" s="230"/>
      <c r="BAP56" s="230"/>
      <c r="BAQ56" s="230"/>
      <c r="BAR56" s="230"/>
      <c r="BAS56" s="230"/>
      <c r="BAT56" s="230"/>
      <c r="BAU56" s="230"/>
      <c r="BAV56" s="230"/>
      <c r="BAW56" s="229"/>
      <c r="BAX56" s="226"/>
      <c r="BAY56" s="227"/>
      <c r="BAZ56" s="227"/>
      <c r="BBA56" s="227"/>
      <c r="BBB56" s="228"/>
      <c r="BBC56" s="228"/>
      <c r="BBD56" s="228"/>
      <c r="BBE56" s="228"/>
      <c r="BBF56" s="228"/>
      <c r="BBG56" s="228"/>
      <c r="BBH56" s="229"/>
      <c r="BBI56" s="230"/>
      <c r="BBJ56" s="230"/>
      <c r="BBK56" s="231"/>
      <c r="BBL56" s="229"/>
      <c r="BBM56" s="230"/>
      <c r="BBN56" s="229"/>
      <c r="BBO56" s="229"/>
      <c r="BBP56" s="230"/>
      <c r="BBQ56" s="230"/>
      <c r="BBR56" s="230"/>
      <c r="BBS56" s="230"/>
      <c r="BBT56" s="230"/>
      <c r="BBU56" s="230"/>
      <c r="BBV56" s="230"/>
      <c r="BBW56" s="230"/>
      <c r="BBX56" s="230"/>
      <c r="BBY56" s="230"/>
      <c r="BBZ56" s="230"/>
      <c r="BCA56" s="230"/>
      <c r="BCB56" s="229"/>
      <c r="BCC56" s="226"/>
      <c r="BCD56" s="227"/>
      <c r="BCE56" s="227"/>
      <c r="BCF56" s="227"/>
      <c r="BCG56" s="228"/>
      <c r="BCH56" s="228"/>
      <c r="BCI56" s="228"/>
      <c r="BCJ56" s="228"/>
      <c r="BCK56" s="228"/>
      <c r="BCL56" s="228"/>
      <c r="BCM56" s="229"/>
      <c r="BCN56" s="230"/>
      <c r="BCO56" s="230"/>
      <c r="BCP56" s="231"/>
      <c r="BCQ56" s="229"/>
      <c r="BCR56" s="230"/>
      <c r="BCS56" s="229"/>
      <c r="BCT56" s="229"/>
      <c r="BCU56" s="230"/>
      <c r="BCV56" s="230"/>
      <c r="BCW56" s="230"/>
      <c r="BCX56" s="230"/>
      <c r="BCY56" s="230"/>
      <c r="BCZ56" s="230"/>
      <c r="BDA56" s="230"/>
      <c r="BDB56" s="230"/>
      <c r="BDC56" s="230"/>
      <c r="BDD56" s="230"/>
      <c r="BDE56" s="230"/>
      <c r="BDF56" s="230"/>
      <c r="BDG56" s="229"/>
      <c r="BDH56" s="226"/>
      <c r="BDI56" s="227"/>
      <c r="BDJ56" s="227"/>
      <c r="BDK56" s="227"/>
      <c r="BDL56" s="228"/>
      <c r="BDM56" s="228"/>
      <c r="BDN56" s="228"/>
      <c r="BDO56" s="228"/>
      <c r="BDP56" s="228"/>
      <c r="BDQ56" s="228"/>
      <c r="BDR56" s="229"/>
      <c r="BDS56" s="230"/>
      <c r="BDT56" s="230"/>
      <c r="BDU56" s="231"/>
      <c r="BDV56" s="229"/>
      <c r="BDW56" s="230"/>
      <c r="BDX56" s="229"/>
      <c r="BDY56" s="229"/>
      <c r="BDZ56" s="230"/>
      <c r="BEA56" s="230"/>
      <c r="BEB56" s="230"/>
      <c r="BEC56" s="230"/>
      <c r="BED56" s="230"/>
      <c r="BEE56" s="230"/>
      <c r="BEF56" s="230"/>
      <c r="BEG56" s="230"/>
      <c r="BEH56" s="230"/>
      <c r="BEI56" s="230"/>
      <c r="BEJ56" s="230"/>
      <c r="BEK56" s="230"/>
      <c r="BEL56" s="229"/>
      <c r="BEM56" s="226"/>
      <c r="BEN56" s="227"/>
      <c r="BEO56" s="227"/>
      <c r="BEP56" s="227"/>
      <c r="BEQ56" s="228"/>
      <c r="BER56" s="228"/>
      <c r="BES56" s="228"/>
      <c r="BET56" s="228"/>
      <c r="BEU56" s="228"/>
      <c r="BEV56" s="228"/>
      <c r="BEW56" s="229"/>
      <c r="BEX56" s="230"/>
      <c r="BEY56" s="230"/>
      <c r="BEZ56" s="231"/>
      <c r="BFA56" s="229"/>
      <c r="BFB56" s="230"/>
      <c r="BFC56" s="229"/>
      <c r="BFD56" s="229"/>
      <c r="BFE56" s="230"/>
      <c r="BFF56" s="230"/>
      <c r="BFG56" s="230"/>
      <c r="BFH56" s="230"/>
      <c r="BFI56" s="230"/>
      <c r="BFJ56" s="230"/>
      <c r="BFK56" s="230"/>
      <c r="BFL56" s="230"/>
      <c r="BFM56" s="230"/>
      <c r="BFN56" s="230"/>
      <c r="BFO56" s="230"/>
      <c r="BFP56" s="230"/>
      <c r="BFQ56" s="229"/>
      <c r="BFR56" s="226"/>
      <c r="BFS56" s="227"/>
      <c r="BFT56" s="227"/>
      <c r="BFU56" s="227"/>
      <c r="BFV56" s="228"/>
      <c r="BFW56" s="228"/>
      <c r="BFX56" s="228"/>
      <c r="BFY56" s="228"/>
      <c r="BFZ56" s="228"/>
      <c r="BGA56" s="228"/>
      <c r="BGB56" s="229"/>
      <c r="BGC56" s="230"/>
      <c r="BGD56" s="230"/>
      <c r="BGE56" s="231"/>
      <c r="BGF56" s="229"/>
      <c r="BGG56" s="230"/>
      <c r="BGH56" s="229"/>
      <c r="BGI56" s="229"/>
      <c r="BGJ56" s="230"/>
      <c r="BGK56" s="230"/>
      <c r="BGL56" s="230"/>
      <c r="BGM56" s="230"/>
      <c r="BGN56" s="230"/>
      <c r="BGO56" s="230"/>
      <c r="BGP56" s="230"/>
      <c r="BGQ56" s="230"/>
      <c r="BGR56" s="230"/>
      <c r="BGS56" s="230"/>
      <c r="BGT56" s="230"/>
      <c r="BGU56" s="230"/>
      <c r="BGV56" s="229"/>
      <c r="BGW56" s="226"/>
      <c r="BGX56" s="227"/>
      <c r="BGY56" s="227"/>
      <c r="BGZ56" s="227"/>
      <c r="BHA56" s="228"/>
      <c r="BHB56" s="228"/>
      <c r="BHC56" s="228"/>
      <c r="BHD56" s="228"/>
      <c r="BHE56" s="228"/>
      <c r="BHF56" s="228"/>
      <c r="BHG56" s="229"/>
      <c r="BHH56" s="230"/>
      <c r="BHI56" s="230"/>
      <c r="BHJ56" s="231"/>
      <c r="BHK56" s="229"/>
      <c r="BHL56" s="230"/>
      <c r="BHM56" s="229"/>
      <c r="BHN56" s="229"/>
      <c r="BHO56" s="230"/>
      <c r="BHP56" s="230"/>
      <c r="BHQ56" s="230"/>
      <c r="BHR56" s="230"/>
      <c r="BHS56" s="230"/>
      <c r="BHT56" s="230"/>
      <c r="BHU56" s="230"/>
      <c r="BHV56" s="230"/>
      <c r="BHW56" s="230"/>
      <c r="BHX56" s="230"/>
      <c r="BHY56" s="230"/>
      <c r="BHZ56" s="230"/>
      <c r="BIA56" s="229"/>
      <c r="BIB56" s="226"/>
      <c r="BIC56" s="227"/>
      <c r="BID56" s="227"/>
      <c r="BIE56" s="227"/>
      <c r="BIF56" s="228"/>
      <c r="BIG56" s="228"/>
      <c r="BIH56" s="228"/>
      <c r="BII56" s="228"/>
      <c r="BIJ56" s="228"/>
      <c r="BIK56" s="228"/>
      <c r="BIL56" s="229"/>
      <c r="BIM56" s="230"/>
      <c r="BIN56" s="230"/>
      <c r="BIO56" s="231"/>
      <c r="BIP56" s="229"/>
      <c r="BIQ56" s="230"/>
      <c r="BIR56" s="229"/>
      <c r="BIS56" s="229"/>
      <c r="BIT56" s="230"/>
      <c r="BIU56" s="230"/>
      <c r="BIV56" s="230"/>
      <c r="BIW56" s="230"/>
      <c r="BIX56" s="230"/>
      <c r="BIY56" s="230"/>
      <c r="BIZ56" s="230"/>
      <c r="BJA56" s="230"/>
      <c r="BJB56" s="230"/>
      <c r="BJC56" s="230"/>
      <c r="BJD56" s="230"/>
      <c r="BJE56" s="230"/>
      <c r="BJF56" s="229"/>
      <c r="BJG56" s="226"/>
      <c r="BJH56" s="227"/>
      <c r="BJI56" s="227"/>
      <c r="BJJ56" s="227"/>
      <c r="BJK56" s="228"/>
      <c r="BJL56" s="228"/>
      <c r="BJM56" s="228"/>
      <c r="BJN56" s="228"/>
      <c r="BJO56" s="228"/>
      <c r="BJP56" s="228"/>
      <c r="BJQ56" s="229"/>
      <c r="BJR56" s="230"/>
      <c r="BJS56" s="230"/>
      <c r="BJT56" s="231"/>
      <c r="BJU56" s="229"/>
      <c r="BJV56" s="230"/>
      <c r="BJW56" s="229"/>
      <c r="BJX56" s="229"/>
      <c r="BJY56" s="230"/>
      <c r="BJZ56" s="230"/>
      <c r="BKA56" s="230"/>
      <c r="BKB56" s="230"/>
      <c r="BKC56" s="230"/>
      <c r="BKD56" s="230"/>
      <c r="BKE56" s="230"/>
      <c r="BKF56" s="230"/>
      <c r="BKG56" s="230"/>
      <c r="BKH56" s="230"/>
      <c r="BKI56" s="230"/>
      <c r="BKJ56" s="230"/>
      <c r="BKK56" s="229"/>
      <c r="BKL56" s="226"/>
      <c r="BKM56" s="227"/>
      <c r="BKN56" s="227"/>
      <c r="BKO56" s="227"/>
      <c r="BKP56" s="228"/>
      <c r="BKQ56" s="228"/>
      <c r="BKR56" s="228"/>
      <c r="BKS56" s="228"/>
      <c r="BKT56" s="228"/>
      <c r="BKU56" s="228"/>
      <c r="BKV56" s="229"/>
      <c r="BKW56" s="230"/>
      <c r="BKX56" s="230"/>
      <c r="BKY56" s="231"/>
      <c r="BKZ56" s="229"/>
      <c r="BLA56" s="230"/>
      <c r="BLB56" s="229"/>
      <c r="BLC56" s="229"/>
      <c r="BLD56" s="230"/>
      <c r="BLE56" s="230"/>
      <c r="BLF56" s="230"/>
      <c r="BLG56" s="230"/>
      <c r="BLH56" s="230"/>
      <c r="BLI56" s="230"/>
      <c r="BLJ56" s="230"/>
      <c r="BLK56" s="230"/>
      <c r="BLL56" s="230"/>
      <c r="BLM56" s="230"/>
      <c r="BLN56" s="230"/>
      <c r="BLO56" s="230"/>
      <c r="BLP56" s="229"/>
      <c r="BLQ56" s="226"/>
      <c r="BLR56" s="227"/>
      <c r="BLS56" s="227"/>
      <c r="BLT56" s="227"/>
      <c r="BLU56" s="228"/>
      <c r="BLV56" s="228"/>
      <c r="BLW56" s="228"/>
      <c r="BLX56" s="228"/>
      <c r="BLY56" s="228"/>
      <c r="BLZ56" s="228"/>
      <c r="BMA56" s="229"/>
      <c r="BMB56" s="230"/>
      <c r="BMC56" s="230"/>
      <c r="BMD56" s="231"/>
      <c r="BME56" s="229"/>
      <c r="BMF56" s="230"/>
      <c r="BMG56" s="229"/>
      <c r="BMH56" s="229"/>
      <c r="BMI56" s="230"/>
      <c r="BMJ56" s="230"/>
      <c r="BMK56" s="230"/>
      <c r="BML56" s="230"/>
      <c r="BMM56" s="230"/>
      <c r="BMN56" s="230"/>
      <c r="BMO56" s="230"/>
      <c r="BMP56" s="230"/>
      <c r="BMQ56" s="230"/>
      <c r="BMR56" s="230"/>
      <c r="BMS56" s="230"/>
      <c r="BMT56" s="230"/>
      <c r="BMU56" s="229"/>
      <c r="BMV56" s="226"/>
      <c r="BMW56" s="227"/>
      <c r="BMX56" s="227"/>
      <c r="BMY56" s="227"/>
      <c r="BMZ56" s="228"/>
      <c r="BNA56" s="228"/>
      <c r="BNB56" s="228"/>
      <c r="BNC56" s="228"/>
      <c r="BND56" s="228"/>
      <c r="BNE56" s="228"/>
      <c r="BNF56" s="229"/>
      <c r="BNG56" s="230"/>
      <c r="BNH56" s="230"/>
      <c r="BNI56" s="231"/>
      <c r="BNJ56" s="229"/>
      <c r="BNK56" s="230"/>
      <c r="BNL56" s="229"/>
      <c r="BNM56" s="229"/>
      <c r="BNN56" s="230"/>
      <c r="BNO56" s="230"/>
      <c r="BNP56" s="230"/>
      <c r="BNQ56" s="230"/>
      <c r="BNR56" s="230"/>
      <c r="BNS56" s="230"/>
      <c r="BNT56" s="230"/>
      <c r="BNU56" s="230"/>
      <c r="BNV56" s="230"/>
      <c r="BNW56" s="230"/>
      <c r="BNX56" s="230"/>
      <c r="BNY56" s="230"/>
      <c r="BNZ56" s="229"/>
      <c r="BOA56" s="226"/>
      <c r="BOB56" s="227"/>
      <c r="BOC56" s="227"/>
      <c r="BOD56" s="227"/>
      <c r="BOE56" s="228"/>
      <c r="BOF56" s="228"/>
      <c r="BOG56" s="228"/>
      <c r="BOH56" s="228"/>
      <c r="BOI56" s="228"/>
      <c r="BOJ56" s="228"/>
      <c r="BOK56" s="229"/>
      <c r="BOL56" s="230"/>
      <c r="BOM56" s="230"/>
      <c r="BON56" s="231"/>
      <c r="BOO56" s="229"/>
      <c r="BOP56" s="230"/>
      <c r="BOQ56" s="229"/>
      <c r="BOR56" s="229"/>
      <c r="BOS56" s="230"/>
      <c r="BOT56" s="230"/>
      <c r="BOU56" s="230"/>
      <c r="BOV56" s="230"/>
      <c r="BOW56" s="230"/>
      <c r="BOX56" s="230"/>
      <c r="BOY56" s="230"/>
      <c r="BOZ56" s="230"/>
      <c r="BPA56" s="230"/>
      <c r="BPB56" s="230"/>
      <c r="BPC56" s="230"/>
      <c r="BPD56" s="230"/>
      <c r="BPE56" s="229"/>
      <c r="BPF56" s="226"/>
      <c r="BPG56" s="227"/>
      <c r="BPH56" s="227"/>
      <c r="BPI56" s="227"/>
      <c r="BPJ56" s="228"/>
      <c r="BPK56" s="228"/>
      <c r="BPL56" s="228"/>
      <c r="BPM56" s="228"/>
      <c r="BPN56" s="228"/>
      <c r="BPO56" s="228"/>
      <c r="BPP56" s="229"/>
      <c r="BPQ56" s="230"/>
      <c r="BPR56" s="230"/>
      <c r="BPS56" s="231"/>
      <c r="BPT56" s="229"/>
      <c r="BPU56" s="230"/>
      <c r="BPV56" s="229"/>
      <c r="BPW56" s="229"/>
      <c r="BPX56" s="230"/>
      <c r="BPY56" s="230"/>
      <c r="BPZ56" s="230"/>
      <c r="BQA56" s="230"/>
      <c r="BQB56" s="230"/>
      <c r="BQC56" s="230"/>
      <c r="BQD56" s="230"/>
      <c r="BQE56" s="230"/>
      <c r="BQF56" s="230"/>
      <c r="BQG56" s="230"/>
      <c r="BQH56" s="230"/>
      <c r="BQI56" s="230"/>
      <c r="BQJ56" s="229"/>
      <c r="BQK56" s="226"/>
      <c r="BQL56" s="227"/>
      <c r="BQM56" s="227"/>
      <c r="BQN56" s="227"/>
      <c r="BQO56" s="228"/>
      <c r="BQP56" s="228"/>
      <c r="BQQ56" s="228"/>
      <c r="BQR56" s="228"/>
      <c r="BQS56" s="228"/>
      <c r="BQT56" s="228"/>
      <c r="BQU56" s="229"/>
      <c r="BQV56" s="230"/>
      <c r="BQW56" s="230"/>
      <c r="BQX56" s="231"/>
      <c r="BQY56" s="229"/>
      <c r="BQZ56" s="230"/>
      <c r="BRA56" s="229"/>
      <c r="BRB56" s="229"/>
      <c r="BRC56" s="230"/>
      <c r="BRD56" s="230"/>
      <c r="BRE56" s="230"/>
      <c r="BRF56" s="230"/>
      <c r="BRG56" s="230"/>
      <c r="BRH56" s="230"/>
      <c r="BRI56" s="230"/>
      <c r="BRJ56" s="230"/>
      <c r="BRK56" s="230"/>
      <c r="BRL56" s="230"/>
      <c r="BRM56" s="230"/>
      <c r="BRN56" s="230"/>
      <c r="BRO56" s="229"/>
      <c r="BRP56" s="226"/>
      <c r="BRQ56" s="227"/>
      <c r="BRR56" s="227"/>
      <c r="BRS56" s="227"/>
      <c r="BRT56" s="228"/>
      <c r="BRU56" s="228"/>
      <c r="BRV56" s="228"/>
      <c r="BRW56" s="228"/>
      <c r="BRX56" s="228"/>
      <c r="BRY56" s="228"/>
      <c r="BRZ56" s="229"/>
      <c r="BSA56" s="230"/>
      <c r="BSB56" s="230"/>
      <c r="BSC56" s="231"/>
      <c r="BSD56" s="229"/>
      <c r="BSE56" s="230"/>
      <c r="BSF56" s="229"/>
      <c r="BSG56" s="229"/>
      <c r="BSH56" s="230"/>
      <c r="BSI56" s="230"/>
      <c r="BSJ56" s="230"/>
      <c r="BSK56" s="230"/>
      <c r="BSL56" s="230"/>
      <c r="BSM56" s="230"/>
      <c r="BSN56" s="230"/>
      <c r="BSO56" s="230"/>
      <c r="BSP56" s="230"/>
      <c r="BSQ56" s="230"/>
      <c r="BSR56" s="230"/>
      <c r="BSS56" s="230"/>
      <c r="BST56" s="229"/>
      <c r="BSU56" s="226"/>
      <c r="BSV56" s="227"/>
      <c r="BSW56" s="227"/>
      <c r="BSX56" s="227"/>
      <c r="BSY56" s="228"/>
      <c r="BSZ56" s="228"/>
      <c r="BTA56" s="228"/>
      <c r="BTB56" s="228"/>
      <c r="BTC56" s="228"/>
      <c r="BTD56" s="228"/>
      <c r="BTE56" s="229"/>
      <c r="BTF56" s="230"/>
      <c r="BTG56" s="230"/>
      <c r="BTH56" s="231"/>
      <c r="BTI56" s="229"/>
      <c r="BTJ56" s="230"/>
      <c r="BTK56" s="229"/>
      <c r="BTL56" s="229"/>
      <c r="BTM56" s="230"/>
      <c r="BTN56" s="230"/>
      <c r="BTO56" s="230"/>
      <c r="BTP56" s="230"/>
      <c r="BTQ56" s="230"/>
      <c r="BTR56" s="230"/>
      <c r="BTS56" s="230"/>
      <c r="BTT56" s="230"/>
      <c r="BTU56" s="230"/>
      <c r="BTV56" s="230"/>
      <c r="BTW56" s="230"/>
      <c r="BTX56" s="230"/>
      <c r="BTY56" s="229"/>
      <c r="BTZ56" s="226"/>
      <c r="BUA56" s="227"/>
      <c r="BUB56" s="227"/>
      <c r="BUC56" s="227"/>
      <c r="BUD56" s="228"/>
      <c r="BUE56" s="228"/>
      <c r="BUF56" s="228"/>
      <c r="BUG56" s="228"/>
      <c r="BUH56" s="228"/>
      <c r="BUI56" s="228"/>
      <c r="BUJ56" s="229"/>
      <c r="BUK56" s="230"/>
      <c r="BUL56" s="230"/>
      <c r="BUM56" s="231"/>
      <c r="BUN56" s="229"/>
      <c r="BUO56" s="230"/>
      <c r="BUP56" s="229"/>
      <c r="BUQ56" s="229"/>
      <c r="BUR56" s="230"/>
      <c r="BUS56" s="230"/>
      <c r="BUT56" s="230"/>
      <c r="BUU56" s="230"/>
      <c r="BUV56" s="230"/>
      <c r="BUW56" s="230"/>
      <c r="BUX56" s="230"/>
      <c r="BUY56" s="230"/>
      <c r="BUZ56" s="230"/>
      <c r="BVA56" s="230"/>
      <c r="BVB56" s="230"/>
      <c r="BVC56" s="230"/>
      <c r="BVD56" s="229"/>
      <c r="BVE56" s="226"/>
      <c r="BVF56" s="227"/>
      <c r="BVG56" s="227"/>
      <c r="BVH56" s="227"/>
      <c r="BVI56" s="228"/>
      <c r="BVJ56" s="228"/>
      <c r="BVK56" s="228"/>
      <c r="BVL56" s="228"/>
      <c r="BVM56" s="228"/>
      <c r="BVN56" s="228"/>
      <c r="BVO56" s="229"/>
      <c r="BVP56" s="230"/>
      <c r="BVQ56" s="230"/>
      <c r="BVR56" s="231"/>
      <c r="BVS56" s="229"/>
      <c r="BVT56" s="230"/>
      <c r="BVU56" s="229"/>
      <c r="BVV56" s="229"/>
      <c r="BVW56" s="230"/>
      <c r="BVX56" s="230"/>
      <c r="BVY56" s="230"/>
      <c r="BVZ56" s="230"/>
      <c r="BWA56" s="230"/>
      <c r="BWB56" s="230"/>
      <c r="BWC56" s="230"/>
      <c r="BWD56" s="230"/>
      <c r="BWE56" s="230"/>
      <c r="BWF56" s="230"/>
      <c r="BWG56" s="230"/>
      <c r="BWH56" s="230"/>
      <c r="BWI56" s="229"/>
      <c r="BWJ56" s="226"/>
      <c r="BWK56" s="227"/>
      <c r="BWL56" s="227"/>
      <c r="BWM56" s="227"/>
      <c r="BWN56" s="228"/>
      <c r="BWO56" s="228"/>
      <c r="BWP56" s="228"/>
      <c r="BWQ56" s="228"/>
      <c r="BWR56" s="228"/>
      <c r="BWS56" s="228"/>
      <c r="BWT56" s="229"/>
      <c r="BWU56" s="230"/>
      <c r="BWV56" s="230"/>
      <c r="BWW56" s="231"/>
      <c r="BWX56" s="229"/>
      <c r="BWY56" s="230"/>
      <c r="BWZ56" s="229"/>
      <c r="BXA56" s="229"/>
      <c r="BXB56" s="230"/>
      <c r="BXC56" s="230"/>
      <c r="BXD56" s="230"/>
      <c r="BXE56" s="230"/>
      <c r="BXF56" s="230"/>
      <c r="BXG56" s="230"/>
      <c r="BXH56" s="230"/>
      <c r="BXI56" s="230"/>
      <c r="BXJ56" s="230"/>
      <c r="BXK56" s="230"/>
      <c r="BXL56" s="230"/>
      <c r="BXM56" s="230"/>
      <c r="BXN56" s="229"/>
      <c r="BXO56" s="226"/>
      <c r="BXP56" s="227"/>
      <c r="BXQ56" s="227"/>
      <c r="BXR56" s="227"/>
      <c r="BXS56" s="228"/>
      <c r="BXT56" s="228"/>
      <c r="BXU56" s="228"/>
      <c r="BXV56" s="228"/>
      <c r="BXW56" s="228"/>
      <c r="BXX56" s="228"/>
      <c r="BXY56" s="229"/>
      <c r="BXZ56" s="230"/>
      <c r="BYA56" s="230"/>
      <c r="BYB56" s="231"/>
      <c r="BYC56" s="229"/>
      <c r="BYD56" s="230"/>
      <c r="BYE56" s="229"/>
      <c r="BYF56" s="229"/>
      <c r="BYG56" s="230"/>
      <c r="BYH56" s="230"/>
      <c r="BYI56" s="230"/>
      <c r="BYJ56" s="230"/>
      <c r="BYK56" s="230"/>
      <c r="BYL56" s="230"/>
      <c r="BYM56" s="230"/>
      <c r="BYN56" s="230"/>
      <c r="BYO56" s="230"/>
      <c r="BYP56" s="230"/>
      <c r="BYQ56" s="230"/>
      <c r="BYR56" s="230"/>
      <c r="BYS56" s="229"/>
      <c r="BYT56" s="226"/>
      <c r="BYU56" s="227"/>
      <c r="BYV56" s="227"/>
      <c r="BYW56" s="227"/>
      <c r="BYX56" s="228"/>
      <c r="BYY56" s="228"/>
      <c r="BYZ56" s="228"/>
      <c r="BZA56" s="228"/>
      <c r="BZB56" s="228"/>
      <c r="BZC56" s="228"/>
      <c r="BZD56" s="229"/>
      <c r="BZE56" s="230"/>
      <c r="BZF56" s="230"/>
      <c r="BZG56" s="231"/>
      <c r="BZH56" s="229"/>
      <c r="BZI56" s="230"/>
      <c r="BZJ56" s="229"/>
      <c r="BZK56" s="229"/>
      <c r="BZL56" s="230"/>
      <c r="BZM56" s="230"/>
      <c r="BZN56" s="230"/>
      <c r="BZO56" s="230"/>
      <c r="BZP56" s="230"/>
      <c r="BZQ56" s="230"/>
      <c r="BZR56" s="230"/>
      <c r="BZS56" s="230"/>
      <c r="BZT56" s="230"/>
      <c r="BZU56" s="230"/>
      <c r="BZV56" s="230"/>
      <c r="BZW56" s="230"/>
      <c r="BZX56" s="229"/>
      <c r="BZY56" s="226"/>
      <c r="BZZ56" s="227"/>
      <c r="CAA56" s="227"/>
      <c r="CAB56" s="227"/>
      <c r="CAC56" s="228"/>
      <c r="CAD56" s="228"/>
      <c r="CAE56" s="228"/>
      <c r="CAF56" s="228"/>
      <c r="CAG56" s="228"/>
      <c r="CAH56" s="228"/>
      <c r="CAI56" s="229"/>
      <c r="CAJ56" s="230"/>
      <c r="CAK56" s="230"/>
      <c r="CAL56" s="231"/>
      <c r="CAM56" s="229"/>
      <c r="CAN56" s="230"/>
      <c r="CAO56" s="229"/>
      <c r="CAP56" s="229"/>
      <c r="CAQ56" s="230"/>
      <c r="CAR56" s="230"/>
      <c r="CAS56" s="230"/>
      <c r="CAT56" s="230"/>
      <c r="CAU56" s="230"/>
      <c r="CAV56" s="230"/>
      <c r="CAW56" s="230"/>
      <c r="CAX56" s="230"/>
      <c r="CAY56" s="230"/>
      <c r="CAZ56" s="230"/>
      <c r="CBA56" s="230"/>
      <c r="CBB56" s="230"/>
      <c r="CBC56" s="229"/>
      <c r="CBD56" s="226"/>
      <c r="CBE56" s="227"/>
      <c r="CBF56" s="227"/>
      <c r="CBG56" s="227"/>
      <c r="CBH56" s="228"/>
      <c r="CBI56" s="228"/>
      <c r="CBJ56" s="228"/>
      <c r="CBK56" s="228"/>
      <c r="CBL56" s="228"/>
      <c r="CBM56" s="228"/>
      <c r="CBN56" s="229"/>
      <c r="CBO56" s="230"/>
      <c r="CBP56" s="230"/>
      <c r="CBQ56" s="231"/>
      <c r="CBR56" s="229"/>
      <c r="CBS56" s="230"/>
      <c r="CBT56" s="229"/>
      <c r="CBU56" s="229"/>
      <c r="CBV56" s="230"/>
      <c r="CBW56" s="230"/>
      <c r="CBX56" s="230"/>
      <c r="CBY56" s="230"/>
      <c r="CBZ56" s="230"/>
      <c r="CCA56" s="230"/>
      <c r="CCB56" s="230"/>
      <c r="CCC56" s="230"/>
      <c r="CCD56" s="230"/>
      <c r="CCE56" s="230"/>
      <c r="CCF56" s="230"/>
      <c r="CCG56" s="230"/>
      <c r="CCH56" s="229"/>
      <c r="CCI56" s="226"/>
      <c r="CCJ56" s="227"/>
      <c r="CCK56" s="227"/>
      <c r="CCL56" s="227"/>
      <c r="CCM56" s="228"/>
      <c r="CCN56" s="228"/>
      <c r="CCO56" s="228"/>
      <c r="CCP56" s="228"/>
      <c r="CCQ56" s="228"/>
      <c r="CCR56" s="228"/>
      <c r="CCS56" s="229"/>
      <c r="CCT56" s="230"/>
      <c r="CCU56" s="230"/>
      <c r="CCV56" s="231"/>
      <c r="CCW56" s="229"/>
      <c r="CCX56" s="230"/>
      <c r="CCY56" s="229"/>
      <c r="CCZ56" s="229"/>
      <c r="CDA56" s="230"/>
      <c r="CDB56" s="230"/>
      <c r="CDC56" s="230"/>
      <c r="CDD56" s="230"/>
      <c r="CDE56" s="230"/>
      <c r="CDF56" s="230"/>
      <c r="CDG56" s="230"/>
      <c r="CDH56" s="230"/>
      <c r="CDI56" s="230"/>
      <c r="CDJ56" s="230"/>
      <c r="CDK56" s="230"/>
      <c r="CDL56" s="230"/>
      <c r="CDM56" s="229"/>
      <c r="CDN56" s="226"/>
      <c r="CDO56" s="227"/>
      <c r="CDP56" s="227"/>
      <c r="CDQ56" s="227"/>
      <c r="CDR56" s="228"/>
      <c r="CDS56" s="228"/>
      <c r="CDT56" s="228"/>
      <c r="CDU56" s="228"/>
      <c r="CDV56" s="228"/>
      <c r="CDW56" s="228"/>
      <c r="CDX56" s="229"/>
      <c r="CDY56" s="230"/>
      <c r="CDZ56" s="230"/>
      <c r="CEA56" s="231"/>
      <c r="CEB56" s="229"/>
      <c r="CEC56" s="230"/>
      <c r="CED56" s="229"/>
      <c r="CEE56" s="229"/>
      <c r="CEF56" s="230"/>
      <c r="CEG56" s="230"/>
      <c r="CEH56" s="230"/>
      <c r="CEI56" s="230"/>
      <c r="CEJ56" s="230"/>
      <c r="CEK56" s="230"/>
      <c r="CEL56" s="230"/>
      <c r="CEM56" s="230"/>
      <c r="CEN56" s="230"/>
      <c r="CEO56" s="230"/>
      <c r="CEP56" s="230"/>
      <c r="CEQ56" s="230"/>
      <c r="CER56" s="229"/>
      <c r="CES56" s="226"/>
      <c r="CET56" s="227"/>
      <c r="CEU56" s="227"/>
      <c r="CEV56" s="227"/>
      <c r="CEW56" s="228"/>
      <c r="CEX56" s="228"/>
      <c r="CEY56" s="228"/>
      <c r="CEZ56" s="228"/>
      <c r="CFA56" s="228"/>
      <c r="CFB56" s="228"/>
      <c r="CFC56" s="229"/>
      <c r="CFD56" s="230"/>
      <c r="CFE56" s="230"/>
      <c r="CFF56" s="231"/>
      <c r="CFG56" s="229"/>
      <c r="CFH56" s="230"/>
      <c r="CFI56" s="229"/>
      <c r="CFJ56" s="229"/>
      <c r="CFK56" s="230"/>
      <c r="CFL56" s="230"/>
      <c r="CFM56" s="230"/>
      <c r="CFN56" s="230"/>
      <c r="CFO56" s="230"/>
      <c r="CFP56" s="230"/>
      <c r="CFQ56" s="230"/>
      <c r="CFR56" s="230"/>
      <c r="CFS56" s="230"/>
      <c r="CFT56" s="230"/>
      <c r="CFU56" s="230"/>
      <c r="CFV56" s="230"/>
      <c r="CFW56" s="229"/>
      <c r="CFX56" s="226"/>
      <c r="CFY56" s="227"/>
      <c r="CFZ56" s="227"/>
      <c r="CGA56" s="227"/>
      <c r="CGB56" s="228"/>
      <c r="CGC56" s="228"/>
      <c r="CGD56" s="228"/>
      <c r="CGE56" s="228"/>
      <c r="CGF56" s="228"/>
      <c r="CGG56" s="228"/>
      <c r="CGH56" s="229"/>
      <c r="CGI56" s="230"/>
      <c r="CGJ56" s="230"/>
      <c r="CGK56" s="231"/>
      <c r="CGL56" s="229"/>
      <c r="CGM56" s="230"/>
      <c r="CGN56" s="229"/>
      <c r="CGO56" s="229"/>
      <c r="CGP56" s="230"/>
      <c r="CGQ56" s="230"/>
      <c r="CGR56" s="230"/>
      <c r="CGS56" s="230"/>
      <c r="CGT56" s="230"/>
      <c r="CGU56" s="230"/>
      <c r="CGV56" s="230"/>
      <c r="CGW56" s="230"/>
      <c r="CGX56" s="230"/>
      <c r="CGY56" s="230"/>
      <c r="CGZ56" s="230"/>
      <c r="CHA56" s="230"/>
      <c r="CHB56" s="229"/>
      <c r="CHC56" s="226"/>
      <c r="CHD56" s="227"/>
      <c r="CHE56" s="227"/>
      <c r="CHF56" s="227"/>
      <c r="CHG56" s="228"/>
      <c r="CHH56" s="228"/>
      <c r="CHI56" s="228"/>
      <c r="CHJ56" s="228"/>
      <c r="CHK56" s="228"/>
      <c r="CHL56" s="228"/>
      <c r="CHM56" s="229"/>
      <c r="CHN56" s="230"/>
      <c r="CHO56" s="230"/>
      <c r="CHP56" s="231"/>
      <c r="CHQ56" s="229"/>
      <c r="CHR56" s="230"/>
      <c r="CHS56" s="229"/>
      <c r="CHT56" s="229"/>
      <c r="CHU56" s="230"/>
      <c r="CHV56" s="230"/>
      <c r="CHW56" s="230"/>
      <c r="CHX56" s="230"/>
      <c r="CHY56" s="230"/>
      <c r="CHZ56" s="230"/>
      <c r="CIA56" s="230"/>
      <c r="CIB56" s="230"/>
      <c r="CIC56" s="230"/>
      <c r="CID56" s="230"/>
      <c r="CIE56" s="230"/>
      <c r="CIF56" s="230"/>
      <c r="CIG56" s="229"/>
      <c r="CIH56" s="226"/>
      <c r="CII56" s="227"/>
      <c r="CIJ56" s="227"/>
      <c r="CIK56" s="227"/>
      <c r="CIL56" s="228"/>
      <c r="CIM56" s="228"/>
      <c r="CIN56" s="228"/>
      <c r="CIO56" s="228"/>
      <c r="CIP56" s="228"/>
      <c r="CIQ56" s="228"/>
      <c r="CIR56" s="229"/>
      <c r="CIS56" s="230"/>
      <c r="CIT56" s="230"/>
      <c r="CIU56" s="231"/>
      <c r="CIV56" s="229"/>
      <c r="CIW56" s="230"/>
      <c r="CIX56" s="229"/>
      <c r="CIY56" s="229"/>
      <c r="CIZ56" s="230"/>
      <c r="CJA56" s="230"/>
      <c r="CJB56" s="230"/>
      <c r="CJC56" s="230"/>
      <c r="CJD56" s="230"/>
      <c r="CJE56" s="230"/>
      <c r="CJF56" s="230"/>
      <c r="CJG56" s="230"/>
      <c r="CJH56" s="230"/>
      <c r="CJI56" s="230"/>
      <c r="CJJ56" s="230"/>
      <c r="CJK56" s="230"/>
      <c r="CJL56" s="229"/>
      <c r="CJM56" s="226"/>
      <c r="CJN56" s="227"/>
      <c r="CJO56" s="227"/>
      <c r="CJP56" s="227"/>
      <c r="CJQ56" s="228"/>
      <c r="CJR56" s="228"/>
      <c r="CJS56" s="228"/>
      <c r="CJT56" s="228"/>
      <c r="CJU56" s="228"/>
      <c r="CJV56" s="228"/>
      <c r="CJW56" s="229"/>
      <c r="CJX56" s="230"/>
      <c r="CJY56" s="230"/>
      <c r="CJZ56" s="231"/>
      <c r="CKA56" s="229"/>
      <c r="CKB56" s="230"/>
      <c r="CKC56" s="229"/>
      <c r="CKD56" s="229"/>
      <c r="CKE56" s="230"/>
      <c r="CKF56" s="230"/>
      <c r="CKG56" s="230"/>
      <c r="CKH56" s="230"/>
      <c r="CKI56" s="230"/>
      <c r="CKJ56" s="230"/>
      <c r="CKK56" s="230"/>
      <c r="CKL56" s="230"/>
      <c r="CKM56" s="230"/>
      <c r="CKN56" s="230"/>
      <c r="CKO56" s="230"/>
      <c r="CKP56" s="230"/>
      <c r="CKQ56" s="229"/>
      <c r="CKR56" s="226"/>
      <c r="CKS56" s="227"/>
      <c r="CKT56" s="227"/>
      <c r="CKU56" s="227"/>
      <c r="CKV56" s="228"/>
      <c r="CKW56" s="228"/>
      <c r="CKX56" s="228"/>
      <c r="CKY56" s="228"/>
      <c r="CKZ56" s="228"/>
      <c r="CLA56" s="228"/>
      <c r="CLB56" s="229"/>
      <c r="CLC56" s="230"/>
      <c r="CLD56" s="230"/>
      <c r="CLE56" s="231"/>
      <c r="CLF56" s="229"/>
      <c r="CLG56" s="230"/>
      <c r="CLH56" s="229"/>
      <c r="CLI56" s="229"/>
      <c r="CLJ56" s="230"/>
      <c r="CLK56" s="230"/>
      <c r="CLL56" s="230"/>
      <c r="CLM56" s="230"/>
      <c r="CLN56" s="230"/>
      <c r="CLO56" s="230"/>
      <c r="CLP56" s="230"/>
      <c r="CLQ56" s="230"/>
      <c r="CLR56" s="230"/>
      <c r="CLS56" s="230"/>
      <c r="CLT56" s="230"/>
      <c r="CLU56" s="230"/>
      <c r="CLV56" s="229"/>
      <c r="CLW56" s="226"/>
      <c r="CLX56" s="227"/>
      <c r="CLY56" s="227"/>
      <c r="CLZ56" s="227"/>
      <c r="CMA56" s="228"/>
      <c r="CMB56" s="228"/>
      <c r="CMC56" s="228"/>
      <c r="CMD56" s="228"/>
      <c r="CME56" s="228"/>
      <c r="CMF56" s="228"/>
      <c r="CMG56" s="229"/>
      <c r="CMH56" s="230"/>
      <c r="CMI56" s="230"/>
      <c r="CMJ56" s="231"/>
      <c r="CMK56" s="229"/>
      <c r="CML56" s="230"/>
      <c r="CMM56" s="229"/>
      <c r="CMN56" s="229"/>
      <c r="CMO56" s="230"/>
      <c r="CMP56" s="230"/>
      <c r="CMQ56" s="230"/>
      <c r="CMR56" s="230"/>
      <c r="CMS56" s="230"/>
      <c r="CMT56" s="230"/>
      <c r="CMU56" s="230"/>
      <c r="CMV56" s="230"/>
      <c r="CMW56" s="230"/>
      <c r="CMX56" s="230"/>
      <c r="CMY56" s="230"/>
      <c r="CMZ56" s="230"/>
      <c r="CNA56" s="229"/>
      <c r="CNB56" s="226"/>
      <c r="CNC56" s="227"/>
      <c r="CND56" s="227"/>
      <c r="CNE56" s="227"/>
      <c r="CNF56" s="228"/>
      <c r="CNG56" s="228"/>
      <c r="CNH56" s="228"/>
      <c r="CNI56" s="228"/>
      <c r="CNJ56" s="228"/>
      <c r="CNK56" s="228"/>
      <c r="CNL56" s="229"/>
      <c r="CNM56" s="230"/>
      <c r="CNN56" s="230"/>
      <c r="CNO56" s="231"/>
      <c r="CNP56" s="229"/>
      <c r="CNQ56" s="230"/>
      <c r="CNR56" s="229"/>
      <c r="CNS56" s="229"/>
      <c r="CNT56" s="230"/>
      <c r="CNU56" s="230"/>
      <c r="CNV56" s="230"/>
      <c r="CNW56" s="230"/>
      <c r="CNX56" s="230"/>
      <c r="CNY56" s="230"/>
      <c r="CNZ56" s="230"/>
      <c r="COA56" s="230"/>
      <c r="COB56" s="230"/>
      <c r="COC56" s="230"/>
      <c r="COD56" s="230"/>
      <c r="COE56" s="230"/>
      <c r="COF56" s="229"/>
      <c r="COG56" s="226"/>
      <c r="COH56" s="227"/>
      <c r="COI56" s="227"/>
      <c r="COJ56" s="227"/>
      <c r="COK56" s="228"/>
      <c r="COL56" s="228"/>
      <c r="COM56" s="228"/>
      <c r="CON56" s="228"/>
      <c r="COO56" s="228"/>
      <c r="COP56" s="228"/>
      <c r="COQ56" s="229"/>
      <c r="COR56" s="230"/>
      <c r="COS56" s="230"/>
      <c r="COT56" s="231"/>
      <c r="COU56" s="229"/>
      <c r="COV56" s="230"/>
      <c r="COW56" s="229"/>
      <c r="COX56" s="229"/>
      <c r="COY56" s="230"/>
      <c r="COZ56" s="230"/>
      <c r="CPA56" s="230"/>
      <c r="CPB56" s="230"/>
      <c r="CPC56" s="230"/>
      <c r="CPD56" s="230"/>
      <c r="CPE56" s="230"/>
      <c r="CPF56" s="230"/>
      <c r="CPG56" s="230"/>
      <c r="CPH56" s="230"/>
      <c r="CPI56" s="230"/>
      <c r="CPJ56" s="230"/>
      <c r="CPK56" s="229"/>
      <c r="CPL56" s="226"/>
      <c r="CPM56" s="227"/>
      <c r="CPN56" s="227"/>
      <c r="CPO56" s="227"/>
      <c r="CPP56" s="228"/>
      <c r="CPQ56" s="228"/>
      <c r="CPR56" s="228"/>
      <c r="CPS56" s="228"/>
      <c r="CPT56" s="228"/>
      <c r="CPU56" s="228"/>
      <c r="CPV56" s="229"/>
      <c r="CPW56" s="230"/>
      <c r="CPX56" s="230"/>
      <c r="CPY56" s="231"/>
      <c r="CPZ56" s="229"/>
      <c r="CQA56" s="230"/>
      <c r="CQB56" s="229"/>
      <c r="CQC56" s="229"/>
      <c r="CQD56" s="230"/>
      <c r="CQE56" s="230"/>
      <c r="CQF56" s="230"/>
      <c r="CQG56" s="230"/>
      <c r="CQH56" s="230"/>
      <c r="CQI56" s="230"/>
      <c r="CQJ56" s="230"/>
      <c r="CQK56" s="230"/>
      <c r="CQL56" s="230"/>
      <c r="CQM56" s="230"/>
      <c r="CQN56" s="230"/>
      <c r="CQO56" s="230"/>
      <c r="CQP56" s="229"/>
      <c r="CQQ56" s="226"/>
      <c r="CQR56" s="227"/>
      <c r="CQS56" s="227"/>
      <c r="CQT56" s="227"/>
      <c r="CQU56" s="228"/>
      <c r="CQV56" s="228"/>
      <c r="CQW56" s="228"/>
      <c r="CQX56" s="228"/>
      <c r="CQY56" s="228"/>
      <c r="CQZ56" s="228"/>
      <c r="CRA56" s="229"/>
      <c r="CRB56" s="230"/>
      <c r="CRC56" s="230"/>
      <c r="CRD56" s="231"/>
      <c r="CRE56" s="229"/>
      <c r="CRF56" s="230"/>
      <c r="CRG56" s="229"/>
      <c r="CRH56" s="229"/>
      <c r="CRI56" s="230"/>
      <c r="CRJ56" s="230"/>
      <c r="CRK56" s="230"/>
      <c r="CRL56" s="230"/>
      <c r="CRM56" s="230"/>
      <c r="CRN56" s="230"/>
      <c r="CRO56" s="230"/>
      <c r="CRP56" s="230"/>
      <c r="CRQ56" s="230"/>
      <c r="CRR56" s="230"/>
      <c r="CRS56" s="230"/>
      <c r="CRT56" s="230"/>
      <c r="CRU56" s="229"/>
      <c r="CRV56" s="226"/>
      <c r="CRW56" s="227"/>
      <c r="CRX56" s="227"/>
      <c r="CRY56" s="227"/>
      <c r="CRZ56" s="228"/>
      <c r="CSA56" s="228"/>
      <c r="CSB56" s="228"/>
      <c r="CSC56" s="228"/>
      <c r="CSD56" s="228"/>
      <c r="CSE56" s="228"/>
      <c r="CSF56" s="229"/>
      <c r="CSG56" s="230"/>
      <c r="CSH56" s="230"/>
      <c r="CSI56" s="231"/>
      <c r="CSJ56" s="229"/>
      <c r="CSK56" s="230"/>
      <c r="CSL56" s="229"/>
      <c r="CSM56" s="229"/>
      <c r="CSN56" s="230"/>
      <c r="CSO56" s="230"/>
      <c r="CSP56" s="230"/>
      <c r="CSQ56" s="230"/>
      <c r="CSR56" s="230"/>
      <c r="CSS56" s="230"/>
      <c r="CST56" s="230"/>
      <c r="CSU56" s="230"/>
      <c r="CSV56" s="230"/>
      <c r="CSW56" s="230"/>
      <c r="CSX56" s="230"/>
      <c r="CSY56" s="230"/>
      <c r="CSZ56" s="229"/>
      <c r="CTA56" s="226"/>
      <c r="CTB56" s="227"/>
      <c r="CTC56" s="227"/>
      <c r="CTD56" s="227"/>
      <c r="CTE56" s="228"/>
      <c r="CTF56" s="228"/>
      <c r="CTG56" s="228"/>
      <c r="CTH56" s="228"/>
      <c r="CTI56" s="228"/>
      <c r="CTJ56" s="228"/>
      <c r="CTK56" s="229"/>
      <c r="CTL56" s="230"/>
      <c r="CTM56" s="230"/>
      <c r="CTN56" s="231"/>
      <c r="CTO56" s="229"/>
      <c r="CTP56" s="230"/>
      <c r="CTQ56" s="229"/>
      <c r="CTR56" s="229"/>
      <c r="CTS56" s="230"/>
      <c r="CTT56" s="230"/>
      <c r="CTU56" s="230"/>
      <c r="CTV56" s="230"/>
      <c r="CTW56" s="230"/>
      <c r="CTX56" s="230"/>
      <c r="CTY56" s="230"/>
      <c r="CTZ56" s="230"/>
      <c r="CUA56" s="230"/>
      <c r="CUB56" s="230"/>
      <c r="CUC56" s="230"/>
      <c r="CUD56" s="230"/>
      <c r="CUE56" s="229"/>
      <c r="CUF56" s="226"/>
      <c r="CUG56" s="227"/>
      <c r="CUH56" s="227"/>
      <c r="CUI56" s="227"/>
      <c r="CUJ56" s="228"/>
      <c r="CUK56" s="228"/>
      <c r="CUL56" s="228"/>
      <c r="CUM56" s="228"/>
      <c r="CUN56" s="228"/>
      <c r="CUO56" s="228"/>
      <c r="CUP56" s="229"/>
      <c r="CUQ56" s="230"/>
      <c r="CUR56" s="230"/>
      <c r="CUS56" s="231"/>
      <c r="CUT56" s="229"/>
      <c r="CUU56" s="230"/>
      <c r="CUV56" s="229"/>
      <c r="CUW56" s="229"/>
      <c r="CUX56" s="230"/>
      <c r="CUY56" s="230"/>
      <c r="CUZ56" s="230"/>
      <c r="CVA56" s="230"/>
      <c r="CVB56" s="230"/>
      <c r="CVC56" s="230"/>
      <c r="CVD56" s="230"/>
      <c r="CVE56" s="230"/>
      <c r="CVF56" s="230"/>
      <c r="CVG56" s="230"/>
      <c r="CVH56" s="230"/>
      <c r="CVI56" s="230"/>
      <c r="CVJ56" s="229"/>
      <c r="CVK56" s="226"/>
      <c r="CVL56" s="227"/>
      <c r="CVM56" s="227"/>
      <c r="CVN56" s="227"/>
      <c r="CVO56" s="228"/>
      <c r="CVP56" s="228"/>
      <c r="CVQ56" s="228"/>
      <c r="CVR56" s="228"/>
      <c r="CVS56" s="228"/>
      <c r="CVT56" s="228"/>
      <c r="CVU56" s="229"/>
      <c r="CVV56" s="230"/>
      <c r="CVW56" s="230"/>
      <c r="CVX56" s="231"/>
      <c r="CVY56" s="229"/>
      <c r="CVZ56" s="230"/>
      <c r="CWA56" s="229"/>
      <c r="CWB56" s="229"/>
      <c r="CWC56" s="230"/>
      <c r="CWD56" s="230"/>
      <c r="CWE56" s="230"/>
      <c r="CWF56" s="230"/>
      <c r="CWG56" s="230"/>
      <c r="CWH56" s="230"/>
      <c r="CWI56" s="230"/>
      <c r="CWJ56" s="230"/>
      <c r="CWK56" s="230"/>
      <c r="CWL56" s="230"/>
      <c r="CWM56" s="230"/>
      <c r="CWN56" s="230"/>
      <c r="CWO56" s="229"/>
      <c r="CWP56" s="226"/>
      <c r="CWQ56" s="227"/>
      <c r="CWR56" s="227"/>
      <c r="CWS56" s="227"/>
      <c r="CWT56" s="228"/>
      <c r="CWU56" s="228"/>
      <c r="CWV56" s="228"/>
      <c r="CWW56" s="228"/>
      <c r="CWX56" s="228"/>
      <c r="CWY56" s="228"/>
      <c r="CWZ56" s="229"/>
      <c r="CXA56" s="230"/>
      <c r="CXB56" s="230"/>
      <c r="CXC56" s="231"/>
      <c r="CXD56" s="229"/>
      <c r="CXE56" s="230"/>
      <c r="CXF56" s="229"/>
      <c r="CXG56" s="229"/>
      <c r="CXH56" s="230"/>
      <c r="CXI56" s="230"/>
      <c r="CXJ56" s="230"/>
      <c r="CXK56" s="230"/>
      <c r="CXL56" s="230"/>
      <c r="CXM56" s="230"/>
      <c r="CXN56" s="230"/>
      <c r="CXO56" s="230"/>
      <c r="CXP56" s="230"/>
      <c r="CXQ56" s="230"/>
      <c r="CXR56" s="230"/>
      <c r="CXS56" s="230"/>
      <c r="CXT56" s="229"/>
      <c r="CXU56" s="226"/>
      <c r="CXV56" s="227"/>
      <c r="CXW56" s="227"/>
      <c r="CXX56" s="227"/>
      <c r="CXY56" s="228"/>
      <c r="CXZ56" s="228"/>
      <c r="CYA56" s="228"/>
      <c r="CYB56" s="228"/>
      <c r="CYC56" s="228"/>
      <c r="CYD56" s="228"/>
      <c r="CYE56" s="229"/>
      <c r="CYF56" s="230"/>
      <c r="CYG56" s="230"/>
      <c r="CYH56" s="231"/>
      <c r="CYI56" s="229"/>
      <c r="CYJ56" s="230"/>
      <c r="CYK56" s="229"/>
      <c r="CYL56" s="229"/>
      <c r="CYM56" s="230"/>
      <c r="CYN56" s="230"/>
      <c r="CYO56" s="230"/>
      <c r="CYP56" s="230"/>
      <c r="CYQ56" s="230"/>
      <c r="CYR56" s="230"/>
      <c r="CYS56" s="230"/>
      <c r="CYT56" s="230"/>
      <c r="CYU56" s="230"/>
      <c r="CYV56" s="230"/>
      <c r="CYW56" s="230"/>
      <c r="CYX56" s="230"/>
      <c r="CYY56" s="229"/>
      <c r="CYZ56" s="226"/>
      <c r="CZA56" s="227"/>
      <c r="CZB56" s="227"/>
      <c r="CZC56" s="227"/>
      <c r="CZD56" s="228"/>
      <c r="CZE56" s="228"/>
      <c r="CZF56" s="228"/>
      <c r="CZG56" s="228"/>
      <c r="CZH56" s="228"/>
      <c r="CZI56" s="228"/>
      <c r="CZJ56" s="229"/>
      <c r="CZK56" s="230"/>
      <c r="CZL56" s="230"/>
      <c r="CZM56" s="231"/>
      <c r="CZN56" s="229"/>
      <c r="CZO56" s="230"/>
      <c r="CZP56" s="229"/>
      <c r="CZQ56" s="229"/>
      <c r="CZR56" s="230"/>
      <c r="CZS56" s="230"/>
      <c r="CZT56" s="230"/>
      <c r="CZU56" s="230"/>
      <c r="CZV56" s="230"/>
      <c r="CZW56" s="230"/>
      <c r="CZX56" s="230"/>
      <c r="CZY56" s="230"/>
      <c r="CZZ56" s="230"/>
      <c r="DAA56" s="230"/>
      <c r="DAB56" s="230"/>
      <c r="DAC56" s="230"/>
      <c r="DAD56" s="229"/>
      <c r="DAE56" s="226"/>
      <c r="DAF56" s="227"/>
      <c r="DAG56" s="227"/>
      <c r="DAH56" s="227"/>
      <c r="DAI56" s="228"/>
      <c r="DAJ56" s="228"/>
      <c r="DAK56" s="228"/>
      <c r="DAL56" s="228"/>
      <c r="DAM56" s="228"/>
      <c r="DAN56" s="228"/>
      <c r="DAO56" s="229"/>
      <c r="DAP56" s="230"/>
      <c r="DAQ56" s="230"/>
      <c r="DAR56" s="231"/>
      <c r="DAS56" s="229"/>
      <c r="DAT56" s="230"/>
      <c r="DAU56" s="229"/>
      <c r="DAV56" s="229"/>
      <c r="DAW56" s="230"/>
      <c r="DAX56" s="230"/>
      <c r="DAY56" s="230"/>
      <c r="DAZ56" s="230"/>
      <c r="DBA56" s="230"/>
      <c r="DBB56" s="230"/>
      <c r="DBC56" s="230"/>
      <c r="DBD56" s="230"/>
      <c r="DBE56" s="230"/>
      <c r="DBF56" s="230"/>
      <c r="DBG56" s="230"/>
      <c r="DBH56" s="230"/>
      <c r="DBI56" s="229"/>
      <c r="DBJ56" s="226"/>
      <c r="DBK56" s="227"/>
      <c r="DBL56" s="227"/>
      <c r="DBM56" s="227"/>
      <c r="DBN56" s="228"/>
      <c r="DBO56" s="228"/>
      <c r="DBP56" s="228"/>
      <c r="DBQ56" s="228"/>
      <c r="DBR56" s="228"/>
      <c r="DBS56" s="228"/>
      <c r="DBT56" s="229"/>
      <c r="DBU56" s="230"/>
      <c r="DBV56" s="230"/>
      <c r="DBW56" s="231"/>
      <c r="DBX56" s="229"/>
      <c r="DBY56" s="230"/>
      <c r="DBZ56" s="229"/>
      <c r="DCA56" s="229"/>
      <c r="DCB56" s="230"/>
      <c r="DCC56" s="230"/>
      <c r="DCD56" s="230"/>
      <c r="DCE56" s="230"/>
      <c r="DCF56" s="230"/>
      <c r="DCG56" s="230"/>
      <c r="DCH56" s="230"/>
      <c r="DCI56" s="230"/>
      <c r="DCJ56" s="230"/>
      <c r="DCK56" s="230"/>
      <c r="DCL56" s="230"/>
      <c r="DCM56" s="230"/>
      <c r="DCN56" s="229"/>
      <c r="DCO56" s="226"/>
      <c r="DCP56" s="227"/>
      <c r="DCQ56" s="227"/>
      <c r="DCR56" s="227"/>
      <c r="DCS56" s="228"/>
      <c r="DCT56" s="228"/>
      <c r="DCU56" s="228"/>
      <c r="DCV56" s="228"/>
      <c r="DCW56" s="228"/>
      <c r="DCX56" s="228"/>
      <c r="DCY56" s="229"/>
      <c r="DCZ56" s="230"/>
      <c r="DDA56" s="230"/>
      <c r="DDB56" s="231"/>
      <c r="DDC56" s="229"/>
      <c r="DDD56" s="230"/>
      <c r="DDE56" s="229"/>
      <c r="DDF56" s="229"/>
      <c r="DDG56" s="230"/>
      <c r="DDH56" s="230"/>
      <c r="DDI56" s="230"/>
      <c r="DDJ56" s="230"/>
      <c r="DDK56" s="230"/>
      <c r="DDL56" s="230"/>
      <c r="DDM56" s="230"/>
      <c r="DDN56" s="230"/>
      <c r="DDO56" s="230"/>
      <c r="DDP56" s="230"/>
      <c r="DDQ56" s="230"/>
      <c r="DDR56" s="230"/>
      <c r="DDS56" s="229"/>
      <c r="DDT56" s="226"/>
      <c r="DDU56" s="227"/>
      <c r="DDV56" s="227"/>
      <c r="DDW56" s="227"/>
      <c r="DDX56" s="228"/>
      <c r="DDY56" s="228"/>
      <c r="DDZ56" s="228"/>
      <c r="DEA56" s="228"/>
      <c r="DEB56" s="228"/>
      <c r="DEC56" s="228"/>
      <c r="DED56" s="229"/>
      <c r="DEE56" s="230"/>
      <c r="DEF56" s="230"/>
      <c r="DEG56" s="231"/>
      <c r="DEH56" s="229"/>
      <c r="DEI56" s="230"/>
      <c r="DEJ56" s="229"/>
      <c r="DEK56" s="229"/>
      <c r="DEL56" s="230"/>
      <c r="DEM56" s="230"/>
      <c r="DEN56" s="230"/>
      <c r="DEO56" s="230"/>
      <c r="DEP56" s="230"/>
      <c r="DEQ56" s="230"/>
      <c r="DER56" s="230"/>
      <c r="DES56" s="230"/>
      <c r="DET56" s="230"/>
      <c r="DEU56" s="230"/>
      <c r="DEV56" s="230"/>
      <c r="DEW56" s="230"/>
      <c r="DEX56" s="229"/>
      <c r="DEY56" s="226"/>
      <c r="DEZ56" s="227"/>
      <c r="DFA56" s="227"/>
      <c r="DFB56" s="227"/>
      <c r="DFC56" s="228"/>
      <c r="DFD56" s="228"/>
      <c r="DFE56" s="228"/>
      <c r="DFF56" s="228"/>
      <c r="DFG56" s="228"/>
      <c r="DFH56" s="228"/>
      <c r="DFI56" s="229"/>
      <c r="DFJ56" s="230"/>
      <c r="DFK56" s="230"/>
      <c r="DFL56" s="231"/>
      <c r="DFM56" s="229"/>
      <c r="DFN56" s="230"/>
      <c r="DFO56" s="229"/>
      <c r="DFP56" s="229"/>
      <c r="DFQ56" s="230"/>
      <c r="DFR56" s="230"/>
      <c r="DFS56" s="230"/>
      <c r="DFT56" s="230"/>
      <c r="DFU56" s="230"/>
      <c r="DFV56" s="230"/>
      <c r="DFW56" s="230"/>
      <c r="DFX56" s="230"/>
      <c r="DFY56" s="230"/>
      <c r="DFZ56" s="230"/>
      <c r="DGA56" s="230"/>
      <c r="DGB56" s="230"/>
      <c r="DGC56" s="229"/>
      <c r="DGD56" s="226"/>
      <c r="DGE56" s="227"/>
      <c r="DGF56" s="227"/>
      <c r="DGG56" s="227"/>
      <c r="DGH56" s="228"/>
      <c r="DGI56" s="228"/>
      <c r="DGJ56" s="228"/>
      <c r="DGK56" s="228"/>
      <c r="DGL56" s="228"/>
      <c r="DGM56" s="228"/>
      <c r="DGN56" s="229"/>
      <c r="DGO56" s="230"/>
      <c r="DGP56" s="230"/>
      <c r="DGQ56" s="231"/>
      <c r="DGR56" s="229"/>
      <c r="DGS56" s="230"/>
      <c r="DGT56" s="229"/>
      <c r="DGU56" s="229"/>
      <c r="DGV56" s="230"/>
      <c r="DGW56" s="230"/>
      <c r="DGX56" s="230"/>
      <c r="DGY56" s="230"/>
      <c r="DGZ56" s="230"/>
      <c r="DHA56" s="230"/>
      <c r="DHB56" s="230"/>
      <c r="DHC56" s="230"/>
      <c r="DHD56" s="230"/>
      <c r="DHE56" s="230"/>
      <c r="DHF56" s="230"/>
      <c r="DHG56" s="230"/>
      <c r="DHH56" s="229"/>
      <c r="DHI56" s="226"/>
      <c r="DHJ56" s="227"/>
      <c r="DHK56" s="227"/>
      <c r="DHL56" s="227"/>
      <c r="DHM56" s="228"/>
      <c r="DHN56" s="228"/>
      <c r="DHO56" s="228"/>
      <c r="DHP56" s="228"/>
      <c r="DHQ56" s="228"/>
      <c r="DHR56" s="228"/>
      <c r="DHS56" s="229"/>
      <c r="DHT56" s="230"/>
      <c r="DHU56" s="230"/>
      <c r="DHV56" s="231"/>
      <c r="DHW56" s="229"/>
      <c r="DHX56" s="230"/>
      <c r="DHY56" s="229"/>
      <c r="DHZ56" s="229"/>
      <c r="DIA56" s="230"/>
      <c r="DIB56" s="230"/>
      <c r="DIC56" s="230"/>
      <c r="DID56" s="230"/>
      <c r="DIE56" s="230"/>
      <c r="DIF56" s="230"/>
      <c r="DIG56" s="230"/>
      <c r="DIH56" s="230"/>
      <c r="DII56" s="230"/>
      <c r="DIJ56" s="230"/>
      <c r="DIK56" s="230"/>
      <c r="DIL56" s="230"/>
      <c r="DIM56" s="229"/>
      <c r="DIN56" s="226"/>
      <c r="DIO56" s="227"/>
      <c r="DIP56" s="227"/>
      <c r="DIQ56" s="227"/>
      <c r="DIR56" s="228"/>
      <c r="DIS56" s="228"/>
      <c r="DIT56" s="228"/>
      <c r="DIU56" s="228"/>
      <c r="DIV56" s="228"/>
      <c r="DIW56" s="228"/>
      <c r="DIX56" s="229"/>
      <c r="DIY56" s="230"/>
      <c r="DIZ56" s="230"/>
      <c r="DJA56" s="231"/>
      <c r="DJB56" s="229"/>
      <c r="DJC56" s="230"/>
      <c r="DJD56" s="229"/>
      <c r="DJE56" s="229"/>
      <c r="DJF56" s="230"/>
      <c r="DJG56" s="230"/>
      <c r="DJH56" s="230"/>
      <c r="DJI56" s="230"/>
      <c r="DJJ56" s="230"/>
      <c r="DJK56" s="230"/>
      <c r="DJL56" s="230"/>
      <c r="DJM56" s="230"/>
      <c r="DJN56" s="230"/>
      <c r="DJO56" s="230"/>
      <c r="DJP56" s="230"/>
      <c r="DJQ56" s="230"/>
      <c r="DJR56" s="229"/>
      <c r="DJS56" s="226"/>
      <c r="DJT56" s="227"/>
      <c r="DJU56" s="227"/>
      <c r="DJV56" s="227"/>
      <c r="DJW56" s="228"/>
      <c r="DJX56" s="228"/>
      <c r="DJY56" s="228"/>
      <c r="DJZ56" s="228"/>
      <c r="DKA56" s="228"/>
      <c r="DKB56" s="228"/>
      <c r="DKC56" s="229"/>
      <c r="DKD56" s="230"/>
      <c r="DKE56" s="230"/>
      <c r="DKF56" s="231"/>
      <c r="DKG56" s="229"/>
      <c r="DKH56" s="230"/>
      <c r="DKI56" s="229"/>
      <c r="DKJ56" s="229"/>
      <c r="DKK56" s="230"/>
      <c r="DKL56" s="230"/>
      <c r="DKM56" s="230"/>
      <c r="DKN56" s="230"/>
      <c r="DKO56" s="230"/>
      <c r="DKP56" s="230"/>
      <c r="DKQ56" s="230"/>
      <c r="DKR56" s="230"/>
      <c r="DKS56" s="230"/>
      <c r="DKT56" s="230"/>
      <c r="DKU56" s="230"/>
      <c r="DKV56" s="230"/>
      <c r="DKW56" s="229"/>
      <c r="DKX56" s="226"/>
      <c r="DKY56" s="227"/>
      <c r="DKZ56" s="227"/>
      <c r="DLA56" s="227"/>
      <c r="DLB56" s="228"/>
      <c r="DLC56" s="228"/>
      <c r="DLD56" s="228"/>
      <c r="DLE56" s="228"/>
      <c r="DLF56" s="228"/>
      <c r="DLG56" s="228"/>
      <c r="DLH56" s="229"/>
      <c r="DLI56" s="230"/>
      <c r="DLJ56" s="230"/>
      <c r="DLK56" s="231"/>
      <c r="DLL56" s="229"/>
      <c r="DLM56" s="230"/>
      <c r="DLN56" s="229"/>
      <c r="DLO56" s="229"/>
      <c r="DLP56" s="230"/>
      <c r="DLQ56" s="230"/>
      <c r="DLR56" s="230"/>
      <c r="DLS56" s="230"/>
      <c r="DLT56" s="230"/>
      <c r="DLU56" s="230"/>
      <c r="DLV56" s="230"/>
      <c r="DLW56" s="230"/>
      <c r="DLX56" s="230"/>
      <c r="DLY56" s="230"/>
      <c r="DLZ56" s="230"/>
      <c r="DMA56" s="230"/>
      <c r="DMB56" s="229"/>
      <c r="DMC56" s="226"/>
      <c r="DMD56" s="227"/>
      <c r="DME56" s="227"/>
      <c r="DMF56" s="227"/>
      <c r="DMG56" s="228"/>
      <c r="DMH56" s="228"/>
      <c r="DMI56" s="228"/>
      <c r="DMJ56" s="228"/>
      <c r="DMK56" s="228"/>
      <c r="DML56" s="228"/>
      <c r="DMM56" s="229"/>
      <c r="DMN56" s="230"/>
      <c r="DMO56" s="230"/>
      <c r="DMP56" s="231"/>
      <c r="DMQ56" s="229"/>
      <c r="DMR56" s="230"/>
      <c r="DMS56" s="229"/>
      <c r="DMT56" s="229"/>
      <c r="DMU56" s="230"/>
      <c r="DMV56" s="230"/>
      <c r="DMW56" s="230"/>
      <c r="DMX56" s="230"/>
      <c r="DMY56" s="230"/>
      <c r="DMZ56" s="230"/>
      <c r="DNA56" s="230"/>
      <c r="DNB56" s="230"/>
      <c r="DNC56" s="230"/>
      <c r="DND56" s="230"/>
      <c r="DNE56" s="230"/>
      <c r="DNF56" s="230"/>
      <c r="DNG56" s="229"/>
      <c r="DNH56" s="226"/>
      <c r="DNI56" s="227"/>
      <c r="DNJ56" s="227"/>
      <c r="DNK56" s="227"/>
      <c r="DNL56" s="228"/>
      <c r="DNM56" s="228"/>
      <c r="DNN56" s="228"/>
      <c r="DNO56" s="228"/>
      <c r="DNP56" s="228"/>
      <c r="DNQ56" s="228"/>
      <c r="DNR56" s="229"/>
      <c r="DNS56" s="230"/>
      <c r="DNT56" s="230"/>
      <c r="DNU56" s="231"/>
      <c r="DNV56" s="229"/>
      <c r="DNW56" s="230"/>
      <c r="DNX56" s="229"/>
      <c r="DNY56" s="229"/>
      <c r="DNZ56" s="230"/>
      <c r="DOA56" s="230"/>
      <c r="DOB56" s="230"/>
      <c r="DOC56" s="230"/>
      <c r="DOD56" s="230"/>
      <c r="DOE56" s="230"/>
      <c r="DOF56" s="230"/>
      <c r="DOG56" s="230"/>
      <c r="DOH56" s="230"/>
      <c r="DOI56" s="230"/>
      <c r="DOJ56" s="230"/>
      <c r="DOK56" s="230"/>
      <c r="DOL56" s="229"/>
      <c r="DOM56" s="226"/>
      <c r="DON56" s="227"/>
      <c r="DOO56" s="227"/>
      <c r="DOP56" s="227"/>
      <c r="DOQ56" s="228"/>
      <c r="DOR56" s="228"/>
      <c r="DOS56" s="228"/>
      <c r="DOT56" s="228"/>
      <c r="DOU56" s="228"/>
      <c r="DOV56" s="228"/>
      <c r="DOW56" s="229"/>
      <c r="DOX56" s="230"/>
      <c r="DOY56" s="230"/>
      <c r="DOZ56" s="231"/>
      <c r="DPA56" s="229"/>
      <c r="DPB56" s="230"/>
      <c r="DPC56" s="229"/>
      <c r="DPD56" s="229"/>
      <c r="DPE56" s="230"/>
      <c r="DPF56" s="230"/>
      <c r="DPG56" s="230"/>
      <c r="DPH56" s="230"/>
      <c r="DPI56" s="230"/>
      <c r="DPJ56" s="230"/>
      <c r="DPK56" s="230"/>
      <c r="DPL56" s="230"/>
      <c r="DPM56" s="230"/>
      <c r="DPN56" s="230"/>
      <c r="DPO56" s="230"/>
      <c r="DPP56" s="230"/>
      <c r="DPQ56" s="229"/>
      <c r="DPR56" s="226"/>
      <c r="DPS56" s="227"/>
      <c r="DPT56" s="227"/>
      <c r="DPU56" s="227"/>
      <c r="DPV56" s="228"/>
      <c r="DPW56" s="228"/>
      <c r="DPX56" s="228"/>
      <c r="DPY56" s="228"/>
      <c r="DPZ56" s="228"/>
      <c r="DQA56" s="228"/>
      <c r="DQB56" s="229"/>
      <c r="DQC56" s="230"/>
      <c r="DQD56" s="230"/>
      <c r="DQE56" s="231"/>
      <c r="DQF56" s="229"/>
      <c r="DQG56" s="230"/>
      <c r="DQH56" s="229"/>
      <c r="DQI56" s="229"/>
      <c r="DQJ56" s="230"/>
      <c r="DQK56" s="230"/>
      <c r="DQL56" s="230"/>
      <c r="DQM56" s="230"/>
      <c r="DQN56" s="230"/>
      <c r="DQO56" s="230"/>
      <c r="DQP56" s="230"/>
      <c r="DQQ56" s="230"/>
      <c r="DQR56" s="230"/>
      <c r="DQS56" s="230"/>
      <c r="DQT56" s="230"/>
      <c r="DQU56" s="230"/>
      <c r="DQV56" s="229"/>
      <c r="DQW56" s="226"/>
      <c r="DQX56" s="227"/>
      <c r="DQY56" s="227"/>
      <c r="DQZ56" s="227"/>
      <c r="DRA56" s="228"/>
      <c r="DRB56" s="228"/>
      <c r="DRC56" s="228"/>
      <c r="DRD56" s="228"/>
      <c r="DRE56" s="228"/>
      <c r="DRF56" s="228"/>
      <c r="DRG56" s="229"/>
      <c r="DRH56" s="230"/>
      <c r="DRI56" s="230"/>
      <c r="DRJ56" s="231"/>
      <c r="DRK56" s="229"/>
      <c r="DRL56" s="230"/>
      <c r="DRM56" s="229"/>
      <c r="DRN56" s="229"/>
      <c r="DRO56" s="230"/>
      <c r="DRP56" s="230"/>
      <c r="DRQ56" s="230"/>
      <c r="DRR56" s="230"/>
      <c r="DRS56" s="230"/>
      <c r="DRT56" s="230"/>
      <c r="DRU56" s="230"/>
      <c r="DRV56" s="230"/>
      <c r="DRW56" s="230"/>
      <c r="DRX56" s="230"/>
      <c r="DRY56" s="230"/>
      <c r="DRZ56" s="230"/>
      <c r="DSA56" s="229"/>
      <c r="DSB56" s="226"/>
      <c r="DSC56" s="227"/>
      <c r="DSD56" s="227"/>
      <c r="DSE56" s="227"/>
      <c r="DSF56" s="228"/>
      <c r="DSG56" s="228"/>
      <c r="DSH56" s="228"/>
      <c r="DSI56" s="228"/>
      <c r="DSJ56" s="228"/>
      <c r="DSK56" s="228"/>
      <c r="DSL56" s="229"/>
      <c r="DSM56" s="230"/>
      <c r="DSN56" s="230"/>
      <c r="DSO56" s="231"/>
      <c r="DSP56" s="229"/>
      <c r="DSQ56" s="230"/>
      <c r="DSR56" s="229"/>
      <c r="DSS56" s="229"/>
      <c r="DST56" s="230"/>
      <c r="DSU56" s="230"/>
      <c r="DSV56" s="230"/>
      <c r="DSW56" s="230"/>
      <c r="DSX56" s="230"/>
      <c r="DSY56" s="230"/>
      <c r="DSZ56" s="230"/>
      <c r="DTA56" s="230"/>
      <c r="DTB56" s="230"/>
      <c r="DTC56" s="230"/>
      <c r="DTD56" s="230"/>
      <c r="DTE56" s="230"/>
      <c r="DTF56" s="229"/>
      <c r="DTG56" s="226"/>
      <c r="DTH56" s="227"/>
      <c r="DTI56" s="227"/>
      <c r="DTJ56" s="227"/>
      <c r="DTK56" s="228"/>
      <c r="DTL56" s="228"/>
      <c r="DTM56" s="228"/>
      <c r="DTN56" s="228"/>
      <c r="DTO56" s="228"/>
      <c r="DTP56" s="228"/>
      <c r="DTQ56" s="229"/>
      <c r="DTR56" s="230"/>
      <c r="DTS56" s="230"/>
      <c r="DTT56" s="231"/>
      <c r="DTU56" s="229"/>
      <c r="DTV56" s="230"/>
      <c r="DTW56" s="229"/>
      <c r="DTX56" s="229"/>
      <c r="DTY56" s="230"/>
      <c r="DTZ56" s="230"/>
      <c r="DUA56" s="230"/>
      <c r="DUB56" s="230"/>
      <c r="DUC56" s="230"/>
      <c r="DUD56" s="230"/>
      <c r="DUE56" s="230"/>
      <c r="DUF56" s="230"/>
      <c r="DUG56" s="230"/>
      <c r="DUH56" s="230"/>
      <c r="DUI56" s="230"/>
      <c r="DUJ56" s="230"/>
      <c r="DUK56" s="229"/>
      <c r="DUL56" s="226"/>
      <c r="DUM56" s="227"/>
      <c r="DUN56" s="227"/>
      <c r="DUO56" s="227"/>
      <c r="DUP56" s="228"/>
      <c r="DUQ56" s="228"/>
      <c r="DUR56" s="228"/>
      <c r="DUS56" s="228"/>
      <c r="DUT56" s="228"/>
      <c r="DUU56" s="228"/>
      <c r="DUV56" s="229"/>
      <c r="DUW56" s="230"/>
      <c r="DUX56" s="230"/>
      <c r="DUY56" s="231"/>
      <c r="DUZ56" s="229"/>
      <c r="DVA56" s="230"/>
      <c r="DVB56" s="229"/>
      <c r="DVC56" s="229"/>
      <c r="DVD56" s="230"/>
      <c r="DVE56" s="230"/>
      <c r="DVF56" s="230"/>
      <c r="DVG56" s="230"/>
      <c r="DVH56" s="230"/>
      <c r="DVI56" s="230"/>
      <c r="DVJ56" s="230"/>
      <c r="DVK56" s="230"/>
      <c r="DVL56" s="230"/>
      <c r="DVM56" s="230"/>
      <c r="DVN56" s="230"/>
      <c r="DVO56" s="230"/>
      <c r="DVP56" s="229"/>
      <c r="DVQ56" s="226"/>
      <c r="DVR56" s="227"/>
      <c r="DVS56" s="227"/>
      <c r="DVT56" s="227"/>
      <c r="DVU56" s="228"/>
      <c r="DVV56" s="228"/>
      <c r="DVW56" s="228"/>
      <c r="DVX56" s="228"/>
      <c r="DVY56" s="228"/>
      <c r="DVZ56" s="228"/>
      <c r="DWA56" s="229"/>
      <c r="DWB56" s="230"/>
      <c r="DWC56" s="230"/>
      <c r="DWD56" s="231"/>
      <c r="DWE56" s="229"/>
      <c r="DWF56" s="230"/>
      <c r="DWG56" s="229"/>
      <c r="DWH56" s="229"/>
      <c r="DWI56" s="230"/>
      <c r="DWJ56" s="230"/>
      <c r="DWK56" s="230"/>
      <c r="DWL56" s="230"/>
      <c r="DWM56" s="230"/>
      <c r="DWN56" s="230"/>
      <c r="DWO56" s="230"/>
      <c r="DWP56" s="230"/>
      <c r="DWQ56" s="230"/>
      <c r="DWR56" s="230"/>
      <c r="DWS56" s="230"/>
      <c r="DWT56" s="230"/>
      <c r="DWU56" s="229"/>
      <c r="DWV56" s="226"/>
      <c r="DWW56" s="227"/>
      <c r="DWX56" s="227"/>
      <c r="DWY56" s="227"/>
      <c r="DWZ56" s="228"/>
      <c r="DXA56" s="228"/>
      <c r="DXB56" s="228"/>
      <c r="DXC56" s="228"/>
      <c r="DXD56" s="228"/>
      <c r="DXE56" s="228"/>
      <c r="DXF56" s="229"/>
      <c r="DXG56" s="230"/>
      <c r="DXH56" s="230"/>
      <c r="DXI56" s="231"/>
      <c r="DXJ56" s="229"/>
      <c r="DXK56" s="230"/>
      <c r="DXL56" s="229"/>
      <c r="DXM56" s="229"/>
      <c r="DXN56" s="230"/>
      <c r="DXO56" s="230"/>
      <c r="DXP56" s="230"/>
      <c r="DXQ56" s="230"/>
      <c r="DXR56" s="230"/>
      <c r="DXS56" s="230"/>
      <c r="DXT56" s="230"/>
      <c r="DXU56" s="230"/>
      <c r="DXV56" s="230"/>
      <c r="DXW56" s="230"/>
      <c r="DXX56" s="230"/>
      <c r="DXY56" s="230"/>
      <c r="DXZ56" s="229"/>
      <c r="DYA56" s="226"/>
      <c r="DYB56" s="227"/>
      <c r="DYC56" s="227"/>
      <c r="DYD56" s="227"/>
      <c r="DYE56" s="228"/>
      <c r="DYF56" s="228"/>
      <c r="DYG56" s="228"/>
      <c r="DYH56" s="228"/>
      <c r="DYI56" s="228"/>
      <c r="DYJ56" s="228"/>
      <c r="DYK56" s="229"/>
      <c r="DYL56" s="230"/>
      <c r="DYM56" s="230"/>
      <c r="DYN56" s="231"/>
      <c r="DYO56" s="229"/>
      <c r="DYP56" s="230"/>
      <c r="DYQ56" s="229"/>
      <c r="DYR56" s="229"/>
      <c r="DYS56" s="230"/>
      <c r="DYT56" s="230"/>
      <c r="DYU56" s="230"/>
      <c r="DYV56" s="230"/>
      <c r="DYW56" s="230"/>
      <c r="DYX56" s="230"/>
      <c r="DYY56" s="230"/>
      <c r="DYZ56" s="230"/>
      <c r="DZA56" s="230"/>
      <c r="DZB56" s="230"/>
      <c r="DZC56" s="230"/>
      <c r="DZD56" s="230"/>
      <c r="DZE56" s="229"/>
      <c r="DZF56" s="226"/>
      <c r="DZG56" s="227"/>
      <c r="DZH56" s="227"/>
      <c r="DZI56" s="227"/>
      <c r="DZJ56" s="228"/>
      <c r="DZK56" s="228"/>
      <c r="DZL56" s="228"/>
      <c r="DZM56" s="228"/>
      <c r="DZN56" s="228"/>
      <c r="DZO56" s="228"/>
      <c r="DZP56" s="229"/>
      <c r="DZQ56" s="230"/>
      <c r="DZR56" s="230"/>
      <c r="DZS56" s="231"/>
      <c r="DZT56" s="229"/>
      <c r="DZU56" s="230"/>
      <c r="DZV56" s="229"/>
      <c r="DZW56" s="229"/>
      <c r="DZX56" s="230"/>
      <c r="DZY56" s="230"/>
      <c r="DZZ56" s="230"/>
      <c r="EAA56" s="230"/>
      <c r="EAB56" s="230"/>
      <c r="EAC56" s="230"/>
      <c r="EAD56" s="230"/>
      <c r="EAE56" s="230"/>
      <c r="EAF56" s="230"/>
      <c r="EAG56" s="230"/>
      <c r="EAH56" s="230"/>
      <c r="EAI56" s="230"/>
      <c r="EAJ56" s="229"/>
      <c r="EAK56" s="226"/>
      <c r="EAL56" s="227"/>
      <c r="EAM56" s="227"/>
      <c r="EAN56" s="227"/>
      <c r="EAO56" s="228"/>
      <c r="EAP56" s="228"/>
      <c r="EAQ56" s="228"/>
      <c r="EAR56" s="228"/>
      <c r="EAS56" s="228"/>
      <c r="EAT56" s="228"/>
      <c r="EAU56" s="229"/>
      <c r="EAV56" s="230"/>
      <c r="EAW56" s="230"/>
      <c r="EAX56" s="231"/>
      <c r="EAY56" s="229"/>
      <c r="EAZ56" s="230"/>
      <c r="EBA56" s="229"/>
      <c r="EBB56" s="229"/>
      <c r="EBC56" s="230"/>
      <c r="EBD56" s="230"/>
      <c r="EBE56" s="230"/>
      <c r="EBF56" s="230"/>
      <c r="EBG56" s="230"/>
      <c r="EBH56" s="230"/>
      <c r="EBI56" s="230"/>
      <c r="EBJ56" s="230"/>
      <c r="EBK56" s="230"/>
      <c r="EBL56" s="230"/>
      <c r="EBM56" s="230"/>
      <c r="EBN56" s="230"/>
      <c r="EBO56" s="229"/>
      <c r="EBP56" s="226"/>
      <c r="EBQ56" s="227"/>
      <c r="EBR56" s="227"/>
      <c r="EBS56" s="227"/>
      <c r="EBT56" s="228"/>
      <c r="EBU56" s="228"/>
      <c r="EBV56" s="228"/>
      <c r="EBW56" s="228"/>
      <c r="EBX56" s="228"/>
      <c r="EBY56" s="228"/>
      <c r="EBZ56" s="229"/>
      <c r="ECA56" s="230"/>
      <c r="ECB56" s="230"/>
      <c r="ECC56" s="231"/>
      <c r="ECD56" s="229"/>
      <c r="ECE56" s="230"/>
      <c r="ECF56" s="229"/>
      <c r="ECG56" s="229"/>
      <c r="ECH56" s="230"/>
      <c r="ECI56" s="230"/>
      <c r="ECJ56" s="230"/>
      <c r="ECK56" s="230"/>
      <c r="ECL56" s="230"/>
      <c r="ECM56" s="230"/>
      <c r="ECN56" s="230"/>
      <c r="ECO56" s="230"/>
      <c r="ECP56" s="230"/>
      <c r="ECQ56" s="230"/>
      <c r="ECR56" s="230"/>
      <c r="ECS56" s="230"/>
      <c r="ECT56" s="229"/>
      <c r="ECU56" s="226"/>
      <c r="ECV56" s="227"/>
      <c r="ECW56" s="227"/>
      <c r="ECX56" s="227"/>
      <c r="ECY56" s="228"/>
      <c r="ECZ56" s="228"/>
      <c r="EDA56" s="228"/>
      <c r="EDB56" s="228"/>
      <c r="EDC56" s="228"/>
      <c r="EDD56" s="228"/>
      <c r="EDE56" s="229"/>
      <c r="EDF56" s="230"/>
      <c r="EDG56" s="230"/>
      <c r="EDH56" s="231"/>
      <c r="EDI56" s="229"/>
      <c r="EDJ56" s="230"/>
      <c r="EDK56" s="229"/>
      <c r="EDL56" s="229"/>
      <c r="EDM56" s="230"/>
      <c r="EDN56" s="230"/>
      <c r="EDO56" s="230"/>
      <c r="EDP56" s="230"/>
      <c r="EDQ56" s="230"/>
      <c r="EDR56" s="230"/>
      <c r="EDS56" s="230"/>
      <c r="EDT56" s="230"/>
      <c r="EDU56" s="230"/>
      <c r="EDV56" s="230"/>
      <c r="EDW56" s="230"/>
      <c r="EDX56" s="230"/>
      <c r="EDY56" s="229"/>
      <c r="EDZ56" s="226"/>
      <c r="EEA56" s="227"/>
      <c r="EEB56" s="227"/>
      <c r="EEC56" s="227"/>
      <c r="EED56" s="228"/>
      <c r="EEE56" s="228"/>
      <c r="EEF56" s="228"/>
      <c r="EEG56" s="228"/>
      <c r="EEH56" s="228"/>
      <c r="EEI56" s="228"/>
      <c r="EEJ56" s="229"/>
      <c r="EEK56" s="230"/>
      <c r="EEL56" s="230"/>
      <c r="EEM56" s="231"/>
      <c r="EEN56" s="229"/>
      <c r="EEO56" s="230"/>
      <c r="EEP56" s="229"/>
      <c r="EEQ56" s="229"/>
      <c r="EER56" s="230"/>
      <c r="EES56" s="230"/>
      <c r="EET56" s="230"/>
      <c r="EEU56" s="230"/>
      <c r="EEV56" s="230"/>
      <c r="EEW56" s="230"/>
      <c r="EEX56" s="230"/>
      <c r="EEY56" s="230"/>
      <c r="EEZ56" s="230"/>
      <c r="EFA56" s="230"/>
      <c r="EFB56" s="230"/>
      <c r="EFC56" s="230"/>
      <c r="EFD56" s="229"/>
      <c r="EFE56" s="226"/>
      <c r="EFF56" s="227"/>
      <c r="EFG56" s="227"/>
      <c r="EFH56" s="227"/>
      <c r="EFI56" s="228"/>
      <c r="EFJ56" s="228"/>
      <c r="EFK56" s="228"/>
      <c r="EFL56" s="228"/>
      <c r="EFM56" s="228"/>
      <c r="EFN56" s="228"/>
      <c r="EFO56" s="229"/>
      <c r="EFP56" s="230"/>
      <c r="EFQ56" s="230"/>
      <c r="EFR56" s="231"/>
      <c r="EFS56" s="229"/>
      <c r="EFT56" s="230"/>
      <c r="EFU56" s="229"/>
      <c r="EFV56" s="229"/>
      <c r="EFW56" s="230"/>
      <c r="EFX56" s="230"/>
      <c r="EFY56" s="230"/>
      <c r="EFZ56" s="230"/>
      <c r="EGA56" s="230"/>
      <c r="EGB56" s="230"/>
      <c r="EGC56" s="230"/>
      <c r="EGD56" s="230"/>
      <c r="EGE56" s="230"/>
      <c r="EGF56" s="230"/>
      <c r="EGG56" s="230"/>
      <c r="EGH56" s="230"/>
      <c r="EGI56" s="229"/>
      <c r="EGJ56" s="226"/>
      <c r="EGK56" s="227"/>
      <c r="EGL56" s="227"/>
      <c r="EGM56" s="227"/>
      <c r="EGN56" s="228"/>
      <c r="EGO56" s="228"/>
      <c r="EGP56" s="228"/>
      <c r="EGQ56" s="228"/>
      <c r="EGR56" s="228"/>
      <c r="EGS56" s="228"/>
      <c r="EGT56" s="229"/>
      <c r="EGU56" s="230"/>
      <c r="EGV56" s="230"/>
      <c r="EGW56" s="231"/>
      <c r="EGX56" s="229"/>
      <c r="EGY56" s="230"/>
      <c r="EGZ56" s="229"/>
      <c r="EHA56" s="229"/>
      <c r="EHB56" s="230"/>
      <c r="EHC56" s="230"/>
      <c r="EHD56" s="230"/>
      <c r="EHE56" s="230"/>
      <c r="EHF56" s="230"/>
      <c r="EHG56" s="230"/>
      <c r="EHH56" s="230"/>
      <c r="EHI56" s="230"/>
      <c r="EHJ56" s="230"/>
      <c r="EHK56" s="230"/>
      <c r="EHL56" s="230"/>
      <c r="EHM56" s="230"/>
      <c r="EHN56" s="229"/>
      <c r="EHO56" s="226"/>
      <c r="EHP56" s="227"/>
      <c r="EHQ56" s="227"/>
      <c r="EHR56" s="227"/>
      <c r="EHS56" s="228"/>
      <c r="EHT56" s="228"/>
      <c r="EHU56" s="228"/>
      <c r="EHV56" s="228"/>
      <c r="EHW56" s="228"/>
      <c r="EHX56" s="228"/>
      <c r="EHY56" s="229"/>
      <c r="EHZ56" s="230"/>
      <c r="EIA56" s="230"/>
      <c r="EIB56" s="231"/>
      <c r="EIC56" s="229"/>
      <c r="EID56" s="230"/>
      <c r="EIE56" s="229"/>
      <c r="EIF56" s="229"/>
      <c r="EIG56" s="230"/>
      <c r="EIH56" s="230"/>
      <c r="EII56" s="230"/>
      <c r="EIJ56" s="230"/>
      <c r="EIK56" s="230"/>
      <c r="EIL56" s="230"/>
      <c r="EIM56" s="230"/>
      <c r="EIN56" s="230"/>
      <c r="EIO56" s="230"/>
      <c r="EIP56" s="230"/>
      <c r="EIQ56" s="230"/>
      <c r="EIR56" s="230"/>
      <c r="EIS56" s="229"/>
      <c r="EIT56" s="226"/>
      <c r="EIU56" s="227"/>
      <c r="EIV56" s="227"/>
      <c r="EIW56" s="227"/>
      <c r="EIX56" s="228"/>
      <c r="EIY56" s="228"/>
      <c r="EIZ56" s="228"/>
      <c r="EJA56" s="228"/>
      <c r="EJB56" s="228"/>
      <c r="EJC56" s="228"/>
      <c r="EJD56" s="229"/>
      <c r="EJE56" s="230"/>
      <c r="EJF56" s="230"/>
      <c r="EJG56" s="231"/>
      <c r="EJH56" s="229"/>
      <c r="EJI56" s="230"/>
      <c r="EJJ56" s="229"/>
      <c r="EJK56" s="229"/>
      <c r="EJL56" s="230"/>
      <c r="EJM56" s="230"/>
      <c r="EJN56" s="230"/>
      <c r="EJO56" s="230"/>
      <c r="EJP56" s="230"/>
      <c r="EJQ56" s="230"/>
      <c r="EJR56" s="230"/>
      <c r="EJS56" s="230"/>
      <c r="EJT56" s="230"/>
      <c r="EJU56" s="230"/>
      <c r="EJV56" s="230"/>
      <c r="EJW56" s="230"/>
      <c r="EJX56" s="229"/>
      <c r="EJY56" s="226"/>
      <c r="EJZ56" s="227"/>
      <c r="EKA56" s="227"/>
      <c r="EKB56" s="227"/>
      <c r="EKC56" s="228"/>
      <c r="EKD56" s="228"/>
      <c r="EKE56" s="228"/>
      <c r="EKF56" s="228"/>
      <c r="EKG56" s="228"/>
      <c r="EKH56" s="228"/>
      <c r="EKI56" s="229"/>
      <c r="EKJ56" s="230"/>
      <c r="EKK56" s="230"/>
      <c r="EKL56" s="231"/>
      <c r="EKM56" s="229"/>
      <c r="EKN56" s="230"/>
      <c r="EKO56" s="229"/>
      <c r="EKP56" s="229"/>
      <c r="EKQ56" s="230"/>
      <c r="EKR56" s="230"/>
      <c r="EKS56" s="230"/>
      <c r="EKT56" s="230"/>
      <c r="EKU56" s="230"/>
      <c r="EKV56" s="230"/>
      <c r="EKW56" s="230"/>
      <c r="EKX56" s="230"/>
      <c r="EKY56" s="230"/>
      <c r="EKZ56" s="230"/>
      <c r="ELA56" s="230"/>
      <c r="ELB56" s="230"/>
      <c r="ELC56" s="229"/>
      <c r="ELD56" s="226"/>
      <c r="ELE56" s="227"/>
      <c r="ELF56" s="227"/>
      <c r="ELG56" s="227"/>
      <c r="ELH56" s="228"/>
      <c r="ELI56" s="228"/>
      <c r="ELJ56" s="228"/>
      <c r="ELK56" s="228"/>
      <c r="ELL56" s="228"/>
      <c r="ELM56" s="228"/>
      <c r="ELN56" s="229"/>
      <c r="ELO56" s="230"/>
      <c r="ELP56" s="230"/>
      <c r="ELQ56" s="231"/>
      <c r="ELR56" s="229"/>
      <c r="ELS56" s="230"/>
      <c r="ELT56" s="229"/>
      <c r="ELU56" s="229"/>
      <c r="ELV56" s="230"/>
      <c r="ELW56" s="230"/>
      <c r="ELX56" s="230"/>
      <c r="ELY56" s="230"/>
      <c r="ELZ56" s="230"/>
      <c r="EMA56" s="230"/>
      <c r="EMB56" s="230"/>
      <c r="EMC56" s="230"/>
      <c r="EMD56" s="230"/>
      <c r="EME56" s="230"/>
      <c r="EMF56" s="230"/>
      <c r="EMG56" s="230"/>
      <c r="EMH56" s="229"/>
      <c r="EMI56" s="226"/>
      <c r="EMJ56" s="227"/>
      <c r="EMK56" s="227"/>
      <c r="EML56" s="227"/>
      <c r="EMM56" s="228"/>
      <c r="EMN56" s="228"/>
      <c r="EMO56" s="228"/>
      <c r="EMP56" s="228"/>
      <c r="EMQ56" s="228"/>
      <c r="EMR56" s="228"/>
      <c r="EMS56" s="229"/>
      <c r="EMT56" s="230"/>
      <c r="EMU56" s="230"/>
      <c r="EMV56" s="231"/>
      <c r="EMW56" s="229"/>
      <c r="EMX56" s="230"/>
      <c r="EMY56" s="229"/>
      <c r="EMZ56" s="229"/>
      <c r="ENA56" s="230"/>
      <c r="ENB56" s="230"/>
      <c r="ENC56" s="230"/>
      <c r="END56" s="230"/>
      <c r="ENE56" s="230"/>
      <c r="ENF56" s="230"/>
      <c r="ENG56" s="230"/>
      <c r="ENH56" s="230"/>
      <c r="ENI56" s="230"/>
      <c r="ENJ56" s="230"/>
      <c r="ENK56" s="230"/>
      <c r="ENL56" s="230"/>
      <c r="ENM56" s="229"/>
      <c r="ENN56" s="226"/>
      <c r="ENO56" s="227"/>
      <c r="ENP56" s="227"/>
      <c r="ENQ56" s="227"/>
      <c r="ENR56" s="228"/>
      <c r="ENS56" s="228"/>
      <c r="ENT56" s="228"/>
      <c r="ENU56" s="228"/>
      <c r="ENV56" s="228"/>
      <c r="ENW56" s="228"/>
      <c r="ENX56" s="229"/>
      <c r="ENY56" s="230"/>
      <c r="ENZ56" s="230"/>
      <c r="EOA56" s="231"/>
      <c r="EOB56" s="229"/>
      <c r="EOC56" s="230"/>
      <c r="EOD56" s="229"/>
      <c r="EOE56" s="229"/>
      <c r="EOF56" s="230"/>
      <c r="EOG56" s="230"/>
      <c r="EOH56" s="230"/>
      <c r="EOI56" s="230"/>
      <c r="EOJ56" s="230"/>
      <c r="EOK56" s="230"/>
      <c r="EOL56" s="230"/>
      <c r="EOM56" s="230"/>
      <c r="EON56" s="230"/>
      <c r="EOO56" s="230"/>
      <c r="EOP56" s="230"/>
      <c r="EOQ56" s="230"/>
      <c r="EOR56" s="229"/>
      <c r="EOS56" s="226"/>
      <c r="EOT56" s="227"/>
      <c r="EOU56" s="227"/>
      <c r="EOV56" s="227"/>
      <c r="EOW56" s="228"/>
      <c r="EOX56" s="228"/>
      <c r="EOY56" s="228"/>
      <c r="EOZ56" s="228"/>
      <c r="EPA56" s="228"/>
      <c r="EPB56" s="228"/>
      <c r="EPC56" s="229"/>
      <c r="EPD56" s="230"/>
      <c r="EPE56" s="230"/>
      <c r="EPF56" s="231"/>
      <c r="EPG56" s="229"/>
      <c r="EPH56" s="230"/>
      <c r="EPI56" s="229"/>
      <c r="EPJ56" s="229"/>
      <c r="EPK56" s="230"/>
      <c r="EPL56" s="230"/>
      <c r="EPM56" s="230"/>
      <c r="EPN56" s="230"/>
      <c r="EPO56" s="230"/>
      <c r="EPP56" s="230"/>
      <c r="EPQ56" s="230"/>
      <c r="EPR56" s="230"/>
      <c r="EPS56" s="230"/>
      <c r="EPT56" s="230"/>
      <c r="EPU56" s="230"/>
      <c r="EPV56" s="230"/>
      <c r="EPW56" s="229"/>
      <c r="EPX56" s="226"/>
      <c r="EPY56" s="227"/>
      <c r="EPZ56" s="227"/>
      <c r="EQA56" s="227"/>
      <c r="EQB56" s="228"/>
      <c r="EQC56" s="228"/>
      <c r="EQD56" s="228"/>
      <c r="EQE56" s="228"/>
      <c r="EQF56" s="228"/>
      <c r="EQG56" s="228"/>
      <c r="EQH56" s="229"/>
      <c r="EQI56" s="230"/>
      <c r="EQJ56" s="230"/>
      <c r="EQK56" s="231"/>
      <c r="EQL56" s="229"/>
      <c r="EQM56" s="230"/>
      <c r="EQN56" s="229"/>
      <c r="EQO56" s="229"/>
      <c r="EQP56" s="230"/>
      <c r="EQQ56" s="230"/>
      <c r="EQR56" s="230"/>
      <c r="EQS56" s="230"/>
      <c r="EQT56" s="230"/>
      <c r="EQU56" s="230"/>
      <c r="EQV56" s="230"/>
      <c r="EQW56" s="230"/>
      <c r="EQX56" s="230"/>
      <c r="EQY56" s="230"/>
      <c r="EQZ56" s="230"/>
      <c r="ERA56" s="230"/>
      <c r="ERB56" s="229"/>
      <c r="ERC56" s="226"/>
      <c r="ERD56" s="227"/>
      <c r="ERE56" s="227"/>
      <c r="ERF56" s="227"/>
      <c r="ERG56" s="228"/>
      <c r="ERH56" s="228"/>
      <c r="ERI56" s="228"/>
      <c r="ERJ56" s="228"/>
      <c r="ERK56" s="228"/>
      <c r="ERL56" s="228"/>
      <c r="ERM56" s="229"/>
      <c r="ERN56" s="230"/>
      <c r="ERO56" s="230"/>
      <c r="ERP56" s="231"/>
      <c r="ERQ56" s="229"/>
      <c r="ERR56" s="230"/>
      <c r="ERS56" s="229"/>
      <c r="ERT56" s="229"/>
      <c r="ERU56" s="230"/>
      <c r="ERV56" s="230"/>
      <c r="ERW56" s="230"/>
      <c r="ERX56" s="230"/>
      <c r="ERY56" s="230"/>
      <c r="ERZ56" s="230"/>
      <c r="ESA56" s="230"/>
      <c r="ESB56" s="230"/>
      <c r="ESC56" s="230"/>
      <c r="ESD56" s="230"/>
      <c r="ESE56" s="230"/>
      <c r="ESF56" s="230"/>
      <c r="ESG56" s="229"/>
      <c r="ESH56" s="226"/>
      <c r="ESI56" s="227"/>
      <c r="ESJ56" s="227"/>
      <c r="ESK56" s="227"/>
      <c r="ESL56" s="228"/>
      <c r="ESM56" s="228"/>
      <c r="ESN56" s="228"/>
      <c r="ESO56" s="228"/>
      <c r="ESP56" s="228"/>
      <c r="ESQ56" s="228"/>
      <c r="ESR56" s="229"/>
      <c r="ESS56" s="230"/>
      <c r="EST56" s="230"/>
      <c r="ESU56" s="231"/>
      <c r="ESV56" s="229"/>
      <c r="ESW56" s="230"/>
      <c r="ESX56" s="229"/>
      <c r="ESY56" s="229"/>
      <c r="ESZ56" s="230"/>
      <c r="ETA56" s="230"/>
      <c r="ETB56" s="230"/>
      <c r="ETC56" s="230"/>
      <c r="ETD56" s="230"/>
      <c r="ETE56" s="230"/>
      <c r="ETF56" s="230"/>
      <c r="ETG56" s="230"/>
      <c r="ETH56" s="230"/>
      <c r="ETI56" s="230"/>
      <c r="ETJ56" s="230"/>
      <c r="ETK56" s="230"/>
      <c r="ETL56" s="229"/>
      <c r="ETM56" s="226"/>
      <c r="ETN56" s="227"/>
      <c r="ETO56" s="227"/>
      <c r="ETP56" s="227"/>
      <c r="ETQ56" s="228"/>
      <c r="ETR56" s="228"/>
      <c r="ETS56" s="228"/>
      <c r="ETT56" s="228"/>
      <c r="ETU56" s="228"/>
      <c r="ETV56" s="228"/>
      <c r="ETW56" s="229"/>
      <c r="ETX56" s="230"/>
      <c r="ETY56" s="230"/>
      <c r="ETZ56" s="231"/>
      <c r="EUA56" s="229"/>
      <c r="EUB56" s="230"/>
      <c r="EUC56" s="229"/>
      <c r="EUD56" s="229"/>
      <c r="EUE56" s="230"/>
      <c r="EUF56" s="230"/>
      <c r="EUG56" s="230"/>
      <c r="EUH56" s="230"/>
      <c r="EUI56" s="230"/>
      <c r="EUJ56" s="230"/>
      <c r="EUK56" s="230"/>
      <c r="EUL56" s="230"/>
      <c r="EUM56" s="230"/>
      <c r="EUN56" s="230"/>
      <c r="EUO56" s="230"/>
      <c r="EUP56" s="230"/>
      <c r="EUQ56" s="229"/>
      <c r="EUR56" s="226"/>
      <c r="EUS56" s="227"/>
      <c r="EUT56" s="227"/>
      <c r="EUU56" s="227"/>
      <c r="EUV56" s="228"/>
      <c r="EUW56" s="228"/>
      <c r="EUX56" s="228"/>
      <c r="EUY56" s="228"/>
      <c r="EUZ56" s="228"/>
      <c r="EVA56" s="228"/>
      <c r="EVB56" s="229"/>
      <c r="EVC56" s="230"/>
      <c r="EVD56" s="230"/>
      <c r="EVE56" s="231"/>
      <c r="EVF56" s="229"/>
      <c r="EVG56" s="230"/>
      <c r="EVH56" s="229"/>
      <c r="EVI56" s="229"/>
      <c r="EVJ56" s="230"/>
      <c r="EVK56" s="230"/>
      <c r="EVL56" s="230"/>
      <c r="EVM56" s="230"/>
      <c r="EVN56" s="230"/>
      <c r="EVO56" s="230"/>
      <c r="EVP56" s="230"/>
      <c r="EVQ56" s="230"/>
      <c r="EVR56" s="230"/>
      <c r="EVS56" s="230"/>
      <c r="EVT56" s="230"/>
      <c r="EVU56" s="230"/>
      <c r="EVV56" s="229"/>
      <c r="EVW56" s="226"/>
      <c r="EVX56" s="227"/>
      <c r="EVY56" s="227"/>
      <c r="EVZ56" s="227"/>
      <c r="EWA56" s="228"/>
      <c r="EWB56" s="228"/>
      <c r="EWC56" s="228"/>
      <c r="EWD56" s="228"/>
      <c r="EWE56" s="228"/>
      <c r="EWF56" s="228"/>
      <c r="EWG56" s="229"/>
      <c r="EWH56" s="230"/>
      <c r="EWI56" s="230"/>
      <c r="EWJ56" s="231"/>
      <c r="EWK56" s="229"/>
      <c r="EWL56" s="230"/>
      <c r="EWM56" s="229"/>
      <c r="EWN56" s="229"/>
      <c r="EWO56" s="230"/>
      <c r="EWP56" s="230"/>
      <c r="EWQ56" s="230"/>
      <c r="EWR56" s="230"/>
      <c r="EWS56" s="230"/>
      <c r="EWT56" s="230"/>
      <c r="EWU56" s="230"/>
      <c r="EWV56" s="230"/>
      <c r="EWW56" s="230"/>
      <c r="EWX56" s="230"/>
      <c r="EWY56" s="230"/>
      <c r="EWZ56" s="230"/>
      <c r="EXA56" s="229"/>
      <c r="EXB56" s="226"/>
      <c r="EXC56" s="227"/>
      <c r="EXD56" s="227"/>
      <c r="EXE56" s="227"/>
      <c r="EXF56" s="228"/>
      <c r="EXG56" s="228"/>
      <c r="EXH56" s="228"/>
      <c r="EXI56" s="228"/>
      <c r="EXJ56" s="228"/>
      <c r="EXK56" s="228"/>
      <c r="EXL56" s="229"/>
      <c r="EXM56" s="230"/>
      <c r="EXN56" s="230"/>
      <c r="EXO56" s="231"/>
      <c r="EXP56" s="229"/>
      <c r="EXQ56" s="230"/>
      <c r="EXR56" s="229"/>
      <c r="EXS56" s="229"/>
      <c r="EXT56" s="230"/>
      <c r="EXU56" s="230"/>
      <c r="EXV56" s="230"/>
      <c r="EXW56" s="230"/>
      <c r="EXX56" s="230"/>
      <c r="EXY56" s="230"/>
      <c r="EXZ56" s="230"/>
      <c r="EYA56" s="230"/>
      <c r="EYB56" s="230"/>
      <c r="EYC56" s="230"/>
      <c r="EYD56" s="230"/>
      <c r="EYE56" s="230"/>
      <c r="EYF56" s="229"/>
      <c r="EYG56" s="226"/>
      <c r="EYH56" s="227"/>
      <c r="EYI56" s="227"/>
      <c r="EYJ56" s="227"/>
      <c r="EYK56" s="228"/>
      <c r="EYL56" s="228"/>
      <c r="EYM56" s="228"/>
      <c r="EYN56" s="228"/>
      <c r="EYO56" s="228"/>
      <c r="EYP56" s="228"/>
      <c r="EYQ56" s="229"/>
      <c r="EYR56" s="230"/>
      <c r="EYS56" s="230"/>
      <c r="EYT56" s="231"/>
      <c r="EYU56" s="229"/>
      <c r="EYV56" s="230"/>
      <c r="EYW56" s="229"/>
      <c r="EYX56" s="229"/>
      <c r="EYY56" s="230"/>
      <c r="EYZ56" s="230"/>
      <c r="EZA56" s="230"/>
      <c r="EZB56" s="230"/>
      <c r="EZC56" s="230"/>
      <c r="EZD56" s="230"/>
      <c r="EZE56" s="230"/>
      <c r="EZF56" s="230"/>
      <c r="EZG56" s="230"/>
      <c r="EZH56" s="230"/>
      <c r="EZI56" s="230"/>
      <c r="EZJ56" s="230"/>
      <c r="EZK56" s="229"/>
      <c r="EZL56" s="226"/>
      <c r="EZM56" s="227"/>
      <c r="EZN56" s="227"/>
      <c r="EZO56" s="227"/>
      <c r="EZP56" s="228"/>
      <c r="EZQ56" s="228"/>
      <c r="EZR56" s="228"/>
      <c r="EZS56" s="228"/>
      <c r="EZT56" s="228"/>
      <c r="EZU56" s="228"/>
      <c r="EZV56" s="229"/>
      <c r="EZW56" s="230"/>
      <c r="EZX56" s="230"/>
      <c r="EZY56" s="231"/>
      <c r="EZZ56" s="229"/>
      <c r="FAA56" s="230"/>
      <c r="FAB56" s="229"/>
      <c r="FAC56" s="229"/>
      <c r="FAD56" s="230"/>
      <c r="FAE56" s="230"/>
      <c r="FAF56" s="230"/>
      <c r="FAG56" s="230"/>
      <c r="FAH56" s="230"/>
      <c r="FAI56" s="230"/>
      <c r="FAJ56" s="230"/>
      <c r="FAK56" s="230"/>
      <c r="FAL56" s="230"/>
      <c r="FAM56" s="230"/>
      <c r="FAN56" s="230"/>
      <c r="FAO56" s="230"/>
      <c r="FAP56" s="229"/>
      <c r="FAQ56" s="226"/>
      <c r="FAR56" s="227"/>
      <c r="FAS56" s="227"/>
      <c r="FAT56" s="227"/>
      <c r="FAU56" s="228"/>
      <c r="FAV56" s="228"/>
      <c r="FAW56" s="228"/>
      <c r="FAX56" s="228"/>
      <c r="FAY56" s="228"/>
      <c r="FAZ56" s="228"/>
      <c r="FBA56" s="229"/>
      <c r="FBB56" s="230"/>
      <c r="FBC56" s="230"/>
      <c r="FBD56" s="231"/>
      <c r="FBE56" s="229"/>
      <c r="FBF56" s="230"/>
      <c r="FBG56" s="229"/>
      <c r="FBH56" s="229"/>
      <c r="FBI56" s="230"/>
      <c r="FBJ56" s="230"/>
      <c r="FBK56" s="230"/>
      <c r="FBL56" s="230"/>
      <c r="FBM56" s="230"/>
      <c r="FBN56" s="230"/>
      <c r="FBO56" s="230"/>
      <c r="FBP56" s="230"/>
      <c r="FBQ56" s="230"/>
      <c r="FBR56" s="230"/>
      <c r="FBS56" s="230"/>
      <c r="FBT56" s="230"/>
      <c r="FBU56" s="229"/>
      <c r="FBV56" s="226"/>
      <c r="FBW56" s="227"/>
      <c r="FBX56" s="227"/>
      <c r="FBY56" s="227"/>
      <c r="FBZ56" s="228"/>
      <c r="FCA56" s="228"/>
      <c r="FCB56" s="228"/>
      <c r="FCC56" s="228"/>
      <c r="FCD56" s="228"/>
      <c r="FCE56" s="228"/>
      <c r="FCF56" s="229"/>
      <c r="FCG56" s="230"/>
      <c r="FCH56" s="230"/>
      <c r="FCI56" s="231"/>
      <c r="FCJ56" s="229"/>
      <c r="FCK56" s="230"/>
      <c r="FCL56" s="229"/>
      <c r="FCM56" s="229"/>
      <c r="FCN56" s="230"/>
      <c r="FCO56" s="230"/>
      <c r="FCP56" s="230"/>
      <c r="FCQ56" s="230"/>
      <c r="FCR56" s="230"/>
      <c r="FCS56" s="230"/>
      <c r="FCT56" s="230"/>
      <c r="FCU56" s="230"/>
      <c r="FCV56" s="230"/>
      <c r="FCW56" s="230"/>
      <c r="FCX56" s="230"/>
      <c r="FCY56" s="230"/>
      <c r="FCZ56" s="229"/>
      <c r="FDA56" s="226"/>
      <c r="FDB56" s="227"/>
      <c r="FDC56" s="227"/>
      <c r="FDD56" s="227"/>
      <c r="FDE56" s="228"/>
      <c r="FDF56" s="228"/>
      <c r="FDG56" s="228"/>
      <c r="FDH56" s="228"/>
      <c r="FDI56" s="228"/>
      <c r="FDJ56" s="228"/>
      <c r="FDK56" s="229"/>
      <c r="FDL56" s="230"/>
      <c r="FDM56" s="230"/>
      <c r="FDN56" s="231"/>
      <c r="FDO56" s="229"/>
      <c r="FDP56" s="230"/>
      <c r="FDQ56" s="229"/>
      <c r="FDR56" s="229"/>
      <c r="FDS56" s="230"/>
      <c r="FDT56" s="230"/>
      <c r="FDU56" s="230"/>
      <c r="FDV56" s="230"/>
      <c r="FDW56" s="230"/>
      <c r="FDX56" s="230"/>
      <c r="FDY56" s="230"/>
      <c r="FDZ56" s="230"/>
      <c r="FEA56" s="230"/>
      <c r="FEB56" s="230"/>
      <c r="FEC56" s="230"/>
      <c r="FED56" s="230"/>
      <c r="FEE56" s="229"/>
      <c r="FEF56" s="226"/>
      <c r="FEG56" s="227"/>
      <c r="FEH56" s="227"/>
      <c r="FEI56" s="227"/>
      <c r="FEJ56" s="228"/>
      <c r="FEK56" s="228"/>
      <c r="FEL56" s="228"/>
      <c r="FEM56" s="228"/>
      <c r="FEN56" s="228"/>
      <c r="FEO56" s="228"/>
      <c r="FEP56" s="229"/>
      <c r="FEQ56" s="230"/>
      <c r="FER56" s="230"/>
      <c r="FES56" s="231"/>
      <c r="FET56" s="229"/>
      <c r="FEU56" s="230"/>
      <c r="FEV56" s="229"/>
      <c r="FEW56" s="229"/>
      <c r="FEX56" s="230"/>
      <c r="FEY56" s="230"/>
      <c r="FEZ56" s="230"/>
      <c r="FFA56" s="230"/>
      <c r="FFB56" s="230"/>
      <c r="FFC56" s="230"/>
      <c r="FFD56" s="230"/>
      <c r="FFE56" s="230"/>
      <c r="FFF56" s="230"/>
      <c r="FFG56" s="230"/>
      <c r="FFH56" s="230"/>
      <c r="FFI56" s="230"/>
      <c r="FFJ56" s="229"/>
      <c r="FFK56" s="226"/>
      <c r="FFL56" s="227"/>
      <c r="FFM56" s="227"/>
      <c r="FFN56" s="227"/>
      <c r="FFO56" s="228"/>
      <c r="FFP56" s="228"/>
      <c r="FFQ56" s="228"/>
      <c r="FFR56" s="228"/>
      <c r="FFS56" s="228"/>
      <c r="FFT56" s="228"/>
      <c r="FFU56" s="229"/>
      <c r="FFV56" s="230"/>
      <c r="FFW56" s="230"/>
      <c r="FFX56" s="231"/>
      <c r="FFY56" s="229"/>
      <c r="FFZ56" s="230"/>
      <c r="FGA56" s="229"/>
      <c r="FGB56" s="229"/>
      <c r="FGC56" s="230"/>
      <c r="FGD56" s="230"/>
      <c r="FGE56" s="230"/>
      <c r="FGF56" s="230"/>
      <c r="FGG56" s="230"/>
      <c r="FGH56" s="230"/>
      <c r="FGI56" s="230"/>
      <c r="FGJ56" s="230"/>
      <c r="FGK56" s="230"/>
      <c r="FGL56" s="230"/>
      <c r="FGM56" s="230"/>
      <c r="FGN56" s="230"/>
      <c r="FGO56" s="229"/>
      <c r="FGP56" s="226"/>
      <c r="FGQ56" s="227"/>
      <c r="FGR56" s="227"/>
      <c r="FGS56" s="227"/>
      <c r="FGT56" s="228"/>
      <c r="FGU56" s="228"/>
      <c r="FGV56" s="228"/>
      <c r="FGW56" s="228"/>
      <c r="FGX56" s="228"/>
      <c r="FGY56" s="228"/>
      <c r="FGZ56" s="229"/>
      <c r="FHA56" s="230"/>
      <c r="FHB56" s="230"/>
      <c r="FHC56" s="231"/>
      <c r="FHD56" s="229"/>
      <c r="FHE56" s="230"/>
      <c r="FHF56" s="229"/>
      <c r="FHG56" s="229"/>
      <c r="FHH56" s="230"/>
      <c r="FHI56" s="230"/>
      <c r="FHJ56" s="230"/>
      <c r="FHK56" s="230"/>
      <c r="FHL56" s="230"/>
      <c r="FHM56" s="230"/>
      <c r="FHN56" s="230"/>
      <c r="FHO56" s="230"/>
      <c r="FHP56" s="230"/>
      <c r="FHQ56" s="230"/>
      <c r="FHR56" s="230"/>
      <c r="FHS56" s="230"/>
      <c r="FHT56" s="229"/>
      <c r="FHU56" s="226"/>
      <c r="FHV56" s="227"/>
      <c r="FHW56" s="227"/>
      <c r="FHX56" s="227"/>
      <c r="FHY56" s="228"/>
      <c r="FHZ56" s="228"/>
      <c r="FIA56" s="228"/>
      <c r="FIB56" s="228"/>
      <c r="FIC56" s="228"/>
      <c r="FID56" s="228"/>
      <c r="FIE56" s="229"/>
      <c r="FIF56" s="230"/>
      <c r="FIG56" s="230"/>
      <c r="FIH56" s="231"/>
      <c r="FII56" s="229"/>
      <c r="FIJ56" s="230"/>
      <c r="FIK56" s="229"/>
      <c r="FIL56" s="229"/>
      <c r="FIM56" s="230"/>
      <c r="FIN56" s="230"/>
      <c r="FIO56" s="230"/>
      <c r="FIP56" s="230"/>
      <c r="FIQ56" s="230"/>
      <c r="FIR56" s="230"/>
      <c r="FIS56" s="230"/>
      <c r="FIT56" s="230"/>
      <c r="FIU56" s="230"/>
      <c r="FIV56" s="230"/>
      <c r="FIW56" s="230"/>
      <c r="FIX56" s="230"/>
      <c r="FIY56" s="229"/>
      <c r="FIZ56" s="226"/>
      <c r="FJA56" s="227"/>
      <c r="FJB56" s="227"/>
      <c r="FJC56" s="227"/>
      <c r="FJD56" s="228"/>
      <c r="FJE56" s="228"/>
      <c r="FJF56" s="228"/>
      <c r="FJG56" s="228"/>
      <c r="FJH56" s="228"/>
      <c r="FJI56" s="228"/>
      <c r="FJJ56" s="229"/>
      <c r="FJK56" s="230"/>
      <c r="FJL56" s="230"/>
      <c r="FJM56" s="231"/>
      <c r="FJN56" s="229"/>
      <c r="FJO56" s="230"/>
      <c r="FJP56" s="229"/>
      <c r="FJQ56" s="229"/>
      <c r="FJR56" s="230"/>
      <c r="FJS56" s="230"/>
      <c r="FJT56" s="230"/>
      <c r="FJU56" s="230"/>
      <c r="FJV56" s="230"/>
      <c r="FJW56" s="230"/>
      <c r="FJX56" s="230"/>
      <c r="FJY56" s="230"/>
      <c r="FJZ56" s="230"/>
      <c r="FKA56" s="230"/>
      <c r="FKB56" s="230"/>
      <c r="FKC56" s="230"/>
      <c r="FKD56" s="229"/>
      <c r="FKE56" s="226"/>
      <c r="FKF56" s="227"/>
      <c r="FKG56" s="227"/>
      <c r="FKH56" s="227"/>
      <c r="FKI56" s="228"/>
      <c r="FKJ56" s="228"/>
      <c r="FKK56" s="228"/>
      <c r="FKL56" s="228"/>
      <c r="FKM56" s="228"/>
      <c r="FKN56" s="228"/>
      <c r="FKO56" s="229"/>
      <c r="FKP56" s="230"/>
      <c r="FKQ56" s="230"/>
      <c r="FKR56" s="231"/>
      <c r="FKS56" s="229"/>
      <c r="FKT56" s="230"/>
      <c r="FKU56" s="229"/>
      <c r="FKV56" s="229"/>
      <c r="FKW56" s="230"/>
      <c r="FKX56" s="230"/>
      <c r="FKY56" s="230"/>
      <c r="FKZ56" s="230"/>
      <c r="FLA56" s="230"/>
      <c r="FLB56" s="230"/>
      <c r="FLC56" s="230"/>
      <c r="FLD56" s="230"/>
      <c r="FLE56" s="230"/>
      <c r="FLF56" s="230"/>
      <c r="FLG56" s="230"/>
      <c r="FLH56" s="230"/>
      <c r="FLI56" s="229"/>
      <c r="FLJ56" s="226"/>
      <c r="FLK56" s="227"/>
      <c r="FLL56" s="227"/>
      <c r="FLM56" s="227"/>
      <c r="FLN56" s="228"/>
      <c r="FLO56" s="228"/>
      <c r="FLP56" s="228"/>
      <c r="FLQ56" s="228"/>
      <c r="FLR56" s="228"/>
      <c r="FLS56" s="228"/>
      <c r="FLT56" s="229"/>
      <c r="FLU56" s="230"/>
      <c r="FLV56" s="230"/>
      <c r="FLW56" s="231"/>
      <c r="FLX56" s="229"/>
      <c r="FLY56" s="230"/>
      <c r="FLZ56" s="229"/>
      <c r="FMA56" s="229"/>
      <c r="FMB56" s="230"/>
      <c r="FMC56" s="230"/>
      <c r="FMD56" s="230"/>
      <c r="FME56" s="230"/>
      <c r="FMF56" s="230"/>
      <c r="FMG56" s="230"/>
      <c r="FMH56" s="230"/>
      <c r="FMI56" s="230"/>
      <c r="FMJ56" s="230"/>
      <c r="FMK56" s="230"/>
      <c r="FML56" s="230"/>
      <c r="FMM56" s="230"/>
      <c r="FMN56" s="229"/>
      <c r="FMO56" s="226"/>
      <c r="FMP56" s="227"/>
      <c r="FMQ56" s="227"/>
      <c r="FMR56" s="227"/>
      <c r="FMS56" s="228"/>
      <c r="FMT56" s="228"/>
      <c r="FMU56" s="228"/>
      <c r="FMV56" s="228"/>
      <c r="FMW56" s="228"/>
      <c r="FMX56" s="228"/>
      <c r="FMY56" s="229"/>
      <c r="FMZ56" s="230"/>
      <c r="FNA56" s="230"/>
      <c r="FNB56" s="231"/>
      <c r="FNC56" s="229"/>
      <c r="FND56" s="230"/>
      <c r="FNE56" s="229"/>
      <c r="FNF56" s="229"/>
      <c r="FNG56" s="230"/>
      <c r="FNH56" s="230"/>
      <c r="FNI56" s="230"/>
      <c r="FNJ56" s="230"/>
      <c r="FNK56" s="230"/>
      <c r="FNL56" s="230"/>
      <c r="FNM56" s="230"/>
      <c r="FNN56" s="230"/>
      <c r="FNO56" s="230"/>
      <c r="FNP56" s="230"/>
      <c r="FNQ56" s="230"/>
      <c r="FNR56" s="230"/>
      <c r="FNS56" s="229"/>
      <c r="FNT56" s="226"/>
      <c r="FNU56" s="227"/>
      <c r="FNV56" s="227"/>
      <c r="FNW56" s="227"/>
      <c r="FNX56" s="228"/>
      <c r="FNY56" s="228"/>
      <c r="FNZ56" s="228"/>
      <c r="FOA56" s="228"/>
      <c r="FOB56" s="228"/>
      <c r="FOC56" s="228"/>
      <c r="FOD56" s="229"/>
      <c r="FOE56" s="230"/>
      <c r="FOF56" s="230"/>
      <c r="FOG56" s="231"/>
      <c r="FOH56" s="229"/>
      <c r="FOI56" s="230"/>
      <c r="FOJ56" s="229"/>
      <c r="FOK56" s="229"/>
      <c r="FOL56" s="230"/>
      <c r="FOM56" s="230"/>
      <c r="FON56" s="230"/>
      <c r="FOO56" s="230"/>
      <c r="FOP56" s="230"/>
      <c r="FOQ56" s="230"/>
      <c r="FOR56" s="230"/>
      <c r="FOS56" s="230"/>
      <c r="FOT56" s="230"/>
      <c r="FOU56" s="230"/>
      <c r="FOV56" s="230"/>
      <c r="FOW56" s="230"/>
      <c r="FOX56" s="229"/>
      <c r="FOY56" s="226"/>
      <c r="FOZ56" s="227"/>
      <c r="FPA56" s="227"/>
      <c r="FPB56" s="227"/>
      <c r="FPC56" s="228"/>
      <c r="FPD56" s="228"/>
      <c r="FPE56" s="228"/>
      <c r="FPF56" s="228"/>
      <c r="FPG56" s="228"/>
      <c r="FPH56" s="228"/>
      <c r="FPI56" s="229"/>
      <c r="FPJ56" s="230"/>
      <c r="FPK56" s="230"/>
      <c r="FPL56" s="231"/>
      <c r="FPM56" s="229"/>
      <c r="FPN56" s="230"/>
      <c r="FPO56" s="229"/>
      <c r="FPP56" s="229"/>
      <c r="FPQ56" s="230"/>
      <c r="FPR56" s="230"/>
      <c r="FPS56" s="230"/>
      <c r="FPT56" s="230"/>
      <c r="FPU56" s="230"/>
      <c r="FPV56" s="230"/>
      <c r="FPW56" s="230"/>
      <c r="FPX56" s="230"/>
      <c r="FPY56" s="230"/>
      <c r="FPZ56" s="230"/>
      <c r="FQA56" s="230"/>
      <c r="FQB56" s="230"/>
      <c r="FQC56" s="229"/>
      <c r="FQD56" s="226"/>
      <c r="FQE56" s="227"/>
      <c r="FQF56" s="227"/>
      <c r="FQG56" s="227"/>
      <c r="FQH56" s="228"/>
      <c r="FQI56" s="228"/>
      <c r="FQJ56" s="228"/>
      <c r="FQK56" s="228"/>
      <c r="FQL56" s="228"/>
      <c r="FQM56" s="228"/>
      <c r="FQN56" s="229"/>
      <c r="FQO56" s="230"/>
      <c r="FQP56" s="230"/>
      <c r="FQQ56" s="231"/>
      <c r="FQR56" s="229"/>
      <c r="FQS56" s="230"/>
      <c r="FQT56" s="229"/>
      <c r="FQU56" s="229"/>
      <c r="FQV56" s="230"/>
      <c r="FQW56" s="230"/>
      <c r="FQX56" s="230"/>
      <c r="FQY56" s="230"/>
      <c r="FQZ56" s="230"/>
      <c r="FRA56" s="230"/>
      <c r="FRB56" s="230"/>
      <c r="FRC56" s="230"/>
      <c r="FRD56" s="230"/>
      <c r="FRE56" s="230"/>
      <c r="FRF56" s="230"/>
      <c r="FRG56" s="230"/>
      <c r="FRH56" s="229"/>
      <c r="FRI56" s="226"/>
      <c r="FRJ56" s="227"/>
      <c r="FRK56" s="227"/>
      <c r="FRL56" s="227"/>
      <c r="FRM56" s="228"/>
      <c r="FRN56" s="228"/>
      <c r="FRO56" s="228"/>
      <c r="FRP56" s="228"/>
      <c r="FRQ56" s="228"/>
      <c r="FRR56" s="228"/>
      <c r="FRS56" s="229"/>
      <c r="FRT56" s="230"/>
      <c r="FRU56" s="230"/>
      <c r="FRV56" s="231"/>
      <c r="FRW56" s="229"/>
      <c r="FRX56" s="230"/>
      <c r="FRY56" s="229"/>
      <c r="FRZ56" s="229"/>
      <c r="FSA56" s="230"/>
      <c r="FSB56" s="230"/>
      <c r="FSC56" s="230"/>
      <c r="FSD56" s="230"/>
      <c r="FSE56" s="230"/>
      <c r="FSF56" s="230"/>
      <c r="FSG56" s="230"/>
      <c r="FSH56" s="230"/>
      <c r="FSI56" s="230"/>
      <c r="FSJ56" s="230"/>
      <c r="FSK56" s="230"/>
      <c r="FSL56" s="230"/>
      <c r="FSM56" s="229"/>
      <c r="FSN56" s="226"/>
      <c r="FSO56" s="227"/>
      <c r="FSP56" s="227"/>
      <c r="FSQ56" s="227"/>
      <c r="FSR56" s="228"/>
      <c r="FSS56" s="228"/>
      <c r="FST56" s="228"/>
      <c r="FSU56" s="228"/>
      <c r="FSV56" s="228"/>
      <c r="FSW56" s="228"/>
      <c r="FSX56" s="229"/>
      <c r="FSY56" s="230"/>
      <c r="FSZ56" s="230"/>
      <c r="FTA56" s="231"/>
      <c r="FTB56" s="229"/>
      <c r="FTC56" s="230"/>
      <c r="FTD56" s="229"/>
      <c r="FTE56" s="229"/>
      <c r="FTF56" s="230"/>
      <c r="FTG56" s="230"/>
      <c r="FTH56" s="230"/>
      <c r="FTI56" s="230"/>
      <c r="FTJ56" s="230"/>
      <c r="FTK56" s="230"/>
      <c r="FTL56" s="230"/>
      <c r="FTM56" s="230"/>
      <c r="FTN56" s="230"/>
      <c r="FTO56" s="230"/>
      <c r="FTP56" s="230"/>
      <c r="FTQ56" s="230"/>
      <c r="FTR56" s="229"/>
      <c r="FTS56" s="226"/>
      <c r="FTT56" s="227"/>
      <c r="FTU56" s="227"/>
      <c r="FTV56" s="227"/>
      <c r="FTW56" s="228"/>
      <c r="FTX56" s="228"/>
      <c r="FTY56" s="228"/>
      <c r="FTZ56" s="228"/>
      <c r="FUA56" s="228"/>
      <c r="FUB56" s="228"/>
      <c r="FUC56" s="229"/>
      <c r="FUD56" s="230"/>
      <c r="FUE56" s="230"/>
      <c r="FUF56" s="231"/>
      <c r="FUG56" s="229"/>
      <c r="FUH56" s="230"/>
      <c r="FUI56" s="229"/>
      <c r="FUJ56" s="229"/>
      <c r="FUK56" s="230"/>
      <c r="FUL56" s="230"/>
      <c r="FUM56" s="230"/>
      <c r="FUN56" s="230"/>
      <c r="FUO56" s="230"/>
      <c r="FUP56" s="230"/>
      <c r="FUQ56" s="230"/>
      <c r="FUR56" s="230"/>
      <c r="FUS56" s="230"/>
      <c r="FUT56" s="230"/>
      <c r="FUU56" s="230"/>
      <c r="FUV56" s="230"/>
      <c r="FUW56" s="229"/>
      <c r="FUX56" s="226"/>
      <c r="FUY56" s="227"/>
      <c r="FUZ56" s="227"/>
      <c r="FVA56" s="227"/>
      <c r="FVB56" s="228"/>
      <c r="FVC56" s="228"/>
      <c r="FVD56" s="228"/>
      <c r="FVE56" s="228"/>
      <c r="FVF56" s="228"/>
      <c r="FVG56" s="228"/>
      <c r="FVH56" s="229"/>
      <c r="FVI56" s="230"/>
      <c r="FVJ56" s="230"/>
      <c r="FVK56" s="231"/>
      <c r="FVL56" s="229"/>
      <c r="FVM56" s="230"/>
      <c r="FVN56" s="229"/>
      <c r="FVO56" s="229"/>
      <c r="FVP56" s="230"/>
      <c r="FVQ56" s="230"/>
      <c r="FVR56" s="230"/>
      <c r="FVS56" s="230"/>
      <c r="FVT56" s="230"/>
      <c r="FVU56" s="230"/>
      <c r="FVV56" s="230"/>
      <c r="FVW56" s="230"/>
      <c r="FVX56" s="230"/>
      <c r="FVY56" s="230"/>
      <c r="FVZ56" s="230"/>
      <c r="FWA56" s="230"/>
      <c r="FWB56" s="229"/>
      <c r="FWC56" s="226"/>
      <c r="FWD56" s="227"/>
      <c r="FWE56" s="227"/>
      <c r="FWF56" s="227"/>
      <c r="FWG56" s="228"/>
      <c r="FWH56" s="228"/>
      <c r="FWI56" s="228"/>
      <c r="FWJ56" s="228"/>
      <c r="FWK56" s="228"/>
      <c r="FWL56" s="228"/>
      <c r="FWM56" s="229"/>
      <c r="FWN56" s="230"/>
      <c r="FWO56" s="230"/>
      <c r="FWP56" s="231"/>
      <c r="FWQ56" s="229"/>
      <c r="FWR56" s="230"/>
      <c r="FWS56" s="229"/>
      <c r="FWT56" s="229"/>
      <c r="FWU56" s="230"/>
      <c r="FWV56" s="230"/>
      <c r="FWW56" s="230"/>
      <c r="FWX56" s="230"/>
      <c r="FWY56" s="230"/>
      <c r="FWZ56" s="230"/>
      <c r="FXA56" s="230"/>
      <c r="FXB56" s="230"/>
      <c r="FXC56" s="230"/>
      <c r="FXD56" s="230"/>
      <c r="FXE56" s="230"/>
      <c r="FXF56" s="230"/>
      <c r="FXG56" s="229"/>
      <c r="FXH56" s="226"/>
      <c r="FXI56" s="227"/>
      <c r="FXJ56" s="227"/>
      <c r="FXK56" s="227"/>
      <c r="FXL56" s="228"/>
      <c r="FXM56" s="228"/>
      <c r="FXN56" s="228"/>
      <c r="FXO56" s="228"/>
      <c r="FXP56" s="228"/>
      <c r="FXQ56" s="228"/>
      <c r="FXR56" s="229"/>
      <c r="FXS56" s="230"/>
      <c r="FXT56" s="230"/>
      <c r="FXU56" s="231"/>
      <c r="FXV56" s="229"/>
      <c r="FXW56" s="230"/>
      <c r="FXX56" s="229"/>
      <c r="FXY56" s="229"/>
      <c r="FXZ56" s="230"/>
      <c r="FYA56" s="230"/>
      <c r="FYB56" s="230"/>
      <c r="FYC56" s="230"/>
      <c r="FYD56" s="230"/>
      <c r="FYE56" s="230"/>
      <c r="FYF56" s="230"/>
      <c r="FYG56" s="230"/>
      <c r="FYH56" s="230"/>
      <c r="FYI56" s="230"/>
      <c r="FYJ56" s="230"/>
      <c r="FYK56" s="230"/>
      <c r="FYL56" s="229"/>
      <c r="FYM56" s="226"/>
      <c r="FYN56" s="227"/>
      <c r="FYO56" s="227"/>
      <c r="FYP56" s="227"/>
      <c r="FYQ56" s="228"/>
      <c r="FYR56" s="228"/>
      <c r="FYS56" s="228"/>
      <c r="FYT56" s="228"/>
      <c r="FYU56" s="228"/>
      <c r="FYV56" s="228"/>
      <c r="FYW56" s="229"/>
      <c r="FYX56" s="230"/>
      <c r="FYY56" s="230"/>
      <c r="FYZ56" s="231"/>
      <c r="FZA56" s="229"/>
      <c r="FZB56" s="230"/>
      <c r="FZC56" s="229"/>
      <c r="FZD56" s="229"/>
      <c r="FZE56" s="230"/>
      <c r="FZF56" s="230"/>
      <c r="FZG56" s="230"/>
      <c r="FZH56" s="230"/>
      <c r="FZI56" s="230"/>
      <c r="FZJ56" s="230"/>
      <c r="FZK56" s="230"/>
      <c r="FZL56" s="230"/>
      <c r="FZM56" s="230"/>
      <c r="FZN56" s="230"/>
      <c r="FZO56" s="230"/>
      <c r="FZP56" s="230"/>
      <c r="FZQ56" s="229"/>
      <c r="FZR56" s="226"/>
      <c r="FZS56" s="227"/>
      <c r="FZT56" s="227"/>
      <c r="FZU56" s="227"/>
      <c r="FZV56" s="228"/>
      <c r="FZW56" s="228"/>
      <c r="FZX56" s="228"/>
      <c r="FZY56" s="228"/>
      <c r="FZZ56" s="228"/>
      <c r="GAA56" s="228"/>
      <c r="GAB56" s="229"/>
      <c r="GAC56" s="230"/>
      <c r="GAD56" s="230"/>
      <c r="GAE56" s="231"/>
      <c r="GAF56" s="229"/>
      <c r="GAG56" s="230"/>
      <c r="GAH56" s="229"/>
      <c r="GAI56" s="229"/>
      <c r="GAJ56" s="230"/>
      <c r="GAK56" s="230"/>
      <c r="GAL56" s="230"/>
      <c r="GAM56" s="230"/>
      <c r="GAN56" s="230"/>
      <c r="GAO56" s="230"/>
      <c r="GAP56" s="230"/>
      <c r="GAQ56" s="230"/>
      <c r="GAR56" s="230"/>
      <c r="GAS56" s="230"/>
      <c r="GAT56" s="230"/>
      <c r="GAU56" s="230"/>
      <c r="GAV56" s="229"/>
      <c r="GAW56" s="226"/>
      <c r="GAX56" s="227"/>
      <c r="GAY56" s="227"/>
      <c r="GAZ56" s="227"/>
      <c r="GBA56" s="228"/>
      <c r="GBB56" s="228"/>
      <c r="GBC56" s="228"/>
      <c r="GBD56" s="228"/>
      <c r="GBE56" s="228"/>
      <c r="GBF56" s="228"/>
      <c r="GBG56" s="229"/>
      <c r="GBH56" s="230"/>
      <c r="GBI56" s="230"/>
      <c r="GBJ56" s="231"/>
      <c r="GBK56" s="229"/>
      <c r="GBL56" s="230"/>
      <c r="GBM56" s="229"/>
      <c r="GBN56" s="229"/>
      <c r="GBO56" s="230"/>
      <c r="GBP56" s="230"/>
      <c r="GBQ56" s="230"/>
      <c r="GBR56" s="230"/>
      <c r="GBS56" s="230"/>
      <c r="GBT56" s="230"/>
      <c r="GBU56" s="230"/>
      <c r="GBV56" s="230"/>
      <c r="GBW56" s="230"/>
      <c r="GBX56" s="230"/>
      <c r="GBY56" s="230"/>
      <c r="GBZ56" s="230"/>
      <c r="GCA56" s="229"/>
      <c r="GCB56" s="226"/>
      <c r="GCC56" s="227"/>
      <c r="GCD56" s="227"/>
      <c r="GCE56" s="227"/>
      <c r="GCF56" s="228"/>
      <c r="GCG56" s="228"/>
      <c r="GCH56" s="228"/>
      <c r="GCI56" s="228"/>
      <c r="GCJ56" s="228"/>
      <c r="GCK56" s="228"/>
      <c r="GCL56" s="229"/>
      <c r="GCM56" s="230"/>
      <c r="GCN56" s="230"/>
      <c r="GCO56" s="231"/>
      <c r="GCP56" s="229"/>
      <c r="GCQ56" s="230"/>
      <c r="GCR56" s="229"/>
      <c r="GCS56" s="229"/>
      <c r="GCT56" s="230"/>
      <c r="GCU56" s="230"/>
      <c r="GCV56" s="230"/>
      <c r="GCW56" s="230"/>
      <c r="GCX56" s="230"/>
      <c r="GCY56" s="230"/>
      <c r="GCZ56" s="230"/>
      <c r="GDA56" s="230"/>
      <c r="GDB56" s="230"/>
      <c r="GDC56" s="230"/>
      <c r="GDD56" s="230"/>
      <c r="GDE56" s="230"/>
      <c r="GDF56" s="229"/>
      <c r="GDG56" s="226"/>
      <c r="GDH56" s="227"/>
      <c r="GDI56" s="227"/>
      <c r="GDJ56" s="227"/>
      <c r="GDK56" s="228"/>
      <c r="GDL56" s="228"/>
      <c r="GDM56" s="228"/>
      <c r="GDN56" s="228"/>
      <c r="GDO56" s="228"/>
      <c r="GDP56" s="228"/>
      <c r="GDQ56" s="229"/>
      <c r="GDR56" s="230"/>
      <c r="GDS56" s="230"/>
      <c r="GDT56" s="231"/>
      <c r="GDU56" s="229"/>
      <c r="GDV56" s="230"/>
      <c r="GDW56" s="229"/>
      <c r="GDX56" s="229"/>
      <c r="GDY56" s="230"/>
      <c r="GDZ56" s="230"/>
      <c r="GEA56" s="230"/>
      <c r="GEB56" s="230"/>
      <c r="GEC56" s="230"/>
      <c r="GED56" s="230"/>
      <c r="GEE56" s="230"/>
      <c r="GEF56" s="230"/>
      <c r="GEG56" s="230"/>
      <c r="GEH56" s="230"/>
      <c r="GEI56" s="230"/>
      <c r="GEJ56" s="230"/>
      <c r="GEK56" s="229"/>
      <c r="GEL56" s="226"/>
      <c r="GEM56" s="227"/>
      <c r="GEN56" s="227"/>
      <c r="GEO56" s="227"/>
      <c r="GEP56" s="228"/>
      <c r="GEQ56" s="228"/>
      <c r="GER56" s="228"/>
      <c r="GES56" s="228"/>
      <c r="GET56" s="228"/>
      <c r="GEU56" s="228"/>
      <c r="GEV56" s="229"/>
      <c r="GEW56" s="230"/>
      <c r="GEX56" s="230"/>
      <c r="GEY56" s="231"/>
      <c r="GEZ56" s="229"/>
      <c r="GFA56" s="230"/>
      <c r="GFB56" s="229"/>
      <c r="GFC56" s="229"/>
      <c r="GFD56" s="230"/>
      <c r="GFE56" s="230"/>
      <c r="GFF56" s="230"/>
      <c r="GFG56" s="230"/>
      <c r="GFH56" s="230"/>
      <c r="GFI56" s="230"/>
      <c r="GFJ56" s="230"/>
      <c r="GFK56" s="230"/>
      <c r="GFL56" s="230"/>
      <c r="GFM56" s="230"/>
      <c r="GFN56" s="230"/>
      <c r="GFO56" s="230"/>
      <c r="GFP56" s="229"/>
      <c r="GFQ56" s="226"/>
      <c r="GFR56" s="227"/>
      <c r="GFS56" s="227"/>
      <c r="GFT56" s="227"/>
      <c r="GFU56" s="228"/>
      <c r="GFV56" s="228"/>
      <c r="GFW56" s="228"/>
      <c r="GFX56" s="228"/>
      <c r="GFY56" s="228"/>
      <c r="GFZ56" s="228"/>
      <c r="GGA56" s="229"/>
      <c r="GGB56" s="230"/>
      <c r="GGC56" s="230"/>
      <c r="GGD56" s="231"/>
      <c r="GGE56" s="229"/>
      <c r="GGF56" s="230"/>
      <c r="GGG56" s="229"/>
      <c r="GGH56" s="229"/>
      <c r="GGI56" s="230"/>
      <c r="GGJ56" s="230"/>
      <c r="GGK56" s="230"/>
      <c r="GGL56" s="230"/>
      <c r="GGM56" s="230"/>
      <c r="GGN56" s="230"/>
      <c r="GGO56" s="230"/>
      <c r="GGP56" s="230"/>
      <c r="GGQ56" s="230"/>
      <c r="GGR56" s="230"/>
      <c r="GGS56" s="230"/>
      <c r="GGT56" s="230"/>
      <c r="GGU56" s="229"/>
      <c r="GGV56" s="226"/>
      <c r="GGW56" s="227"/>
      <c r="GGX56" s="227"/>
      <c r="GGY56" s="227"/>
      <c r="GGZ56" s="228"/>
      <c r="GHA56" s="228"/>
      <c r="GHB56" s="228"/>
      <c r="GHC56" s="228"/>
      <c r="GHD56" s="228"/>
      <c r="GHE56" s="228"/>
      <c r="GHF56" s="229"/>
      <c r="GHG56" s="230"/>
      <c r="GHH56" s="230"/>
      <c r="GHI56" s="231"/>
      <c r="GHJ56" s="229"/>
      <c r="GHK56" s="230"/>
      <c r="GHL56" s="229"/>
      <c r="GHM56" s="229"/>
      <c r="GHN56" s="230"/>
      <c r="GHO56" s="230"/>
      <c r="GHP56" s="230"/>
      <c r="GHQ56" s="230"/>
      <c r="GHR56" s="230"/>
      <c r="GHS56" s="230"/>
      <c r="GHT56" s="230"/>
      <c r="GHU56" s="230"/>
      <c r="GHV56" s="230"/>
      <c r="GHW56" s="230"/>
      <c r="GHX56" s="230"/>
      <c r="GHY56" s="230"/>
      <c r="GHZ56" s="229"/>
      <c r="GIA56" s="226"/>
      <c r="GIB56" s="227"/>
      <c r="GIC56" s="227"/>
      <c r="GID56" s="227"/>
      <c r="GIE56" s="228"/>
      <c r="GIF56" s="228"/>
      <c r="GIG56" s="228"/>
      <c r="GIH56" s="228"/>
      <c r="GII56" s="228"/>
      <c r="GIJ56" s="228"/>
      <c r="GIK56" s="229"/>
      <c r="GIL56" s="230"/>
      <c r="GIM56" s="230"/>
      <c r="GIN56" s="231"/>
      <c r="GIO56" s="229"/>
      <c r="GIP56" s="230"/>
      <c r="GIQ56" s="229"/>
      <c r="GIR56" s="229"/>
      <c r="GIS56" s="230"/>
      <c r="GIT56" s="230"/>
      <c r="GIU56" s="230"/>
      <c r="GIV56" s="230"/>
      <c r="GIW56" s="230"/>
      <c r="GIX56" s="230"/>
      <c r="GIY56" s="230"/>
      <c r="GIZ56" s="230"/>
      <c r="GJA56" s="230"/>
      <c r="GJB56" s="230"/>
      <c r="GJC56" s="230"/>
      <c r="GJD56" s="230"/>
      <c r="GJE56" s="229"/>
      <c r="GJF56" s="226"/>
      <c r="GJG56" s="227"/>
      <c r="GJH56" s="227"/>
      <c r="GJI56" s="227"/>
      <c r="GJJ56" s="228"/>
      <c r="GJK56" s="228"/>
      <c r="GJL56" s="228"/>
      <c r="GJM56" s="228"/>
      <c r="GJN56" s="228"/>
      <c r="GJO56" s="228"/>
      <c r="GJP56" s="229"/>
      <c r="GJQ56" s="230"/>
      <c r="GJR56" s="230"/>
      <c r="GJS56" s="231"/>
      <c r="GJT56" s="229"/>
      <c r="GJU56" s="230"/>
      <c r="GJV56" s="229"/>
      <c r="GJW56" s="229"/>
      <c r="GJX56" s="230"/>
      <c r="GJY56" s="230"/>
      <c r="GJZ56" s="230"/>
      <c r="GKA56" s="230"/>
      <c r="GKB56" s="230"/>
      <c r="GKC56" s="230"/>
      <c r="GKD56" s="230"/>
      <c r="GKE56" s="230"/>
      <c r="GKF56" s="230"/>
      <c r="GKG56" s="230"/>
      <c r="GKH56" s="230"/>
      <c r="GKI56" s="230"/>
      <c r="GKJ56" s="229"/>
      <c r="GKK56" s="226"/>
      <c r="GKL56" s="227"/>
      <c r="GKM56" s="227"/>
      <c r="GKN56" s="227"/>
      <c r="GKO56" s="228"/>
      <c r="GKP56" s="228"/>
      <c r="GKQ56" s="228"/>
      <c r="GKR56" s="228"/>
      <c r="GKS56" s="228"/>
      <c r="GKT56" s="228"/>
      <c r="GKU56" s="229"/>
      <c r="GKV56" s="230"/>
      <c r="GKW56" s="230"/>
      <c r="GKX56" s="231"/>
      <c r="GKY56" s="229"/>
      <c r="GKZ56" s="230"/>
      <c r="GLA56" s="229"/>
      <c r="GLB56" s="229"/>
      <c r="GLC56" s="230"/>
      <c r="GLD56" s="230"/>
      <c r="GLE56" s="230"/>
      <c r="GLF56" s="230"/>
      <c r="GLG56" s="230"/>
      <c r="GLH56" s="230"/>
      <c r="GLI56" s="230"/>
      <c r="GLJ56" s="230"/>
      <c r="GLK56" s="230"/>
      <c r="GLL56" s="230"/>
      <c r="GLM56" s="230"/>
      <c r="GLN56" s="230"/>
      <c r="GLO56" s="229"/>
      <c r="GLP56" s="226"/>
      <c r="GLQ56" s="227"/>
      <c r="GLR56" s="227"/>
      <c r="GLS56" s="227"/>
      <c r="GLT56" s="228"/>
      <c r="GLU56" s="228"/>
      <c r="GLV56" s="228"/>
      <c r="GLW56" s="228"/>
      <c r="GLX56" s="228"/>
      <c r="GLY56" s="228"/>
      <c r="GLZ56" s="229"/>
      <c r="GMA56" s="230"/>
      <c r="GMB56" s="230"/>
      <c r="GMC56" s="231"/>
      <c r="GMD56" s="229"/>
      <c r="GME56" s="230"/>
      <c r="GMF56" s="229"/>
      <c r="GMG56" s="229"/>
      <c r="GMH56" s="230"/>
      <c r="GMI56" s="230"/>
      <c r="GMJ56" s="230"/>
      <c r="GMK56" s="230"/>
      <c r="GML56" s="230"/>
      <c r="GMM56" s="230"/>
      <c r="GMN56" s="230"/>
      <c r="GMO56" s="230"/>
      <c r="GMP56" s="230"/>
      <c r="GMQ56" s="230"/>
      <c r="GMR56" s="230"/>
      <c r="GMS56" s="230"/>
      <c r="GMT56" s="229"/>
      <c r="GMU56" s="226"/>
      <c r="GMV56" s="227"/>
      <c r="GMW56" s="227"/>
      <c r="GMX56" s="227"/>
      <c r="GMY56" s="228"/>
      <c r="GMZ56" s="228"/>
      <c r="GNA56" s="228"/>
      <c r="GNB56" s="228"/>
      <c r="GNC56" s="228"/>
      <c r="GND56" s="228"/>
      <c r="GNE56" s="229"/>
      <c r="GNF56" s="230"/>
      <c r="GNG56" s="230"/>
      <c r="GNH56" s="231"/>
      <c r="GNI56" s="229"/>
      <c r="GNJ56" s="230"/>
      <c r="GNK56" s="229"/>
      <c r="GNL56" s="229"/>
      <c r="GNM56" s="230"/>
      <c r="GNN56" s="230"/>
      <c r="GNO56" s="230"/>
      <c r="GNP56" s="230"/>
      <c r="GNQ56" s="230"/>
      <c r="GNR56" s="230"/>
      <c r="GNS56" s="230"/>
      <c r="GNT56" s="230"/>
      <c r="GNU56" s="230"/>
      <c r="GNV56" s="230"/>
      <c r="GNW56" s="230"/>
      <c r="GNX56" s="230"/>
      <c r="GNY56" s="229"/>
      <c r="GNZ56" s="226"/>
      <c r="GOA56" s="227"/>
      <c r="GOB56" s="227"/>
      <c r="GOC56" s="227"/>
      <c r="GOD56" s="228"/>
      <c r="GOE56" s="228"/>
      <c r="GOF56" s="228"/>
      <c r="GOG56" s="228"/>
      <c r="GOH56" s="228"/>
      <c r="GOI56" s="228"/>
      <c r="GOJ56" s="229"/>
      <c r="GOK56" s="230"/>
      <c r="GOL56" s="230"/>
      <c r="GOM56" s="231"/>
      <c r="GON56" s="229"/>
      <c r="GOO56" s="230"/>
      <c r="GOP56" s="229"/>
      <c r="GOQ56" s="229"/>
      <c r="GOR56" s="230"/>
      <c r="GOS56" s="230"/>
      <c r="GOT56" s="230"/>
      <c r="GOU56" s="230"/>
      <c r="GOV56" s="230"/>
      <c r="GOW56" s="230"/>
      <c r="GOX56" s="230"/>
      <c r="GOY56" s="230"/>
      <c r="GOZ56" s="230"/>
      <c r="GPA56" s="230"/>
      <c r="GPB56" s="230"/>
      <c r="GPC56" s="230"/>
      <c r="GPD56" s="229"/>
      <c r="GPE56" s="226"/>
      <c r="GPF56" s="227"/>
      <c r="GPG56" s="227"/>
      <c r="GPH56" s="227"/>
      <c r="GPI56" s="228"/>
      <c r="GPJ56" s="228"/>
      <c r="GPK56" s="228"/>
      <c r="GPL56" s="228"/>
      <c r="GPM56" s="228"/>
      <c r="GPN56" s="228"/>
      <c r="GPO56" s="229"/>
      <c r="GPP56" s="230"/>
      <c r="GPQ56" s="230"/>
      <c r="GPR56" s="231"/>
      <c r="GPS56" s="229"/>
      <c r="GPT56" s="230"/>
      <c r="GPU56" s="229"/>
      <c r="GPV56" s="229"/>
      <c r="GPW56" s="230"/>
      <c r="GPX56" s="230"/>
      <c r="GPY56" s="230"/>
      <c r="GPZ56" s="230"/>
      <c r="GQA56" s="230"/>
      <c r="GQB56" s="230"/>
      <c r="GQC56" s="230"/>
      <c r="GQD56" s="230"/>
      <c r="GQE56" s="230"/>
      <c r="GQF56" s="230"/>
      <c r="GQG56" s="230"/>
      <c r="GQH56" s="230"/>
      <c r="GQI56" s="229"/>
      <c r="GQJ56" s="226"/>
      <c r="GQK56" s="227"/>
      <c r="GQL56" s="227"/>
      <c r="GQM56" s="227"/>
      <c r="GQN56" s="228"/>
      <c r="GQO56" s="228"/>
      <c r="GQP56" s="228"/>
      <c r="GQQ56" s="228"/>
      <c r="GQR56" s="228"/>
      <c r="GQS56" s="228"/>
      <c r="GQT56" s="229"/>
      <c r="GQU56" s="230"/>
      <c r="GQV56" s="230"/>
      <c r="GQW56" s="231"/>
      <c r="GQX56" s="229"/>
      <c r="GQY56" s="230"/>
      <c r="GQZ56" s="229"/>
      <c r="GRA56" s="229"/>
      <c r="GRB56" s="230"/>
      <c r="GRC56" s="230"/>
      <c r="GRD56" s="230"/>
      <c r="GRE56" s="230"/>
      <c r="GRF56" s="230"/>
      <c r="GRG56" s="230"/>
      <c r="GRH56" s="230"/>
      <c r="GRI56" s="230"/>
      <c r="GRJ56" s="230"/>
      <c r="GRK56" s="230"/>
      <c r="GRL56" s="230"/>
      <c r="GRM56" s="230"/>
      <c r="GRN56" s="229"/>
      <c r="GRO56" s="226"/>
      <c r="GRP56" s="227"/>
      <c r="GRQ56" s="227"/>
      <c r="GRR56" s="227"/>
      <c r="GRS56" s="228"/>
      <c r="GRT56" s="228"/>
      <c r="GRU56" s="228"/>
      <c r="GRV56" s="228"/>
      <c r="GRW56" s="228"/>
      <c r="GRX56" s="228"/>
      <c r="GRY56" s="229"/>
      <c r="GRZ56" s="230"/>
      <c r="GSA56" s="230"/>
      <c r="GSB56" s="231"/>
      <c r="GSC56" s="229"/>
      <c r="GSD56" s="230"/>
      <c r="GSE56" s="229"/>
      <c r="GSF56" s="229"/>
      <c r="GSG56" s="230"/>
      <c r="GSH56" s="230"/>
      <c r="GSI56" s="230"/>
      <c r="GSJ56" s="230"/>
      <c r="GSK56" s="230"/>
      <c r="GSL56" s="230"/>
      <c r="GSM56" s="230"/>
      <c r="GSN56" s="230"/>
      <c r="GSO56" s="230"/>
      <c r="GSP56" s="230"/>
      <c r="GSQ56" s="230"/>
      <c r="GSR56" s="230"/>
      <c r="GSS56" s="229"/>
      <c r="GST56" s="226"/>
      <c r="GSU56" s="227"/>
      <c r="GSV56" s="227"/>
      <c r="GSW56" s="227"/>
      <c r="GSX56" s="228"/>
      <c r="GSY56" s="228"/>
      <c r="GSZ56" s="228"/>
      <c r="GTA56" s="228"/>
      <c r="GTB56" s="228"/>
      <c r="GTC56" s="228"/>
      <c r="GTD56" s="229"/>
      <c r="GTE56" s="230"/>
      <c r="GTF56" s="230"/>
      <c r="GTG56" s="231"/>
      <c r="GTH56" s="229"/>
      <c r="GTI56" s="230"/>
      <c r="GTJ56" s="229"/>
      <c r="GTK56" s="229"/>
      <c r="GTL56" s="230"/>
      <c r="GTM56" s="230"/>
      <c r="GTN56" s="230"/>
      <c r="GTO56" s="230"/>
      <c r="GTP56" s="230"/>
      <c r="GTQ56" s="230"/>
      <c r="GTR56" s="230"/>
      <c r="GTS56" s="230"/>
      <c r="GTT56" s="230"/>
      <c r="GTU56" s="230"/>
      <c r="GTV56" s="230"/>
      <c r="GTW56" s="230"/>
      <c r="GTX56" s="229"/>
      <c r="GTY56" s="226"/>
      <c r="GTZ56" s="227"/>
      <c r="GUA56" s="227"/>
      <c r="GUB56" s="227"/>
      <c r="GUC56" s="228"/>
      <c r="GUD56" s="228"/>
      <c r="GUE56" s="228"/>
      <c r="GUF56" s="228"/>
      <c r="GUG56" s="228"/>
      <c r="GUH56" s="228"/>
      <c r="GUI56" s="229"/>
      <c r="GUJ56" s="230"/>
      <c r="GUK56" s="230"/>
      <c r="GUL56" s="231"/>
      <c r="GUM56" s="229"/>
      <c r="GUN56" s="230"/>
      <c r="GUO56" s="229"/>
      <c r="GUP56" s="229"/>
      <c r="GUQ56" s="230"/>
      <c r="GUR56" s="230"/>
      <c r="GUS56" s="230"/>
      <c r="GUT56" s="230"/>
      <c r="GUU56" s="230"/>
      <c r="GUV56" s="230"/>
      <c r="GUW56" s="230"/>
      <c r="GUX56" s="230"/>
      <c r="GUY56" s="230"/>
      <c r="GUZ56" s="230"/>
      <c r="GVA56" s="230"/>
      <c r="GVB56" s="230"/>
      <c r="GVC56" s="229"/>
      <c r="GVD56" s="226"/>
      <c r="GVE56" s="227"/>
      <c r="GVF56" s="227"/>
      <c r="GVG56" s="227"/>
      <c r="GVH56" s="228"/>
      <c r="GVI56" s="228"/>
      <c r="GVJ56" s="228"/>
      <c r="GVK56" s="228"/>
      <c r="GVL56" s="228"/>
      <c r="GVM56" s="228"/>
      <c r="GVN56" s="229"/>
      <c r="GVO56" s="230"/>
      <c r="GVP56" s="230"/>
      <c r="GVQ56" s="231"/>
      <c r="GVR56" s="229"/>
      <c r="GVS56" s="230"/>
      <c r="GVT56" s="229"/>
      <c r="GVU56" s="229"/>
      <c r="GVV56" s="230"/>
      <c r="GVW56" s="230"/>
      <c r="GVX56" s="230"/>
      <c r="GVY56" s="230"/>
      <c r="GVZ56" s="230"/>
      <c r="GWA56" s="230"/>
      <c r="GWB56" s="230"/>
      <c r="GWC56" s="230"/>
      <c r="GWD56" s="230"/>
      <c r="GWE56" s="230"/>
      <c r="GWF56" s="230"/>
      <c r="GWG56" s="230"/>
      <c r="GWH56" s="229"/>
      <c r="GWI56" s="226"/>
      <c r="GWJ56" s="227"/>
      <c r="GWK56" s="227"/>
      <c r="GWL56" s="227"/>
      <c r="GWM56" s="228"/>
      <c r="GWN56" s="228"/>
      <c r="GWO56" s="228"/>
      <c r="GWP56" s="228"/>
      <c r="GWQ56" s="228"/>
      <c r="GWR56" s="228"/>
      <c r="GWS56" s="229"/>
      <c r="GWT56" s="230"/>
      <c r="GWU56" s="230"/>
      <c r="GWV56" s="231"/>
      <c r="GWW56" s="229"/>
      <c r="GWX56" s="230"/>
      <c r="GWY56" s="229"/>
      <c r="GWZ56" s="229"/>
      <c r="GXA56" s="230"/>
      <c r="GXB56" s="230"/>
      <c r="GXC56" s="230"/>
      <c r="GXD56" s="230"/>
      <c r="GXE56" s="230"/>
      <c r="GXF56" s="230"/>
      <c r="GXG56" s="230"/>
      <c r="GXH56" s="230"/>
      <c r="GXI56" s="230"/>
      <c r="GXJ56" s="230"/>
      <c r="GXK56" s="230"/>
      <c r="GXL56" s="230"/>
      <c r="GXM56" s="229"/>
      <c r="GXN56" s="226"/>
      <c r="GXO56" s="227"/>
      <c r="GXP56" s="227"/>
      <c r="GXQ56" s="227"/>
      <c r="GXR56" s="228"/>
      <c r="GXS56" s="228"/>
      <c r="GXT56" s="228"/>
      <c r="GXU56" s="228"/>
      <c r="GXV56" s="228"/>
      <c r="GXW56" s="228"/>
      <c r="GXX56" s="229"/>
      <c r="GXY56" s="230"/>
      <c r="GXZ56" s="230"/>
      <c r="GYA56" s="231"/>
      <c r="GYB56" s="229"/>
      <c r="GYC56" s="230"/>
      <c r="GYD56" s="229"/>
      <c r="GYE56" s="229"/>
      <c r="GYF56" s="230"/>
      <c r="GYG56" s="230"/>
      <c r="GYH56" s="230"/>
      <c r="GYI56" s="230"/>
      <c r="GYJ56" s="230"/>
      <c r="GYK56" s="230"/>
      <c r="GYL56" s="230"/>
      <c r="GYM56" s="230"/>
      <c r="GYN56" s="230"/>
      <c r="GYO56" s="230"/>
      <c r="GYP56" s="230"/>
      <c r="GYQ56" s="230"/>
      <c r="GYR56" s="229"/>
      <c r="GYS56" s="226"/>
      <c r="GYT56" s="227"/>
      <c r="GYU56" s="227"/>
      <c r="GYV56" s="227"/>
      <c r="GYW56" s="228"/>
      <c r="GYX56" s="228"/>
      <c r="GYY56" s="228"/>
      <c r="GYZ56" s="228"/>
      <c r="GZA56" s="228"/>
      <c r="GZB56" s="228"/>
      <c r="GZC56" s="229"/>
      <c r="GZD56" s="230"/>
      <c r="GZE56" s="230"/>
      <c r="GZF56" s="231"/>
      <c r="GZG56" s="229"/>
      <c r="GZH56" s="230"/>
      <c r="GZI56" s="229"/>
      <c r="GZJ56" s="229"/>
      <c r="GZK56" s="230"/>
      <c r="GZL56" s="230"/>
      <c r="GZM56" s="230"/>
      <c r="GZN56" s="230"/>
      <c r="GZO56" s="230"/>
      <c r="GZP56" s="230"/>
      <c r="GZQ56" s="230"/>
      <c r="GZR56" s="230"/>
      <c r="GZS56" s="230"/>
      <c r="GZT56" s="230"/>
      <c r="GZU56" s="230"/>
      <c r="GZV56" s="230"/>
      <c r="GZW56" s="229"/>
      <c r="GZX56" s="226"/>
      <c r="GZY56" s="227"/>
      <c r="GZZ56" s="227"/>
      <c r="HAA56" s="227"/>
      <c r="HAB56" s="228"/>
      <c r="HAC56" s="228"/>
      <c r="HAD56" s="228"/>
      <c r="HAE56" s="228"/>
      <c r="HAF56" s="228"/>
      <c r="HAG56" s="228"/>
      <c r="HAH56" s="229"/>
      <c r="HAI56" s="230"/>
      <c r="HAJ56" s="230"/>
      <c r="HAK56" s="231"/>
      <c r="HAL56" s="229"/>
      <c r="HAM56" s="230"/>
      <c r="HAN56" s="229"/>
      <c r="HAO56" s="229"/>
      <c r="HAP56" s="230"/>
      <c r="HAQ56" s="230"/>
      <c r="HAR56" s="230"/>
      <c r="HAS56" s="230"/>
      <c r="HAT56" s="230"/>
      <c r="HAU56" s="230"/>
      <c r="HAV56" s="230"/>
      <c r="HAW56" s="230"/>
      <c r="HAX56" s="230"/>
      <c r="HAY56" s="230"/>
      <c r="HAZ56" s="230"/>
      <c r="HBA56" s="230"/>
      <c r="HBB56" s="229"/>
      <c r="HBC56" s="226"/>
      <c r="HBD56" s="227"/>
      <c r="HBE56" s="227"/>
      <c r="HBF56" s="227"/>
      <c r="HBG56" s="228"/>
      <c r="HBH56" s="228"/>
      <c r="HBI56" s="228"/>
      <c r="HBJ56" s="228"/>
      <c r="HBK56" s="228"/>
      <c r="HBL56" s="228"/>
      <c r="HBM56" s="229"/>
      <c r="HBN56" s="230"/>
      <c r="HBO56" s="230"/>
      <c r="HBP56" s="231"/>
      <c r="HBQ56" s="229"/>
      <c r="HBR56" s="230"/>
      <c r="HBS56" s="229"/>
      <c r="HBT56" s="229"/>
      <c r="HBU56" s="230"/>
      <c r="HBV56" s="230"/>
      <c r="HBW56" s="230"/>
      <c r="HBX56" s="230"/>
      <c r="HBY56" s="230"/>
      <c r="HBZ56" s="230"/>
      <c r="HCA56" s="230"/>
      <c r="HCB56" s="230"/>
      <c r="HCC56" s="230"/>
      <c r="HCD56" s="230"/>
      <c r="HCE56" s="230"/>
      <c r="HCF56" s="230"/>
      <c r="HCG56" s="229"/>
      <c r="HCH56" s="226"/>
      <c r="HCI56" s="227"/>
      <c r="HCJ56" s="227"/>
      <c r="HCK56" s="227"/>
      <c r="HCL56" s="228"/>
      <c r="HCM56" s="228"/>
      <c r="HCN56" s="228"/>
      <c r="HCO56" s="228"/>
      <c r="HCP56" s="228"/>
      <c r="HCQ56" s="228"/>
      <c r="HCR56" s="229"/>
      <c r="HCS56" s="230"/>
      <c r="HCT56" s="230"/>
      <c r="HCU56" s="231"/>
      <c r="HCV56" s="229"/>
      <c r="HCW56" s="230"/>
      <c r="HCX56" s="229"/>
      <c r="HCY56" s="229"/>
      <c r="HCZ56" s="230"/>
      <c r="HDA56" s="230"/>
      <c r="HDB56" s="230"/>
      <c r="HDC56" s="230"/>
      <c r="HDD56" s="230"/>
      <c r="HDE56" s="230"/>
      <c r="HDF56" s="230"/>
      <c r="HDG56" s="230"/>
      <c r="HDH56" s="230"/>
      <c r="HDI56" s="230"/>
      <c r="HDJ56" s="230"/>
      <c r="HDK56" s="230"/>
      <c r="HDL56" s="229"/>
      <c r="HDM56" s="226"/>
      <c r="HDN56" s="227"/>
      <c r="HDO56" s="227"/>
      <c r="HDP56" s="227"/>
      <c r="HDQ56" s="228"/>
      <c r="HDR56" s="228"/>
      <c r="HDS56" s="228"/>
      <c r="HDT56" s="228"/>
      <c r="HDU56" s="228"/>
      <c r="HDV56" s="228"/>
      <c r="HDW56" s="229"/>
      <c r="HDX56" s="230"/>
      <c r="HDY56" s="230"/>
      <c r="HDZ56" s="231"/>
      <c r="HEA56" s="229"/>
      <c r="HEB56" s="230"/>
      <c r="HEC56" s="229"/>
      <c r="HED56" s="229"/>
      <c r="HEE56" s="230"/>
      <c r="HEF56" s="230"/>
      <c r="HEG56" s="230"/>
      <c r="HEH56" s="230"/>
      <c r="HEI56" s="230"/>
      <c r="HEJ56" s="230"/>
      <c r="HEK56" s="230"/>
      <c r="HEL56" s="230"/>
      <c r="HEM56" s="230"/>
      <c r="HEN56" s="230"/>
      <c r="HEO56" s="230"/>
      <c r="HEP56" s="230"/>
      <c r="HEQ56" s="229"/>
      <c r="HER56" s="226"/>
      <c r="HES56" s="227"/>
      <c r="HET56" s="227"/>
      <c r="HEU56" s="227"/>
      <c r="HEV56" s="228"/>
      <c r="HEW56" s="228"/>
      <c r="HEX56" s="228"/>
      <c r="HEY56" s="228"/>
      <c r="HEZ56" s="228"/>
      <c r="HFA56" s="228"/>
      <c r="HFB56" s="229"/>
      <c r="HFC56" s="230"/>
      <c r="HFD56" s="230"/>
      <c r="HFE56" s="231"/>
      <c r="HFF56" s="229"/>
      <c r="HFG56" s="230"/>
      <c r="HFH56" s="229"/>
      <c r="HFI56" s="229"/>
      <c r="HFJ56" s="230"/>
      <c r="HFK56" s="230"/>
      <c r="HFL56" s="230"/>
      <c r="HFM56" s="230"/>
      <c r="HFN56" s="230"/>
      <c r="HFO56" s="230"/>
      <c r="HFP56" s="230"/>
      <c r="HFQ56" s="230"/>
      <c r="HFR56" s="230"/>
      <c r="HFS56" s="230"/>
      <c r="HFT56" s="230"/>
      <c r="HFU56" s="230"/>
      <c r="HFV56" s="229"/>
      <c r="HFW56" s="226"/>
      <c r="HFX56" s="227"/>
      <c r="HFY56" s="227"/>
      <c r="HFZ56" s="227"/>
      <c r="HGA56" s="228"/>
      <c r="HGB56" s="228"/>
      <c r="HGC56" s="228"/>
      <c r="HGD56" s="228"/>
      <c r="HGE56" s="228"/>
      <c r="HGF56" s="228"/>
      <c r="HGG56" s="229"/>
      <c r="HGH56" s="230"/>
      <c r="HGI56" s="230"/>
      <c r="HGJ56" s="231"/>
      <c r="HGK56" s="229"/>
      <c r="HGL56" s="230"/>
      <c r="HGM56" s="229"/>
      <c r="HGN56" s="229"/>
      <c r="HGO56" s="230"/>
      <c r="HGP56" s="230"/>
      <c r="HGQ56" s="230"/>
      <c r="HGR56" s="230"/>
      <c r="HGS56" s="230"/>
      <c r="HGT56" s="230"/>
      <c r="HGU56" s="230"/>
      <c r="HGV56" s="230"/>
      <c r="HGW56" s="230"/>
      <c r="HGX56" s="230"/>
      <c r="HGY56" s="230"/>
      <c r="HGZ56" s="230"/>
      <c r="HHA56" s="229"/>
      <c r="HHB56" s="226"/>
      <c r="HHC56" s="227"/>
      <c r="HHD56" s="227"/>
      <c r="HHE56" s="227"/>
      <c r="HHF56" s="228"/>
      <c r="HHG56" s="228"/>
      <c r="HHH56" s="228"/>
      <c r="HHI56" s="228"/>
      <c r="HHJ56" s="228"/>
      <c r="HHK56" s="228"/>
      <c r="HHL56" s="229"/>
      <c r="HHM56" s="230"/>
      <c r="HHN56" s="230"/>
      <c r="HHO56" s="231"/>
      <c r="HHP56" s="229"/>
      <c r="HHQ56" s="230"/>
      <c r="HHR56" s="229"/>
      <c r="HHS56" s="229"/>
      <c r="HHT56" s="230"/>
      <c r="HHU56" s="230"/>
      <c r="HHV56" s="230"/>
      <c r="HHW56" s="230"/>
      <c r="HHX56" s="230"/>
      <c r="HHY56" s="230"/>
      <c r="HHZ56" s="230"/>
      <c r="HIA56" s="230"/>
      <c r="HIB56" s="230"/>
      <c r="HIC56" s="230"/>
      <c r="HID56" s="230"/>
      <c r="HIE56" s="230"/>
      <c r="HIF56" s="229"/>
      <c r="HIG56" s="226"/>
      <c r="HIH56" s="227"/>
      <c r="HII56" s="227"/>
      <c r="HIJ56" s="227"/>
      <c r="HIK56" s="228"/>
      <c r="HIL56" s="228"/>
      <c r="HIM56" s="228"/>
      <c r="HIN56" s="228"/>
      <c r="HIO56" s="228"/>
      <c r="HIP56" s="228"/>
      <c r="HIQ56" s="229"/>
      <c r="HIR56" s="230"/>
      <c r="HIS56" s="230"/>
      <c r="HIT56" s="231"/>
      <c r="HIU56" s="229"/>
      <c r="HIV56" s="230"/>
      <c r="HIW56" s="229"/>
      <c r="HIX56" s="229"/>
      <c r="HIY56" s="230"/>
      <c r="HIZ56" s="230"/>
      <c r="HJA56" s="230"/>
      <c r="HJB56" s="230"/>
      <c r="HJC56" s="230"/>
      <c r="HJD56" s="230"/>
      <c r="HJE56" s="230"/>
      <c r="HJF56" s="230"/>
      <c r="HJG56" s="230"/>
      <c r="HJH56" s="230"/>
      <c r="HJI56" s="230"/>
      <c r="HJJ56" s="230"/>
      <c r="HJK56" s="229"/>
      <c r="HJL56" s="226"/>
      <c r="HJM56" s="227"/>
      <c r="HJN56" s="227"/>
      <c r="HJO56" s="227"/>
      <c r="HJP56" s="228"/>
      <c r="HJQ56" s="228"/>
      <c r="HJR56" s="228"/>
      <c r="HJS56" s="228"/>
      <c r="HJT56" s="228"/>
      <c r="HJU56" s="228"/>
      <c r="HJV56" s="229"/>
      <c r="HJW56" s="230"/>
      <c r="HJX56" s="230"/>
      <c r="HJY56" s="231"/>
      <c r="HJZ56" s="229"/>
      <c r="HKA56" s="230"/>
      <c r="HKB56" s="229"/>
      <c r="HKC56" s="229"/>
      <c r="HKD56" s="230"/>
      <c r="HKE56" s="230"/>
      <c r="HKF56" s="230"/>
      <c r="HKG56" s="230"/>
      <c r="HKH56" s="230"/>
      <c r="HKI56" s="230"/>
      <c r="HKJ56" s="230"/>
      <c r="HKK56" s="230"/>
      <c r="HKL56" s="230"/>
      <c r="HKM56" s="230"/>
      <c r="HKN56" s="230"/>
      <c r="HKO56" s="230"/>
      <c r="HKP56" s="229"/>
      <c r="HKQ56" s="226"/>
      <c r="HKR56" s="227"/>
      <c r="HKS56" s="227"/>
      <c r="HKT56" s="227"/>
      <c r="HKU56" s="228"/>
      <c r="HKV56" s="228"/>
      <c r="HKW56" s="228"/>
      <c r="HKX56" s="228"/>
      <c r="HKY56" s="228"/>
      <c r="HKZ56" s="228"/>
      <c r="HLA56" s="229"/>
      <c r="HLB56" s="230"/>
      <c r="HLC56" s="230"/>
      <c r="HLD56" s="231"/>
      <c r="HLE56" s="229"/>
      <c r="HLF56" s="230"/>
      <c r="HLG56" s="229"/>
      <c r="HLH56" s="229"/>
      <c r="HLI56" s="230"/>
      <c r="HLJ56" s="230"/>
      <c r="HLK56" s="230"/>
      <c r="HLL56" s="230"/>
      <c r="HLM56" s="230"/>
      <c r="HLN56" s="230"/>
      <c r="HLO56" s="230"/>
      <c r="HLP56" s="230"/>
      <c r="HLQ56" s="230"/>
      <c r="HLR56" s="230"/>
      <c r="HLS56" s="230"/>
      <c r="HLT56" s="230"/>
      <c r="HLU56" s="229"/>
      <c r="HLV56" s="226"/>
      <c r="HLW56" s="227"/>
      <c r="HLX56" s="227"/>
      <c r="HLY56" s="227"/>
      <c r="HLZ56" s="228"/>
      <c r="HMA56" s="228"/>
      <c r="HMB56" s="228"/>
      <c r="HMC56" s="228"/>
      <c r="HMD56" s="228"/>
      <c r="HME56" s="228"/>
      <c r="HMF56" s="229"/>
      <c r="HMG56" s="230"/>
      <c r="HMH56" s="230"/>
      <c r="HMI56" s="231"/>
      <c r="HMJ56" s="229"/>
      <c r="HMK56" s="230"/>
      <c r="HML56" s="229"/>
      <c r="HMM56" s="229"/>
      <c r="HMN56" s="230"/>
      <c r="HMO56" s="230"/>
      <c r="HMP56" s="230"/>
      <c r="HMQ56" s="230"/>
      <c r="HMR56" s="230"/>
      <c r="HMS56" s="230"/>
      <c r="HMT56" s="230"/>
      <c r="HMU56" s="230"/>
      <c r="HMV56" s="230"/>
      <c r="HMW56" s="230"/>
      <c r="HMX56" s="230"/>
      <c r="HMY56" s="230"/>
      <c r="HMZ56" s="229"/>
      <c r="HNA56" s="226"/>
      <c r="HNB56" s="227"/>
      <c r="HNC56" s="227"/>
      <c r="HND56" s="227"/>
      <c r="HNE56" s="228"/>
      <c r="HNF56" s="228"/>
      <c r="HNG56" s="228"/>
      <c r="HNH56" s="228"/>
      <c r="HNI56" s="228"/>
      <c r="HNJ56" s="228"/>
      <c r="HNK56" s="229"/>
      <c r="HNL56" s="230"/>
      <c r="HNM56" s="230"/>
      <c r="HNN56" s="231"/>
      <c r="HNO56" s="229"/>
      <c r="HNP56" s="230"/>
      <c r="HNQ56" s="229"/>
      <c r="HNR56" s="229"/>
      <c r="HNS56" s="230"/>
      <c r="HNT56" s="230"/>
      <c r="HNU56" s="230"/>
      <c r="HNV56" s="230"/>
      <c r="HNW56" s="230"/>
      <c r="HNX56" s="230"/>
      <c r="HNY56" s="230"/>
      <c r="HNZ56" s="230"/>
      <c r="HOA56" s="230"/>
      <c r="HOB56" s="230"/>
      <c r="HOC56" s="230"/>
      <c r="HOD56" s="230"/>
      <c r="HOE56" s="229"/>
      <c r="HOF56" s="226"/>
      <c r="HOG56" s="227"/>
      <c r="HOH56" s="227"/>
      <c r="HOI56" s="227"/>
      <c r="HOJ56" s="228"/>
      <c r="HOK56" s="228"/>
      <c r="HOL56" s="228"/>
      <c r="HOM56" s="228"/>
      <c r="HON56" s="228"/>
      <c r="HOO56" s="228"/>
      <c r="HOP56" s="229"/>
      <c r="HOQ56" s="230"/>
      <c r="HOR56" s="230"/>
      <c r="HOS56" s="231"/>
      <c r="HOT56" s="229"/>
      <c r="HOU56" s="230"/>
      <c r="HOV56" s="229"/>
      <c r="HOW56" s="229"/>
      <c r="HOX56" s="230"/>
      <c r="HOY56" s="230"/>
      <c r="HOZ56" s="230"/>
      <c r="HPA56" s="230"/>
      <c r="HPB56" s="230"/>
      <c r="HPC56" s="230"/>
      <c r="HPD56" s="230"/>
      <c r="HPE56" s="230"/>
      <c r="HPF56" s="230"/>
      <c r="HPG56" s="230"/>
      <c r="HPH56" s="230"/>
      <c r="HPI56" s="230"/>
      <c r="HPJ56" s="229"/>
      <c r="HPK56" s="226"/>
      <c r="HPL56" s="227"/>
      <c r="HPM56" s="227"/>
      <c r="HPN56" s="227"/>
      <c r="HPO56" s="228"/>
      <c r="HPP56" s="228"/>
      <c r="HPQ56" s="228"/>
      <c r="HPR56" s="228"/>
      <c r="HPS56" s="228"/>
      <c r="HPT56" s="228"/>
      <c r="HPU56" s="229"/>
      <c r="HPV56" s="230"/>
      <c r="HPW56" s="230"/>
      <c r="HPX56" s="231"/>
      <c r="HPY56" s="229"/>
      <c r="HPZ56" s="230"/>
      <c r="HQA56" s="229"/>
      <c r="HQB56" s="229"/>
      <c r="HQC56" s="230"/>
      <c r="HQD56" s="230"/>
      <c r="HQE56" s="230"/>
      <c r="HQF56" s="230"/>
      <c r="HQG56" s="230"/>
      <c r="HQH56" s="230"/>
      <c r="HQI56" s="230"/>
      <c r="HQJ56" s="230"/>
      <c r="HQK56" s="230"/>
      <c r="HQL56" s="230"/>
      <c r="HQM56" s="230"/>
      <c r="HQN56" s="230"/>
      <c r="HQO56" s="229"/>
      <c r="HQP56" s="226"/>
      <c r="HQQ56" s="227"/>
      <c r="HQR56" s="227"/>
      <c r="HQS56" s="227"/>
      <c r="HQT56" s="228"/>
      <c r="HQU56" s="228"/>
      <c r="HQV56" s="228"/>
      <c r="HQW56" s="228"/>
      <c r="HQX56" s="228"/>
      <c r="HQY56" s="228"/>
      <c r="HQZ56" s="229"/>
      <c r="HRA56" s="230"/>
      <c r="HRB56" s="230"/>
      <c r="HRC56" s="231"/>
      <c r="HRD56" s="229"/>
      <c r="HRE56" s="230"/>
      <c r="HRF56" s="229"/>
      <c r="HRG56" s="229"/>
      <c r="HRH56" s="230"/>
      <c r="HRI56" s="230"/>
      <c r="HRJ56" s="230"/>
      <c r="HRK56" s="230"/>
      <c r="HRL56" s="230"/>
      <c r="HRM56" s="230"/>
      <c r="HRN56" s="230"/>
      <c r="HRO56" s="230"/>
      <c r="HRP56" s="230"/>
      <c r="HRQ56" s="230"/>
      <c r="HRR56" s="230"/>
      <c r="HRS56" s="230"/>
      <c r="HRT56" s="229"/>
      <c r="HRU56" s="226"/>
      <c r="HRV56" s="227"/>
      <c r="HRW56" s="227"/>
      <c r="HRX56" s="227"/>
      <c r="HRY56" s="228"/>
      <c r="HRZ56" s="228"/>
      <c r="HSA56" s="228"/>
      <c r="HSB56" s="228"/>
      <c r="HSC56" s="228"/>
      <c r="HSD56" s="228"/>
      <c r="HSE56" s="229"/>
      <c r="HSF56" s="230"/>
      <c r="HSG56" s="230"/>
      <c r="HSH56" s="231"/>
      <c r="HSI56" s="229"/>
      <c r="HSJ56" s="230"/>
      <c r="HSK56" s="229"/>
      <c r="HSL56" s="229"/>
      <c r="HSM56" s="230"/>
      <c r="HSN56" s="230"/>
      <c r="HSO56" s="230"/>
      <c r="HSP56" s="230"/>
      <c r="HSQ56" s="230"/>
      <c r="HSR56" s="230"/>
      <c r="HSS56" s="230"/>
      <c r="HST56" s="230"/>
      <c r="HSU56" s="230"/>
      <c r="HSV56" s="230"/>
      <c r="HSW56" s="230"/>
      <c r="HSX56" s="230"/>
      <c r="HSY56" s="229"/>
      <c r="HSZ56" s="226"/>
      <c r="HTA56" s="227"/>
      <c r="HTB56" s="227"/>
      <c r="HTC56" s="227"/>
      <c r="HTD56" s="228"/>
      <c r="HTE56" s="228"/>
      <c r="HTF56" s="228"/>
      <c r="HTG56" s="228"/>
      <c r="HTH56" s="228"/>
      <c r="HTI56" s="228"/>
      <c r="HTJ56" s="229"/>
      <c r="HTK56" s="230"/>
      <c r="HTL56" s="230"/>
      <c r="HTM56" s="231"/>
      <c r="HTN56" s="229"/>
      <c r="HTO56" s="230"/>
      <c r="HTP56" s="229"/>
      <c r="HTQ56" s="229"/>
      <c r="HTR56" s="230"/>
      <c r="HTS56" s="230"/>
      <c r="HTT56" s="230"/>
      <c r="HTU56" s="230"/>
      <c r="HTV56" s="230"/>
      <c r="HTW56" s="230"/>
      <c r="HTX56" s="230"/>
      <c r="HTY56" s="230"/>
      <c r="HTZ56" s="230"/>
      <c r="HUA56" s="230"/>
      <c r="HUB56" s="230"/>
      <c r="HUC56" s="230"/>
      <c r="HUD56" s="229"/>
      <c r="HUE56" s="226"/>
      <c r="HUF56" s="227"/>
      <c r="HUG56" s="227"/>
      <c r="HUH56" s="227"/>
      <c r="HUI56" s="228"/>
      <c r="HUJ56" s="228"/>
      <c r="HUK56" s="228"/>
      <c r="HUL56" s="228"/>
      <c r="HUM56" s="228"/>
      <c r="HUN56" s="228"/>
      <c r="HUO56" s="229"/>
      <c r="HUP56" s="230"/>
      <c r="HUQ56" s="230"/>
      <c r="HUR56" s="231"/>
      <c r="HUS56" s="229"/>
      <c r="HUT56" s="230"/>
      <c r="HUU56" s="229"/>
      <c r="HUV56" s="229"/>
      <c r="HUW56" s="230"/>
      <c r="HUX56" s="230"/>
      <c r="HUY56" s="230"/>
      <c r="HUZ56" s="230"/>
      <c r="HVA56" s="230"/>
      <c r="HVB56" s="230"/>
      <c r="HVC56" s="230"/>
      <c r="HVD56" s="230"/>
      <c r="HVE56" s="230"/>
      <c r="HVF56" s="230"/>
      <c r="HVG56" s="230"/>
      <c r="HVH56" s="230"/>
      <c r="HVI56" s="229"/>
      <c r="HVJ56" s="226"/>
      <c r="HVK56" s="227"/>
      <c r="HVL56" s="227"/>
      <c r="HVM56" s="227"/>
      <c r="HVN56" s="228"/>
      <c r="HVO56" s="228"/>
      <c r="HVP56" s="228"/>
      <c r="HVQ56" s="228"/>
      <c r="HVR56" s="228"/>
      <c r="HVS56" s="228"/>
      <c r="HVT56" s="229"/>
      <c r="HVU56" s="230"/>
      <c r="HVV56" s="230"/>
      <c r="HVW56" s="231"/>
      <c r="HVX56" s="229"/>
      <c r="HVY56" s="230"/>
      <c r="HVZ56" s="229"/>
      <c r="HWA56" s="229"/>
      <c r="HWB56" s="230"/>
      <c r="HWC56" s="230"/>
      <c r="HWD56" s="230"/>
      <c r="HWE56" s="230"/>
      <c r="HWF56" s="230"/>
      <c r="HWG56" s="230"/>
      <c r="HWH56" s="230"/>
      <c r="HWI56" s="230"/>
      <c r="HWJ56" s="230"/>
      <c r="HWK56" s="230"/>
      <c r="HWL56" s="230"/>
      <c r="HWM56" s="230"/>
      <c r="HWN56" s="229"/>
      <c r="HWO56" s="226"/>
      <c r="HWP56" s="227"/>
      <c r="HWQ56" s="227"/>
      <c r="HWR56" s="227"/>
      <c r="HWS56" s="228"/>
      <c r="HWT56" s="228"/>
      <c r="HWU56" s="228"/>
      <c r="HWV56" s="228"/>
      <c r="HWW56" s="228"/>
      <c r="HWX56" s="228"/>
      <c r="HWY56" s="229"/>
      <c r="HWZ56" s="230"/>
      <c r="HXA56" s="230"/>
      <c r="HXB56" s="231"/>
      <c r="HXC56" s="229"/>
      <c r="HXD56" s="230"/>
      <c r="HXE56" s="229"/>
      <c r="HXF56" s="229"/>
      <c r="HXG56" s="230"/>
      <c r="HXH56" s="230"/>
      <c r="HXI56" s="230"/>
      <c r="HXJ56" s="230"/>
      <c r="HXK56" s="230"/>
      <c r="HXL56" s="230"/>
      <c r="HXM56" s="230"/>
      <c r="HXN56" s="230"/>
      <c r="HXO56" s="230"/>
      <c r="HXP56" s="230"/>
      <c r="HXQ56" s="230"/>
      <c r="HXR56" s="230"/>
      <c r="HXS56" s="229"/>
      <c r="HXT56" s="226"/>
      <c r="HXU56" s="227"/>
      <c r="HXV56" s="227"/>
      <c r="HXW56" s="227"/>
      <c r="HXX56" s="228"/>
      <c r="HXY56" s="228"/>
      <c r="HXZ56" s="228"/>
      <c r="HYA56" s="228"/>
      <c r="HYB56" s="228"/>
      <c r="HYC56" s="228"/>
      <c r="HYD56" s="229"/>
      <c r="HYE56" s="230"/>
      <c r="HYF56" s="230"/>
      <c r="HYG56" s="231"/>
      <c r="HYH56" s="229"/>
      <c r="HYI56" s="230"/>
      <c r="HYJ56" s="229"/>
      <c r="HYK56" s="229"/>
      <c r="HYL56" s="230"/>
      <c r="HYM56" s="230"/>
      <c r="HYN56" s="230"/>
      <c r="HYO56" s="230"/>
      <c r="HYP56" s="230"/>
      <c r="HYQ56" s="230"/>
      <c r="HYR56" s="230"/>
      <c r="HYS56" s="230"/>
      <c r="HYT56" s="230"/>
      <c r="HYU56" s="230"/>
      <c r="HYV56" s="230"/>
      <c r="HYW56" s="230"/>
      <c r="HYX56" s="229"/>
      <c r="HYY56" s="226"/>
      <c r="HYZ56" s="227"/>
      <c r="HZA56" s="227"/>
      <c r="HZB56" s="227"/>
      <c r="HZC56" s="228"/>
      <c r="HZD56" s="228"/>
      <c r="HZE56" s="228"/>
      <c r="HZF56" s="228"/>
      <c r="HZG56" s="228"/>
      <c r="HZH56" s="228"/>
      <c r="HZI56" s="229"/>
      <c r="HZJ56" s="230"/>
      <c r="HZK56" s="230"/>
      <c r="HZL56" s="231"/>
      <c r="HZM56" s="229"/>
      <c r="HZN56" s="230"/>
      <c r="HZO56" s="229"/>
      <c r="HZP56" s="229"/>
      <c r="HZQ56" s="230"/>
      <c r="HZR56" s="230"/>
      <c r="HZS56" s="230"/>
      <c r="HZT56" s="230"/>
      <c r="HZU56" s="230"/>
      <c r="HZV56" s="230"/>
      <c r="HZW56" s="230"/>
      <c r="HZX56" s="230"/>
      <c r="HZY56" s="230"/>
      <c r="HZZ56" s="230"/>
      <c r="IAA56" s="230"/>
      <c r="IAB56" s="230"/>
      <c r="IAC56" s="229"/>
      <c r="IAD56" s="226"/>
      <c r="IAE56" s="227"/>
      <c r="IAF56" s="227"/>
      <c r="IAG56" s="227"/>
      <c r="IAH56" s="228"/>
      <c r="IAI56" s="228"/>
      <c r="IAJ56" s="228"/>
      <c r="IAK56" s="228"/>
      <c r="IAL56" s="228"/>
      <c r="IAM56" s="228"/>
      <c r="IAN56" s="229"/>
      <c r="IAO56" s="230"/>
      <c r="IAP56" s="230"/>
      <c r="IAQ56" s="231"/>
      <c r="IAR56" s="229"/>
      <c r="IAS56" s="230"/>
      <c r="IAT56" s="229"/>
      <c r="IAU56" s="229"/>
      <c r="IAV56" s="230"/>
      <c r="IAW56" s="230"/>
      <c r="IAX56" s="230"/>
      <c r="IAY56" s="230"/>
      <c r="IAZ56" s="230"/>
      <c r="IBA56" s="230"/>
      <c r="IBB56" s="230"/>
      <c r="IBC56" s="230"/>
      <c r="IBD56" s="230"/>
      <c r="IBE56" s="230"/>
      <c r="IBF56" s="230"/>
      <c r="IBG56" s="230"/>
      <c r="IBH56" s="229"/>
      <c r="IBI56" s="226"/>
      <c r="IBJ56" s="227"/>
      <c r="IBK56" s="227"/>
      <c r="IBL56" s="227"/>
      <c r="IBM56" s="228"/>
      <c r="IBN56" s="228"/>
      <c r="IBO56" s="228"/>
      <c r="IBP56" s="228"/>
      <c r="IBQ56" s="228"/>
      <c r="IBR56" s="228"/>
      <c r="IBS56" s="229"/>
      <c r="IBT56" s="230"/>
      <c r="IBU56" s="230"/>
      <c r="IBV56" s="231"/>
      <c r="IBW56" s="229"/>
      <c r="IBX56" s="230"/>
      <c r="IBY56" s="229"/>
      <c r="IBZ56" s="229"/>
      <c r="ICA56" s="230"/>
      <c r="ICB56" s="230"/>
      <c r="ICC56" s="230"/>
      <c r="ICD56" s="230"/>
      <c r="ICE56" s="230"/>
      <c r="ICF56" s="230"/>
      <c r="ICG56" s="230"/>
      <c r="ICH56" s="230"/>
      <c r="ICI56" s="230"/>
      <c r="ICJ56" s="230"/>
      <c r="ICK56" s="230"/>
      <c r="ICL56" s="230"/>
      <c r="ICM56" s="229"/>
      <c r="ICN56" s="226"/>
      <c r="ICO56" s="227"/>
      <c r="ICP56" s="227"/>
      <c r="ICQ56" s="227"/>
      <c r="ICR56" s="228"/>
      <c r="ICS56" s="228"/>
      <c r="ICT56" s="228"/>
      <c r="ICU56" s="228"/>
      <c r="ICV56" s="228"/>
      <c r="ICW56" s="228"/>
      <c r="ICX56" s="229"/>
      <c r="ICY56" s="230"/>
      <c r="ICZ56" s="230"/>
      <c r="IDA56" s="231"/>
      <c r="IDB56" s="229"/>
      <c r="IDC56" s="230"/>
      <c r="IDD56" s="229"/>
      <c r="IDE56" s="229"/>
      <c r="IDF56" s="230"/>
      <c r="IDG56" s="230"/>
      <c r="IDH56" s="230"/>
      <c r="IDI56" s="230"/>
      <c r="IDJ56" s="230"/>
      <c r="IDK56" s="230"/>
      <c r="IDL56" s="230"/>
      <c r="IDM56" s="230"/>
      <c r="IDN56" s="230"/>
      <c r="IDO56" s="230"/>
      <c r="IDP56" s="230"/>
      <c r="IDQ56" s="230"/>
      <c r="IDR56" s="229"/>
      <c r="IDS56" s="226"/>
      <c r="IDT56" s="227"/>
      <c r="IDU56" s="227"/>
      <c r="IDV56" s="227"/>
      <c r="IDW56" s="228"/>
      <c r="IDX56" s="228"/>
      <c r="IDY56" s="228"/>
      <c r="IDZ56" s="228"/>
      <c r="IEA56" s="228"/>
      <c r="IEB56" s="228"/>
      <c r="IEC56" s="229"/>
      <c r="IED56" s="230"/>
      <c r="IEE56" s="230"/>
      <c r="IEF56" s="231"/>
      <c r="IEG56" s="229"/>
      <c r="IEH56" s="230"/>
      <c r="IEI56" s="229"/>
      <c r="IEJ56" s="229"/>
      <c r="IEK56" s="230"/>
      <c r="IEL56" s="230"/>
      <c r="IEM56" s="230"/>
      <c r="IEN56" s="230"/>
      <c r="IEO56" s="230"/>
      <c r="IEP56" s="230"/>
      <c r="IEQ56" s="230"/>
      <c r="IER56" s="230"/>
      <c r="IES56" s="230"/>
      <c r="IET56" s="230"/>
      <c r="IEU56" s="230"/>
      <c r="IEV56" s="230"/>
      <c r="IEW56" s="229"/>
      <c r="IEX56" s="226"/>
      <c r="IEY56" s="227"/>
      <c r="IEZ56" s="227"/>
      <c r="IFA56" s="227"/>
      <c r="IFB56" s="228"/>
      <c r="IFC56" s="228"/>
      <c r="IFD56" s="228"/>
      <c r="IFE56" s="228"/>
      <c r="IFF56" s="228"/>
      <c r="IFG56" s="228"/>
      <c r="IFH56" s="229"/>
      <c r="IFI56" s="230"/>
      <c r="IFJ56" s="230"/>
      <c r="IFK56" s="231"/>
      <c r="IFL56" s="229"/>
      <c r="IFM56" s="230"/>
      <c r="IFN56" s="229"/>
      <c r="IFO56" s="229"/>
      <c r="IFP56" s="230"/>
      <c r="IFQ56" s="230"/>
      <c r="IFR56" s="230"/>
      <c r="IFS56" s="230"/>
      <c r="IFT56" s="230"/>
      <c r="IFU56" s="230"/>
      <c r="IFV56" s="230"/>
      <c r="IFW56" s="230"/>
      <c r="IFX56" s="230"/>
      <c r="IFY56" s="230"/>
      <c r="IFZ56" s="230"/>
      <c r="IGA56" s="230"/>
      <c r="IGB56" s="229"/>
      <c r="IGC56" s="226"/>
      <c r="IGD56" s="227"/>
      <c r="IGE56" s="227"/>
      <c r="IGF56" s="227"/>
      <c r="IGG56" s="228"/>
      <c r="IGH56" s="228"/>
      <c r="IGI56" s="228"/>
      <c r="IGJ56" s="228"/>
      <c r="IGK56" s="228"/>
      <c r="IGL56" s="228"/>
      <c r="IGM56" s="229"/>
      <c r="IGN56" s="230"/>
      <c r="IGO56" s="230"/>
      <c r="IGP56" s="231"/>
      <c r="IGQ56" s="229"/>
      <c r="IGR56" s="230"/>
      <c r="IGS56" s="229"/>
      <c r="IGT56" s="229"/>
      <c r="IGU56" s="230"/>
      <c r="IGV56" s="230"/>
      <c r="IGW56" s="230"/>
      <c r="IGX56" s="230"/>
      <c r="IGY56" s="230"/>
      <c r="IGZ56" s="230"/>
      <c r="IHA56" s="230"/>
      <c r="IHB56" s="230"/>
      <c r="IHC56" s="230"/>
      <c r="IHD56" s="230"/>
      <c r="IHE56" s="230"/>
      <c r="IHF56" s="230"/>
      <c r="IHG56" s="229"/>
      <c r="IHH56" s="226"/>
      <c r="IHI56" s="227"/>
      <c r="IHJ56" s="227"/>
      <c r="IHK56" s="227"/>
      <c r="IHL56" s="228"/>
      <c r="IHM56" s="228"/>
      <c r="IHN56" s="228"/>
      <c r="IHO56" s="228"/>
      <c r="IHP56" s="228"/>
      <c r="IHQ56" s="228"/>
      <c r="IHR56" s="229"/>
      <c r="IHS56" s="230"/>
      <c r="IHT56" s="230"/>
      <c r="IHU56" s="231"/>
      <c r="IHV56" s="229"/>
      <c r="IHW56" s="230"/>
      <c r="IHX56" s="229"/>
      <c r="IHY56" s="229"/>
      <c r="IHZ56" s="230"/>
      <c r="IIA56" s="230"/>
      <c r="IIB56" s="230"/>
      <c r="IIC56" s="230"/>
      <c r="IID56" s="230"/>
      <c r="IIE56" s="230"/>
      <c r="IIF56" s="230"/>
      <c r="IIG56" s="230"/>
      <c r="IIH56" s="230"/>
      <c r="III56" s="230"/>
      <c r="IIJ56" s="230"/>
      <c r="IIK56" s="230"/>
      <c r="IIL56" s="229"/>
      <c r="IIM56" s="226"/>
      <c r="IIN56" s="227"/>
      <c r="IIO56" s="227"/>
      <c r="IIP56" s="227"/>
      <c r="IIQ56" s="228"/>
      <c r="IIR56" s="228"/>
      <c r="IIS56" s="228"/>
      <c r="IIT56" s="228"/>
      <c r="IIU56" s="228"/>
      <c r="IIV56" s="228"/>
      <c r="IIW56" s="229"/>
      <c r="IIX56" s="230"/>
      <c r="IIY56" s="230"/>
      <c r="IIZ56" s="231"/>
      <c r="IJA56" s="229"/>
      <c r="IJB56" s="230"/>
      <c r="IJC56" s="229"/>
      <c r="IJD56" s="229"/>
      <c r="IJE56" s="230"/>
      <c r="IJF56" s="230"/>
      <c r="IJG56" s="230"/>
      <c r="IJH56" s="230"/>
      <c r="IJI56" s="230"/>
      <c r="IJJ56" s="230"/>
      <c r="IJK56" s="230"/>
      <c r="IJL56" s="230"/>
      <c r="IJM56" s="230"/>
      <c r="IJN56" s="230"/>
      <c r="IJO56" s="230"/>
      <c r="IJP56" s="230"/>
      <c r="IJQ56" s="229"/>
      <c r="IJR56" s="226"/>
      <c r="IJS56" s="227"/>
      <c r="IJT56" s="227"/>
      <c r="IJU56" s="227"/>
      <c r="IJV56" s="228"/>
      <c r="IJW56" s="228"/>
      <c r="IJX56" s="228"/>
      <c r="IJY56" s="228"/>
      <c r="IJZ56" s="228"/>
      <c r="IKA56" s="228"/>
      <c r="IKB56" s="229"/>
      <c r="IKC56" s="230"/>
      <c r="IKD56" s="230"/>
      <c r="IKE56" s="231"/>
      <c r="IKF56" s="229"/>
      <c r="IKG56" s="230"/>
      <c r="IKH56" s="229"/>
      <c r="IKI56" s="229"/>
      <c r="IKJ56" s="230"/>
      <c r="IKK56" s="230"/>
      <c r="IKL56" s="230"/>
      <c r="IKM56" s="230"/>
      <c r="IKN56" s="230"/>
      <c r="IKO56" s="230"/>
      <c r="IKP56" s="230"/>
      <c r="IKQ56" s="230"/>
      <c r="IKR56" s="230"/>
      <c r="IKS56" s="230"/>
      <c r="IKT56" s="230"/>
      <c r="IKU56" s="230"/>
      <c r="IKV56" s="229"/>
      <c r="IKW56" s="226"/>
      <c r="IKX56" s="227"/>
      <c r="IKY56" s="227"/>
      <c r="IKZ56" s="227"/>
      <c r="ILA56" s="228"/>
      <c r="ILB56" s="228"/>
      <c r="ILC56" s="228"/>
      <c r="ILD56" s="228"/>
      <c r="ILE56" s="228"/>
      <c r="ILF56" s="228"/>
      <c r="ILG56" s="229"/>
      <c r="ILH56" s="230"/>
      <c r="ILI56" s="230"/>
      <c r="ILJ56" s="231"/>
      <c r="ILK56" s="229"/>
      <c r="ILL56" s="230"/>
      <c r="ILM56" s="229"/>
      <c r="ILN56" s="229"/>
      <c r="ILO56" s="230"/>
      <c r="ILP56" s="230"/>
      <c r="ILQ56" s="230"/>
      <c r="ILR56" s="230"/>
      <c r="ILS56" s="230"/>
      <c r="ILT56" s="230"/>
      <c r="ILU56" s="230"/>
      <c r="ILV56" s="230"/>
      <c r="ILW56" s="230"/>
      <c r="ILX56" s="230"/>
      <c r="ILY56" s="230"/>
      <c r="ILZ56" s="230"/>
      <c r="IMA56" s="229"/>
      <c r="IMB56" s="226"/>
      <c r="IMC56" s="227"/>
      <c r="IMD56" s="227"/>
      <c r="IME56" s="227"/>
      <c r="IMF56" s="228"/>
      <c r="IMG56" s="228"/>
      <c r="IMH56" s="228"/>
      <c r="IMI56" s="228"/>
      <c r="IMJ56" s="228"/>
      <c r="IMK56" s="228"/>
      <c r="IML56" s="229"/>
      <c r="IMM56" s="230"/>
      <c r="IMN56" s="230"/>
      <c r="IMO56" s="231"/>
      <c r="IMP56" s="229"/>
      <c r="IMQ56" s="230"/>
      <c r="IMR56" s="229"/>
      <c r="IMS56" s="229"/>
      <c r="IMT56" s="230"/>
      <c r="IMU56" s="230"/>
      <c r="IMV56" s="230"/>
      <c r="IMW56" s="230"/>
      <c r="IMX56" s="230"/>
      <c r="IMY56" s="230"/>
      <c r="IMZ56" s="230"/>
      <c r="INA56" s="230"/>
      <c r="INB56" s="230"/>
      <c r="INC56" s="230"/>
      <c r="IND56" s="230"/>
      <c r="INE56" s="230"/>
      <c r="INF56" s="229"/>
      <c r="ING56" s="226"/>
      <c r="INH56" s="227"/>
      <c r="INI56" s="227"/>
      <c r="INJ56" s="227"/>
      <c r="INK56" s="228"/>
      <c r="INL56" s="228"/>
      <c r="INM56" s="228"/>
      <c r="INN56" s="228"/>
      <c r="INO56" s="228"/>
      <c r="INP56" s="228"/>
      <c r="INQ56" s="229"/>
      <c r="INR56" s="230"/>
      <c r="INS56" s="230"/>
      <c r="INT56" s="231"/>
      <c r="INU56" s="229"/>
      <c r="INV56" s="230"/>
      <c r="INW56" s="229"/>
      <c r="INX56" s="229"/>
      <c r="INY56" s="230"/>
      <c r="INZ56" s="230"/>
      <c r="IOA56" s="230"/>
      <c r="IOB56" s="230"/>
      <c r="IOC56" s="230"/>
      <c r="IOD56" s="230"/>
      <c r="IOE56" s="230"/>
      <c r="IOF56" s="230"/>
      <c r="IOG56" s="230"/>
      <c r="IOH56" s="230"/>
      <c r="IOI56" s="230"/>
      <c r="IOJ56" s="230"/>
      <c r="IOK56" s="229"/>
      <c r="IOL56" s="226"/>
      <c r="IOM56" s="227"/>
      <c r="ION56" s="227"/>
      <c r="IOO56" s="227"/>
      <c r="IOP56" s="228"/>
      <c r="IOQ56" s="228"/>
      <c r="IOR56" s="228"/>
      <c r="IOS56" s="228"/>
      <c r="IOT56" s="228"/>
      <c r="IOU56" s="228"/>
      <c r="IOV56" s="229"/>
      <c r="IOW56" s="230"/>
      <c r="IOX56" s="230"/>
      <c r="IOY56" s="231"/>
      <c r="IOZ56" s="229"/>
      <c r="IPA56" s="230"/>
      <c r="IPB56" s="229"/>
      <c r="IPC56" s="229"/>
      <c r="IPD56" s="230"/>
      <c r="IPE56" s="230"/>
      <c r="IPF56" s="230"/>
      <c r="IPG56" s="230"/>
      <c r="IPH56" s="230"/>
      <c r="IPI56" s="230"/>
      <c r="IPJ56" s="230"/>
      <c r="IPK56" s="230"/>
      <c r="IPL56" s="230"/>
      <c r="IPM56" s="230"/>
      <c r="IPN56" s="230"/>
      <c r="IPO56" s="230"/>
      <c r="IPP56" s="229"/>
      <c r="IPQ56" s="226"/>
      <c r="IPR56" s="227"/>
      <c r="IPS56" s="227"/>
      <c r="IPT56" s="227"/>
      <c r="IPU56" s="228"/>
      <c r="IPV56" s="228"/>
      <c r="IPW56" s="228"/>
      <c r="IPX56" s="228"/>
      <c r="IPY56" s="228"/>
      <c r="IPZ56" s="228"/>
      <c r="IQA56" s="229"/>
      <c r="IQB56" s="230"/>
      <c r="IQC56" s="230"/>
      <c r="IQD56" s="231"/>
      <c r="IQE56" s="229"/>
      <c r="IQF56" s="230"/>
      <c r="IQG56" s="229"/>
      <c r="IQH56" s="229"/>
      <c r="IQI56" s="230"/>
      <c r="IQJ56" s="230"/>
      <c r="IQK56" s="230"/>
      <c r="IQL56" s="230"/>
      <c r="IQM56" s="230"/>
      <c r="IQN56" s="230"/>
      <c r="IQO56" s="230"/>
      <c r="IQP56" s="230"/>
      <c r="IQQ56" s="230"/>
      <c r="IQR56" s="230"/>
      <c r="IQS56" s="230"/>
      <c r="IQT56" s="230"/>
      <c r="IQU56" s="229"/>
      <c r="IQV56" s="226"/>
      <c r="IQW56" s="227"/>
      <c r="IQX56" s="227"/>
      <c r="IQY56" s="227"/>
      <c r="IQZ56" s="228"/>
      <c r="IRA56" s="228"/>
      <c r="IRB56" s="228"/>
      <c r="IRC56" s="228"/>
      <c r="IRD56" s="228"/>
      <c r="IRE56" s="228"/>
      <c r="IRF56" s="229"/>
      <c r="IRG56" s="230"/>
      <c r="IRH56" s="230"/>
      <c r="IRI56" s="231"/>
      <c r="IRJ56" s="229"/>
      <c r="IRK56" s="230"/>
      <c r="IRL56" s="229"/>
      <c r="IRM56" s="229"/>
      <c r="IRN56" s="230"/>
      <c r="IRO56" s="230"/>
      <c r="IRP56" s="230"/>
      <c r="IRQ56" s="230"/>
      <c r="IRR56" s="230"/>
      <c r="IRS56" s="230"/>
      <c r="IRT56" s="230"/>
      <c r="IRU56" s="230"/>
      <c r="IRV56" s="230"/>
      <c r="IRW56" s="230"/>
      <c r="IRX56" s="230"/>
      <c r="IRY56" s="230"/>
      <c r="IRZ56" s="229"/>
      <c r="ISA56" s="226"/>
      <c r="ISB56" s="227"/>
      <c r="ISC56" s="227"/>
      <c r="ISD56" s="227"/>
      <c r="ISE56" s="228"/>
      <c r="ISF56" s="228"/>
      <c r="ISG56" s="228"/>
      <c r="ISH56" s="228"/>
      <c r="ISI56" s="228"/>
      <c r="ISJ56" s="228"/>
      <c r="ISK56" s="229"/>
      <c r="ISL56" s="230"/>
      <c r="ISM56" s="230"/>
      <c r="ISN56" s="231"/>
      <c r="ISO56" s="229"/>
      <c r="ISP56" s="230"/>
      <c r="ISQ56" s="229"/>
      <c r="ISR56" s="229"/>
      <c r="ISS56" s="230"/>
      <c r="IST56" s="230"/>
      <c r="ISU56" s="230"/>
      <c r="ISV56" s="230"/>
      <c r="ISW56" s="230"/>
      <c r="ISX56" s="230"/>
      <c r="ISY56" s="230"/>
      <c r="ISZ56" s="230"/>
      <c r="ITA56" s="230"/>
      <c r="ITB56" s="230"/>
      <c r="ITC56" s="230"/>
      <c r="ITD56" s="230"/>
      <c r="ITE56" s="229"/>
      <c r="ITF56" s="226"/>
      <c r="ITG56" s="227"/>
      <c r="ITH56" s="227"/>
      <c r="ITI56" s="227"/>
      <c r="ITJ56" s="228"/>
      <c r="ITK56" s="228"/>
      <c r="ITL56" s="228"/>
      <c r="ITM56" s="228"/>
      <c r="ITN56" s="228"/>
      <c r="ITO56" s="228"/>
      <c r="ITP56" s="229"/>
      <c r="ITQ56" s="230"/>
      <c r="ITR56" s="230"/>
      <c r="ITS56" s="231"/>
      <c r="ITT56" s="229"/>
      <c r="ITU56" s="230"/>
      <c r="ITV56" s="229"/>
      <c r="ITW56" s="229"/>
      <c r="ITX56" s="230"/>
      <c r="ITY56" s="230"/>
      <c r="ITZ56" s="230"/>
      <c r="IUA56" s="230"/>
      <c r="IUB56" s="230"/>
      <c r="IUC56" s="230"/>
      <c r="IUD56" s="230"/>
      <c r="IUE56" s="230"/>
      <c r="IUF56" s="230"/>
      <c r="IUG56" s="230"/>
      <c r="IUH56" s="230"/>
      <c r="IUI56" s="230"/>
      <c r="IUJ56" s="229"/>
      <c r="IUK56" s="226"/>
      <c r="IUL56" s="227"/>
      <c r="IUM56" s="227"/>
      <c r="IUN56" s="227"/>
      <c r="IUO56" s="228"/>
      <c r="IUP56" s="228"/>
      <c r="IUQ56" s="228"/>
      <c r="IUR56" s="228"/>
      <c r="IUS56" s="228"/>
      <c r="IUT56" s="228"/>
      <c r="IUU56" s="229"/>
      <c r="IUV56" s="230"/>
      <c r="IUW56" s="230"/>
      <c r="IUX56" s="231"/>
      <c r="IUY56" s="229"/>
      <c r="IUZ56" s="230"/>
      <c r="IVA56" s="229"/>
      <c r="IVB56" s="229"/>
      <c r="IVC56" s="230"/>
      <c r="IVD56" s="230"/>
      <c r="IVE56" s="230"/>
      <c r="IVF56" s="230"/>
      <c r="IVG56" s="230"/>
      <c r="IVH56" s="230"/>
      <c r="IVI56" s="230"/>
      <c r="IVJ56" s="230"/>
      <c r="IVK56" s="230"/>
      <c r="IVL56" s="230"/>
      <c r="IVM56" s="230"/>
      <c r="IVN56" s="230"/>
      <c r="IVO56" s="229"/>
      <c r="IVP56" s="226"/>
      <c r="IVQ56" s="227"/>
      <c r="IVR56" s="227"/>
      <c r="IVS56" s="227"/>
      <c r="IVT56" s="228"/>
      <c r="IVU56" s="228"/>
      <c r="IVV56" s="228"/>
      <c r="IVW56" s="228"/>
      <c r="IVX56" s="228"/>
      <c r="IVY56" s="228"/>
      <c r="IVZ56" s="229"/>
      <c r="IWA56" s="230"/>
      <c r="IWB56" s="230"/>
      <c r="IWC56" s="231"/>
      <c r="IWD56" s="229"/>
      <c r="IWE56" s="230"/>
      <c r="IWF56" s="229"/>
      <c r="IWG56" s="229"/>
      <c r="IWH56" s="230"/>
      <c r="IWI56" s="230"/>
      <c r="IWJ56" s="230"/>
      <c r="IWK56" s="230"/>
      <c r="IWL56" s="230"/>
      <c r="IWM56" s="230"/>
      <c r="IWN56" s="230"/>
      <c r="IWO56" s="230"/>
      <c r="IWP56" s="230"/>
      <c r="IWQ56" s="230"/>
      <c r="IWR56" s="230"/>
      <c r="IWS56" s="230"/>
      <c r="IWT56" s="229"/>
      <c r="IWU56" s="226"/>
      <c r="IWV56" s="227"/>
      <c r="IWW56" s="227"/>
      <c r="IWX56" s="227"/>
      <c r="IWY56" s="228"/>
      <c r="IWZ56" s="228"/>
      <c r="IXA56" s="228"/>
      <c r="IXB56" s="228"/>
      <c r="IXC56" s="228"/>
      <c r="IXD56" s="228"/>
      <c r="IXE56" s="229"/>
      <c r="IXF56" s="230"/>
      <c r="IXG56" s="230"/>
      <c r="IXH56" s="231"/>
      <c r="IXI56" s="229"/>
      <c r="IXJ56" s="230"/>
      <c r="IXK56" s="229"/>
      <c r="IXL56" s="229"/>
      <c r="IXM56" s="230"/>
      <c r="IXN56" s="230"/>
      <c r="IXO56" s="230"/>
      <c r="IXP56" s="230"/>
      <c r="IXQ56" s="230"/>
      <c r="IXR56" s="230"/>
      <c r="IXS56" s="230"/>
      <c r="IXT56" s="230"/>
      <c r="IXU56" s="230"/>
      <c r="IXV56" s="230"/>
      <c r="IXW56" s="230"/>
      <c r="IXX56" s="230"/>
      <c r="IXY56" s="229"/>
      <c r="IXZ56" s="226"/>
      <c r="IYA56" s="227"/>
      <c r="IYB56" s="227"/>
      <c r="IYC56" s="227"/>
      <c r="IYD56" s="228"/>
      <c r="IYE56" s="228"/>
      <c r="IYF56" s="228"/>
      <c r="IYG56" s="228"/>
      <c r="IYH56" s="228"/>
      <c r="IYI56" s="228"/>
      <c r="IYJ56" s="229"/>
      <c r="IYK56" s="230"/>
      <c r="IYL56" s="230"/>
      <c r="IYM56" s="231"/>
      <c r="IYN56" s="229"/>
      <c r="IYO56" s="230"/>
      <c r="IYP56" s="229"/>
      <c r="IYQ56" s="229"/>
      <c r="IYR56" s="230"/>
      <c r="IYS56" s="230"/>
      <c r="IYT56" s="230"/>
      <c r="IYU56" s="230"/>
      <c r="IYV56" s="230"/>
      <c r="IYW56" s="230"/>
      <c r="IYX56" s="230"/>
      <c r="IYY56" s="230"/>
      <c r="IYZ56" s="230"/>
      <c r="IZA56" s="230"/>
      <c r="IZB56" s="230"/>
      <c r="IZC56" s="230"/>
      <c r="IZD56" s="229"/>
      <c r="IZE56" s="226"/>
      <c r="IZF56" s="227"/>
      <c r="IZG56" s="227"/>
      <c r="IZH56" s="227"/>
      <c r="IZI56" s="228"/>
      <c r="IZJ56" s="228"/>
      <c r="IZK56" s="228"/>
      <c r="IZL56" s="228"/>
      <c r="IZM56" s="228"/>
      <c r="IZN56" s="228"/>
      <c r="IZO56" s="229"/>
      <c r="IZP56" s="230"/>
      <c r="IZQ56" s="230"/>
      <c r="IZR56" s="231"/>
      <c r="IZS56" s="229"/>
      <c r="IZT56" s="230"/>
      <c r="IZU56" s="229"/>
      <c r="IZV56" s="229"/>
      <c r="IZW56" s="230"/>
      <c r="IZX56" s="230"/>
      <c r="IZY56" s="230"/>
      <c r="IZZ56" s="230"/>
      <c r="JAA56" s="230"/>
      <c r="JAB56" s="230"/>
      <c r="JAC56" s="230"/>
      <c r="JAD56" s="230"/>
      <c r="JAE56" s="230"/>
      <c r="JAF56" s="230"/>
      <c r="JAG56" s="230"/>
      <c r="JAH56" s="230"/>
      <c r="JAI56" s="229"/>
      <c r="JAJ56" s="226"/>
      <c r="JAK56" s="227"/>
      <c r="JAL56" s="227"/>
      <c r="JAM56" s="227"/>
      <c r="JAN56" s="228"/>
      <c r="JAO56" s="228"/>
      <c r="JAP56" s="228"/>
      <c r="JAQ56" s="228"/>
      <c r="JAR56" s="228"/>
      <c r="JAS56" s="228"/>
      <c r="JAT56" s="229"/>
      <c r="JAU56" s="230"/>
      <c r="JAV56" s="230"/>
      <c r="JAW56" s="231"/>
      <c r="JAX56" s="229"/>
      <c r="JAY56" s="230"/>
      <c r="JAZ56" s="229"/>
      <c r="JBA56" s="229"/>
      <c r="JBB56" s="230"/>
      <c r="JBC56" s="230"/>
      <c r="JBD56" s="230"/>
      <c r="JBE56" s="230"/>
      <c r="JBF56" s="230"/>
      <c r="JBG56" s="230"/>
      <c r="JBH56" s="230"/>
      <c r="JBI56" s="230"/>
      <c r="JBJ56" s="230"/>
      <c r="JBK56" s="230"/>
      <c r="JBL56" s="230"/>
      <c r="JBM56" s="230"/>
      <c r="JBN56" s="229"/>
      <c r="JBO56" s="226"/>
      <c r="JBP56" s="227"/>
      <c r="JBQ56" s="227"/>
      <c r="JBR56" s="227"/>
      <c r="JBS56" s="228"/>
      <c r="JBT56" s="228"/>
      <c r="JBU56" s="228"/>
      <c r="JBV56" s="228"/>
      <c r="JBW56" s="228"/>
      <c r="JBX56" s="228"/>
      <c r="JBY56" s="229"/>
      <c r="JBZ56" s="230"/>
      <c r="JCA56" s="230"/>
      <c r="JCB56" s="231"/>
      <c r="JCC56" s="229"/>
      <c r="JCD56" s="230"/>
      <c r="JCE56" s="229"/>
      <c r="JCF56" s="229"/>
      <c r="JCG56" s="230"/>
      <c r="JCH56" s="230"/>
      <c r="JCI56" s="230"/>
      <c r="JCJ56" s="230"/>
      <c r="JCK56" s="230"/>
      <c r="JCL56" s="230"/>
      <c r="JCM56" s="230"/>
      <c r="JCN56" s="230"/>
      <c r="JCO56" s="230"/>
      <c r="JCP56" s="230"/>
      <c r="JCQ56" s="230"/>
      <c r="JCR56" s="230"/>
      <c r="JCS56" s="229"/>
      <c r="JCT56" s="226"/>
      <c r="JCU56" s="227"/>
      <c r="JCV56" s="227"/>
      <c r="JCW56" s="227"/>
      <c r="JCX56" s="228"/>
      <c r="JCY56" s="228"/>
      <c r="JCZ56" s="228"/>
      <c r="JDA56" s="228"/>
      <c r="JDB56" s="228"/>
      <c r="JDC56" s="228"/>
      <c r="JDD56" s="229"/>
      <c r="JDE56" s="230"/>
      <c r="JDF56" s="230"/>
      <c r="JDG56" s="231"/>
      <c r="JDH56" s="229"/>
      <c r="JDI56" s="230"/>
      <c r="JDJ56" s="229"/>
      <c r="JDK56" s="229"/>
      <c r="JDL56" s="230"/>
      <c r="JDM56" s="230"/>
      <c r="JDN56" s="230"/>
      <c r="JDO56" s="230"/>
      <c r="JDP56" s="230"/>
      <c r="JDQ56" s="230"/>
      <c r="JDR56" s="230"/>
      <c r="JDS56" s="230"/>
      <c r="JDT56" s="230"/>
      <c r="JDU56" s="230"/>
      <c r="JDV56" s="230"/>
      <c r="JDW56" s="230"/>
      <c r="JDX56" s="229"/>
      <c r="JDY56" s="226"/>
      <c r="JDZ56" s="227"/>
      <c r="JEA56" s="227"/>
      <c r="JEB56" s="227"/>
      <c r="JEC56" s="228"/>
      <c r="JED56" s="228"/>
      <c r="JEE56" s="228"/>
      <c r="JEF56" s="228"/>
      <c r="JEG56" s="228"/>
      <c r="JEH56" s="228"/>
      <c r="JEI56" s="229"/>
      <c r="JEJ56" s="230"/>
      <c r="JEK56" s="230"/>
      <c r="JEL56" s="231"/>
      <c r="JEM56" s="229"/>
      <c r="JEN56" s="230"/>
      <c r="JEO56" s="229"/>
      <c r="JEP56" s="229"/>
      <c r="JEQ56" s="230"/>
      <c r="JER56" s="230"/>
      <c r="JES56" s="230"/>
      <c r="JET56" s="230"/>
      <c r="JEU56" s="230"/>
      <c r="JEV56" s="230"/>
      <c r="JEW56" s="230"/>
      <c r="JEX56" s="230"/>
      <c r="JEY56" s="230"/>
      <c r="JEZ56" s="230"/>
      <c r="JFA56" s="230"/>
      <c r="JFB56" s="230"/>
      <c r="JFC56" s="229"/>
      <c r="JFD56" s="226"/>
      <c r="JFE56" s="227"/>
      <c r="JFF56" s="227"/>
      <c r="JFG56" s="227"/>
      <c r="JFH56" s="228"/>
      <c r="JFI56" s="228"/>
      <c r="JFJ56" s="228"/>
      <c r="JFK56" s="228"/>
      <c r="JFL56" s="228"/>
      <c r="JFM56" s="228"/>
      <c r="JFN56" s="229"/>
      <c r="JFO56" s="230"/>
      <c r="JFP56" s="230"/>
      <c r="JFQ56" s="231"/>
      <c r="JFR56" s="229"/>
      <c r="JFS56" s="230"/>
      <c r="JFT56" s="229"/>
      <c r="JFU56" s="229"/>
      <c r="JFV56" s="230"/>
      <c r="JFW56" s="230"/>
      <c r="JFX56" s="230"/>
      <c r="JFY56" s="230"/>
      <c r="JFZ56" s="230"/>
      <c r="JGA56" s="230"/>
      <c r="JGB56" s="230"/>
      <c r="JGC56" s="230"/>
      <c r="JGD56" s="230"/>
      <c r="JGE56" s="230"/>
      <c r="JGF56" s="230"/>
      <c r="JGG56" s="230"/>
      <c r="JGH56" s="229"/>
      <c r="JGI56" s="226"/>
      <c r="JGJ56" s="227"/>
      <c r="JGK56" s="227"/>
      <c r="JGL56" s="227"/>
      <c r="JGM56" s="228"/>
      <c r="JGN56" s="228"/>
      <c r="JGO56" s="228"/>
      <c r="JGP56" s="228"/>
      <c r="JGQ56" s="228"/>
      <c r="JGR56" s="228"/>
      <c r="JGS56" s="229"/>
      <c r="JGT56" s="230"/>
      <c r="JGU56" s="230"/>
      <c r="JGV56" s="231"/>
      <c r="JGW56" s="229"/>
      <c r="JGX56" s="230"/>
      <c r="JGY56" s="229"/>
      <c r="JGZ56" s="229"/>
      <c r="JHA56" s="230"/>
      <c r="JHB56" s="230"/>
      <c r="JHC56" s="230"/>
      <c r="JHD56" s="230"/>
      <c r="JHE56" s="230"/>
      <c r="JHF56" s="230"/>
      <c r="JHG56" s="230"/>
      <c r="JHH56" s="230"/>
      <c r="JHI56" s="230"/>
      <c r="JHJ56" s="230"/>
      <c r="JHK56" s="230"/>
      <c r="JHL56" s="230"/>
      <c r="JHM56" s="229"/>
      <c r="JHN56" s="226"/>
      <c r="JHO56" s="227"/>
      <c r="JHP56" s="227"/>
      <c r="JHQ56" s="227"/>
      <c r="JHR56" s="228"/>
      <c r="JHS56" s="228"/>
      <c r="JHT56" s="228"/>
      <c r="JHU56" s="228"/>
      <c r="JHV56" s="228"/>
      <c r="JHW56" s="228"/>
      <c r="JHX56" s="229"/>
      <c r="JHY56" s="230"/>
      <c r="JHZ56" s="230"/>
      <c r="JIA56" s="231"/>
      <c r="JIB56" s="229"/>
      <c r="JIC56" s="230"/>
      <c r="JID56" s="229"/>
      <c r="JIE56" s="229"/>
      <c r="JIF56" s="230"/>
      <c r="JIG56" s="230"/>
      <c r="JIH56" s="230"/>
      <c r="JII56" s="230"/>
      <c r="JIJ56" s="230"/>
      <c r="JIK56" s="230"/>
      <c r="JIL56" s="230"/>
      <c r="JIM56" s="230"/>
      <c r="JIN56" s="230"/>
      <c r="JIO56" s="230"/>
      <c r="JIP56" s="230"/>
      <c r="JIQ56" s="230"/>
      <c r="JIR56" s="229"/>
      <c r="JIS56" s="226"/>
      <c r="JIT56" s="227"/>
      <c r="JIU56" s="227"/>
      <c r="JIV56" s="227"/>
      <c r="JIW56" s="228"/>
      <c r="JIX56" s="228"/>
      <c r="JIY56" s="228"/>
      <c r="JIZ56" s="228"/>
      <c r="JJA56" s="228"/>
      <c r="JJB56" s="228"/>
      <c r="JJC56" s="229"/>
      <c r="JJD56" s="230"/>
      <c r="JJE56" s="230"/>
      <c r="JJF56" s="231"/>
      <c r="JJG56" s="229"/>
      <c r="JJH56" s="230"/>
      <c r="JJI56" s="229"/>
      <c r="JJJ56" s="229"/>
      <c r="JJK56" s="230"/>
      <c r="JJL56" s="230"/>
      <c r="JJM56" s="230"/>
      <c r="JJN56" s="230"/>
      <c r="JJO56" s="230"/>
      <c r="JJP56" s="230"/>
      <c r="JJQ56" s="230"/>
      <c r="JJR56" s="230"/>
      <c r="JJS56" s="230"/>
      <c r="JJT56" s="230"/>
      <c r="JJU56" s="230"/>
      <c r="JJV56" s="230"/>
      <c r="JJW56" s="229"/>
      <c r="JJX56" s="226"/>
      <c r="JJY56" s="227"/>
      <c r="JJZ56" s="227"/>
      <c r="JKA56" s="227"/>
      <c r="JKB56" s="228"/>
      <c r="JKC56" s="228"/>
      <c r="JKD56" s="228"/>
      <c r="JKE56" s="228"/>
      <c r="JKF56" s="228"/>
      <c r="JKG56" s="228"/>
      <c r="JKH56" s="229"/>
      <c r="JKI56" s="230"/>
      <c r="JKJ56" s="230"/>
      <c r="JKK56" s="231"/>
      <c r="JKL56" s="229"/>
      <c r="JKM56" s="230"/>
      <c r="JKN56" s="229"/>
      <c r="JKO56" s="229"/>
      <c r="JKP56" s="230"/>
      <c r="JKQ56" s="230"/>
      <c r="JKR56" s="230"/>
      <c r="JKS56" s="230"/>
      <c r="JKT56" s="230"/>
      <c r="JKU56" s="230"/>
      <c r="JKV56" s="230"/>
      <c r="JKW56" s="230"/>
      <c r="JKX56" s="230"/>
      <c r="JKY56" s="230"/>
      <c r="JKZ56" s="230"/>
      <c r="JLA56" s="230"/>
      <c r="JLB56" s="229"/>
      <c r="JLC56" s="226"/>
      <c r="JLD56" s="227"/>
      <c r="JLE56" s="227"/>
      <c r="JLF56" s="227"/>
      <c r="JLG56" s="228"/>
      <c r="JLH56" s="228"/>
      <c r="JLI56" s="228"/>
      <c r="JLJ56" s="228"/>
      <c r="JLK56" s="228"/>
      <c r="JLL56" s="228"/>
      <c r="JLM56" s="229"/>
      <c r="JLN56" s="230"/>
      <c r="JLO56" s="230"/>
      <c r="JLP56" s="231"/>
      <c r="JLQ56" s="229"/>
      <c r="JLR56" s="230"/>
      <c r="JLS56" s="229"/>
      <c r="JLT56" s="229"/>
      <c r="JLU56" s="230"/>
      <c r="JLV56" s="230"/>
      <c r="JLW56" s="230"/>
      <c r="JLX56" s="230"/>
      <c r="JLY56" s="230"/>
      <c r="JLZ56" s="230"/>
      <c r="JMA56" s="230"/>
      <c r="JMB56" s="230"/>
      <c r="JMC56" s="230"/>
      <c r="JMD56" s="230"/>
      <c r="JME56" s="230"/>
      <c r="JMF56" s="230"/>
      <c r="JMG56" s="229"/>
      <c r="JMH56" s="226"/>
      <c r="JMI56" s="227"/>
      <c r="JMJ56" s="227"/>
      <c r="JMK56" s="227"/>
      <c r="JML56" s="228"/>
      <c r="JMM56" s="228"/>
      <c r="JMN56" s="228"/>
      <c r="JMO56" s="228"/>
      <c r="JMP56" s="228"/>
      <c r="JMQ56" s="228"/>
      <c r="JMR56" s="229"/>
      <c r="JMS56" s="230"/>
      <c r="JMT56" s="230"/>
      <c r="JMU56" s="231"/>
      <c r="JMV56" s="229"/>
      <c r="JMW56" s="230"/>
      <c r="JMX56" s="229"/>
      <c r="JMY56" s="229"/>
      <c r="JMZ56" s="230"/>
      <c r="JNA56" s="230"/>
      <c r="JNB56" s="230"/>
      <c r="JNC56" s="230"/>
      <c r="JND56" s="230"/>
      <c r="JNE56" s="230"/>
      <c r="JNF56" s="230"/>
      <c r="JNG56" s="230"/>
      <c r="JNH56" s="230"/>
      <c r="JNI56" s="230"/>
      <c r="JNJ56" s="230"/>
      <c r="JNK56" s="230"/>
      <c r="JNL56" s="229"/>
      <c r="JNM56" s="226"/>
      <c r="JNN56" s="227"/>
      <c r="JNO56" s="227"/>
      <c r="JNP56" s="227"/>
      <c r="JNQ56" s="228"/>
      <c r="JNR56" s="228"/>
      <c r="JNS56" s="228"/>
      <c r="JNT56" s="228"/>
      <c r="JNU56" s="228"/>
      <c r="JNV56" s="228"/>
      <c r="JNW56" s="229"/>
      <c r="JNX56" s="230"/>
      <c r="JNY56" s="230"/>
      <c r="JNZ56" s="231"/>
      <c r="JOA56" s="229"/>
      <c r="JOB56" s="230"/>
      <c r="JOC56" s="229"/>
      <c r="JOD56" s="229"/>
      <c r="JOE56" s="230"/>
      <c r="JOF56" s="230"/>
      <c r="JOG56" s="230"/>
      <c r="JOH56" s="230"/>
      <c r="JOI56" s="230"/>
      <c r="JOJ56" s="230"/>
      <c r="JOK56" s="230"/>
      <c r="JOL56" s="230"/>
      <c r="JOM56" s="230"/>
      <c r="JON56" s="230"/>
      <c r="JOO56" s="230"/>
      <c r="JOP56" s="230"/>
      <c r="JOQ56" s="229"/>
      <c r="JOR56" s="226"/>
      <c r="JOS56" s="227"/>
      <c r="JOT56" s="227"/>
      <c r="JOU56" s="227"/>
      <c r="JOV56" s="228"/>
      <c r="JOW56" s="228"/>
      <c r="JOX56" s="228"/>
      <c r="JOY56" s="228"/>
      <c r="JOZ56" s="228"/>
      <c r="JPA56" s="228"/>
      <c r="JPB56" s="229"/>
      <c r="JPC56" s="230"/>
      <c r="JPD56" s="230"/>
      <c r="JPE56" s="231"/>
      <c r="JPF56" s="229"/>
      <c r="JPG56" s="230"/>
      <c r="JPH56" s="229"/>
      <c r="JPI56" s="229"/>
      <c r="JPJ56" s="230"/>
      <c r="JPK56" s="230"/>
      <c r="JPL56" s="230"/>
      <c r="JPM56" s="230"/>
      <c r="JPN56" s="230"/>
      <c r="JPO56" s="230"/>
      <c r="JPP56" s="230"/>
      <c r="JPQ56" s="230"/>
      <c r="JPR56" s="230"/>
      <c r="JPS56" s="230"/>
      <c r="JPT56" s="230"/>
      <c r="JPU56" s="230"/>
      <c r="JPV56" s="229"/>
      <c r="JPW56" s="226"/>
      <c r="JPX56" s="227"/>
      <c r="JPY56" s="227"/>
      <c r="JPZ56" s="227"/>
      <c r="JQA56" s="228"/>
      <c r="JQB56" s="228"/>
      <c r="JQC56" s="228"/>
      <c r="JQD56" s="228"/>
      <c r="JQE56" s="228"/>
      <c r="JQF56" s="228"/>
      <c r="JQG56" s="229"/>
      <c r="JQH56" s="230"/>
      <c r="JQI56" s="230"/>
      <c r="JQJ56" s="231"/>
      <c r="JQK56" s="229"/>
      <c r="JQL56" s="230"/>
      <c r="JQM56" s="229"/>
      <c r="JQN56" s="229"/>
      <c r="JQO56" s="230"/>
      <c r="JQP56" s="230"/>
      <c r="JQQ56" s="230"/>
      <c r="JQR56" s="230"/>
      <c r="JQS56" s="230"/>
      <c r="JQT56" s="230"/>
      <c r="JQU56" s="230"/>
      <c r="JQV56" s="230"/>
      <c r="JQW56" s="230"/>
      <c r="JQX56" s="230"/>
      <c r="JQY56" s="230"/>
      <c r="JQZ56" s="230"/>
      <c r="JRA56" s="229"/>
      <c r="JRB56" s="226"/>
      <c r="JRC56" s="227"/>
      <c r="JRD56" s="227"/>
      <c r="JRE56" s="227"/>
      <c r="JRF56" s="228"/>
      <c r="JRG56" s="228"/>
      <c r="JRH56" s="228"/>
      <c r="JRI56" s="228"/>
      <c r="JRJ56" s="228"/>
      <c r="JRK56" s="228"/>
      <c r="JRL56" s="229"/>
      <c r="JRM56" s="230"/>
      <c r="JRN56" s="230"/>
      <c r="JRO56" s="231"/>
      <c r="JRP56" s="229"/>
      <c r="JRQ56" s="230"/>
      <c r="JRR56" s="229"/>
      <c r="JRS56" s="229"/>
      <c r="JRT56" s="230"/>
      <c r="JRU56" s="230"/>
      <c r="JRV56" s="230"/>
      <c r="JRW56" s="230"/>
      <c r="JRX56" s="230"/>
      <c r="JRY56" s="230"/>
      <c r="JRZ56" s="230"/>
      <c r="JSA56" s="230"/>
      <c r="JSB56" s="230"/>
      <c r="JSC56" s="230"/>
      <c r="JSD56" s="230"/>
      <c r="JSE56" s="230"/>
      <c r="JSF56" s="229"/>
      <c r="JSG56" s="226"/>
      <c r="JSH56" s="227"/>
      <c r="JSI56" s="227"/>
      <c r="JSJ56" s="227"/>
      <c r="JSK56" s="228"/>
      <c r="JSL56" s="228"/>
      <c r="JSM56" s="228"/>
      <c r="JSN56" s="228"/>
      <c r="JSO56" s="228"/>
      <c r="JSP56" s="228"/>
      <c r="JSQ56" s="229"/>
      <c r="JSR56" s="230"/>
      <c r="JSS56" s="230"/>
      <c r="JST56" s="231"/>
      <c r="JSU56" s="229"/>
      <c r="JSV56" s="230"/>
      <c r="JSW56" s="229"/>
      <c r="JSX56" s="229"/>
      <c r="JSY56" s="230"/>
      <c r="JSZ56" s="230"/>
      <c r="JTA56" s="230"/>
      <c r="JTB56" s="230"/>
      <c r="JTC56" s="230"/>
      <c r="JTD56" s="230"/>
      <c r="JTE56" s="230"/>
      <c r="JTF56" s="230"/>
      <c r="JTG56" s="230"/>
      <c r="JTH56" s="230"/>
      <c r="JTI56" s="230"/>
      <c r="JTJ56" s="230"/>
      <c r="JTK56" s="229"/>
      <c r="JTL56" s="226"/>
      <c r="JTM56" s="227"/>
      <c r="JTN56" s="227"/>
      <c r="JTO56" s="227"/>
      <c r="JTP56" s="228"/>
      <c r="JTQ56" s="228"/>
      <c r="JTR56" s="228"/>
      <c r="JTS56" s="228"/>
      <c r="JTT56" s="228"/>
      <c r="JTU56" s="228"/>
      <c r="JTV56" s="229"/>
      <c r="JTW56" s="230"/>
      <c r="JTX56" s="230"/>
      <c r="JTY56" s="231"/>
      <c r="JTZ56" s="229"/>
      <c r="JUA56" s="230"/>
      <c r="JUB56" s="229"/>
      <c r="JUC56" s="229"/>
      <c r="JUD56" s="230"/>
      <c r="JUE56" s="230"/>
      <c r="JUF56" s="230"/>
      <c r="JUG56" s="230"/>
      <c r="JUH56" s="230"/>
      <c r="JUI56" s="230"/>
      <c r="JUJ56" s="230"/>
      <c r="JUK56" s="230"/>
      <c r="JUL56" s="230"/>
      <c r="JUM56" s="230"/>
      <c r="JUN56" s="230"/>
      <c r="JUO56" s="230"/>
      <c r="JUP56" s="229"/>
      <c r="JUQ56" s="226"/>
      <c r="JUR56" s="227"/>
      <c r="JUS56" s="227"/>
      <c r="JUT56" s="227"/>
      <c r="JUU56" s="228"/>
      <c r="JUV56" s="228"/>
      <c r="JUW56" s="228"/>
      <c r="JUX56" s="228"/>
      <c r="JUY56" s="228"/>
      <c r="JUZ56" s="228"/>
      <c r="JVA56" s="229"/>
      <c r="JVB56" s="230"/>
      <c r="JVC56" s="230"/>
      <c r="JVD56" s="231"/>
      <c r="JVE56" s="229"/>
      <c r="JVF56" s="230"/>
      <c r="JVG56" s="229"/>
      <c r="JVH56" s="229"/>
      <c r="JVI56" s="230"/>
      <c r="JVJ56" s="230"/>
      <c r="JVK56" s="230"/>
      <c r="JVL56" s="230"/>
      <c r="JVM56" s="230"/>
      <c r="JVN56" s="230"/>
      <c r="JVO56" s="230"/>
      <c r="JVP56" s="230"/>
      <c r="JVQ56" s="230"/>
      <c r="JVR56" s="230"/>
      <c r="JVS56" s="230"/>
      <c r="JVT56" s="230"/>
      <c r="JVU56" s="229"/>
      <c r="JVV56" s="226"/>
      <c r="JVW56" s="227"/>
      <c r="JVX56" s="227"/>
      <c r="JVY56" s="227"/>
      <c r="JVZ56" s="228"/>
      <c r="JWA56" s="228"/>
      <c r="JWB56" s="228"/>
      <c r="JWC56" s="228"/>
      <c r="JWD56" s="228"/>
      <c r="JWE56" s="228"/>
      <c r="JWF56" s="229"/>
      <c r="JWG56" s="230"/>
      <c r="JWH56" s="230"/>
      <c r="JWI56" s="231"/>
      <c r="JWJ56" s="229"/>
      <c r="JWK56" s="230"/>
      <c r="JWL56" s="229"/>
      <c r="JWM56" s="229"/>
      <c r="JWN56" s="230"/>
      <c r="JWO56" s="230"/>
      <c r="JWP56" s="230"/>
      <c r="JWQ56" s="230"/>
      <c r="JWR56" s="230"/>
      <c r="JWS56" s="230"/>
      <c r="JWT56" s="230"/>
      <c r="JWU56" s="230"/>
      <c r="JWV56" s="230"/>
      <c r="JWW56" s="230"/>
      <c r="JWX56" s="230"/>
      <c r="JWY56" s="230"/>
      <c r="JWZ56" s="229"/>
      <c r="JXA56" s="226"/>
      <c r="JXB56" s="227"/>
      <c r="JXC56" s="227"/>
      <c r="JXD56" s="227"/>
      <c r="JXE56" s="228"/>
      <c r="JXF56" s="228"/>
      <c r="JXG56" s="228"/>
      <c r="JXH56" s="228"/>
      <c r="JXI56" s="228"/>
      <c r="JXJ56" s="228"/>
      <c r="JXK56" s="229"/>
      <c r="JXL56" s="230"/>
      <c r="JXM56" s="230"/>
      <c r="JXN56" s="231"/>
      <c r="JXO56" s="229"/>
      <c r="JXP56" s="230"/>
      <c r="JXQ56" s="229"/>
      <c r="JXR56" s="229"/>
      <c r="JXS56" s="230"/>
      <c r="JXT56" s="230"/>
      <c r="JXU56" s="230"/>
      <c r="JXV56" s="230"/>
      <c r="JXW56" s="230"/>
      <c r="JXX56" s="230"/>
      <c r="JXY56" s="230"/>
      <c r="JXZ56" s="230"/>
      <c r="JYA56" s="230"/>
      <c r="JYB56" s="230"/>
      <c r="JYC56" s="230"/>
      <c r="JYD56" s="230"/>
      <c r="JYE56" s="229"/>
      <c r="JYF56" s="226"/>
      <c r="JYG56" s="227"/>
      <c r="JYH56" s="227"/>
      <c r="JYI56" s="227"/>
      <c r="JYJ56" s="228"/>
      <c r="JYK56" s="228"/>
      <c r="JYL56" s="228"/>
      <c r="JYM56" s="228"/>
      <c r="JYN56" s="228"/>
      <c r="JYO56" s="228"/>
      <c r="JYP56" s="229"/>
      <c r="JYQ56" s="230"/>
      <c r="JYR56" s="230"/>
      <c r="JYS56" s="231"/>
      <c r="JYT56" s="229"/>
      <c r="JYU56" s="230"/>
      <c r="JYV56" s="229"/>
      <c r="JYW56" s="229"/>
      <c r="JYX56" s="230"/>
      <c r="JYY56" s="230"/>
      <c r="JYZ56" s="230"/>
      <c r="JZA56" s="230"/>
      <c r="JZB56" s="230"/>
      <c r="JZC56" s="230"/>
      <c r="JZD56" s="230"/>
      <c r="JZE56" s="230"/>
      <c r="JZF56" s="230"/>
      <c r="JZG56" s="230"/>
      <c r="JZH56" s="230"/>
      <c r="JZI56" s="230"/>
      <c r="JZJ56" s="229"/>
      <c r="JZK56" s="226"/>
      <c r="JZL56" s="227"/>
      <c r="JZM56" s="227"/>
      <c r="JZN56" s="227"/>
      <c r="JZO56" s="228"/>
      <c r="JZP56" s="228"/>
      <c r="JZQ56" s="228"/>
      <c r="JZR56" s="228"/>
      <c r="JZS56" s="228"/>
      <c r="JZT56" s="228"/>
      <c r="JZU56" s="229"/>
      <c r="JZV56" s="230"/>
      <c r="JZW56" s="230"/>
      <c r="JZX56" s="231"/>
      <c r="JZY56" s="229"/>
      <c r="JZZ56" s="230"/>
      <c r="KAA56" s="229"/>
      <c r="KAB56" s="229"/>
      <c r="KAC56" s="230"/>
      <c r="KAD56" s="230"/>
      <c r="KAE56" s="230"/>
      <c r="KAF56" s="230"/>
      <c r="KAG56" s="230"/>
      <c r="KAH56" s="230"/>
      <c r="KAI56" s="230"/>
      <c r="KAJ56" s="230"/>
      <c r="KAK56" s="230"/>
      <c r="KAL56" s="230"/>
      <c r="KAM56" s="230"/>
      <c r="KAN56" s="230"/>
      <c r="KAO56" s="229"/>
      <c r="KAP56" s="226"/>
      <c r="KAQ56" s="227"/>
      <c r="KAR56" s="227"/>
      <c r="KAS56" s="227"/>
      <c r="KAT56" s="228"/>
      <c r="KAU56" s="228"/>
      <c r="KAV56" s="228"/>
      <c r="KAW56" s="228"/>
      <c r="KAX56" s="228"/>
      <c r="KAY56" s="228"/>
      <c r="KAZ56" s="229"/>
      <c r="KBA56" s="230"/>
      <c r="KBB56" s="230"/>
      <c r="KBC56" s="231"/>
      <c r="KBD56" s="229"/>
      <c r="KBE56" s="230"/>
      <c r="KBF56" s="229"/>
      <c r="KBG56" s="229"/>
      <c r="KBH56" s="230"/>
      <c r="KBI56" s="230"/>
      <c r="KBJ56" s="230"/>
      <c r="KBK56" s="230"/>
      <c r="KBL56" s="230"/>
      <c r="KBM56" s="230"/>
      <c r="KBN56" s="230"/>
      <c r="KBO56" s="230"/>
      <c r="KBP56" s="230"/>
      <c r="KBQ56" s="230"/>
      <c r="KBR56" s="230"/>
      <c r="KBS56" s="230"/>
      <c r="KBT56" s="229"/>
      <c r="KBU56" s="226"/>
      <c r="KBV56" s="227"/>
      <c r="KBW56" s="227"/>
      <c r="KBX56" s="227"/>
      <c r="KBY56" s="228"/>
      <c r="KBZ56" s="228"/>
      <c r="KCA56" s="228"/>
      <c r="KCB56" s="228"/>
      <c r="KCC56" s="228"/>
      <c r="KCD56" s="228"/>
      <c r="KCE56" s="229"/>
      <c r="KCF56" s="230"/>
      <c r="KCG56" s="230"/>
      <c r="KCH56" s="231"/>
      <c r="KCI56" s="229"/>
      <c r="KCJ56" s="230"/>
      <c r="KCK56" s="229"/>
      <c r="KCL56" s="229"/>
      <c r="KCM56" s="230"/>
      <c r="KCN56" s="230"/>
      <c r="KCO56" s="230"/>
      <c r="KCP56" s="230"/>
      <c r="KCQ56" s="230"/>
      <c r="KCR56" s="230"/>
      <c r="KCS56" s="230"/>
      <c r="KCT56" s="230"/>
      <c r="KCU56" s="230"/>
      <c r="KCV56" s="230"/>
      <c r="KCW56" s="230"/>
      <c r="KCX56" s="230"/>
      <c r="KCY56" s="229"/>
      <c r="KCZ56" s="226"/>
      <c r="KDA56" s="227"/>
      <c r="KDB56" s="227"/>
      <c r="KDC56" s="227"/>
      <c r="KDD56" s="228"/>
      <c r="KDE56" s="228"/>
      <c r="KDF56" s="228"/>
      <c r="KDG56" s="228"/>
      <c r="KDH56" s="228"/>
      <c r="KDI56" s="228"/>
      <c r="KDJ56" s="229"/>
      <c r="KDK56" s="230"/>
      <c r="KDL56" s="230"/>
      <c r="KDM56" s="231"/>
      <c r="KDN56" s="229"/>
      <c r="KDO56" s="230"/>
      <c r="KDP56" s="229"/>
      <c r="KDQ56" s="229"/>
      <c r="KDR56" s="230"/>
      <c r="KDS56" s="230"/>
      <c r="KDT56" s="230"/>
      <c r="KDU56" s="230"/>
      <c r="KDV56" s="230"/>
      <c r="KDW56" s="230"/>
      <c r="KDX56" s="230"/>
      <c r="KDY56" s="230"/>
      <c r="KDZ56" s="230"/>
      <c r="KEA56" s="230"/>
      <c r="KEB56" s="230"/>
      <c r="KEC56" s="230"/>
      <c r="KED56" s="229"/>
      <c r="KEE56" s="226"/>
      <c r="KEF56" s="227"/>
      <c r="KEG56" s="227"/>
      <c r="KEH56" s="227"/>
      <c r="KEI56" s="228"/>
      <c r="KEJ56" s="228"/>
      <c r="KEK56" s="228"/>
      <c r="KEL56" s="228"/>
      <c r="KEM56" s="228"/>
      <c r="KEN56" s="228"/>
      <c r="KEO56" s="229"/>
      <c r="KEP56" s="230"/>
      <c r="KEQ56" s="230"/>
      <c r="KER56" s="231"/>
      <c r="KES56" s="229"/>
      <c r="KET56" s="230"/>
      <c r="KEU56" s="229"/>
      <c r="KEV56" s="229"/>
      <c r="KEW56" s="230"/>
      <c r="KEX56" s="230"/>
      <c r="KEY56" s="230"/>
      <c r="KEZ56" s="230"/>
      <c r="KFA56" s="230"/>
      <c r="KFB56" s="230"/>
      <c r="KFC56" s="230"/>
      <c r="KFD56" s="230"/>
      <c r="KFE56" s="230"/>
      <c r="KFF56" s="230"/>
      <c r="KFG56" s="230"/>
      <c r="KFH56" s="230"/>
      <c r="KFI56" s="229"/>
      <c r="KFJ56" s="226"/>
      <c r="KFK56" s="227"/>
      <c r="KFL56" s="227"/>
      <c r="KFM56" s="227"/>
      <c r="KFN56" s="228"/>
      <c r="KFO56" s="228"/>
      <c r="KFP56" s="228"/>
      <c r="KFQ56" s="228"/>
      <c r="KFR56" s="228"/>
      <c r="KFS56" s="228"/>
      <c r="KFT56" s="229"/>
      <c r="KFU56" s="230"/>
      <c r="KFV56" s="230"/>
      <c r="KFW56" s="231"/>
      <c r="KFX56" s="229"/>
      <c r="KFY56" s="230"/>
      <c r="KFZ56" s="229"/>
      <c r="KGA56" s="229"/>
      <c r="KGB56" s="230"/>
      <c r="KGC56" s="230"/>
      <c r="KGD56" s="230"/>
      <c r="KGE56" s="230"/>
      <c r="KGF56" s="230"/>
      <c r="KGG56" s="230"/>
      <c r="KGH56" s="230"/>
      <c r="KGI56" s="230"/>
      <c r="KGJ56" s="230"/>
      <c r="KGK56" s="230"/>
      <c r="KGL56" s="230"/>
      <c r="KGM56" s="230"/>
      <c r="KGN56" s="229"/>
      <c r="KGO56" s="226"/>
      <c r="KGP56" s="227"/>
      <c r="KGQ56" s="227"/>
      <c r="KGR56" s="227"/>
      <c r="KGS56" s="228"/>
      <c r="KGT56" s="228"/>
      <c r="KGU56" s="228"/>
      <c r="KGV56" s="228"/>
      <c r="KGW56" s="228"/>
      <c r="KGX56" s="228"/>
      <c r="KGY56" s="229"/>
      <c r="KGZ56" s="230"/>
      <c r="KHA56" s="230"/>
      <c r="KHB56" s="231"/>
      <c r="KHC56" s="229"/>
      <c r="KHD56" s="230"/>
      <c r="KHE56" s="229"/>
      <c r="KHF56" s="229"/>
      <c r="KHG56" s="230"/>
      <c r="KHH56" s="230"/>
      <c r="KHI56" s="230"/>
      <c r="KHJ56" s="230"/>
      <c r="KHK56" s="230"/>
      <c r="KHL56" s="230"/>
      <c r="KHM56" s="230"/>
      <c r="KHN56" s="230"/>
      <c r="KHO56" s="230"/>
      <c r="KHP56" s="230"/>
      <c r="KHQ56" s="230"/>
      <c r="KHR56" s="230"/>
      <c r="KHS56" s="229"/>
      <c r="KHT56" s="226"/>
      <c r="KHU56" s="227"/>
      <c r="KHV56" s="227"/>
      <c r="KHW56" s="227"/>
      <c r="KHX56" s="228"/>
      <c r="KHY56" s="228"/>
      <c r="KHZ56" s="228"/>
      <c r="KIA56" s="228"/>
      <c r="KIB56" s="228"/>
      <c r="KIC56" s="228"/>
      <c r="KID56" s="229"/>
      <c r="KIE56" s="230"/>
      <c r="KIF56" s="230"/>
      <c r="KIG56" s="231"/>
      <c r="KIH56" s="229"/>
      <c r="KII56" s="230"/>
      <c r="KIJ56" s="229"/>
      <c r="KIK56" s="229"/>
      <c r="KIL56" s="230"/>
      <c r="KIM56" s="230"/>
      <c r="KIN56" s="230"/>
      <c r="KIO56" s="230"/>
      <c r="KIP56" s="230"/>
      <c r="KIQ56" s="230"/>
      <c r="KIR56" s="230"/>
      <c r="KIS56" s="230"/>
      <c r="KIT56" s="230"/>
      <c r="KIU56" s="230"/>
      <c r="KIV56" s="230"/>
      <c r="KIW56" s="230"/>
      <c r="KIX56" s="229"/>
      <c r="KIY56" s="226"/>
      <c r="KIZ56" s="227"/>
      <c r="KJA56" s="227"/>
      <c r="KJB56" s="227"/>
      <c r="KJC56" s="228"/>
      <c r="KJD56" s="228"/>
      <c r="KJE56" s="228"/>
      <c r="KJF56" s="228"/>
      <c r="KJG56" s="228"/>
      <c r="KJH56" s="228"/>
      <c r="KJI56" s="229"/>
      <c r="KJJ56" s="230"/>
      <c r="KJK56" s="230"/>
      <c r="KJL56" s="231"/>
      <c r="KJM56" s="229"/>
      <c r="KJN56" s="230"/>
      <c r="KJO56" s="229"/>
      <c r="KJP56" s="229"/>
      <c r="KJQ56" s="230"/>
      <c r="KJR56" s="230"/>
      <c r="KJS56" s="230"/>
      <c r="KJT56" s="230"/>
      <c r="KJU56" s="230"/>
      <c r="KJV56" s="230"/>
      <c r="KJW56" s="230"/>
      <c r="KJX56" s="230"/>
      <c r="KJY56" s="230"/>
      <c r="KJZ56" s="230"/>
      <c r="KKA56" s="230"/>
      <c r="KKB56" s="230"/>
      <c r="KKC56" s="229"/>
      <c r="KKD56" s="226"/>
      <c r="KKE56" s="227"/>
      <c r="KKF56" s="227"/>
      <c r="KKG56" s="227"/>
      <c r="KKH56" s="228"/>
      <c r="KKI56" s="228"/>
      <c r="KKJ56" s="228"/>
      <c r="KKK56" s="228"/>
      <c r="KKL56" s="228"/>
      <c r="KKM56" s="228"/>
      <c r="KKN56" s="229"/>
      <c r="KKO56" s="230"/>
      <c r="KKP56" s="230"/>
      <c r="KKQ56" s="231"/>
      <c r="KKR56" s="229"/>
      <c r="KKS56" s="230"/>
      <c r="KKT56" s="229"/>
      <c r="KKU56" s="229"/>
      <c r="KKV56" s="230"/>
      <c r="KKW56" s="230"/>
      <c r="KKX56" s="230"/>
      <c r="KKY56" s="230"/>
      <c r="KKZ56" s="230"/>
      <c r="KLA56" s="230"/>
      <c r="KLB56" s="230"/>
      <c r="KLC56" s="230"/>
      <c r="KLD56" s="230"/>
      <c r="KLE56" s="230"/>
      <c r="KLF56" s="230"/>
      <c r="KLG56" s="230"/>
      <c r="KLH56" s="229"/>
      <c r="KLI56" s="226"/>
      <c r="KLJ56" s="227"/>
      <c r="KLK56" s="227"/>
      <c r="KLL56" s="227"/>
      <c r="KLM56" s="228"/>
      <c r="KLN56" s="228"/>
      <c r="KLO56" s="228"/>
      <c r="KLP56" s="228"/>
      <c r="KLQ56" s="228"/>
      <c r="KLR56" s="228"/>
      <c r="KLS56" s="229"/>
      <c r="KLT56" s="230"/>
      <c r="KLU56" s="230"/>
      <c r="KLV56" s="231"/>
      <c r="KLW56" s="229"/>
      <c r="KLX56" s="230"/>
      <c r="KLY56" s="229"/>
      <c r="KLZ56" s="229"/>
      <c r="KMA56" s="230"/>
      <c r="KMB56" s="230"/>
      <c r="KMC56" s="230"/>
      <c r="KMD56" s="230"/>
      <c r="KME56" s="230"/>
      <c r="KMF56" s="230"/>
      <c r="KMG56" s="230"/>
      <c r="KMH56" s="230"/>
      <c r="KMI56" s="230"/>
      <c r="KMJ56" s="230"/>
      <c r="KMK56" s="230"/>
      <c r="KML56" s="230"/>
      <c r="KMM56" s="229"/>
      <c r="KMN56" s="226"/>
      <c r="KMO56" s="227"/>
      <c r="KMP56" s="227"/>
      <c r="KMQ56" s="227"/>
      <c r="KMR56" s="228"/>
      <c r="KMS56" s="228"/>
      <c r="KMT56" s="228"/>
      <c r="KMU56" s="228"/>
      <c r="KMV56" s="228"/>
      <c r="KMW56" s="228"/>
      <c r="KMX56" s="229"/>
      <c r="KMY56" s="230"/>
      <c r="KMZ56" s="230"/>
      <c r="KNA56" s="231"/>
      <c r="KNB56" s="229"/>
      <c r="KNC56" s="230"/>
      <c r="KND56" s="229"/>
      <c r="KNE56" s="229"/>
      <c r="KNF56" s="230"/>
      <c r="KNG56" s="230"/>
      <c r="KNH56" s="230"/>
      <c r="KNI56" s="230"/>
      <c r="KNJ56" s="230"/>
      <c r="KNK56" s="230"/>
      <c r="KNL56" s="230"/>
      <c r="KNM56" s="230"/>
      <c r="KNN56" s="230"/>
      <c r="KNO56" s="230"/>
      <c r="KNP56" s="230"/>
      <c r="KNQ56" s="230"/>
      <c r="KNR56" s="229"/>
      <c r="KNS56" s="226"/>
      <c r="KNT56" s="227"/>
      <c r="KNU56" s="227"/>
      <c r="KNV56" s="227"/>
      <c r="KNW56" s="228"/>
      <c r="KNX56" s="228"/>
      <c r="KNY56" s="228"/>
      <c r="KNZ56" s="228"/>
      <c r="KOA56" s="228"/>
      <c r="KOB56" s="228"/>
      <c r="KOC56" s="229"/>
      <c r="KOD56" s="230"/>
      <c r="KOE56" s="230"/>
      <c r="KOF56" s="231"/>
      <c r="KOG56" s="229"/>
      <c r="KOH56" s="230"/>
      <c r="KOI56" s="229"/>
      <c r="KOJ56" s="229"/>
      <c r="KOK56" s="230"/>
      <c r="KOL56" s="230"/>
      <c r="KOM56" s="230"/>
      <c r="KON56" s="230"/>
      <c r="KOO56" s="230"/>
      <c r="KOP56" s="230"/>
      <c r="KOQ56" s="230"/>
      <c r="KOR56" s="230"/>
      <c r="KOS56" s="230"/>
      <c r="KOT56" s="230"/>
      <c r="KOU56" s="230"/>
      <c r="KOV56" s="230"/>
      <c r="KOW56" s="229"/>
      <c r="KOX56" s="226"/>
      <c r="KOY56" s="227"/>
      <c r="KOZ56" s="227"/>
      <c r="KPA56" s="227"/>
      <c r="KPB56" s="228"/>
      <c r="KPC56" s="228"/>
      <c r="KPD56" s="228"/>
      <c r="KPE56" s="228"/>
      <c r="KPF56" s="228"/>
      <c r="KPG56" s="228"/>
      <c r="KPH56" s="229"/>
      <c r="KPI56" s="230"/>
      <c r="KPJ56" s="230"/>
      <c r="KPK56" s="231"/>
      <c r="KPL56" s="229"/>
      <c r="KPM56" s="230"/>
      <c r="KPN56" s="229"/>
      <c r="KPO56" s="229"/>
      <c r="KPP56" s="230"/>
      <c r="KPQ56" s="230"/>
      <c r="KPR56" s="230"/>
      <c r="KPS56" s="230"/>
      <c r="KPT56" s="230"/>
      <c r="KPU56" s="230"/>
      <c r="KPV56" s="230"/>
      <c r="KPW56" s="230"/>
      <c r="KPX56" s="230"/>
      <c r="KPY56" s="230"/>
      <c r="KPZ56" s="230"/>
      <c r="KQA56" s="230"/>
      <c r="KQB56" s="229"/>
      <c r="KQC56" s="226"/>
      <c r="KQD56" s="227"/>
      <c r="KQE56" s="227"/>
      <c r="KQF56" s="227"/>
      <c r="KQG56" s="228"/>
      <c r="KQH56" s="228"/>
      <c r="KQI56" s="228"/>
      <c r="KQJ56" s="228"/>
      <c r="KQK56" s="228"/>
      <c r="KQL56" s="228"/>
      <c r="KQM56" s="229"/>
      <c r="KQN56" s="230"/>
      <c r="KQO56" s="230"/>
      <c r="KQP56" s="231"/>
      <c r="KQQ56" s="229"/>
      <c r="KQR56" s="230"/>
      <c r="KQS56" s="229"/>
      <c r="KQT56" s="229"/>
      <c r="KQU56" s="230"/>
      <c r="KQV56" s="230"/>
      <c r="KQW56" s="230"/>
      <c r="KQX56" s="230"/>
      <c r="KQY56" s="230"/>
      <c r="KQZ56" s="230"/>
      <c r="KRA56" s="230"/>
      <c r="KRB56" s="230"/>
      <c r="KRC56" s="230"/>
      <c r="KRD56" s="230"/>
      <c r="KRE56" s="230"/>
      <c r="KRF56" s="230"/>
      <c r="KRG56" s="229"/>
      <c r="KRH56" s="226"/>
      <c r="KRI56" s="227"/>
      <c r="KRJ56" s="227"/>
      <c r="KRK56" s="227"/>
      <c r="KRL56" s="228"/>
      <c r="KRM56" s="228"/>
      <c r="KRN56" s="228"/>
      <c r="KRO56" s="228"/>
      <c r="KRP56" s="228"/>
      <c r="KRQ56" s="228"/>
      <c r="KRR56" s="229"/>
      <c r="KRS56" s="230"/>
      <c r="KRT56" s="230"/>
      <c r="KRU56" s="231"/>
      <c r="KRV56" s="229"/>
      <c r="KRW56" s="230"/>
      <c r="KRX56" s="229"/>
      <c r="KRY56" s="229"/>
      <c r="KRZ56" s="230"/>
      <c r="KSA56" s="230"/>
      <c r="KSB56" s="230"/>
      <c r="KSC56" s="230"/>
      <c r="KSD56" s="230"/>
      <c r="KSE56" s="230"/>
      <c r="KSF56" s="230"/>
      <c r="KSG56" s="230"/>
      <c r="KSH56" s="230"/>
      <c r="KSI56" s="230"/>
      <c r="KSJ56" s="230"/>
      <c r="KSK56" s="230"/>
      <c r="KSL56" s="229"/>
      <c r="KSM56" s="226"/>
      <c r="KSN56" s="227"/>
      <c r="KSO56" s="227"/>
      <c r="KSP56" s="227"/>
      <c r="KSQ56" s="228"/>
      <c r="KSR56" s="228"/>
      <c r="KSS56" s="228"/>
      <c r="KST56" s="228"/>
      <c r="KSU56" s="228"/>
      <c r="KSV56" s="228"/>
      <c r="KSW56" s="229"/>
      <c r="KSX56" s="230"/>
      <c r="KSY56" s="230"/>
      <c r="KSZ56" s="231"/>
      <c r="KTA56" s="229"/>
      <c r="KTB56" s="230"/>
      <c r="KTC56" s="229"/>
      <c r="KTD56" s="229"/>
      <c r="KTE56" s="230"/>
      <c r="KTF56" s="230"/>
      <c r="KTG56" s="230"/>
      <c r="KTH56" s="230"/>
      <c r="KTI56" s="230"/>
      <c r="KTJ56" s="230"/>
      <c r="KTK56" s="230"/>
      <c r="KTL56" s="230"/>
      <c r="KTM56" s="230"/>
      <c r="KTN56" s="230"/>
      <c r="KTO56" s="230"/>
      <c r="KTP56" s="230"/>
      <c r="KTQ56" s="229"/>
      <c r="KTR56" s="226"/>
      <c r="KTS56" s="227"/>
      <c r="KTT56" s="227"/>
      <c r="KTU56" s="227"/>
      <c r="KTV56" s="228"/>
      <c r="KTW56" s="228"/>
      <c r="KTX56" s="228"/>
      <c r="KTY56" s="228"/>
      <c r="KTZ56" s="228"/>
      <c r="KUA56" s="228"/>
      <c r="KUB56" s="229"/>
      <c r="KUC56" s="230"/>
      <c r="KUD56" s="230"/>
      <c r="KUE56" s="231"/>
      <c r="KUF56" s="229"/>
      <c r="KUG56" s="230"/>
      <c r="KUH56" s="229"/>
      <c r="KUI56" s="229"/>
      <c r="KUJ56" s="230"/>
      <c r="KUK56" s="230"/>
      <c r="KUL56" s="230"/>
      <c r="KUM56" s="230"/>
      <c r="KUN56" s="230"/>
      <c r="KUO56" s="230"/>
      <c r="KUP56" s="230"/>
      <c r="KUQ56" s="230"/>
      <c r="KUR56" s="230"/>
      <c r="KUS56" s="230"/>
      <c r="KUT56" s="230"/>
      <c r="KUU56" s="230"/>
      <c r="KUV56" s="229"/>
      <c r="KUW56" s="226"/>
      <c r="KUX56" s="227"/>
      <c r="KUY56" s="227"/>
      <c r="KUZ56" s="227"/>
      <c r="KVA56" s="228"/>
      <c r="KVB56" s="228"/>
      <c r="KVC56" s="228"/>
      <c r="KVD56" s="228"/>
      <c r="KVE56" s="228"/>
      <c r="KVF56" s="228"/>
      <c r="KVG56" s="229"/>
      <c r="KVH56" s="230"/>
      <c r="KVI56" s="230"/>
      <c r="KVJ56" s="231"/>
      <c r="KVK56" s="229"/>
      <c r="KVL56" s="230"/>
      <c r="KVM56" s="229"/>
      <c r="KVN56" s="229"/>
      <c r="KVO56" s="230"/>
      <c r="KVP56" s="230"/>
      <c r="KVQ56" s="230"/>
      <c r="KVR56" s="230"/>
      <c r="KVS56" s="230"/>
      <c r="KVT56" s="230"/>
      <c r="KVU56" s="230"/>
      <c r="KVV56" s="230"/>
      <c r="KVW56" s="230"/>
      <c r="KVX56" s="230"/>
      <c r="KVY56" s="230"/>
      <c r="KVZ56" s="230"/>
      <c r="KWA56" s="229"/>
      <c r="KWB56" s="226"/>
      <c r="KWC56" s="227"/>
      <c r="KWD56" s="227"/>
      <c r="KWE56" s="227"/>
      <c r="KWF56" s="228"/>
      <c r="KWG56" s="228"/>
      <c r="KWH56" s="228"/>
      <c r="KWI56" s="228"/>
      <c r="KWJ56" s="228"/>
      <c r="KWK56" s="228"/>
      <c r="KWL56" s="229"/>
      <c r="KWM56" s="230"/>
      <c r="KWN56" s="230"/>
      <c r="KWO56" s="231"/>
      <c r="KWP56" s="229"/>
      <c r="KWQ56" s="230"/>
      <c r="KWR56" s="229"/>
      <c r="KWS56" s="229"/>
      <c r="KWT56" s="230"/>
      <c r="KWU56" s="230"/>
      <c r="KWV56" s="230"/>
      <c r="KWW56" s="230"/>
      <c r="KWX56" s="230"/>
      <c r="KWY56" s="230"/>
      <c r="KWZ56" s="230"/>
      <c r="KXA56" s="230"/>
      <c r="KXB56" s="230"/>
      <c r="KXC56" s="230"/>
      <c r="KXD56" s="230"/>
      <c r="KXE56" s="230"/>
      <c r="KXF56" s="229"/>
      <c r="KXG56" s="226"/>
      <c r="KXH56" s="227"/>
      <c r="KXI56" s="227"/>
      <c r="KXJ56" s="227"/>
      <c r="KXK56" s="228"/>
      <c r="KXL56" s="228"/>
      <c r="KXM56" s="228"/>
      <c r="KXN56" s="228"/>
      <c r="KXO56" s="228"/>
      <c r="KXP56" s="228"/>
      <c r="KXQ56" s="229"/>
      <c r="KXR56" s="230"/>
      <c r="KXS56" s="230"/>
      <c r="KXT56" s="231"/>
      <c r="KXU56" s="229"/>
      <c r="KXV56" s="230"/>
      <c r="KXW56" s="229"/>
      <c r="KXX56" s="229"/>
      <c r="KXY56" s="230"/>
      <c r="KXZ56" s="230"/>
      <c r="KYA56" s="230"/>
      <c r="KYB56" s="230"/>
      <c r="KYC56" s="230"/>
      <c r="KYD56" s="230"/>
      <c r="KYE56" s="230"/>
      <c r="KYF56" s="230"/>
      <c r="KYG56" s="230"/>
      <c r="KYH56" s="230"/>
      <c r="KYI56" s="230"/>
      <c r="KYJ56" s="230"/>
      <c r="KYK56" s="229"/>
      <c r="KYL56" s="226"/>
      <c r="KYM56" s="227"/>
      <c r="KYN56" s="227"/>
      <c r="KYO56" s="227"/>
      <c r="KYP56" s="228"/>
      <c r="KYQ56" s="228"/>
      <c r="KYR56" s="228"/>
      <c r="KYS56" s="228"/>
      <c r="KYT56" s="228"/>
      <c r="KYU56" s="228"/>
      <c r="KYV56" s="229"/>
      <c r="KYW56" s="230"/>
      <c r="KYX56" s="230"/>
      <c r="KYY56" s="231"/>
      <c r="KYZ56" s="229"/>
      <c r="KZA56" s="230"/>
      <c r="KZB56" s="229"/>
      <c r="KZC56" s="229"/>
      <c r="KZD56" s="230"/>
      <c r="KZE56" s="230"/>
      <c r="KZF56" s="230"/>
      <c r="KZG56" s="230"/>
      <c r="KZH56" s="230"/>
      <c r="KZI56" s="230"/>
      <c r="KZJ56" s="230"/>
      <c r="KZK56" s="230"/>
      <c r="KZL56" s="230"/>
      <c r="KZM56" s="230"/>
      <c r="KZN56" s="230"/>
      <c r="KZO56" s="230"/>
      <c r="KZP56" s="229"/>
      <c r="KZQ56" s="226"/>
      <c r="KZR56" s="227"/>
      <c r="KZS56" s="227"/>
      <c r="KZT56" s="227"/>
      <c r="KZU56" s="228"/>
      <c r="KZV56" s="228"/>
      <c r="KZW56" s="228"/>
      <c r="KZX56" s="228"/>
      <c r="KZY56" s="228"/>
      <c r="KZZ56" s="228"/>
      <c r="LAA56" s="229"/>
      <c r="LAB56" s="230"/>
      <c r="LAC56" s="230"/>
      <c r="LAD56" s="231"/>
      <c r="LAE56" s="229"/>
      <c r="LAF56" s="230"/>
      <c r="LAG56" s="229"/>
      <c r="LAH56" s="229"/>
      <c r="LAI56" s="230"/>
      <c r="LAJ56" s="230"/>
      <c r="LAK56" s="230"/>
      <c r="LAL56" s="230"/>
      <c r="LAM56" s="230"/>
      <c r="LAN56" s="230"/>
      <c r="LAO56" s="230"/>
      <c r="LAP56" s="230"/>
      <c r="LAQ56" s="230"/>
      <c r="LAR56" s="230"/>
      <c r="LAS56" s="230"/>
      <c r="LAT56" s="230"/>
      <c r="LAU56" s="229"/>
      <c r="LAV56" s="226"/>
      <c r="LAW56" s="227"/>
      <c r="LAX56" s="227"/>
      <c r="LAY56" s="227"/>
      <c r="LAZ56" s="228"/>
      <c r="LBA56" s="228"/>
      <c r="LBB56" s="228"/>
      <c r="LBC56" s="228"/>
      <c r="LBD56" s="228"/>
      <c r="LBE56" s="228"/>
      <c r="LBF56" s="229"/>
      <c r="LBG56" s="230"/>
      <c r="LBH56" s="230"/>
      <c r="LBI56" s="231"/>
      <c r="LBJ56" s="229"/>
      <c r="LBK56" s="230"/>
      <c r="LBL56" s="229"/>
      <c r="LBM56" s="229"/>
      <c r="LBN56" s="230"/>
      <c r="LBO56" s="230"/>
      <c r="LBP56" s="230"/>
      <c r="LBQ56" s="230"/>
      <c r="LBR56" s="230"/>
      <c r="LBS56" s="230"/>
      <c r="LBT56" s="230"/>
      <c r="LBU56" s="230"/>
      <c r="LBV56" s="230"/>
      <c r="LBW56" s="230"/>
      <c r="LBX56" s="230"/>
      <c r="LBY56" s="230"/>
      <c r="LBZ56" s="229"/>
      <c r="LCA56" s="226"/>
      <c r="LCB56" s="227"/>
      <c r="LCC56" s="227"/>
      <c r="LCD56" s="227"/>
      <c r="LCE56" s="228"/>
      <c r="LCF56" s="228"/>
      <c r="LCG56" s="228"/>
      <c r="LCH56" s="228"/>
      <c r="LCI56" s="228"/>
      <c r="LCJ56" s="228"/>
      <c r="LCK56" s="229"/>
      <c r="LCL56" s="230"/>
      <c r="LCM56" s="230"/>
      <c r="LCN56" s="231"/>
      <c r="LCO56" s="229"/>
      <c r="LCP56" s="230"/>
      <c r="LCQ56" s="229"/>
      <c r="LCR56" s="229"/>
      <c r="LCS56" s="230"/>
      <c r="LCT56" s="230"/>
      <c r="LCU56" s="230"/>
      <c r="LCV56" s="230"/>
      <c r="LCW56" s="230"/>
      <c r="LCX56" s="230"/>
      <c r="LCY56" s="230"/>
      <c r="LCZ56" s="230"/>
      <c r="LDA56" s="230"/>
      <c r="LDB56" s="230"/>
      <c r="LDC56" s="230"/>
      <c r="LDD56" s="230"/>
      <c r="LDE56" s="229"/>
      <c r="LDF56" s="226"/>
      <c r="LDG56" s="227"/>
      <c r="LDH56" s="227"/>
      <c r="LDI56" s="227"/>
      <c r="LDJ56" s="228"/>
      <c r="LDK56" s="228"/>
      <c r="LDL56" s="228"/>
      <c r="LDM56" s="228"/>
      <c r="LDN56" s="228"/>
      <c r="LDO56" s="228"/>
      <c r="LDP56" s="229"/>
      <c r="LDQ56" s="230"/>
      <c r="LDR56" s="230"/>
      <c r="LDS56" s="231"/>
      <c r="LDT56" s="229"/>
      <c r="LDU56" s="230"/>
      <c r="LDV56" s="229"/>
      <c r="LDW56" s="229"/>
      <c r="LDX56" s="230"/>
      <c r="LDY56" s="230"/>
      <c r="LDZ56" s="230"/>
      <c r="LEA56" s="230"/>
      <c r="LEB56" s="230"/>
      <c r="LEC56" s="230"/>
      <c r="LED56" s="230"/>
      <c r="LEE56" s="230"/>
      <c r="LEF56" s="230"/>
      <c r="LEG56" s="230"/>
      <c r="LEH56" s="230"/>
      <c r="LEI56" s="230"/>
      <c r="LEJ56" s="229"/>
      <c r="LEK56" s="226"/>
      <c r="LEL56" s="227"/>
      <c r="LEM56" s="227"/>
      <c r="LEN56" s="227"/>
      <c r="LEO56" s="228"/>
      <c r="LEP56" s="228"/>
      <c r="LEQ56" s="228"/>
      <c r="LER56" s="228"/>
      <c r="LES56" s="228"/>
      <c r="LET56" s="228"/>
      <c r="LEU56" s="229"/>
      <c r="LEV56" s="230"/>
      <c r="LEW56" s="230"/>
      <c r="LEX56" s="231"/>
      <c r="LEY56" s="229"/>
      <c r="LEZ56" s="230"/>
      <c r="LFA56" s="229"/>
      <c r="LFB56" s="229"/>
      <c r="LFC56" s="230"/>
      <c r="LFD56" s="230"/>
      <c r="LFE56" s="230"/>
      <c r="LFF56" s="230"/>
      <c r="LFG56" s="230"/>
      <c r="LFH56" s="230"/>
      <c r="LFI56" s="230"/>
      <c r="LFJ56" s="230"/>
      <c r="LFK56" s="230"/>
      <c r="LFL56" s="230"/>
      <c r="LFM56" s="230"/>
      <c r="LFN56" s="230"/>
      <c r="LFO56" s="229"/>
      <c r="LFP56" s="226"/>
      <c r="LFQ56" s="227"/>
      <c r="LFR56" s="227"/>
      <c r="LFS56" s="227"/>
      <c r="LFT56" s="228"/>
      <c r="LFU56" s="228"/>
      <c r="LFV56" s="228"/>
      <c r="LFW56" s="228"/>
      <c r="LFX56" s="228"/>
      <c r="LFY56" s="228"/>
      <c r="LFZ56" s="229"/>
      <c r="LGA56" s="230"/>
      <c r="LGB56" s="230"/>
      <c r="LGC56" s="231"/>
      <c r="LGD56" s="229"/>
      <c r="LGE56" s="230"/>
      <c r="LGF56" s="229"/>
      <c r="LGG56" s="229"/>
      <c r="LGH56" s="230"/>
      <c r="LGI56" s="230"/>
      <c r="LGJ56" s="230"/>
      <c r="LGK56" s="230"/>
      <c r="LGL56" s="230"/>
      <c r="LGM56" s="230"/>
      <c r="LGN56" s="230"/>
      <c r="LGO56" s="230"/>
      <c r="LGP56" s="230"/>
      <c r="LGQ56" s="230"/>
      <c r="LGR56" s="230"/>
      <c r="LGS56" s="230"/>
      <c r="LGT56" s="229"/>
      <c r="LGU56" s="226"/>
      <c r="LGV56" s="227"/>
      <c r="LGW56" s="227"/>
      <c r="LGX56" s="227"/>
      <c r="LGY56" s="228"/>
      <c r="LGZ56" s="228"/>
      <c r="LHA56" s="228"/>
      <c r="LHB56" s="228"/>
      <c r="LHC56" s="228"/>
      <c r="LHD56" s="228"/>
      <c r="LHE56" s="229"/>
      <c r="LHF56" s="230"/>
      <c r="LHG56" s="230"/>
      <c r="LHH56" s="231"/>
      <c r="LHI56" s="229"/>
      <c r="LHJ56" s="230"/>
      <c r="LHK56" s="229"/>
      <c r="LHL56" s="229"/>
      <c r="LHM56" s="230"/>
      <c r="LHN56" s="230"/>
      <c r="LHO56" s="230"/>
      <c r="LHP56" s="230"/>
      <c r="LHQ56" s="230"/>
      <c r="LHR56" s="230"/>
      <c r="LHS56" s="230"/>
      <c r="LHT56" s="230"/>
      <c r="LHU56" s="230"/>
      <c r="LHV56" s="230"/>
      <c r="LHW56" s="230"/>
      <c r="LHX56" s="230"/>
      <c r="LHY56" s="229"/>
      <c r="LHZ56" s="226"/>
      <c r="LIA56" s="227"/>
      <c r="LIB56" s="227"/>
      <c r="LIC56" s="227"/>
      <c r="LID56" s="228"/>
      <c r="LIE56" s="228"/>
      <c r="LIF56" s="228"/>
      <c r="LIG56" s="228"/>
      <c r="LIH56" s="228"/>
      <c r="LII56" s="228"/>
      <c r="LIJ56" s="229"/>
      <c r="LIK56" s="230"/>
      <c r="LIL56" s="230"/>
      <c r="LIM56" s="231"/>
      <c r="LIN56" s="229"/>
      <c r="LIO56" s="230"/>
      <c r="LIP56" s="229"/>
      <c r="LIQ56" s="229"/>
      <c r="LIR56" s="230"/>
      <c r="LIS56" s="230"/>
      <c r="LIT56" s="230"/>
      <c r="LIU56" s="230"/>
      <c r="LIV56" s="230"/>
      <c r="LIW56" s="230"/>
      <c r="LIX56" s="230"/>
      <c r="LIY56" s="230"/>
      <c r="LIZ56" s="230"/>
      <c r="LJA56" s="230"/>
      <c r="LJB56" s="230"/>
      <c r="LJC56" s="230"/>
      <c r="LJD56" s="229"/>
      <c r="LJE56" s="226"/>
      <c r="LJF56" s="227"/>
      <c r="LJG56" s="227"/>
      <c r="LJH56" s="227"/>
      <c r="LJI56" s="228"/>
      <c r="LJJ56" s="228"/>
      <c r="LJK56" s="228"/>
      <c r="LJL56" s="228"/>
      <c r="LJM56" s="228"/>
      <c r="LJN56" s="228"/>
      <c r="LJO56" s="229"/>
      <c r="LJP56" s="230"/>
      <c r="LJQ56" s="230"/>
      <c r="LJR56" s="231"/>
      <c r="LJS56" s="229"/>
      <c r="LJT56" s="230"/>
      <c r="LJU56" s="229"/>
      <c r="LJV56" s="229"/>
      <c r="LJW56" s="230"/>
      <c r="LJX56" s="230"/>
      <c r="LJY56" s="230"/>
      <c r="LJZ56" s="230"/>
      <c r="LKA56" s="230"/>
      <c r="LKB56" s="230"/>
      <c r="LKC56" s="230"/>
      <c r="LKD56" s="230"/>
      <c r="LKE56" s="230"/>
      <c r="LKF56" s="230"/>
      <c r="LKG56" s="230"/>
      <c r="LKH56" s="230"/>
      <c r="LKI56" s="229"/>
      <c r="LKJ56" s="226"/>
      <c r="LKK56" s="227"/>
      <c r="LKL56" s="227"/>
      <c r="LKM56" s="227"/>
      <c r="LKN56" s="228"/>
      <c r="LKO56" s="228"/>
      <c r="LKP56" s="228"/>
      <c r="LKQ56" s="228"/>
      <c r="LKR56" s="228"/>
      <c r="LKS56" s="228"/>
      <c r="LKT56" s="229"/>
      <c r="LKU56" s="230"/>
      <c r="LKV56" s="230"/>
      <c r="LKW56" s="231"/>
      <c r="LKX56" s="229"/>
      <c r="LKY56" s="230"/>
      <c r="LKZ56" s="229"/>
      <c r="LLA56" s="229"/>
      <c r="LLB56" s="230"/>
      <c r="LLC56" s="230"/>
      <c r="LLD56" s="230"/>
      <c r="LLE56" s="230"/>
      <c r="LLF56" s="230"/>
      <c r="LLG56" s="230"/>
      <c r="LLH56" s="230"/>
      <c r="LLI56" s="230"/>
      <c r="LLJ56" s="230"/>
      <c r="LLK56" s="230"/>
      <c r="LLL56" s="230"/>
      <c r="LLM56" s="230"/>
      <c r="LLN56" s="229"/>
      <c r="LLO56" s="226"/>
      <c r="LLP56" s="227"/>
      <c r="LLQ56" s="227"/>
      <c r="LLR56" s="227"/>
      <c r="LLS56" s="228"/>
      <c r="LLT56" s="228"/>
      <c r="LLU56" s="228"/>
      <c r="LLV56" s="228"/>
      <c r="LLW56" s="228"/>
      <c r="LLX56" s="228"/>
      <c r="LLY56" s="229"/>
      <c r="LLZ56" s="230"/>
      <c r="LMA56" s="230"/>
      <c r="LMB56" s="231"/>
      <c r="LMC56" s="229"/>
      <c r="LMD56" s="230"/>
      <c r="LME56" s="229"/>
      <c r="LMF56" s="229"/>
      <c r="LMG56" s="230"/>
      <c r="LMH56" s="230"/>
      <c r="LMI56" s="230"/>
      <c r="LMJ56" s="230"/>
      <c r="LMK56" s="230"/>
      <c r="LML56" s="230"/>
      <c r="LMM56" s="230"/>
      <c r="LMN56" s="230"/>
      <c r="LMO56" s="230"/>
      <c r="LMP56" s="230"/>
      <c r="LMQ56" s="230"/>
      <c r="LMR56" s="230"/>
      <c r="LMS56" s="229"/>
      <c r="LMT56" s="226"/>
      <c r="LMU56" s="227"/>
      <c r="LMV56" s="227"/>
      <c r="LMW56" s="227"/>
      <c r="LMX56" s="228"/>
      <c r="LMY56" s="228"/>
      <c r="LMZ56" s="228"/>
      <c r="LNA56" s="228"/>
      <c r="LNB56" s="228"/>
      <c r="LNC56" s="228"/>
      <c r="LND56" s="229"/>
      <c r="LNE56" s="230"/>
      <c r="LNF56" s="230"/>
      <c r="LNG56" s="231"/>
      <c r="LNH56" s="229"/>
      <c r="LNI56" s="230"/>
      <c r="LNJ56" s="229"/>
      <c r="LNK56" s="229"/>
      <c r="LNL56" s="230"/>
      <c r="LNM56" s="230"/>
      <c r="LNN56" s="230"/>
      <c r="LNO56" s="230"/>
      <c r="LNP56" s="230"/>
      <c r="LNQ56" s="230"/>
      <c r="LNR56" s="230"/>
      <c r="LNS56" s="230"/>
      <c r="LNT56" s="230"/>
      <c r="LNU56" s="230"/>
      <c r="LNV56" s="230"/>
      <c r="LNW56" s="230"/>
      <c r="LNX56" s="229"/>
      <c r="LNY56" s="226"/>
      <c r="LNZ56" s="227"/>
      <c r="LOA56" s="227"/>
      <c r="LOB56" s="227"/>
      <c r="LOC56" s="228"/>
      <c r="LOD56" s="228"/>
      <c r="LOE56" s="228"/>
      <c r="LOF56" s="228"/>
      <c r="LOG56" s="228"/>
      <c r="LOH56" s="228"/>
      <c r="LOI56" s="229"/>
      <c r="LOJ56" s="230"/>
      <c r="LOK56" s="230"/>
      <c r="LOL56" s="231"/>
      <c r="LOM56" s="229"/>
      <c r="LON56" s="230"/>
      <c r="LOO56" s="229"/>
      <c r="LOP56" s="229"/>
      <c r="LOQ56" s="230"/>
      <c r="LOR56" s="230"/>
      <c r="LOS56" s="230"/>
      <c r="LOT56" s="230"/>
      <c r="LOU56" s="230"/>
      <c r="LOV56" s="230"/>
      <c r="LOW56" s="230"/>
      <c r="LOX56" s="230"/>
      <c r="LOY56" s="230"/>
      <c r="LOZ56" s="230"/>
      <c r="LPA56" s="230"/>
      <c r="LPB56" s="230"/>
      <c r="LPC56" s="229"/>
      <c r="LPD56" s="226"/>
      <c r="LPE56" s="227"/>
      <c r="LPF56" s="227"/>
      <c r="LPG56" s="227"/>
      <c r="LPH56" s="228"/>
      <c r="LPI56" s="228"/>
      <c r="LPJ56" s="228"/>
      <c r="LPK56" s="228"/>
      <c r="LPL56" s="228"/>
      <c r="LPM56" s="228"/>
      <c r="LPN56" s="229"/>
      <c r="LPO56" s="230"/>
      <c r="LPP56" s="230"/>
      <c r="LPQ56" s="231"/>
      <c r="LPR56" s="229"/>
      <c r="LPS56" s="230"/>
      <c r="LPT56" s="229"/>
      <c r="LPU56" s="229"/>
      <c r="LPV56" s="230"/>
      <c r="LPW56" s="230"/>
      <c r="LPX56" s="230"/>
      <c r="LPY56" s="230"/>
      <c r="LPZ56" s="230"/>
      <c r="LQA56" s="230"/>
      <c r="LQB56" s="230"/>
      <c r="LQC56" s="230"/>
      <c r="LQD56" s="230"/>
      <c r="LQE56" s="230"/>
      <c r="LQF56" s="230"/>
      <c r="LQG56" s="230"/>
      <c r="LQH56" s="229"/>
      <c r="LQI56" s="226"/>
      <c r="LQJ56" s="227"/>
      <c r="LQK56" s="227"/>
      <c r="LQL56" s="227"/>
      <c r="LQM56" s="228"/>
      <c r="LQN56" s="228"/>
      <c r="LQO56" s="228"/>
      <c r="LQP56" s="228"/>
      <c r="LQQ56" s="228"/>
      <c r="LQR56" s="228"/>
      <c r="LQS56" s="229"/>
      <c r="LQT56" s="230"/>
      <c r="LQU56" s="230"/>
      <c r="LQV56" s="231"/>
      <c r="LQW56" s="229"/>
      <c r="LQX56" s="230"/>
      <c r="LQY56" s="229"/>
      <c r="LQZ56" s="229"/>
      <c r="LRA56" s="230"/>
      <c r="LRB56" s="230"/>
      <c r="LRC56" s="230"/>
      <c r="LRD56" s="230"/>
      <c r="LRE56" s="230"/>
      <c r="LRF56" s="230"/>
      <c r="LRG56" s="230"/>
      <c r="LRH56" s="230"/>
      <c r="LRI56" s="230"/>
      <c r="LRJ56" s="230"/>
      <c r="LRK56" s="230"/>
      <c r="LRL56" s="230"/>
      <c r="LRM56" s="229"/>
      <c r="LRN56" s="226"/>
      <c r="LRO56" s="227"/>
      <c r="LRP56" s="227"/>
      <c r="LRQ56" s="227"/>
      <c r="LRR56" s="228"/>
      <c r="LRS56" s="228"/>
      <c r="LRT56" s="228"/>
      <c r="LRU56" s="228"/>
      <c r="LRV56" s="228"/>
      <c r="LRW56" s="228"/>
      <c r="LRX56" s="229"/>
      <c r="LRY56" s="230"/>
      <c r="LRZ56" s="230"/>
      <c r="LSA56" s="231"/>
      <c r="LSB56" s="229"/>
      <c r="LSC56" s="230"/>
      <c r="LSD56" s="229"/>
      <c r="LSE56" s="229"/>
      <c r="LSF56" s="230"/>
      <c r="LSG56" s="230"/>
      <c r="LSH56" s="230"/>
      <c r="LSI56" s="230"/>
      <c r="LSJ56" s="230"/>
      <c r="LSK56" s="230"/>
      <c r="LSL56" s="230"/>
      <c r="LSM56" s="230"/>
      <c r="LSN56" s="230"/>
      <c r="LSO56" s="230"/>
      <c r="LSP56" s="230"/>
      <c r="LSQ56" s="230"/>
      <c r="LSR56" s="229"/>
      <c r="LSS56" s="226"/>
      <c r="LST56" s="227"/>
      <c r="LSU56" s="227"/>
      <c r="LSV56" s="227"/>
      <c r="LSW56" s="228"/>
      <c r="LSX56" s="228"/>
      <c r="LSY56" s="228"/>
      <c r="LSZ56" s="228"/>
      <c r="LTA56" s="228"/>
      <c r="LTB56" s="228"/>
      <c r="LTC56" s="229"/>
      <c r="LTD56" s="230"/>
      <c r="LTE56" s="230"/>
      <c r="LTF56" s="231"/>
      <c r="LTG56" s="229"/>
      <c r="LTH56" s="230"/>
      <c r="LTI56" s="229"/>
      <c r="LTJ56" s="229"/>
      <c r="LTK56" s="230"/>
      <c r="LTL56" s="230"/>
      <c r="LTM56" s="230"/>
      <c r="LTN56" s="230"/>
      <c r="LTO56" s="230"/>
      <c r="LTP56" s="230"/>
      <c r="LTQ56" s="230"/>
      <c r="LTR56" s="230"/>
      <c r="LTS56" s="230"/>
      <c r="LTT56" s="230"/>
      <c r="LTU56" s="230"/>
      <c r="LTV56" s="230"/>
      <c r="LTW56" s="229"/>
      <c r="LTX56" s="226"/>
      <c r="LTY56" s="227"/>
      <c r="LTZ56" s="227"/>
      <c r="LUA56" s="227"/>
      <c r="LUB56" s="228"/>
      <c r="LUC56" s="228"/>
      <c r="LUD56" s="228"/>
      <c r="LUE56" s="228"/>
      <c r="LUF56" s="228"/>
      <c r="LUG56" s="228"/>
      <c r="LUH56" s="229"/>
      <c r="LUI56" s="230"/>
      <c r="LUJ56" s="230"/>
      <c r="LUK56" s="231"/>
      <c r="LUL56" s="229"/>
      <c r="LUM56" s="230"/>
      <c r="LUN56" s="229"/>
      <c r="LUO56" s="229"/>
      <c r="LUP56" s="230"/>
      <c r="LUQ56" s="230"/>
      <c r="LUR56" s="230"/>
      <c r="LUS56" s="230"/>
      <c r="LUT56" s="230"/>
      <c r="LUU56" s="230"/>
      <c r="LUV56" s="230"/>
      <c r="LUW56" s="230"/>
      <c r="LUX56" s="230"/>
      <c r="LUY56" s="230"/>
      <c r="LUZ56" s="230"/>
      <c r="LVA56" s="230"/>
      <c r="LVB56" s="229"/>
      <c r="LVC56" s="226"/>
      <c r="LVD56" s="227"/>
      <c r="LVE56" s="227"/>
      <c r="LVF56" s="227"/>
      <c r="LVG56" s="228"/>
      <c r="LVH56" s="228"/>
      <c r="LVI56" s="228"/>
      <c r="LVJ56" s="228"/>
      <c r="LVK56" s="228"/>
      <c r="LVL56" s="228"/>
      <c r="LVM56" s="229"/>
      <c r="LVN56" s="230"/>
      <c r="LVO56" s="230"/>
      <c r="LVP56" s="231"/>
      <c r="LVQ56" s="229"/>
      <c r="LVR56" s="230"/>
      <c r="LVS56" s="229"/>
      <c r="LVT56" s="229"/>
      <c r="LVU56" s="230"/>
      <c r="LVV56" s="230"/>
      <c r="LVW56" s="230"/>
      <c r="LVX56" s="230"/>
      <c r="LVY56" s="230"/>
      <c r="LVZ56" s="230"/>
      <c r="LWA56" s="230"/>
      <c r="LWB56" s="230"/>
      <c r="LWC56" s="230"/>
      <c r="LWD56" s="230"/>
      <c r="LWE56" s="230"/>
      <c r="LWF56" s="230"/>
      <c r="LWG56" s="229"/>
      <c r="LWH56" s="226"/>
      <c r="LWI56" s="227"/>
      <c r="LWJ56" s="227"/>
      <c r="LWK56" s="227"/>
      <c r="LWL56" s="228"/>
      <c r="LWM56" s="228"/>
      <c r="LWN56" s="228"/>
      <c r="LWO56" s="228"/>
      <c r="LWP56" s="228"/>
      <c r="LWQ56" s="228"/>
      <c r="LWR56" s="229"/>
      <c r="LWS56" s="230"/>
      <c r="LWT56" s="230"/>
      <c r="LWU56" s="231"/>
      <c r="LWV56" s="229"/>
      <c r="LWW56" s="230"/>
      <c r="LWX56" s="229"/>
      <c r="LWY56" s="229"/>
      <c r="LWZ56" s="230"/>
      <c r="LXA56" s="230"/>
      <c r="LXB56" s="230"/>
      <c r="LXC56" s="230"/>
      <c r="LXD56" s="230"/>
      <c r="LXE56" s="230"/>
      <c r="LXF56" s="230"/>
      <c r="LXG56" s="230"/>
      <c r="LXH56" s="230"/>
      <c r="LXI56" s="230"/>
      <c r="LXJ56" s="230"/>
      <c r="LXK56" s="230"/>
      <c r="LXL56" s="229"/>
      <c r="LXM56" s="226"/>
      <c r="LXN56" s="227"/>
      <c r="LXO56" s="227"/>
      <c r="LXP56" s="227"/>
      <c r="LXQ56" s="228"/>
      <c r="LXR56" s="228"/>
      <c r="LXS56" s="228"/>
      <c r="LXT56" s="228"/>
      <c r="LXU56" s="228"/>
      <c r="LXV56" s="228"/>
      <c r="LXW56" s="229"/>
      <c r="LXX56" s="230"/>
      <c r="LXY56" s="230"/>
      <c r="LXZ56" s="231"/>
      <c r="LYA56" s="229"/>
      <c r="LYB56" s="230"/>
      <c r="LYC56" s="229"/>
      <c r="LYD56" s="229"/>
      <c r="LYE56" s="230"/>
      <c r="LYF56" s="230"/>
      <c r="LYG56" s="230"/>
      <c r="LYH56" s="230"/>
      <c r="LYI56" s="230"/>
      <c r="LYJ56" s="230"/>
      <c r="LYK56" s="230"/>
      <c r="LYL56" s="230"/>
      <c r="LYM56" s="230"/>
      <c r="LYN56" s="230"/>
      <c r="LYO56" s="230"/>
      <c r="LYP56" s="230"/>
      <c r="LYQ56" s="229"/>
      <c r="LYR56" s="226"/>
      <c r="LYS56" s="227"/>
      <c r="LYT56" s="227"/>
      <c r="LYU56" s="227"/>
      <c r="LYV56" s="228"/>
      <c r="LYW56" s="228"/>
      <c r="LYX56" s="228"/>
      <c r="LYY56" s="228"/>
      <c r="LYZ56" s="228"/>
      <c r="LZA56" s="228"/>
      <c r="LZB56" s="229"/>
      <c r="LZC56" s="230"/>
      <c r="LZD56" s="230"/>
      <c r="LZE56" s="231"/>
      <c r="LZF56" s="229"/>
      <c r="LZG56" s="230"/>
      <c r="LZH56" s="229"/>
      <c r="LZI56" s="229"/>
      <c r="LZJ56" s="230"/>
      <c r="LZK56" s="230"/>
      <c r="LZL56" s="230"/>
      <c r="LZM56" s="230"/>
      <c r="LZN56" s="230"/>
      <c r="LZO56" s="230"/>
      <c r="LZP56" s="230"/>
      <c r="LZQ56" s="230"/>
      <c r="LZR56" s="230"/>
      <c r="LZS56" s="230"/>
      <c r="LZT56" s="230"/>
      <c r="LZU56" s="230"/>
      <c r="LZV56" s="229"/>
      <c r="LZW56" s="226"/>
      <c r="LZX56" s="227"/>
      <c r="LZY56" s="227"/>
      <c r="LZZ56" s="227"/>
      <c r="MAA56" s="228"/>
      <c r="MAB56" s="228"/>
      <c r="MAC56" s="228"/>
      <c r="MAD56" s="228"/>
      <c r="MAE56" s="228"/>
      <c r="MAF56" s="228"/>
      <c r="MAG56" s="229"/>
      <c r="MAH56" s="230"/>
      <c r="MAI56" s="230"/>
      <c r="MAJ56" s="231"/>
      <c r="MAK56" s="229"/>
      <c r="MAL56" s="230"/>
      <c r="MAM56" s="229"/>
      <c r="MAN56" s="229"/>
      <c r="MAO56" s="230"/>
      <c r="MAP56" s="230"/>
      <c r="MAQ56" s="230"/>
      <c r="MAR56" s="230"/>
      <c r="MAS56" s="230"/>
      <c r="MAT56" s="230"/>
      <c r="MAU56" s="230"/>
      <c r="MAV56" s="230"/>
      <c r="MAW56" s="230"/>
      <c r="MAX56" s="230"/>
      <c r="MAY56" s="230"/>
      <c r="MAZ56" s="230"/>
      <c r="MBA56" s="229"/>
      <c r="MBB56" s="226"/>
      <c r="MBC56" s="227"/>
      <c r="MBD56" s="227"/>
      <c r="MBE56" s="227"/>
      <c r="MBF56" s="228"/>
      <c r="MBG56" s="228"/>
      <c r="MBH56" s="228"/>
      <c r="MBI56" s="228"/>
      <c r="MBJ56" s="228"/>
      <c r="MBK56" s="228"/>
      <c r="MBL56" s="229"/>
      <c r="MBM56" s="230"/>
      <c r="MBN56" s="230"/>
      <c r="MBO56" s="231"/>
      <c r="MBP56" s="229"/>
      <c r="MBQ56" s="230"/>
      <c r="MBR56" s="229"/>
      <c r="MBS56" s="229"/>
      <c r="MBT56" s="230"/>
      <c r="MBU56" s="230"/>
      <c r="MBV56" s="230"/>
      <c r="MBW56" s="230"/>
      <c r="MBX56" s="230"/>
      <c r="MBY56" s="230"/>
      <c r="MBZ56" s="230"/>
      <c r="MCA56" s="230"/>
      <c r="MCB56" s="230"/>
      <c r="MCC56" s="230"/>
      <c r="MCD56" s="230"/>
      <c r="MCE56" s="230"/>
      <c r="MCF56" s="229"/>
      <c r="MCG56" s="226"/>
      <c r="MCH56" s="227"/>
      <c r="MCI56" s="227"/>
      <c r="MCJ56" s="227"/>
      <c r="MCK56" s="228"/>
      <c r="MCL56" s="228"/>
      <c r="MCM56" s="228"/>
      <c r="MCN56" s="228"/>
      <c r="MCO56" s="228"/>
      <c r="MCP56" s="228"/>
      <c r="MCQ56" s="229"/>
      <c r="MCR56" s="230"/>
      <c r="MCS56" s="230"/>
      <c r="MCT56" s="231"/>
      <c r="MCU56" s="229"/>
      <c r="MCV56" s="230"/>
      <c r="MCW56" s="229"/>
      <c r="MCX56" s="229"/>
      <c r="MCY56" s="230"/>
      <c r="MCZ56" s="230"/>
      <c r="MDA56" s="230"/>
      <c r="MDB56" s="230"/>
      <c r="MDC56" s="230"/>
      <c r="MDD56" s="230"/>
      <c r="MDE56" s="230"/>
      <c r="MDF56" s="230"/>
      <c r="MDG56" s="230"/>
      <c r="MDH56" s="230"/>
      <c r="MDI56" s="230"/>
      <c r="MDJ56" s="230"/>
      <c r="MDK56" s="229"/>
      <c r="MDL56" s="226"/>
      <c r="MDM56" s="227"/>
      <c r="MDN56" s="227"/>
      <c r="MDO56" s="227"/>
      <c r="MDP56" s="228"/>
      <c r="MDQ56" s="228"/>
      <c r="MDR56" s="228"/>
      <c r="MDS56" s="228"/>
      <c r="MDT56" s="228"/>
      <c r="MDU56" s="228"/>
      <c r="MDV56" s="229"/>
      <c r="MDW56" s="230"/>
      <c r="MDX56" s="230"/>
      <c r="MDY56" s="231"/>
      <c r="MDZ56" s="229"/>
      <c r="MEA56" s="230"/>
      <c r="MEB56" s="229"/>
      <c r="MEC56" s="229"/>
      <c r="MED56" s="230"/>
      <c r="MEE56" s="230"/>
      <c r="MEF56" s="230"/>
      <c r="MEG56" s="230"/>
      <c r="MEH56" s="230"/>
      <c r="MEI56" s="230"/>
      <c r="MEJ56" s="230"/>
      <c r="MEK56" s="230"/>
      <c r="MEL56" s="230"/>
      <c r="MEM56" s="230"/>
      <c r="MEN56" s="230"/>
      <c r="MEO56" s="230"/>
      <c r="MEP56" s="229"/>
      <c r="MEQ56" s="226"/>
      <c r="MER56" s="227"/>
      <c r="MES56" s="227"/>
      <c r="MET56" s="227"/>
      <c r="MEU56" s="228"/>
      <c r="MEV56" s="228"/>
      <c r="MEW56" s="228"/>
      <c r="MEX56" s="228"/>
      <c r="MEY56" s="228"/>
      <c r="MEZ56" s="228"/>
      <c r="MFA56" s="229"/>
      <c r="MFB56" s="230"/>
      <c r="MFC56" s="230"/>
      <c r="MFD56" s="231"/>
      <c r="MFE56" s="229"/>
      <c r="MFF56" s="230"/>
      <c r="MFG56" s="229"/>
      <c r="MFH56" s="229"/>
      <c r="MFI56" s="230"/>
      <c r="MFJ56" s="230"/>
      <c r="MFK56" s="230"/>
      <c r="MFL56" s="230"/>
      <c r="MFM56" s="230"/>
      <c r="MFN56" s="230"/>
      <c r="MFO56" s="230"/>
      <c r="MFP56" s="230"/>
      <c r="MFQ56" s="230"/>
      <c r="MFR56" s="230"/>
      <c r="MFS56" s="230"/>
      <c r="MFT56" s="230"/>
      <c r="MFU56" s="229"/>
      <c r="MFV56" s="226"/>
      <c r="MFW56" s="227"/>
      <c r="MFX56" s="227"/>
      <c r="MFY56" s="227"/>
      <c r="MFZ56" s="228"/>
      <c r="MGA56" s="228"/>
      <c r="MGB56" s="228"/>
      <c r="MGC56" s="228"/>
      <c r="MGD56" s="228"/>
      <c r="MGE56" s="228"/>
      <c r="MGF56" s="229"/>
      <c r="MGG56" s="230"/>
      <c r="MGH56" s="230"/>
      <c r="MGI56" s="231"/>
      <c r="MGJ56" s="229"/>
      <c r="MGK56" s="230"/>
      <c r="MGL56" s="229"/>
      <c r="MGM56" s="229"/>
      <c r="MGN56" s="230"/>
      <c r="MGO56" s="230"/>
      <c r="MGP56" s="230"/>
      <c r="MGQ56" s="230"/>
      <c r="MGR56" s="230"/>
      <c r="MGS56" s="230"/>
      <c r="MGT56" s="230"/>
      <c r="MGU56" s="230"/>
      <c r="MGV56" s="230"/>
      <c r="MGW56" s="230"/>
      <c r="MGX56" s="230"/>
      <c r="MGY56" s="230"/>
      <c r="MGZ56" s="229"/>
      <c r="MHA56" s="226"/>
      <c r="MHB56" s="227"/>
      <c r="MHC56" s="227"/>
      <c r="MHD56" s="227"/>
      <c r="MHE56" s="228"/>
      <c r="MHF56" s="228"/>
      <c r="MHG56" s="228"/>
      <c r="MHH56" s="228"/>
      <c r="MHI56" s="228"/>
      <c r="MHJ56" s="228"/>
      <c r="MHK56" s="229"/>
      <c r="MHL56" s="230"/>
      <c r="MHM56" s="230"/>
      <c r="MHN56" s="231"/>
      <c r="MHO56" s="229"/>
      <c r="MHP56" s="230"/>
      <c r="MHQ56" s="229"/>
      <c r="MHR56" s="229"/>
      <c r="MHS56" s="230"/>
      <c r="MHT56" s="230"/>
      <c r="MHU56" s="230"/>
      <c r="MHV56" s="230"/>
      <c r="MHW56" s="230"/>
      <c r="MHX56" s="230"/>
      <c r="MHY56" s="230"/>
      <c r="MHZ56" s="230"/>
      <c r="MIA56" s="230"/>
      <c r="MIB56" s="230"/>
      <c r="MIC56" s="230"/>
      <c r="MID56" s="230"/>
      <c r="MIE56" s="229"/>
      <c r="MIF56" s="226"/>
      <c r="MIG56" s="227"/>
      <c r="MIH56" s="227"/>
      <c r="MII56" s="227"/>
      <c r="MIJ56" s="228"/>
      <c r="MIK56" s="228"/>
      <c r="MIL56" s="228"/>
      <c r="MIM56" s="228"/>
      <c r="MIN56" s="228"/>
      <c r="MIO56" s="228"/>
      <c r="MIP56" s="229"/>
      <c r="MIQ56" s="230"/>
      <c r="MIR56" s="230"/>
      <c r="MIS56" s="231"/>
      <c r="MIT56" s="229"/>
      <c r="MIU56" s="230"/>
      <c r="MIV56" s="229"/>
      <c r="MIW56" s="229"/>
      <c r="MIX56" s="230"/>
      <c r="MIY56" s="230"/>
      <c r="MIZ56" s="230"/>
      <c r="MJA56" s="230"/>
      <c r="MJB56" s="230"/>
      <c r="MJC56" s="230"/>
      <c r="MJD56" s="230"/>
      <c r="MJE56" s="230"/>
      <c r="MJF56" s="230"/>
      <c r="MJG56" s="230"/>
      <c r="MJH56" s="230"/>
      <c r="MJI56" s="230"/>
      <c r="MJJ56" s="229"/>
      <c r="MJK56" s="226"/>
      <c r="MJL56" s="227"/>
      <c r="MJM56" s="227"/>
      <c r="MJN56" s="227"/>
      <c r="MJO56" s="228"/>
      <c r="MJP56" s="228"/>
      <c r="MJQ56" s="228"/>
      <c r="MJR56" s="228"/>
      <c r="MJS56" s="228"/>
      <c r="MJT56" s="228"/>
      <c r="MJU56" s="229"/>
      <c r="MJV56" s="230"/>
      <c r="MJW56" s="230"/>
      <c r="MJX56" s="231"/>
      <c r="MJY56" s="229"/>
      <c r="MJZ56" s="230"/>
      <c r="MKA56" s="229"/>
      <c r="MKB56" s="229"/>
      <c r="MKC56" s="230"/>
      <c r="MKD56" s="230"/>
      <c r="MKE56" s="230"/>
      <c r="MKF56" s="230"/>
      <c r="MKG56" s="230"/>
      <c r="MKH56" s="230"/>
      <c r="MKI56" s="230"/>
      <c r="MKJ56" s="230"/>
      <c r="MKK56" s="230"/>
      <c r="MKL56" s="230"/>
      <c r="MKM56" s="230"/>
      <c r="MKN56" s="230"/>
      <c r="MKO56" s="229"/>
      <c r="MKP56" s="226"/>
      <c r="MKQ56" s="227"/>
      <c r="MKR56" s="227"/>
      <c r="MKS56" s="227"/>
      <c r="MKT56" s="228"/>
      <c r="MKU56" s="228"/>
      <c r="MKV56" s="228"/>
      <c r="MKW56" s="228"/>
      <c r="MKX56" s="228"/>
      <c r="MKY56" s="228"/>
      <c r="MKZ56" s="229"/>
      <c r="MLA56" s="230"/>
      <c r="MLB56" s="230"/>
      <c r="MLC56" s="231"/>
      <c r="MLD56" s="229"/>
      <c r="MLE56" s="230"/>
      <c r="MLF56" s="229"/>
      <c r="MLG56" s="229"/>
      <c r="MLH56" s="230"/>
      <c r="MLI56" s="230"/>
      <c r="MLJ56" s="230"/>
      <c r="MLK56" s="230"/>
      <c r="MLL56" s="230"/>
      <c r="MLM56" s="230"/>
      <c r="MLN56" s="230"/>
      <c r="MLO56" s="230"/>
      <c r="MLP56" s="230"/>
      <c r="MLQ56" s="230"/>
      <c r="MLR56" s="230"/>
      <c r="MLS56" s="230"/>
      <c r="MLT56" s="229"/>
      <c r="MLU56" s="226"/>
      <c r="MLV56" s="227"/>
      <c r="MLW56" s="227"/>
      <c r="MLX56" s="227"/>
      <c r="MLY56" s="228"/>
      <c r="MLZ56" s="228"/>
      <c r="MMA56" s="228"/>
      <c r="MMB56" s="228"/>
      <c r="MMC56" s="228"/>
      <c r="MMD56" s="228"/>
      <c r="MME56" s="229"/>
      <c r="MMF56" s="230"/>
      <c r="MMG56" s="230"/>
      <c r="MMH56" s="231"/>
      <c r="MMI56" s="229"/>
      <c r="MMJ56" s="230"/>
      <c r="MMK56" s="229"/>
      <c r="MML56" s="229"/>
      <c r="MMM56" s="230"/>
      <c r="MMN56" s="230"/>
      <c r="MMO56" s="230"/>
      <c r="MMP56" s="230"/>
      <c r="MMQ56" s="230"/>
      <c r="MMR56" s="230"/>
      <c r="MMS56" s="230"/>
      <c r="MMT56" s="230"/>
      <c r="MMU56" s="230"/>
      <c r="MMV56" s="230"/>
      <c r="MMW56" s="230"/>
      <c r="MMX56" s="230"/>
      <c r="MMY56" s="229"/>
      <c r="MMZ56" s="226"/>
      <c r="MNA56" s="227"/>
      <c r="MNB56" s="227"/>
      <c r="MNC56" s="227"/>
      <c r="MND56" s="228"/>
      <c r="MNE56" s="228"/>
      <c r="MNF56" s="228"/>
      <c r="MNG56" s="228"/>
      <c r="MNH56" s="228"/>
      <c r="MNI56" s="228"/>
      <c r="MNJ56" s="229"/>
      <c r="MNK56" s="230"/>
      <c r="MNL56" s="230"/>
      <c r="MNM56" s="231"/>
      <c r="MNN56" s="229"/>
      <c r="MNO56" s="230"/>
      <c r="MNP56" s="229"/>
      <c r="MNQ56" s="229"/>
      <c r="MNR56" s="230"/>
      <c r="MNS56" s="230"/>
      <c r="MNT56" s="230"/>
      <c r="MNU56" s="230"/>
      <c r="MNV56" s="230"/>
      <c r="MNW56" s="230"/>
      <c r="MNX56" s="230"/>
      <c r="MNY56" s="230"/>
      <c r="MNZ56" s="230"/>
      <c r="MOA56" s="230"/>
      <c r="MOB56" s="230"/>
      <c r="MOC56" s="230"/>
      <c r="MOD56" s="229"/>
      <c r="MOE56" s="226"/>
      <c r="MOF56" s="227"/>
      <c r="MOG56" s="227"/>
      <c r="MOH56" s="227"/>
      <c r="MOI56" s="228"/>
      <c r="MOJ56" s="228"/>
      <c r="MOK56" s="228"/>
      <c r="MOL56" s="228"/>
      <c r="MOM56" s="228"/>
      <c r="MON56" s="228"/>
      <c r="MOO56" s="229"/>
      <c r="MOP56" s="230"/>
      <c r="MOQ56" s="230"/>
      <c r="MOR56" s="231"/>
      <c r="MOS56" s="229"/>
      <c r="MOT56" s="230"/>
      <c r="MOU56" s="229"/>
      <c r="MOV56" s="229"/>
      <c r="MOW56" s="230"/>
      <c r="MOX56" s="230"/>
      <c r="MOY56" s="230"/>
      <c r="MOZ56" s="230"/>
      <c r="MPA56" s="230"/>
      <c r="MPB56" s="230"/>
      <c r="MPC56" s="230"/>
      <c r="MPD56" s="230"/>
      <c r="MPE56" s="230"/>
      <c r="MPF56" s="230"/>
      <c r="MPG56" s="230"/>
      <c r="MPH56" s="230"/>
      <c r="MPI56" s="229"/>
      <c r="MPJ56" s="226"/>
      <c r="MPK56" s="227"/>
      <c r="MPL56" s="227"/>
      <c r="MPM56" s="227"/>
      <c r="MPN56" s="228"/>
      <c r="MPO56" s="228"/>
      <c r="MPP56" s="228"/>
      <c r="MPQ56" s="228"/>
      <c r="MPR56" s="228"/>
      <c r="MPS56" s="228"/>
      <c r="MPT56" s="229"/>
      <c r="MPU56" s="230"/>
      <c r="MPV56" s="230"/>
      <c r="MPW56" s="231"/>
      <c r="MPX56" s="229"/>
      <c r="MPY56" s="230"/>
      <c r="MPZ56" s="229"/>
      <c r="MQA56" s="229"/>
      <c r="MQB56" s="230"/>
      <c r="MQC56" s="230"/>
      <c r="MQD56" s="230"/>
      <c r="MQE56" s="230"/>
      <c r="MQF56" s="230"/>
      <c r="MQG56" s="230"/>
      <c r="MQH56" s="230"/>
      <c r="MQI56" s="230"/>
      <c r="MQJ56" s="230"/>
      <c r="MQK56" s="230"/>
      <c r="MQL56" s="230"/>
      <c r="MQM56" s="230"/>
      <c r="MQN56" s="229"/>
      <c r="MQO56" s="226"/>
      <c r="MQP56" s="227"/>
      <c r="MQQ56" s="227"/>
      <c r="MQR56" s="227"/>
      <c r="MQS56" s="228"/>
      <c r="MQT56" s="228"/>
      <c r="MQU56" s="228"/>
      <c r="MQV56" s="228"/>
      <c r="MQW56" s="228"/>
      <c r="MQX56" s="228"/>
      <c r="MQY56" s="229"/>
      <c r="MQZ56" s="230"/>
      <c r="MRA56" s="230"/>
      <c r="MRB56" s="231"/>
      <c r="MRC56" s="229"/>
      <c r="MRD56" s="230"/>
      <c r="MRE56" s="229"/>
      <c r="MRF56" s="229"/>
      <c r="MRG56" s="230"/>
      <c r="MRH56" s="230"/>
      <c r="MRI56" s="230"/>
      <c r="MRJ56" s="230"/>
      <c r="MRK56" s="230"/>
      <c r="MRL56" s="230"/>
      <c r="MRM56" s="230"/>
      <c r="MRN56" s="230"/>
      <c r="MRO56" s="230"/>
      <c r="MRP56" s="230"/>
      <c r="MRQ56" s="230"/>
      <c r="MRR56" s="230"/>
      <c r="MRS56" s="229"/>
      <c r="MRT56" s="226"/>
      <c r="MRU56" s="227"/>
      <c r="MRV56" s="227"/>
      <c r="MRW56" s="227"/>
      <c r="MRX56" s="228"/>
      <c r="MRY56" s="228"/>
      <c r="MRZ56" s="228"/>
      <c r="MSA56" s="228"/>
      <c r="MSB56" s="228"/>
      <c r="MSC56" s="228"/>
      <c r="MSD56" s="229"/>
      <c r="MSE56" s="230"/>
      <c r="MSF56" s="230"/>
      <c r="MSG56" s="231"/>
      <c r="MSH56" s="229"/>
      <c r="MSI56" s="230"/>
      <c r="MSJ56" s="229"/>
      <c r="MSK56" s="229"/>
      <c r="MSL56" s="230"/>
      <c r="MSM56" s="230"/>
      <c r="MSN56" s="230"/>
      <c r="MSO56" s="230"/>
      <c r="MSP56" s="230"/>
      <c r="MSQ56" s="230"/>
      <c r="MSR56" s="230"/>
      <c r="MSS56" s="230"/>
      <c r="MST56" s="230"/>
      <c r="MSU56" s="230"/>
      <c r="MSV56" s="230"/>
      <c r="MSW56" s="230"/>
      <c r="MSX56" s="229"/>
      <c r="MSY56" s="226"/>
      <c r="MSZ56" s="227"/>
      <c r="MTA56" s="227"/>
      <c r="MTB56" s="227"/>
      <c r="MTC56" s="228"/>
      <c r="MTD56" s="228"/>
      <c r="MTE56" s="228"/>
      <c r="MTF56" s="228"/>
      <c r="MTG56" s="228"/>
      <c r="MTH56" s="228"/>
      <c r="MTI56" s="229"/>
      <c r="MTJ56" s="230"/>
      <c r="MTK56" s="230"/>
      <c r="MTL56" s="231"/>
      <c r="MTM56" s="229"/>
      <c r="MTN56" s="230"/>
      <c r="MTO56" s="229"/>
      <c r="MTP56" s="229"/>
      <c r="MTQ56" s="230"/>
      <c r="MTR56" s="230"/>
      <c r="MTS56" s="230"/>
      <c r="MTT56" s="230"/>
      <c r="MTU56" s="230"/>
      <c r="MTV56" s="230"/>
      <c r="MTW56" s="230"/>
      <c r="MTX56" s="230"/>
      <c r="MTY56" s="230"/>
      <c r="MTZ56" s="230"/>
      <c r="MUA56" s="230"/>
      <c r="MUB56" s="230"/>
      <c r="MUC56" s="229"/>
      <c r="MUD56" s="226"/>
      <c r="MUE56" s="227"/>
      <c r="MUF56" s="227"/>
      <c r="MUG56" s="227"/>
      <c r="MUH56" s="228"/>
      <c r="MUI56" s="228"/>
      <c r="MUJ56" s="228"/>
      <c r="MUK56" s="228"/>
      <c r="MUL56" s="228"/>
      <c r="MUM56" s="228"/>
      <c r="MUN56" s="229"/>
      <c r="MUO56" s="230"/>
      <c r="MUP56" s="230"/>
      <c r="MUQ56" s="231"/>
      <c r="MUR56" s="229"/>
      <c r="MUS56" s="230"/>
      <c r="MUT56" s="229"/>
      <c r="MUU56" s="229"/>
      <c r="MUV56" s="230"/>
      <c r="MUW56" s="230"/>
      <c r="MUX56" s="230"/>
      <c r="MUY56" s="230"/>
      <c r="MUZ56" s="230"/>
      <c r="MVA56" s="230"/>
      <c r="MVB56" s="230"/>
      <c r="MVC56" s="230"/>
      <c r="MVD56" s="230"/>
      <c r="MVE56" s="230"/>
      <c r="MVF56" s="230"/>
      <c r="MVG56" s="230"/>
      <c r="MVH56" s="229"/>
      <c r="MVI56" s="226"/>
      <c r="MVJ56" s="227"/>
      <c r="MVK56" s="227"/>
      <c r="MVL56" s="227"/>
      <c r="MVM56" s="228"/>
      <c r="MVN56" s="228"/>
      <c r="MVO56" s="228"/>
      <c r="MVP56" s="228"/>
      <c r="MVQ56" s="228"/>
      <c r="MVR56" s="228"/>
      <c r="MVS56" s="229"/>
      <c r="MVT56" s="230"/>
      <c r="MVU56" s="230"/>
      <c r="MVV56" s="231"/>
      <c r="MVW56" s="229"/>
      <c r="MVX56" s="230"/>
      <c r="MVY56" s="229"/>
      <c r="MVZ56" s="229"/>
      <c r="MWA56" s="230"/>
      <c r="MWB56" s="230"/>
      <c r="MWC56" s="230"/>
      <c r="MWD56" s="230"/>
      <c r="MWE56" s="230"/>
      <c r="MWF56" s="230"/>
      <c r="MWG56" s="230"/>
      <c r="MWH56" s="230"/>
      <c r="MWI56" s="230"/>
      <c r="MWJ56" s="230"/>
      <c r="MWK56" s="230"/>
      <c r="MWL56" s="230"/>
      <c r="MWM56" s="229"/>
      <c r="MWN56" s="226"/>
      <c r="MWO56" s="227"/>
      <c r="MWP56" s="227"/>
      <c r="MWQ56" s="227"/>
      <c r="MWR56" s="228"/>
      <c r="MWS56" s="228"/>
      <c r="MWT56" s="228"/>
      <c r="MWU56" s="228"/>
      <c r="MWV56" s="228"/>
      <c r="MWW56" s="228"/>
      <c r="MWX56" s="229"/>
      <c r="MWY56" s="230"/>
      <c r="MWZ56" s="230"/>
      <c r="MXA56" s="231"/>
      <c r="MXB56" s="229"/>
      <c r="MXC56" s="230"/>
      <c r="MXD56" s="229"/>
      <c r="MXE56" s="229"/>
      <c r="MXF56" s="230"/>
      <c r="MXG56" s="230"/>
      <c r="MXH56" s="230"/>
      <c r="MXI56" s="230"/>
      <c r="MXJ56" s="230"/>
      <c r="MXK56" s="230"/>
      <c r="MXL56" s="230"/>
      <c r="MXM56" s="230"/>
      <c r="MXN56" s="230"/>
      <c r="MXO56" s="230"/>
      <c r="MXP56" s="230"/>
      <c r="MXQ56" s="230"/>
      <c r="MXR56" s="229"/>
      <c r="MXS56" s="226"/>
      <c r="MXT56" s="227"/>
      <c r="MXU56" s="227"/>
      <c r="MXV56" s="227"/>
      <c r="MXW56" s="228"/>
      <c r="MXX56" s="228"/>
      <c r="MXY56" s="228"/>
      <c r="MXZ56" s="228"/>
      <c r="MYA56" s="228"/>
      <c r="MYB56" s="228"/>
      <c r="MYC56" s="229"/>
      <c r="MYD56" s="230"/>
      <c r="MYE56" s="230"/>
      <c r="MYF56" s="231"/>
      <c r="MYG56" s="229"/>
      <c r="MYH56" s="230"/>
      <c r="MYI56" s="229"/>
      <c r="MYJ56" s="229"/>
      <c r="MYK56" s="230"/>
      <c r="MYL56" s="230"/>
      <c r="MYM56" s="230"/>
      <c r="MYN56" s="230"/>
      <c r="MYO56" s="230"/>
      <c r="MYP56" s="230"/>
      <c r="MYQ56" s="230"/>
      <c r="MYR56" s="230"/>
      <c r="MYS56" s="230"/>
      <c r="MYT56" s="230"/>
      <c r="MYU56" s="230"/>
      <c r="MYV56" s="230"/>
      <c r="MYW56" s="229"/>
      <c r="MYX56" s="226"/>
      <c r="MYY56" s="227"/>
      <c r="MYZ56" s="227"/>
      <c r="MZA56" s="227"/>
      <c r="MZB56" s="228"/>
      <c r="MZC56" s="228"/>
      <c r="MZD56" s="228"/>
      <c r="MZE56" s="228"/>
      <c r="MZF56" s="228"/>
      <c r="MZG56" s="228"/>
      <c r="MZH56" s="229"/>
      <c r="MZI56" s="230"/>
      <c r="MZJ56" s="230"/>
      <c r="MZK56" s="231"/>
      <c r="MZL56" s="229"/>
      <c r="MZM56" s="230"/>
      <c r="MZN56" s="229"/>
      <c r="MZO56" s="229"/>
      <c r="MZP56" s="230"/>
      <c r="MZQ56" s="230"/>
      <c r="MZR56" s="230"/>
      <c r="MZS56" s="230"/>
      <c r="MZT56" s="230"/>
      <c r="MZU56" s="230"/>
      <c r="MZV56" s="230"/>
      <c r="MZW56" s="230"/>
      <c r="MZX56" s="230"/>
      <c r="MZY56" s="230"/>
      <c r="MZZ56" s="230"/>
      <c r="NAA56" s="230"/>
      <c r="NAB56" s="229"/>
      <c r="NAC56" s="226"/>
      <c r="NAD56" s="227"/>
      <c r="NAE56" s="227"/>
      <c r="NAF56" s="227"/>
      <c r="NAG56" s="228"/>
      <c r="NAH56" s="228"/>
      <c r="NAI56" s="228"/>
      <c r="NAJ56" s="228"/>
      <c r="NAK56" s="228"/>
      <c r="NAL56" s="228"/>
      <c r="NAM56" s="229"/>
      <c r="NAN56" s="230"/>
      <c r="NAO56" s="230"/>
      <c r="NAP56" s="231"/>
      <c r="NAQ56" s="229"/>
      <c r="NAR56" s="230"/>
      <c r="NAS56" s="229"/>
      <c r="NAT56" s="229"/>
      <c r="NAU56" s="230"/>
      <c r="NAV56" s="230"/>
      <c r="NAW56" s="230"/>
      <c r="NAX56" s="230"/>
      <c r="NAY56" s="230"/>
      <c r="NAZ56" s="230"/>
      <c r="NBA56" s="230"/>
      <c r="NBB56" s="230"/>
      <c r="NBC56" s="230"/>
      <c r="NBD56" s="230"/>
      <c r="NBE56" s="230"/>
      <c r="NBF56" s="230"/>
      <c r="NBG56" s="229"/>
      <c r="NBH56" s="226"/>
      <c r="NBI56" s="227"/>
      <c r="NBJ56" s="227"/>
      <c r="NBK56" s="227"/>
      <c r="NBL56" s="228"/>
      <c r="NBM56" s="228"/>
      <c r="NBN56" s="228"/>
      <c r="NBO56" s="228"/>
      <c r="NBP56" s="228"/>
      <c r="NBQ56" s="228"/>
      <c r="NBR56" s="229"/>
      <c r="NBS56" s="230"/>
      <c r="NBT56" s="230"/>
      <c r="NBU56" s="231"/>
      <c r="NBV56" s="229"/>
      <c r="NBW56" s="230"/>
      <c r="NBX56" s="229"/>
      <c r="NBY56" s="229"/>
      <c r="NBZ56" s="230"/>
      <c r="NCA56" s="230"/>
      <c r="NCB56" s="230"/>
      <c r="NCC56" s="230"/>
      <c r="NCD56" s="230"/>
      <c r="NCE56" s="230"/>
      <c r="NCF56" s="230"/>
      <c r="NCG56" s="230"/>
      <c r="NCH56" s="230"/>
      <c r="NCI56" s="230"/>
      <c r="NCJ56" s="230"/>
      <c r="NCK56" s="230"/>
      <c r="NCL56" s="229"/>
      <c r="NCM56" s="226"/>
      <c r="NCN56" s="227"/>
      <c r="NCO56" s="227"/>
      <c r="NCP56" s="227"/>
      <c r="NCQ56" s="228"/>
      <c r="NCR56" s="228"/>
      <c r="NCS56" s="228"/>
      <c r="NCT56" s="228"/>
      <c r="NCU56" s="228"/>
      <c r="NCV56" s="228"/>
      <c r="NCW56" s="229"/>
      <c r="NCX56" s="230"/>
      <c r="NCY56" s="230"/>
      <c r="NCZ56" s="231"/>
      <c r="NDA56" s="229"/>
      <c r="NDB56" s="230"/>
      <c r="NDC56" s="229"/>
      <c r="NDD56" s="229"/>
      <c r="NDE56" s="230"/>
      <c r="NDF56" s="230"/>
      <c r="NDG56" s="230"/>
      <c r="NDH56" s="230"/>
      <c r="NDI56" s="230"/>
      <c r="NDJ56" s="230"/>
      <c r="NDK56" s="230"/>
      <c r="NDL56" s="230"/>
      <c r="NDM56" s="230"/>
      <c r="NDN56" s="230"/>
      <c r="NDO56" s="230"/>
      <c r="NDP56" s="230"/>
      <c r="NDQ56" s="229"/>
      <c r="NDR56" s="226"/>
      <c r="NDS56" s="227"/>
      <c r="NDT56" s="227"/>
      <c r="NDU56" s="227"/>
      <c r="NDV56" s="228"/>
      <c r="NDW56" s="228"/>
      <c r="NDX56" s="228"/>
      <c r="NDY56" s="228"/>
      <c r="NDZ56" s="228"/>
      <c r="NEA56" s="228"/>
      <c r="NEB56" s="229"/>
      <c r="NEC56" s="230"/>
      <c r="NED56" s="230"/>
      <c r="NEE56" s="231"/>
      <c r="NEF56" s="229"/>
      <c r="NEG56" s="230"/>
      <c r="NEH56" s="229"/>
      <c r="NEI56" s="229"/>
      <c r="NEJ56" s="230"/>
      <c r="NEK56" s="230"/>
      <c r="NEL56" s="230"/>
      <c r="NEM56" s="230"/>
      <c r="NEN56" s="230"/>
      <c r="NEO56" s="230"/>
      <c r="NEP56" s="230"/>
      <c r="NEQ56" s="230"/>
      <c r="NER56" s="230"/>
      <c r="NES56" s="230"/>
      <c r="NET56" s="230"/>
      <c r="NEU56" s="230"/>
      <c r="NEV56" s="229"/>
      <c r="NEW56" s="226"/>
      <c r="NEX56" s="227"/>
      <c r="NEY56" s="227"/>
      <c r="NEZ56" s="227"/>
      <c r="NFA56" s="228"/>
      <c r="NFB56" s="228"/>
      <c r="NFC56" s="228"/>
      <c r="NFD56" s="228"/>
      <c r="NFE56" s="228"/>
      <c r="NFF56" s="228"/>
      <c r="NFG56" s="229"/>
      <c r="NFH56" s="230"/>
      <c r="NFI56" s="230"/>
      <c r="NFJ56" s="231"/>
      <c r="NFK56" s="229"/>
      <c r="NFL56" s="230"/>
      <c r="NFM56" s="229"/>
      <c r="NFN56" s="229"/>
      <c r="NFO56" s="230"/>
      <c r="NFP56" s="230"/>
      <c r="NFQ56" s="230"/>
      <c r="NFR56" s="230"/>
      <c r="NFS56" s="230"/>
      <c r="NFT56" s="230"/>
      <c r="NFU56" s="230"/>
      <c r="NFV56" s="230"/>
      <c r="NFW56" s="230"/>
      <c r="NFX56" s="230"/>
      <c r="NFY56" s="230"/>
      <c r="NFZ56" s="230"/>
      <c r="NGA56" s="229"/>
      <c r="NGB56" s="226"/>
      <c r="NGC56" s="227"/>
      <c r="NGD56" s="227"/>
      <c r="NGE56" s="227"/>
      <c r="NGF56" s="228"/>
      <c r="NGG56" s="228"/>
      <c r="NGH56" s="228"/>
      <c r="NGI56" s="228"/>
      <c r="NGJ56" s="228"/>
      <c r="NGK56" s="228"/>
      <c r="NGL56" s="229"/>
      <c r="NGM56" s="230"/>
      <c r="NGN56" s="230"/>
      <c r="NGO56" s="231"/>
      <c r="NGP56" s="229"/>
      <c r="NGQ56" s="230"/>
      <c r="NGR56" s="229"/>
      <c r="NGS56" s="229"/>
      <c r="NGT56" s="230"/>
      <c r="NGU56" s="230"/>
      <c r="NGV56" s="230"/>
      <c r="NGW56" s="230"/>
      <c r="NGX56" s="230"/>
      <c r="NGY56" s="230"/>
      <c r="NGZ56" s="230"/>
      <c r="NHA56" s="230"/>
      <c r="NHB56" s="230"/>
      <c r="NHC56" s="230"/>
      <c r="NHD56" s="230"/>
      <c r="NHE56" s="230"/>
      <c r="NHF56" s="229"/>
      <c r="NHG56" s="226"/>
      <c r="NHH56" s="227"/>
      <c r="NHI56" s="227"/>
      <c r="NHJ56" s="227"/>
      <c r="NHK56" s="228"/>
      <c r="NHL56" s="228"/>
      <c r="NHM56" s="228"/>
      <c r="NHN56" s="228"/>
      <c r="NHO56" s="228"/>
      <c r="NHP56" s="228"/>
      <c r="NHQ56" s="229"/>
      <c r="NHR56" s="230"/>
      <c r="NHS56" s="230"/>
      <c r="NHT56" s="231"/>
      <c r="NHU56" s="229"/>
      <c r="NHV56" s="230"/>
      <c r="NHW56" s="229"/>
      <c r="NHX56" s="229"/>
      <c r="NHY56" s="230"/>
      <c r="NHZ56" s="230"/>
      <c r="NIA56" s="230"/>
      <c r="NIB56" s="230"/>
      <c r="NIC56" s="230"/>
      <c r="NID56" s="230"/>
      <c r="NIE56" s="230"/>
      <c r="NIF56" s="230"/>
      <c r="NIG56" s="230"/>
      <c r="NIH56" s="230"/>
      <c r="NII56" s="230"/>
      <c r="NIJ56" s="230"/>
      <c r="NIK56" s="229"/>
      <c r="NIL56" s="226"/>
      <c r="NIM56" s="227"/>
      <c r="NIN56" s="227"/>
      <c r="NIO56" s="227"/>
      <c r="NIP56" s="228"/>
      <c r="NIQ56" s="228"/>
      <c r="NIR56" s="228"/>
      <c r="NIS56" s="228"/>
      <c r="NIT56" s="228"/>
      <c r="NIU56" s="228"/>
      <c r="NIV56" s="229"/>
      <c r="NIW56" s="230"/>
      <c r="NIX56" s="230"/>
      <c r="NIY56" s="231"/>
      <c r="NIZ56" s="229"/>
      <c r="NJA56" s="230"/>
      <c r="NJB56" s="229"/>
      <c r="NJC56" s="229"/>
      <c r="NJD56" s="230"/>
      <c r="NJE56" s="230"/>
      <c r="NJF56" s="230"/>
      <c r="NJG56" s="230"/>
      <c r="NJH56" s="230"/>
      <c r="NJI56" s="230"/>
      <c r="NJJ56" s="230"/>
      <c r="NJK56" s="230"/>
      <c r="NJL56" s="230"/>
      <c r="NJM56" s="230"/>
      <c r="NJN56" s="230"/>
      <c r="NJO56" s="230"/>
      <c r="NJP56" s="229"/>
      <c r="NJQ56" s="226"/>
      <c r="NJR56" s="227"/>
      <c r="NJS56" s="227"/>
      <c r="NJT56" s="227"/>
      <c r="NJU56" s="228"/>
      <c r="NJV56" s="228"/>
      <c r="NJW56" s="228"/>
      <c r="NJX56" s="228"/>
      <c r="NJY56" s="228"/>
      <c r="NJZ56" s="228"/>
      <c r="NKA56" s="229"/>
      <c r="NKB56" s="230"/>
      <c r="NKC56" s="230"/>
      <c r="NKD56" s="231"/>
      <c r="NKE56" s="229"/>
      <c r="NKF56" s="230"/>
      <c r="NKG56" s="229"/>
      <c r="NKH56" s="229"/>
      <c r="NKI56" s="230"/>
      <c r="NKJ56" s="230"/>
      <c r="NKK56" s="230"/>
      <c r="NKL56" s="230"/>
      <c r="NKM56" s="230"/>
      <c r="NKN56" s="230"/>
      <c r="NKO56" s="230"/>
      <c r="NKP56" s="230"/>
      <c r="NKQ56" s="230"/>
      <c r="NKR56" s="230"/>
      <c r="NKS56" s="230"/>
      <c r="NKT56" s="230"/>
      <c r="NKU56" s="229"/>
      <c r="NKV56" s="226"/>
      <c r="NKW56" s="227"/>
      <c r="NKX56" s="227"/>
      <c r="NKY56" s="227"/>
      <c r="NKZ56" s="228"/>
      <c r="NLA56" s="228"/>
      <c r="NLB56" s="228"/>
      <c r="NLC56" s="228"/>
      <c r="NLD56" s="228"/>
      <c r="NLE56" s="228"/>
      <c r="NLF56" s="229"/>
      <c r="NLG56" s="230"/>
      <c r="NLH56" s="230"/>
      <c r="NLI56" s="231"/>
      <c r="NLJ56" s="229"/>
      <c r="NLK56" s="230"/>
      <c r="NLL56" s="229"/>
      <c r="NLM56" s="229"/>
      <c r="NLN56" s="230"/>
      <c r="NLO56" s="230"/>
      <c r="NLP56" s="230"/>
      <c r="NLQ56" s="230"/>
      <c r="NLR56" s="230"/>
      <c r="NLS56" s="230"/>
      <c r="NLT56" s="230"/>
      <c r="NLU56" s="230"/>
      <c r="NLV56" s="230"/>
      <c r="NLW56" s="230"/>
      <c r="NLX56" s="230"/>
      <c r="NLY56" s="230"/>
      <c r="NLZ56" s="229"/>
      <c r="NMA56" s="226"/>
      <c r="NMB56" s="227"/>
      <c r="NMC56" s="227"/>
      <c r="NMD56" s="227"/>
      <c r="NME56" s="228"/>
      <c r="NMF56" s="228"/>
      <c r="NMG56" s="228"/>
      <c r="NMH56" s="228"/>
      <c r="NMI56" s="228"/>
      <c r="NMJ56" s="228"/>
      <c r="NMK56" s="229"/>
      <c r="NML56" s="230"/>
      <c r="NMM56" s="230"/>
      <c r="NMN56" s="231"/>
      <c r="NMO56" s="229"/>
      <c r="NMP56" s="230"/>
      <c r="NMQ56" s="229"/>
      <c r="NMR56" s="229"/>
      <c r="NMS56" s="230"/>
      <c r="NMT56" s="230"/>
      <c r="NMU56" s="230"/>
      <c r="NMV56" s="230"/>
      <c r="NMW56" s="230"/>
      <c r="NMX56" s="230"/>
      <c r="NMY56" s="230"/>
      <c r="NMZ56" s="230"/>
      <c r="NNA56" s="230"/>
      <c r="NNB56" s="230"/>
      <c r="NNC56" s="230"/>
      <c r="NND56" s="230"/>
      <c r="NNE56" s="229"/>
      <c r="NNF56" s="226"/>
      <c r="NNG56" s="227"/>
      <c r="NNH56" s="227"/>
      <c r="NNI56" s="227"/>
      <c r="NNJ56" s="228"/>
      <c r="NNK56" s="228"/>
      <c r="NNL56" s="228"/>
      <c r="NNM56" s="228"/>
      <c r="NNN56" s="228"/>
      <c r="NNO56" s="228"/>
      <c r="NNP56" s="229"/>
      <c r="NNQ56" s="230"/>
      <c r="NNR56" s="230"/>
      <c r="NNS56" s="231"/>
      <c r="NNT56" s="229"/>
      <c r="NNU56" s="230"/>
      <c r="NNV56" s="229"/>
      <c r="NNW56" s="229"/>
      <c r="NNX56" s="230"/>
      <c r="NNY56" s="230"/>
      <c r="NNZ56" s="230"/>
      <c r="NOA56" s="230"/>
      <c r="NOB56" s="230"/>
      <c r="NOC56" s="230"/>
      <c r="NOD56" s="230"/>
      <c r="NOE56" s="230"/>
      <c r="NOF56" s="230"/>
      <c r="NOG56" s="230"/>
      <c r="NOH56" s="230"/>
      <c r="NOI56" s="230"/>
      <c r="NOJ56" s="229"/>
      <c r="NOK56" s="226"/>
      <c r="NOL56" s="227"/>
      <c r="NOM56" s="227"/>
      <c r="NON56" s="227"/>
      <c r="NOO56" s="228"/>
      <c r="NOP56" s="228"/>
      <c r="NOQ56" s="228"/>
      <c r="NOR56" s="228"/>
      <c r="NOS56" s="228"/>
      <c r="NOT56" s="228"/>
      <c r="NOU56" s="229"/>
      <c r="NOV56" s="230"/>
      <c r="NOW56" s="230"/>
      <c r="NOX56" s="231"/>
      <c r="NOY56" s="229"/>
      <c r="NOZ56" s="230"/>
      <c r="NPA56" s="229"/>
      <c r="NPB56" s="229"/>
      <c r="NPC56" s="230"/>
      <c r="NPD56" s="230"/>
      <c r="NPE56" s="230"/>
      <c r="NPF56" s="230"/>
      <c r="NPG56" s="230"/>
      <c r="NPH56" s="230"/>
      <c r="NPI56" s="230"/>
      <c r="NPJ56" s="230"/>
      <c r="NPK56" s="230"/>
      <c r="NPL56" s="230"/>
      <c r="NPM56" s="230"/>
      <c r="NPN56" s="230"/>
      <c r="NPO56" s="229"/>
      <c r="NPP56" s="226"/>
      <c r="NPQ56" s="227"/>
      <c r="NPR56" s="227"/>
      <c r="NPS56" s="227"/>
      <c r="NPT56" s="228"/>
      <c r="NPU56" s="228"/>
      <c r="NPV56" s="228"/>
      <c r="NPW56" s="228"/>
      <c r="NPX56" s="228"/>
      <c r="NPY56" s="228"/>
      <c r="NPZ56" s="229"/>
      <c r="NQA56" s="230"/>
      <c r="NQB56" s="230"/>
      <c r="NQC56" s="231"/>
      <c r="NQD56" s="229"/>
      <c r="NQE56" s="230"/>
      <c r="NQF56" s="229"/>
      <c r="NQG56" s="229"/>
      <c r="NQH56" s="230"/>
      <c r="NQI56" s="230"/>
      <c r="NQJ56" s="230"/>
      <c r="NQK56" s="230"/>
      <c r="NQL56" s="230"/>
      <c r="NQM56" s="230"/>
      <c r="NQN56" s="230"/>
      <c r="NQO56" s="230"/>
      <c r="NQP56" s="230"/>
      <c r="NQQ56" s="230"/>
      <c r="NQR56" s="230"/>
      <c r="NQS56" s="230"/>
      <c r="NQT56" s="229"/>
      <c r="NQU56" s="226"/>
      <c r="NQV56" s="227"/>
      <c r="NQW56" s="227"/>
      <c r="NQX56" s="227"/>
      <c r="NQY56" s="228"/>
      <c r="NQZ56" s="228"/>
      <c r="NRA56" s="228"/>
      <c r="NRB56" s="228"/>
      <c r="NRC56" s="228"/>
      <c r="NRD56" s="228"/>
      <c r="NRE56" s="229"/>
      <c r="NRF56" s="230"/>
      <c r="NRG56" s="230"/>
      <c r="NRH56" s="231"/>
      <c r="NRI56" s="229"/>
      <c r="NRJ56" s="230"/>
      <c r="NRK56" s="229"/>
      <c r="NRL56" s="229"/>
      <c r="NRM56" s="230"/>
      <c r="NRN56" s="230"/>
      <c r="NRO56" s="230"/>
      <c r="NRP56" s="230"/>
      <c r="NRQ56" s="230"/>
      <c r="NRR56" s="230"/>
      <c r="NRS56" s="230"/>
      <c r="NRT56" s="230"/>
      <c r="NRU56" s="230"/>
      <c r="NRV56" s="230"/>
      <c r="NRW56" s="230"/>
      <c r="NRX56" s="230"/>
      <c r="NRY56" s="229"/>
      <c r="NRZ56" s="226"/>
      <c r="NSA56" s="227"/>
      <c r="NSB56" s="227"/>
      <c r="NSC56" s="227"/>
      <c r="NSD56" s="228"/>
      <c r="NSE56" s="228"/>
      <c r="NSF56" s="228"/>
      <c r="NSG56" s="228"/>
      <c r="NSH56" s="228"/>
      <c r="NSI56" s="228"/>
      <c r="NSJ56" s="229"/>
      <c r="NSK56" s="230"/>
      <c r="NSL56" s="230"/>
      <c r="NSM56" s="231"/>
      <c r="NSN56" s="229"/>
      <c r="NSO56" s="230"/>
      <c r="NSP56" s="229"/>
      <c r="NSQ56" s="229"/>
      <c r="NSR56" s="230"/>
      <c r="NSS56" s="230"/>
      <c r="NST56" s="230"/>
      <c r="NSU56" s="230"/>
      <c r="NSV56" s="230"/>
      <c r="NSW56" s="230"/>
      <c r="NSX56" s="230"/>
      <c r="NSY56" s="230"/>
      <c r="NSZ56" s="230"/>
      <c r="NTA56" s="230"/>
      <c r="NTB56" s="230"/>
      <c r="NTC56" s="230"/>
      <c r="NTD56" s="229"/>
      <c r="NTE56" s="226"/>
      <c r="NTF56" s="227"/>
      <c r="NTG56" s="227"/>
      <c r="NTH56" s="227"/>
      <c r="NTI56" s="228"/>
      <c r="NTJ56" s="228"/>
      <c r="NTK56" s="228"/>
      <c r="NTL56" s="228"/>
      <c r="NTM56" s="228"/>
      <c r="NTN56" s="228"/>
      <c r="NTO56" s="229"/>
      <c r="NTP56" s="230"/>
      <c r="NTQ56" s="230"/>
      <c r="NTR56" s="231"/>
      <c r="NTS56" s="229"/>
      <c r="NTT56" s="230"/>
      <c r="NTU56" s="229"/>
      <c r="NTV56" s="229"/>
      <c r="NTW56" s="230"/>
      <c r="NTX56" s="230"/>
      <c r="NTY56" s="230"/>
      <c r="NTZ56" s="230"/>
      <c r="NUA56" s="230"/>
      <c r="NUB56" s="230"/>
      <c r="NUC56" s="230"/>
      <c r="NUD56" s="230"/>
      <c r="NUE56" s="230"/>
      <c r="NUF56" s="230"/>
      <c r="NUG56" s="230"/>
      <c r="NUH56" s="230"/>
      <c r="NUI56" s="229"/>
      <c r="NUJ56" s="226"/>
      <c r="NUK56" s="227"/>
      <c r="NUL56" s="227"/>
      <c r="NUM56" s="227"/>
      <c r="NUN56" s="228"/>
      <c r="NUO56" s="228"/>
      <c r="NUP56" s="228"/>
      <c r="NUQ56" s="228"/>
      <c r="NUR56" s="228"/>
      <c r="NUS56" s="228"/>
      <c r="NUT56" s="229"/>
      <c r="NUU56" s="230"/>
      <c r="NUV56" s="230"/>
      <c r="NUW56" s="231"/>
      <c r="NUX56" s="229"/>
      <c r="NUY56" s="230"/>
      <c r="NUZ56" s="229"/>
      <c r="NVA56" s="229"/>
      <c r="NVB56" s="230"/>
      <c r="NVC56" s="230"/>
      <c r="NVD56" s="230"/>
      <c r="NVE56" s="230"/>
      <c r="NVF56" s="230"/>
      <c r="NVG56" s="230"/>
      <c r="NVH56" s="230"/>
      <c r="NVI56" s="230"/>
      <c r="NVJ56" s="230"/>
      <c r="NVK56" s="230"/>
      <c r="NVL56" s="230"/>
      <c r="NVM56" s="230"/>
      <c r="NVN56" s="229"/>
      <c r="NVO56" s="226"/>
      <c r="NVP56" s="227"/>
      <c r="NVQ56" s="227"/>
      <c r="NVR56" s="227"/>
      <c r="NVS56" s="228"/>
      <c r="NVT56" s="228"/>
      <c r="NVU56" s="228"/>
      <c r="NVV56" s="228"/>
      <c r="NVW56" s="228"/>
      <c r="NVX56" s="228"/>
      <c r="NVY56" s="229"/>
      <c r="NVZ56" s="230"/>
      <c r="NWA56" s="230"/>
      <c r="NWB56" s="231"/>
      <c r="NWC56" s="229"/>
      <c r="NWD56" s="230"/>
      <c r="NWE56" s="229"/>
      <c r="NWF56" s="229"/>
      <c r="NWG56" s="230"/>
      <c r="NWH56" s="230"/>
      <c r="NWI56" s="230"/>
      <c r="NWJ56" s="230"/>
      <c r="NWK56" s="230"/>
      <c r="NWL56" s="230"/>
      <c r="NWM56" s="230"/>
      <c r="NWN56" s="230"/>
      <c r="NWO56" s="230"/>
      <c r="NWP56" s="230"/>
      <c r="NWQ56" s="230"/>
      <c r="NWR56" s="230"/>
      <c r="NWS56" s="229"/>
      <c r="NWT56" s="226"/>
      <c r="NWU56" s="227"/>
      <c r="NWV56" s="227"/>
      <c r="NWW56" s="227"/>
      <c r="NWX56" s="228"/>
      <c r="NWY56" s="228"/>
      <c r="NWZ56" s="228"/>
      <c r="NXA56" s="228"/>
      <c r="NXB56" s="228"/>
      <c r="NXC56" s="228"/>
      <c r="NXD56" s="229"/>
      <c r="NXE56" s="230"/>
      <c r="NXF56" s="230"/>
      <c r="NXG56" s="231"/>
      <c r="NXH56" s="229"/>
      <c r="NXI56" s="230"/>
      <c r="NXJ56" s="229"/>
      <c r="NXK56" s="229"/>
      <c r="NXL56" s="230"/>
      <c r="NXM56" s="230"/>
      <c r="NXN56" s="230"/>
      <c r="NXO56" s="230"/>
      <c r="NXP56" s="230"/>
      <c r="NXQ56" s="230"/>
      <c r="NXR56" s="230"/>
      <c r="NXS56" s="230"/>
      <c r="NXT56" s="230"/>
      <c r="NXU56" s="230"/>
      <c r="NXV56" s="230"/>
      <c r="NXW56" s="230"/>
      <c r="NXX56" s="229"/>
      <c r="NXY56" s="226"/>
      <c r="NXZ56" s="227"/>
      <c r="NYA56" s="227"/>
      <c r="NYB56" s="227"/>
      <c r="NYC56" s="228"/>
      <c r="NYD56" s="228"/>
      <c r="NYE56" s="228"/>
      <c r="NYF56" s="228"/>
      <c r="NYG56" s="228"/>
      <c r="NYH56" s="228"/>
      <c r="NYI56" s="229"/>
      <c r="NYJ56" s="230"/>
      <c r="NYK56" s="230"/>
      <c r="NYL56" s="231"/>
      <c r="NYM56" s="229"/>
      <c r="NYN56" s="230"/>
      <c r="NYO56" s="229"/>
      <c r="NYP56" s="229"/>
      <c r="NYQ56" s="230"/>
      <c r="NYR56" s="230"/>
      <c r="NYS56" s="230"/>
      <c r="NYT56" s="230"/>
      <c r="NYU56" s="230"/>
      <c r="NYV56" s="230"/>
      <c r="NYW56" s="230"/>
      <c r="NYX56" s="230"/>
      <c r="NYY56" s="230"/>
      <c r="NYZ56" s="230"/>
      <c r="NZA56" s="230"/>
      <c r="NZB56" s="230"/>
      <c r="NZC56" s="229"/>
      <c r="NZD56" s="226"/>
      <c r="NZE56" s="227"/>
      <c r="NZF56" s="227"/>
      <c r="NZG56" s="227"/>
      <c r="NZH56" s="228"/>
      <c r="NZI56" s="228"/>
      <c r="NZJ56" s="228"/>
      <c r="NZK56" s="228"/>
      <c r="NZL56" s="228"/>
      <c r="NZM56" s="228"/>
      <c r="NZN56" s="229"/>
      <c r="NZO56" s="230"/>
      <c r="NZP56" s="230"/>
      <c r="NZQ56" s="231"/>
      <c r="NZR56" s="229"/>
      <c r="NZS56" s="230"/>
      <c r="NZT56" s="229"/>
      <c r="NZU56" s="229"/>
      <c r="NZV56" s="230"/>
      <c r="NZW56" s="230"/>
      <c r="NZX56" s="230"/>
      <c r="NZY56" s="230"/>
      <c r="NZZ56" s="230"/>
      <c r="OAA56" s="230"/>
      <c r="OAB56" s="230"/>
      <c r="OAC56" s="230"/>
      <c r="OAD56" s="230"/>
      <c r="OAE56" s="230"/>
      <c r="OAF56" s="230"/>
      <c r="OAG56" s="230"/>
      <c r="OAH56" s="229"/>
      <c r="OAI56" s="226"/>
      <c r="OAJ56" s="227"/>
      <c r="OAK56" s="227"/>
      <c r="OAL56" s="227"/>
      <c r="OAM56" s="228"/>
      <c r="OAN56" s="228"/>
      <c r="OAO56" s="228"/>
      <c r="OAP56" s="228"/>
      <c r="OAQ56" s="228"/>
      <c r="OAR56" s="228"/>
      <c r="OAS56" s="229"/>
      <c r="OAT56" s="230"/>
      <c r="OAU56" s="230"/>
      <c r="OAV56" s="231"/>
      <c r="OAW56" s="229"/>
      <c r="OAX56" s="230"/>
      <c r="OAY56" s="229"/>
      <c r="OAZ56" s="229"/>
      <c r="OBA56" s="230"/>
      <c r="OBB56" s="230"/>
      <c r="OBC56" s="230"/>
      <c r="OBD56" s="230"/>
      <c r="OBE56" s="230"/>
      <c r="OBF56" s="230"/>
      <c r="OBG56" s="230"/>
      <c r="OBH56" s="230"/>
      <c r="OBI56" s="230"/>
      <c r="OBJ56" s="230"/>
      <c r="OBK56" s="230"/>
      <c r="OBL56" s="230"/>
      <c r="OBM56" s="229"/>
      <c r="OBN56" s="226"/>
      <c r="OBO56" s="227"/>
      <c r="OBP56" s="227"/>
      <c r="OBQ56" s="227"/>
      <c r="OBR56" s="228"/>
      <c r="OBS56" s="228"/>
      <c r="OBT56" s="228"/>
      <c r="OBU56" s="228"/>
      <c r="OBV56" s="228"/>
      <c r="OBW56" s="228"/>
      <c r="OBX56" s="229"/>
      <c r="OBY56" s="230"/>
      <c r="OBZ56" s="230"/>
      <c r="OCA56" s="231"/>
      <c r="OCB56" s="229"/>
      <c r="OCC56" s="230"/>
      <c r="OCD56" s="229"/>
      <c r="OCE56" s="229"/>
      <c r="OCF56" s="230"/>
      <c r="OCG56" s="230"/>
      <c r="OCH56" s="230"/>
      <c r="OCI56" s="230"/>
      <c r="OCJ56" s="230"/>
      <c r="OCK56" s="230"/>
      <c r="OCL56" s="230"/>
      <c r="OCM56" s="230"/>
      <c r="OCN56" s="230"/>
      <c r="OCO56" s="230"/>
      <c r="OCP56" s="230"/>
      <c r="OCQ56" s="230"/>
      <c r="OCR56" s="229"/>
      <c r="OCS56" s="226"/>
      <c r="OCT56" s="227"/>
      <c r="OCU56" s="227"/>
      <c r="OCV56" s="227"/>
      <c r="OCW56" s="228"/>
      <c r="OCX56" s="228"/>
      <c r="OCY56" s="228"/>
      <c r="OCZ56" s="228"/>
      <c r="ODA56" s="228"/>
      <c r="ODB56" s="228"/>
      <c r="ODC56" s="229"/>
      <c r="ODD56" s="230"/>
      <c r="ODE56" s="230"/>
      <c r="ODF56" s="231"/>
      <c r="ODG56" s="229"/>
      <c r="ODH56" s="230"/>
      <c r="ODI56" s="229"/>
      <c r="ODJ56" s="229"/>
      <c r="ODK56" s="230"/>
      <c r="ODL56" s="230"/>
      <c r="ODM56" s="230"/>
      <c r="ODN56" s="230"/>
      <c r="ODO56" s="230"/>
      <c r="ODP56" s="230"/>
      <c r="ODQ56" s="230"/>
      <c r="ODR56" s="230"/>
      <c r="ODS56" s="230"/>
      <c r="ODT56" s="230"/>
      <c r="ODU56" s="230"/>
      <c r="ODV56" s="230"/>
      <c r="ODW56" s="229"/>
      <c r="ODX56" s="226"/>
      <c r="ODY56" s="227"/>
      <c r="ODZ56" s="227"/>
      <c r="OEA56" s="227"/>
      <c r="OEB56" s="228"/>
      <c r="OEC56" s="228"/>
      <c r="OED56" s="228"/>
      <c r="OEE56" s="228"/>
      <c r="OEF56" s="228"/>
      <c r="OEG56" s="228"/>
      <c r="OEH56" s="229"/>
      <c r="OEI56" s="230"/>
      <c r="OEJ56" s="230"/>
      <c r="OEK56" s="231"/>
      <c r="OEL56" s="229"/>
      <c r="OEM56" s="230"/>
      <c r="OEN56" s="229"/>
      <c r="OEO56" s="229"/>
      <c r="OEP56" s="230"/>
      <c r="OEQ56" s="230"/>
      <c r="OER56" s="230"/>
      <c r="OES56" s="230"/>
      <c r="OET56" s="230"/>
      <c r="OEU56" s="230"/>
      <c r="OEV56" s="230"/>
      <c r="OEW56" s="230"/>
      <c r="OEX56" s="230"/>
      <c r="OEY56" s="230"/>
      <c r="OEZ56" s="230"/>
      <c r="OFA56" s="230"/>
      <c r="OFB56" s="229"/>
      <c r="OFC56" s="226"/>
      <c r="OFD56" s="227"/>
      <c r="OFE56" s="227"/>
      <c r="OFF56" s="227"/>
      <c r="OFG56" s="228"/>
      <c r="OFH56" s="228"/>
      <c r="OFI56" s="228"/>
      <c r="OFJ56" s="228"/>
      <c r="OFK56" s="228"/>
      <c r="OFL56" s="228"/>
      <c r="OFM56" s="229"/>
      <c r="OFN56" s="230"/>
      <c r="OFO56" s="230"/>
      <c r="OFP56" s="231"/>
      <c r="OFQ56" s="229"/>
      <c r="OFR56" s="230"/>
      <c r="OFS56" s="229"/>
      <c r="OFT56" s="229"/>
      <c r="OFU56" s="230"/>
      <c r="OFV56" s="230"/>
      <c r="OFW56" s="230"/>
      <c r="OFX56" s="230"/>
      <c r="OFY56" s="230"/>
      <c r="OFZ56" s="230"/>
      <c r="OGA56" s="230"/>
      <c r="OGB56" s="230"/>
      <c r="OGC56" s="230"/>
      <c r="OGD56" s="230"/>
      <c r="OGE56" s="230"/>
      <c r="OGF56" s="230"/>
      <c r="OGG56" s="229"/>
      <c r="OGH56" s="226"/>
      <c r="OGI56" s="227"/>
      <c r="OGJ56" s="227"/>
      <c r="OGK56" s="227"/>
      <c r="OGL56" s="228"/>
      <c r="OGM56" s="228"/>
      <c r="OGN56" s="228"/>
      <c r="OGO56" s="228"/>
      <c r="OGP56" s="228"/>
      <c r="OGQ56" s="228"/>
      <c r="OGR56" s="229"/>
      <c r="OGS56" s="230"/>
      <c r="OGT56" s="230"/>
      <c r="OGU56" s="231"/>
      <c r="OGV56" s="229"/>
      <c r="OGW56" s="230"/>
      <c r="OGX56" s="229"/>
      <c r="OGY56" s="229"/>
      <c r="OGZ56" s="230"/>
      <c r="OHA56" s="230"/>
      <c r="OHB56" s="230"/>
      <c r="OHC56" s="230"/>
      <c r="OHD56" s="230"/>
      <c r="OHE56" s="230"/>
      <c r="OHF56" s="230"/>
      <c r="OHG56" s="230"/>
      <c r="OHH56" s="230"/>
      <c r="OHI56" s="230"/>
      <c r="OHJ56" s="230"/>
      <c r="OHK56" s="230"/>
      <c r="OHL56" s="229"/>
      <c r="OHM56" s="226"/>
      <c r="OHN56" s="227"/>
      <c r="OHO56" s="227"/>
      <c r="OHP56" s="227"/>
      <c r="OHQ56" s="228"/>
      <c r="OHR56" s="228"/>
      <c r="OHS56" s="228"/>
      <c r="OHT56" s="228"/>
      <c r="OHU56" s="228"/>
      <c r="OHV56" s="228"/>
      <c r="OHW56" s="229"/>
      <c r="OHX56" s="230"/>
      <c r="OHY56" s="230"/>
      <c r="OHZ56" s="231"/>
      <c r="OIA56" s="229"/>
      <c r="OIB56" s="230"/>
      <c r="OIC56" s="229"/>
      <c r="OID56" s="229"/>
      <c r="OIE56" s="230"/>
      <c r="OIF56" s="230"/>
      <c r="OIG56" s="230"/>
      <c r="OIH56" s="230"/>
      <c r="OII56" s="230"/>
      <c r="OIJ56" s="230"/>
      <c r="OIK56" s="230"/>
      <c r="OIL56" s="230"/>
      <c r="OIM56" s="230"/>
      <c r="OIN56" s="230"/>
      <c r="OIO56" s="230"/>
      <c r="OIP56" s="230"/>
      <c r="OIQ56" s="229"/>
      <c r="OIR56" s="226"/>
      <c r="OIS56" s="227"/>
      <c r="OIT56" s="227"/>
      <c r="OIU56" s="227"/>
      <c r="OIV56" s="228"/>
      <c r="OIW56" s="228"/>
      <c r="OIX56" s="228"/>
      <c r="OIY56" s="228"/>
      <c r="OIZ56" s="228"/>
      <c r="OJA56" s="228"/>
      <c r="OJB56" s="229"/>
      <c r="OJC56" s="230"/>
      <c r="OJD56" s="230"/>
      <c r="OJE56" s="231"/>
      <c r="OJF56" s="229"/>
      <c r="OJG56" s="230"/>
      <c r="OJH56" s="229"/>
      <c r="OJI56" s="229"/>
      <c r="OJJ56" s="230"/>
      <c r="OJK56" s="230"/>
      <c r="OJL56" s="230"/>
      <c r="OJM56" s="230"/>
      <c r="OJN56" s="230"/>
      <c r="OJO56" s="230"/>
      <c r="OJP56" s="230"/>
      <c r="OJQ56" s="230"/>
      <c r="OJR56" s="230"/>
      <c r="OJS56" s="230"/>
      <c r="OJT56" s="230"/>
      <c r="OJU56" s="230"/>
      <c r="OJV56" s="229"/>
      <c r="OJW56" s="226"/>
      <c r="OJX56" s="227"/>
      <c r="OJY56" s="227"/>
      <c r="OJZ56" s="227"/>
      <c r="OKA56" s="228"/>
      <c r="OKB56" s="228"/>
      <c r="OKC56" s="228"/>
      <c r="OKD56" s="228"/>
      <c r="OKE56" s="228"/>
      <c r="OKF56" s="228"/>
      <c r="OKG56" s="229"/>
      <c r="OKH56" s="230"/>
      <c r="OKI56" s="230"/>
      <c r="OKJ56" s="231"/>
      <c r="OKK56" s="229"/>
      <c r="OKL56" s="230"/>
      <c r="OKM56" s="229"/>
      <c r="OKN56" s="229"/>
      <c r="OKO56" s="230"/>
      <c r="OKP56" s="230"/>
      <c r="OKQ56" s="230"/>
      <c r="OKR56" s="230"/>
      <c r="OKS56" s="230"/>
      <c r="OKT56" s="230"/>
      <c r="OKU56" s="230"/>
      <c r="OKV56" s="230"/>
      <c r="OKW56" s="230"/>
      <c r="OKX56" s="230"/>
      <c r="OKY56" s="230"/>
      <c r="OKZ56" s="230"/>
      <c r="OLA56" s="229"/>
      <c r="OLB56" s="226"/>
      <c r="OLC56" s="227"/>
      <c r="OLD56" s="227"/>
      <c r="OLE56" s="227"/>
      <c r="OLF56" s="228"/>
      <c r="OLG56" s="228"/>
      <c r="OLH56" s="228"/>
      <c r="OLI56" s="228"/>
      <c r="OLJ56" s="228"/>
      <c r="OLK56" s="228"/>
      <c r="OLL56" s="229"/>
      <c r="OLM56" s="230"/>
      <c r="OLN56" s="230"/>
      <c r="OLO56" s="231"/>
      <c r="OLP56" s="229"/>
      <c r="OLQ56" s="230"/>
      <c r="OLR56" s="229"/>
      <c r="OLS56" s="229"/>
      <c r="OLT56" s="230"/>
      <c r="OLU56" s="230"/>
      <c r="OLV56" s="230"/>
      <c r="OLW56" s="230"/>
      <c r="OLX56" s="230"/>
      <c r="OLY56" s="230"/>
      <c r="OLZ56" s="230"/>
      <c r="OMA56" s="230"/>
      <c r="OMB56" s="230"/>
      <c r="OMC56" s="230"/>
      <c r="OMD56" s="230"/>
      <c r="OME56" s="230"/>
      <c r="OMF56" s="229"/>
      <c r="OMG56" s="226"/>
      <c r="OMH56" s="227"/>
      <c r="OMI56" s="227"/>
      <c r="OMJ56" s="227"/>
      <c r="OMK56" s="228"/>
      <c r="OML56" s="228"/>
      <c r="OMM56" s="228"/>
      <c r="OMN56" s="228"/>
      <c r="OMO56" s="228"/>
      <c r="OMP56" s="228"/>
      <c r="OMQ56" s="229"/>
      <c r="OMR56" s="230"/>
      <c r="OMS56" s="230"/>
      <c r="OMT56" s="231"/>
      <c r="OMU56" s="229"/>
      <c r="OMV56" s="230"/>
      <c r="OMW56" s="229"/>
      <c r="OMX56" s="229"/>
      <c r="OMY56" s="230"/>
      <c r="OMZ56" s="230"/>
      <c r="ONA56" s="230"/>
      <c r="ONB56" s="230"/>
      <c r="ONC56" s="230"/>
      <c r="OND56" s="230"/>
      <c r="ONE56" s="230"/>
      <c r="ONF56" s="230"/>
      <c r="ONG56" s="230"/>
      <c r="ONH56" s="230"/>
      <c r="ONI56" s="230"/>
      <c r="ONJ56" s="230"/>
      <c r="ONK56" s="229"/>
      <c r="ONL56" s="226"/>
      <c r="ONM56" s="227"/>
      <c r="ONN56" s="227"/>
      <c r="ONO56" s="227"/>
      <c r="ONP56" s="228"/>
      <c r="ONQ56" s="228"/>
      <c r="ONR56" s="228"/>
      <c r="ONS56" s="228"/>
      <c r="ONT56" s="228"/>
      <c r="ONU56" s="228"/>
      <c r="ONV56" s="229"/>
      <c r="ONW56" s="230"/>
      <c r="ONX56" s="230"/>
      <c r="ONY56" s="231"/>
      <c r="ONZ56" s="229"/>
      <c r="OOA56" s="230"/>
      <c r="OOB56" s="229"/>
      <c r="OOC56" s="229"/>
      <c r="OOD56" s="230"/>
      <c r="OOE56" s="230"/>
      <c r="OOF56" s="230"/>
      <c r="OOG56" s="230"/>
      <c r="OOH56" s="230"/>
      <c r="OOI56" s="230"/>
      <c r="OOJ56" s="230"/>
      <c r="OOK56" s="230"/>
      <c r="OOL56" s="230"/>
      <c r="OOM56" s="230"/>
      <c r="OON56" s="230"/>
      <c r="OOO56" s="230"/>
      <c r="OOP56" s="229"/>
      <c r="OOQ56" s="226"/>
      <c r="OOR56" s="227"/>
      <c r="OOS56" s="227"/>
      <c r="OOT56" s="227"/>
      <c r="OOU56" s="228"/>
      <c r="OOV56" s="228"/>
      <c r="OOW56" s="228"/>
      <c r="OOX56" s="228"/>
      <c r="OOY56" s="228"/>
      <c r="OOZ56" s="228"/>
      <c r="OPA56" s="229"/>
      <c r="OPB56" s="230"/>
      <c r="OPC56" s="230"/>
      <c r="OPD56" s="231"/>
      <c r="OPE56" s="229"/>
      <c r="OPF56" s="230"/>
      <c r="OPG56" s="229"/>
      <c r="OPH56" s="229"/>
      <c r="OPI56" s="230"/>
      <c r="OPJ56" s="230"/>
      <c r="OPK56" s="230"/>
      <c r="OPL56" s="230"/>
      <c r="OPM56" s="230"/>
      <c r="OPN56" s="230"/>
      <c r="OPO56" s="230"/>
      <c r="OPP56" s="230"/>
      <c r="OPQ56" s="230"/>
      <c r="OPR56" s="230"/>
      <c r="OPS56" s="230"/>
      <c r="OPT56" s="230"/>
      <c r="OPU56" s="229"/>
      <c r="OPV56" s="226"/>
      <c r="OPW56" s="227"/>
      <c r="OPX56" s="227"/>
      <c r="OPY56" s="227"/>
      <c r="OPZ56" s="228"/>
      <c r="OQA56" s="228"/>
      <c r="OQB56" s="228"/>
      <c r="OQC56" s="228"/>
      <c r="OQD56" s="228"/>
      <c r="OQE56" s="228"/>
      <c r="OQF56" s="229"/>
      <c r="OQG56" s="230"/>
      <c r="OQH56" s="230"/>
      <c r="OQI56" s="231"/>
      <c r="OQJ56" s="229"/>
      <c r="OQK56" s="230"/>
      <c r="OQL56" s="229"/>
      <c r="OQM56" s="229"/>
      <c r="OQN56" s="230"/>
      <c r="OQO56" s="230"/>
      <c r="OQP56" s="230"/>
      <c r="OQQ56" s="230"/>
      <c r="OQR56" s="230"/>
      <c r="OQS56" s="230"/>
      <c r="OQT56" s="230"/>
      <c r="OQU56" s="230"/>
      <c r="OQV56" s="230"/>
      <c r="OQW56" s="230"/>
      <c r="OQX56" s="230"/>
      <c r="OQY56" s="230"/>
      <c r="OQZ56" s="229"/>
      <c r="ORA56" s="226"/>
      <c r="ORB56" s="227"/>
      <c r="ORC56" s="227"/>
      <c r="ORD56" s="227"/>
      <c r="ORE56" s="228"/>
      <c r="ORF56" s="228"/>
      <c r="ORG56" s="228"/>
      <c r="ORH56" s="228"/>
      <c r="ORI56" s="228"/>
      <c r="ORJ56" s="228"/>
      <c r="ORK56" s="229"/>
      <c r="ORL56" s="230"/>
      <c r="ORM56" s="230"/>
      <c r="ORN56" s="231"/>
      <c r="ORO56" s="229"/>
      <c r="ORP56" s="230"/>
      <c r="ORQ56" s="229"/>
      <c r="ORR56" s="229"/>
      <c r="ORS56" s="230"/>
      <c r="ORT56" s="230"/>
      <c r="ORU56" s="230"/>
      <c r="ORV56" s="230"/>
      <c r="ORW56" s="230"/>
      <c r="ORX56" s="230"/>
      <c r="ORY56" s="230"/>
      <c r="ORZ56" s="230"/>
      <c r="OSA56" s="230"/>
      <c r="OSB56" s="230"/>
      <c r="OSC56" s="230"/>
      <c r="OSD56" s="230"/>
      <c r="OSE56" s="229"/>
      <c r="OSF56" s="226"/>
      <c r="OSG56" s="227"/>
      <c r="OSH56" s="227"/>
      <c r="OSI56" s="227"/>
      <c r="OSJ56" s="228"/>
      <c r="OSK56" s="228"/>
      <c r="OSL56" s="228"/>
      <c r="OSM56" s="228"/>
      <c r="OSN56" s="228"/>
      <c r="OSO56" s="228"/>
      <c r="OSP56" s="229"/>
      <c r="OSQ56" s="230"/>
      <c r="OSR56" s="230"/>
      <c r="OSS56" s="231"/>
      <c r="OST56" s="229"/>
      <c r="OSU56" s="230"/>
      <c r="OSV56" s="229"/>
      <c r="OSW56" s="229"/>
      <c r="OSX56" s="230"/>
      <c r="OSY56" s="230"/>
      <c r="OSZ56" s="230"/>
      <c r="OTA56" s="230"/>
      <c r="OTB56" s="230"/>
      <c r="OTC56" s="230"/>
      <c r="OTD56" s="230"/>
      <c r="OTE56" s="230"/>
      <c r="OTF56" s="230"/>
      <c r="OTG56" s="230"/>
      <c r="OTH56" s="230"/>
      <c r="OTI56" s="230"/>
      <c r="OTJ56" s="229"/>
      <c r="OTK56" s="226"/>
      <c r="OTL56" s="227"/>
      <c r="OTM56" s="227"/>
      <c r="OTN56" s="227"/>
      <c r="OTO56" s="228"/>
      <c r="OTP56" s="228"/>
      <c r="OTQ56" s="228"/>
      <c r="OTR56" s="228"/>
      <c r="OTS56" s="228"/>
      <c r="OTT56" s="228"/>
      <c r="OTU56" s="229"/>
      <c r="OTV56" s="230"/>
      <c r="OTW56" s="230"/>
      <c r="OTX56" s="231"/>
      <c r="OTY56" s="229"/>
      <c r="OTZ56" s="230"/>
      <c r="OUA56" s="229"/>
      <c r="OUB56" s="229"/>
      <c r="OUC56" s="230"/>
      <c r="OUD56" s="230"/>
      <c r="OUE56" s="230"/>
      <c r="OUF56" s="230"/>
      <c r="OUG56" s="230"/>
      <c r="OUH56" s="230"/>
      <c r="OUI56" s="230"/>
      <c r="OUJ56" s="230"/>
      <c r="OUK56" s="230"/>
      <c r="OUL56" s="230"/>
      <c r="OUM56" s="230"/>
      <c r="OUN56" s="230"/>
      <c r="OUO56" s="229"/>
      <c r="OUP56" s="226"/>
      <c r="OUQ56" s="227"/>
      <c r="OUR56" s="227"/>
      <c r="OUS56" s="227"/>
      <c r="OUT56" s="228"/>
      <c r="OUU56" s="228"/>
      <c r="OUV56" s="228"/>
      <c r="OUW56" s="228"/>
      <c r="OUX56" s="228"/>
      <c r="OUY56" s="228"/>
      <c r="OUZ56" s="229"/>
      <c r="OVA56" s="230"/>
      <c r="OVB56" s="230"/>
      <c r="OVC56" s="231"/>
      <c r="OVD56" s="229"/>
      <c r="OVE56" s="230"/>
      <c r="OVF56" s="229"/>
      <c r="OVG56" s="229"/>
      <c r="OVH56" s="230"/>
      <c r="OVI56" s="230"/>
      <c r="OVJ56" s="230"/>
      <c r="OVK56" s="230"/>
      <c r="OVL56" s="230"/>
      <c r="OVM56" s="230"/>
      <c r="OVN56" s="230"/>
      <c r="OVO56" s="230"/>
      <c r="OVP56" s="230"/>
      <c r="OVQ56" s="230"/>
      <c r="OVR56" s="230"/>
      <c r="OVS56" s="230"/>
      <c r="OVT56" s="229"/>
      <c r="OVU56" s="226"/>
      <c r="OVV56" s="227"/>
      <c r="OVW56" s="227"/>
      <c r="OVX56" s="227"/>
      <c r="OVY56" s="228"/>
      <c r="OVZ56" s="228"/>
      <c r="OWA56" s="228"/>
      <c r="OWB56" s="228"/>
      <c r="OWC56" s="228"/>
      <c r="OWD56" s="228"/>
      <c r="OWE56" s="229"/>
      <c r="OWF56" s="230"/>
      <c r="OWG56" s="230"/>
      <c r="OWH56" s="231"/>
      <c r="OWI56" s="229"/>
      <c r="OWJ56" s="230"/>
      <c r="OWK56" s="229"/>
      <c r="OWL56" s="229"/>
      <c r="OWM56" s="230"/>
      <c r="OWN56" s="230"/>
      <c r="OWO56" s="230"/>
      <c r="OWP56" s="230"/>
      <c r="OWQ56" s="230"/>
      <c r="OWR56" s="230"/>
      <c r="OWS56" s="230"/>
      <c r="OWT56" s="230"/>
      <c r="OWU56" s="230"/>
      <c r="OWV56" s="230"/>
      <c r="OWW56" s="230"/>
      <c r="OWX56" s="230"/>
      <c r="OWY56" s="229"/>
      <c r="OWZ56" s="226"/>
      <c r="OXA56" s="227"/>
      <c r="OXB56" s="227"/>
      <c r="OXC56" s="227"/>
      <c r="OXD56" s="228"/>
      <c r="OXE56" s="228"/>
      <c r="OXF56" s="228"/>
      <c r="OXG56" s="228"/>
      <c r="OXH56" s="228"/>
      <c r="OXI56" s="228"/>
      <c r="OXJ56" s="229"/>
      <c r="OXK56" s="230"/>
      <c r="OXL56" s="230"/>
      <c r="OXM56" s="231"/>
      <c r="OXN56" s="229"/>
      <c r="OXO56" s="230"/>
      <c r="OXP56" s="229"/>
      <c r="OXQ56" s="229"/>
      <c r="OXR56" s="230"/>
      <c r="OXS56" s="230"/>
      <c r="OXT56" s="230"/>
      <c r="OXU56" s="230"/>
      <c r="OXV56" s="230"/>
      <c r="OXW56" s="230"/>
      <c r="OXX56" s="230"/>
      <c r="OXY56" s="230"/>
      <c r="OXZ56" s="230"/>
      <c r="OYA56" s="230"/>
      <c r="OYB56" s="230"/>
      <c r="OYC56" s="230"/>
      <c r="OYD56" s="229"/>
      <c r="OYE56" s="226"/>
      <c r="OYF56" s="227"/>
      <c r="OYG56" s="227"/>
      <c r="OYH56" s="227"/>
      <c r="OYI56" s="228"/>
      <c r="OYJ56" s="228"/>
      <c r="OYK56" s="228"/>
      <c r="OYL56" s="228"/>
      <c r="OYM56" s="228"/>
      <c r="OYN56" s="228"/>
      <c r="OYO56" s="229"/>
      <c r="OYP56" s="230"/>
      <c r="OYQ56" s="230"/>
      <c r="OYR56" s="231"/>
      <c r="OYS56" s="229"/>
      <c r="OYT56" s="230"/>
      <c r="OYU56" s="229"/>
      <c r="OYV56" s="229"/>
      <c r="OYW56" s="230"/>
      <c r="OYX56" s="230"/>
      <c r="OYY56" s="230"/>
      <c r="OYZ56" s="230"/>
      <c r="OZA56" s="230"/>
      <c r="OZB56" s="230"/>
      <c r="OZC56" s="230"/>
      <c r="OZD56" s="230"/>
      <c r="OZE56" s="230"/>
      <c r="OZF56" s="230"/>
      <c r="OZG56" s="230"/>
      <c r="OZH56" s="230"/>
      <c r="OZI56" s="229"/>
      <c r="OZJ56" s="226"/>
      <c r="OZK56" s="227"/>
      <c r="OZL56" s="227"/>
      <c r="OZM56" s="227"/>
      <c r="OZN56" s="228"/>
      <c r="OZO56" s="228"/>
      <c r="OZP56" s="228"/>
      <c r="OZQ56" s="228"/>
      <c r="OZR56" s="228"/>
      <c r="OZS56" s="228"/>
      <c r="OZT56" s="229"/>
      <c r="OZU56" s="230"/>
      <c r="OZV56" s="230"/>
      <c r="OZW56" s="231"/>
      <c r="OZX56" s="229"/>
      <c r="OZY56" s="230"/>
      <c r="OZZ56" s="229"/>
      <c r="PAA56" s="229"/>
      <c r="PAB56" s="230"/>
      <c r="PAC56" s="230"/>
      <c r="PAD56" s="230"/>
      <c r="PAE56" s="230"/>
      <c r="PAF56" s="230"/>
      <c r="PAG56" s="230"/>
      <c r="PAH56" s="230"/>
      <c r="PAI56" s="230"/>
      <c r="PAJ56" s="230"/>
      <c r="PAK56" s="230"/>
      <c r="PAL56" s="230"/>
      <c r="PAM56" s="230"/>
      <c r="PAN56" s="229"/>
      <c r="PAO56" s="226"/>
      <c r="PAP56" s="227"/>
      <c r="PAQ56" s="227"/>
      <c r="PAR56" s="227"/>
      <c r="PAS56" s="228"/>
      <c r="PAT56" s="228"/>
      <c r="PAU56" s="228"/>
      <c r="PAV56" s="228"/>
      <c r="PAW56" s="228"/>
      <c r="PAX56" s="228"/>
      <c r="PAY56" s="229"/>
      <c r="PAZ56" s="230"/>
      <c r="PBA56" s="230"/>
      <c r="PBB56" s="231"/>
      <c r="PBC56" s="229"/>
      <c r="PBD56" s="230"/>
      <c r="PBE56" s="229"/>
      <c r="PBF56" s="229"/>
      <c r="PBG56" s="230"/>
      <c r="PBH56" s="230"/>
      <c r="PBI56" s="230"/>
      <c r="PBJ56" s="230"/>
      <c r="PBK56" s="230"/>
      <c r="PBL56" s="230"/>
      <c r="PBM56" s="230"/>
      <c r="PBN56" s="230"/>
      <c r="PBO56" s="230"/>
      <c r="PBP56" s="230"/>
      <c r="PBQ56" s="230"/>
      <c r="PBR56" s="230"/>
      <c r="PBS56" s="229"/>
      <c r="PBT56" s="226"/>
      <c r="PBU56" s="227"/>
      <c r="PBV56" s="227"/>
      <c r="PBW56" s="227"/>
      <c r="PBX56" s="228"/>
      <c r="PBY56" s="228"/>
      <c r="PBZ56" s="228"/>
      <c r="PCA56" s="228"/>
      <c r="PCB56" s="228"/>
      <c r="PCC56" s="228"/>
      <c r="PCD56" s="229"/>
      <c r="PCE56" s="230"/>
      <c r="PCF56" s="230"/>
      <c r="PCG56" s="231"/>
      <c r="PCH56" s="229"/>
      <c r="PCI56" s="230"/>
      <c r="PCJ56" s="229"/>
      <c r="PCK56" s="229"/>
      <c r="PCL56" s="230"/>
      <c r="PCM56" s="230"/>
      <c r="PCN56" s="230"/>
      <c r="PCO56" s="230"/>
      <c r="PCP56" s="230"/>
      <c r="PCQ56" s="230"/>
      <c r="PCR56" s="230"/>
      <c r="PCS56" s="230"/>
      <c r="PCT56" s="230"/>
      <c r="PCU56" s="230"/>
      <c r="PCV56" s="230"/>
      <c r="PCW56" s="230"/>
      <c r="PCX56" s="229"/>
      <c r="PCY56" s="226"/>
      <c r="PCZ56" s="227"/>
      <c r="PDA56" s="227"/>
      <c r="PDB56" s="227"/>
      <c r="PDC56" s="228"/>
      <c r="PDD56" s="228"/>
      <c r="PDE56" s="228"/>
      <c r="PDF56" s="228"/>
      <c r="PDG56" s="228"/>
      <c r="PDH56" s="228"/>
      <c r="PDI56" s="229"/>
      <c r="PDJ56" s="230"/>
      <c r="PDK56" s="230"/>
      <c r="PDL56" s="231"/>
      <c r="PDM56" s="229"/>
      <c r="PDN56" s="230"/>
      <c r="PDO56" s="229"/>
      <c r="PDP56" s="229"/>
      <c r="PDQ56" s="230"/>
      <c r="PDR56" s="230"/>
      <c r="PDS56" s="230"/>
      <c r="PDT56" s="230"/>
      <c r="PDU56" s="230"/>
      <c r="PDV56" s="230"/>
      <c r="PDW56" s="230"/>
      <c r="PDX56" s="230"/>
      <c r="PDY56" s="230"/>
      <c r="PDZ56" s="230"/>
      <c r="PEA56" s="230"/>
      <c r="PEB56" s="230"/>
      <c r="PEC56" s="229"/>
      <c r="PED56" s="226"/>
      <c r="PEE56" s="227"/>
      <c r="PEF56" s="227"/>
      <c r="PEG56" s="227"/>
      <c r="PEH56" s="228"/>
      <c r="PEI56" s="228"/>
      <c r="PEJ56" s="228"/>
      <c r="PEK56" s="228"/>
      <c r="PEL56" s="228"/>
      <c r="PEM56" s="228"/>
      <c r="PEN56" s="229"/>
      <c r="PEO56" s="230"/>
      <c r="PEP56" s="230"/>
      <c r="PEQ56" s="231"/>
      <c r="PER56" s="229"/>
      <c r="PES56" s="230"/>
      <c r="PET56" s="229"/>
      <c r="PEU56" s="229"/>
      <c r="PEV56" s="230"/>
      <c r="PEW56" s="230"/>
      <c r="PEX56" s="230"/>
      <c r="PEY56" s="230"/>
      <c r="PEZ56" s="230"/>
      <c r="PFA56" s="230"/>
      <c r="PFB56" s="230"/>
      <c r="PFC56" s="230"/>
      <c r="PFD56" s="230"/>
      <c r="PFE56" s="230"/>
      <c r="PFF56" s="230"/>
      <c r="PFG56" s="230"/>
      <c r="PFH56" s="229"/>
      <c r="PFI56" s="226"/>
      <c r="PFJ56" s="227"/>
      <c r="PFK56" s="227"/>
      <c r="PFL56" s="227"/>
      <c r="PFM56" s="228"/>
      <c r="PFN56" s="228"/>
      <c r="PFO56" s="228"/>
      <c r="PFP56" s="228"/>
      <c r="PFQ56" s="228"/>
      <c r="PFR56" s="228"/>
      <c r="PFS56" s="229"/>
      <c r="PFT56" s="230"/>
      <c r="PFU56" s="230"/>
      <c r="PFV56" s="231"/>
      <c r="PFW56" s="229"/>
      <c r="PFX56" s="230"/>
      <c r="PFY56" s="229"/>
      <c r="PFZ56" s="229"/>
      <c r="PGA56" s="230"/>
      <c r="PGB56" s="230"/>
      <c r="PGC56" s="230"/>
      <c r="PGD56" s="230"/>
      <c r="PGE56" s="230"/>
      <c r="PGF56" s="230"/>
      <c r="PGG56" s="230"/>
      <c r="PGH56" s="230"/>
      <c r="PGI56" s="230"/>
      <c r="PGJ56" s="230"/>
      <c r="PGK56" s="230"/>
      <c r="PGL56" s="230"/>
      <c r="PGM56" s="229"/>
      <c r="PGN56" s="226"/>
      <c r="PGO56" s="227"/>
      <c r="PGP56" s="227"/>
      <c r="PGQ56" s="227"/>
      <c r="PGR56" s="228"/>
      <c r="PGS56" s="228"/>
      <c r="PGT56" s="228"/>
      <c r="PGU56" s="228"/>
      <c r="PGV56" s="228"/>
      <c r="PGW56" s="228"/>
      <c r="PGX56" s="229"/>
      <c r="PGY56" s="230"/>
      <c r="PGZ56" s="230"/>
      <c r="PHA56" s="231"/>
      <c r="PHB56" s="229"/>
      <c r="PHC56" s="230"/>
      <c r="PHD56" s="229"/>
      <c r="PHE56" s="229"/>
      <c r="PHF56" s="230"/>
      <c r="PHG56" s="230"/>
      <c r="PHH56" s="230"/>
      <c r="PHI56" s="230"/>
      <c r="PHJ56" s="230"/>
      <c r="PHK56" s="230"/>
      <c r="PHL56" s="230"/>
      <c r="PHM56" s="230"/>
      <c r="PHN56" s="230"/>
      <c r="PHO56" s="230"/>
      <c r="PHP56" s="230"/>
      <c r="PHQ56" s="230"/>
      <c r="PHR56" s="229"/>
      <c r="PHS56" s="226"/>
      <c r="PHT56" s="227"/>
      <c r="PHU56" s="227"/>
      <c r="PHV56" s="227"/>
      <c r="PHW56" s="228"/>
      <c r="PHX56" s="228"/>
      <c r="PHY56" s="228"/>
      <c r="PHZ56" s="228"/>
      <c r="PIA56" s="228"/>
      <c r="PIB56" s="228"/>
      <c r="PIC56" s="229"/>
      <c r="PID56" s="230"/>
      <c r="PIE56" s="230"/>
      <c r="PIF56" s="231"/>
      <c r="PIG56" s="229"/>
      <c r="PIH56" s="230"/>
      <c r="PII56" s="229"/>
      <c r="PIJ56" s="229"/>
      <c r="PIK56" s="230"/>
      <c r="PIL56" s="230"/>
      <c r="PIM56" s="230"/>
      <c r="PIN56" s="230"/>
      <c r="PIO56" s="230"/>
      <c r="PIP56" s="230"/>
      <c r="PIQ56" s="230"/>
      <c r="PIR56" s="230"/>
      <c r="PIS56" s="230"/>
      <c r="PIT56" s="230"/>
      <c r="PIU56" s="230"/>
      <c r="PIV56" s="230"/>
      <c r="PIW56" s="229"/>
      <c r="PIX56" s="226"/>
      <c r="PIY56" s="227"/>
      <c r="PIZ56" s="227"/>
      <c r="PJA56" s="227"/>
      <c r="PJB56" s="228"/>
      <c r="PJC56" s="228"/>
      <c r="PJD56" s="228"/>
      <c r="PJE56" s="228"/>
      <c r="PJF56" s="228"/>
      <c r="PJG56" s="228"/>
      <c r="PJH56" s="229"/>
      <c r="PJI56" s="230"/>
      <c r="PJJ56" s="230"/>
      <c r="PJK56" s="231"/>
      <c r="PJL56" s="229"/>
      <c r="PJM56" s="230"/>
      <c r="PJN56" s="229"/>
      <c r="PJO56" s="229"/>
      <c r="PJP56" s="230"/>
      <c r="PJQ56" s="230"/>
      <c r="PJR56" s="230"/>
      <c r="PJS56" s="230"/>
      <c r="PJT56" s="230"/>
      <c r="PJU56" s="230"/>
      <c r="PJV56" s="230"/>
      <c r="PJW56" s="230"/>
      <c r="PJX56" s="230"/>
      <c r="PJY56" s="230"/>
      <c r="PJZ56" s="230"/>
      <c r="PKA56" s="230"/>
      <c r="PKB56" s="229"/>
      <c r="PKC56" s="226"/>
      <c r="PKD56" s="227"/>
      <c r="PKE56" s="227"/>
      <c r="PKF56" s="227"/>
      <c r="PKG56" s="228"/>
      <c r="PKH56" s="228"/>
      <c r="PKI56" s="228"/>
      <c r="PKJ56" s="228"/>
      <c r="PKK56" s="228"/>
      <c r="PKL56" s="228"/>
      <c r="PKM56" s="229"/>
      <c r="PKN56" s="230"/>
      <c r="PKO56" s="230"/>
      <c r="PKP56" s="231"/>
      <c r="PKQ56" s="229"/>
      <c r="PKR56" s="230"/>
      <c r="PKS56" s="229"/>
      <c r="PKT56" s="229"/>
      <c r="PKU56" s="230"/>
      <c r="PKV56" s="230"/>
      <c r="PKW56" s="230"/>
      <c r="PKX56" s="230"/>
      <c r="PKY56" s="230"/>
      <c r="PKZ56" s="230"/>
      <c r="PLA56" s="230"/>
      <c r="PLB56" s="230"/>
      <c r="PLC56" s="230"/>
      <c r="PLD56" s="230"/>
      <c r="PLE56" s="230"/>
      <c r="PLF56" s="230"/>
      <c r="PLG56" s="229"/>
      <c r="PLH56" s="226"/>
      <c r="PLI56" s="227"/>
      <c r="PLJ56" s="227"/>
      <c r="PLK56" s="227"/>
      <c r="PLL56" s="228"/>
      <c r="PLM56" s="228"/>
      <c r="PLN56" s="228"/>
      <c r="PLO56" s="228"/>
      <c r="PLP56" s="228"/>
      <c r="PLQ56" s="228"/>
      <c r="PLR56" s="229"/>
      <c r="PLS56" s="230"/>
      <c r="PLT56" s="230"/>
      <c r="PLU56" s="231"/>
      <c r="PLV56" s="229"/>
      <c r="PLW56" s="230"/>
      <c r="PLX56" s="229"/>
      <c r="PLY56" s="229"/>
      <c r="PLZ56" s="230"/>
      <c r="PMA56" s="230"/>
      <c r="PMB56" s="230"/>
      <c r="PMC56" s="230"/>
      <c r="PMD56" s="230"/>
      <c r="PME56" s="230"/>
      <c r="PMF56" s="230"/>
      <c r="PMG56" s="230"/>
      <c r="PMH56" s="230"/>
      <c r="PMI56" s="230"/>
      <c r="PMJ56" s="230"/>
      <c r="PMK56" s="230"/>
      <c r="PML56" s="229"/>
      <c r="PMM56" s="226"/>
      <c r="PMN56" s="227"/>
      <c r="PMO56" s="227"/>
      <c r="PMP56" s="227"/>
      <c r="PMQ56" s="228"/>
      <c r="PMR56" s="228"/>
      <c r="PMS56" s="228"/>
      <c r="PMT56" s="228"/>
      <c r="PMU56" s="228"/>
      <c r="PMV56" s="228"/>
      <c r="PMW56" s="229"/>
      <c r="PMX56" s="230"/>
      <c r="PMY56" s="230"/>
      <c r="PMZ56" s="231"/>
      <c r="PNA56" s="229"/>
      <c r="PNB56" s="230"/>
      <c r="PNC56" s="229"/>
      <c r="PND56" s="229"/>
      <c r="PNE56" s="230"/>
      <c r="PNF56" s="230"/>
      <c r="PNG56" s="230"/>
      <c r="PNH56" s="230"/>
      <c r="PNI56" s="230"/>
      <c r="PNJ56" s="230"/>
      <c r="PNK56" s="230"/>
      <c r="PNL56" s="230"/>
      <c r="PNM56" s="230"/>
      <c r="PNN56" s="230"/>
      <c r="PNO56" s="230"/>
      <c r="PNP56" s="230"/>
      <c r="PNQ56" s="229"/>
      <c r="PNR56" s="226"/>
      <c r="PNS56" s="227"/>
      <c r="PNT56" s="227"/>
      <c r="PNU56" s="227"/>
      <c r="PNV56" s="228"/>
      <c r="PNW56" s="228"/>
      <c r="PNX56" s="228"/>
      <c r="PNY56" s="228"/>
      <c r="PNZ56" s="228"/>
      <c r="POA56" s="228"/>
      <c r="POB56" s="229"/>
      <c r="POC56" s="230"/>
      <c r="POD56" s="230"/>
      <c r="POE56" s="231"/>
      <c r="POF56" s="229"/>
      <c r="POG56" s="230"/>
      <c r="POH56" s="229"/>
      <c r="POI56" s="229"/>
      <c r="POJ56" s="230"/>
      <c r="POK56" s="230"/>
      <c r="POL56" s="230"/>
      <c r="POM56" s="230"/>
      <c r="PON56" s="230"/>
      <c r="POO56" s="230"/>
      <c r="POP56" s="230"/>
      <c r="POQ56" s="230"/>
      <c r="POR56" s="230"/>
      <c r="POS56" s="230"/>
      <c r="POT56" s="230"/>
      <c r="POU56" s="230"/>
      <c r="POV56" s="229"/>
      <c r="POW56" s="226"/>
      <c r="POX56" s="227"/>
      <c r="POY56" s="227"/>
      <c r="POZ56" s="227"/>
      <c r="PPA56" s="228"/>
      <c r="PPB56" s="228"/>
      <c r="PPC56" s="228"/>
      <c r="PPD56" s="228"/>
      <c r="PPE56" s="228"/>
      <c r="PPF56" s="228"/>
      <c r="PPG56" s="229"/>
      <c r="PPH56" s="230"/>
      <c r="PPI56" s="230"/>
      <c r="PPJ56" s="231"/>
      <c r="PPK56" s="229"/>
      <c r="PPL56" s="230"/>
      <c r="PPM56" s="229"/>
      <c r="PPN56" s="229"/>
      <c r="PPO56" s="230"/>
      <c r="PPP56" s="230"/>
      <c r="PPQ56" s="230"/>
      <c r="PPR56" s="230"/>
      <c r="PPS56" s="230"/>
      <c r="PPT56" s="230"/>
      <c r="PPU56" s="230"/>
      <c r="PPV56" s="230"/>
      <c r="PPW56" s="230"/>
      <c r="PPX56" s="230"/>
      <c r="PPY56" s="230"/>
      <c r="PPZ56" s="230"/>
      <c r="PQA56" s="229"/>
      <c r="PQB56" s="226"/>
      <c r="PQC56" s="227"/>
      <c r="PQD56" s="227"/>
      <c r="PQE56" s="227"/>
      <c r="PQF56" s="228"/>
      <c r="PQG56" s="228"/>
      <c r="PQH56" s="228"/>
      <c r="PQI56" s="228"/>
      <c r="PQJ56" s="228"/>
      <c r="PQK56" s="228"/>
      <c r="PQL56" s="229"/>
      <c r="PQM56" s="230"/>
      <c r="PQN56" s="230"/>
      <c r="PQO56" s="231"/>
      <c r="PQP56" s="229"/>
      <c r="PQQ56" s="230"/>
      <c r="PQR56" s="229"/>
      <c r="PQS56" s="229"/>
      <c r="PQT56" s="230"/>
      <c r="PQU56" s="230"/>
      <c r="PQV56" s="230"/>
      <c r="PQW56" s="230"/>
      <c r="PQX56" s="230"/>
      <c r="PQY56" s="230"/>
      <c r="PQZ56" s="230"/>
      <c r="PRA56" s="230"/>
      <c r="PRB56" s="230"/>
      <c r="PRC56" s="230"/>
      <c r="PRD56" s="230"/>
      <c r="PRE56" s="230"/>
      <c r="PRF56" s="229"/>
      <c r="PRG56" s="226"/>
      <c r="PRH56" s="227"/>
      <c r="PRI56" s="227"/>
      <c r="PRJ56" s="227"/>
      <c r="PRK56" s="228"/>
      <c r="PRL56" s="228"/>
      <c r="PRM56" s="228"/>
      <c r="PRN56" s="228"/>
      <c r="PRO56" s="228"/>
      <c r="PRP56" s="228"/>
      <c r="PRQ56" s="229"/>
      <c r="PRR56" s="230"/>
      <c r="PRS56" s="230"/>
      <c r="PRT56" s="231"/>
      <c r="PRU56" s="229"/>
      <c r="PRV56" s="230"/>
      <c r="PRW56" s="229"/>
      <c r="PRX56" s="229"/>
      <c r="PRY56" s="230"/>
      <c r="PRZ56" s="230"/>
      <c r="PSA56" s="230"/>
      <c r="PSB56" s="230"/>
      <c r="PSC56" s="230"/>
      <c r="PSD56" s="230"/>
      <c r="PSE56" s="230"/>
      <c r="PSF56" s="230"/>
      <c r="PSG56" s="230"/>
      <c r="PSH56" s="230"/>
      <c r="PSI56" s="230"/>
      <c r="PSJ56" s="230"/>
      <c r="PSK56" s="229"/>
      <c r="PSL56" s="226"/>
      <c r="PSM56" s="227"/>
      <c r="PSN56" s="227"/>
      <c r="PSO56" s="227"/>
      <c r="PSP56" s="228"/>
      <c r="PSQ56" s="228"/>
      <c r="PSR56" s="228"/>
      <c r="PSS56" s="228"/>
      <c r="PST56" s="228"/>
      <c r="PSU56" s="228"/>
      <c r="PSV56" s="229"/>
      <c r="PSW56" s="230"/>
      <c r="PSX56" s="230"/>
      <c r="PSY56" s="231"/>
      <c r="PSZ56" s="229"/>
      <c r="PTA56" s="230"/>
      <c r="PTB56" s="229"/>
      <c r="PTC56" s="229"/>
      <c r="PTD56" s="230"/>
      <c r="PTE56" s="230"/>
      <c r="PTF56" s="230"/>
      <c r="PTG56" s="230"/>
      <c r="PTH56" s="230"/>
      <c r="PTI56" s="230"/>
      <c r="PTJ56" s="230"/>
      <c r="PTK56" s="230"/>
      <c r="PTL56" s="230"/>
      <c r="PTM56" s="230"/>
      <c r="PTN56" s="230"/>
      <c r="PTO56" s="230"/>
      <c r="PTP56" s="229"/>
      <c r="PTQ56" s="226"/>
      <c r="PTR56" s="227"/>
      <c r="PTS56" s="227"/>
      <c r="PTT56" s="227"/>
      <c r="PTU56" s="228"/>
      <c r="PTV56" s="228"/>
      <c r="PTW56" s="228"/>
    </row>
    <row r="57" spans="1:11359" s="33" customFormat="1" ht="49.5" x14ac:dyDescent="0.95">
      <c r="A57" s="222">
        <v>4</v>
      </c>
      <c r="B57" s="25" t="s">
        <v>1203</v>
      </c>
      <c r="C57" s="35"/>
      <c r="D57" s="269"/>
      <c r="E57" s="269"/>
      <c r="F57" s="36"/>
      <c r="G57" s="36"/>
      <c r="H57" s="36"/>
      <c r="I57" s="36"/>
      <c r="J57" s="270"/>
      <c r="K57" s="270"/>
      <c r="L57" s="271"/>
      <c r="M57" s="272"/>
      <c r="N57" s="272"/>
      <c r="O57" s="272"/>
      <c r="P57" s="271"/>
      <c r="Q57" s="272"/>
      <c r="R57" s="271"/>
      <c r="S57" s="271"/>
      <c r="T57" s="273"/>
      <c r="U57" s="271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60" t="s">
        <v>100</v>
      </c>
      <c r="AG57" s="32">
        <f t="shared" si="2"/>
        <v>0</v>
      </c>
    </row>
    <row r="58" spans="1:11359" s="33" customFormat="1" ht="49.5" x14ac:dyDescent="0.95">
      <c r="A58" s="34">
        <v>5</v>
      </c>
      <c r="B58" s="198" t="s">
        <v>1204</v>
      </c>
      <c r="C58" s="274"/>
      <c r="D58" s="199"/>
      <c r="E58" s="199"/>
      <c r="F58" s="200">
        <v>7</v>
      </c>
      <c r="G58" s="200">
        <v>12</v>
      </c>
      <c r="H58" s="200">
        <v>14</v>
      </c>
      <c r="I58" s="200">
        <v>17</v>
      </c>
      <c r="J58" s="200"/>
      <c r="K58" s="200"/>
      <c r="L58" s="201"/>
      <c r="M58" s="202"/>
      <c r="N58" s="202"/>
      <c r="O58" s="203"/>
      <c r="P58" s="201"/>
      <c r="Q58" s="202"/>
      <c r="R58" s="201"/>
      <c r="S58" s="201"/>
      <c r="T58" s="203"/>
      <c r="U58" s="201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75" t="s">
        <v>107</v>
      </c>
      <c r="AG58" s="32">
        <f t="shared" si="2"/>
        <v>0</v>
      </c>
    </row>
    <row r="59" spans="1:11359" s="33" customFormat="1" ht="49.5" x14ac:dyDescent="0.95">
      <c r="A59" s="222">
        <v>6</v>
      </c>
      <c r="B59" s="39" t="s">
        <v>1205</v>
      </c>
      <c r="C59" s="34">
        <v>331867</v>
      </c>
      <c r="D59" s="34">
        <v>331932</v>
      </c>
      <c r="E59" s="34"/>
      <c r="F59" s="41">
        <v>7</v>
      </c>
      <c r="G59" s="41">
        <v>12</v>
      </c>
      <c r="H59" s="41">
        <v>14</v>
      </c>
      <c r="I59" s="41">
        <v>17</v>
      </c>
      <c r="J59" s="41"/>
      <c r="K59" s="41"/>
      <c r="L59" s="42"/>
      <c r="M59" s="43"/>
      <c r="N59" s="43"/>
      <c r="O59" s="43">
        <v>8</v>
      </c>
      <c r="P59" s="42"/>
      <c r="Q59" s="43"/>
      <c r="R59" s="42"/>
      <c r="S59" s="42"/>
      <c r="T59" s="44"/>
      <c r="U59" s="42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2" t="s">
        <v>1013</v>
      </c>
      <c r="AG59" s="32">
        <f t="shared" si="2"/>
        <v>65</v>
      </c>
    </row>
    <row r="60" spans="1:11359" s="33" customFormat="1" ht="49.5" x14ac:dyDescent="0.95">
      <c r="A60" s="34">
        <v>7</v>
      </c>
      <c r="B60" s="39" t="s">
        <v>1206</v>
      </c>
      <c r="C60" s="34">
        <v>331932</v>
      </c>
      <c r="D60" s="34">
        <v>332015</v>
      </c>
      <c r="E60" s="34"/>
      <c r="F60" s="41">
        <v>7</v>
      </c>
      <c r="G60" s="41">
        <v>12</v>
      </c>
      <c r="H60" s="41">
        <v>13</v>
      </c>
      <c r="I60" s="41">
        <v>17</v>
      </c>
      <c r="J60" s="41"/>
      <c r="K60" s="41"/>
      <c r="L60" s="42"/>
      <c r="M60" s="43"/>
      <c r="N60" s="43">
        <v>5</v>
      </c>
      <c r="O60" s="43">
        <v>7</v>
      </c>
      <c r="P60" s="42"/>
      <c r="Q60" s="43"/>
      <c r="R60" s="42"/>
      <c r="S60" s="42"/>
      <c r="T60" s="44"/>
      <c r="U60" s="42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2" t="s">
        <v>920</v>
      </c>
      <c r="AG60" s="32">
        <f t="shared" si="2"/>
        <v>83</v>
      </c>
    </row>
    <row r="61" spans="1:11359" s="33" customFormat="1" ht="49.5" x14ac:dyDescent="0.95">
      <c r="A61" s="222">
        <v>8</v>
      </c>
      <c r="B61" s="39" t="s">
        <v>1207</v>
      </c>
      <c r="C61" s="34">
        <v>332015</v>
      </c>
      <c r="D61" s="34">
        <v>332169</v>
      </c>
      <c r="E61" s="34"/>
      <c r="F61" s="41">
        <v>7</v>
      </c>
      <c r="G61" s="41">
        <v>12</v>
      </c>
      <c r="H61" s="41">
        <v>13</v>
      </c>
      <c r="I61" s="41">
        <v>17</v>
      </c>
      <c r="J61" s="41"/>
      <c r="K61" s="41"/>
      <c r="L61" s="42"/>
      <c r="M61" s="43">
        <v>3</v>
      </c>
      <c r="N61" s="43">
        <v>11</v>
      </c>
      <c r="O61" s="44"/>
      <c r="P61" s="42"/>
      <c r="Q61" s="43"/>
      <c r="R61" s="42"/>
      <c r="S61" s="42"/>
      <c r="T61" s="44"/>
      <c r="U61" s="42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2" t="s">
        <v>922</v>
      </c>
      <c r="AG61" s="32">
        <f>D61-C61</f>
        <v>154</v>
      </c>
    </row>
    <row r="62" spans="1:11359" s="33" customFormat="1" ht="56.5" customHeight="1" x14ac:dyDescent="0.95">
      <c r="A62" s="34">
        <v>9</v>
      </c>
      <c r="B62" s="39" t="s">
        <v>1208</v>
      </c>
      <c r="C62" s="34">
        <v>332169</v>
      </c>
      <c r="D62" s="34">
        <v>332441</v>
      </c>
      <c r="E62" s="34"/>
      <c r="F62" s="41">
        <v>7</v>
      </c>
      <c r="G62" s="41">
        <v>12</v>
      </c>
      <c r="H62" s="41">
        <v>13</v>
      </c>
      <c r="I62" s="41">
        <v>21</v>
      </c>
      <c r="J62" s="41"/>
      <c r="K62" s="41"/>
      <c r="L62" s="42">
        <v>37</v>
      </c>
      <c r="M62" s="43"/>
      <c r="N62" s="43"/>
      <c r="O62" s="44"/>
      <c r="P62" s="42"/>
      <c r="Q62" s="43"/>
      <c r="R62" s="42"/>
      <c r="S62" s="42"/>
      <c r="T62" s="44"/>
      <c r="U62" s="42"/>
      <c r="V62" s="43"/>
      <c r="W62" s="43">
        <v>1</v>
      </c>
      <c r="X62" s="43"/>
      <c r="Y62" s="43"/>
      <c r="Z62" s="43"/>
      <c r="AA62" s="43"/>
      <c r="AB62" s="43"/>
      <c r="AC62" s="43"/>
      <c r="AD62" s="43"/>
      <c r="AE62" s="43"/>
      <c r="AF62" s="42" t="s">
        <v>1259</v>
      </c>
      <c r="AG62" s="32">
        <f t="shared" si="2"/>
        <v>272</v>
      </c>
    </row>
    <row r="63" spans="1:11359" s="33" customFormat="1" ht="49.5" x14ac:dyDescent="0.95">
      <c r="A63" s="222">
        <v>10</v>
      </c>
      <c r="B63" s="39" t="s">
        <v>1209</v>
      </c>
      <c r="C63" s="34">
        <v>332441</v>
      </c>
      <c r="D63" s="34">
        <v>332503</v>
      </c>
      <c r="E63" s="34"/>
      <c r="F63" s="41">
        <v>7</v>
      </c>
      <c r="G63" s="41">
        <v>12</v>
      </c>
      <c r="H63" s="41">
        <v>13</v>
      </c>
      <c r="I63" s="41">
        <v>17</v>
      </c>
      <c r="J63" s="41"/>
      <c r="K63" s="41"/>
      <c r="L63" s="42">
        <v>20</v>
      </c>
      <c r="M63" s="43"/>
      <c r="N63" s="43"/>
      <c r="O63" s="44"/>
      <c r="P63" s="42"/>
      <c r="Q63" s="43"/>
      <c r="R63" s="42"/>
      <c r="S63" s="42"/>
      <c r="T63" s="44"/>
      <c r="U63" s="42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2" t="s">
        <v>1262</v>
      </c>
      <c r="AG63" s="32">
        <f t="shared" si="2"/>
        <v>62</v>
      </c>
    </row>
    <row r="64" spans="1:11359" s="33" customFormat="1" ht="49.5" x14ac:dyDescent="0.95">
      <c r="A64" s="222">
        <v>11</v>
      </c>
      <c r="B64" s="25" t="s">
        <v>1210</v>
      </c>
      <c r="C64" s="35"/>
      <c r="D64" s="269"/>
      <c r="E64" s="269"/>
      <c r="F64" s="36"/>
      <c r="G64" s="36"/>
      <c r="H64" s="36"/>
      <c r="I64" s="36"/>
      <c r="J64" s="270"/>
      <c r="K64" s="270"/>
      <c r="L64" s="271"/>
      <c r="M64" s="272"/>
      <c r="N64" s="272"/>
      <c r="O64" s="272"/>
      <c r="P64" s="271"/>
      <c r="Q64" s="272"/>
      <c r="R64" s="271"/>
      <c r="S64" s="271"/>
      <c r="T64" s="273"/>
      <c r="U64" s="271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60" t="s">
        <v>100</v>
      </c>
      <c r="AG64" s="32">
        <f t="shared" si="2"/>
        <v>0</v>
      </c>
    </row>
    <row r="65" spans="1:33" s="33" customFormat="1" ht="49.5" x14ac:dyDescent="0.95">
      <c r="A65" s="222">
        <v>12</v>
      </c>
      <c r="B65" s="39" t="s">
        <v>1211</v>
      </c>
      <c r="C65" s="34"/>
      <c r="D65" s="34"/>
      <c r="E65" s="34"/>
      <c r="F65" s="41">
        <v>7</v>
      </c>
      <c r="G65" s="41">
        <v>12</v>
      </c>
      <c r="H65" s="41">
        <v>14</v>
      </c>
      <c r="I65" s="41">
        <v>17</v>
      </c>
      <c r="J65" s="41"/>
      <c r="K65" s="41"/>
      <c r="L65" s="42"/>
      <c r="M65" s="43"/>
      <c r="N65" s="43"/>
      <c r="O65" s="44"/>
      <c r="P65" s="42"/>
      <c r="Q65" s="43"/>
      <c r="R65" s="42"/>
      <c r="S65" s="42"/>
      <c r="T65" s="44"/>
      <c r="U65" s="42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2" t="s">
        <v>951</v>
      </c>
      <c r="AG65" s="32">
        <f t="shared" si="2"/>
        <v>0</v>
      </c>
    </row>
    <row r="66" spans="1:33" s="33" customFormat="1" ht="49.5" x14ac:dyDescent="0.95">
      <c r="A66" s="34">
        <v>13</v>
      </c>
      <c r="B66" s="39" t="s">
        <v>1212</v>
      </c>
      <c r="C66" s="34"/>
      <c r="D66" s="34"/>
      <c r="E66" s="34"/>
      <c r="F66" s="41">
        <v>7</v>
      </c>
      <c r="G66" s="41">
        <v>12</v>
      </c>
      <c r="H66" s="41">
        <v>14</v>
      </c>
      <c r="I66" s="41">
        <v>17</v>
      </c>
      <c r="J66" s="41"/>
      <c r="K66" s="41"/>
      <c r="L66" s="42"/>
      <c r="M66" s="43"/>
      <c r="N66" s="43"/>
      <c r="O66" s="44"/>
      <c r="P66" s="42"/>
      <c r="Q66" s="43"/>
      <c r="R66" s="42"/>
      <c r="S66" s="42"/>
      <c r="T66" s="44"/>
      <c r="U66" s="42"/>
      <c r="V66" s="43"/>
      <c r="W66" s="43"/>
      <c r="X66" s="44"/>
      <c r="Y66" s="43"/>
      <c r="Z66" s="44"/>
      <c r="AA66" s="44"/>
      <c r="AB66" s="43"/>
      <c r="AC66" s="43"/>
      <c r="AD66" s="43"/>
      <c r="AE66" s="43"/>
      <c r="AF66" s="42" t="s">
        <v>951</v>
      </c>
      <c r="AG66" s="32">
        <f t="shared" si="2"/>
        <v>0</v>
      </c>
    </row>
    <row r="67" spans="1:33" s="33" customFormat="1" ht="49.5" x14ac:dyDescent="0.95">
      <c r="A67" s="222">
        <v>14</v>
      </c>
      <c r="B67" s="39" t="s">
        <v>1213</v>
      </c>
      <c r="C67" s="34"/>
      <c r="D67" s="34"/>
      <c r="E67" s="34"/>
      <c r="F67" s="41">
        <v>7</v>
      </c>
      <c r="G67" s="41">
        <v>12</v>
      </c>
      <c r="H67" s="41">
        <v>14</v>
      </c>
      <c r="I67" s="41">
        <v>17</v>
      </c>
      <c r="J67" s="41"/>
      <c r="K67" s="41"/>
      <c r="L67" s="42"/>
      <c r="M67" s="43"/>
      <c r="N67" s="43"/>
      <c r="O67" s="44"/>
      <c r="P67" s="42"/>
      <c r="Q67" s="43"/>
      <c r="R67" s="42"/>
      <c r="S67" s="42"/>
      <c r="T67" s="44"/>
      <c r="U67" s="42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2" t="s">
        <v>951</v>
      </c>
      <c r="AG67" s="32">
        <f t="shared" si="2"/>
        <v>0</v>
      </c>
    </row>
    <row r="68" spans="1:33" s="33" customFormat="1" ht="49.5" x14ac:dyDescent="0.95">
      <c r="A68" s="34">
        <v>15</v>
      </c>
      <c r="B68" s="39" t="s">
        <v>1214</v>
      </c>
      <c r="C68" s="34">
        <v>332503</v>
      </c>
      <c r="D68" s="34">
        <v>332653</v>
      </c>
      <c r="E68" s="34"/>
      <c r="F68" s="41">
        <v>7</v>
      </c>
      <c r="G68" s="41">
        <v>12</v>
      </c>
      <c r="H68" s="41">
        <v>13</v>
      </c>
      <c r="I68" s="41">
        <v>17</v>
      </c>
      <c r="J68" s="41"/>
      <c r="K68" s="41"/>
      <c r="L68" s="42"/>
      <c r="M68" s="43">
        <v>3</v>
      </c>
      <c r="N68" s="43">
        <v>15</v>
      </c>
      <c r="O68" s="44"/>
      <c r="P68" s="42"/>
      <c r="Q68" s="43"/>
      <c r="R68" s="42"/>
      <c r="S68" s="42"/>
      <c r="T68" s="44"/>
      <c r="U68" s="42"/>
      <c r="V68" s="43"/>
      <c r="W68" s="43"/>
      <c r="X68" s="43"/>
      <c r="Y68" s="43"/>
      <c r="Z68" s="43"/>
      <c r="AA68" s="43"/>
      <c r="AB68" s="43"/>
      <c r="AC68" s="211"/>
      <c r="AD68" s="43"/>
      <c r="AE68" s="43"/>
      <c r="AF68" s="42" t="s">
        <v>907</v>
      </c>
      <c r="AG68" s="32">
        <f t="shared" si="2"/>
        <v>150</v>
      </c>
    </row>
    <row r="69" spans="1:33" s="33" customFormat="1" ht="49.5" x14ac:dyDescent="0.95">
      <c r="A69" s="222">
        <v>16</v>
      </c>
      <c r="B69" s="39" t="s">
        <v>1215</v>
      </c>
      <c r="C69" s="34"/>
      <c r="D69" s="34"/>
      <c r="E69" s="34"/>
      <c r="F69" s="41">
        <v>7</v>
      </c>
      <c r="G69" s="41">
        <v>12</v>
      </c>
      <c r="H69" s="41">
        <v>13</v>
      </c>
      <c r="I69" s="41">
        <v>17</v>
      </c>
      <c r="J69" s="41"/>
      <c r="K69" s="41"/>
      <c r="L69" s="42"/>
      <c r="M69" s="43"/>
      <c r="N69" s="43"/>
      <c r="O69" s="44"/>
      <c r="P69" s="42"/>
      <c r="Q69" s="43"/>
      <c r="R69" s="42"/>
      <c r="S69" s="42"/>
      <c r="T69" s="44"/>
      <c r="U69" s="42"/>
      <c r="V69" s="43"/>
      <c r="W69" s="43"/>
      <c r="X69" s="43"/>
      <c r="Y69" s="43"/>
      <c r="Z69" s="43"/>
      <c r="AA69" s="43"/>
      <c r="AB69" s="43"/>
      <c r="AC69" s="211"/>
      <c r="AD69" s="43"/>
      <c r="AE69" s="43"/>
      <c r="AF69" s="42"/>
      <c r="AG69" s="32">
        <f t="shared" si="2"/>
        <v>0</v>
      </c>
    </row>
    <row r="70" spans="1:33" s="33" customFormat="1" ht="49.5" x14ac:dyDescent="0.95">
      <c r="A70" s="34">
        <v>17</v>
      </c>
      <c r="B70" s="39" t="s">
        <v>1216</v>
      </c>
      <c r="C70" s="34"/>
      <c r="D70" s="34"/>
      <c r="E70" s="34"/>
      <c r="F70" s="41">
        <v>7</v>
      </c>
      <c r="G70" s="41">
        <v>12</v>
      </c>
      <c r="H70" s="41">
        <v>13</v>
      </c>
      <c r="I70" s="41">
        <v>17</v>
      </c>
      <c r="J70" s="41"/>
      <c r="K70" s="41"/>
      <c r="L70" s="42"/>
      <c r="M70" s="43"/>
      <c r="N70" s="43"/>
      <c r="O70" s="44"/>
      <c r="P70" s="42"/>
      <c r="Q70" s="43"/>
      <c r="R70" s="42"/>
      <c r="S70" s="42"/>
      <c r="T70" s="44"/>
      <c r="U70" s="42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2"/>
      <c r="AG70" s="32">
        <f t="shared" si="2"/>
        <v>0</v>
      </c>
    </row>
    <row r="71" spans="1:33" s="33" customFormat="1" ht="49.5" x14ac:dyDescent="0.95">
      <c r="A71" s="222">
        <v>18</v>
      </c>
      <c r="B71" s="45" t="s">
        <v>1217</v>
      </c>
      <c r="C71" s="34"/>
      <c r="D71" s="34"/>
      <c r="E71" s="34"/>
      <c r="F71" s="41"/>
      <c r="G71" s="41"/>
      <c r="H71" s="41"/>
      <c r="I71" s="41"/>
      <c r="J71" s="41"/>
      <c r="K71" s="41"/>
      <c r="L71" s="42"/>
      <c r="M71" s="43"/>
      <c r="N71" s="43"/>
      <c r="O71" s="44"/>
      <c r="P71" s="42"/>
      <c r="Q71" s="43"/>
      <c r="R71" s="42"/>
      <c r="S71" s="42"/>
      <c r="T71" s="44"/>
      <c r="U71" s="42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2"/>
      <c r="AG71" s="32">
        <f t="shared" si="2"/>
        <v>0</v>
      </c>
    </row>
    <row r="72" spans="1:33" s="33" customFormat="1" ht="49.5" x14ac:dyDescent="0.95">
      <c r="A72" s="34">
        <v>19</v>
      </c>
      <c r="B72" s="39" t="s">
        <v>1218</v>
      </c>
      <c r="C72" s="34"/>
      <c r="D72" s="40"/>
      <c r="E72" s="34"/>
      <c r="F72" s="41">
        <v>7</v>
      </c>
      <c r="G72" s="41">
        <v>12</v>
      </c>
      <c r="H72" s="41">
        <v>13</v>
      </c>
      <c r="I72" s="41">
        <v>17</v>
      </c>
      <c r="J72" s="41"/>
      <c r="K72" s="41"/>
      <c r="L72" s="42"/>
      <c r="M72" s="43"/>
      <c r="N72" s="43"/>
      <c r="O72" s="44"/>
      <c r="P72" s="42"/>
      <c r="Q72" s="43"/>
      <c r="R72" s="42"/>
      <c r="S72" s="42"/>
      <c r="T72" s="44"/>
      <c r="U72" s="42"/>
      <c r="V72" s="43"/>
      <c r="W72" s="43"/>
      <c r="X72" s="43"/>
      <c r="Y72" s="43"/>
      <c r="Z72" s="44"/>
      <c r="AA72" s="44"/>
      <c r="AB72" s="43"/>
      <c r="AC72" s="43"/>
      <c r="AD72" s="43"/>
      <c r="AE72" s="43"/>
      <c r="AF72" s="42"/>
      <c r="AG72" s="32">
        <f t="shared" si="2"/>
        <v>0</v>
      </c>
    </row>
    <row r="73" spans="1:33" s="33" customFormat="1" ht="49.5" x14ac:dyDescent="0.95">
      <c r="A73" s="222">
        <v>20</v>
      </c>
      <c r="B73" s="39" t="s">
        <v>1219</v>
      </c>
      <c r="C73" s="40"/>
      <c r="D73" s="40"/>
      <c r="E73" s="34"/>
      <c r="F73" s="41">
        <v>7</v>
      </c>
      <c r="G73" s="41">
        <v>12</v>
      </c>
      <c r="H73" s="41">
        <v>13</v>
      </c>
      <c r="I73" s="41">
        <v>17</v>
      </c>
      <c r="J73" s="41"/>
      <c r="K73" s="41"/>
      <c r="L73" s="42"/>
      <c r="M73" s="43"/>
      <c r="N73" s="44"/>
      <c r="O73" s="44"/>
      <c r="P73" s="42"/>
      <c r="Q73" s="43"/>
      <c r="R73" s="42"/>
      <c r="S73" s="42"/>
      <c r="T73" s="44"/>
      <c r="U73" s="42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2"/>
      <c r="AG73" s="32">
        <f t="shared" si="2"/>
        <v>0</v>
      </c>
    </row>
    <row r="74" spans="1:33" s="33" customFormat="1" ht="49.5" x14ac:dyDescent="0.95">
      <c r="A74" s="34">
        <v>21</v>
      </c>
      <c r="B74" s="39" t="s">
        <v>1220</v>
      </c>
      <c r="C74" s="34"/>
      <c r="D74" s="34"/>
      <c r="E74" s="34"/>
      <c r="F74" s="41">
        <v>7</v>
      </c>
      <c r="G74" s="41">
        <v>12</v>
      </c>
      <c r="H74" s="41">
        <v>13</v>
      </c>
      <c r="I74" s="41">
        <v>17</v>
      </c>
      <c r="J74" s="41"/>
      <c r="K74" s="41"/>
      <c r="L74" s="42"/>
      <c r="M74" s="43"/>
      <c r="N74" s="43"/>
      <c r="O74" s="44"/>
      <c r="P74" s="42"/>
      <c r="Q74" s="43"/>
      <c r="R74" s="42"/>
      <c r="S74" s="42"/>
      <c r="T74" s="44"/>
      <c r="U74" s="42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2"/>
      <c r="AG74" s="32">
        <f t="shared" si="2"/>
        <v>0</v>
      </c>
    </row>
    <row r="75" spans="1:33" s="33" customFormat="1" ht="49.5" x14ac:dyDescent="0.95">
      <c r="A75" s="222">
        <v>22</v>
      </c>
      <c r="B75" s="39" t="s">
        <v>1221</v>
      </c>
      <c r="C75" s="40"/>
      <c r="D75" s="40"/>
      <c r="E75" s="34"/>
      <c r="F75" s="41">
        <v>7</v>
      </c>
      <c r="G75" s="41">
        <v>12</v>
      </c>
      <c r="H75" s="41">
        <v>13</v>
      </c>
      <c r="I75" s="41">
        <v>17</v>
      </c>
      <c r="J75" s="41"/>
      <c r="K75" s="41"/>
      <c r="L75" s="42"/>
      <c r="M75" s="43"/>
      <c r="N75" s="44"/>
      <c r="O75" s="44"/>
      <c r="P75" s="42"/>
      <c r="Q75" s="43"/>
      <c r="R75" s="42"/>
      <c r="S75" s="42"/>
      <c r="T75" s="44"/>
      <c r="U75" s="42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2"/>
      <c r="AG75" s="32">
        <f t="shared" si="2"/>
        <v>0</v>
      </c>
    </row>
    <row r="76" spans="1:33" s="33" customFormat="1" ht="49.5" x14ac:dyDescent="0.95">
      <c r="A76" s="34">
        <v>23</v>
      </c>
      <c r="B76" s="39" t="s">
        <v>1222</v>
      </c>
      <c r="C76" s="40"/>
      <c r="D76" s="40"/>
      <c r="E76" s="34"/>
      <c r="F76" s="41">
        <v>7</v>
      </c>
      <c r="G76" s="41">
        <v>12</v>
      </c>
      <c r="H76" s="41">
        <v>13</v>
      </c>
      <c r="I76" s="41">
        <v>17</v>
      </c>
      <c r="J76" s="41"/>
      <c r="K76" s="41"/>
      <c r="L76" s="42"/>
      <c r="M76" s="43"/>
      <c r="N76" s="44"/>
      <c r="O76" s="44"/>
      <c r="P76" s="42"/>
      <c r="Q76" s="43"/>
      <c r="R76" s="42"/>
      <c r="S76" s="42"/>
      <c r="T76" s="44"/>
      <c r="U76" s="42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2"/>
      <c r="AG76" s="32">
        <f t="shared" si="2"/>
        <v>0</v>
      </c>
    </row>
    <row r="77" spans="1:33" s="33" customFormat="1" ht="49.5" x14ac:dyDescent="0.95">
      <c r="A77" s="222">
        <v>24</v>
      </c>
      <c r="B77" s="39" t="s">
        <v>1223</v>
      </c>
      <c r="C77" s="40"/>
      <c r="D77" s="40"/>
      <c r="E77" s="34"/>
      <c r="F77" s="41">
        <v>7</v>
      </c>
      <c r="G77" s="41">
        <v>12</v>
      </c>
      <c r="H77" s="41">
        <v>13</v>
      </c>
      <c r="I77" s="41">
        <v>17</v>
      </c>
      <c r="J77" s="41"/>
      <c r="K77" s="41"/>
      <c r="L77" s="42"/>
      <c r="M77" s="43"/>
      <c r="N77" s="44"/>
      <c r="O77" s="44"/>
      <c r="P77" s="42"/>
      <c r="Q77" s="43"/>
      <c r="R77" s="42"/>
      <c r="S77" s="42"/>
      <c r="T77" s="44"/>
      <c r="U77" s="42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2"/>
      <c r="AG77" s="32">
        <f t="shared" si="2"/>
        <v>0</v>
      </c>
    </row>
    <row r="78" spans="1:33" s="33" customFormat="1" ht="49.5" x14ac:dyDescent="0.95">
      <c r="A78" s="34">
        <v>25</v>
      </c>
      <c r="B78" s="45" t="s">
        <v>1224</v>
      </c>
      <c r="C78" s="40"/>
      <c r="D78" s="40"/>
      <c r="E78" s="34"/>
      <c r="F78" s="41"/>
      <c r="G78" s="41"/>
      <c r="H78" s="41"/>
      <c r="I78" s="41"/>
      <c r="J78" s="41"/>
      <c r="K78" s="41"/>
      <c r="L78" s="42"/>
      <c r="M78" s="43"/>
      <c r="N78" s="44"/>
      <c r="O78" s="44"/>
      <c r="P78" s="42"/>
      <c r="Q78" s="43"/>
      <c r="R78" s="42"/>
      <c r="S78" s="42"/>
      <c r="T78" s="44"/>
      <c r="U78" s="42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2"/>
      <c r="AG78" s="32">
        <f t="shared" si="2"/>
        <v>0</v>
      </c>
    </row>
    <row r="79" spans="1:33" s="33" customFormat="1" ht="49.5" x14ac:dyDescent="0.95">
      <c r="A79" s="222">
        <v>26</v>
      </c>
      <c r="B79" s="39" t="s">
        <v>1225</v>
      </c>
      <c r="C79" s="40"/>
      <c r="D79" s="34"/>
      <c r="E79" s="34"/>
      <c r="F79" s="41">
        <v>7</v>
      </c>
      <c r="G79" s="41">
        <v>12</v>
      </c>
      <c r="H79" s="41">
        <v>13</v>
      </c>
      <c r="I79" s="41">
        <v>17</v>
      </c>
      <c r="J79" s="41"/>
      <c r="K79" s="41"/>
      <c r="L79" s="42"/>
      <c r="M79" s="43"/>
      <c r="N79" s="43"/>
      <c r="O79" s="44"/>
      <c r="P79" s="42"/>
      <c r="Q79" s="43"/>
      <c r="R79" s="42"/>
      <c r="S79" s="42"/>
      <c r="T79" s="44"/>
      <c r="U79" s="42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2"/>
      <c r="AG79" s="32">
        <f t="shared" si="2"/>
        <v>0</v>
      </c>
    </row>
    <row r="80" spans="1:33" s="33" customFormat="1" ht="49.5" x14ac:dyDescent="0.95">
      <c r="A80" s="34">
        <v>27</v>
      </c>
      <c r="B80" s="39" t="s">
        <v>1226</v>
      </c>
      <c r="C80" s="34"/>
      <c r="D80" s="34"/>
      <c r="E80" s="34"/>
      <c r="F80" s="41">
        <v>7</v>
      </c>
      <c r="G80" s="41">
        <v>12</v>
      </c>
      <c r="H80" s="41">
        <v>13</v>
      </c>
      <c r="I80" s="41">
        <v>17</v>
      </c>
      <c r="J80" s="41"/>
      <c r="K80" s="41"/>
      <c r="L80" s="42"/>
      <c r="M80" s="43"/>
      <c r="N80" s="43"/>
      <c r="O80" s="44"/>
      <c r="P80" s="42"/>
      <c r="Q80" s="43"/>
      <c r="R80" s="42"/>
      <c r="S80" s="42"/>
      <c r="T80" s="44"/>
      <c r="U80" s="42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2"/>
      <c r="AG80" s="32">
        <f t="shared" si="2"/>
        <v>0</v>
      </c>
    </row>
    <row r="81" spans="1:161" s="33" customFormat="1" ht="49.5" x14ac:dyDescent="0.95">
      <c r="A81" s="222">
        <v>28</v>
      </c>
      <c r="B81" s="39" t="s">
        <v>1227</v>
      </c>
      <c r="C81" s="34"/>
      <c r="D81" s="34"/>
      <c r="E81" s="34"/>
      <c r="F81" s="41">
        <v>7</v>
      </c>
      <c r="G81" s="41">
        <v>12</v>
      </c>
      <c r="H81" s="41">
        <v>13</v>
      </c>
      <c r="I81" s="41">
        <v>17</v>
      </c>
      <c r="J81" s="41"/>
      <c r="K81" s="41"/>
      <c r="L81" s="42"/>
      <c r="M81" s="43"/>
      <c r="N81" s="43"/>
      <c r="O81" s="44"/>
      <c r="P81" s="42"/>
      <c r="Q81" s="43"/>
      <c r="R81" s="42"/>
      <c r="S81" s="42"/>
      <c r="T81" s="44"/>
      <c r="U81" s="42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2"/>
      <c r="AG81" s="32">
        <f t="shared" si="2"/>
        <v>0</v>
      </c>
    </row>
    <row r="82" spans="1:161" s="33" customFormat="1" ht="49.5" x14ac:dyDescent="0.95">
      <c r="A82" s="34">
        <v>29</v>
      </c>
      <c r="B82" s="39" t="s">
        <v>1228</v>
      </c>
      <c r="C82" s="34"/>
      <c r="D82" s="34"/>
      <c r="E82" s="34"/>
      <c r="F82" s="41">
        <v>7</v>
      </c>
      <c r="G82" s="41">
        <v>12</v>
      </c>
      <c r="H82" s="41">
        <v>13</v>
      </c>
      <c r="I82" s="41">
        <v>17</v>
      </c>
      <c r="J82" s="41"/>
      <c r="K82" s="41"/>
      <c r="L82" s="42"/>
      <c r="M82" s="43"/>
      <c r="N82" s="43"/>
      <c r="O82" s="44"/>
      <c r="P82" s="42"/>
      <c r="Q82" s="43"/>
      <c r="R82" s="42"/>
      <c r="S82" s="42"/>
      <c r="T82" s="44"/>
      <c r="U82" s="42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2"/>
      <c r="AG82" s="32">
        <f t="shared" si="2"/>
        <v>0</v>
      </c>
    </row>
    <row r="83" spans="1:161" s="33" customFormat="1" ht="49.5" x14ac:dyDescent="0.95">
      <c r="A83" s="222">
        <v>30</v>
      </c>
      <c r="B83" s="39" t="s">
        <v>1229</v>
      </c>
      <c r="C83" s="34"/>
      <c r="D83" s="34"/>
      <c r="E83" s="34"/>
      <c r="F83" s="41">
        <v>7</v>
      </c>
      <c r="G83" s="41">
        <v>12</v>
      </c>
      <c r="H83" s="41">
        <v>13</v>
      </c>
      <c r="I83" s="41">
        <v>17</v>
      </c>
      <c r="J83" s="41"/>
      <c r="K83" s="41"/>
      <c r="L83" s="42"/>
      <c r="M83" s="43"/>
      <c r="N83" s="43"/>
      <c r="O83" s="44"/>
      <c r="P83" s="42"/>
      <c r="Q83" s="43"/>
      <c r="R83" s="42"/>
      <c r="S83" s="42"/>
      <c r="T83" s="44"/>
      <c r="U83" s="42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2"/>
      <c r="AG83" s="32">
        <f t="shared" si="2"/>
        <v>0</v>
      </c>
    </row>
    <row r="84" spans="1:161" s="33" customFormat="1" ht="50" thickBot="1" x14ac:dyDescent="1">
      <c r="A84" s="34">
        <v>31</v>
      </c>
      <c r="B84" s="39" t="s">
        <v>1230</v>
      </c>
      <c r="C84" s="34"/>
      <c r="D84" s="40"/>
      <c r="E84" s="34"/>
      <c r="F84" s="41">
        <v>7</v>
      </c>
      <c r="G84" s="41">
        <v>12</v>
      </c>
      <c r="H84" s="41">
        <v>13</v>
      </c>
      <c r="I84" s="41">
        <v>17</v>
      </c>
      <c r="J84" s="41"/>
      <c r="K84" s="41"/>
      <c r="L84" s="42"/>
      <c r="M84" s="43"/>
      <c r="N84" s="43"/>
      <c r="O84" s="43"/>
      <c r="P84" s="42"/>
      <c r="Q84" s="43"/>
      <c r="R84" s="42"/>
      <c r="S84" s="42"/>
      <c r="T84" s="43"/>
      <c r="U84" s="42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2"/>
      <c r="AG84" s="32">
        <f t="shared" si="2"/>
        <v>0</v>
      </c>
    </row>
    <row r="85" spans="1:161" s="67" customFormat="1" ht="50.5" thickTop="1" thickBot="1" x14ac:dyDescent="1">
      <c r="A85" s="317" t="s">
        <v>22</v>
      </c>
      <c r="B85" s="318"/>
      <c r="C85" s="57"/>
      <c r="D85" s="58"/>
      <c r="E85" s="59"/>
      <c r="F85" s="60"/>
      <c r="G85" s="61"/>
      <c r="H85" s="61"/>
      <c r="I85" s="61"/>
      <c r="J85" s="61"/>
      <c r="K85" s="62"/>
      <c r="L85" s="63">
        <f t="shared" ref="L85:AB85" si="3">SUM(L54:L84)</f>
        <v>77</v>
      </c>
      <c r="M85" s="64">
        <f t="shared" si="3"/>
        <v>6</v>
      </c>
      <c r="N85" s="64">
        <f t="shared" si="3"/>
        <v>31</v>
      </c>
      <c r="O85" s="64">
        <f t="shared" si="3"/>
        <v>15</v>
      </c>
      <c r="P85" s="64">
        <f t="shared" si="3"/>
        <v>0</v>
      </c>
      <c r="Q85" s="64">
        <f t="shared" si="3"/>
        <v>0</v>
      </c>
      <c r="R85" s="64">
        <f t="shared" si="3"/>
        <v>0</v>
      </c>
      <c r="S85" s="64">
        <f t="shared" si="3"/>
        <v>0</v>
      </c>
      <c r="T85" s="64">
        <f t="shared" si="3"/>
        <v>0</v>
      </c>
      <c r="U85" s="63">
        <f t="shared" si="3"/>
        <v>0</v>
      </c>
      <c r="V85" s="64">
        <f t="shared" si="3"/>
        <v>0</v>
      </c>
      <c r="W85" s="64">
        <f t="shared" si="3"/>
        <v>2</v>
      </c>
      <c r="X85" s="64">
        <f t="shared" si="3"/>
        <v>0</v>
      </c>
      <c r="Y85" s="64">
        <f t="shared" si="3"/>
        <v>3</v>
      </c>
      <c r="Z85" s="64">
        <f t="shared" si="3"/>
        <v>0</v>
      </c>
      <c r="AA85" s="64">
        <f t="shared" si="3"/>
        <v>0</v>
      </c>
      <c r="AB85" s="64">
        <f t="shared" si="3"/>
        <v>0</v>
      </c>
      <c r="AC85" s="212">
        <f>SUM(AC54:AC84)</f>
        <v>20</v>
      </c>
      <c r="AD85" s="64">
        <f>SUM(AD54:AD84)</f>
        <v>0</v>
      </c>
      <c r="AE85" s="63">
        <f>SUM(AE53:AE84)</f>
        <v>0</v>
      </c>
      <c r="AF85" s="63"/>
      <c r="AG85" s="32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</row>
    <row r="86" spans="1:161" s="67" customFormat="1" ht="50.5" thickTop="1" thickBot="1" x14ac:dyDescent="1">
      <c r="A86" s="319"/>
      <c r="B86" s="320"/>
      <c r="C86" s="68"/>
      <c r="D86" s="69"/>
      <c r="E86" s="70"/>
      <c r="F86" s="323"/>
      <c r="G86" s="324"/>
      <c r="H86" s="324"/>
      <c r="I86" s="324"/>
      <c r="J86" s="324"/>
      <c r="K86" s="69"/>
      <c r="L86" s="292" t="s">
        <v>30</v>
      </c>
      <c r="M86" s="294" t="s">
        <v>46</v>
      </c>
      <c r="N86" s="294" t="s">
        <v>29</v>
      </c>
      <c r="O86" s="292" t="s">
        <v>168</v>
      </c>
      <c r="P86" s="292" t="s">
        <v>193</v>
      </c>
      <c r="Q86" s="294" t="s">
        <v>333</v>
      </c>
      <c r="R86" s="294" t="s">
        <v>313</v>
      </c>
      <c r="S86" s="294" t="s">
        <v>51</v>
      </c>
      <c r="T86" s="294" t="s">
        <v>48</v>
      </c>
      <c r="U86" s="294" t="s">
        <v>35</v>
      </c>
      <c r="V86" s="331" t="s">
        <v>28</v>
      </c>
      <c r="W86" s="294" t="s">
        <v>53</v>
      </c>
      <c r="X86" s="294" t="s">
        <v>57</v>
      </c>
      <c r="Y86" s="294" t="s">
        <v>58</v>
      </c>
      <c r="Z86" s="292" t="s">
        <v>1097</v>
      </c>
      <c r="AA86" s="294" t="s">
        <v>141</v>
      </c>
      <c r="AB86" s="294" t="s">
        <v>855</v>
      </c>
      <c r="AC86" s="294" t="s">
        <v>1192</v>
      </c>
      <c r="AD86" s="294" t="s">
        <v>553</v>
      </c>
      <c r="AE86" s="329"/>
      <c r="AF86" s="294" t="s">
        <v>23</v>
      </c>
      <c r="AG86" s="32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</row>
    <row r="87" spans="1:161" s="67" customFormat="1" ht="180" customHeight="1" thickTop="1" x14ac:dyDescent="0.95">
      <c r="A87" s="319"/>
      <c r="B87" s="320"/>
      <c r="C87" s="68"/>
      <c r="D87" s="69"/>
      <c r="E87" s="70"/>
      <c r="F87" s="71"/>
      <c r="G87" s="325"/>
      <c r="H87" s="325"/>
      <c r="I87" s="325"/>
      <c r="J87" s="325"/>
      <c r="K87" s="70"/>
      <c r="L87" s="293"/>
      <c r="M87" s="295"/>
      <c r="N87" s="295"/>
      <c r="O87" s="293"/>
      <c r="P87" s="293"/>
      <c r="Q87" s="295"/>
      <c r="R87" s="295"/>
      <c r="S87" s="295"/>
      <c r="T87" s="295"/>
      <c r="U87" s="295"/>
      <c r="V87" s="332"/>
      <c r="W87" s="295"/>
      <c r="X87" s="295"/>
      <c r="Y87" s="295"/>
      <c r="Z87" s="293"/>
      <c r="AA87" s="295"/>
      <c r="AB87" s="295"/>
      <c r="AC87" s="295"/>
      <c r="AD87" s="295"/>
      <c r="AE87" s="330"/>
      <c r="AF87" s="295"/>
      <c r="AG87" s="32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</row>
    <row r="88" spans="1:161" s="67" customFormat="1" ht="49.5" x14ac:dyDescent="0.95">
      <c r="A88" s="321"/>
      <c r="B88" s="322"/>
      <c r="C88" s="72"/>
      <c r="D88" s="73"/>
      <c r="E88" s="74"/>
      <c r="F88" s="326"/>
      <c r="G88" s="327"/>
      <c r="H88" s="327"/>
      <c r="I88" s="327"/>
      <c r="J88" s="327"/>
      <c r="K88" s="328"/>
      <c r="L88" s="75">
        <f>L85*3200</f>
        <v>246400</v>
      </c>
      <c r="M88" s="76">
        <f>M85*4000</f>
        <v>24000</v>
      </c>
      <c r="N88" s="76">
        <f>N85*4800</f>
        <v>148800</v>
      </c>
      <c r="O88" s="75">
        <f>O85*5600</f>
        <v>84000</v>
      </c>
      <c r="P88" s="79">
        <f>P85*6400</f>
        <v>0</v>
      </c>
      <c r="Q88" s="76">
        <f>Q85*7200</f>
        <v>0</v>
      </c>
      <c r="R88" s="76">
        <f>R85*8000</f>
        <v>0</v>
      </c>
      <c r="S88" s="76">
        <f>S85*32000</f>
        <v>0</v>
      </c>
      <c r="T88" s="77">
        <f>T85*38400</f>
        <v>0</v>
      </c>
      <c r="U88" s="75">
        <f>U85*68000</f>
        <v>0</v>
      </c>
      <c r="V88" s="78">
        <f>V85*84000</f>
        <v>0</v>
      </c>
      <c r="W88" s="75">
        <f>W85*76000</f>
        <v>152000</v>
      </c>
      <c r="X88" s="76">
        <f>X85*84000</f>
        <v>0</v>
      </c>
      <c r="Y88" s="76">
        <f>Y85*80000</f>
        <v>240000</v>
      </c>
      <c r="Z88" s="79">
        <f>Z85*6500</f>
        <v>0</v>
      </c>
      <c r="AA88" s="76">
        <f>AA85*6000</f>
        <v>0</v>
      </c>
      <c r="AB88" s="76"/>
      <c r="AC88" s="76">
        <f>4*AC53</f>
        <v>304000</v>
      </c>
      <c r="AD88" s="76"/>
      <c r="AE88" s="80"/>
      <c r="AF88" s="75">
        <f>SUM(L88:AD88)</f>
        <v>1199200</v>
      </c>
      <c r="AG88" s="32"/>
    </row>
    <row r="89" spans="1:161" x14ac:dyDescent="1.1000000000000001">
      <c r="AG89" s="32"/>
    </row>
    <row r="90" spans="1:161" s="8" customFormat="1" ht="49.5" x14ac:dyDescent="0.95">
      <c r="A90" s="298" t="s">
        <v>0</v>
      </c>
      <c r="B90" s="298"/>
      <c r="C90" s="1" t="s">
        <v>63</v>
      </c>
      <c r="E90" s="1"/>
      <c r="F90" s="1"/>
      <c r="G90" s="1"/>
      <c r="H90" s="1"/>
      <c r="I90" s="1"/>
      <c r="J90" s="1"/>
      <c r="K90" s="1"/>
      <c r="L90" s="2"/>
      <c r="M90" s="3"/>
      <c r="N90" s="4"/>
      <c r="O90" s="5"/>
      <c r="P90" s="2"/>
      <c r="Q90" s="3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5"/>
      <c r="AG90" s="32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</row>
    <row r="91" spans="1:161" s="8" customFormat="1" ht="50.5" x14ac:dyDescent="0.95">
      <c r="A91" s="298" t="s">
        <v>3</v>
      </c>
      <c r="B91" s="298"/>
      <c r="C91" s="83" t="s">
        <v>64</v>
      </c>
      <c r="E91" s="1"/>
      <c r="F91" s="1"/>
      <c r="G91" s="1"/>
      <c r="H91" s="1"/>
      <c r="I91" s="298" t="s">
        <v>1231</v>
      </c>
      <c r="J91" s="298"/>
      <c r="K91" s="298"/>
      <c r="L91" s="298"/>
      <c r="M91" s="298"/>
      <c r="N91" s="298"/>
      <c r="O91" s="298"/>
      <c r="P91" s="298"/>
      <c r="Q91" s="298"/>
      <c r="R91" s="298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32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</row>
    <row r="92" spans="1:161" s="8" customFormat="1" ht="49.5" x14ac:dyDescent="0.95">
      <c r="A92" s="299" t="s">
        <v>4</v>
      </c>
      <c r="B92" s="299"/>
      <c r="C92" s="333" t="s">
        <v>408</v>
      </c>
      <c r="D92" s="333"/>
      <c r="E92" s="333"/>
      <c r="F92" s="333"/>
      <c r="G92" s="9"/>
      <c r="H92" s="9"/>
      <c r="I92" s="10"/>
      <c r="J92" s="10"/>
      <c r="K92" s="10"/>
      <c r="L92" s="11"/>
      <c r="M92" s="3"/>
      <c r="N92" s="4"/>
      <c r="O92" s="11"/>
      <c r="P92" s="11"/>
      <c r="Q92" s="3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5"/>
      <c r="AG92" s="32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</row>
    <row r="93" spans="1:161" s="67" customFormat="1" ht="49.5" x14ac:dyDescent="0.95">
      <c r="A93" s="300" t="s">
        <v>5</v>
      </c>
      <c r="B93" s="300" t="s">
        <v>6</v>
      </c>
      <c r="C93" s="303" t="s">
        <v>7</v>
      </c>
      <c r="D93" s="304"/>
      <c r="E93" s="12" t="s">
        <v>8</v>
      </c>
      <c r="F93" s="305" t="s">
        <v>9</v>
      </c>
      <c r="G93" s="306"/>
      <c r="H93" s="306"/>
      <c r="I93" s="306"/>
      <c r="J93" s="306"/>
      <c r="K93" s="307"/>
      <c r="L93" s="335" t="s">
        <v>10</v>
      </c>
      <c r="M93" s="336"/>
      <c r="N93" s="336"/>
      <c r="O93" s="336"/>
      <c r="P93" s="336"/>
      <c r="Q93" s="336"/>
      <c r="R93" s="336"/>
      <c r="S93" s="336"/>
      <c r="T93" s="336"/>
      <c r="U93" s="336"/>
      <c r="V93" s="336"/>
      <c r="W93" s="336"/>
      <c r="X93" s="336"/>
      <c r="Y93" s="336"/>
      <c r="Z93" s="336"/>
      <c r="AA93" s="336"/>
      <c r="AB93" s="336"/>
      <c r="AC93" s="336"/>
      <c r="AD93" s="336"/>
      <c r="AE93" s="337"/>
      <c r="AF93" s="242" t="s">
        <v>12</v>
      </c>
      <c r="AG93" s="32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</row>
    <row r="94" spans="1:161" s="67" customFormat="1" ht="49.5" x14ac:dyDescent="0.95">
      <c r="A94" s="301"/>
      <c r="B94" s="301"/>
      <c r="C94" s="300" t="s">
        <v>13</v>
      </c>
      <c r="D94" s="300" t="s">
        <v>14</v>
      </c>
      <c r="E94" s="301" t="s">
        <v>15</v>
      </c>
      <c r="F94" s="311" t="s">
        <v>16</v>
      </c>
      <c r="G94" s="312"/>
      <c r="H94" s="312"/>
      <c r="I94" s="312"/>
      <c r="J94" s="312"/>
      <c r="K94" s="313"/>
      <c r="L94" s="296" t="s">
        <v>17</v>
      </c>
      <c r="M94" s="296" t="s">
        <v>45</v>
      </c>
      <c r="N94" s="296" t="s">
        <v>19</v>
      </c>
      <c r="O94" s="296" t="s">
        <v>169</v>
      </c>
      <c r="P94" s="296" t="s">
        <v>363</v>
      </c>
      <c r="Q94" s="296" t="s">
        <v>55</v>
      </c>
      <c r="R94" s="296" t="s">
        <v>36</v>
      </c>
      <c r="S94" s="296" t="s">
        <v>1193</v>
      </c>
      <c r="T94" s="296" t="s">
        <v>47</v>
      </c>
      <c r="U94" s="296" t="s">
        <v>18</v>
      </c>
      <c r="V94" s="316" t="s">
        <v>31</v>
      </c>
      <c r="W94" s="296" t="s">
        <v>54</v>
      </c>
      <c r="X94" s="314" t="s">
        <v>56</v>
      </c>
      <c r="Y94" s="314" t="s">
        <v>59</v>
      </c>
      <c r="Z94" s="296" t="s">
        <v>32</v>
      </c>
      <c r="AA94" s="296" t="s">
        <v>139</v>
      </c>
      <c r="AB94" s="296" t="s">
        <v>111</v>
      </c>
      <c r="AC94" s="296" t="s">
        <v>535</v>
      </c>
      <c r="AD94" s="296" t="s">
        <v>66</v>
      </c>
      <c r="AE94" s="243"/>
      <c r="AF94" s="243"/>
      <c r="AG94" s="32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</row>
    <row r="95" spans="1:161" s="67" customFormat="1" ht="172" customHeight="1" x14ac:dyDescent="0.95">
      <c r="A95" s="302"/>
      <c r="B95" s="302"/>
      <c r="C95" s="302"/>
      <c r="D95" s="302"/>
      <c r="E95" s="302"/>
      <c r="F95" s="16" t="s">
        <v>20</v>
      </c>
      <c r="G95" s="16" t="s">
        <v>21</v>
      </c>
      <c r="H95" s="16" t="s">
        <v>20</v>
      </c>
      <c r="I95" s="16" t="s">
        <v>21</v>
      </c>
      <c r="J95" s="16" t="s">
        <v>20</v>
      </c>
      <c r="K95" s="16" t="s">
        <v>21</v>
      </c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316"/>
      <c r="W95" s="297"/>
      <c r="X95" s="315"/>
      <c r="Y95" s="315"/>
      <c r="Z95" s="297"/>
      <c r="AA95" s="297"/>
      <c r="AB95" s="297"/>
      <c r="AC95" s="297"/>
      <c r="AD95" s="297"/>
      <c r="AE95" s="244" t="s">
        <v>1156</v>
      </c>
      <c r="AF95" s="244"/>
      <c r="AG95" s="32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</row>
    <row r="96" spans="1:161" s="67" customFormat="1" ht="49.5" x14ac:dyDescent="0.95">
      <c r="A96" s="17"/>
      <c r="B96" s="18"/>
      <c r="C96" s="18"/>
      <c r="D96" s="17"/>
      <c r="E96" s="17"/>
      <c r="F96" s="19"/>
      <c r="G96" s="19"/>
      <c r="H96" s="19"/>
      <c r="I96" s="19"/>
      <c r="J96" s="19"/>
      <c r="K96" s="19"/>
      <c r="L96" s="20">
        <v>3200</v>
      </c>
      <c r="M96" s="21">
        <v>4000</v>
      </c>
      <c r="N96" s="21">
        <v>4800</v>
      </c>
      <c r="O96" s="20">
        <v>5600</v>
      </c>
      <c r="P96" s="21">
        <v>11200</v>
      </c>
      <c r="Q96" s="21">
        <v>12000</v>
      </c>
      <c r="R96" s="21">
        <v>12800</v>
      </c>
      <c r="S96" s="21">
        <v>13600</v>
      </c>
      <c r="T96" s="20">
        <v>38400</v>
      </c>
      <c r="U96" s="20">
        <v>68000</v>
      </c>
      <c r="V96" s="21">
        <v>84000</v>
      </c>
      <c r="W96" s="20">
        <v>76000</v>
      </c>
      <c r="X96" s="21">
        <v>84000</v>
      </c>
      <c r="Y96" s="21">
        <v>80000</v>
      </c>
      <c r="Z96" s="22">
        <v>6500</v>
      </c>
      <c r="AA96" s="21">
        <v>6000</v>
      </c>
      <c r="AB96" s="21">
        <v>84000</v>
      </c>
      <c r="AC96" s="21">
        <v>76000</v>
      </c>
      <c r="AD96" s="20">
        <v>76000</v>
      </c>
      <c r="AE96" s="23"/>
      <c r="AF96" s="17"/>
      <c r="AG96" s="32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</row>
    <row r="97" spans="1:11359" s="33" customFormat="1" ht="49.5" x14ac:dyDescent="0.95">
      <c r="A97" s="34">
        <v>1</v>
      </c>
      <c r="B97" s="39" t="s">
        <v>1200</v>
      </c>
      <c r="C97" s="40">
        <v>182439</v>
      </c>
      <c r="D97" s="34">
        <v>182573</v>
      </c>
      <c r="E97" s="34"/>
      <c r="F97" s="41">
        <v>7</v>
      </c>
      <c r="G97" s="41">
        <v>12</v>
      </c>
      <c r="H97" s="41">
        <v>13</v>
      </c>
      <c r="I97" s="41">
        <v>17</v>
      </c>
      <c r="J97" s="41"/>
      <c r="K97" s="41"/>
      <c r="L97" s="42">
        <v>19</v>
      </c>
      <c r="M97" s="43"/>
      <c r="N97" s="43"/>
      <c r="O97" s="44"/>
      <c r="P97" s="42"/>
      <c r="Q97" s="43"/>
      <c r="R97" s="42"/>
      <c r="S97" s="42"/>
      <c r="T97" s="44"/>
      <c r="U97" s="42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2" t="s">
        <v>908</v>
      </c>
      <c r="AG97" s="32">
        <f t="shared" ref="AG97:AG127" si="4">D97-C97</f>
        <v>134</v>
      </c>
    </row>
    <row r="98" spans="1:11359" s="33" customFormat="1" ht="99" x14ac:dyDescent="0.95">
      <c r="A98" s="222">
        <v>2</v>
      </c>
      <c r="B98" s="39" t="s">
        <v>1201</v>
      </c>
      <c r="C98" s="34">
        <v>182573</v>
      </c>
      <c r="D98" s="222">
        <v>182973</v>
      </c>
      <c r="E98" s="222"/>
      <c r="F98" s="41">
        <v>7</v>
      </c>
      <c r="G98" s="41">
        <v>12</v>
      </c>
      <c r="H98" s="41">
        <v>13</v>
      </c>
      <c r="I98" s="41">
        <v>17</v>
      </c>
      <c r="J98" s="224"/>
      <c r="K98" s="224"/>
      <c r="L98" s="245"/>
      <c r="M98" s="246"/>
      <c r="N98" s="246"/>
      <c r="O98" s="247"/>
      <c r="P98" s="245"/>
      <c r="Q98" s="246"/>
      <c r="R98" s="245"/>
      <c r="S98" s="245"/>
      <c r="T98" s="247"/>
      <c r="U98" s="245"/>
      <c r="V98" s="246"/>
      <c r="W98" s="246"/>
      <c r="X98" s="246">
        <v>1</v>
      </c>
      <c r="Y98" s="246">
        <v>1</v>
      </c>
      <c r="Z98" s="246"/>
      <c r="AA98" s="246"/>
      <c r="AB98" s="246"/>
      <c r="AC98" s="246">
        <v>11</v>
      </c>
      <c r="AD98" s="246"/>
      <c r="AE98" s="246"/>
      <c r="AF98" s="245" t="s">
        <v>1234</v>
      </c>
      <c r="AG98" s="32">
        <f t="shared" si="4"/>
        <v>400</v>
      </c>
    </row>
    <row r="99" spans="1:11359" s="33" customFormat="1" ht="49.5" x14ac:dyDescent="0.95">
      <c r="A99" s="34">
        <v>3</v>
      </c>
      <c r="B99" s="39" t="s">
        <v>1202</v>
      </c>
      <c r="C99" s="222">
        <v>182973</v>
      </c>
      <c r="D99" s="34">
        <v>183372</v>
      </c>
      <c r="E99" s="34"/>
      <c r="F99" s="41">
        <v>7</v>
      </c>
      <c r="G99" s="41">
        <v>12</v>
      </c>
      <c r="H99" s="41">
        <v>13</v>
      </c>
      <c r="I99" s="41">
        <v>17</v>
      </c>
      <c r="J99" s="41"/>
      <c r="K99" s="41"/>
      <c r="L99" s="42"/>
      <c r="M99" s="43"/>
      <c r="N99" s="43"/>
      <c r="O99" s="44"/>
      <c r="P99" s="42"/>
      <c r="Q99" s="43"/>
      <c r="R99" s="42"/>
      <c r="S99" s="42"/>
      <c r="T99" s="44"/>
      <c r="U99" s="42"/>
      <c r="V99" s="43"/>
      <c r="W99" s="43"/>
      <c r="X99" s="43">
        <v>2</v>
      </c>
      <c r="Y99" s="43"/>
      <c r="Z99" s="43"/>
      <c r="AA99" s="43"/>
      <c r="AB99" s="43"/>
      <c r="AC99" s="43">
        <v>10</v>
      </c>
      <c r="AD99" s="43"/>
      <c r="AE99" s="43"/>
      <c r="AF99" s="245" t="s">
        <v>1242</v>
      </c>
      <c r="AG99" s="32">
        <f t="shared" si="4"/>
        <v>399</v>
      </c>
      <c r="AH99" s="230"/>
      <c r="AI99" s="230"/>
      <c r="AJ99" s="230"/>
      <c r="AK99" s="229"/>
      <c r="AL99" s="226"/>
      <c r="AM99" s="227"/>
      <c r="AN99" s="227"/>
      <c r="AO99" s="227"/>
      <c r="AP99" s="228"/>
      <c r="AQ99" s="228"/>
      <c r="AR99" s="228"/>
      <c r="AS99" s="228"/>
      <c r="AT99" s="228"/>
      <c r="AU99" s="228"/>
      <c r="AV99" s="229"/>
      <c r="AW99" s="230"/>
      <c r="AX99" s="230"/>
      <c r="AY99" s="231"/>
      <c r="AZ99" s="229"/>
      <c r="BA99" s="230"/>
      <c r="BB99" s="229"/>
      <c r="BC99" s="229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29"/>
      <c r="BQ99" s="226"/>
      <c r="BR99" s="227"/>
      <c r="BS99" s="227"/>
      <c r="BT99" s="227"/>
      <c r="BU99" s="228"/>
      <c r="BV99" s="228"/>
      <c r="BW99" s="228"/>
      <c r="BX99" s="228"/>
      <c r="BY99" s="228"/>
      <c r="BZ99" s="228"/>
      <c r="CA99" s="229"/>
      <c r="CB99" s="230"/>
      <c r="CC99" s="230"/>
      <c r="CD99" s="231"/>
      <c r="CE99" s="229"/>
      <c r="CF99" s="230"/>
      <c r="CG99" s="229"/>
      <c r="CH99" s="229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29"/>
      <c r="CV99" s="226"/>
      <c r="CW99" s="227"/>
      <c r="CX99" s="227"/>
      <c r="CY99" s="227"/>
      <c r="CZ99" s="228"/>
      <c r="DA99" s="228"/>
      <c r="DB99" s="228"/>
      <c r="DC99" s="228"/>
      <c r="DD99" s="228"/>
      <c r="DE99" s="228"/>
      <c r="DF99" s="229"/>
      <c r="DG99" s="230"/>
      <c r="DH99" s="230"/>
      <c r="DI99" s="231"/>
      <c r="DJ99" s="229"/>
      <c r="DK99" s="230"/>
      <c r="DL99" s="229"/>
      <c r="DM99" s="229"/>
      <c r="DN99" s="230"/>
      <c r="DO99" s="230"/>
      <c r="DP99" s="230"/>
      <c r="DQ99" s="230"/>
      <c r="DR99" s="230"/>
      <c r="DS99" s="230"/>
      <c r="DT99" s="230"/>
      <c r="DU99" s="230"/>
      <c r="DV99" s="230"/>
      <c r="DW99" s="230"/>
      <c r="DX99" s="230"/>
      <c r="DY99" s="230"/>
      <c r="DZ99" s="229"/>
      <c r="EA99" s="226"/>
      <c r="EB99" s="227"/>
      <c r="EC99" s="227"/>
      <c r="ED99" s="227"/>
      <c r="EE99" s="228"/>
      <c r="EF99" s="228"/>
      <c r="EG99" s="228"/>
      <c r="EH99" s="228"/>
      <c r="EI99" s="228"/>
      <c r="EJ99" s="228"/>
      <c r="EK99" s="229"/>
      <c r="EL99" s="230"/>
      <c r="EM99" s="230"/>
      <c r="EN99" s="231"/>
      <c r="EO99" s="229"/>
      <c r="EP99" s="230"/>
      <c r="EQ99" s="229"/>
      <c r="ER99" s="229"/>
      <c r="ES99" s="230"/>
      <c r="ET99" s="230"/>
      <c r="EU99" s="230"/>
      <c r="EV99" s="230"/>
      <c r="EW99" s="230"/>
      <c r="EX99" s="230"/>
      <c r="EY99" s="230"/>
      <c r="EZ99" s="230"/>
      <c r="FA99" s="230"/>
      <c r="FB99" s="230"/>
      <c r="FC99" s="230"/>
      <c r="FD99" s="230"/>
      <c r="FE99" s="229"/>
      <c r="FF99" s="226"/>
      <c r="FG99" s="227"/>
      <c r="FH99" s="227"/>
      <c r="FI99" s="227"/>
      <c r="FJ99" s="228"/>
      <c r="FK99" s="228"/>
      <c r="FL99" s="228"/>
      <c r="FM99" s="228"/>
      <c r="FN99" s="228"/>
      <c r="FO99" s="228"/>
      <c r="FP99" s="229"/>
      <c r="FQ99" s="230"/>
      <c r="FR99" s="230"/>
      <c r="FS99" s="231"/>
      <c r="FT99" s="229"/>
      <c r="FU99" s="230"/>
      <c r="FV99" s="229"/>
      <c r="FW99" s="229"/>
      <c r="FX99" s="230"/>
      <c r="FY99" s="230"/>
      <c r="FZ99" s="230"/>
      <c r="GA99" s="230"/>
      <c r="GB99" s="230"/>
      <c r="GC99" s="230"/>
      <c r="GD99" s="230"/>
      <c r="GE99" s="230"/>
      <c r="GF99" s="230"/>
      <c r="GG99" s="230"/>
      <c r="GH99" s="230"/>
      <c r="GI99" s="230"/>
      <c r="GJ99" s="229"/>
      <c r="GK99" s="226"/>
      <c r="GL99" s="227"/>
      <c r="GM99" s="227"/>
      <c r="GN99" s="227"/>
      <c r="GO99" s="228"/>
      <c r="GP99" s="228"/>
      <c r="GQ99" s="228"/>
      <c r="GR99" s="228"/>
      <c r="GS99" s="228"/>
      <c r="GT99" s="228"/>
      <c r="GU99" s="229"/>
      <c r="GV99" s="230"/>
      <c r="GW99" s="230"/>
      <c r="GX99" s="231"/>
      <c r="GY99" s="229"/>
      <c r="GZ99" s="230"/>
      <c r="HA99" s="229"/>
      <c r="HB99" s="229"/>
      <c r="HC99" s="230"/>
      <c r="HD99" s="230"/>
      <c r="HE99" s="230"/>
      <c r="HF99" s="230"/>
      <c r="HG99" s="230"/>
      <c r="HH99" s="230"/>
      <c r="HI99" s="230"/>
      <c r="HJ99" s="230"/>
      <c r="HK99" s="230"/>
      <c r="HL99" s="230"/>
      <c r="HM99" s="230"/>
      <c r="HN99" s="230"/>
      <c r="HO99" s="229"/>
      <c r="HP99" s="226"/>
      <c r="HQ99" s="227"/>
      <c r="HR99" s="227"/>
      <c r="HS99" s="227"/>
      <c r="HT99" s="228"/>
      <c r="HU99" s="228"/>
      <c r="HV99" s="228"/>
      <c r="HW99" s="228"/>
      <c r="HX99" s="228"/>
      <c r="HY99" s="228"/>
      <c r="HZ99" s="229"/>
      <c r="IA99" s="230"/>
      <c r="IB99" s="230"/>
      <c r="IC99" s="231"/>
      <c r="ID99" s="229"/>
      <c r="IE99" s="230"/>
      <c r="IF99" s="229"/>
      <c r="IG99" s="229"/>
      <c r="IH99" s="230"/>
      <c r="II99" s="230"/>
      <c r="IJ99" s="230"/>
      <c r="IK99" s="230"/>
      <c r="IL99" s="230"/>
      <c r="IM99" s="230"/>
      <c r="IN99" s="230"/>
      <c r="IO99" s="230"/>
      <c r="IP99" s="230"/>
      <c r="IQ99" s="230"/>
      <c r="IR99" s="230"/>
      <c r="IS99" s="230"/>
      <c r="IT99" s="229"/>
      <c r="IU99" s="226"/>
      <c r="IV99" s="227"/>
      <c r="IW99" s="227"/>
      <c r="IX99" s="227"/>
      <c r="IY99" s="228"/>
      <c r="IZ99" s="228"/>
      <c r="JA99" s="228"/>
      <c r="JB99" s="228"/>
      <c r="JC99" s="228"/>
      <c r="JD99" s="228"/>
      <c r="JE99" s="229"/>
      <c r="JF99" s="230"/>
      <c r="JG99" s="230"/>
      <c r="JH99" s="231"/>
      <c r="JI99" s="229"/>
      <c r="JJ99" s="230"/>
      <c r="JK99" s="229"/>
      <c r="JL99" s="229"/>
      <c r="JM99" s="230"/>
      <c r="JN99" s="230"/>
      <c r="JO99" s="230"/>
      <c r="JP99" s="230"/>
      <c r="JQ99" s="230"/>
      <c r="JR99" s="230"/>
      <c r="JS99" s="230"/>
      <c r="JT99" s="230"/>
      <c r="JU99" s="230"/>
      <c r="JV99" s="230"/>
      <c r="JW99" s="230"/>
      <c r="JX99" s="230"/>
      <c r="JY99" s="229"/>
      <c r="JZ99" s="226"/>
      <c r="KA99" s="227"/>
      <c r="KB99" s="227"/>
      <c r="KC99" s="227"/>
      <c r="KD99" s="228"/>
      <c r="KE99" s="228"/>
      <c r="KF99" s="228"/>
      <c r="KG99" s="228"/>
      <c r="KH99" s="228"/>
      <c r="KI99" s="228"/>
      <c r="KJ99" s="229"/>
      <c r="KK99" s="230"/>
      <c r="KL99" s="230"/>
      <c r="KM99" s="231"/>
      <c r="KN99" s="229"/>
      <c r="KO99" s="230"/>
      <c r="KP99" s="229"/>
      <c r="KQ99" s="229"/>
      <c r="KR99" s="230"/>
      <c r="KS99" s="230"/>
      <c r="KT99" s="230"/>
      <c r="KU99" s="230"/>
      <c r="KV99" s="230"/>
      <c r="KW99" s="230"/>
      <c r="KX99" s="230"/>
      <c r="KY99" s="230"/>
      <c r="KZ99" s="230"/>
      <c r="LA99" s="230"/>
      <c r="LB99" s="230"/>
      <c r="LC99" s="230"/>
      <c r="LD99" s="229"/>
      <c r="LE99" s="226"/>
      <c r="LF99" s="227"/>
      <c r="LG99" s="227"/>
      <c r="LH99" s="227"/>
      <c r="LI99" s="228"/>
      <c r="LJ99" s="228"/>
      <c r="LK99" s="228"/>
      <c r="LL99" s="228"/>
      <c r="LM99" s="228"/>
      <c r="LN99" s="228"/>
      <c r="LO99" s="229"/>
      <c r="LP99" s="230"/>
      <c r="LQ99" s="230"/>
      <c r="LR99" s="231"/>
      <c r="LS99" s="229"/>
      <c r="LT99" s="230"/>
      <c r="LU99" s="229"/>
      <c r="LV99" s="229"/>
      <c r="LW99" s="230"/>
      <c r="LX99" s="230"/>
      <c r="LY99" s="230"/>
      <c r="LZ99" s="230"/>
      <c r="MA99" s="230"/>
      <c r="MB99" s="230"/>
      <c r="MC99" s="230"/>
      <c r="MD99" s="230"/>
      <c r="ME99" s="230"/>
      <c r="MF99" s="230"/>
      <c r="MG99" s="230"/>
      <c r="MH99" s="230"/>
      <c r="MI99" s="229"/>
      <c r="MJ99" s="226"/>
      <c r="MK99" s="227"/>
      <c r="ML99" s="227"/>
      <c r="MM99" s="227"/>
      <c r="MN99" s="228"/>
      <c r="MO99" s="228"/>
      <c r="MP99" s="228"/>
      <c r="MQ99" s="228"/>
      <c r="MR99" s="228"/>
      <c r="MS99" s="228"/>
      <c r="MT99" s="229"/>
      <c r="MU99" s="230"/>
      <c r="MV99" s="230"/>
      <c r="MW99" s="231"/>
      <c r="MX99" s="229"/>
      <c r="MY99" s="230"/>
      <c r="MZ99" s="229"/>
      <c r="NA99" s="229"/>
      <c r="NB99" s="230"/>
      <c r="NC99" s="230"/>
      <c r="ND99" s="230"/>
      <c r="NE99" s="230"/>
      <c r="NF99" s="230"/>
      <c r="NG99" s="230"/>
      <c r="NH99" s="230"/>
      <c r="NI99" s="230"/>
      <c r="NJ99" s="230"/>
      <c r="NK99" s="230"/>
      <c r="NL99" s="230"/>
      <c r="NM99" s="230"/>
      <c r="NN99" s="229"/>
      <c r="NO99" s="226"/>
      <c r="NP99" s="227"/>
      <c r="NQ99" s="227"/>
      <c r="NR99" s="227"/>
      <c r="NS99" s="228"/>
      <c r="NT99" s="228"/>
      <c r="NU99" s="228"/>
      <c r="NV99" s="228"/>
      <c r="NW99" s="228"/>
      <c r="NX99" s="228"/>
      <c r="NY99" s="229"/>
      <c r="NZ99" s="230"/>
      <c r="OA99" s="230"/>
      <c r="OB99" s="231"/>
      <c r="OC99" s="229"/>
      <c r="OD99" s="230"/>
      <c r="OE99" s="229"/>
      <c r="OF99" s="229"/>
      <c r="OG99" s="230"/>
      <c r="OH99" s="230"/>
      <c r="OI99" s="230"/>
      <c r="OJ99" s="230"/>
      <c r="OK99" s="230"/>
      <c r="OL99" s="230"/>
      <c r="OM99" s="230"/>
      <c r="ON99" s="230"/>
      <c r="OO99" s="230"/>
      <c r="OP99" s="230"/>
      <c r="OQ99" s="230"/>
      <c r="OR99" s="230"/>
      <c r="OS99" s="229"/>
      <c r="OT99" s="226"/>
      <c r="OU99" s="227"/>
      <c r="OV99" s="227"/>
      <c r="OW99" s="227"/>
      <c r="OX99" s="228"/>
      <c r="OY99" s="228"/>
      <c r="OZ99" s="228"/>
      <c r="PA99" s="228"/>
      <c r="PB99" s="228"/>
      <c r="PC99" s="228"/>
      <c r="PD99" s="229"/>
      <c r="PE99" s="230"/>
      <c r="PF99" s="230"/>
      <c r="PG99" s="231"/>
      <c r="PH99" s="229"/>
      <c r="PI99" s="230"/>
      <c r="PJ99" s="229"/>
      <c r="PK99" s="229"/>
      <c r="PL99" s="230"/>
      <c r="PM99" s="230"/>
      <c r="PN99" s="230"/>
      <c r="PO99" s="230"/>
      <c r="PP99" s="230"/>
      <c r="PQ99" s="230"/>
      <c r="PR99" s="230"/>
      <c r="PS99" s="230"/>
      <c r="PT99" s="230"/>
      <c r="PU99" s="230"/>
      <c r="PV99" s="230"/>
      <c r="PW99" s="230"/>
      <c r="PX99" s="229"/>
      <c r="PY99" s="226"/>
      <c r="PZ99" s="227"/>
      <c r="QA99" s="227"/>
      <c r="QB99" s="227"/>
      <c r="QC99" s="228"/>
      <c r="QD99" s="228"/>
      <c r="QE99" s="228"/>
      <c r="QF99" s="228"/>
      <c r="QG99" s="228"/>
      <c r="QH99" s="228"/>
      <c r="QI99" s="229"/>
      <c r="QJ99" s="230"/>
      <c r="QK99" s="230"/>
      <c r="QL99" s="231"/>
      <c r="QM99" s="229"/>
      <c r="QN99" s="230"/>
      <c r="QO99" s="229"/>
      <c r="QP99" s="229"/>
      <c r="QQ99" s="230"/>
      <c r="QR99" s="230"/>
      <c r="QS99" s="230"/>
      <c r="QT99" s="230"/>
      <c r="QU99" s="230"/>
      <c r="QV99" s="230"/>
      <c r="QW99" s="230"/>
      <c r="QX99" s="230"/>
      <c r="QY99" s="230"/>
      <c r="QZ99" s="230"/>
      <c r="RA99" s="230"/>
      <c r="RB99" s="230"/>
      <c r="RC99" s="229"/>
      <c r="RD99" s="226"/>
      <c r="RE99" s="227"/>
      <c r="RF99" s="227"/>
      <c r="RG99" s="227"/>
      <c r="RH99" s="228"/>
      <c r="RI99" s="228"/>
      <c r="RJ99" s="228"/>
      <c r="RK99" s="228"/>
      <c r="RL99" s="228"/>
      <c r="RM99" s="228"/>
      <c r="RN99" s="229"/>
      <c r="RO99" s="230"/>
      <c r="RP99" s="230"/>
      <c r="RQ99" s="231"/>
      <c r="RR99" s="229"/>
      <c r="RS99" s="230"/>
      <c r="RT99" s="229"/>
      <c r="RU99" s="229"/>
      <c r="RV99" s="230"/>
      <c r="RW99" s="230"/>
      <c r="RX99" s="230"/>
      <c r="RY99" s="230"/>
      <c r="RZ99" s="230"/>
      <c r="SA99" s="230"/>
      <c r="SB99" s="230"/>
      <c r="SC99" s="230"/>
      <c r="SD99" s="230"/>
      <c r="SE99" s="230"/>
      <c r="SF99" s="230"/>
      <c r="SG99" s="230"/>
      <c r="SH99" s="229"/>
      <c r="SI99" s="226"/>
      <c r="SJ99" s="227"/>
      <c r="SK99" s="227"/>
      <c r="SL99" s="227"/>
      <c r="SM99" s="228"/>
      <c r="SN99" s="228"/>
      <c r="SO99" s="228"/>
      <c r="SP99" s="228"/>
      <c r="SQ99" s="228"/>
      <c r="SR99" s="228"/>
      <c r="SS99" s="229"/>
      <c r="ST99" s="230"/>
      <c r="SU99" s="230"/>
      <c r="SV99" s="231"/>
      <c r="SW99" s="229"/>
      <c r="SX99" s="230"/>
      <c r="SY99" s="229"/>
      <c r="SZ99" s="229"/>
      <c r="TA99" s="230"/>
      <c r="TB99" s="230"/>
      <c r="TC99" s="230"/>
      <c r="TD99" s="230"/>
      <c r="TE99" s="230"/>
      <c r="TF99" s="230"/>
      <c r="TG99" s="230"/>
      <c r="TH99" s="230"/>
      <c r="TI99" s="230"/>
      <c r="TJ99" s="230"/>
      <c r="TK99" s="230"/>
      <c r="TL99" s="230"/>
      <c r="TM99" s="229"/>
      <c r="TN99" s="226"/>
      <c r="TO99" s="227"/>
      <c r="TP99" s="227"/>
      <c r="TQ99" s="227"/>
      <c r="TR99" s="228"/>
      <c r="TS99" s="228"/>
      <c r="TT99" s="228"/>
      <c r="TU99" s="228"/>
      <c r="TV99" s="228"/>
      <c r="TW99" s="228"/>
      <c r="TX99" s="229"/>
      <c r="TY99" s="230"/>
      <c r="TZ99" s="230"/>
      <c r="UA99" s="231"/>
      <c r="UB99" s="229"/>
      <c r="UC99" s="230"/>
      <c r="UD99" s="229"/>
      <c r="UE99" s="229"/>
      <c r="UF99" s="230"/>
      <c r="UG99" s="230"/>
      <c r="UH99" s="230"/>
      <c r="UI99" s="230"/>
      <c r="UJ99" s="230"/>
      <c r="UK99" s="230"/>
      <c r="UL99" s="230"/>
      <c r="UM99" s="230"/>
      <c r="UN99" s="230"/>
      <c r="UO99" s="230"/>
      <c r="UP99" s="230"/>
      <c r="UQ99" s="230"/>
      <c r="UR99" s="229"/>
      <c r="US99" s="226"/>
      <c r="UT99" s="227"/>
      <c r="UU99" s="227"/>
      <c r="UV99" s="227"/>
      <c r="UW99" s="228"/>
      <c r="UX99" s="228"/>
      <c r="UY99" s="228"/>
      <c r="UZ99" s="228"/>
      <c r="VA99" s="228"/>
      <c r="VB99" s="228"/>
      <c r="VC99" s="229"/>
      <c r="VD99" s="230"/>
      <c r="VE99" s="230"/>
      <c r="VF99" s="231"/>
      <c r="VG99" s="229"/>
      <c r="VH99" s="230"/>
      <c r="VI99" s="229"/>
      <c r="VJ99" s="229"/>
      <c r="VK99" s="230"/>
      <c r="VL99" s="230"/>
      <c r="VM99" s="230"/>
      <c r="VN99" s="230"/>
      <c r="VO99" s="230"/>
      <c r="VP99" s="230"/>
      <c r="VQ99" s="230"/>
      <c r="VR99" s="230"/>
      <c r="VS99" s="230"/>
      <c r="VT99" s="230"/>
      <c r="VU99" s="230"/>
      <c r="VV99" s="230"/>
      <c r="VW99" s="229"/>
      <c r="VX99" s="226"/>
      <c r="VY99" s="227"/>
      <c r="VZ99" s="227"/>
      <c r="WA99" s="227"/>
      <c r="WB99" s="228"/>
      <c r="WC99" s="228"/>
      <c r="WD99" s="228"/>
      <c r="WE99" s="228"/>
      <c r="WF99" s="228"/>
      <c r="WG99" s="228"/>
      <c r="WH99" s="229"/>
      <c r="WI99" s="230"/>
      <c r="WJ99" s="230"/>
      <c r="WK99" s="231"/>
      <c r="WL99" s="229"/>
      <c r="WM99" s="230"/>
      <c r="WN99" s="229"/>
      <c r="WO99" s="229"/>
      <c r="WP99" s="230"/>
      <c r="WQ99" s="230"/>
      <c r="WR99" s="230"/>
      <c r="WS99" s="230"/>
      <c r="WT99" s="230"/>
      <c r="WU99" s="230"/>
      <c r="WV99" s="230"/>
      <c r="WW99" s="230"/>
      <c r="WX99" s="230"/>
      <c r="WY99" s="230"/>
      <c r="WZ99" s="230"/>
      <c r="XA99" s="230"/>
      <c r="XB99" s="229"/>
      <c r="XC99" s="226"/>
      <c r="XD99" s="227"/>
      <c r="XE99" s="227"/>
      <c r="XF99" s="227"/>
      <c r="XG99" s="228"/>
      <c r="XH99" s="228"/>
      <c r="XI99" s="228"/>
      <c r="XJ99" s="228"/>
      <c r="XK99" s="228"/>
      <c r="XL99" s="228"/>
      <c r="XM99" s="229"/>
      <c r="XN99" s="230"/>
      <c r="XO99" s="230"/>
      <c r="XP99" s="231"/>
      <c r="XQ99" s="229"/>
      <c r="XR99" s="230"/>
      <c r="XS99" s="229"/>
      <c r="XT99" s="229"/>
      <c r="XU99" s="230"/>
      <c r="XV99" s="230"/>
      <c r="XW99" s="230"/>
      <c r="XX99" s="230"/>
      <c r="XY99" s="230"/>
      <c r="XZ99" s="230"/>
      <c r="YA99" s="230"/>
      <c r="YB99" s="230"/>
      <c r="YC99" s="230"/>
      <c r="YD99" s="230"/>
      <c r="YE99" s="230"/>
      <c r="YF99" s="230"/>
      <c r="YG99" s="229"/>
      <c r="YH99" s="226"/>
      <c r="YI99" s="227"/>
      <c r="YJ99" s="227"/>
      <c r="YK99" s="227"/>
      <c r="YL99" s="228"/>
      <c r="YM99" s="228"/>
      <c r="YN99" s="228"/>
      <c r="YO99" s="228"/>
      <c r="YP99" s="228"/>
      <c r="YQ99" s="228"/>
      <c r="YR99" s="229"/>
      <c r="YS99" s="230"/>
      <c r="YT99" s="230"/>
      <c r="YU99" s="231"/>
      <c r="YV99" s="229"/>
      <c r="YW99" s="230"/>
      <c r="YX99" s="229"/>
      <c r="YY99" s="229"/>
      <c r="YZ99" s="230"/>
      <c r="ZA99" s="230"/>
      <c r="ZB99" s="230"/>
      <c r="ZC99" s="230"/>
      <c r="ZD99" s="230"/>
      <c r="ZE99" s="230"/>
      <c r="ZF99" s="230"/>
      <c r="ZG99" s="230"/>
      <c r="ZH99" s="230"/>
      <c r="ZI99" s="230"/>
      <c r="ZJ99" s="230"/>
      <c r="ZK99" s="230"/>
      <c r="ZL99" s="229"/>
      <c r="ZM99" s="226"/>
      <c r="ZN99" s="227"/>
      <c r="ZO99" s="227"/>
      <c r="ZP99" s="227"/>
      <c r="ZQ99" s="228"/>
      <c r="ZR99" s="228"/>
      <c r="ZS99" s="228"/>
      <c r="ZT99" s="228"/>
      <c r="ZU99" s="228"/>
      <c r="ZV99" s="228"/>
      <c r="ZW99" s="229"/>
      <c r="ZX99" s="230"/>
      <c r="ZY99" s="230"/>
      <c r="ZZ99" s="231"/>
      <c r="AAA99" s="229"/>
      <c r="AAB99" s="230"/>
      <c r="AAC99" s="229"/>
      <c r="AAD99" s="229"/>
      <c r="AAE99" s="230"/>
      <c r="AAF99" s="230"/>
      <c r="AAG99" s="230"/>
      <c r="AAH99" s="230"/>
      <c r="AAI99" s="230"/>
      <c r="AAJ99" s="230"/>
      <c r="AAK99" s="230"/>
      <c r="AAL99" s="230"/>
      <c r="AAM99" s="230"/>
      <c r="AAN99" s="230"/>
      <c r="AAO99" s="230"/>
      <c r="AAP99" s="230"/>
      <c r="AAQ99" s="229"/>
      <c r="AAR99" s="226"/>
      <c r="AAS99" s="227"/>
      <c r="AAT99" s="227"/>
      <c r="AAU99" s="227"/>
      <c r="AAV99" s="228"/>
      <c r="AAW99" s="228"/>
      <c r="AAX99" s="228"/>
      <c r="AAY99" s="228"/>
      <c r="AAZ99" s="228"/>
      <c r="ABA99" s="228"/>
      <c r="ABB99" s="229"/>
      <c r="ABC99" s="230"/>
      <c r="ABD99" s="230"/>
      <c r="ABE99" s="231"/>
      <c r="ABF99" s="229"/>
      <c r="ABG99" s="230"/>
      <c r="ABH99" s="229"/>
      <c r="ABI99" s="229"/>
      <c r="ABJ99" s="230"/>
      <c r="ABK99" s="230"/>
      <c r="ABL99" s="230"/>
      <c r="ABM99" s="230"/>
      <c r="ABN99" s="230"/>
      <c r="ABO99" s="230"/>
      <c r="ABP99" s="230"/>
      <c r="ABQ99" s="230"/>
      <c r="ABR99" s="230"/>
      <c r="ABS99" s="230"/>
      <c r="ABT99" s="230"/>
      <c r="ABU99" s="230"/>
      <c r="ABV99" s="229"/>
      <c r="ABW99" s="226"/>
      <c r="ABX99" s="227"/>
      <c r="ABY99" s="227"/>
      <c r="ABZ99" s="227"/>
      <c r="ACA99" s="228"/>
      <c r="ACB99" s="228"/>
      <c r="ACC99" s="228"/>
      <c r="ACD99" s="228"/>
      <c r="ACE99" s="228"/>
      <c r="ACF99" s="228"/>
      <c r="ACG99" s="229"/>
      <c r="ACH99" s="230"/>
      <c r="ACI99" s="230"/>
      <c r="ACJ99" s="231"/>
      <c r="ACK99" s="229"/>
      <c r="ACL99" s="230"/>
      <c r="ACM99" s="229"/>
      <c r="ACN99" s="229"/>
      <c r="ACO99" s="230"/>
      <c r="ACP99" s="230"/>
      <c r="ACQ99" s="230"/>
      <c r="ACR99" s="230"/>
      <c r="ACS99" s="230"/>
      <c r="ACT99" s="230"/>
      <c r="ACU99" s="230"/>
      <c r="ACV99" s="230"/>
      <c r="ACW99" s="230"/>
      <c r="ACX99" s="230"/>
      <c r="ACY99" s="230"/>
      <c r="ACZ99" s="230"/>
      <c r="ADA99" s="229"/>
      <c r="ADB99" s="226"/>
      <c r="ADC99" s="227"/>
      <c r="ADD99" s="227"/>
      <c r="ADE99" s="227"/>
      <c r="ADF99" s="228"/>
      <c r="ADG99" s="228"/>
      <c r="ADH99" s="228"/>
      <c r="ADI99" s="228"/>
      <c r="ADJ99" s="228"/>
      <c r="ADK99" s="228"/>
      <c r="ADL99" s="229"/>
      <c r="ADM99" s="230"/>
      <c r="ADN99" s="230"/>
      <c r="ADO99" s="231"/>
      <c r="ADP99" s="229"/>
      <c r="ADQ99" s="230"/>
      <c r="ADR99" s="229"/>
      <c r="ADS99" s="229"/>
      <c r="ADT99" s="230"/>
      <c r="ADU99" s="230"/>
      <c r="ADV99" s="230"/>
      <c r="ADW99" s="230"/>
      <c r="ADX99" s="230"/>
      <c r="ADY99" s="230"/>
      <c r="ADZ99" s="230"/>
      <c r="AEA99" s="230"/>
      <c r="AEB99" s="230"/>
      <c r="AEC99" s="230"/>
      <c r="AED99" s="230"/>
      <c r="AEE99" s="230"/>
      <c r="AEF99" s="229"/>
      <c r="AEG99" s="226"/>
      <c r="AEH99" s="227"/>
      <c r="AEI99" s="227"/>
      <c r="AEJ99" s="227"/>
      <c r="AEK99" s="228"/>
      <c r="AEL99" s="228"/>
      <c r="AEM99" s="228"/>
      <c r="AEN99" s="228"/>
      <c r="AEO99" s="228"/>
      <c r="AEP99" s="228"/>
      <c r="AEQ99" s="229"/>
      <c r="AER99" s="230"/>
      <c r="AES99" s="230"/>
      <c r="AET99" s="231"/>
      <c r="AEU99" s="229"/>
      <c r="AEV99" s="230"/>
      <c r="AEW99" s="229"/>
      <c r="AEX99" s="229"/>
      <c r="AEY99" s="230"/>
      <c r="AEZ99" s="230"/>
      <c r="AFA99" s="230"/>
      <c r="AFB99" s="230"/>
      <c r="AFC99" s="230"/>
      <c r="AFD99" s="230"/>
      <c r="AFE99" s="230"/>
      <c r="AFF99" s="230"/>
      <c r="AFG99" s="230"/>
      <c r="AFH99" s="230"/>
      <c r="AFI99" s="230"/>
      <c r="AFJ99" s="230"/>
      <c r="AFK99" s="229"/>
      <c r="AFL99" s="226"/>
      <c r="AFM99" s="227"/>
      <c r="AFN99" s="227"/>
      <c r="AFO99" s="227"/>
      <c r="AFP99" s="228"/>
      <c r="AFQ99" s="228"/>
      <c r="AFR99" s="228"/>
      <c r="AFS99" s="228"/>
      <c r="AFT99" s="228"/>
      <c r="AFU99" s="228"/>
      <c r="AFV99" s="229"/>
      <c r="AFW99" s="230"/>
      <c r="AFX99" s="230"/>
      <c r="AFY99" s="231"/>
      <c r="AFZ99" s="229"/>
      <c r="AGA99" s="230"/>
      <c r="AGB99" s="229"/>
      <c r="AGC99" s="229"/>
      <c r="AGD99" s="230"/>
      <c r="AGE99" s="230"/>
      <c r="AGF99" s="230"/>
      <c r="AGG99" s="230"/>
      <c r="AGH99" s="230"/>
      <c r="AGI99" s="230"/>
      <c r="AGJ99" s="230"/>
      <c r="AGK99" s="230"/>
      <c r="AGL99" s="230"/>
      <c r="AGM99" s="230"/>
      <c r="AGN99" s="230"/>
      <c r="AGO99" s="230"/>
      <c r="AGP99" s="229"/>
      <c r="AGQ99" s="226"/>
      <c r="AGR99" s="227"/>
      <c r="AGS99" s="227"/>
      <c r="AGT99" s="227"/>
      <c r="AGU99" s="228"/>
      <c r="AGV99" s="228"/>
      <c r="AGW99" s="228"/>
      <c r="AGX99" s="228"/>
      <c r="AGY99" s="228"/>
      <c r="AGZ99" s="228"/>
      <c r="AHA99" s="229"/>
      <c r="AHB99" s="230"/>
      <c r="AHC99" s="230"/>
      <c r="AHD99" s="231"/>
      <c r="AHE99" s="229"/>
      <c r="AHF99" s="230"/>
      <c r="AHG99" s="229"/>
      <c r="AHH99" s="229"/>
      <c r="AHI99" s="230"/>
      <c r="AHJ99" s="230"/>
      <c r="AHK99" s="230"/>
      <c r="AHL99" s="230"/>
      <c r="AHM99" s="230"/>
      <c r="AHN99" s="230"/>
      <c r="AHO99" s="230"/>
      <c r="AHP99" s="230"/>
      <c r="AHQ99" s="230"/>
      <c r="AHR99" s="230"/>
      <c r="AHS99" s="230"/>
      <c r="AHT99" s="230"/>
      <c r="AHU99" s="229"/>
      <c r="AHV99" s="226"/>
      <c r="AHW99" s="227"/>
      <c r="AHX99" s="227"/>
      <c r="AHY99" s="227"/>
      <c r="AHZ99" s="228"/>
      <c r="AIA99" s="228"/>
      <c r="AIB99" s="228"/>
      <c r="AIC99" s="228"/>
      <c r="AID99" s="228"/>
      <c r="AIE99" s="228"/>
      <c r="AIF99" s="229"/>
      <c r="AIG99" s="230"/>
      <c r="AIH99" s="230"/>
      <c r="AII99" s="231"/>
      <c r="AIJ99" s="229"/>
      <c r="AIK99" s="230"/>
      <c r="AIL99" s="229"/>
      <c r="AIM99" s="229"/>
      <c r="AIN99" s="230"/>
      <c r="AIO99" s="230"/>
      <c r="AIP99" s="230"/>
      <c r="AIQ99" s="230"/>
      <c r="AIR99" s="230"/>
      <c r="AIS99" s="230"/>
      <c r="AIT99" s="230"/>
      <c r="AIU99" s="230"/>
      <c r="AIV99" s="230"/>
      <c r="AIW99" s="230"/>
      <c r="AIX99" s="230"/>
      <c r="AIY99" s="230"/>
      <c r="AIZ99" s="229"/>
      <c r="AJA99" s="226"/>
      <c r="AJB99" s="227"/>
      <c r="AJC99" s="227"/>
      <c r="AJD99" s="227"/>
      <c r="AJE99" s="228"/>
      <c r="AJF99" s="228"/>
      <c r="AJG99" s="228"/>
      <c r="AJH99" s="228"/>
      <c r="AJI99" s="228"/>
      <c r="AJJ99" s="228"/>
      <c r="AJK99" s="229"/>
      <c r="AJL99" s="230"/>
      <c r="AJM99" s="230"/>
      <c r="AJN99" s="231"/>
      <c r="AJO99" s="229"/>
      <c r="AJP99" s="230"/>
      <c r="AJQ99" s="229"/>
      <c r="AJR99" s="229"/>
      <c r="AJS99" s="230"/>
      <c r="AJT99" s="230"/>
      <c r="AJU99" s="230"/>
      <c r="AJV99" s="230"/>
      <c r="AJW99" s="230"/>
      <c r="AJX99" s="230"/>
      <c r="AJY99" s="230"/>
      <c r="AJZ99" s="230"/>
      <c r="AKA99" s="230"/>
      <c r="AKB99" s="230"/>
      <c r="AKC99" s="230"/>
      <c r="AKD99" s="230"/>
      <c r="AKE99" s="229"/>
      <c r="AKF99" s="226"/>
      <c r="AKG99" s="227"/>
      <c r="AKH99" s="227"/>
      <c r="AKI99" s="227"/>
      <c r="AKJ99" s="228"/>
      <c r="AKK99" s="228"/>
      <c r="AKL99" s="228"/>
      <c r="AKM99" s="228"/>
      <c r="AKN99" s="228"/>
      <c r="AKO99" s="228"/>
      <c r="AKP99" s="229"/>
      <c r="AKQ99" s="230"/>
      <c r="AKR99" s="230"/>
      <c r="AKS99" s="231"/>
      <c r="AKT99" s="229"/>
      <c r="AKU99" s="230"/>
      <c r="AKV99" s="229"/>
      <c r="AKW99" s="229"/>
      <c r="AKX99" s="230"/>
      <c r="AKY99" s="230"/>
      <c r="AKZ99" s="230"/>
      <c r="ALA99" s="230"/>
      <c r="ALB99" s="230"/>
      <c r="ALC99" s="230"/>
      <c r="ALD99" s="230"/>
      <c r="ALE99" s="230"/>
      <c r="ALF99" s="230"/>
      <c r="ALG99" s="230"/>
      <c r="ALH99" s="230"/>
      <c r="ALI99" s="230"/>
      <c r="ALJ99" s="229"/>
      <c r="ALK99" s="226"/>
      <c r="ALL99" s="227"/>
      <c r="ALM99" s="227"/>
      <c r="ALN99" s="227"/>
      <c r="ALO99" s="228"/>
      <c r="ALP99" s="228"/>
      <c r="ALQ99" s="228"/>
      <c r="ALR99" s="228"/>
      <c r="ALS99" s="228"/>
      <c r="ALT99" s="228"/>
      <c r="ALU99" s="229"/>
      <c r="ALV99" s="230"/>
      <c r="ALW99" s="230"/>
      <c r="ALX99" s="231"/>
      <c r="ALY99" s="229"/>
      <c r="ALZ99" s="230"/>
      <c r="AMA99" s="229"/>
      <c r="AMB99" s="229"/>
      <c r="AMC99" s="230"/>
      <c r="AMD99" s="230"/>
      <c r="AME99" s="230"/>
      <c r="AMF99" s="230"/>
      <c r="AMG99" s="230"/>
      <c r="AMH99" s="230"/>
      <c r="AMI99" s="230"/>
      <c r="AMJ99" s="230"/>
      <c r="AMK99" s="230"/>
      <c r="AML99" s="230"/>
      <c r="AMM99" s="230"/>
      <c r="AMN99" s="230"/>
      <c r="AMO99" s="229"/>
      <c r="AMP99" s="226"/>
      <c r="AMQ99" s="227"/>
      <c r="AMR99" s="227"/>
      <c r="AMS99" s="227"/>
      <c r="AMT99" s="228"/>
      <c r="AMU99" s="228"/>
      <c r="AMV99" s="228"/>
      <c r="AMW99" s="228"/>
      <c r="AMX99" s="228"/>
      <c r="AMY99" s="228"/>
      <c r="AMZ99" s="229"/>
      <c r="ANA99" s="230"/>
      <c r="ANB99" s="230"/>
      <c r="ANC99" s="231"/>
      <c r="AND99" s="229"/>
      <c r="ANE99" s="230"/>
      <c r="ANF99" s="229"/>
      <c r="ANG99" s="229"/>
      <c r="ANH99" s="230"/>
      <c r="ANI99" s="230"/>
      <c r="ANJ99" s="230"/>
      <c r="ANK99" s="230"/>
      <c r="ANL99" s="230"/>
      <c r="ANM99" s="230"/>
      <c r="ANN99" s="230"/>
      <c r="ANO99" s="230"/>
      <c r="ANP99" s="230"/>
      <c r="ANQ99" s="230"/>
      <c r="ANR99" s="230"/>
      <c r="ANS99" s="230"/>
      <c r="ANT99" s="229"/>
      <c r="ANU99" s="226"/>
      <c r="ANV99" s="227"/>
      <c r="ANW99" s="227"/>
      <c r="ANX99" s="227"/>
      <c r="ANY99" s="228"/>
      <c r="ANZ99" s="228"/>
      <c r="AOA99" s="228"/>
      <c r="AOB99" s="228"/>
      <c r="AOC99" s="228"/>
      <c r="AOD99" s="228"/>
      <c r="AOE99" s="229"/>
      <c r="AOF99" s="230"/>
      <c r="AOG99" s="230"/>
      <c r="AOH99" s="231"/>
      <c r="AOI99" s="229"/>
      <c r="AOJ99" s="230"/>
      <c r="AOK99" s="229"/>
      <c r="AOL99" s="229"/>
      <c r="AOM99" s="230"/>
      <c r="AON99" s="230"/>
      <c r="AOO99" s="230"/>
      <c r="AOP99" s="230"/>
      <c r="AOQ99" s="230"/>
      <c r="AOR99" s="230"/>
      <c r="AOS99" s="230"/>
      <c r="AOT99" s="230"/>
      <c r="AOU99" s="230"/>
      <c r="AOV99" s="230"/>
      <c r="AOW99" s="230"/>
      <c r="AOX99" s="230"/>
      <c r="AOY99" s="229"/>
      <c r="AOZ99" s="226"/>
      <c r="APA99" s="227"/>
      <c r="APB99" s="227"/>
      <c r="APC99" s="227"/>
      <c r="APD99" s="228"/>
      <c r="APE99" s="228"/>
      <c r="APF99" s="228"/>
      <c r="APG99" s="228"/>
      <c r="APH99" s="228"/>
      <c r="API99" s="228"/>
      <c r="APJ99" s="229"/>
      <c r="APK99" s="230"/>
      <c r="APL99" s="230"/>
      <c r="APM99" s="231"/>
      <c r="APN99" s="229"/>
      <c r="APO99" s="230"/>
      <c r="APP99" s="229"/>
      <c r="APQ99" s="229"/>
      <c r="APR99" s="230"/>
      <c r="APS99" s="230"/>
      <c r="APT99" s="230"/>
      <c r="APU99" s="230"/>
      <c r="APV99" s="230"/>
      <c r="APW99" s="230"/>
      <c r="APX99" s="230"/>
      <c r="APY99" s="230"/>
      <c r="APZ99" s="230"/>
      <c r="AQA99" s="230"/>
      <c r="AQB99" s="230"/>
      <c r="AQC99" s="230"/>
      <c r="AQD99" s="229"/>
      <c r="AQE99" s="226"/>
      <c r="AQF99" s="227"/>
      <c r="AQG99" s="227"/>
      <c r="AQH99" s="227"/>
      <c r="AQI99" s="228"/>
      <c r="AQJ99" s="228"/>
      <c r="AQK99" s="228"/>
      <c r="AQL99" s="228"/>
      <c r="AQM99" s="228"/>
      <c r="AQN99" s="228"/>
      <c r="AQO99" s="229"/>
      <c r="AQP99" s="230"/>
      <c r="AQQ99" s="230"/>
      <c r="AQR99" s="231"/>
      <c r="AQS99" s="229"/>
      <c r="AQT99" s="230"/>
      <c r="AQU99" s="229"/>
      <c r="AQV99" s="229"/>
      <c r="AQW99" s="230"/>
      <c r="AQX99" s="230"/>
      <c r="AQY99" s="230"/>
      <c r="AQZ99" s="230"/>
      <c r="ARA99" s="230"/>
      <c r="ARB99" s="230"/>
      <c r="ARC99" s="230"/>
      <c r="ARD99" s="230"/>
      <c r="ARE99" s="230"/>
      <c r="ARF99" s="230"/>
      <c r="ARG99" s="230"/>
      <c r="ARH99" s="230"/>
      <c r="ARI99" s="229"/>
      <c r="ARJ99" s="226"/>
      <c r="ARK99" s="227"/>
      <c r="ARL99" s="227"/>
      <c r="ARM99" s="227"/>
      <c r="ARN99" s="228"/>
      <c r="ARO99" s="228"/>
      <c r="ARP99" s="228"/>
      <c r="ARQ99" s="228"/>
      <c r="ARR99" s="228"/>
      <c r="ARS99" s="228"/>
      <c r="ART99" s="229"/>
      <c r="ARU99" s="230"/>
      <c r="ARV99" s="230"/>
      <c r="ARW99" s="231"/>
      <c r="ARX99" s="229"/>
      <c r="ARY99" s="230"/>
      <c r="ARZ99" s="229"/>
      <c r="ASA99" s="229"/>
      <c r="ASB99" s="230"/>
      <c r="ASC99" s="230"/>
      <c r="ASD99" s="230"/>
      <c r="ASE99" s="230"/>
      <c r="ASF99" s="230"/>
      <c r="ASG99" s="230"/>
      <c r="ASH99" s="230"/>
      <c r="ASI99" s="230"/>
      <c r="ASJ99" s="230"/>
      <c r="ASK99" s="230"/>
      <c r="ASL99" s="230"/>
      <c r="ASM99" s="230"/>
      <c r="ASN99" s="229"/>
      <c r="ASO99" s="226"/>
      <c r="ASP99" s="227"/>
      <c r="ASQ99" s="227"/>
      <c r="ASR99" s="227"/>
      <c r="ASS99" s="228"/>
      <c r="AST99" s="228"/>
      <c r="ASU99" s="228"/>
      <c r="ASV99" s="228"/>
      <c r="ASW99" s="228"/>
      <c r="ASX99" s="228"/>
      <c r="ASY99" s="229"/>
      <c r="ASZ99" s="230"/>
      <c r="ATA99" s="230"/>
      <c r="ATB99" s="231"/>
      <c r="ATC99" s="229"/>
      <c r="ATD99" s="230"/>
      <c r="ATE99" s="229"/>
      <c r="ATF99" s="229"/>
      <c r="ATG99" s="230"/>
      <c r="ATH99" s="230"/>
      <c r="ATI99" s="230"/>
      <c r="ATJ99" s="230"/>
      <c r="ATK99" s="230"/>
      <c r="ATL99" s="230"/>
      <c r="ATM99" s="230"/>
      <c r="ATN99" s="230"/>
      <c r="ATO99" s="230"/>
      <c r="ATP99" s="230"/>
      <c r="ATQ99" s="230"/>
      <c r="ATR99" s="230"/>
      <c r="ATS99" s="229"/>
      <c r="ATT99" s="226"/>
      <c r="ATU99" s="227"/>
      <c r="ATV99" s="227"/>
      <c r="ATW99" s="227"/>
      <c r="ATX99" s="228"/>
      <c r="ATY99" s="228"/>
      <c r="ATZ99" s="228"/>
      <c r="AUA99" s="228"/>
      <c r="AUB99" s="228"/>
      <c r="AUC99" s="228"/>
      <c r="AUD99" s="229"/>
      <c r="AUE99" s="230"/>
      <c r="AUF99" s="230"/>
      <c r="AUG99" s="231"/>
      <c r="AUH99" s="229"/>
      <c r="AUI99" s="230"/>
      <c r="AUJ99" s="229"/>
      <c r="AUK99" s="229"/>
      <c r="AUL99" s="230"/>
      <c r="AUM99" s="230"/>
      <c r="AUN99" s="230"/>
      <c r="AUO99" s="230"/>
      <c r="AUP99" s="230"/>
      <c r="AUQ99" s="230"/>
      <c r="AUR99" s="230"/>
      <c r="AUS99" s="230"/>
      <c r="AUT99" s="230"/>
      <c r="AUU99" s="230"/>
      <c r="AUV99" s="230"/>
      <c r="AUW99" s="230"/>
      <c r="AUX99" s="229"/>
      <c r="AUY99" s="226"/>
      <c r="AUZ99" s="227"/>
      <c r="AVA99" s="227"/>
      <c r="AVB99" s="227"/>
      <c r="AVC99" s="228"/>
      <c r="AVD99" s="228"/>
      <c r="AVE99" s="228"/>
      <c r="AVF99" s="228"/>
      <c r="AVG99" s="228"/>
      <c r="AVH99" s="228"/>
      <c r="AVI99" s="229"/>
      <c r="AVJ99" s="230"/>
      <c r="AVK99" s="230"/>
      <c r="AVL99" s="231"/>
      <c r="AVM99" s="229"/>
      <c r="AVN99" s="230"/>
      <c r="AVO99" s="229"/>
      <c r="AVP99" s="229"/>
      <c r="AVQ99" s="230"/>
      <c r="AVR99" s="230"/>
      <c r="AVS99" s="230"/>
      <c r="AVT99" s="230"/>
      <c r="AVU99" s="230"/>
      <c r="AVV99" s="230"/>
      <c r="AVW99" s="230"/>
      <c r="AVX99" s="230"/>
      <c r="AVY99" s="230"/>
      <c r="AVZ99" s="230"/>
      <c r="AWA99" s="230"/>
      <c r="AWB99" s="230"/>
      <c r="AWC99" s="229"/>
      <c r="AWD99" s="226"/>
      <c r="AWE99" s="227"/>
      <c r="AWF99" s="227"/>
      <c r="AWG99" s="227"/>
      <c r="AWH99" s="228"/>
      <c r="AWI99" s="228"/>
      <c r="AWJ99" s="228"/>
      <c r="AWK99" s="228"/>
      <c r="AWL99" s="228"/>
      <c r="AWM99" s="228"/>
      <c r="AWN99" s="229"/>
      <c r="AWO99" s="230"/>
      <c r="AWP99" s="230"/>
      <c r="AWQ99" s="231"/>
      <c r="AWR99" s="229"/>
      <c r="AWS99" s="230"/>
      <c r="AWT99" s="229"/>
      <c r="AWU99" s="229"/>
      <c r="AWV99" s="230"/>
      <c r="AWW99" s="230"/>
      <c r="AWX99" s="230"/>
      <c r="AWY99" s="230"/>
      <c r="AWZ99" s="230"/>
      <c r="AXA99" s="230"/>
      <c r="AXB99" s="230"/>
      <c r="AXC99" s="230"/>
      <c r="AXD99" s="230"/>
      <c r="AXE99" s="230"/>
      <c r="AXF99" s="230"/>
      <c r="AXG99" s="230"/>
      <c r="AXH99" s="229"/>
      <c r="AXI99" s="226"/>
      <c r="AXJ99" s="227"/>
      <c r="AXK99" s="227"/>
      <c r="AXL99" s="227"/>
      <c r="AXM99" s="228"/>
      <c r="AXN99" s="228"/>
      <c r="AXO99" s="228"/>
      <c r="AXP99" s="228"/>
      <c r="AXQ99" s="228"/>
      <c r="AXR99" s="228"/>
      <c r="AXS99" s="229"/>
      <c r="AXT99" s="230"/>
      <c r="AXU99" s="230"/>
      <c r="AXV99" s="231"/>
      <c r="AXW99" s="229"/>
      <c r="AXX99" s="230"/>
      <c r="AXY99" s="229"/>
      <c r="AXZ99" s="229"/>
      <c r="AYA99" s="230"/>
      <c r="AYB99" s="230"/>
      <c r="AYC99" s="230"/>
      <c r="AYD99" s="230"/>
      <c r="AYE99" s="230"/>
      <c r="AYF99" s="230"/>
      <c r="AYG99" s="230"/>
      <c r="AYH99" s="230"/>
      <c r="AYI99" s="230"/>
      <c r="AYJ99" s="230"/>
      <c r="AYK99" s="230"/>
      <c r="AYL99" s="230"/>
      <c r="AYM99" s="229"/>
      <c r="AYN99" s="226"/>
      <c r="AYO99" s="227"/>
      <c r="AYP99" s="227"/>
      <c r="AYQ99" s="227"/>
      <c r="AYR99" s="228"/>
      <c r="AYS99" s="228"/>
      <c r="AYT99" s="228"/>
      <c r="AYU99" s="228"/>
      <c r="AYV99" s="228"/>
      <c r="AYW99" s="228"/>
      <c r="AYX99" s="229"/>
      <c r="AYY99" s="230"/>
      <c r="AYZ99" s="230"/>
      <c r="AZA99" s="231"/>
      <c r="AZB99" s="229"/>
      <c r="AZC99" s="230"/>
      <c r="AZD99" s="229"/>
      <c r="AZE99" s="229"/>
      <c r="AZF99" s="230"/>
      <c r="AZG99" s="230"/>
      <c r="AZH99" s="230"/>
      <c r="AZI99" s="230"/>
      <c r="AZJ99" s="230"/>
      <c r="AZK99" s="230"/>
      <c r="AZL99" s="230"/>
      <c r="AZM99" s="230"/>
      <c r="AZN99" s="230"/>
      <c r="AZO99" s="230"/>
      <c r="AZP99" s="230"/>
      <c r="AZQ99" s="230"/>
      <c r="AZR99" s="229"/>
      <c r="AZS99" s="226"/>
      <c r="AZT99" s="227"/>
      <c r="AZU99" s="227"/>
      <c r="AZV99" s="227"/>
      <c r="AZW99" s="228"/>
      <c r="AZX99" s="228"/>
      <c r="AZY99" s="228"/>
      <c r="AZZ99" s="228"/>
      <c r="BAA99" s="228"/>
      <c r="BAB99" s="228"/>
      <c r="BAC99" s="229"/>
      <c r="BAD99" s="230"/>
      <c r="BAE99" s="230"/>
      <c r="BAF99" s="231"/>
      <c r="BAG99" s="229"/>
      <c r="BAH99" s="230"/>
      <c r="BAI99" s="229"/>
      <c r="BAJ99" s="229"/>
      <c r="BAK99" s="230"/>
      <c r="BAL99" s="230"/>
      <c r="BAM99" s="230"/>
      <c r="BAN99" s="230"/>
      <c r="BAO99" s="230"/>
      <c r="BAP99" s="230"/>
      <c r="BAQ99" s="230"/>
      <c r="BAR99" s="230"/>
      <c r="BAS99" s="230"/>
      <c r="BAT99" s="230"/>
      <c r="BAU99" s="230"/>
      <c r="BAV99" s="230"/>
      <c r="BAW99" s="229"/>
      <c r="BAX99" s="226"/>
      <c r="BAY99" s="227"/>
      <c r="BAZ99" s="227"/>
      <c r="BBA99" s="227"/>
      <c r="BBB99" s="228"/>
      <c r="BBC99" s="228"/>
      <c r="BBD99" s="228"/>
      <c r="BBE99" s="228"/>
      <c r="BBF99" s="228"/>
      <c r="BBG99" s="228"/>
      <c r="BBH99" s="229"/>
      <c r="BBI99" s="230"/>
      <c r="BBJ99" s="230"/>
      <c r="BBK99" s="231"/>
      <c r="BBL99" s="229"/>
      <c r="BBM99" s="230"/>
      <c r="BBN99" s="229"/>
      <c r="BBO99" s="229"/>
      <c r="BBP99" s="230"/>
      <c r="BBQ99" s="230"/>
      <c r="BBR99" s="230"/>
      <c r="BBS99" s="230"/>
      <c r="BBT99" s="230"/>
      <c r="BBU99" s="230"/>
      <c r="BBV99" s="230"/>
      <c r="BBW99" s="230"/>
      <c r="BBX99" s="230"/>
      <c r="BBY99" s="230"/>
      <c r="BBZ99" s="230"/>
      <c r="BCA99" s="230"/>
      <c r="BCB99" s="229"/>
      <c r="BCC99" s="226"/>
      <c r="BCD99" s="227"/>
      <c r="BCE99" s="227"/>
      <c r="BCF99" s="227"/>
      <c r="BCG99" s="228"/>
      <c r="BCH99" s="228"/>
      <c r="BCI99" s="228"/>
      <c r="BCJ99" s="228"/>
      <c r="BCK99" s="228"/>
      <c r="BCL99" s="228"/>
      <c r="BCM99" s="229"/>
      <c r="BCN99" s="230"/>
      <c r="BCO99" s="230"/>
      <c r="BCP99" s="231"/>
      <c r="BCQ99" s="229"/>
      <c r="BCR99" s="230"/>
      <c r="BCS99" s="229"/>
      <c r="BCT99" s="229"/>
      <c r="BCU99" s="230"/>
      <c r="BCV99" s="230"/>
      <c r="BCW99" s="230"/>
      <c r="BCX99" s="230"/>
      <c r="BCY99" s="230"/>
      <c r="BCZ99" s="230"/>
      <c r="BDA99" s="230"/>
      <c r="BDB99" s="230"/>
      <c r="BDC99" s="230"/>
      <c r="BDD99" s="230"/>
      <c r="BDE99" s="230"/>
      <c r="BDF99" s="230"/>
      <c r="BDG99" s="229"/>
      <c r="BDH99" s="226"/>
      <c r="BDI99" s="227"/>
      <c r="BDJ99" s="227"/>
      <c r="BDK99" s="227"/>
      <c r="BDL99" s="228"/>
      <c r="BDM99" s="228"/>
      <c r="BDN99" s="228"/>
      <c r="BDO99" s="228"/>
      <c r="BDP99" s="228"/>
      <c r="BDQ99" s="228"/>
      <c r="BDR99" s="229"/>
      <c r="BDS99" s="230"/>
      <c r="BDT99" s="230"/>
      <c r="BDU99" s="231"/>
      <c r="BDV99" s="229"/>
      <c r="BDW99" s="230"/>
      <c r="BDX99" s="229"/>
      <c r="BDY99" s="229"/>
      <c r="BDZ99" s="230"/>
      <c r="BEA99" s="230"/>
      <c r="BEB99" s="230"/>
      <c r="BEC99" s="230"/>
      <c r="BED99" s="230"/>
      <c r="BEE99" s="230"/>
      <c r="BEF99" s="230"/>
      <c r="BEG99" s="230"/>
      <c r="BEH99" s="230"/>
      <c r="BEI99" s="230"/>
      <c r="BEJ99" s="230"/>
      <c r="BEK99" s="230"/>
      <c r="BEL99" s="229"/>
      <c r="BEM99" s="226"/>
      <c r="BEN99" s="227"/>
      <c r="BEO99" s="227"/>
      <c r="BEP99" s="227"/>
      <c r="BEQ99" s="228"/>
      <c r="BER99" s="228"/>
      <c r="BES99" s="228"/>
      <c r="BET99" s="228"/>
      <c r="BEU99" s="228"/>
      <c r="BEV99" s="228"/>
      <c r="BEW99" s="229"/>
      <c r="BEX99" s="230"/>
      <c r="BEY99" s="230"/>
      <c r="BEZ99" s="231"/>
      <c r="BFA99" s="229"/>
      <c r="BFB99" s="230"/>
      <c r="BFC99" s="229"/>
      <c r="BFD99" s="229"/>
      <c r="BFE99" s="230"/>
      <c r="BFF99" s="230"/>
      <c r="BFG99" s="230"/>
      <c r="BFH99" s="230"/>
      <c r="BFI99" s="230"/>
      <c r="BFJ99" s="230"/>
      <c r="BFK99" s="230"/>
      <c r="BFL99" s="230"/>
      <c r="BFM99" s="230"/>
      <c r="BFN99" s="230"/>
      <c r="BFO99" s="230"/>
      <c r="BFP99" s="230"/>
      <c r="BFQ99" s="229"/>
      <c r="BFR99" s="226"/>
      <c r="BFS99" s="227"/>
      <c r="BFT99" s="227"/>
      <c r="BFU99" s="227"/>
      <c r="BFV99" s="228"/>
      <c r="BFW99" s="228"/>
      <c r="BFX99" s="228"/>
      <c r="BFY99" s="228"/>
      <c r="BFZ99" s="228"/>
      <c r="BGA99" s="228"/>
      <c r="BGB99" s="229"/>
      <c r="BGC99" s="230"/>
      <c r="BGD99" s="230"/>
      <c r="BGE99" s="231"/>
      <c r="BGF99" s="229"/>
      <c r="BGG99" s="230"/>
      <c r="BGH99" s="229"/>
      <c r="BGI99" s="229"/>
      <c r="BGJ99" s="230"/>
      <c r="BGK99" s="230"/>
      <c r="BGL99" s="230"/>
      <c r="BGM99" s="230"/>
      <c r="BGN99" s="230"/>
      <c r="BGO99" s="230"/>
      <c r="BGP99" s="230"/>
      <c r="BGQ99" s="230"/>
      <c r="BGR99" s="230"/>
      <c r="BGS99" s="230"/>
      <c r="BGT99" s="230"/>
      <c r="BGU99" s="230"/>
      <c r="BGV99" s="229"/>
      <c r="BGW99" s="226"/>
      <c r="BGX99" s="227"/>
      <c r="BGY99" s="227"/>
      <c r="BGZ99" s="227"/>
      <c r="BHA99" s="228"/>
      <c r="BHB99" s="228"/>
      <c r="BHC99" s="228"/>
      <c r="BHD99" s="228"/>
      <c r="BHE99" s="228"/>
      <c r="BHF99" s="228"/>
      <c r="BHG99" s="229"/>
      <c r="BHH99" s="230"/>
      <c r="BHI99" s="230"/>
      <c r="BHJ99" s="231"/>
      <c r="BHK99" s="229"/>
      <c r="BHL99" s="230"/>
      <c r="BHM99" s="229"/>
      <c r="BHN99" s="229"/>
      <c r="BHO99" s="230"/>
      <c r="BHP99" s="230"/>
      <c r="BHQ99" s="230"/>
      <c r="BHR99" s="230"/>
      <c r="BHS99" s="230"/>
      <c r="BHT99" s="230"/>
      <c r="BHU99" s="230"/>
      <c r="BHV99" s="230"/>
      <c r="BHW99" s="230"/>
      <c r="BHX99" s="230"/>
      <c r="BHY99" s="230"/>
      <c r="BHZ99" s="230"/>
      <c r="BIA99" s="229"/>
      <c r="BIB99" s="226"/>
      <c r="BIC99" s="227"/>
      <c r="BID99" s="227"/>
      <c r="BIE99" s="227"/>
      <c r="BIF99" s="228"/>
      <c r="BIG99" s="228"/>
      <c r="BIH99" s="228"/>
      <c r="BII99" s="228"/>
      <c r="BIJ99" s="228"/>
      <c r="BIK99" s="228"/>
      <c r="BIL99" s="229"/>
      <c r="BIM99" s="230"/>
      <c r="BIN99" s="230"/>
      <c r="BIO99" s="231"/>
      <c r="BIP99" s="229"/>
      <c r="BIQ99" s="230"/>
      <c r="BIR99" s="229"/>
      <c r="BIS99" s="229"/>
      <c r="BIT99" s="230"/>
      <c r="BIU99" s="230"/>
      <c r="BIV99" s="230"/>
      <c r="BIW99" s="230"/>
      <c r="BIX99" s="230"/>
      <c r="BIY99" s="230"/>
      <c r="BIZ99" s="230"/>
      <c r="BJA99" s="230"/>
      <c r="BJB99" s="230"/>
      <c r="BJC99" s="230"/>
      <c r="BJD99" s="230"/>
      <c r="BJE99" s="230"/>
      <c r="BJF99" s="229"/>
      <c r="BJG99" s="226"/>
      <c r="BJH99" s="227"/>
      <c r="BJI99" s="227"/>
      <c r="BJJ99" s="227"/>
      <c r="BJK99" s="228"/>
      <c r="BJL99" s="228"/>
      <c r="BJM99" s="228"/>
      <c r="BJN99" s="228"/>
      <c r="BJO99" s="228"/>
      <c r="BJP99" s="228"/>
      <c r="BJQ99" s="229"/>
      <c r="BJR99" s="230"/>
      <c r="BJS99" s="230"/>
      <c r="BJT99" s="231"/>
      <c r="BJU99" s="229"/>
      <c r="BJV99" s="230"/>
      <c r="BJW99" s="229"/>
      <c r="BJX99" s="229"/>
      <c r="BJY99" s="230"/>
      <c r="BJZ99" s="230"/>
      <c r="BKA99" s="230"/>
      <c r="BKB99" s="230"/>
      <c r="BKC99" s="230"/>
      <c r="BKD99" s="230"/>
      <c r="BKE99" s="230"/>
      <c r="BKF99" s="230"/>
      <c r="BKG99" s="230"/>
      <c r="BKH99" s="230"/>
      <c r="BKI99" s="230"/>
      <c r="BKJ99" s="230"/>
      <c r="BKK99" s="229"/>
      <c r="BKL99" s="226"/>
      <c r="BKM99" s="227"/>
      <c r="BKN99" s="227"/>
      <c r="BKO99" s="227"/>
      <c r="BKP99" s="228"/>
      <c r="BKQ99" s="228"/>
      <c r="BKR99" s="228"/>
      <c r="BKS99" s="228"/>
      <c r="BKT99" s="228"/>
      <c r="BKU99" s="228"/>
      <c r="BKV99" s="229"/>
      <c r="BKW99" s="230"/>
      <c r="BKX99" s="230"/>
      <c r="BKY99" s="231"/>
      <c r="BKZ99" s="229"/>
      <c r="BLA99" s="230"/>
      <c r="BLB99" s="229"/>
      <c r="BLC99" s="229"/>
      <c r="BLD99" s="230"/>
      <c r="BLE99" s="230"/>
      <c r="BLF99" s="230"/>
      <c r="BLG99" s="230"/>
      <c r="BLH99" s="230"/>
      <c r="BLI99" s="230"/>
      <c r="BLJ99" s="230"/>
      <c r="BLK99" s="230"/>
      <c r="BLL99" s="230"/>
      <c r="BLM99" s="230"/>
      <c r="BLN99" s="230"/>
      <c r="BLO99" s="230"/>
      <c r="BLP99" s="229"/>
      <c r="BLQ99" s="226"/>
      <c r="BLR99" s="227"/>
      <c r="BLS99" s="227"/>
      <c r="BLT99" s="227"/>
      <c r="BLU99" s="228"/>
      <c r="BLV99" s="228"/>
      <c r="BLW99" s="228"/>
      <c r="BLX99" s="228"/>
      <c r="BLY99" s="228"/>
      <c r="BLZ99" s="228"/>
      <c r="BMA99" s="229"/>
      <c r="BMB99" s="230"/>
      <c r="BMC99" s="230"/>
      <c r="BMD99" s="231"/>
      <c r="BME99" s="229"/>
      <c r="BMF99" s="230"/>
      <c r="BMG99" s="229"/>
      <c r="BMH99" s="229"/>
      <c r="BMI99" s="230"/>
      <c r="BMJ99" s="230"/>
      <c r="BMK99" s="230"/>
      <c r="BML99" s="230"/>
      <c r="BMM99" s="230"/>
      <c r="BMN99" s="230"/>
      <c r="BMO99" s="230"/>
      <c r="BMP99" s="230"/>
      <c r="BMQ99" s="230"/>
      <c r="BMR99" s="230"/>
      <c r="BMS99" s="230"/>
      <c r="BMT99" s="230"/>
      <c r="BMU99" s="229"/>
      <c r="BMV99" s="226"/>
      <c r="BMW99" s="227"/>
      <c r="BMX99" s="227"/>
      <c r="BMY99" s="227"/>
      <c r="BMZ99" s="228"/>
      <c r="BNA99" s="228"/>
      <c r="BNB99" s="228"/>
      <c r="BNC99" s="228"/>
      <c r="BND99" s="228"/>
      <c r="BNE99" s="228"/>
      <c r="BNF99" s="229"/>
      <c r="BNG99" s="230"/>
      <c r="BNH99" s="230"/>
      <c r="BNI99" s="231"/>
      <c r="BNJ99" s="229"/>
      <c r="BNK99" s="230"/>
      <c r="BNL99" s="229"/>
      <c r="BNM99" s="229"/>
      <c r="BNN99" s="230"/>
      <c r="BNO99" s="230"/>
      <c r="BNP99" s="230"/>
      <c r="BNQ99" s="230"/>
      <c r="BNR99" s="230"/>
      <c r="BNS99" s="230"/>
      <c r="BNT99" s="230"/>
      <c r="BNU99" s="230"/>
      <c r="BNV99" s="230"/>
      <c r="BNW99" s="230"/>
      <c r="BNX99" s="230"/>
      <c r="BNY99" s="230"/>
      <c r="BNZ99" s="229"/>
      <c r="BOA99" s="226"/>
      <c r="BOB99" s="227"/>
      <c r="BOC99" s="227"/>
      <c r="BOD99" s="227"/>
      <c r="BOE99" s="228"/>
      <c r="BOF99" s="228"/>
      <c r="BOG99" s="228"/>
      <c r="BOH99" s="228"/>
      <c r="BOI99" s="228"/>
      <c r="BOJ99" s="228"/>
      <c r="BOK99" s="229"/>
      <c r="BOL99" s="230"/>
      <c r="BOM99" s="230"/>
      <c r="BON99" s="231"/>
      <c r="BOO99" s="229"/>
      <c r="BOP99" s="230"/>
      <c r="BOQ99" s="229"/>
      <c r="BOR99" s="229"/>
      <c r="BOS99" s="230"/>
      <c r="BOT99" s="230"/>
      <c r="BOU99" s="230"/>
      <c r="BOV99" s="230"/>
      <c r="BOW99" s="230"/>
      <c r="BOX99" s="230"/>
      <c r="BOY99" s="230"/>
      <c r="BOZ99" s="230"/>
      <c r="BPA99" s="230"/>
      <c r="BPB99" s="230"/>
      <c r="BPC99" s="230"/>
      <c r="BPD99" s="230"/>
      <c r="BPE99" s="229"/>
      <c r="BPF99" s="226"/>
      <c r="BPG99" s="227"/>
      <c r="BPH99" s="227"/>
      <c r="BPI99" s="227"/>
      <c r="BPJ99" s="228"/>
      <c r="BPK99" s="228"/>
      <c r="BPL99" s="228"/>
      <c r="BPM99" s="228"/>
      <c r="BPN99" s="228"/>
      <c r="BPO99" s="228"/>
      <c r="BPP99" s="229"/>
      <c r="BPQ99" s="230"/>
      <c r="BPR99" s="230"/>
      <c r="BPS99" s="231"/>
      <c r="BPT99" s="229"/>
      <c r="BPU99" s="230"/>
      <c r="BPV99" s="229"/>
      <c r="BPW99" s="229"/>
      <c r="BPX99" s="230"/>
      <c r="BPY99" s="230"/>
      <c r="BPZ99" s="230"/>
      <c r="BQA99" s="230"/>
      <c r="BQB99" s="230"/>
      <c r="BQC99" s="230"/>
      <c r="BQD99" s="230"/>
      <c r="BQE99" s="230"/>
      <c r="BQF99" s="230"/>
      <c r="BQG99" s="230"/>
      <c r="BQH99" s="230"/>
      <c r="BQI99" s="230"/>
      <c r="BQJ99" s="229"/>
      <c r="BQK99" s="226"/>
      <c r="BQL99" s="227"/>
      <c r="BQM99" s="227"/>
      <c r="BQN99" s="227"/>
      <c r="BQO99" s="228"/>
      <c r="BQP99" s="228"/>
      <c r="BQQ99" s="228"/>
      <c r="BQR99" s="228"/>
      <c r="BQS99" s="228"/>
      <c r="BQT99" s="228"/>
      <c r="BQU99" s="229"/>
      <c r="BQV99" s="230"/>
      <c r="BQW99" s="230"/>
      <c r="BQX99" s="231"/>
      <c r="BQY99" s="229"/>
      <c r="BQZ99" s="230"/>
      <c r="BRA99" s="229"/>
      <c r="BRB99" s="229"/>
      <c r="BRC99" s="230"/>
      <c r="BRD99" s="230"/>
      <c r="BRE99" s="230"/>
      <c r="BRF99" s="230"/>
      <c r="BRG99" s="230"/>
      <c r="BRH99" s="230"/>
      <c r="BRI99" s="230"/>
      <c r="BRJ99" s="230"/>
      <c r="BRK99" s="230"/>
      <c r="BRL99" s="230"/>
      <c r="BRM99" s="230"/>
      <c r="BRN99" s="230"/>
      <c r="BRO99" s="229"/>
      <c r="BRP99" s="226"/>
      <c r="BRQ99" s="227"/>
      <c r="BRR99" s="227"/>
      <c r="BRS99" s="227"/>
      <c r="BRT99" s="228"/>
      <c r="BRU99" s="228"/>
      <c r="BRV99" s="228"/>
      <c r="BRW99" s="228"/>
      <c r="BRX99" s="228"/>
      <c r="BRY99" s="228"/>
      <c r="BRZ99" s="229"/>
      <c r="BSA99" s="230"/>
      <c r="BSB99" s="230"/>
      <c r="BSC99" s="231"/>
      <c r="BSD99" s="229"/>
      <c r="BSE99" s="230"/>
      <c r="BSF99" s="229"/>
      <c r="BSG99" s="229"/>
      <c r="BSH99" s="230"/>
      <c r="BSI99" s="230"/>
      <c r="BSJ99" s="230"/>
      <c r="BSK99" s="230"/>
      <c r="BSL99" s="230"/>
      <c r="BSM99" s="230"/>
      <c r="BSN99" s="230"/>
      <c r="BSO99" s="230"/>
      <c r="BSP99" s="230"/>
      <c r="BSQ99" s="230"/>
      <c r="BSR99" s="230"/>
      <c r="BSS99" s="230"/>
      <c r="BST99" s="229"/>
      <c r="BSU99" s="226"/>
      <c r="BSV99" s="227"/>
      <c r="BSW99" s="227"/>
      <c r="BSX99" s="227"/>
      <c r="BSY99" s="228"/>
      <c r="BSZ99" s="228"/>
      <c r="BTA99" s="228"/>
      <c r="BTB99" s="228"/>
      <c r="BTC99" s="228"/>
      <c r="BTD99" s="228"/>
      <c r="BTE99" s="229"/>
      <c r="BTF99" s="230"/>
      <c r="BTG99" s="230"/>
      <c r="BTH99" s="231"/>
      <c r="BTI99" s="229"/>
      <c r="BTJ99" s="230"/>
      <c r="BTK99" s="229"/>
      <c r="BTL99" s="229"/>
      <c r="BTM99" s="230"/>
      <c r="BTN99" s="230"/>
      <c r="BTO99" s="230"/>
      <c r="BTP99" s="230"/>
      <c r="BTQ99" s="230"/>
      <c r="BTR99" s="230"/>
      <c r="BTS99" s="230"/>
      <c r="BTT99" s="230"/>
      <c r="BTU99" s="230"/>
      <c r="BTV99" s="230"/>
      <c r="BTW99" s="230"/>
      <c r="BTX99" s="230"/>
      <c r="BTY99" s="229"/>
      <c r="BTZ99" s="226"/>
      <c r="BUA99" s="227"/>
      <c r="BUB99" s="227"/>
      <c r="BUC99" s="227"/>
      <c r="BUD99" s="228"/>
      <c r="BUE99" s="228"/>
      <c r="BUF99" s="228"/>
      <c r="BUG99" s="228"/>
      <c r="BUH99" s="228"/>
      <c r="BUI99" s="228"/>
      <c r="BUJ99" s="229"/>
      <c r="BUK99" s="230"/>
      <c r="BUL99" s="230"/>
      <c r="BUM99" s="231"/>
      <c r="BUN99" s="229"/>
      <c r="BUO99" s="230"/>
      <c r="BUP99" s="229"/>
      <c r="BUQ99" s="229"/>
      <c r="BUR99" s="230"/>
      <c r="BUS99" s="230"/>
      <c r="BUT99" s="230"/>
      <c r="BUU99" s="230"/>
      <c r="BUV99" s="230"/>
      <c r="BUW99" s="230"/>
      <c r="BUX99" s="230"/>
      <c r="BUY99" s="230"/>
      <c r="BUZ99" s="230"/>
      <c r="BVA99" s="230"/>
      <c r="BVB99" s="230"/>
      <c r="BVC99" s="230"/>
      <c r="BVD99" s="229"/>
      <c r="BVE99" s="226"/>
      <c r="BVF99" s="227"/>
      <c r="BVG99" s="227"/>
      <c r="BVH99" s="227"/>
      <c r="BVI99" s="228"/>
      <c r="BVJ99" s="228"/>
      <c r="BVK99" s="228"/>
      <c r="BVL99" s="228"/>
      <c r="BVM99" s="228"/>
      <c r="BVN99" s="228"/>
      <c r="BVO99" s="229"/>
      <c r="BVP99" s="230"/>
      <c r="BVQ99" s="230"/>
      <c r="BVR99" s="231"/>
      <c r="BVS99" s="229"/>
      <c r="BVT99" s="230"/>
      <c r="BVU99" s="229"/>
      <c r="BVV99" s="229"/>
      <c r="BVW99" s="230"/>
      <c r="BVX99" s="230"/>
      <c r="BVY99" s="230"/>
      <c r="BVZ99" s="230"/>
      <c r="BWA99" s="230"/>
      <c r="BWB99" s="230"/>
      <c r="BWC99" s="230"/>
      <c r="BWD99" s="230"/>
      <c r="BWE99" s="230"/>
      <c r="BWF99" s="230"/>
      <c r="BWG99" s="230"/>
      <c r="BWH99" s="230"/>
      <c r="BWI99" s="229"/>
      <c r="BWJ99" s="226"/>
      <c r="BWK99" s="227"/>
      <c r="BWL99" s="227"/>
      <c r="BWM99" s="227"/>
      <c r="BWN99" s="228"/>
      <c r="BWO99" s="228"/>
      <c r="BWP99" s="228"/>
      <c r="BWQ99" s="228"/>
      <c r="BWR99" s="228"/>
      <c r="BWS99" s="228"/>
      <c r="BWT99" s="229"/>
      <c r="BWU99" s="230"/>
      <c r="BWV99" s="230"/>
      <c r="BWW99" s="231"/>
      <c r="BWX99" s="229"/>
      <c r="BWY99" s="230"/>
      <c r="BWZ99" s="229"/>
      <c r="BXA99" s="229"/>
      <c r="BXB99" s="230"/>
      <c r="BXC99" s="230"/>
      <c r="BXD99" s="230"/>
      <c r="BXE99" s="230"/>
      <c r="BXF99" s="230"/>
      <c r="BXG99" s="230"/>
      <c r="BXH99" s="230"/>
      <c r="BXI99" s="230"/>
      <c r="BXJ99" s="230"/>
      <c r="BXK99" s="230"/>
      <c r="BXL99" s="230"/>
      <c r="BXM99" s="230"/>
      <c r="BXN99" s="229"/>
      <c r="BXO99" s="226"/>
      <c r="BXP99" s="227"/>
      <c r="BXQ99" s="227"/>
      <c r="BXR99" s="227"/>
      <c r="BXS99" s="228"/>
      <c r="BXT99" s="228"/>
      <c r="BXU99" s="228"/>
      <c r="BXV99" s="228"/>
      <c r="BXW99" s="228"/>
      <c r="BXX99" s="228"/>
      <c r="BXY99" s="229"/>
      <c r="BXZ99" s="230"/>
      <c r="BYA99" s="230"/>
      <c r="BYB99" s="231"/>
      <c r="BYC99" s="229"/>
      <c r="BYD99" s="230"/>
      <c r="BYE99" s="229"/>
      <c r="BYF99" s="229"/>
      <c r="BYG99" s="230"/>
      <c r="BYH99" s="230"/>
      <c r="BYI99" s="230"/>
      <c r="BYJ99" s="230"/>
      <c r="BYK99" s="230"/>
      <c r="BYL99" s="230"/>
      <c r="BYM99" s="230"/>
      <c r="BYN99" s="230"/>
      <c r="BYO99" s="230"/>
      <c r="BYP99" s="230"/>
      <c r="BYQ99" s="230"/>
      <c r="BYR99" s="230"/>
      <c r="BYS99" s="229"/>
      <c r="BYT99" s="226"/>
      <c r="BYU99" s="227"/>
      <c r="BYV99" s="227"/>
      <c r="BYW99" s="227"/>
      <c r="BYX99" s="228"/>
      <c r="BYY99" s="228"/>
      <c r="BYZ99" s="228"/>
      <c r="BZA99" s="228"/>
      <c r="BZB99" s="228"/>
      <c r="BZC99" s="228"/>
      <c r="BZD99" s="229"/>
      <c r="BZE99" s="230"/>
      <c r="BZF99" s="230"/>
      <c r="BZG99" s="231"/>
      <c r="BZH99" s="229"/>
      <c r="BZI99" s="230"/>
      <c r="BZJ99" s="229"/>
      <c r="BZK99" s="229"/>
      <c r="BZL99" s="230"/>
      <c r="BZM99" s="230"/>
      <c r="BZN99" s="230"/>
      <c r="BZO99" s="230"/>
      <c r="BZP99" s="230"/>
      <c r="BZQ99" s="230"/>
      <c r="BZR99" s="230"/>
      <c r="BZS99" s="230"/>
      <c r="BZT99" s="230"/>
      <c r="BZU99" s="230"/>
      <c r="BZV99" s="230"/>
      <c r="BZW99" s="230"/>
      <c r="BZX99" s="229"/>
      <c r="BZY99" s="226"/>
      <c r="BZZ99" s="227"/>
      <c r="CAA99" s="227"/>
      <c r="CAB99" s="227"/>
      <c r="CAC99" s="228"/>
      <c r="CAD99" s="228"/>
      <c r="CAE99" s="228"/>
      <c r="CAF99" s="228"/>
      <c r="CAG99" s="228"/>
      <c r="CAH99" s="228"/>
      <c r="CAI99" s="229"/>
      <c r="CAJ99" s="230"/>
      <c r="CAK99" s="230"/>
      <c r="CAL99" s="231"/>
      <c r="CAM99" s="229"/>
      <c r="CAN99" s="230"/>
      <c r="CAO99" s="229"/>
      <c r="CAP99" s="229"/>
      <c r="CAQ99" s="230"/>
      <c r="CAR99" s="230"/>
      <c r="CAS99" s="230"/>
      <c r="CAT99" s="230"/>
      <c r="CAU99" s="230"/>
      <c r="CAV99" s="230"/>
      <c r="CAW99" s="230"/>
      <c r="CAX99" s="230"/>
      <c r="CAY99" s="230"/>
      <c r="CAZ99" s="230"/>
      <c r="CBA99" s="230"/>
      <c r="CBB99" s="230"/>
      <c r="CBC99" s="229"/>
      <c r="CBD99" s="226"/>
      <c r="CBE99" s="227"/>
      <c r="CBF99" s="227"/>
      <c r="CBG99" s="227"/>
      <c r="CBH99" s="228"/>
      <c r="CBI99" s="228"/>
      <c r="CBJ99" s="228"/>
      <c r="CBK99" s="228"/>
      <c r="CBL99" s="228"/>
      <c r="CBM99" s="228"/>
      <c r="CBN99" s="229"/>
      <c r="CBO99" s="230"/>
      <c r="CBP99" s="230"/>
      <c r="CBQ99" s="231"/>
      <c r="CBR99" s="229"/>
      <c r="CBS99" s="230"/>
      <c r="CBT99" s="229"/>
      <c r="CBU99" s="229"/>
      <c r="CBV99" s="230"/>
      <c r="CBW99" s="230"/>
      <c r="CBX99" s="230"/>
      <c r="CBY99" s="230"/>
      <c r="CBZ99" s="230"/>
      <c r="CCA99" s="230"/>
      <c r="CCB99" s="230"/>
      <c r="CCC99" s="230"/>
      <c r="CCD99" s="230"/>
      <c r="CCE99" s="230"/>
      <c r="CCF99" s="230"/>
      <c r="CCG99" s="230"/>
      <c r="CCH99" s="229"/>
      <c r="CCI99" s="226"/>
      <c r="CCJ99" s="227"/>
      <c r="CCK99" s="227"/>
      <c r="CCL99" s="227"/>
      <c r="CCM99" s="228"/>
      <c r="CCN99" s="228"/>
      <c r="CCO99" s="228"/>
      <c r="CCP99" s="228"/>
      <c r="CCQ99" s="228"/>
      <c r="CCR99" s="228"/>
      <c r="CCS99" s="229"/>
      <c r="CCT99" s="230"/>
      <c r="CCU99" s="230"/>
      <c r="CCV99" s="231"/>
      <c r="CCW99" s="229"/>
      <c r="CCX99" s="230"/>
      <c r="CCY99" s="229"/>
      <c r="CCZ99" s="229"/>
      <c r="CDA99" s="230"/>
      <c r="CDB99" s="230"/>
      <c r="CDC99" s="230"/>
      <c r="CDD99" s="230"/>
      <c r="CDE99" s="230"/>
      <c r="CDF99" s="230"/>
      <c r="CDG99" s="230"/>
      <c r="CDH99" s="230"/>
      <c r="CDI99" s="230"/>
      <c r="CDJ99" s="230"/>
      <c r="CDK99" s="230"/>
      <c r="CDL99" s="230"/>
      <c r="CDM99" s="229"/>
      <c r="CDN99" s="226"/>
      <c r="CDO99" s="227"/>
      <c r="CDP99" s="227"/>
      <c r="CDQ99" s="227"/>
      <c r="CDR99" s="228"/>
      <c r="CDS99" s="228"/>
      <c r="CDT99" s="228"/>
      <c r="CDU99" s="228"/>
      <c r="CDV99" s="228"/>
      <c r="CDW99" s="228"/>
      <c r="CDX99" s="229"/>
      <c r="CDY99" s="230"/>
      <c r="CDZ99" s="230"/>
      <c r="CEA99" s="231"/>
      <c r="CEB99" s="229"/>
      <c r="CEC99" s="230"/>
      <c r="CED99" s="229"/>
      <c r="CEE99" s="229"/>
      <c r="CEF99" s="230"/>
      <c r="CEG99" s="230"/>
      <c r="CEH99" s="230"/>
      <c r="CEI99" s="230"/>
      <c r="CEJ99" s="230"/>
      <c r="CEK99" s="230"/>
      <c r="CEL99" s="230"/>
      <c r="CEM99" s="230"/>
      <c r="CEN99" s="230"/>
      <c r="CEO99" s="230"/>
      <c r="CEP99" s="230"/>
      <c r="CEQ99" s="230"/>
      <c r="CER99" s="229"/>
      <c r="CES99" s="226"/>
      <c r="CET99" s="227"/>
      <c r="CEU99" s="227"/>
      <c r="CEV99" s="227"/>
      <c r="CEW99" s="228"/>
      <c r="CEX99" s="228"/>
      <c r="CEY99" s="228"/>
      <c r="CEZ99" s="228"/>
      <c r="CFA99" s="228"/>
      <c r="CFB99" s="228"/>
      <c r="CFC99" s="229"/>
      <c r="CFD99" s="230"/>
      <c r="CFE99" s="230"/>
      <c r="CFF99" s="231"/>
      <c r="CFG99" s="229"/>
      <c r="CFH99" s="230"/>
      <c r="CFI99" s="229"/>
      <c r="CFJ99" s="229"/>
      <c r="CFK99" s="230"/>
      <c r="CFL99" s="230"/>
      <c r="CFM99" s="230"/>
      <c r="CFN99" s="230"/>
      <c r="CFO99" s="230"/>
      <c r="CFP99" s="230"/>
      <c r="CFQ99" s="230"/>
      <c r="CFR99" s="230"/>
      <c r="CFS99" s="230"/>
      <c r="CFT99" s="230"/>
      <c r="CFU99" s="230"/>
      <c r="CFV99" s="230"/>
      <c r="CFW99" s="229"/>
      <c r="CFX99" s="226"/>
      <c r="CFY99" s="227"/>
      <c r="CFZ99" s="227"/>
      <c r="CGA99" s="227"/>
      <c r="CGB99" s="228"/>
      <c r="CGC99" s="228"/>
      <c r="CGD99" s="228"/>
      <c r="CGE99" s="228"/>
      <c r="CGF99" s="228"/>
      <c r="CGG99" s="228"/>
      <c r="CGH99" s="229"/>
      <c r="CGI99" s="230"/>
      <c r="CGJ99" s="230"/>
      <c r="CGK99" s="231"/>
      <c r="CGL99" s="229"/>
      <c r="CGM99" s="230"/>
      <c r="CGN99" s="229"/>
      <c r="CGO99" s="229"/>
      <c r="CGP99" s="230"/>
      <c r="CGQ99" s="230"/>
      <c r="CGR99" s="230"/>
      <c r="CGS99" s="230"/>
      <c r="CGT99" s="230"/>
      <c r="CGU99" s="230"/>
      <c r="CGV99" s="230"/>
      <c r="CGW99" s="230"/>
      <c r="CGX99" s="230"/>
      <c r="CGY99" s="230"/>
      <c r="CGZ99" s="230"/>
      <c r="CHA99" s="230"/>
      <c r="CHB99" s="229"/>
      <c r="CHC99" s="226"/>
      <c r="CHD99" s="227"/>
      <c r="CHE99" s="227"/>
      <c r="CHF99" s="227"/>
      <c r="CHG99" s="228"/>
      <c r="CHH99" s="228"/>
      <c r="CHI99" s="228"/>
      <c r="CHJ99" s="228"/>
      <c r="CHK99" s="228"/>
      <c r="CHL99" s="228"/>
      <c r="CHM99" s="229"/>
      <c r="CHN99" s="230"/>
      <c r="CHO99" s="230"/>
      <c r="CHP99" s="231"/>
      <c r="CHQ99" s="229"/>
      <c r="CHR99" s="230"/>
      <c r="CHS99" s="229"/>
      <c r="CHT99" s="229"/>
      <c r="CHU99" s="230"/>
      <c r="CHV99" s="230"/>
      <c r="CHW99" s="230"/>
      <c r="CHX99" s="230"/>
      <c r="CHY99" s="230"/>
      <c r="CHZ99" s="230"/>
      <c r="CIA99" s="230"/>
      <c r="CIB99" s="230"/>
      <c r="CIC99" s="230"/>
      <c r="CID99" s="230"/>
      <c r="CIE99" s="230"/>
      <c r="CIF99" s="230"/>
      <c r="CIG99" s="229"/>
      <c r="CIH99" s="226"/>
      <c r="CII99" s="227"/>
      <c r="CIJ99" s="227"/>
      <c r="CIK99" s="227"/>
      <c r="CIL99" s="228"/>
      <c r="CIM99" s="228"/>
      <c r="CIN99" s="228"/>
      <c r="CIO99" s="228"/>
      <c r="CIP99" s="228"/>
      <c r="CIQ99" s="228"/>
      <c r="CIR99" s="229"/>
      <c r="CIS99" s="230"/>
      <c r="CIT99" s="230"/>
      <c r="CIU99" s="231"/>
      <c r="CIV99" s="229"/>
      <c r="CIW99" s="230"/>
      <c r="CIX99" s="229"/>
      <c r="CIY99" s="229"/>
      <c r="CIZ99" s="230"/>
      <c r="CJA99" s="230"/>
      <c r="CJB99" s="230"/>
      <c r="CJC99" s="230"/>
      <c r="CJD99" s="230"/>
      <c r="CJE99" s="230"/>
      <c r="CJF99" s="230"/>
      <c r="CJG99" s="230"/>
      <c r="CJH99" s="230"/>
      <c r="CJI99" s="230"/>
      <c r="CJJ99" s="230"/>
      <c r="CJK99" s="230"/>
      <c r="CJL99" s="229"/>
      <c r="CJM99" s="226"/>
      <c r="CJN99" s="227"/>
      <c r="CJO99" s="227"/>
      <c r="CJP99" s="227"/>
      <c r="CJQ99" s="228"/>
      <c r="CJR99" s="228"/>
      <c r="CJS99" s="228"/>
      <c r="CJT99" s="228"/>
      <c r="CJU99" s="228"/>
      <c r="CJV99" s="228"/>
      <c r="CJW99" s="229"/>
      <c r="CJX99" s="230"/>
      <c r="CJY99" s="230"/>
      <c r="CJZ99" s="231"/>
      <c r="CKA99" s="229"/>
      <c r="CKB99" s="230"/>
      <c r="CKC99" s="229"/>
      <c r="CKD99" s="229"/>
      <c r="CKE99" s="230"/>
      <c r="CKF99" s="230"/>
      <c r="CKG99" s="230"/>
      <c r="CKH99" s="230"/>
      <c r="CKI99" s="230"/>
      <c r="CKJ99" s="230"/>
      <c r="CKK99" s="230"/>
      <c r="CKL99" s="230"/>
      <c r="CKM99" s="230"/>
      <c r="CKN99" s="230"/>
      <c r="CKO99" s="230"/>
      <c r="CKP99" s="230"/>
      <c r="CKQ99" s="229"/>
      <c r="CKR99" s="226"/>
      <c r="CKS99" s="227"/>
      <c r="CKT99" s="227"/>
      <c r="CKU99" s="227"/>
      <c r="CKV99" s="228"/>
      <c r="CKW99" s="228"/>
      <c r="CKX99" s="228"/>
      <c r="CKY99" s="228"/>
      <c r="CKZ99" s="228"/>
      <c r="CLA99" s="228"/>
      <c r="CLB99" s="229"/>
      <c r="CLC99" s="230"/>
      <c r="CLD99" s="230"/>
      <c r="CLE99" s="231"/>
      <c r="CLF99" s="229"/>
      <c r="CLG99" s="230"/>
      <c r="CLH99" s="229"/>
      <c r="CLI99" s="229"/>
      <c r="CLJ99" s="230"/>
      <c r="CLK99" s="230"/>
      <c r="CLL99" s="230"/>
      <c r="CLM99" s="230"/>
      <c r="CLN99" s="230"/>
      <c r="CLO99" s="230"/>
      <c r="CLP99" s="230"/>
      <c r="CLQ99" s="230"/>
      <c r="CLR99" s="230"/>
      <c r="CLS99" s="230"/>
      <c r="CLT99" s="230"/>
      <c r="CLU99" s="230"/>
      <c r="CLV99" s="229"/>
      <c r="CLW99" s="226"/>
      <c r="CLX99" s="227"/>
      <c r="CLY99" s="227"/>
      <c r="CLZ99" s="227"/>
      <c r="CMA99" s="228"/>
      <c r="CMB99" s="228"/>
      <c r="CMC99" s="228"/>
      <c r="CMD99" s="228"/>
      <c r="CME99" s="228"/>
      <c r="CMF99" s="228"/>
      <c r="CMG99" s="229"/>
      <c r="CMH99" s="230"/>
      <c r="CMI99" s="230"/>
      <c r="CMJ99" s="231"/>
      <c r="CMK99" s="229"/>
      <c r="CML99" s="230"/>
      <c r="CMM99" s="229"/>
      <c r="CMN99" s="229"/>
      <c r="CMO99" s="230"/>
      <c r="CMP99" s="230"/>
      <c r="CMQ99" s="230"/>
      <c r="CMR99" s="230"/>
      <c r="CMS99" s="230"/>
      <c r="CMT99" s="230"/>
      <c r="CMU99" s="230"/>
      <c r="CMV99" s="230"/>
      <c r="CMW99" s="230"/>
      <c r="CMX99" s="230"/>
      <c r="CMY99" s="230"/>
      <c r="CMZ99" s="230"/>
      <c r="CNA99" s="229"/>
      <c r="CNB99" s="226"/>
      <c r="CNC99" s="227"/>
      <c r="CND99" s="227"/>
      <c r="CNE99" s="227"/>
      <c r="CNF99" s="228"/>
      <c r="CNG99" s="228"/>
      <c r="CNH99" s="228"/>
      <c r="CNI99" s="228"/>
      <c r="CNJ99" s="228"/>
      <c r="CNK99" s="228"/>
      <c r="CNL99" s="229"/>
      <c r="CNM99" s="230"/>
      <c r="CNN99" s="230"/>
      <c r="CNO99" s="231"/>
      <c r="CNP99" s="229"/>
      <c r="CNQ99" s="230"/>
      <c r="CNR99" s="229"/>
      <c r="CNS99" s="229"/>
      <c r="CNT99" s="230"/>
      <c r="CNU99" s="230"/>
      <c r="CNV99" s="230"/>
      <c r="CNW99" s="230"/>
      <c r="CNX99" s="230"/>
      <c r="CNY99" s="230"/>
      <c r="CNZ99" s="230"/>
      <c r="COA99" s="230"/>
      <c r="COB99" s="230"/>
      <c r="COC99" s="230"/>
      <c r="COD99" s="230"/>
      <c r="COE99" s="230"/>
      <c r="COF99" s="229"/>
      <c r="COG99" s="226"/>
      <c r="COH99" s="227"/>
      <c r="COI99" s="227"/>
      <c r="COJ99" s="227"/>
      <c r="COK99" s="228"/>
      <c r="COL99" s="228"/>
      <c r="COM99" s="228"/>
      <c r="CON99" s="228"/>
      <c r="COO99" s="228"/>
      <c r="COP99" s="228"/>
      <c r="COQ99" s="229"/>
      <c r="COR99" s="230"/>
      <c r="COS99" s="230"/>
      <c r="COT99" s="231"/>
      <c r="COU99" s="229"/>
      <c r="COV99" s="230"/>
      <c r="COW99" s="229"/>
      <c r="COX99" s="229"/>
      <c r="COY99" s="230"/>
      <c r="COZ99" s="230"/>
      <c r="CPA99" s="230"/>
      <c r="CPB99" s="230"/>
      <c r="CPC99" s="230"/>
      <c r="CPD99" s="230"/>
      <c r="CPE99" s="230"/>
      <c r="CPF99" s="230"/>
      <c r="CPG99" s="230"/>
      <c r="CPH99" s="230"/>
      <c r="CPI99" s="230"/>
      <c r="CPJ99" s="230"/>
      <c r="CPK99" s="229"/>
      <c r="CPL99" s="226"/>
      <c r="CPM99" s="227"/>
      <c r="CPN99" s="227"/>
      <c r="CPO99" s="227"/>
      <c r="CPP99" s="228"/>
      <c r="CPQ99" s="228"/>
      <c r="CPR99" s="228"/>
      <c r="CPS99" s="228"/>
      <c r="CPT99" s="228"/>
      <c r="CPU99" s="228"/>
      <c r="CPV99" s="229"/>
      <c r="CPW99" s="230"/>
      <c r="CPX99" s="230"/>
      <c r="CPY99" s="231"/>
      <c r="CPZ99" s="229"/>
      <c r="CQA99" s="230"/>
      <c r="CQB99" s="229"/>
      <c r="CQC99" s="229"/>
      <c r="CQD99" s="230"/>
      <c r="CQE99" s="230"/>
      <c r="CQF99" s="230"/>
      <c r="CQG99" s="230"/>
      <c r="CQH99" s="230"/>
      <c r="CQI99" s="230"/>
      <c r="CQJ99" s="230"/>
      <c r="CQK99" s="230"/>
      <c r="CQL99" s="230"/>
      <c r="CQM99" s="230"/>
      <c r="CQN99" s="230"/>
      <c r="CQO99" s="230"/>
      <c r="CQP99" s="229"/>
      <c r="CQQ99" s="226"/>
      <c r="CQR99" s="227"/>
      <c r="CQS99" s="227"/>
      <c r="CQT99" s="227"/>
      <c r="CQU99" s="228"/>
      <c r="CQV99" s="228"/>
      <c r="CQW99" s="228"/>
      <c r="CQX99" s="228"/>
      <c r="CQY99" s="228"/>
      <c r="CQZ99" s="228"/>
      <c r="CRA99" s="229"/>
      <c r="CRB99" s="230"/>
      <c r="CRC99" s="230"/>
      <c r="CRD99" s="231"/>
      <c r="CRE99" s="229"/>
      <c r="CRF99" s="230"/>
      <c r="CRG99" s="229"/>
      <c r="CRH99" s="229"/>
      <c r="CRI99" s="230"/>
      <c r="CRJ99" s="230"/>
      <c r="CRK99" s="230"/>
      <c r="CRL99" s="230"/>
      <c r="CRM99" s="230"/>
      <c r="CRN99" s="230"/>
      <c r="CRO99" s="230"/>
      <c r="CRP99" s="230"/>
      <c r="CRQ99" s="230"/>
      <c r="CRR99" s="230"/>
      <c r="CRS99" s="230"/>
      <c r="CRT99" s="230"/>
      <c r="CRU99" s="229"/>
      <c r="CRV99" s="226"/>
      <c r="CRW99" s="227"/>
      <c r="CRX99" s="227"/>
      <c r="CRY99" s="227"/>
      <c r="CRZ99" s="228"/>
      <c r="CSA99" s="228"/>
      <c r="CSB99" s="228"/>
      <c r="CSC99" s="228"/>
      <c r="CSD99" s="228"/>
      <c r="CSE99" s="228"/>
      <c r="CSF99" s="229"/>
      <c r="CSG99" s="230"/>
      <c r="CSH99" s="230"/>
      <c r="CSI99" s="231"/>
      <c r="CSJ99" s="229"/>
      <c r="CSK99" s="230"/>
      <c r="CSL99" s="229"/>
      <c r="CSM99" s="229"/>
      <c r="CSN99" s="230"/>
      <c r="CSO99" s="230"/>
      <c r="CSP99" s="230"/>
      <c r="CSQ99" s="230"/>
      <c r="CSR99" s="230"/>
      <c r="CSS99" s="230"/>
      <c r="CST99" s="230"/>
      <c r="CSU99" s="230"/>
      <c r="CSV99" s="230"/>
      <c r="CSW99" s="230"/>
      <c r="CSX99" s="230"/>
      <c r="CSY99" s="230"/>
      <c r="CSZ99" s="229"/>
      <c r="CTA99" s="226"/>
      <c r="CTB99" s="227"/>
      <c r="CTC99" s="227"/>
      <c r="CTD99" s="227"/>
      <c r="CTE99" s="228"/>
      <c r="CTF99" s="228"/>
      <c r="CTG99" s="228"/>
      <c r="CTH99" s="228"/>
      <c r="CTI99" s="228"/>
      <c r="CTJ99" s="228"/>
      <c r="CTK99" s="229"/>
      <c r="CTL99" s="230"/>
      <c r="CTM99" s="230"/>
      <c r="CTN99" s="231"/>
      <c r="CTO99" s="229"/>
      <c r="CTP99" s="230"/>
      <c r="CTQ99" s="229"/>
      <c r="CTR99" s="229"/>
      <c r="CTS99" s="230"/>
      <c r="CTT99" s="230"/>
      <c r="CTU99" s="230"/>
      <c r="CTV99" s="230"/>
      <c r="CTW99" s="230"/>
      <c r="CTX99" s="230"/>
      <c r="CTY99" s="230"/>
      <c r="CTZ99" s="230"/>
      <c r="CUA99" s="230"/>
      <c r="CUB99" s="230"/>
      <c r="CUC99" s="230"/>
      <c r="CUD99" s="230"/>
      <c r="CUE99" s="229"/>
      <c r="CUF99" s="226"/>
      <c r="CUG99" s="227"/>
      <c r="CUH99" s="227"/>
      <c r="CUI99" s="227"/>
      <c r="CUJ99" s="228"/>
      <c r="CUK99" s="228"/>
      <c r="CUL99" s="228"/>
      <c r="CUM99" s="228"/>
      <c r="CUN99" s="228"/>
      <c r="CUO99" s="228"/>
      <c r="CUP99" s="229"/>
      <c r="CUQ99" s="230"/>
      <c r="CUR99" s="230"/>
      <c r="CUS99" s="231"/>
      <c r="CUT99" s="229"/>
      <c r="CUU99" s="230"/>
      <c r="CUV99" s="229"/>
      <c r="CUW99" s="229"/>
      <c r="CUX99" s="230"/>
      <c r="CUY99" s="230"/>
      <c r="CUZ99" s="230"/>
      <c r="CVA99" s="230"/>
      <c r="CVB99" s="230"/>
      <c r="CVC99" s="230"/>
      <c r="CVD99" s="230"/>
      <c r="CVE99" s="230"/>
      <c r="CVF99" s="230"/>
      <c r="CVG99" s="230"/>
      <c r="CVH99" s="230"/>
      <c r="CVI99" s="230"/>
      <c r="CVJ99" s="229"/>
      <c r="CVK99" s="226"/>
      <c r="CVL99" s="227"/>
      <c r="CVM99" s="227"/>
      <c r="CVN99" s="227"/>
      <c r="CVO99" s="228"/>
      <c r="CVP99" s="228"/>
      <c r="CVQ99" s="228"/>
      <c r="CVR99" s="228"/>
      <c r="CVS99" s="228"/>
      <c r="CVT99" s="228"/>
      <c r="CVU99" s="229"/>
      <c r="CVV99" s="230"/>
      <c r="CVW99" s="230"/>
      <c r="CVX99" s="231"/>
      <c r="CVY99" s="229"/>
      <c r="CVZ99" s="230"/>
      <c r="CWA99" s="229"/>
      <c r="CWB99" s="229"/>
      <c r="CWC99" s="230"/>
      <c r="CWD99" s="230"/>
      <c r="CWE99" s="230"/>
      <c r="CWF99" s="230"/>
      <c r="CWG99" s="230"/>
      <c r="CWH99" s="230"/>
      <c r="CWI99" s="230"/>
      <c r="CWJ99" s="230"/>
      <c r="CWK99" s="230"/>
      <c r="CWL99" s="230"/>
      <c r="CWM99" s="230"/>
      <c r="CWN99" s="230"/>
      <c r="CWO99" s="229"/>
      <c r="CWP99" s="226"/>
      <c r="CWQ99" s="227"/>
      <c r="CWR99" s="227"/>
      <c r="CWS99" s="227"/>
      <c r="CWT99" s="228"/>
      <c r="CWU99" s="228"/>
      <c r="CWV99" s="228"/>
      <c r="CWW99" s="228"/>
      <c r="CWX99" s="228"/>
      <c r="CWY99" s="228"/>
      <c r="CWZ99" s="229"/>
      <c r="CXA99" s="230"/>
      <c r="CXB99" s="230"/>
      <c r="CXC99" s="231"/>
      <c r="CXD99" s="229"/>
      <c r="CXE99" s="230"/>
      <c r="CXF99" s="229"/>
      <c r="CXG99" s="229"/>
      <c r="CXH99" s="230"/>
      <c r="CXI99" s="230"/>
      <c r="CXJ99" s="230"/>
      <c r="CXK99" s="230"/>
      <c r="CXL99" s="230"/>
      <c r="CXM99" s="230"/>
      <c r="CXN99" s="230"/>
      <c r="CXO99" s="230"/>
      <c r="CXP99" s="230"/>
      <c r="CXQ99" s="230"/>
      <c r="CXR99" s="230"/>
      <c r="CXS99" s="230"/>
      <c r="CXT99" s="229"/>
      <c r="CXU99" s="226"/>
      <c r="CXV99" s="227"/>
      <c r="CXW99" s="227"/>
      <c r="CXX99" s="227"/>
      <c r="CXY99" s="228"/>
      <c r="CXZ99" s="228"/>
      <c r="CYA99" s="228"/>
      <c r="CYB99" s="228"/>
      <c r="CYC99" s="228"/>
      <c r="CYD99" s="228"/>
      <c r="CYE99" s="229"/>
      <c r="CYF99" s="230"/>
      <c r="CYG99" s="230"/>
      <c r="CYH99" s="231"/>
      <c r="CYI99" s="229"/>
      <c r="CYJ99" s="230"/>
      <c r="CYK99" s="229"/>
      <c r="CYL99" s="229"/>
      <c r="CYM99" s="230"/>
      <c r="CYN99" s="230"/>
      <c r="CYO99" s="230"/>
      <c r="CYP99" s="230"/>
      <c r="CYQ99" s="230"/>
      <c r="CYR99" s="230"/>
      <c r="CYS99" s="230"/>
      <c r="CYT99" s="230"/>
      <c r="CYU99" s="230"/>
      <c r="CYV99" s="230"/>
      <c r="CYW99" s="230"/>
      <c r="CYX99" s="230"/>
      <c r="CYY99" s="229"/>
      <c r="CYZ99" s="226"/>
      <c r="CZA99" s="227"/>
      <c r="CZB99" s="227"/>
      <c r="CZC99" s="227"/>
      <c r="CZD99" s="228"/>
      <c r="CZE99" s="228"/>
      <c r="CZF99" s="228"/>
      <c r="CZG99" s="228"/>
      <c r="CZH99" s="228"/>
      <c r="CZI99" s="228"/>
      <c r="CZJ99" s="229"/>
      <c r="CZK99" s="230"/>
      <c r="CZL99" s="230"/>
      <c r="CZM99" s="231"/>
      <c r="CZN99" s="229"/>
      <c r="CZO99" s="230"/>
      <c r="CZP99" s="229"/>
      <c r="CZQ99" s="229"/>
      <c r="CZR99" s="230"/>
      <c r="CZS99" s="230"/>
      <c r="CZT99" s="230"/>
      <c r="CZU99" s="230"/>
      <c r="CZV99" s="230"/>
      <c r="CZW99" s="230"/>
      <c r="CZX99" s="230"/>
      <c r="CZY99" s="230"/>
      <c r="CZZ99" s="230"/>
      <c r="DAA99" s="230"/>
      <c r="DAB99" s="230"/>
      <c r="DAC99" s="230"/>
      <c r="DAD99" s="229"/>
      <c r="DAE99" s="226"/>
      <c r="DAF99" s="227"/>
      <c r="DAG99" s="227"/>
      <c r="DAH99" s="227"/>
      <c r="DAI99" s="228"/>
      <c r="DAJ99" s="228"/>
      <c r="DAK99" s="228"/>
      <c r="DAL99" s="228"/>
      <c r="DAM99" s="228"/>
      <c r="DAN99" s="228"/>
      <c r="DAO99" s="229"/>
      <c r="DAP99" s="230"/>
      <c r="DAQ99" s="230"/>
      <c r="DAR99" s="231"/>
      <c r="DAS99" s="229"/>
      <c r="DAT99" s="230"/>
      <c r="DAU99" s="229"/>
      <c r="DAV99" s="229"/>
      <c r="DAW99" s="230"/>
      <c r="DAX99" s="230"/>
      <c r="DAY99" s="230"/>
      <c r="DAZ99" s="230"/>
      <c r="DBA99" s="230"/>
      <c r="DBB99" s="230"/>
      <c r="DBC99" s="230"/>
      <c r="DBD99" s="230"/>
      <c r="DBE99" s="230"/>
      <c r="DBF99" s="230"/>
      <c r="DBG99" s="230"/>
      <c r="DBH99" s="230"/>
      <c r="DBI99" s="229"/>
      <c r="DBJ99" s="226"/>
      <c r="DBK99" s="227"/>
      <c r="DBL99" s="227"/>
      <c r="DBM99" s="227"/>
      <c r="DBN99" s="228"/>
      <c r="DBO99" s="228"/>
      <c r="DBP99" s="228"/>
      <c r="DBQ99" s="228"/>
      <c r="DBR99" s="228"/>
      <c r="DBS99" s="228"/>
      <c r="DBT99" s="229"/>
      <c r="DBU99" s="230"/>
      <c r="DBV99" s="230"/>
      <c r="DBW99" s="231"/>
      <c r="DBX99" s="229"/>
      <c r="DBY99" s="230"/>
      <c r="DBZ99" s="229"/>
      <c r="DCA99" s="229"/>
      <c r="DCB99" s="230"/>
      <c r="DCC99" s="230"/>
      <c r="DCD99" s="230"/>
      <c r="DCE99" s="230"/>
      <c r="DCF99" s="230"/>
      <c r="DCG99" s="230"/>
      <c r="DCH99" s="230"/>
      <c r="DCI99" s="230"/>
      <c r="DCJ99" s="230"/>
      <c r="DCK99" s="230"/>
      <c r="DCL99" s="230"/>
      <c r="DCM99" s="230"/>
      <c r="DCN99" s="229"/>
      <c r="DCO99" s="226"/>
      <c r="DCP99" s="227"/>
      <c r="DCQ99" s="227"/>
      <c r="DCR99" s="227"/>
      <c r="DCS99" s="228"/>
      <c r="DCT99" s="228"/>
      <c r="DCU99" s="228"/>
      <c r="DCV99" s="228"/>
      <c r="DCW99" s="228"/>
      <c r="DCX99" s="228"/>
      <c r="DCY99" s="229"/>
      <c r="DCZ99" s="230"/>
      <c r="DDA99" s="230"/>
      <c r="DDB99" s="231"/>
      <c r="DDC99" s="229"/>
      <c r="DDD99" s="230"/>
      <c r="DDE99" s="229"/>
      <c r="DDF99" s="229"/>
      <c r="DDG99" s="230"/>
      <c r="DDH99" s="230"/>
      <c r="DDI99" s="230"/>
      <c r="DDJ99" s="230"/>
      <c r="DDK99" s="230"/>
      <c r="DDL99" s="230"/>
      <c r="DDM99" s="230"/>
      <c r="DDN99" s="230"/>
      <c r="DDO99" s="230"/>
      <c r="DDP99" s="230"/>
      <c r="DDQ99" s="230"/>
      <c r="DDR99" s="230"/>
      <c r="DDS99" s="229"/>
      <c r="DDT99" s="226"/>
      <c r="DDU99" s="227"/>
      <c r="DDV99" s="227"/>
      <c r="DDW99" s="227"/>
      <c r="DDX99" s="228"/>
      <c r="DDY99" s="228"/>
      <c r="DDZ99" s="228"/>
      <c r="DEA99" s="228"/>
      <c r="DEB99" s="228"/>
      <c r="DEC99" s="228"/>
      <c r="DED99" s="229"/>
      <c r="DEE99" s="230"/>
      <c r="DEF99" s="230"/>
      <c r="DEG99" s="231"/>
      <c r="DEH99" s="229"/>
      <c r="DEI99" s="230"/>
      <c r="DEJ99" s="229"/>
      <c r="DEK99" s="229"/>
      <c r="DEL99" s="230"/>
      <c r="DEM99" s="230"/>
      <c r="DEN99" s="230"/>
      <c r="DEO99" s="230"/>
      <c r="DEP99" s="230"/>
      <c r="DEQ99" s="230"/>
      <c r="DER99" s="230"/>
      <c r="DES99" s="230"/>
      <c r="DET99" s="230"/>
      <c r="DEU99" s="230"/>
      <c r="DEV99" s="230"/>
      <c r="DEW99" s="230"/>
      <c r="DEX99" s="229"/>
      <c r="DEY99" s="226"/>
      <c r="DEZ99" s="227"/>
      <c r="DFA99" s="227"/>
      <c r="DFB99" s="227"/>
      <c r="DFC99" s="228"/>
      <c r="DFD99" s="228"/>
      <c r="DFE99" s="228"/>
      <c r="DFF99" s="228"/>
      <c r="DFG99" s="228"/>
      <c r="DFH99" s="228"/>
      <c r="DFI99" s="229"/>
      <c r="DFJ99" s="230"/>
      <c r="DFK99" s="230"/>
      <c r="DFL99" s="231"/>
      <c r="DFM99" s="229"/>
      <c r="DFN99" s="230"/>
      <c r="DFO99" s="229"/>
      <c r="DFP99" s="229"/>
      <c r="DFQ99" s="230"/>
      <c r="DFR99" s="230"/>
      <c r="DFS99" s="230"/>
      <c r="DFT99" s="230"/>
      <c r="DFU99" s="230"/>
      <c r="DFV99" s="230"/>
      <c r="DFW99" s="230"/>
      <c r="DFX99" s="230"/>
      <c r="DFY99" s="230"/>
      <c r="DFZ99" s="230"/>
      <c r="DGA99" s="230"/>
      <c r="DGB99" s="230"/>
      <c r="DGC99" s="229"/>
      <c r="DGD99" s="226"/>
      <c r="DGE99" s="227"/>
      <c r="DGF99" s="227"/>
      <c r="DGG99" s="227"/>
      <c r="DGH99" s="228"/>
      <c r="DGI99" s="228"/>
      <c r="DGJ99" s="228"/>
      <c r="DGK99" s="228"/>
      <c r="DGL99" s="228"/>
      <c r="DGM99" s="228"/>
      <c r="DGN99" s="229"/>
      <c r="DGO99" s="230"/>
      <c r="DGP99" s="230"/>
      <c r="DGQ99" s="231"/>
      <c r="DGR99" s="229"/>
      <c r="DGS99" s="230"/>
      <c r="DGT99" s="229"/>
      <c r="DGU99" s="229"/>
      <c r="DGV99" s="230"/>
      <c r="DGW99" s="230"/>
      <c r="DGX99" s="230"/>
      <c r="DGY99" s="230"/>
      <c r="DGZ99" s="230"/>
      <c r="DHA99" s="230"/>
      <c r="DHB99" s="230"/>
      <c r="DHC99" s="230"/>
      <c r="DHD99" s="230"/>
      <c r="DHE99" s="230"/>
      <c r="DHF99" s="230"/>
      <c r="DHG99" s="230"/>
      <c r="DHH99" s="229"/>
      <c r="DHI99" s="226"/>
      <c r="DHJ99" s="227"/>
      <c r="DHK99" s="227"/>
      <c r="DHL99" s="227"/>
      <c r="DHM99" s="228"/>
      <c r="DHN99" s="228"/>
      <c r="DHO99" s="228"/>
      <c r="DHP99" s="228"/>
      <c r="DHQ99" s="228"/>
      <c r="DHR99" s="228"/>
      <c r="DHS99" s="229"/>
      <c r="DHT99" s="230"/>
      <c r="DHU99" s="230"/>
      <c r="DHV99" s="231"/>
      <c r="DHW99" s="229"/>
      <c r="DHX99" s="230"/>
      <c r="DHY99" s="229"/>
      <c r="DHZ99" s="229"/>
      <c r="DIA99" s="230"/>
      <c r="DIB99" s="230"/>
      <c r="DIC99" s="230"/>
      <c r="DID99" s="230"/>
      <c r="DIE99" s="230"/>
      <c r="DIF99" s="230"/>
      <c r="DIG99" s="230"/>
      <c r="DIH99" s="230"/>
      <c r="DII99" s="230"/>
      <c r="DIJ99" s="230"/>
      <c r="DIK99" s="230"/>
      <c r="DIL99" s="230"/>
      <c r="DIM99" s="229"/>
      <c r="DIN99" s="226"/>
      <c r="DIO99" s="227"/>
      <c r="DIP99" s="227"/>
      <c r="DIQ99" s="227"/>
      <c r="DIR99" s="228"/>
      <c r="DIS99" s="228"/>
      <c r="DIT99" s="228"/>
      <c r="DIU99" s="228"/>
      <c r="DIV99" s="228"/>
      <c r="DIW99" s="228"/>
      <c r="DIX99" s="229"/>
      <c r="DIY99" s="230"/>
      <c r="DIZ99" s="230"/>
      <c r="DJA99" s="231"/>
      <c r="DJB99" s="229"/>
      <c r="DJC99" s="230"/>
      <c r="DJD99" s="229"/>
      <c r="DJE99" s="229"/>
      <c r="DJF99" s="230"/>
      <c r="DJG99" s="230"/>
      <c r="DJH99" s="230"/>
      <c r="DJI99" s="230"/>
      <c r="DJJ99" s="230"/>
      <c r="DJK99" s="230"/>
      <c r="DJL99" s="230"/>
      <c r="DJM99" s="230"/>
      <c r="DJN99" s="230"/>
      <c r="DJO99" s="230"/>
      <c r="DJP99" s="230"/>
      <c r="DJQ99" s="230"/>
      <c r="DJR99" s="229"/>
      <c r="DJS99" s="226"/>
      <c r="DJT99" s="227"/>
      <c r="DJU99" s="227"/>
      <c r="DJV99" s="227"/>
      <c r="DJW99" s="228"/>
      <c r="DJX99" s="228"/>
      <c r="DJY99" s="228"/>
      <c r="DJZ99" s="228"/>
      <c r="DKA99" s="228"/>
      <c r="DKB99" s="228"/>
      <c r="DKC99" s="229"/>
      <c r="DKD99" s="230"/>
      <c r="DKE99" s="230"/>
      <c r="DKF99" s="231"/>
      <c r="DKG99" s="229"/>
      <c r="DKH99" s="230"/>
      <c r="DKI99" s="229"/>
      <c r="DKJ99" s="229"/>
      <c r="DKK99" s="230"/>
      <c r="DKL99" s="230"/>
      <c r="DKM99" s="230"/>
      <c r="DKN99" s="230"/>
      <c r="DKO99" s="230"/>
      <c r="DKP99" s="230"/>
      <c r="DKQ99" s="230"/>
      <c r="DKR99" s="230"/>
      <c r="DKS99" s="230"/>
      <c r="DKT99" s="230"/>
      <c r="DKU99" s="230"/>
      <c r="DKV99" s="230"/>
      <c r="DKW99" s="229"/>
      <c r="DKX99" s="226"/>
      <c r="DKY99" s="227"/>
      <c r="DKZ99" s="227"/>
      <c r="DLA99" s="227"/>
      <c r="DLB99" s="228"/>
      <c r="DLC99" s="228"/>
      <c r="DLD99" s="228"/>
      <c r="DLE99" s="228"/>
      <c r="DLF99" s="228"/>
      <c r="DLG99" s="228"/>
      <c r="DLH99" s="229"/>
      <c r="DLI99" s="230"/>
      <c r="DLJ99" s="230"/>
      <c r="DLK99" s="231"/>
      <c r="DLL99" s="229"/>
      <c r="DLM99" s="230"/>
      <c r="DLN99" s="229"/>
      <c r="DLO99" s="229"/>
      <c r="DLP99" s="230"/>
      <c r="DLQ99" s="230"/>
      <c r="DLR99" s="230"/>
      <c r="DLS99" s="230"/>
      <c r="DLT99" s="230"/>
      <c r="DLU99" s="230"/>
      <c r="DLV99" s="230"/>
      <c r="DLW99" s="230"/>
      <c r="DLX99" s="230"/>
      <c r="DLY99" s="230"/>
      <c r="DLZ99" s="230"/>
      <c r="DMA99" s="230"/>
      <c r="DMB99" s="229"/>
      <c r="DMC99" s="226"/>
      <c r="DMD99" s="227"/>
      <c r="DME99" s="227"/>
      <c r="DMF99" s="227"/>
      <c r="DMG99" s="228"/>
      <c r="DMH99" s="228"/>
      <c r="DMI99" s="228"/>
      <c r="DMJ99" s="228"/>
      <c r="DMK99" s="228"/>
      <c r="DML99" s="228"/>
      <c r="DMM99" s="229"/>
      <c r="DMN99" s="230"/>
      <c r="DMO99" s="230"/>
      <c r="DMP99" s="231"/>
      <c r="DMQ99" s="229"/>
      <c r="DMR99" s="230"/>
      <c r="DMS99" s="229"/>
      <c r="DMT99" s="229"/>
      <c r="DMU99" s="230"/>
      <c r="DMV99" s="230"/>
      <c r="DMW99" s="230"/>
      <c r="DMX99" s="230"/>
      <c r="DMY99" s="230"/>
      <c r="DMZ99" s="230"/>
      <c r="DNA99" s="230"/>
      <c r="DNB99" s="230"/>
      <c r="DNC99" s="230"/>
      <c r="DND99" s="230"/>
      <c r="DNE99" s="230"/>
      <c r="DNF99" s="230"/>
      <c r="DNG99" s="229"/>
      <c r="DNH99" s="226"/>
      <c r="DNI99" s="227"/>
      <c r="DNJ99" s="227"/>
      <c r="DNK99" s="227"/>
      <c r="DNL99" s="228"/>
      <c r="DNM99" s="228"/>
      <c r="DNN99" s="228"/>
      <c r="DNO99" s="228"/>
      <c r="DNP99" s="228"/>
      <c r="DNQ99" s="228"/>
      <c r="DNR99" s="229"/>
      <c r="DNS99" s="230"/>
      <c r="DNT99" s="230"/>
      <c r="DNU99" s="231"/>
      <c r="DNV99" s="229"/>
      <c r="DNW99" s="230"/>
      <c r="DNX99" s="229"/>
      <c r="DNY99" s="229"/>
      <c r="DNZ99" s="230"/>
      <c r="DOA99" s="230"/>
      <c r="DOB99" s="230"/>
      <c r="DOC99" s="230"/>
      <c r="DOD99" s="230"/>
      <c r="DOE99" s="230"/>
      <c r="DOF99" s="230"/>
      <c r="DOG99" s="230"/>
      <c r="DOH99" s="230"/>
      <c r="DOI99" s="230"/>
      <c r="DOJ99" s="230"/>
      <c r="DOK99" s="230"/>
      <c r="DOL99" s="229"/>
      <c r="DOM99" s="226"/>
      <c r="DON99" s="227"/>
      <c r="DOO99" s="227"/>
      <c r="DOP99" s="227"/>
      <c r="DOQ99" s="228"/>
      <c r="DOR99" s="228"/>
      <c r="DOS99" s="228"/>
      <c r="DOT99" s="228"/>
      <c r="DOU99" s="228"/>
      <c r="DOV99" s="228"/>
      <c r="DOW99" s="229"/>
      <c r="DOX99" s="230"/>
      <c r="DOY99" s="230"/>
      <c r="DOZ99" s="231"/>
      <c r="DPA99" s="229"/>
      <c r="DPB99" s="230"/>
      <c r="DPC99" s="229"/>
      <c r="DPD99" s="229"/>
      <c r="DPE99" s="230"/>
      <c r="DPF99" s="230"/>
      <c r="DPG99" s="230"/>
      <c r="DPH99" s="230"/>
      <c r="DPI99" s="230"/>
      <c r="DPJ99" s="230"/>
      <c r="DPK99" s="230"/>
      <c r="DPL99" s="230"/>
      <c r="DPM99" s="230"/>
      <c r="DPN99" s="230"/>
      <c r="DPO99" s="230"/>
      <c r="DPP99" s="230"/>
      <c r="DPQ99" s="229"/>
      <c r="DPR99" s="226"/>
      <c r="DPS99" s="227"/>
      <c r="DPT99" s="227"/>
      <c r="DPU99" s="227"/>
      <c r="DPV99" s="228"/>
      <c r="DPW99" s="228"/>
      <c r="DPX99" s="228"/>
      <c r="DPY99" s="228"/>
      <c r="DPZ99" s="228"/>
      <c r="DQA99" s="228"/>
      <c r="DQB99" s="229"/>
      <c r="DQC99" s="230"/>
      <c r="DQD99" s="230"/>
      <c r="DQE99" s="231"/>
      <c r="DQF99" s="229"/>
      <c r="DQG99" s="230"/>
      <c r="DQH99" s="229"/>
      <c r="DQI99" s="229"/>
      <c r="DQJ99" s="230"/>
      <c r="DQK99" s="230"/>
      <c r="DQL99" s="230"/>
      <c r="DQM99" s="230"/>
      <c r="DQN99" s="230"/>
      <c r="DQO99" s="230"/>
      <c r="DQP99" s="230"/>
      <c r="DQQ99" s="230"/>
      <c r="DQR99" s="230"/>
      <c r="DQS99" s="230"/>
      <c r="DQT99" s="230"/>
      <c r="DQU99" s="230"/>
      <c r="DQV99" s="229"/>
      <c r="DQW99" s="226"/>
      <c r="DQX99" s="227"/>
      <c r="DQY99" s="227"/>
      <c r="DQZ99" s="227"/>
      <c r="DRA99" s="228"/>
      <c r="DRB99" s="228"/>
      <c r="DRC99" s="228"/>
      <c r="DRD99" s="228"/>
      <c r="DRE99" s="228"/>
      <c r="DRF99" s="228"/>
      <c r="DRG99" s="229"/>
      <c r="DRH99" s="230"/>
      <c r="DRI99" s="230"/>
      <c r="DRJ99" s="231"/>
      <c r="DRK99" s="229"/>
      <c r="DRL99" s="230"/>
      <c r="DRM99" s="229"/>
      <c r="DRN99" s="229"/>
      <c r="DRO99" s="230"/>
      <c r="DRP99" s="230"/>
      <c r="DRQ99" s="230"/>
      <c r="DRR99" s="230"/>
      <c r="DRS99" s="230"/>
      <c r="DRT99" s="230"/>
      <c r="DRU99" s="230"/>
      <c r="DRV99" s="230"/>
      <c r="DRW99" s="230"/>
      <c r="DRX99" s="230"/>
      <c r="DRY99" s="230"/>
      <c r="DRZ99" s="230"/>
      <c r="DSA99" s="229"/>
      <c r="DSB99" s="226"/>
      <c r="DSC99" s="227"/>
      <c r="DSD99" s="227"/>
      <c r="DSE99" s="227"/>
      <c r="DSF99" s="228"/>
      <c r="DSG99" s="228"/>
      <c r="DSH99" s="228"/>
      <c r="DSI99" s="228"/>
      <c r="DSJ99" s="228"/>
      <c r="DSK99" s="228"/>
      <c r="DSL99" s="229"/>
      <c r="DSM99" s="230"/>
      <c r="DSN99" s="230"/>
      <c r="DSO99" s="231"/>
      <c r="DSP99" s="229"/>
      <c r="DSQ99" s="230"/>
      <c r="DSR99" s="229"/>
      <c r="DSS99" s="229"/>
      <c r="DST99" s="230"/>
      <c r="DSU99" s="230"/>
      <c r="DSV99" s="230"/>
      <c r="DSW99" s="230"/>
      <c r="DSX99" s="230"/>
      <c r="DSY99" s="230"/>
      <c r="DSZ99" s="230"/>
      <c r="DTA99" s="230"/>
      <c r="DTB99" s="230"/>
      <c r="DTC99" s="230"/>
      <c r="DTD99" s="230"/>
      <c r="DTE99" s="230"/>
      <c r="DTF99" s="229"/>
      <c r="DTG99" s="226"/>
      <c r="DTH99" s="227"/>
      <c r="DTI99" s="227"/>
      <c r="DTJ99" s="227"/>
      <c r="DTK99" s="228"/>
      <c r="DTL99" s="228"/>
      <c r="DTM99" s="228"/>
      <c r="DTN99" s="228"/>
      <c r="DTO99" s="228"/>
      <c r="DTP99" s="228"/>
      <c r="DTQ99" s="229"/>
      <c r="DTR99" s="230"/>
      <c r="DTS99" s="230"/>
      <c r="DTT99" s="231"/>
      <c r="DTU99" s="229"/>
      <c r="DTV99" s="230"/>
      <c r="DTW99" s="229"/>
      <c r="DTX99" s="229"/>
      <c r="DTY99" s="230"/>
      <c r="DTZ99" s="230"/>
      <c r="DUA99" s="230"/>
      <c r="DUB99" s="230"/>
      <c r="DUC99" s="230"/>
      <c r="DUD99" s="230"/>
      <c r="DUE99" s="230"/>
      <c r="DUF99" s="230"/>
      <c r="DUG99" s="230"/>
      <c r="DUH99" s="230"/>
      <c r="DUI99" s="230"/>
      <c r="DUJ99" s="230"/>
      <c r="DUK99" s="229"/>
      <c r="DUL99" s="226"/>
      <c r="DUM99" s="227"/>
      <c r="DUN99" s="227"/>
      <c r="DUO99" s="227"/>
      <c r="DUP99" s="228"/>
      <c r="DUQ99" s="228"/>
      <c r="DUR99" s="228"/>
      <c r="DUS99" s="228"/>
      <c r="DUT99" s="228"/>
      <c r="DUU99" s="228"/>
      <c r="DUV99" s="229"/>
      <c r="DUW99" s="230"/>
      <c r="DUX99" s="230"/>
      <c r="DUY99" s="231"/>
      <c r="DUZ99" s="229"/>
      <c r="DVA99" s="230"/>
      <c r="DVB99" s="229"/>
      <c r="DVC99" s="229"/>
      <c r="DVD99" s="230"/>
      <c r="DVE99" s="230"/>
      <c r="DVF99" s="230"/>
      <c r="DVG99" s="230"/>
      <c r="DVH99" s="230"/>
      <c r="DVI99" s="230"/>
      <c r="DVJ99" s="230"/>
      <c r="DVK99" s="230"/>
      <c r="DVL99" s="230"/>
      <c r="DVM99" s="230"/>
      <c r="DVN99" s="230"/>
      <c r="DVO99" s="230"/>
      <c r="DVP99" s="229"/>
      <c r="DVQ99" s="226"/>
      <c r="DVR99" s="227"/>
      <c r="DVS99" s="227"/>
      <c r="DVT99" s="227"/>
      <c r="DVU99" s="228"/>
      <c r="DVV99" s="228"/>
      <c r="DVW99" s="228"/>
      <c r="DVX99" s="228"/>
      <c r="DVY99" s="228"/>
      <c r="DVZ99" s="228"/>
      <c r="DWA99" s="229"/>
      <c r="DWB99" s="230"/>
      <c r="DWC99" s="230"/>
      <c r="DWD99" s="231"/>
      <c r="DWE99" s="229"/>
      <c r="DWF99" s="230"/>
      <c r="DWG99" s="229"/>
      <c r="DWH99" s="229"/>
      <c r="DWI99" s="230"/>
      <c r="DWJ99" s="230"/>
      <c r="DWK99" s="230"/>
      <c r="DWL99" s="230"/>
      <c r="DWM99" s="230"/>
      <c r="DWN99" s="230"/>
      <c r="DWO99" s="230"/>
      <c r="DWP99" s="230"/>
      <c r="DWQ99" s="230"/>
      <c r="DWR99" s="230"/>
      <c r="DWS99" s="230"/>
      <c r="DWT99" s="230"/>
      <c r="DWU99" s="229"/>
      <c r="DWV99" s="226"/>
      <c r="DWW99" s="227"/>
      <c r="DWX99" s="227"/>
      <c r="DWY99" s="227"/>
      <c r="DWZ99" s="228"/>
      <c r="DXA99" s="228"/>
      <c r="DXB99" s="228"/>
      <c r="DXC99" s="228"/>
      <c r="DXD99" s="228"/>
      <c r="DXE99" s="228"/>
      <c r="DXF99" s="229"/>
      <c r="DXG99" s="230"/>
      <c r="DXH99" s="230"/>
      <c r="DXI99" s="231"/>
      <c r="DXJ99" s="229"/>
      <c r="DXK99" s="230"/>
      <c r="DXL99" s="229"/>
      <c r="DXM99" s="229"/>
      <c r="DXN99" s="230"/>
      <c r="DXO99" s="230"/>
      <c r="DXP99" s="230"/>
      <c r="DXQ99" s="230"/>
      <c r="DXR99" s="230"/>
      <c r="DXS99" s="230"/>
      <c r="DXT99" s="230"/>
      <c r="DXU99" s="230"/>
      <c r="DXV99" s="230"/>
      <c r="DXW99" s="230"/>
      <c r="DXX99" s="230"/>
      <c r="DXY99" s="230"/>
      <c r="DXZ99" s="229"/>
      <c r="DYA99" s="226"/>
      <c r="DYB99" s="227"/>
      <c r="DYC99" s="227"/>
      <c r="DYD99" s="227"/>
      <c r="DYE99" s="228"/>
      <c r="DYF99" s="228"/>
      <c r="DYG99" s="228"/>
      <c r="DYH99" s="228"/>
      <c r="DYI99" s="228"/>
      <c r="DYJ99" s="228"/>
      <c r="DYK99" s="229"/>
      <c r="DYL99" s="230"/>
      <c r="DYM99" s="230"/>
      <c r="DYN99" s="231"/>
      <c r="DYO99" s="229"/>
      <c r="DYP99" s="230"/>
      <c r="DYQ99" s="229"/>
      <c r="DYR99" s="229"/>
      <c r="DYS99" s="230"/>
      <c r="DYT99" s="230"/>
      <c r="DYU99" s="230"/>
      <c r="DYV99" s="230"/>
      <c r="DYW99" s="230"/>
      <c r="DYX99" s="230"/>
      <c r="DYY99" s="230"/>
      <c r="DYZ99" s="230"/>
      <c r="DZA99" s="230"/>
      <c r="DZB99" s="230"/>
      <c r="DZC99" s="230"/>
      <c r="DZD99" s="230"/>
      <c r="DZE99" s="229"/>
      <c r="DZF99" s="226"/>
      <c r="DZG99" s="227"/>
      <c r="DZH99" s="227"/>
      <c r="DZI99" s="227"/>
      <c r="DZJ99" s="228"/>
      <c r="DZK99" s="228"/>
      <c r="DZL99" s="228"/>
      <c r="DZM99" s="228"/>
      <c r="DZN99" s="228"/>
      <c r="DZO99" s="228"/>
      <c r="DZP99" s="229"/>
      <c r="DZQ99" s="230"/>
      <c r="DZR99" s="230"/>
      <c r="DZS99" s="231"/>
      <c r="DZT99" s="229"/>
      <c r="DZU99" s="230"/>
      <c r="DZV99" s="229"/>
      <c r="DZW99" s="229"/>
      <c r="DZX99" s="230"/>
      <c r="DZY99" s="230"/>
      <c r="DZZ99" s="230"/>
      <c r="EAA99" s="230"/>
      <c r="EAB99" s="230"/>
      <c r="EAC99" s="230"/>
      <c r="EAD99" s="230"/>
      <c r="EAE99" s="230"/>
      <c r="EAF99" s="230"/>
      <c r="EAG99" s="230"/>
      <c r="EAH99" s="230"/>
      <c r="EAI99" s="230"/>
      <c r="EAJ99" s="229"/>
      <c r="EAK99" s="226"/>
      <c r="EAL99" s="227"/>
      <c r="EAM99" s="227"/>
      <c r="EAN99" s="227"/>
      <c r="EAO99" s="228"/>
      <c r="EAP99" s="228"/>
      <c r="EAQ99" s="228"/>
      <c r="EAR99" s="228"/>
      <c r="EAS99" s="228"/>
      <c r="EAT99" s="228"/>
      <c r="EAU99" s="229"/>
      <c r="EAV99" s="230"/>
      <c r="EAW99" s="230"/>
      <c r="EAX99" s="231"/>
      <c r="EAY99" s="229"/>
      <c r="EAZ99" s="230"/>
      <c r="EBA99" s="229"/>
      <c r="EBB99" s="229"/>
      <c r="EBC99" s="230"/>
      <c r="EBD99" s="230"/>
      <c r="EBE99" s="230"/>
      <c r="EBF99" s="230"/>
      <c r="EBG99" s="230"/>
      <c r="EBH99" s="230"/>
      <c r="EBI99" s="230"/>
      <c r="EBJ99" s="230"/>
      <c r="EBK99" s="230"/>
      <c r="EBL99" s="230"/>
      <c r="EBM99" s="230"/>
      <c r="EBN99" s="230"/>
      <c r="EBO99" s="229"/>
      <c r="EBP99" s="226"/>
      <c r="EBQ99" s="227"/>
      <c r="EBR99" s="227"/>
      <c r="EBS99" s="227"/>
      <c r="EBT99" s="228"/>
      <c r="EBU99" s="228"/>
      <c r="EBV99" s="228"/>
      <c r="EBW99" s="228"/>
      <c r="EBX99" s="228"/>
      <c r="EBY99" s="228"/>
      <c r="EBZ99" s="229"/>
      <c r="ECA99" s="230"/>
      <c r="ECB99" s="230"/>
      <c r="ECC99" s="231"/>
      <c r="ECD99" s="229"/>
      <c r="ECE99" s="230"/>
      <c r="ECF99" s="229"/>
      <c r="ECG99" s="229"/>
      <c r="ECH99" s="230"/>
      <c r="ECI99" s="230"/>
      <c r="ECJ99" s="230"/>
      <c r="ECK99" s="230"/>
      <c r="ECL99" s="230"/>
      <c r="ECM99" s="230"/>
      <c r="ECN99" s="230"/>
      <c r="ECO99" s="230"/>
      <c r="ECP99" s="230"/>
      <c r="ECQ99" s="230"/>
      <c r="ECR99" s="230"/>
      <c r="ECS99" s="230"/>
      <c r="ECT99" s="229"/>
      <c r="ECU99" s="226"/>
      <c r="ECV99" s="227"/>
      <c r="ECW99" s="227"/>
      <c r="ECX99" s="227"/>
      <c r="ECY99" s="228"/>
      <c r="ECZ99" s="228"/>
      <c r="EDA99" s="228"/>
      <c r="EDB99" s="228"/>
      <c r="EDC99" s="228"/>
      <c r="EDD99" s="228"/>
      <c r="EDE99" s="229"/>
      <c r="EDF99" s="230"/>
      <c r="EDG99" s="230"/>
      <c r="EDH99" s="231"/>
      <c r="EDI99" s="229"/>
      <c r="EDJ99" s="230"/>
      <c r="EDK99" s="229"/>
      <c r="EDL99" s="229"/>
      <c r="EDM99" s="230"/>
      <c r="EDN99" s="230"/>
      <c r="EDO99" s="230"/>
      <c r="EDP99" s="230"/>
      <c r="EDQ99" s="230"/>
      <c r="EDR99" s="230"/>
      <c r="EDS99" s="230"/>
      <c r="EDT99" s="230"/>
      <c r="EDU99" s="230"/>
      <c r="EDV99" s="230"/>
      <c r="EDW99" s="230"/>
      <c r="EDX99" s="230"/>
      <c r="EDY99" s="229"/>
      <c r="EDZ99" s="226"/>
      <c r="EEA99" s="227"/>
      <c r="EEB99" s="227"/>
      <c r="EEC99" s="227"/>
      <c r="EED99" s="228"/>
      <c r="EEE99" s="228"/>
      <c r="EEF99" s="228"/>
      <c r="EEG99" s="228"/>
      <c r="EEH99" s="228"/>
      <c r="EEI99" s="228"/>
      <c r="EEJ99" s="229"/>
      <c r="EEK99" s="230"/>
      <c r="EEL99" s="230"/>
      <c r="EEM99" s="231"/>
      <c r="EEN99" s="229"/>
      <c r="EEO99" s="230"/>
      <c r="EEP99" s="229"/>
      <c r="EEQ99" s="229"/>
      <c r="EER99" s="230"/>
      <c r="EES99" s="230"/>
      <c r="EET99" s="230"/>
      <c r="EEU99" s="230"/>
      <c r="EEV99" s="230"/>
      <c r="EEW99" s="230"/>
      <c r="EEX99" s="230"/>
      <c r="EEY99" s="230"/>
      <c r="EEZ99" s="230"/>
      <c r="EFA99" s="230"/>
      <c r="EFB99" s="230"/>
      <c r="EFC99" s="230"/>
      <c r="EFD99" s="229"/>
      <c r="EFE99" s="226"/>
      <c r="EFF99" s="227"/>
      <c r="EFG99" s="227"/>
      <c r="EFH99" s="227"/>
      <c r="EFI99" s="228"/>
      <c r="EFJ99" s="228"/>
      <c r="EFK99" s="228"/>
      <c r="EFL99" s="228"/>
      <c r="EFM99" s="228"/>
      <c r="EFN99" s="228"/>
      <c r="EFO99" s="229"/>
      <c r="EFP99" s="230"/>
      <c r="EFQ99" s="230"/>
      <c r="EFR99" s="231"/>
      <c r="EFS99" s="229"/>
      <c r="EFT99" s="230"/>
      <c r="EFU99" s="229"/>
      <c r="EFV99" s="229"/>
      <c r="EFW99" s="230"/>
      <c r="EFX99" s="230"/>
      <c r="EFY99" s="230"/>
      <c r="EFZ99" s="230"/>
      <c r="EGA99" s="230"/>
      <c r="EGB99" s="230"/>
      <c r="EGC99" s="230"/>
      <c r="EGD99" s="230"/>
      <c r="EGE99" s="230"/>
      <c r="EGF99" s="230"/>
      <c r="EGG99" s="230"/>
      <c r="EGH99" s="230"/>
      <c r="EGI99" s="229"/>
      <c r="EGJ99" s="226"/>
      <c r="EGK99" s="227"/>
      <c r="EGL99" s="227"/>
      <c r="EGM99" s="227"/>
      <c r="EGN99" s="228"/>
      <c r="EGO99" s="228"/>
      <c r="EGP99" s="228"/>
      <c r="EGQ99" s="228"/>
      <c r="EGR99" s="228"/>
      <c r="EGS99" s="228"/>
      <c r="EGT99" s="229"/>
      <c r="EGU99" s="230"/>
      <c r="EGV99" s="230"/>
      <c r="EGW99" s="231"/>
      <c r="EGX99" s="229"/>
      <c r="EGY99" s="230"/>
      <c r="EGZ99" s="229"/>
      <c r="EHA99" s="229"/>
      <c r="EHB99" s="230"/>
      <c r="EHC99" s="230"/>
      <c r="EHD99" s="230"/>
      <c r="EHE99" s="230"/>
      <c r="EHF99" s="230"/>
      <c r="EHG99" s="230"/>
      <c r="EHH99" s="230"/>
      <c r="EHI99" s="230"/>
      <c r="EHJ99" s="230"/>
      <c r="EHK99" s="230"/>
      <c r="EHL99" s="230"/>
      <c r="EHM99" s="230"/>
      <c r="EHN99" s="229"/>
      <c r="EHO99" s="226"/>
      <c r="EHP99" s="227"/>
      <c r="EHQ99" s="227"/>
      <c r="EHR99" s="227"/>
      <c r="EHS99" s="228"/>
      <c r="EHT99" s="228"/>
      <c r="EHU99" s="228"/>
      <c r="EHV99" s="228"/>
      <c r="EHW99" s="228"/>
      <c r="EHX99" s="228"/>
      <c r="EHY99" s="229"/>
      <c r="EHZ99" s="230"/>
      <c r="EIA99" s="230"/>
      <c r="EIB99" s="231"/>
      <c r="EIC99" s="229"/>
      <c r="EID99" s="230"/>
      <c r="EIE99" s="229"/>
      <c r="EIF99" s="229"/>
      <c r="EIG99" s="230"/>
      <c r="EIH99" s="230"/>
      <c r="EII99" s="230"/>
      <c r="EIJ99" s="230"/>
      <c r="EIK99" s="230"/>
      <c r="EIL99" s="230"/>
      <c r="EIM99" s="230"/>
      <c r="EIN99" s="230"/>
      <c r="EIO99" s="230"/>
      <c r="EIP99" s="230"/>
      <c r="EIQ99" s="230"/>
      <c r="EIR99" s="230"/>
      <c r="EIS99" s="229"/>
      <c r="EIT99" s="226"/>
      <c r="EIU99" s="227"/>
      <c r="EIV99" s="227"/>
      <c r="EIW99" s="227"/>
      <c r="EIX99" s="228"/>
      <c r="EIY99" s="228"/>
      <c r="EIZ99" s="228"/>
      <c r="EJA99" s="228"/>
      <c r="EJB99" s="228"/>
      <c r="EJC99" s="228"/>
      <c r="EJD99" s="229"/>
      <c r="EJE99" s="230"/>
      <c r="EJF99" s="230"/>
      <c r="EJG99" s="231"/>
      <c r="EJH99" s="229"/>
      <c r="EJI99" s="230"/>
      <c r="EJJ99" s="229"/>
      <c r="EJK99" s="229"/>
      <c r="EJL99" s="230"/>
      <c r="EJM99" s="230"/>
      <c r="EJN99" s="230"/>
      <c r="EJO99" s="230"/>
      <c r="EJP99" s="230"/>
      <c r="EJQ99" s="230"/>
      <c r="EJR99" s="230"/>
      <c r="EJS99" s="230"/>
      <c r="EJT99" s="230"/>
      <c r="EJU99" s="230"/>
      <c r="EJV99" s="230"/>
      <c r="EJW99" s="230"/>
      <c r="EJX99" s="229"/>
      <c r="EJY99" s="226"/>
      <c r="EJZ99" s="227"/>
      <c r="EKA99" s="227"/>
      <c r="EKB99" s="227"/>
      <c r="EKC99" s="228"/>
      <c r="EKD99" s="228"/>
      <c r="EKE99" s="228"/>
      <c r="EKF99" s="228"/>
      <c r="EKG99" s="228"/>
      <c r="EKH99" s="228"/>
      <c r="EKI99" s="229"/>
      <c r="EKJ99" s="230"/>
      <c r="EKK99" s="230"/>
      <c r="EKL99" s="231"/>
      <c r="EKM99" s="229"/>
      <c r="EKN99" s="230"/>
      <c r="EKO99" s="229"/>
      <c r="EKP99" s="229"/>
      <c r="EKQ99" s="230"/>
      <c r="EKR99" s="230"/>
      <c r="EKS99" s="230"/>
      <c r="EKT99" s="230"/>
      <c r="EKU99" s="230"/>
      <c r="EKV99" s="230"/>
      <c r="EKW99" s="230"/>
      <c r="EKX99" s="230"/>
      <c r="EKY99" s="230"/>
      <c r="EKZ99" s="230"/>
      <c r="ELA99" s="230"/>
      <c r="ELB99" s="230"/>
      <c r="ELC99" s="229"/>
      <c r="ELD99" s="226"/>
      <c r="ELE99" s="227"/>
      <c r="ELF99" s="227"/>
      <c r="ELG99" s="227"/>
      <c r="ELH99" s="228"/>
      <c r="ELI99" s="228"/>
      <c r="ELJ99" s="228"/>
      <c r="ELK99" s="228"/>
      <c r="ELL99" s="228"/>
      <c r="ELM99" s="228"/>
      <c r="ELN99" s="229"/>
      <c r="ELO99" s="230"/>
      <c r="ELP99" s="230"/>
      <c r="ELQ99" s="231"/>
      <c r="ELR99" s="229"/>
      <c r="ELS99" s="230"/>
      <c r="ELT99" s="229"/>
      <c r="ELU99" s="229"/>
      <c r="ELV99" s="230"/>
      <c r="ELW99" s="230"/>
      <c r="ELX99" s="230"/>
      <c r="ELY99" s="230"/>
      <c r="ELZ99" s="230"/>
      <c r="EMA99" s="230"/>
      <c r="EMB99" s="230"/>
      <c r="EMC99" s="230"/>
      <c r="EMD99" s="230"/>
      <c r="EME99" s="230"/>
      <c r="EMF99" s="230"/>
      <c r="EMG99" s="230"/>
      <c r="EMH99" s="229"/>
      <c r="EMI99" s="226"/>
      <c r="EMJ99" s="227"/>
      <c r="EMK99" s="227"/>
      <c r="EML99" s="227"/>
      <c r="EMM99" s="228"/>
      <c r="EMN99" s="228"/>
      <c r="EMO99" s="228"/>
      <c r="EMP99" s="228"/>
      <c r="EMQ99" s="228"/>
      <c r="EMR99" s="228"/>
      <c r="EMS99" s="229"/>
      <c r="EMT99" s="230"/>
      <c r="EMU99" s="230"/>
      <c r="EMV99" s="231"/>
      <c r="EMW99" s="229"/>
      <c r="EMX99" s="230"/>
      <c r="EMY99" s="229"/>
      <c r="EMZ99" s="229"/>
      <c r="ENA99" s="230"/>
      <c r="ENB99" s="230"/>
      <c r="ENC99" s="230"/>
      <c r="END99" s="230"/>
      <c r="ENE99" s="230"/>
      <c r="ENF99" s="230"/>
      <c r="ENG99" s="230"/>
      <c r="ENH99" s="230"/>
      <c r="ENI99" s="230"/>
      <c r="ENJ99" s="230"/>
      <c r="ENK99" s="230"/>
      <c r="ENL99" s="230"/>
      <c r="ENM99" s="229"/>
      <c r="ENN99" s="226"/>
      <c r="ENO99" s="227"/>
      <c r="ENP99" s="227"/>
      <c r="ENQ99" s="227"/>
      <c r="ENR99" s="228"/>
      <c r="ENS99" s="228"/>
      <c r="ENT99" s="228"/>
      <c r="ENU99" s="228"/>
      <c r="ENV99" s="228"/>
      <c r="ENW99" s="228"/>
      <c r="ENX99" s="229"/>
      <c r="ENY99" s="230"/>
      <c r="ENZ99" s="230"/>
      <c r="EOA99" s="231"/>
      <c r="EOB99" s="229"/>
      <c r="EOC99" s="230"/>
      <c r="EOD99" s="229"/>
      <c r="EOE99" s="229"/>
      <c r="EOF99" s="230"/>
      <c r="EOG99" s="230"/>
      <c r="EOH99" s="230"/>
      <c r="EOI99" s="230"/>
      <c r="EOJ99" s="230"/>
      <c r="EOK99" s="230"/>
      <c r="EOL99" s="230"/>
      <c r="EOM99" s="230"/>
      <c r="EON99" s="230"/>
      <c r="EOO99" s="230"/>
      <c r="EOP99" s="230"/>
      <c r="EOQ99" s="230"/>
      <c r="EOR99" s="229"/>
      <c r="EOS99" s="226"/>
      <c r="EOT99" s="227"/>
      <c r="EOU99" s="227"/>
      <c r="EOV99" s="227"/>
      <c r="EOW99" s="228"/>
      <c r="EOX99" s="228"/>
      <c r="EOY99" s="228"/>
      <c r="EOZ99" s="228"/>
      <c r="EPA99" s="228"/>
      <c r="EPB99" s="228"/>
      <c r="EPC99" s="229"/>
      <c r="EPD99" s="230"/>
      <c r="EPE99" s="230"/>
      <c r="EPF99" s="231"/>
      <c r="EPG99" s="229"/>
      <c r="EPH99" s="230"/>
      <c r="EPI99" s="229"/>
      <c r="EPJ99" s="229"/>
      <c r="EPK99" s="230"/>
      <c r="EPL99" s="230"/>
      <c r="EPM99" s="230"/>
      <c r="EPN99" s="230"/>
      <c r="EPO99" s="230"/>
      <c r="EPP99" s="230"/>
      <c r="EPQ99" s="230"/>
      <c r="EPR99" s="230"/>
      <c r="EPS99" s="230"/>
      <c r="EPT99" s="230"/>
      <c r="EPU99" s="230"/>
      <c r="EPV99" s="230"/>
      <c r="EPW99" s="229"/>
      <c r="EPX99" s="226"/>
      <c r="EPY99" s="227"/>
      <c r="EPZ99" s="227"/>
      <c r="EQA99" s="227"/>
      <c r="EQB99" s="228"/>
      <c r="EQC99" s="228"/>
      <c r="EQD99" s="228"/>
      <c r="EQE99" s="228"/>
      <c r="EQF99" s="228"/>
      <c r="EQG99" s="228"/>
      <c r="EQH99" s="229"/>
      <c r="EQI99" s="230"/>
      <c r="EQJ99" s="230"/>
      <c r="EQK99" s="231"/>
      <c r="EQL99" s="229"/>
      <c r="EQM99" s="230"/>
      <c r="EQN99" s="229"/>
      <c r="EQO99" s="229"/>
      <c r="EQP99" s="230"/>
      <c r="EQQ99" s="230"/>
      <c r="EQR99" s="230"/>
      <c r="EQS99" s="230"/>
      <c r="EQT99" s="230"/>
      <c r="EQU99" s="230"/>
      <c r="EQV99" s="230"/>
      <c r="EQW99" s="230"/>
      <c r="EQX99" s="230"/>
      <c r="EQY99" s="230"/>
      <c r="EQZ99" s="230"/>
      <c r="ERA99" s="230"/>
      <c r="ERB99" s="229"/>
      <c r="ERC99" s="226"/>
      <c r="ERD99" s="227"/>
      <c r="ERE99" s="227"/>
      <c r="ERF99" s="227"/>
      <c r="ERG99" s="228"/>
      <c r="ERH99" s="228"/>
      <c r="ERI99" s="228"/>
      <c r="ERJ99" s="228"/>
      <c r="ERK99" s="228"/>
      <c r="ERL99" s="228"/>
      <c r="ERM99" s="229"/>
      <c r="ERN99" s="230"/>
      <c r="ERO99" s="230"/>
      <c r="ERP99" s="231"/>
      <c r="ERQ99" s="229"/>
      <c r="ERR99" s="230"/>
      <c r="ERS99" s="229"/>
      <c r="ERT99" s="229"/>
      <c r="ERU99" s="230"/>
      <c r="ERV99" s="230"/>
      <c r="ERW99" s="230"/>
      <c r="ERX99" s="230"/>
      <c r="ERY99" s="230"/>
      <c r="ERZ99" s="230"/>
      <c r="ESA99" s="230"/>
      <c r="ESB99" s="230"/>
      <c r="ESC99" s="230"/>
      <c r="ESD99" s="230"/>
      <c r="ESE99" s="230"/>
      <c r="ESF99" s="230"/>
      <c r="ESG99" s="229"/>
      <c r="ESH99" s="226"/>
      <c r="ESI99" s="227"/>
      <c r="ESJ99" s="227"/>
      <c r="ESK99" s="227"/>
      <c r="ESL99" s="228"/>
      <c r="ESM99" s="228"/>
      <c r="ESN99" s="228"/>
      <c r="ESO99" s="228"/>
      <c r="ESP99" s="228"/>
      <c r="ESQ99" s="228"/>
      <c r="ESR99" s="229"/>
      <c r="ESS99" s="230"/>
      <c r="EST99" s="230"/>
      <c r="ESU99" s="231"/>
      <c r="ESV99" s="229"/>
      <c r="ESW99" s="230"/>
      <c r="ESX99" s="229"/>
      <c r="ESY99" s="229"/>
      <c r="ESZ99" s="230"/>
      <c r="ETA99" s="230"/>
      <c r="ETB99" s="230"/>
      <c r="ETC99" s="230"/>
      <c r="ETD99" s="230"/>
      <c r="ETE99" s="230"/>
      <c r="ETF99" s="230"/>
      <c r="ETG99" s="230"/>
      <c r="ETH99" s="230"/>
      <c r="ETI99" s="230"/>
      <c r="ETJ99" s="230"/>
      <c r="ETK99" s="230"/>
      <c r="ETL99" s="229"/>
      <c r="ETM99" s="226"/>
      <c r="ETN99" s="227"/>
      <c r="ETO99" s="227"/>
      <c r="ETP99" s="227"/>
      <c r="ETQ99" s="228"/>
      <c r="ETR99" s="228"/>
      <c r="ETS99" s="228"/>
      <c r="ETT99" s="228"/>
      <c r="ETU99" s="228"/>
      <c r="ETV99" s="228"/>
      <c r="ETW99" s="229"/>
      <c r="ETX99" s="230"/>
      <c r="ETY99" s="230"/>
      <c r="ETZ99" s="231"/>
      <c r="EUA99" s="229"/>
      <c r="EUB99" s="230"/>
      <c r="EUC99" s="229"/>
      <c r="EUD99" s="229"/>
      <c r="EUE99" s="230"/>
      <c r="EUF99" s="230"/>
      <c r="EUG99" s="230"/>
      <c r="EUH99" s="230"/>
      <c r="EUI99" s="230"/>
      <c r="EUJ99" s="230"/>
      <c r="EUK99" s="230"/>
      <c r="EUL99" s="230"/>
      <c r="EUM99" s="230"/>
      <c r="EUN99" s="230"/>
      <c r="EUO99" s="230"/>
      <c r="EUP99" s="230"/>
      <c r="EUQ99" s="229"/>
      <c r="EUR99" s="226"/>
      <c r="EUS99" s="227"/>
      <c r="EUT99" s="227"/>
      <c r="EUU99" s="227"/>
      <c r="EUV99" s="228"/>
      <c r="EUW99" s="228"/>
      <c r="EUX99" s="228"/>
      <c r="EUY99" s="228"/>
      <c r="EUZ99" s="228"/>
      <c r="EVA99" s="228"/>
      <c r="EVB99" s="229"/>
      <c r="EVC99" s="230"/>
      <c r="EVD99" s="230"/>
      <c r="EVE99" s="231"/>
      <c r="EVF99" s="229"/>
      <c r="EVG99" s="230"/>
      <c r="EVH99" s="229"/>
      <c r="EVI99" s="229"/>
      <c r="EVJ99" s="230"/>
      <c r="EVK99" s="230"/>
      <c r="EVL99" s="230"/>
      <c r="EVM99" s="230"/>
      <c r="EVN99" s="230"/>
      <c r="EVO99" s="230"/>
      <c r="EVP99" s="230"/>
      <c r="EVQ99" s="230"/>
      <c r="EVR99" s="230"/>
      <c r="EVS99" s="230"/>
      <c r="EVT99" s="230"/>
      <c r="EVU99" s="230"/>
      <c r="EVV99" s="229"/>
      <c r="EVW99" s="226"/>
      <c r="EVX99" s="227"/>
      <c r="EVY99" s="227"/>
      <c r="EVZ99" s="227"/>
      <c r="EWA99" s="228"/>
      <c r="EWB99" s="228"/>
      <c r="EWC99" s="228"/>
      <c r="EWD99" s="228"/>
      <c r="EWE99" s="228"/>
      <c r="EWF99" s="228"/>
      <c r="EWG99" s="229"/>
      <c r="EWH99" s="230"/>
      <c r="EWI99" s="230"/>
      <c r="EWJ99" s="231"/>
      <c r="EWK99" s="229"/>
      <c r="EWL99" s="230"/>
      <c r="EWM99" s="229"/>
      <c r="EWN99" s="229"/>
      <c r="EWO99" s="230"/>
      <c r="EWP99" s="230"/>
      <c r="EWQ99" s="230"/>
      <c r="EWR99" s="230"/>
      <c r="EWS99" s="230"/>
      <c r="EWT99" s="230"/>
      <c r="EWU99" s="230"/>
      <c r="EWV99" s="230"/>
      <c r="EWW99" s="230"/>
      <c r="EWX99" s="230"/>
      <c r="EWY99" s="230"/>
      <c r="EWZ99" s="230"/>
      <c r="EXA99" s="229"/>
      <c r="EXB99" s="226"/>
      <c r="EXC99" s="227"/>
      <c r="EXD99" s="227"/>
      <c r="EXE99" s="227"/>
      <c r="EXF99" s="228"/>
      <c r="EXG99" s="228"/>
      <c r="EXH99" s="228"/>
      <c r="EXI99" s="228"/>
      <c r="EXJ99" s="228"/>
      <c r="EXK99" s="228"/>
      <c r="EXL99" s="229"/>
      <c r="EXM99" s="230"/>
      <c r="EXN99" s="230"/>
      <c r="EXO99" s="231"/>
      <c r="EXP99" s="229"/>
      <c r="EXQ99" s="230"/>
      <c r="EXR99" s="229"/>
      <c r="EXS99" s="229"/>
      <c r="EXT99" s="230"/>
      <c r="EXU99" s="230"/>
      <c r="EXV99" s="230"/>
      <c r="EXW99" s="230"/>
      <c r="EXX99" s="230"/>
      <c r="EXY99" s="230"/>
      <c r="EXZ99" s="230"/>
      <c r="EYA99" s="230"/>
      <c r="EYB99" s="230"/>
      <c r="EYC99" s="230"/>
      <c r="EYD99" s="230"/>
      <c r="EYE99" s="230"/>
      <c r="EYF99" s="229"/>
      <c r="EYG99" s="226"/>
      <c r="EYH99" s="227"/>
      <c r="EYI99" s="227"/>
      <c r="EYJ99" s="227"/>
      <c r="EYK99" s="228"/>
      <c r="EYL99" s="228"/>
      <c r="EYM99" s="228"/>
      <c r="EYN99" s="228"/>
      <c r="EYO99" s="228"/>
      <c r="EYP99" s="228"/>
      <c r="EYQ99" s="229"/>
      <c r="EYR99" s="230"/>
      <c r="EYS99" s="230"/>
      <c r="EYT99" s="231"/>
      <c r="EYU99" s="229"/>
      <c r="EYV99" s="230"/>
      <c r="EYW99" s="229"/>
      <c r="EYX99" s="229"/>
      <c r="EYY99" s="230"/>
      <c r="EYZ99" s="230"/>
      <c r="EZA99" s="230"/>
      <c r="EZB99" s="230"/>
      <c r="EZC99" s="230"/>
      <c r="EZD99" s="230"/>
      <c r="EZE99" s="230"/>
      <c r="EZF99" s="230"/>
      <c r="EZG99" s="230"/>
      <c r="EZH99" s="230"/>
      <c r="EZI99" s="230"/>
      <c r="EZJ99" s="230"/>
      <c r="EZK99" s="229"/>
      <c r="EZL99" s="226"/>
      <c r="EZM99" s="227"/>
      <c r="EZN99" s="227"/>
      <c r="EZO99" s="227"/>
      <c r="EZP99" s="228"/>
      <c r="EZQ99" s="228"/>
      <c r="EZR99" s="228"/>
      <c r="EZS99" s="228"/>
      <c r="EZT99" s="228"/>
      <c r="EZU99" s="228"/>
      <c r="EZV99" s="229"/>
      <c r="EZW99" s="230"/>
      <c r="EZX99" s="230"/>
      <c r="EZY99" s="231"/>
      <c r="EZZ99" s="229"/>
      <c r="FAA99" s="230"/>
      <c r="FAB99" s="229"/>
      <c r="FAC99" s="229"/>
      <c r="FAD99" s="230"/>
      <c r="FAE99" s="230"/>
      <c r="FAF99" s="230"/>
      <c r="FAG99" s="230"/>
      <c r="FAH99" s="230"/>
      <c r="FAI99" s="230"/>
      <c r="FAJ99" s="230"/>
      <c r="FAK99" s="230"/>
      <c r="FAL99" s="230"/>
      <c r="FAM99" s="230"/>
      <c r="FAN99" s="230"/>
      <c r="FAO99" s="230"/>
      <c r="FAP99" s="229"/>
      <c r="FAQ99" s="226"/>
      <c r="FAR99" s="227"/>
      <c r="FAS99" s="227"/>
      <c r="FAT99" s="227"/>
      <c r="FAU99" s="228"/>
      <c r="FAV99" s="228"/>
      <c r="FAW99" s="228"/>
      <c r="FAX99" s="228"/>
      <c r="FAY99" s="228"/>
      <c r="FAZ99" s="228"/>
      <c r="FBA99" s="229"/>
      <c r="FBB99" s="230"/>
      <c r="FBC99" s="230"/>
      <c r="FBD99" s="231"/>
      <c r="FBE99" s="229"/>
      <c r="FBF99" s="230"/>
      <c r="FBG99" s="229"/>
      <c r="FBH99" s="229"/>
      <c r="FBI99" s="230"/>
      <c r="FBJ99" s="230"/>
      <c r="FBK99" s="230"/>
      <c r="FBL99" s="230"/>
      <c r="FBM99" s="230"/>
      <c r="FBN99" s="230"/>
      <c r="FBO99" s="230"/>
      <c r="FBP99" s="230"/>
      <c r="FBQ99" s="230"/>
      <c r="FBR99" s="230"/>
      <c r="FBS99" s="230"/>
      <c r="FBT99" s="230"/>
      <c r="FBU99" s="229"/>
      <c r="FBV99" s="226"/>
      <c r="FBW99" s="227"/>
      <c r="FBX99" s="227"/>
      <c r="FBY99" s="227"/>
      <c r="FBZ99" s="228"/>
      <c r="FCA99" s="228"/>
      <c r="FCB99" s="228"/>
      <c r="FCC99" s="228"/>
      <c r="FCD99" s="228"/>
      <c r="FCE99" s="228"/>
      <c r="FCF99" s="229"/>
      <c r="FCG99" s="230"/>
      <c r="FCH99" s="230"/>
      <c r="FCI99" s="231"/>
      <c r="FCJ99" s="229"/>
      <c r="FCK99" s="230"/>
      <c r="FCL99" s="229"/>
      <c r="FCM99" s="229"/>
      <c r="FCN99" s="230"/>
      <c r="FCO99" s="230"/>
      <c r="FCP99" s="230"/>
      <c r="FCQ99" s="230"/>
      <c r="FCR99" s="230"/>
      <c r="FCS99" s="230"/>
      <c r="FCT99" s="230"/>
      <c r="FCU99" s="230"/>
      <c r="FCV99" s="230"/>
      <c r="FCW99" s="230"/>
      <c r="FCX99" s="230"/>
      <c r="FCY99" s="230"/>
      <c r="FCZ99" s="229"/>
      <c r="FDA99" s="226"/>
      <c r="FDB99" s="227"/>
      <c r="FDC99" s="227"/>
      <c r="FDD99" s="227"/>
      <c r="FDE99" s="228"/>
      <c r="FDF99" s="228"/>
      <c r="FDG99" s="228"/>
      <c r="FDH99" s="228"/>
      <c r="FDI99" s="228"/>
      <c r="FDJ99" s="228"/>
      <c r="FDK99" s="229"/>
      <c r="FDL99" s="230"/>
      <c r="FDM99" s="230"/>
      <c r="FDN99" s="231"/>
      <c r="FDO99" s="229"/>
      <c r="FDP99" s="230"/>
      <c r="FDQ99" s="229"/>
      <c r="FDR99" s="229"/>
      <c r="FDS99" s="230"/>
      <c r="FDT99" s="230"/>
      <c r="FDU99" s="230"/>
      <c r="FDV99" s="230"/>
      <c r="FDW99" s="230"/>
      <c r="FDX99" s="230"/>
      <c r="FDY99" s="230"/>
      <c r="FDZ99" s="230"/>
      <c r="FEA99" s="230"/>
      <c r="FEB99" s="230"/>
      <c r="FEC99" s="230"/>
      <c r="FED99" s="230"/>
      <c r="FEE99" s="229"/>
      <c r="FEF99" s="226"/>
      <c r="FEG99" s="227"/>
      <c r="FEH99" s="227"/>
      <c r="FEI99" s="227"/>
      <c r="FEJ99" s="228"/>
      <c r="FEK99" s="228"/>
      <c r="FEL99" s="228"/>
      <c r="FEM99" s="228"/>
      <c r="FEN99" s="228"/>
      <c r="FEO99" s="228"/>
      <c r="FEP99" s="229"/>
      <c r="FEQ99" s="230"/>
      <c r="FER99" s="230"/>
      <c r="FES99" s="231"/>
      <c r="FET99" s="229"/>
      <c r="FEU99" s="230"/>
      <c r="FEV99" s="229"/>
      <c r="FEW99" s="229"/>
      <c r="FEX99" s="230"/>
      <c r="FEY99" s="230"/>
      <c r="FEZ99" s="230"/>
      <c r="FFA99" s="230"/>
      <c r="FFB99" s="230"/>
      <c r="FFC99" s="230"/>
      <c r="FFD99" s="230"/>
      <c r="FFE99" s="230"/>
      <c r="FFF99" s="230"/>
      <c r="FFG99" s="230"/>
      <c r="FFH99" s="230"/>
      <c r="FFI99" s="230"/>
      <c r="FFJ99" s="229"/>
      <c r="FFK99" s="226"/>
      <c r="FFL99" s="227"/>
      <c r="FFM99" s="227"/>
      <c r="FFN99" s="227"/>
      <c r="FFO99" s="228"/>
      <c r="FFP99" s="228"/>
      <c r="FFQ99" s="228"/>
      <c r="FFR99" s="228"/>
      <c r="FFS99" s="228"/>
      <c r="FFT99" s="228"/>
      <c r="FFU99" s="229"/>
      <c r="FFV99" s="230"/>
      <c r="FFW99" s="230"/>
      <c r="FFX99" s="231"/>
      <c r="FFY99" s="229"/>
      <c r="FFZ99" s="230"/>
      <c r="FGA99" s="229"/>
      <c r="FGB99" s="229"/>
      <c r="FGC99" s="230"/>
      <c r="FGD99" s="230"/>
      <c r="FGE99" s="230"/>
      <c r="FGF99" s="230"/>
      <c r="FGG99" s="230"/>
      <c r="FGH99" s="230"/>
      <c r="FGI99" s="230"/>
      <c r="FGJ99" s="230"/>
      <c r="FGK99" s="230"/>
      <c r="FGL99" s="230"/>
      <c r="FGM99" s="230"/>
      <c r="FGN99" s="230"/>
      <c r="FGO99" s="229"/>
      <c r="FGP99" s="226"/>
      <c r="FGQ99" s="227"/>
      <c r="FGR99" s="227"/>
      <c r="FGS99" s="227"/>
      <c r="FGT99" s="228"/>
      <c r="FGU99" s="228"/>
      <c r="FGV99" s="228"/>
      <c r="FGW99" s="228"/>
      <c r="FGX99" s="228"/>
      <c r="FGY99" s="228"/>
      <c r="FGZ99" s="229"/>
      <c r="FHA99" s="230"/>
      <c r="FHB99" s="230"/>
      <c r="FHC99" s="231"/>
      <c r="FHD99" s="229"/>
      <c r="FHE99" s="230"/>
      <c r="FHF99" s="229"/>
      <c r="FHG99" s="229"/>
      <c r="FHH99" s="230"/>
      <c r="FHI99" s="230"/>
      <c r="FHJ99" s="230"/>
      <c r="FHK99" s="230"/>
      <c r="FHL99" s="230"/>
      <c r="FHM99" s="230"/>
      <c r="FHN99" s="230"/>
      <c r="FHO99" s="230"/>
      <c r="FHP99" s="230"/>
      <c r="FHQ99" s="230"/>
      <c r="FHR99" s="230"/>
      <c r="FHS99" s="230"/>
      <c r="FHT99" s="229"/>
      <c r="FHU99" s="226"/>
      <c r="FHV99" s="227"/>
      <c r="FHW99" s="227"/>
      <c r="FHX99" s="227"/>
      <c r="FHY99" s="228"/>
      <c r="FHZ99" s="228"/>
      <c r="FIA99" s="228"/>
      <c r="FIB99" s="228"/>
      <c r="FIC99" s="228"/>
      <c r="FID99" s="228"/>
      <c r="FIE99" s="229"/>
      <c r="FIF99" s="230"/>
      <c r="FIG99" s="230"/>
      <c r="FIH99" s="231"/>
      <c r="FII99" s="229"/>
      <c r="FIJ99" s="230"/>
      <c r="FIK99" s="229"/>
      <c r="FIL99" s="229"/>
      <c r="FIM99" s="230"/>
      <c r="FIN99" s="230"/>
      <c r="FIO99" s="230"/>
      <c r="FIP99" s="230"/>
      <c r="FIQ99" s="230"/>
      <c r="FIR99" s="230"/>
      <c r="FIS99" s="230"/>
      <c r="FIT99" s="230"/>
      <c r="FIU99" s="230"/>
      <c r="FIV99" s="230"/>
      <c r="FIW99" s="230"/>
      <c r="FIX99" s="230"/>
      <c r="FIY99" s="229"/>
      <c r="FIZ99" s="226"/>
      <c r="FJA99" s="227"/>
      <c r="FJB99" s="227"/>
      <c r="FJC99" s="227"/>
      <c r="FJD99" s="228"/>
      <c r="FJE99" s="228"/>
      <c r="FJF99" s="228"/>
      <c r="FJG99" s="228"/>
      <c r="FJH99" s="228"/>
      <c r="FJI99" s="228"/>
      <c r="FJJ99" s="229"/>
      <c r="FJK99" s="230"/>
      <c r="FJL99" s="230"/>
      <c r="FJM99" s="231"/>
      <c r="FJN99" s="229"/>
      <c r="FJO99" s="230"/>
      <c r="FJP99" s="229"/>
      <c r="FJQ99" s="229"/>
      <c r="FJR99" s="230"/>
      <c r="FJS99" s="230"/>
      <c r="FJT99" s="230"/>
      <c r="FJU99" s="230"/>
      <c r="FJV99" s="230"/>
      <c r="FJW99" s="230"/>
      <c r="FJX99" s="230"/>
      <c r="FJY99" s="230"/>
      <c r="FJZ99" s="230"/>
      <c r="FKA99" s="230"/>
      <c r="FKB99" s="230"/>
      <c r="FKC99" s="230"/>
      <c r="FKD99" s="229"/>
      <c r="FKE99" s="226"/>
      <c r="FKF99" s="227"/>
      <c r="FKG99" s="227"/>
      <c r="FKH99" s="227"/>
      <c r="FKI99" s="228"/>
      <c r="FKJ99" s="228"/>
      <c r="FKK99" s="228"/>
      <c r="FKL99" s="228"/>
      <c r="FKM99" s="228"/>
      <c r="FKN99" s="228"/>
      <c r="FKO99" s="229"/>
      <c r="FKP99" s="230"/>
      <c r="FKQ99" s="230"/>
      <c r="FKR99" s="231"/>
      <c r="FKS99" s="229"/>
      <c r="FKT99" s="230"/>
      <c r="FKU99" s="229"/>
      <c r="FKV99" s="229"/>
      <c r="FKW99" s="230"/>
      <c r="FKX99" s="230"/>
      <c r="FKY99" s="230"/>
      <c r="FKZ99" s="230"/>
      <c r="FLA99" s="230"/>
      <c r="FLB99" s="230"/>
      <c r="FLC99" s="230"/>
      <c r="FLD99" s="230"/>
      <c r="FLE99" s="230"/>
      <c r="FLF99" s="230"/>
      <c r="FLG99" s="230"/>
      <c r="FLH99" s="230"/>
      <c r="FLI99" s="229"/>
      <c r="FLJ99" s="226"/>
      <c r="FLK99" s="227"/>
      <c r="FLL99" s="227"/>
      <c r="FLM99" s="227"/>
      <c r="FLN99" s="228"/>
      <c r="FLO99" s="228"/>
      <c r="FLP99" s="228"/>
      <c r="FLQ99" s="228"/>
      <c r="FLR99" s="228"/>
      <c r="FLS99" s="228"/>
      <c r="FLT99" s="229"/>
      <c r="FLU99" s="230"/>
      <c r="FLV99" s="230"/>
      <c r="FLW99" s="231"/>
      <c r="FLX99" s="229"/>
      <c r="FLY99" s="230"/>
      <c r="FLZ99" s="229"/>
      <c r="FMA99" s="229"/>
      <c r="FMB99" s="230"/>
      <c r="FMC99" s="230"/>
      <c r="FMD99" s="230"/>
      <c r="FME99" s="230"/>
      <c r="FMF99" s="230"/>
      <c r="FMG99" s="230"/>
      <c r="FMH99" s="230"/>
      <c r="FMI99" s="230"/>
      <c r="FMJ99" s="230"/>
      <c r="FMK99" s="230"/>
      <c r="FML99" s="230"/>
      <c r="FMM99" s="230"/>
      <c r="FMN99" s="229"/>
      <c r="FMO99" s="226"/>
      <c r="FMP99" s="227"/>
      <c r="FMQ99" s="227"/>
      <c r="FMR99" s="227"/>
      <c r="FMS99" s="228"/>
      <c r="FMT99" s="228"/>
      <c r="FMU99" s="228"/>
      <c r="FMV99" s="228"/>
      <c r="FMW99" s="228"/>
      <c r="FMX99" s="228"/>
      <c r="FMY99" s="229"/>
      <c r="FMZ99" s="230"/>
      <c r="FNA99" s="230"/>
      <c r="FNB99" s="231"/>
      <c r="FNC99" s="229"/>
      <c r="FND99" s="230"/>
      <c r="FNE99" s="229"/>
      <c r="FNF99" s="229"/>
      <c r="FNG99" s="230"/>
      <c r="FNH99" s="230"/>
      <c r="FNI99" s="230"/>
      <c r="FNJ99" s="230"/>
      <c r="FNK99" s="230"/>
      <c r="FNL99" s="230"/>
      <c r="FNM99" s="230"/>
      <c r="FNN99" s="230"/>
      <c r="FNO99" s="230"/>
      <c r="FNP99" s="230"/>
      <c r="FNQ99" s="230"/>
      <c r="FNR99" s="230"/>
      <c r="FNS99" s="229"/>
      <c r="FNT99" s="226"/>
      <c r="FNU99" s="227"/>
      <c r="FNV99" s="227"/>
      <c r="FNW99" s="227"/>
      <c r="FNX99" s="228"/>
      <c r="FNY99" s="228"/>
      <c r="FNZ99" s="228"/>
      <c r="FOA99" s="228"/>
      <c r="FOB99" s="228"/>
      <c r="FOC99" s="228"/>
      <c r="FOD99" s="229"/>
      <c r="FOE99" s="230"/>
      <c r="FOF99" s="230"/>
      <c r="FOG99" s="231"/>
      <c r="FOH99" s="229"/>
      <c r="FOI99" s="230"/>
      <c r="FOJ99" s="229"/>
      <c r="FOK99" s="229"/>
      <c r="FOL99" s="230"/>
      <c r="FOM99" s="230"/>
      <c r="FON99" s="230"/>
      <c r="FOO99" s="230"/>
      <c r="FOP99" s="230"/>
      <c r="FOQ99" s="230"/>
      <c r="FOR99" s="230"/>
      <c r="FOS99" s="230"/>
      <c r="FOT99" s="230"/>
      <c r="FOU99" s="230"/>
      <c r="FOV99" s="230"/>
      <c r="FOW99" s="230"/>
      <c r="FOX99" s="229"/>
      <c r="FOY99" s="226"/>
      <c r="FOZ99" s="227"/>
      <c r="FPA99" s="227"/>
      <c r="FPB99" s="227"/>
      <c r="FPC99" s="228"/>
      <c r="FPD99" s="228"/>
      <c r="FPE99" s="228"/>
      <c r="FPF99" s="228"/>
      <c r="FPG99" s="228"/>
      <c r="FPH99" s="228"/>
      <c r="FPI99" s="229"/>
      <c r="FPJ99" s="230"/>
      <c r="FPK99" s="230"/>
      <c r="FPL99" s="231"/>
      <c r="FPM99" s="229"/>
      <c r="FPN99" s="230"/>
      <c r="FPO99" s="229"/>
      <c r="FPP99" s="229"/>
      <c r="FPQ99" s="230"/>
      <c r="FPR99" s="230"/>
      <c r="FPS99" s="230"/>
      <c r="FPT99" s="230"/>
      <c r="FPU99" s="230"/>
      <c r="FPV99" s="230"/>
      <c r="FPW99" s="230"/>
      <c r="FPX99" s="230"/>
      <c r="FPY99" s="230"/>
      <c r="FPZ99" s="230"/>
      <c r="FQA99" s="230"/>
      <c r="FQB99" s="230"/>
      <c r="FQC99" s="229"/>
      <c r="FQD99" s="226"/>
      <c r="FQE99" s="227"/>
      <c r="FQF99" s="227"/>
      <c r="FQG99" s="227"/>
      <c r="FQH99" s="228"/>
      <c r="FQI99" s="228"/>
      <c r="FQJ99" s="228"/>
      <c r="FQK99" s="228"/>
      <c r="FQL99" s="228"/>
      <c r="FQM99" s="228"/>
      <c r="FQN99" s="229"/>
      <c r="FQO99" s="230"/>
      <c r="FQP99" s="230"/>
      <c r="FQQ99" s="231"/>
      <c r="FQR99" s="229"/>
      <c r="FQS99" s="230"/>
      <c r="FQT99" s="229"/>
      <c r="FQU99" s="229"/>
      <c r="FQV99" s="230"/>
      <c r="FQW99" s="230"/>
      <c r="FQX99" s="230"/>
      <c r="FQY99" s="230"/>
      <c r="FQZ99" s="230"/>
      <c r="FRA99" s="230"/>
      <c r="FRB99" s="230"/>
      <c r="FRC99" s="230"/>
      <c r="FRD99" s="230"/>
      <c r="FRE99" s="230"/>
      <c r="FRF99" s="230"/>
      <c r="FRG99" s="230"/>
      <c r="FRH99" s="229"/>
      <c r="FRI99" s="226"/>
      <c r="FRJ99" s="227"/>
      <c r="FRK99" s="227"/>
      <c r="FRL99" s="227"/>
      <c r="FRM99" s="228"/>
      <c r="FRN99" s="228"/>
      <c r="FRO99" s="228"/>
      <c r="FRP99" s="228"/>
      <c r="FRQ99" s="228"/>
      <c r="FRR99" s="228"/>
      <c r="FRS99" s="229"/>
      <c r="FRT99" s="230"/>
      <c r="FRU99" s="230"/>
      <c r="FRV99" s="231"/>
      <c r="FRW99" s="229"/>
      <c r="FRX99" s="230"/>
      <c r="FRY99" s="229"/>
      <c r="FRZ99" s="229"/>
      <c r="FSA99" s="230"/>
      <c r="FSB99" s="230"/>
      <c r="FSC99" s="230"/>
      <c r="FSD99" s="230"/>
      <c r="FSE99" s="230"/>
      <c r="FSF99" s="230"/>
      <c r="FSG99" s="230"/>
      <c r="FSH99" s="230"/>
      <c r="FSI99" s="230"/>
      <c r="FSJ99" s="230"/>
      <c r="FSK99" s="230"/>
      <c r="FSL99" s="230"/>
      <c r="FSM99" s="229"/>
      <c r="FSN99" s="226"/>
      <c r="FSO99" s="227"/>
      <c r="FSP99" s="227"/>
      <c r="FSQ99" s="227"/>
      <c r="FSR99" s="228"/>
      <c r="FSS99" s="228"/>
      <c r="FST99" s="228"/>
      <c r="FSU99" s="228"/>
      <c r="FSV99" s="228"/>
      <c r="FSW99" s="228"/>
      <c r="FSX99" s="229"/>
      <c r="FSY99" s="230"/>
      <c r="FSZ99" s="230"/>
      <c r="FTA99" s="231"/>
      <c r="FTB99" s="229"/>
      <c r="FTC99" s="230"/>
      <c r="FTD99" s="229"/>
      <c r="FTE99" s="229"/>
      <c r="FTF99" s="230"/>
      <c r="FTG99" s="230"/>
      <c r="FTH99" s="230"/>
      <c r="FTI99" s="230"/>
      <c r="FTJ99" s="230"/>
      <c r="FTK99" s="230"/>
      <c r="FTL99" s="230"/>
      <c r="FTM99" s="230"/>
      <c r="FTN99" s="230"/>
      <c r="FTO99" s="230"/>
      <c r="FTP99" s="230"/>
      <c r="FTQ99" s="230"/>
      <c r="FTR99" s="229"/>
      <c r="FTS99" s="226"/>
      <c r="FTT99" s="227"/>
      <c r="FTU99" s="227"/>
      <c r="FTV99" s="227"/>
      <c r="FTW99" s="228"/>
      <c r="FTX99" s="228"/>
      <c r="FTY99" s="228"/>
      <c r="FTZ99" s="228"/>
      <c r="FUA99" s="228"/>
      <c r="FUB99" s="228"/>
      <c r="FUC99" s="229"/>
      <c r="FUD99" s="230"/>
      <c r="FUE99" s="230"/>
      <c r="FUF99" s="231"/>
      <c r="FUG99" s="229"/>
      <c r="FUH99" s="230"/>
      <c r="FUI99" s="229"/>
      <c r="FUJ99" s="229"/>
      <c r="FUK99" s="230"/>
      <c r="FUL99" s="230"/>
      <c r="FUM99" s="230"/>
      <c r="FUN99" s="230"/>
      <c r="FUO99" s="230"/>
      <c r="FUP99" s="230"/>
      <c r="FUQ99" s="230"/>
      <c r="FUR99" s="230"/>
      <c r="FUS99" s="230"/>
      <c r="FUT99" s="230"/>
      <c r="FUU99" s="230"/>
      <c r="FUV99" s="230"/>
      <c r="FUW99" s="229"/>
      <c r="FUX99" s="226"/>
      <c r="FUY99" s="227"/>
      <c r="FUZ99" s="227"/>
      <c r="FVA99" s="227"/>
      <c r="FVB99" s="228"/>
      <c r="FVC99" s="228"/>
      <c r="FVD99" s="228"/>
      <c r="FVE99" s="228"/>
      <c r="FVF99" s="228"/>
      <c r="FVG99" s="228"/>
      <c r="FVH99" s="229"/>
      <c r="FVI99" s="230"/>
      <c r="FVJ99" s="230"/>
      <c r="FVK99" s="231"/>
      <c r="FVL99" s="229"/>
      <c r="FVM99" s="230"/>
      <c r="FVN99" s="229"/>
      <c r="FVO99" s="229"/>
      <c r="FVP99" s="230"/>
      <c r="FVQ99" s="230"/>
      <c r="FVR99" s="230"/>
      <c r="FVS99" s="230"/>
      <c r="FVT99" s="230"/>
      <c r="FVU99" s="230"/>
      <c r="FVV99" s="230"/>
      <c r="FVW99" s="230"/>
      <c r="FVX99" s="230"/>
      <c r="FVY99" s="230"/>
      <c r="FVZ99" s="230"/>
      <c r="FWA99" s="230"/>
      <c r="FWB99" s="229"/>
      <c r="FWC99" s="226"/>
      <c r="FWD99" s="227"/>
      <c r="FWE99" s="227"/>
      <c r="FWF99" s="227"/>
      <c r="FWG99" s="228"/>
      <c r="FWH99" s="228"/>
      <c r="FWI99" s="228"/>
      <c r="FWJ99" s="228"/>
      <c r="FWK99" s="228"/>
      <c r="FWL99" s="228"/>
      <c r="FWM99" s="229"/>
      <c r="FWN99" s="230"/>
      <c r="FWO99" s="230"/>
      <c r="FWP99" s="231"/>
      <c r="FWQ99" s="229"/>
      <c r="FWR99" s="230"/>
      <c r="FWS99" s="229"/>
      <c r="FWT99" s="229"/>
      <c r="FWU99" s="230"/>
      <c r="FWV99" s="230"/>
      <c r="FWW99" s="230"/>
      <c r="FWX99" s="230"/>
      <c r="FWY99" s="230"/>
      <c r="FWZ99" s="230"/>
      <c r="FXA99" s="230"/>
      <c r="FXB99" s="230"/>
      <c r="FXC99" s="230"/>
      <c r="FXD99" s="230"/>
      <c r="FXE99" s="230"/>
      <c r="FXF99" s="230"/>
      <c r="FXG99" s="229"/>
      <c r="FXH99" s="226"/>
      <c r="FXI99" s="227"/>
      <c r="FXJ99" s="227"/>
      <c r="FXK99" s="227"/>
      <c r="FXL99" s="228"/>
      <c r="FXM99" s="228"/>
      <c r="FXN99" s="228"/>
      <c r="FXO99" s="228"/>
      <c r="FXP99" s="228"/>
      <c r="FXQ99" s="228"/>
      <c r="FXR99" s="229"/>
      <c r="FXS99" s="230"/>
      <c r="FXT99" s="230"/>
      <c r="FXU99" s="231"/>
      <c r="FXV99" s="229"/>
      <c r="FXW99" s="230"/>
      <c r="FXX99" s="229"/>
      <c r="FXY99" s="229"/>
      <c r="FXZ99" s="230"/>
      <c r="FYA99" s="230"/>
      <c r="FYB99" s="230"/>
      <c r="FYC99" s="230"/>
      <c r="FYD99" s="230"/>
      <c r="FYE99" s="230"/>
      <c r="FYF99" s="230"/>
      <c r="FYG99" s="230"/>
      <c r="FYH99" s="230"/>
      <c r="FYI99" s="230"/>
      <c r="FYJ99" s="230"/>
      <c r="FYK99" s="230"/>
      <c r="FYL99" s="229"/>
      <c r="FYM99" s="226"/>
      <c r="FYN99" s="227"/>
      <c r="FYO99" s="227"/>
      <c r="FYP99" s="227"/>
      <c r="FYQ99" s="228"/>
      <c r="FYR99" s="228"/>
      <c r="FYS99" s="228"/>
      <c r="FYT99" s="228"/>
      <c r="FYU99" s="228"/>
      <c r="FYV99" s="228"/>
      <c r="FYW99" s="229"/>
      <c r="FYX99" s="230"/>
      <c r="FYY99" s="230"/>
      <c r="FYZ99" s="231"/>
      <c r="FZA99" s="229"/>
      <c r="FZB99" s="230"/>
      <c r="FZC99" s="229"/>
      <c r="FZD99" s="229"/>
      <c r="FZE99" s="230"/>
      <c r="FZF99" s="230"/>
      <c r="FZG99" s="230"/>
      <c r="FZH99" s="230"/>
      <c r="FZI99" s="230"/>
      <c r="FZJ99" s="230"/>
      <c r="FZK99" s="230"/>
      <c r="FZL99" s="230"/>
      <c r="FZM99" s="230"/>
      <c r="FZN99" s="230"/>
      <c r="FZO99" s="230"/>
      <c r="FZP99" s="230"/>
      <c r="FZQ99" s="229"/>
      <c r="FZR99" s="226"/>
      <c r="FZS99" s="227"/>
      <c r="FZT99" s="227"/>
      <c r="FZU99" s="227"/>
      <c r="FZV99" s="228"/>
      <c r="FZW99" s="228"/>
      <c r="FZX99" s="228"/>
      <c r="FZY99" s="228"/>
      <c r="FZZ99" s="228"/>
      <c r="GAA99" s="228"/>
      <c r="GAB99" s="229"/>
      <c r="GAC99" s="230"/>
      <c r="GAD99" s="230"/>
      <c r="GAE99" s="231"/>
      <c r="GAF99" s="229"/>
      <c r="GAG99" s="230"/>
      <c r="GAH99" s="229"/>
      <c r="GAI99" s="229"/>
      <c r="GAJ99" s="230"/>
      <c r="GAK99" s="230"/>
      <c r="GAL99" s="230"/>
      <c r="GAM99" s="230"/>
      <c r="GAN99" s="230"/>
      <c r="GAO99" s="230"/>
      <c r="GAP99" s="230"/>
      <c r="GAQ99" s="230"/>
      <c r="GAR99" s="230"/>
      <c r="GAS99" s="230"/>
      <c r="GAT99" s="230"/>
      <c r="GAU99" s="230"/>
      <c r="GAV99" s="229"/>
      <c r="GAW99" s="226"/>
      <c r="GAX99" s="227"/>
      <c r="GAY99" s="227"/>
      <c r="GAZ99" s="227"/>
      <c r="GBA99" s="228"/>
      <c r="GBB99" s="228"/>
      <c r="GBC99" s="228"/>
      <c r="GBD99" s="228"/>
      <c r="GBE99" s="228"/>
      <c r="GBF99" s="228"/>
      <c r="GBG99" s="229"/>
      <c r="GBH99" s="230"/>
      <c r="GBI99" s="230"/>
      <c r="GBJ99" s="231"/>
      <c r="GBK99" s="229"/>
      <c r="GBL99" s="230"/>
      <c r="GBM99" s="229"/>
      <c r="GBN99" s="229"/>
      <c r="GBO99" s="230"/>
      <c r="GBP99" s="230"/>
      <c r="GBQ99" s="230"/>
      <c r="GBR99" s="230"/>
      <c r="GBS99" s="230"/>
      <c r="GBT99" s="230"/>
      <c r="GBU99" s="230"/>
      <c r="GBV99" s="230"/>
      <c r="GBW99" s="230"/>
      <c r="GBX99" s="230"/>
      <c r="GBY99" s="230"/>
      <c r="GBZ99" s="230"/>
      <c r="GCA99" s="229"/>
      <c r="GCB99" s="226"/>
      <c r="GCC99" s="227"/>
      <c r="GCD99" s="227"/>
      <c r="GCE99" s="227"/>
      <c r="GCF99" s="228"/>
      <c r="GCG99" s="228"/>
      <c r="GCH99" s="228"/>
      <c r="GCI99" s="228"/>
      <c r="GCJ99" s="228"/>
      <c r="GCK99" s="228"/>
      <c r="GCL99" s="229"/>
      <c r="GCM99" s="230"/>
      <c r="GCN99" s="230"/>
      <c r="GCO99" s="231"/>
      <c r="GCP99" s="229"/>
      <c r="GCQ99" s="230"/>
      <c r="GCR99" s="229"/>
      <c r="GCS99" s="229"/>
      <c r="GCT99" s="230"/>
      <c r="GCU99" s="230"/>
      <c r="GCV99" s="230"/>
      <c r="GCW99" s="230"/>
      <c r="GCX99" s="230"/>
      <c r="GCY99" s="230"/>
      <c r="GCZ99" s="230"/>
      <c r="GDA99" s="230"/>
      <c r="GDB99" s="230"/>
      <c r="GDC99" s="230"/>
      <c r="GDD99" s="230"/>
      <c r="GDE99" s="230"/>
      <c r="GDF99" s="229"/>
      <c r="GDG99" s="226"/>
      <c r="GDH99" s="227"/>
      <c r="GDI99" s="227"/>
      <c r="GDJ99" s="227"/>
      <c r="GDK99" s="228"/>
      <c r="GDL99" s="228"/>
      <c r="GDM99" s="228"/>
      <c r="GDN99" s="228"/>
      <c r="GDO99" s="228"/>
      <c r="GDP99" s="228"/>
      <c r="GDQ99" s="229"/>
      <c r="GDR99" s="230"/>
      <c r="GDS99" s="230"/>
      <c r="GDT99" s="231"/>
      <c r="GDU99" s="229"/>
      <c r="GDV99" s="230"/>
      <c r="GDW99" s="229"/>
      <c r="GDX99" s="229"/>
      <c r="GDY99" s="230"/>
      <c r="GDZ99" s="230"/>
      <c r="GEA99" s="230"/>
      <c r="GEB99" s="230"/>
      <c r="GEC99" s="230"/>
      <c r="GED99" s="230"/>
      <c r="GEE99" s="230"/>
      <c r="GEF99" s="230"/>
      <c r="GEG99" s="230"/>
      <c r="GEH99" s="230"/>
      <c r="GEI99" s="230"/>
      <c r="GEJ99" s="230"/>
      <c r="GEK99" s="229"/>
      <c r="GEL99" s="226"/>
      <c r="GEM99" s="227"/>
      <c r="GEN99" s="227"/>
      <c r="GEO99" s="227"/>
      <c r="GEP99" s="228"/>
      <c r="GEQ99" s="228"/>
      <c r="GER99" s="228"/>
      <c r="GES99" s="228"/>
      <c r="GET99" s="228"/>
      <c r="GEU99" s="228"/>
      <c r="GEV99" s="229"/>
      <c r="GEW99" s="230"/>
      <c r="GEX99" s="230"/>
      <c r="GEY99" s="231"/>
      <c r="GEZ99" s="229"/>
      <c r="GFA99" s="230"/>
      <c r="GFB99" s="229"/>
      <c r="GFC99" s="229"/>
      <c r="GFD99" s="230"/>
      <c r="GFE99" s="230"/>
      <c r="GFF99" s="230"/>
      <c r="GFG99" s="230"/>
      <c r="GFH99" s="230"/>
      <c r="GFI99" s="230"/>
      <c r="GFJ99" s="230"/>
      <c r="GFK99" s="230"/>
      <c r="GFL99" s="230"/>
      <c r="GFM99" s="230"/>
      <c r="GFN99" s="230"/>
      <c r="GFO99" s="230"/>
      <c r="GFP99" s="229"/>
      <c r="GFQ99" s="226"/>
      <c r="GFR99" s="227"/>
      <c r="GFS99" s="227"/>
      <c r="GFT99" s="227"/>
      <c r="GFU99" s="228"/>
      <c r="GFV99" s="228"/>
      <c r="GFW99" s="228"/>
      <c r="GFX99" s="228"/>
      <c r="GFY99" s="228"/>
      <c r="GFZ99" s="228"/>
      <c r="GGA99" s="229"/>
      <c r="GGB99" s="230"/>
      <c r="GGC99" s="230"/>
      <c r="GGD99" s="231"/>
      <c r="GGE99" s="229"/>
      <c r="GGF99" s="230"/>
      <c r="GGG99" s="229"/>
      <c r="GGH99" s="229"/>
      <c r="GGI99" s="230"/>
      <c r="GGJ99" s="230"/>
      <c r="GGK99" s="230"/>
      <c r="GGL99" s="230"/>
      <c r="GGM99" s="230"/>
      <c r="GGN99" s="230"/>
      <c r="GGO99" s="230"/>
      <c r="GGP99" s="230"/>
      <c r="GGQ99" s="230"/>
      <c r="GGR99" s="230"/>
      <c r="GGS99" s="230"/>
      <c r="GGT99" s="230"/>
      <c r="GGU99" s="229"/>
      <c r="GGV99" s="226"/>
      <c r="GGW99" s="227"/>
      <c r="GGX99" s="227"/>
      <c r="GGY99" s="227"/>
      <c r="GGZ99" s="228"/>
      <c r="GHA99" s="228"/>
      <c r="GHB99" s="228"/>
      <c r="GHC99" s="228"/>
      <c r="GHD99" s="228"/>
      <c r="GHE99" s="228"/>
      <c r="GHF99" s="229"/>
      <c r="GHG99" s="230"/>
      <c r="GHH99" s="230"/>
      <c r="GHI99" s="231"/>
      <c r="GHJ99" s="229"/>
      <c r="GHK99" s="230"/>
      <c r="GHL99" s="229"/>
      <c r="GHM99" s="229"/>
      <c r="GHN99" s="230"/>
      <c r="GHO99" s="230"/>
      <c r="GHP99" s="230"/>
      <c r="GHQ99" s="230"/>
      <c r="GHR99" s="230"/>
      <c r="GHS99" s="230"/>
      <c r="GHT99" s="230"/>
      <c r="GHU99" s="230"/>
      <c r="GHV99" s="230"/>
      <c r="GHW99" s="230"/>
      <c r="GHX99" s="230"/>
      <c r="GHY99" s="230"/>
      <c r="GHZ99" s="229"/>
      <c r="GIA99" s="226"/>
      <c r="GIB99" s="227"/>
      <c r="GIC99" s="227"/>
      <c r="GID99" s="227"/>
      <c r="GIE99" s="228"/>
      <c r="GIF99" s="228"/>
      <c r="GIG99" s="228"/>
      <c r="GIH99" s="228"/>
      <c r="GII99" s="228"/>
      <c r="GIJ99" s="228"/>
      <c r="GIK99" s="229"/>
      <c r="GIL99" s="230"/>
      <c r="GIM99" s="230"/>
      <c r="GIN99" s="231"/>
      <c r="GIO99" s="229"/>
      <c r="GIP99" s="230"/>
      <c r="GIQ99" s="229"/>
      <c r="GIR99" s="229"/>
      <c r="GIS99" s="230"/>
      <c r="GIT99" s="230"/>
      <c r="GIU99" s="230"/>
      <c r="GIV99" s="230"/>
      <c r="GIW99" s="230"/>
      <c r="GIX99" s="230"/>
      <c r="GIY99" s="230"/>
      <c r="GIZ99" s="230"/>
      <c r="GJA99" s="230"/>
      <c r="GJB99" s="230"/>
      <c r="GJC99" s="230"/>
      <c r="GJD99" s="230"/>
      <c r="GJE99" s="229"/>
      <c r="GJF99" s="226"/>
      <c r="GJG99" s="227"/>
      <c r="GJH99" s="227"/>
      <c r="GJI99" s="227"/>
      <c r="GJJ99" s="228"/>
      <c r="GJK99" s="228"/>
      <c r="GJL99" s="228"/>
      <c r="GJM99" s="228"/>
      <c r="GJN99" s="228"/>
      <c r="GJO99" s="228"/>
      <c r="GJP99" s="229"/>
      <c r="GJQ99" s="230"/>
      <c r="GJR99" s="230"/>
      <c r="GJS99" s="231"/>
      <c r="GJT99" s="229"/>
      <c r="GJU99" s="230"/>
      <c r="GJV99" s="229"/>
      <c r="GJW99" s="229"/>
      <c r="GJX99" s="230"/>
      <c r="GJY99" s="230"/>
      <c r="GJZ99" s="230"/>
      <c r="GKA99" s="230"/>
      <c r="GKB99" s="230"/>
      <c r="GKC99" s="230"/>
      <c r="GKD99" s="230"/>
      <c r="GKE99" s="230"/>
      <c r="GKF99" s="230"/>
      <c r="GKG99" s="230"/>
      <c r="GKH99" s="230"/>
      <c r="GKI99" s="230"/>
      <c r="GKJ99" s="229"/>
      <c r="GKK99" s="226"/>
      <c r="GKL99" s="227"/>
      <c r="GKM99" s="227"/>
      <c r="GKN99" s="227"/>
      <c r="GKO99" s="228"/>
      <c r="GKP99" s="228"/>
      <c r="GKQ99" s="228"/>
      <c r="GKR99" s="228"/>
      <c r="GKS99" s="228"/>
      <c r="GKT99" s="228"/>
      <c r="GKU99" s="229"/>
      <c r="GKV99" s="230"/>
      <c r="GKW99" s="230"/>
      <c r="GKX99" s="231"/>
      <c r="GKY99" s="229"/>
      <c r="GKZ99" s="230"/>
      <c r="GLA99" s="229"/>
      <c r="GLB99" s="229"/>
      <c r="GLC99" s="230"/>
      <c r="GLD99" s="230"/>
      <c r="GLE99" s="230"/>
      <c r="GLF99" s="230"/>
      <c r="GLG99" s="230"/>
      <c r="GLH99" s="230"/>
      <c r="GLI99" s="230"/>
      <c r="GLJ99" s="230"/>
      <c r="GLK99" s="230"/>
      <c r="GLL99" s="230"/>
      <c r="GLM99" s="230"/>
      <c r="GLN99" s="230"/>
      <c r="GLO99" s="229"/>
      <c r="GLP99" s="226"/>
      <c r="GLQ99" s="227"/>
      <c r="GLR99" s="227"/>
      <c r="GLS99" s="227"/>
      <c r="GLT99" s="228"/>
      <c r="GLU99" s="228"/>
      <c r="GLV99" s="228"/>
      <c r="GLW99" s="228"/>
      <c r="GLX99" s="228"/>
      <c r="GLY99" s="228"/>
      <c r="GLZ99" s="229"/>
      <c r="GMA99" s="230"/>
      <c r="GMB99" s="230"/>
      <c r="GMC99" s="231"/>
      <c r="GMD99" s="229"/>
      <c r="GME99" s="230"/>
      <c r="GMF99" s="229"/>
      <c r="GMG99" s="229"/>
      <c r="GMH99" s="230"/>
      <c r="GMI99" s="230"/>
      <c r="GMJ99" s="230"/>
      <c r="GMK99" s="230"/>
      <c r="GML99" s="230"/>
      <c r="GMM99" s="230"/>
      <c r="GMN99" s="230"/>
      <c r="GMO99" s="230"/>
      <c r="GMP99" s="230"/>
      <c r="GMQ99" s="230"/>
      <c r="GMR99" s="230"/>
      <c r="GMS99" s="230"/>
      <c r="GMT99" s="229"/>
      <c r="GMU99" s="226"/>
      <c r="GMV99" s="227"/>
      <c r="GMW99" s="227"/>
      <c r="GMX99" s="227"/>
      <c r="GMY99" s="228"/>
      <c r="GMZ99" s="228"/>
      <c r="GNA99" s="228"/>
      <c r="GNB99" s="228"/>
      <c r="GNC99" s="228"/>
      <c r="GND99" s="228"/>
      <c r="GNE99" s="229"/>
      <c r="GNF99" s="230"/>
      <c r="GNG99" s="230"/>
      <c r="GNH99" s="231"/>
      <c r="GNI99" s="229"/>
      <c r="GNJ99" s="230"/>
      <c r="GNK99" s="229"/>
      <c r="GNL99" s="229"/>
      <c r="GNM99" s="230"/>
      <c r="GNN99" s="230"/>
      <c r="GNO99" s="230"/>
      <c r="GNP99" s="230"/>
      <c r="GNQ99" s="230"/>
      <c r="GNR99" s="230"/>
      <c r="GNS99" s="230"/>
      <c r="GNT99" s="230"/>
      <c r="GNU99" s="230"/>
      <c r="GNV99" s="230"/>
      <c r="GNW99" s="230"/>
      <c r="GNX99" s="230"/>
      <c r="GNY99" s="229"/>
      <c r="GNZ99" s="226"/>
      <c r="GOA99" s="227"/>
      <c r="GOB99" s="227"/>
      <c r="GOC99" s="227"/>
      <c r="GOD99" s="228"/>
      <c r="GOE99" s="228"/>
      <c r="GOF99" s="228"/>
      <c r="GOG99" s="228"/>
      <c r="GOH99" s="228"/>
      <c r="GOI99" s="228"/>
      <c r="GOJ99" s="229"/>
      <c r="GOK99" s="230"/>
      <c r="GOL99" s="230"/>
      <c r="GOM99" s="231"/>
      <c r="GON99" s="229"/>
      <c r="GOO99" s="230"/>
      <c r="GOP99" s="229"/>
      <c r="GOQ99" s="229"/>
      <c r="GOR99" s="230"/>
      <c r="GOS99" s="230"/>
      <c r="GOT99" s="230"/>
      <c r="GOU99" s="230"/>
      <c r="GOV99" s="230"/>
      <c r="GOW99" s="230"/>
      <c r="GOX99" s="230"/>
      <c r="GOY99" s="230"/>
      <c r="GOZ99" s="230"/>
      <c r="GPA99" s="230"/>
      <c r="GPB99" s="230"/>
      <c r="GPC99" s="230"/>
      <c r="GPD99" s="229"/>
      <c r="GPE99" s="226"/>
      <c r="GPF99" s="227"/>
      <c r="GPG99" s="227"/>
      <c r="GPH99" s="227"/>
      <c r="GPI99" s="228"/>
      <c r="GPJ99" s="228"/>
      <c r="GPK99" s="228"/>
      <c r="GPL99" s="228"/>
      <c r="GPM99" s="228"/>
      <c r="GPN99" s="228"/>
      <c r="GPO99" s="229"/>
      <c r="GPP99" s="230"/>
      <c r="GPQ99" s="230"/>
      <c r="GPR99" s="231"/>
      <c r="GPS99" s="229"/>
      <c r="GPT99" s="230"/>
      <c r="GPU99" s="229"/>
      <c r="GPV99" s="229"/>
      <c r="GPW99" s="230"/>
      <c r="GPX99" s="230"/>
      <c r="GPY99" s="230"/>
      <c r="GPZ99" s="230"/>
      <c r="GQA99" s="230"/>
      <c r="GQB99" s="230"/>
      <c r="GQC99" s="230"/>
      <c r="GQD99" s="230"/>
      <c r="GQE99" s="230"/>
      <c r="GQF99" s="230"/>
      <c r="GQG99" s="230"/>
      <c r="GQH99" s="230"/>
      <c r="GQI99" s="229"/>
      <c r="GQJ99" s="226"/>
      <c r="GQK99" s="227"/>
      <c r="GQL99" s="227"/>
      <c r="GQM99" s="227"/>
      <c r="GQN99" s="228"/>
      <c r="GQO99" s="228"/>
      <c r="GQP99" s="228"/>
      <c r="GQQ99" s="228"/>
      <c r="GQR99" s="228"/>
      <c r="GQS99" s="228"/>
      <c r="GQT99" s="229"/>
      <c r="GQU99" s="230"/>
      <c r="GQV99" s="230"/>
      <c r="GQW99" s="231"/>
      <c r="GQX99" s="229"/>
      <c r="GQY99" s="230"/>
      <c r="GQZ99" s="229"/>
      <c r="GRA99" s="229"/>
      <c r="GRB99" s="230"/>
      <c r="GRC99" s="230"/>
      <c r="GRD99" s="230"/>
      <c r="GRE99" s="230"/>
      <c r="GRF99" s="230"/>
      <c r="GRG99" s="230"/>
      <c r="GRH99" s="230"/>
      <c r="GRI99" s="230"/>
      <c r="GRJ99" s="230"/>
      <c r="GRK99" s="230"/>
      <c r="GRL99" s="230"/>
      <c r="GRM99" s="230"/>
      <c r="GRN99" s="229"/>
      <c r="GRO99" s="226"/>
      <c r="GRP99" s="227"/>
      <c r="GRQ99" s="227"/>
      <c r="GRR99" s="227"/>
      <c r="GRS99" s="228"/>
      <c r="GRT99" s="228"/>
      <c r="GRU99" s="228"/>
      <c r="GRV99" s="228"/>
      <c r="GRW99" s="228"/>
      <c r="GRX99" s="228"/>
      <c r="GRY99" s="229"/>
      <c r="GRZ99" s="230"/>
      <c r="GSA99" s="230"/>
      <c r="GSB99" s="231"/>
      <c r="GSC99" s="229"/>
      <c r="GSD99" s="230"/>
      <c r="GSE99" s="229"/>
      <c r="GSF99" s="229"/>
      <c r="GSG99" s="230"/>
      <c r="GSH99" s="230"/>
      <c r="GSI99" s="230"/>
      <c r="GSJ99" s="230"/>
      <c r="GSK99" s="230"/>
      <c r="GSL99" s="230"/>
      <c r="GSM99" s="230"/>
      <c r="GSN99" s="230"/>
      <c r="GSO99" s="230"/>
      <c r="GSP99" s="230"/>
      <c r="GSQ99" s="230"/>
      <c r="GSR99" s="230"/>
      <c r="GSS99" s="229"/>
      <c r="GST99" s="226"/>
      <c r="GSU99" s="227"/>
      <c r="GSV99" s="227"/>
      <c r="GSW99" s="227"/>
      <c r="GSX99" s="228"/>
      <c r="GSY99" s="228"/>
      <c r="GSZ99" s="228"/>
      <c r="GTA99" s="228"/>
      <c r="GTB99" s="228"/>
      <c r="GTC99" s="228"/>
      <c r="GTD99" s="229"/>
      <c r="GTE99" s="230"/>
      <c r="GTF99" s="230"/>
      <c r="GTG99" s="231"/>
      <c r="GTH99" s="229"/>
      <c r="GTI99" s="230"/>
      <c r="GTJ99" s="229"/>
      <c r="GTK99" s="229"/>
      <c r="GTL99" s="230"/>
      <c r="GTM99" s="230"/>
      <c r="GTN99" s="230"/>
      <c r="GTO99" s="230"/>
      <c r="GTP99" s="230"/>
      <c r="GTQ99" s="230"/>
      <c r="GTR99" s="230"/>
      <c r="GTS99" s="230"/>
      <c r="GTT99" s="230"/>
      <c r="GTU99" s="230"/>
      <c r="GTV99" s="230"/>
      <c r="GTW99" s="230"/>
      <c r="GTX99" s="229"/>
      <c r="GTY99" s="226"/>
      <c r="GTZ99" s="227"/>
      <c r="GUA99" s="227"/>
      <c r="GUB99" s="227"/>
      <c r="GUC99" s="228"/>
      <c r="GUD99" s="228"/>
      <c r="GUE99" s="228"/>
      <c r="GUF99" s="228"/>
      <c r="GUG99" s="228"/>
      <c r="GUH99" s="228"/>
      <c r="GUI99" s="229"/>
      <c r="GUJ99" s="230"/>
      <c r="GUK99" s="230"/>
      <c r="GUL99" s="231"/>
      <c r="GUM99" s="229"/>
      <c r="GUN99" s="230"/>
      <c r="GUO99" s="229"/>
      <c r="GUP99" s="229"/>
      <c r="GUQ99" s="230"/>
      <c r="GUR99" s="230"/>
      <c r="GUS99" s="230"/>
      <c r="GUT99" s="230"/>
      <c r="GUU99" s="230"/>
      <c r="GUV99" s="230"/>
      <c r="GUW99" s="230"/>
      <c r="GUX99" s="230"/>
      <c r="GUY99" s="230"/>
      <c r="GUZ99" s="230"/>
      <c r="GVA99" s="230"/>
      <c r="GVB99" s="230"/>
      <c r="GVC99" s="229"/>
      <c r="GVD99" s="226"/>
      <c r="GVE99" s="227"/>
      <c r="GVF99" s="227"/>
      <c r="GVG99" s="227"/>
      <c r="GVH99" s="228"/>
      <c r="GVI99" s="228"/>
      <c r="GVJ99" s="228"/>
      <c r="GVK99" s="228"/>
      <c r="GVL99" s="228"/>
      <c r="GVM99" s="228"/>
      <c r="GVN99" s="229"/>
      <c r="GVO99" s="230"/>
      <c r="GVP99" s="230"/>
      <c r="GVQ99" s="231"/>
      <c r="GVR99" s="229"/>
      <c r="GVS99" s="230"/>
      <c r="GVT99" s="229"/>
      <c r="GVU99" s="229"/>
      <c r="GVV99" s="230"/>
      <c r="GVW99" s="230"/>
      <c r="GVX99" s="230"/>
      <c r="GVY99" s="230"/>
      <c r="GVZ99" s="230"/>
      <c r="GWA99" s="230"/>
      <c r="GWB99" s="230"/>
      <c r="GWC99" s="230"/>
      <c r="GWD99" s="230"/>
      <c r="GWE99" s="230"/>
      <c r="GWF99" s="230"/>
      <c r="GWG99" s="230"/>
      <c r="GWH99" s="229"/>
      <c r="GWI99" s="226"/>
      <c r="GWJ99" s="227"/>
      <c r="GWK99" s="227"/>
      <c r="GWL99" s="227"/>
      <c r="GWM99" s="228"/>
      <c r="GWN99" s="228"/>
      <c r="GWO99" s="228"/>
      <c r="GWP99" s="228"/>
      <c r="GWQ99" s="228"/>
      <c r="GWR99" s="228"/>
      <c r="GWS99" s="229"/>
      <c r="GWT99" s="230"/>
      <c r="GWU99" s="230"/>
      <c r="GWV99" s="231"/>
      <c r="GWW99" s="229"/>
      <c r="GWX99" s="230"/>
      <c r="GWY99" s="229"/>
      <c r="GWZ99" s="229"/>
      <c r="GXA99" s="230"/>
      <c r="GXB99" s="230"/>
      <c r="GXC99" s="230"/>
      <c r="GXD99" s="230"/>
      <c r="GXE99" s="230"/>
      <c r="GXF99" s="230"/>
      <c r="GXG99" s="230"/>
      <c r="GXH99" s="230"/>
      <c r="GXI99" s="230"/>
      <c r="GXJ99" s="230"/>
      <c r="GXK99" s="230"/>
      <c r="GXL99" s="230"/>
      <c r="GXM99" s="229"/>
      <c r="GXN99" s="226"/>
      <c r="GXO99" s="227"/>
      <c r="GXP99" s="227"/>
      <c r="GXQ99" s="227"/>
      <c r="GXR99" s="228"/>
      <c r="GXS99" s="228"/>
      <c r="GXT99" s="228"/>
      <c r="GXU99" s="228"/>
      <c r="GXV99" s="228"/>
      <c r="GXW99" s="228"/>
      <c r="GXX99" s="229"/>
      <c r="GXY99" s="230"/>
      <c r="GXZ99" s="230"/>
      <c r="GYA99" s="231"/>
      <c r="GYB99" s="229"/>
      <c r="GYC99" s="230"/>
      <c r="GYD99" s="229"/>
      <c r="GYE99" s="229"/>
      <c r="GYF99" s="230"/>
      <c r="GYG99" s="230"/>
      <c r="GYH99" s="230"/>
      <c r="GYI99" s="230"/>
      <c r="GYJ99" s="230"/>
      <c r="GYK99" s="230"/>
      <c r="GYL99" s="230"/>
      <c r="GYM99" s="230"/>
      <c r="GYN99" s="230"/>
      <c r="GYO99" s="230"/>
      <c r="GYP99" s="230"/>
      <c r="GYQ99" s="230"/>
      <c r="GYR99" s="229"/>
      <c r="GYS99" s="226"/>
      <c r="GYT99" s="227"/>
      <c r="GYU99" s="227"/>
      <c r="GYV99" s="227"/>
      <c r="GYW99" s="228"/>
      <c r="GYX99" s="228"/>
      <c r="GYY99" s="228"/>
      <c r="GYZ99" s="228"/>
      <c r="GZA99" s="228"/>
      <c r="GZB99" s="228"/>
      <c r="GZC99" s="229"/>
      <c r="GZD99" s="230"/>
      <c r="GZE99" s="230"/>
      <c r="GZF99" s="231"/>
      <c r="GZG99" s="229"/>
      <c r="GZH99" s="230"/>
      <c r="GZI99" s="229"/>
      <c r="GZJ99" s="229"/>
      <c r="GZK99" s="230"/>
      <c r="GZL99" s="230"/>
      <c r="GZM99" s="230"/>
      <c r="GZN99" s="230"/>
      <c r="GZO99" s="230"/>
      <c r="GZP99" s="230"/>
      <c r="GZQ99" s="230"/>
      <c r="GZR99" s="230"/>
      <c r="GZS99" s="230"/>
      <c r="GZT99" s="230"/>
      <c r="GZU99" s="230"/>
      <c r="GZV99" s="230"/>
      <c r="GZW99" s="229"/>
      <c r="GZX99" s="226"/>
      <c r="GZY99" s="227"/>
      <c r="GZZ99" s="227"/>
      <c r="HAA99" s="227"/>
      <c r="HAB99" s="228"/>
      <c r="HAC99" s="228"/>
      <c r="HAD99" s="228"/>
      <c r="HAE99" s="228"/>
      <c r="HAF99" s="228"/>
      <c r="HAG99" s="228"/>
      <c r="HAH99" s="229"/>
      <c r="HAI99" s="230"/>
      <c r="HAJ99" s="230"/>
      <c r="HAK99" s="231"/>
      <c r="HAL99" s="229"/>
      <c r="HAM99" s="230"/>
      <c r="HAN99" s="229"/>
      <c r="HAO99" s="229"/>
      <c r="HAP99" s="230"/>
      <c r="HAQ99" s="230"/>
      <c r="HAR99" s="230"/>
      <c r="HAS99" s="230"/>
      <c r="HAT99" s="230"/>
      <c r="HAU99" s="230"/>
      <c r="HAV99" s="230"/>
      <c r="HAW99" s="230"/>
      <c r="HAX99" s="230"/>
      <c r="HAY99" s="230"/>
      <c r="HAZ99" s="230"/>
      <c r="HBA99" s="230"/>
      <c r="HBB99" s="229"/>
      <c r="HBC99" s="226"/>
      <c r="HBD99" s="227"/>
      <c r="HBE99" s="227"/>
      <c r="HBF99" s="227"/>
      <c r="HBG99" s="228"/>
      <c r="HBH99" s="228"/>
      <c r="HBI99" s="228"/>
      <c r="HBJ99" s="228"/>
      <c r="HBK99" s="228"/>
      <c r="HBL99" s="228"/>
      <c r="HBM99" s="229"/>
      <c r="HBN99" s="230"/>
      <c r="HBO99" s="230"/>
      <c r="HBP99" s="231"/>
      <c r="HBQ99" s="229"/>
      <c r="HBR99" s="230"/>
      <c r="HBS99" s="229"/>
      <c r="HBT99" s="229"/>
      <c r="HBU99" s="230"/>
      <c r="HBV99" s="230"/>
      <c r="HBW99" s="230"/>
      <c r="HBX99" s="230"/>
      <c r="HBY99" s="230"/>
      <c r="HBZ99" s="230"/>
      <c r="HCA99" s="230"/>
      <c r="HCB99" s="230"/>
      <c r="HCC99" s="230"/>
      <c r="HCD99" s="230"/>
      <c r="HCE99" s="230"/>
      <c r="HCF99" s="230"/>
      <c r="HCG99" s="229"/>
      <c r="HCH99" s="226"/>
      <c r="HCI99" s="227"/>
      <c r="HCJ99" s="227"/>
      <c r="HCK99" s="227"/>
      <c r="HCL99" s="228"/>
      <c r="HCM99" s="228"/>
      <c r="HCN99" s="228"/>
      <c r="HCO99" s="228"/>
      <c r="HCP99" s="228"/>
      <c r="HCQ99" s="228"/>
      <c r="HCR99" s="229"/>
      <c r="HCS99" s="230"/>
      <c r="HCT99" s="230"/>
      <c r="HCU99" s="231"/>
      <c r="HCV99" s="229"/>
      <c r="HCW99" s="230"/>
      <c r="HCX99" s="229"/>
      <c r="HCY99" s="229"/>
      <c r="HCZ99" s="230"/>
      <c r="HDA99" s="230"/>
      <c r="HDB99" s="230"/>
      <c r="HDC99" s="230"/>
      <c r="HDD99" s="230"/>
      <c r="HDE99" s="230"/>
      <c r="HDF99" s="230"/>
      <c r="HDG99" s="230"/>
      <c r="HDH99" s="230"/>
      <c r="HDI99" s="230"/>
      <c r="HDJ99" s="230"/>
      <c r="HDK99" s="230"/>
      <c r="HDL99" s="229"/>
      <c r="HDM99" s="226"/>
      <c r="HDN99" s="227"/>
      <c r="HDO99" s="227"/>
      <c r="HDP99" s="227"/>
      <c r="HDQ99" s="228"/>
      <c r="HDR99" s="228"/>
      <c r="HDS99" s="228"/>
      <c r="HDT99" s="228"/>
      <c r="HDU99" s="228"/>
      <c r="HDV99" s="228"/>
      <c r="HDW99" s="229"/>
      <c r="HDX99" s="230"/>
      <c r="HDY99" s="230"/>
      <c r="HDZ99" s="231"/>
      <c r="HEA99" s="229"/>
      <c r="HEB99" s="230"/>
      <c r="HEC99" s="229"/>
      <c r="HED99" s="229"/>
      <c r="HEE99" s="230"/>
      <c r="HEF99" s="230"/>
      <c r="HEG99" s="230"/>
      <c r="HEH99" s="230"/>
      <c r="HEI99" s="230"/>
      <c r="HEJ99" s="230"/>
      <c r="HEK99" s="230"/>
      <c r="HEL99" s="230"/>
      <c r="HEM99" s="230"/>
      <c r="HEN99" s="230"/>
      <c r="HEO99" s="230"/>
      <c r="HEP99" s="230"/>
      <c r="HEQ99" s="229"/>
      <c r="HER99" s="226"/>
      <c r="HES99" s="227"/>
      <c r="HET99" s="227"/>
      <c r="HEU99" s="227"/>
      <c r="HEV99" s="228"/>
      <c r="HEW99" s="228"/>
      <c r="HEX99" s="228"/>
      <c r="HEY99" s="228"/>
      <c r="HEZ99" s="228"/>
      <c r="HFA99" s="228"/>
      <c r="HFB99" s="229"/>
      <c r="HFC99" s="230"/>
      <c r="HFD99" s="230"/>
      <c r="HFE99" s="231"/>
      <c r="HFF99" s="229"/>
      <c r="HFG99" s="230"/>
      <c r="HFH99" s="229"/>
      <c r="HFI99" s="229"/>
      <c r="HFJ99" s="230"/>
      <c r="HFK99" s="230"/>
      <c r="HFL99" s="230"/>
      <c r="HFM99" s="230"/>
      <c r="HFN99" s="230"/>
      <c r="HFO99" s="230"/>
      <c r="HFP99" s="230"/>
      <c r="HFQ99" s="230"/>
      <c r="HFR99" s="230"/>
      <c r="HFS99" s="230"/>
      <c r="HFT99" s="230"/>
      <c r="HFU99" s="230"/>
      <c r="HFV99" s="229"/>
      <c r="HFW99" s="226"/>
      <c r="HFX99" s="227"/>
      <c r="HFY99" s="227"/>
      <c r="HFZ99" s="227"/>
      <c r="HGA99" s="228"/>
      <c r="HGB99" s="228"/>
      <c r="HGC99" s="228"/>
      <c r="HGD99" s="228"/>
      <c r="HGE99" s="228"/>
      <c r="HGF99" s="228"/>
      <c r="HGG99" s="229"/>
      <c r="HGH99" s="230"/>
      <c r="HGI99" s="230"/>
      <c r="HGJ99" s="231"/>
      <c r="HGK99" s="229"/>
      <c r="HGL99" s="230"/>
      <c r="HGM99" s="229"/>
      <c r="HGN99" s="229"/>
      <c r="HGO99" s="230"/>
      <c r="HGP99" s="230"/>
      <c r="HGQ99" s="230"/>
      <c r="HGR99" s="230"/>
      <c r="HGS99" s="230"/>
      <c r="HGT99" s="230"/>
      <c r="HGU99" s="230"/>
      <c r="HGV99" s="230"/>
      <c r="HGW99" s="230"/>
      <c r="HGX99" s="230"/>
      <c r="HGY99" s="230"/>
      <c r="HGZ99" s="230"/>
      <c r="HHA99" s="229"/>
      <c r="HHB99" s="226"/>
      <c r="HHC99" s="227"/>
      <c r="HHD99" s="227"/>
      <c r="HHE99" s="227"/>
      <c r="HHF99" s="228"/>
      <c r="HHG99" s="228"/>
      <c r="HHH99" s="228"/>
      <c r="HHI99" s="228"/>
      <c r="HHJ99" s="228"/>
      <c r="HHK99" s="228"/>
      <c r="HHL99" s="229"/>
      <c r="HHM99" s="230"/>
      <c r="HHN99" s="230"/>
      <c r="HHO99" s="231"/>
      <c r="HHP99" s="229"/>
      <c r="HHQ99" s="230"/>
      <c r="HHR99" s="229"/>
      <c r="HHS99" s="229"/>
      <c r="HHT99" s="230"/>
      <c r="HHU99" s="230"/>
      <c r="HHV99" s="230"/>
      <c r="HHW99" s="230"/>
      <c r="HHX99" s="230"/>
      <c r="HHY99" s="230"/>
      <c r="HHZ99" s="230"/>
      <c r="HIA99" s="230"/>
      <c r="HIB99" s="230"/>
      <c r="HIC99" s="230"/>
      <c r="HID99" s="230"/>
      <c r="HIE99" s="230"/>
      <c r="HIF99" s="229"/>
      <c r="HIG99" s="226"/>
      <c r="HIH99" s="227"/>
      <c r="HII99" s="227"/>
      <c r="HIJ99" s="227"/>
      <c r="HIK99" s="228"/>
      <c r="HIL99" s="228"/>
      <c r="HIM99" s="228"/>
      <c r="HIN99" s="228"/>
      <c r="HIO99" s="228"/>
      <c r="HIP99" s="228"/>
      <c r="HIQ99" s="229"/>
      <c r="HIR99" s="230"/>
      <c r="HIS99" s="230"/>
      <c r="HIT99" s="231"/>
      <c r="HIU99" s="229"/>
      <c r="HIV99" s="230"/>
      <c r="HIW99" s="229"/>
      <c r="HIX99" s="229"/>
      <c r="HIY99" s="230"/>
      <c r="HIZ99" s="230"/>
      <c r="HJA99" s="230"/>
      <c r="HJB99" s="230"/>
      <c r="HJC99" s="230"/>
      <c r="HJD99" s="230"/>
      <c r="HJE99" s="230"/>
      <c r="HJF99" s="230"/>
      <c r="HJG99" s="230"/>
      <c r="HJH99" s="230"/>
      <c r="HJI99" s="230"/>
      <c r="HJJ99" s="230"/>
      <c r="HJK99" s="229"/>
      <c r="HJL99" s="226"/>
      <c r="HJM99" s="227"/>
      <c r="HJN99" s="227"/>
      <c r="HJO99" s="227"/>
      <c r="HJP99" s="228"/>
      <c r="HJQ99" s="228"/>
      <c r="HJR99" s="228"/>
      <c r="HJS99" s="228"/>
      <c r="HJT99" s="228"/>
      <c r="HJU99" s="228"/>
      <c r="HJV99" s="229"/>
      <c r="HJW99" s="230"/>
      <c r="HJX99" s="230"/>
      <c r="HJY99" s="231"/>
      <c r="HJZ99" s="229"/>
      <c r="HKA99" s="230"/>
      <c r="HKB99" s="229"/>
      <c r="HKC99" s="229"/>
      <c r="HKD99" s="230"/>
      <c r="HKE99" s="230"/>
      <c r="HKF99" s="230"/>
      <c r="HKG99" s="230"/>
      <c r="HKH99" s="230"/>
      <c r="HKI99" s="230"/>
      <c r="HKJ99" s="230"/>
      <c r="HKK99" s="230"/>
      <c r="HKL99" s="230"/>
      <c r="HKM99" s="230"/>
      <c r="HKN99" s="230"/>
      <c r="HKO99" s="230"/>
      <c r="HKP99" s="229"/>
      <c r="HKQ99" s="226"/>
      <c r="HKR99" s="227"/>
      <c r="HKS99" s="227"/>
      <c r="HKT99" s="227"/>
      <c r="HKU99" s="228"/>
      <c r="HKV99" s="228"/>
      <c r="HKW99" s="228"/>
      <c r="HKX99" s="228"/>
      <c r="HKY99" s="228"/>
      <c r="HKZ99" s="228"/>
      <c r="HLA99" s="229"/>
      <c r="HLB99" s="230"/>
      <c r="HLC99" s="230"/>
      <c r="HLD99" s="231"/>
      <c r="HLE99" s="229"/>
      <c r="HLF99" s="230"/>
      <c r="HLG99" s="229"/>
      <c r="HLH99" s="229"/>
      <c r="HLI99" s="230"/>
      <c r="HLJ99" s="230"/>
      <c r="HLK99" s="230"/>
      <c r="HLL99" s="230"/>
      <c r="HLM99" s="230"/>
      <c r="HLN99" s="230"/>
      <c r="HLO99" s="230"/>
      <c r="HLP99" s="230"/>
      <c r="HLQ99" s="230"/>
      <c r="HLR99" s="230"/>
      <c r="HLS99" s="230"/>
      <c r="HLT99" s="230"/>
      <c r="HLU99" s="229"/>
      <c r="HLV99" s="226"/>
      <c r="HLW99" s="227"/>
      <c r="HLX99" s="227"/>
      <c r="HLY99" s="227"/>
      <c r="HLZ99" s="228"/>
      <c r="HMA99" s="228"/>
      <c r="HMB99" s="228"/>
      <c r="HMC99" s="228"/>
      <c r="HMD99" s="228"/>
      <c r="HME99" s="228"/>
      <c r="HMF99" s="229"/>
      <c r="HMG99" s="230"/>
      <c r="HMH99" s="230"/>
      <c r="HMI99" s="231"/>
      <c r="HMJ99" s="229"/>
      <c r="HMK99" s="230"/>
      <c r="HML99" s="229"/>
      <c r="HMM99" s="229"/>
      <c r="HMN99" s="230"/>
      <c r="HMO99" s="230"/>
      <c r="HMP99" s="230"/>
      <c r="HMQ99" s="230"/>
      <c r="HMR99" s="230"/>
      <c r="HMS99" s="230"/>
      <c r="HMT99" s="230"/>
      <c r="HMU99" s="230"/>
      <c r="HMV99" s="230"/>
      <c r="HMW99" s="230"/>
      <c r="HMX99" s="230"/>
      <c r="HMY99" s="230"/>
      <c r="HMZ99" s="229"/>
      <c r="HNA99" s="226"/>
      <c r="HNB99" s="227"/>
      <c r="HNC99" s="227"/>
      <c r="HND99" s="227"/>
      <c r="HNE99" s="228"/>
      <c r="HNF99" s="228"/>
      <c r="HNG99" s="228"/>
      <c r="HNH99" s="228"/>
      <c r="HNI99" s="228"/>
      <c r="HNJ99" s="228"/>
      <c r="HNK99" s="229"/>
      <c r="HNL99" s="230"/>
      <c r="HNM99" s="230"/>
      <c r="HNN99" s="231"/>
      <c r="HNO99" s="229"/>
      <c r="HNP99" s="230"/>
      <c r="HNQ99" s="229"/>
      <c r="HNR99" s="229"/>
      <c r="HNS99" s="230"/>
      <c r="HNT99" s="230"/>
      <c r="HNU99" s="230"/>
      <c r="HNV99" s="230"/>
      <c r="HNW99" s="230"/>
      <c r="HNX99" s="230"/>
      <c r="HNY99" s="230"/>
      <c r="HNZ99" s="230"/>
      <c r="HOA99" s="230"/>
      <c r="HOB99" s="230"/>
      <c r="HOC99" s="230"/>
      <c r="HOD99" s="230"/>
      <c r="HOE99" s="229"/>
      <c r="HOF99" s="226"/>
      <c r="HOG99" s="227"/>
      <c r="HOH99" s="227"/>
      <c r="HOI99" s="227"/>
      <c r="HOJ99" s="228"/>
      <c r="HOK99" s="228"/>
      <c r="HOL99" s="228"/>
      <c r="HOM99" s="228"/>
      <c r="HON99" s="228"/>
      <c r="HOO99" s="228"/>
      <c r="HOP99" s="229"/>
      <c r="HOQ99" s="230"/>
      <c r="HOR99" s="230"/>
      <c r="HOS99" s="231"/>
      <c r="HOT99" s="229"/>
      <c r="HOU99" s="230"/>
      <c r="HOV99" s="229"/>
      <c r="HOW99" s="229"/>
      <c r="HOX99" s="230"/>
      <c r="HOY99" s="230"/>
      <c r="HOZ99" s="230"/>
      <c r="HPA99" s="230"/>
      <c r="HPB99" s="230"/>
      <c r="HPC99" s="230"/>
      <c r="HPD99" s="230"/>
      <c r="HPE99" s="230"/>
      <c r="HPF99" s="230"/>
      <c r="HPG99" s="230"/>
      <c r="HPH99" s="230"/>
      <c r="HPI99" s="230"/>
      <c r="HPJ99" s="229"/>
      <c r="HPK99" s="226"/>
      <c r="HPL99" s="227"/>
      <c r="HPM99" s="227"/>
      <c r="HPN99" s="227"/>
      <c r="HPO99" s="228"/>
      <c r="HPP99" s="228"/>
      <c r="HPQ99" s="228"/>
      <c r="HPR99" s="228"/>
      <c r="HPS99" s="228"/>
      <c r="HPT99" s="228"/>
      <c r="HPU99" s="229"/>
      <c r="HPV99" s="230"/>
      <c r="HPW99" s="230"/>
      <c r="HPX99" s="231"/>
      <c r="HPY99" s="229"/>
      <c r="HPZ99" s="230"/>
      <c r="HQA99" s="229"/>
      <c r="HQB99" s="229"/>
      <c r="HQC99" s="230"/>
      <c r="HQD99" s="230"/>
      <c r="HQE99" s="230"/>
      <c r="HQF99" s="230"/>
      <c r="HQG99" s="230"/>
      <c r="HQH99" s="230"/>
      <c r="HQI99" s="230"/>
      <c r="HQJ99" s="230"/>
      <c r="HQK99" s="230"/>
      <c r="HQL99" s="230"/>
      <c r="HQM99" s="230"/>
      <c r="HQN99" s="230"/>
      <c r="HQO99" s="229"/>
      <c r="HQP99" s="226"/>
      <c r="HQQ99" s="227"/>
      <c r="HQR99" s="227"/>
      <c r="HQS99" s="227"/>
      <c r="HQT99" s="228"/>
      <c r="HQU99" s="228"/>
      <c r="HQV99" s="228"/>
      <c r="HQW99" s="228"/>
      <c r="HQX99" s="228"/>
      <c r="HQY99" s="228"/>
      <c r="HQZ99" s="229"/>
      <c r="HRA99" s="230"/>
      <c r="HRB99" s="230"/>
      <c r="HRC99" s="231"/>
      <c r="HRD99" s="229"/>
      <c r="HRE99" s="230"/>
      <c r="HRF99" s="229"/>
      <c r="HRG99" s="229"/>
      <c r="HRH99" s="230"/>
      <c r="HRI99" s="230"/>
      <c r="HRJ99" s="230"/>
      <c r="HRK99" s="230"/>
      <c r="HRL99" s="230"/>
      <c r="HRM99" s="230"/>
      <c r="HRN99" s="230"/>
      <c r="HRO99" s="230"/>
      <c r="HRP99" s="230"/>
      <c r="HRQ99" s="230"/>
      <c r="HRR99" s="230"/>
      <c r="HRS99" s="230"/>
      <c r="HRT99" s="229"/>
      <c r="HRU99" s="226"/>
      <c r="HRV99" s="227"/>
      <c r="HRW99" s="227"/>
      <c r="HRX99" s="227"/>
      <c r="HRY99" s="228"/>
      <c r="HRZ99" s="228"/>
      <c r="HSA99" s="228"/>
      <c r="HSB99" s="228"/>
      <c r="HSC99" s="228"/>
      <c r="HSD99" s="228"/>
      <c r="HSE99" s="229"/>
      <c r="HSF99" s="230"/>
      <c r="HSG99" s="230"/>
      <c r="HSH99" s="231"/>
      <c r="HSI99" s="229"/>
      <c r="HSJ99" s="230"/>
      <c r="HSK99" s="229"/>
      <c r="HSL99" s="229"/>
      <c r="HSM99" s="230"/>
      <c r="HSN99" s="230"/>
      <c r="HSO99" s="230"/>
      <c r="HSP99" s="230"/>
      <c r="HSQ99" s="230"/>
      <c r="HSR99" s="230"/>
      <c r="HSS99" s="230"/>
      <c r="HST99" s="230"/>
      <c r="HSU99" s="230"/>
      <c r="HSV99" s="230"/>
      <c r="HSW99" s="230"/>
      <c r="HSX99" s="230"/>
      <c r="HSY99" s="229"/>
      <c r="HSZ99" s="226"/>
      <c r="HTA99" s="227"/>
      <c r="HTB99" s="227"/>
      <c r="HTC99" s="227"/>
      <c r="HTD99" s="228"/>
      <c r="HTE99" s="228"/>
      <c r="HTF99" s="228"/>
      <c r="HTG99" s="228"/>
      <c r="HTH99" s="228"/>
      <c r="HTI99" s="228"/>
      <c r="HTJ99" s="229"/>
      <c r="HTK99" s="230"/>
      <c r="HTL99" s="230"/>
      <c r="HTM99" s="231"/>
      <c r="HTN99" s="229"/>
      <c r="HTO99" s="230"/>
      <c r="HTP99" s="229"/>
      <c r="HTQ99" s="229"/>
      <c r="HTR99" s="230"/>
      <c r="HTS99" s="230"/>
      <c r="HTT99" s="230"/>
      <c r="HTU99" s="230"/>
      <c r="HTV99" s="230"/>
      <c r="HTW99" s="230"/>
      <c r="HTX99" s="230"/>
      <c r="HTY99" s="230"/>
      <c r="HTZ99" s="230"/>
      <c r="HUA99" s="230"/>
      <c r="HUB99" s="230"/>
      <c r="HUC99" s="230"/>
      <c r="HUD99" s="229"/>
      <c r="HUE99" s="226"/>
      <c r="HUF99" s="227"/>
      <c r="HUG99" s="227"/>
      <c r="HUH99" s="227"/>
      <c r="HUI99" s="228"/>
      <c r="HUJ99" s="228"/>
      <c r="HUK99" s="228"/>
      <c r="HUL99" s="228"/>
      <c r="HUM99" s="228"/>
      <c r="HUN99" s="228"/>
      <c r="HUO99" s="229"/>
      <c r="HUP99" s="230"/>
      <c r="HUQ99" s="230"/>
      <c r="HUR99" s="231"/>
      <c r="HUS99" s="229"/>
      <c r="HUT99" s="230"/>
      <c r="HUU99" s="229"/>
      <c r="HUV99" s="229"/>
      <c r="HUW99" s="230"/>
      <c r="HUX99" s="230"/>
      <c r="HUY99" s="230"/>
      <c r="HUZ99" s="230"/>
      <c r="HVA99" s="230"/>
      <c r="HVB99" s="230"/>
      <c r="HVC99" s="230"/>
      <c r="HVD99" s="230"/>
      <c r="HVE99" s="230"/>
      <c r="HVF99" s="230"/>
      <c r="HVG99" s="230"/>
      <c r="HVH99" s="230"/>
      <c r="HVI99" s="229"/>
      <c r="HVJ99" s="226"/>
      <c r="HVK99" s="227"/>
      <c r="HVL99" s="227"/>
      <c r="HVM99" s="227"/>
      <c r="HVN99" s="228"/>
      <c r="HVO99" s="228"/>
      <c r="HVP99" s="228"/>
      <c r="HVQ99" s="228"/>
      <c r="HVR99" s="228"/>
      <c r="HVS99" s="228"/>
      <c r="HVT99" s="229"/>
      <c r="HVU99" s="230"/>
      <c r="HVV99" s="230"/>
      <c r="HVW99" s="231"/>
      <c r="HVX99" s="229"/>
      <c r="HVY99" s="230"/>
      <c r="HVZ99" s="229"/>
      <c r="HWA99" s="229"/>
      <c r="HWB99" s="230"/>
      <c r="HWC99" s="230"/>
      <c r="HWD99" s="230"/>
      <c r="HWE99" s="230"/>
      <c r="HWF99" s="230"/>
      <c r="HWG99" s="230"/>
      <c r="HWH99" s="230"/>
      <c r="HWI99" s="230"/>
      <c r="HWJ99" s="230"/>
      <c r="HWK99" s="230"/>
      <c r="HWL99" s="230"/>
      <c r="HWM99" s="230"/>
      <c r="HWN99" s="229"/>
      <c r="HWO99" s="226"/>
      <c r="HWP99" s="227"/>
      <c r="HWQ99" s="227"/>
      <c r="HWR99" s="227"/>
      <c r="HWS99" s="228"/>
      <c r="HWT99" s="228"/>
      <c r="HWU99" s="228"/>
      <c r="HWV99" s="228"/>
      <c r="HWW99" s="228"/>
      <c r="HWX99" s="228"/>
      <c r="HWY99" s="229"/>
      <c r="HWZ99" s="230"/>
      <c r="HXA99" s="230"/>
      <c r="HXB99" s="231"/>
      <c r="HXC99" s="229"/>
      <c r="HXD99" s="230"/>
      <c r="HXE99" s="229"/>
      <c r="HXF99" s="229"/>
      <c r="HXG99" s="230"/>
      <c r="HXH99" s="230"/>
      <c r="HXI99" s="230"/>
      <c r="HXJ99" s="230"/>
      <c r="HXK99" s="230"/>
      <c r="HXL99" s="230"/>
      <c r="HXM99" s="230"/>
      <c r="HXN99" s="230"/>
      <c r="HXO99" s="230"/>
      <c r="HXP99" s="230"/>
      <c r="HXQ99" s="230"/>
      <c r="HXR99" s="230"/>
      <c r="HXS99" s="229"/>
      <c r="HXT99" s="226"/>
      <c r="HXU99" s="227"/>
      <c r="HXV99" s="227"/>
      <c r="HXW99" s="227"/>
      <c r="HXX99" s="228"/>
      <c r="HXY99" s="228"/>
      <c r="HXZ99" s="228"/>
      <c r="HYA99" s="228"/>
      <c r="HYB99" s="228"/>
      <c r="HYC99" s="228"/>
      <c r="HYD99" s="229"/>
      <c r="HYE99" s="230"/>
      <c r="HYF99" s="230"/>
      <c r="HYG99" s="231"/>
      <c r="HYH99" s="229"/>
      <c r="HYI99" s="230"/>
      <c r="HYJ99" s="229"/>
      <c r="HYK99" s="229"/>
      <c r="HYL99" s="230"/>
      <c r="HYM99" s="230"/>
      <c r="HYN99" s="230"/>
      <c r="HYO99" s="230"/>
      <c r="HYP99" s="230"/>
      <c r="HYQ99" s="230"/>
      <c r="HYR99" s="230"/>
      <c r="HYS99" s="230"/>
      <c r="HYT99" s="230"/>
      <c r="HYU99" s="230"/>
      <c r="HYV99" s="230"/>
      <c r="HYW99" s="230"/>
      <c r="HYX99" s="229"/>
      <c r="HYY99" s="226"/>
      <c r="HYZ99" s="227"/>
      <c r="HZA99" s="227"/>
      <c r="HZB99" s="227"/>
      <c r="HZC99" s="228"/>
      <c r="HZD99" s="228"/>
      <c r="HZE99" s="228"/>
      <c r="HZF99" s="228"/>
      <c r="HZG99" s="228"/>
      <c r="HZH99" s="228"/>
      <c r="HZI99" s="229"/>
      <c r="HZJ99" s="230"/>
      <c r="HZK99" s="230"/>
      <c r="HZL99" s="231"/>
      <c r="HZM99" s="229"/>
      <c r="HZN99" s="230"/>
      <c r="HZO99" s="229"/>
      <c r="HZP99" s="229"/>
      <c r="HZQ99" s="230"/>
      <c r="HZR99" s="230"/>
      <c r="HZS99" s="230"/>
      <c r="HZT99" s="230"/>
      <c r="HZU99" s="230"/>
      <c r="HZV99" s="230"/>
      <c r="HZW99" s="230"/>
      <c r="HZX99" s="230"/>
      <c r="HZY99" s="230"/>
      <c r="HZZ99" s="230"/>
      <c r="IAA99" s="230"/>
      <c r="IAB99" s="230"/>
      <c r="IAC99" s="229"/>
      <c r="IAD99" s="226"/>
      <c r="IAE99" s="227"/>
      <c r="IAF99" s="227"/>
      <c r="IAG99" s="227"/>
      <c r="IAH99" s="228"/>
      <c r="IAI99" s="228"/>
      <c r="IAJ99" s="228"/>
      <c r="IAK99" s="228"/>
      <c r="IAL99" s="228"/>
      <c r="IAM99" s="228"/>
      <c r="IAN99" s="229"/>
      <c r="IAO99" s="230"/>
      <c r="IAP99" s="230"/>
      <c r="IAQ99" s="231"/>
      <c r="IAR99" s="229"/>
      <c r="IAS99" s="230"/>
      <c r="IAT99" s="229"/>
      <c r="IAU99" s="229"/>
      <c r="IAV99" s="230"/>
      <c r="IAW99" s="230"/>
      <c r="IAX99" s="230"/>
      <c r="IAY99" s="230"/>
      <c r="IAZ99" s="230"/>
      <c r="IBA99" s="230"/>
      <c r="IBB99" s="230"/>
      <c r="IBC99" s="230"/>
      <c r="IBD99" s="230"/>
      <c r="IBE99" s="230"/>
      <c r="IBF99" s="230"/>
      <c r="IBG99" s="230"/>
      <c r="IBH99" s="229"/>
      <c r="IBI99" s="226"/>
      <c r="IBJ99" s="227"/>
      <c r="IBK99" s="227"/>
      <c r="IBL99" s="227"/>
      <c r="IBM99" s="228"/>
      <c r="IBN99" s="228"/>
      <c r="IBO99" s="228"/>
      <c r="IBP99" s="228"/>
      <c r="IBQ99" s="228"/>
      <c r="IBR99" s="228"/>
      <c r="IBS99" s="229"/>
      <c r="IBT99" s="230"/>
      <c r="IBU99" s="230"/>
      <c r="IBV99" s="231"/>
      <c r="IBW99" s="229"/>
      <c r="IBX99" s="230"/>
      <c r="IBY99" s="229"/>
      <c r="IBZ99" s="229"/>
      <c r="ICA99" s="230"/>
      <c r="ICB99" s="230"/>
      <c r="ICC99" s="230"/>
      <c r="ICD99" s="230"/>
      <c r="ICE99" s="230"/>
      <c r="ICF99" s="230"/>
      <c r="ICG99" s="230"/>
      <c r="ICH99" s="230"/>
      <c r="ICI99" s="230"/>
      <c r="ICJ99" s="230"/>
      <c r="ICK99" s="230"/>
      <c r="ICL99" s="230"/>
      <c r="ICM99" s="229"/>
      <c r="ICN99" s="226"/>
      <c r="ICO99" s="227"/>
      <c r="ICP99" s="227"/>
      <c r="ICQ99" s="227"/>
      <c r="ICR99" s="228"/>
      <c r="ICS99" s="228"/>
      <c r="ICT99" s="228"/>
      <c r="ICU99" s="228"/>
      <c r="ICV99" s="228"/>
      <c r="ICW99" s="228"/>
      <c r="ICX99" s="229"/>
      <c r="ICY99" s="230"/>
      <c r="ICZ99" s="230"/>
      <c r="IDA99" s="231"/>
      <c r="IDB99" s="229"/>
      <c r="IDC99" s="230"/>
      <c r="IDD99" s="229"/>
      <c r="IDE99" s="229"/>
      <c r="IDF99" s="230"/>
      <c r="IDG99" s="230"/>
      <c r="IDH99" s="230"/>
      <c r="IDI99" s="230"/>
      <c r="IDJ99" s="230"/>
      <c r="IDK99" s="230"/>
      <c r="IDL99" s="230"/>
      <c r="IDM99" s="230"/>
      <c r="IDN99" s="230"/>
      <c r="IDO99" s="230"/>
      <c r="IDP99" s="230"/>
      <c r="IDQ99" s="230"/>
      <c r="IDR99" s="229"/>
      <c r="IDS99" s="226"/>
      <c r="IDT99" s="227"/>
      <c r="IDU99" s="227"/>
      <c r="IDV99" s="227"/>
      <c r="IDW99" s="228"/>
      <c r="IDX99" s="228"/>
      <c r="IDY99" s="228"/>
      <c r="IDZ99" s="228"/>
      <c r="IEA99" s="228"/>
      <c r="IEB99" s="228"/>
      <c r="IEC99" s="229"/>
      <c r="IED99" s="230"/>
      <c r="IEE99" s="230"/>
      <c r="IEF99" s="231"/>
      <c r="IEG99" s="229"/>
      <c r="IEH99" s="230"/>
      <c r="IEI99" s="229"/>
      <c r="IEJ99" s="229"/>
      <c r="IEK99" s="230"/>
      <c r="IEL99" s="230"/>
      <c r="IEM99" s="230"/>
      <c r="IEN99" s="230"/>
      <c r="IEO99" s="230"/>
      <c r="IEP99" s="230"/>
      <c r="IEQ99" s="230"/>
      <c r="IER99" s="230"/>
      <c r="IES99" s="230"/>
      <c r="IET99" s="230"/>
      <c r="IEU99" s="230"/>
      <c r="IEV99" s="230"/>
      <c r="IEW99" s="229"/>
      <c r="IEX99" s="226"/>
      <c r="IEY99" s="227"/>
      <c r="IEZ99" s="227"/>
      <c r="IFA99" s="227"/>
      <c r="IFB99" s="228"/>
      <c r="IFC99" s="228"/>
      <c r="IFD99" s="228"/>
      <c r="IFE99" s="228"/>
      <c r="IFF99" s="228"/>
      <c r="IFG99" s="228"/>
      <c r="IFH99" s="229"/>
      <c r="IFI99" s="230"/>
      <c r="IFJ99" s="230"/>
      <c r="IFK99" s="231"/>
      <c r="IFL99" s="229"/>
      <c r="IFM99" s="230"/>
      <c r="IFN99" s="229"/>
      <c r="IFO99" s="229"/>
      <c r="IFP99" s="230"/>
      <c r="IFQ99" s="230"/>
      <c r="IFR99" s="230"/>
      <c r="IFS99" s="230"/>
      <c r="IFT99" s="230"/>
      <c r="IFU99" s="230"/>
      <c r="IFV99" s="230"/>
      <c r="IFW99" s="230"/>
      <c r="IFX99" s="230"/>
      <c r="IFY99" s="230"/>
      <c r="IFZ99" s="230"/>
      <c r="IGA99" s="230"/>
      <c r="IGB99" s="229"/>
      <c r="IGC99" s="226"/>
      <c r="IGD99" s="227"/>
      <c r="IGE99" s="227"/>
      <c r="IGF99" s="227"/>
      <c r="IGG99" s="228"/>
      <c r="IGH99" s="228"/>
      <c r="IGI99" s="228"/>
      <c r="IGJ99" s="228"/>
      <c r="IGK99" s="228"/>
      <c r="IGL99" s="228"/>
      <c r="IGM99" s="229"/>
      <c r="IGN99" s="230"/>
      <c r="IGO99" s="230"/>
      <c r="IGP99" s="231"/>
      <c r="IGQ99" s="229"/>
      <c r="IGR99" s="230"/>
      <c r="IGS99" s="229"/>
      <c r="IGT99" s="229"/>
      <c r="IGU99" s="230"/>
      <c r="IGV99" s="230"/>
      <c r="IGW99" s="230"/>
      <c r="IGX99" s="230"/>
      <c r="IGY99" s="230"/>
      <c r="IGZ99" s="230"/>
      <c r="IHA99" s="230"/>
      <c r="IHB99" s="230"/>
      <c r="IHC99" s="230"/>
      <c r="IHD99" s="230"/>
      <c r="IHE99" s="230"/>
      <c r="IHF99" s="230"/>
      <c r="IHG99" s="229"/>
      <c r="IHH99" s="226"/>
      <c r="IHI99" s="227"/>
      <c r="IHJ99" s="227"/>
      <c r="IHK99" s="227"/>
      <c r="IHL99" s="228"/>
      <c r="IHM99" s="228"/>
      <c r="IHN99" s="228"/>
      <c r="IHO99" s="228"/>
      <c r="IHP99" s="228"/>
      <c r="IHQ99" s="228"/>
      <c r="IHR99" s="229"/>
      <c r="IHS99" s="230"/>
      <c r="IHT99" s="230"/>
      <c r="IHU99" s="231"/>
      <c r="IHV99" s="229"/>
      <c r="IHW99" s="230"/>
      <c r="IHX99" s="229"/>
      <c r="IHY99" s="229"/>
      <c r="IHZ99" s="230"/>
      <c r="IIA99" s="230"/>
      <c r="IIB99" s="230"/>
      <c r="IIC99" s="230"/>
      <c r="IID99" s="230"/>
      <c r="IIE99" s="230"/>
      <c r="IIF99" s="230"/>
      <c r="IIG99" s="230"/>
      <c r="IIH99" s="230"/>
      <c r="III99" s="230"/>
      <c r="IIJ99" s="230"/>
      <c r="IIK99" s="230"/>
      <c r="IIL99" s="229"/>
      <c r="IIM99" s="226"/>
      <c r="IIN99" s="227"/>
      <c r="IIO99" s="227"/>
      <c r="IIP99" s="227"/>
      <c r="IIQ99" s="228"/>
      <c r="IIR99" s="228"/>
      <c r="IIS99" s="228"/>
      <c r="IIT99" s="228"/>
      <c r="IIU99" s="228"/>
      <c r="IIV99" s="228"/>
      <c r="IIW99" s="229"/>
      <c r="IIX99" s="230"/>
      <c r="IIY99" s="230"/>
      <c r="IIZ99" s="231"/>
      <c r="IJA99" s="229"/>
      <c r="IJB99" s="230"/>
      <c r="IJC99" s="229"/>
      <c r="IJD99" s="229"/>
      <c r="IJE99" s="230"/>
      <c r="IJF99" s="230"/>
      <c r="IJG99" s="230"/>
      <c r="IJH99" s="230"/>
      <c r="IJI99" s="230"/>
      <c r="IJJ99" s="230"/>
      <c r="IJK99" s="230"/>
      <c r="IJL99" s="230"/>
      <c r="IJM99" s="230"/>
      <c r="IJN99" s="230"/>
      <c r="IJO99" s="230"/>
      <c r="IJP99" s="230"/>
      <c r="IJQ99" s="229"/>
      <c r="IJR99" s="226"/>
      <c r="IJS99" s="227"/>
      <c r="IJT99" s="227"/>
      <c r="IJU99" s="227"/>
      <c r="IJV99" s="228"/>
      <c r="IJW99" s="228"/>
      <c r="IJX99" s="228"/>
      <c r="IJY99" s="228"/>
      <c r="IJZ99" s="228"/>
      <c r="IKA99" s="228"/>
      <c r="IKB99" s="229"/>
      <c r="IKC99" s="230"/>
      <c r="IKD99" s="230"/>
      <c r="IKE99" s="231"/>
      <c r="IKF99" s="229"/>
      <c r="IKG99" s="230"/>
      <c r="IKH99" s="229"/>
      <c r="IKI99" s="229"/>
      <c r="IKJ99" s="230"/>
      <c r="IKK99" s="230"/>
      <c r="IKL99" s="230"/>
      <c r="IKM99" s="230"/>
      <c r="IKN99" s="230"/>
      <c r="IKO99" s="230"/>
      <c r="IKP99" s="230"/>
      <c r="IKQ99" s="230"/>
      <c r="IKR99" s="230"/>
      <c r="IKS99" s="230"/>
      <c r="IKT99" s="230"/>
      <c r="IKU99" s="230"/>
      <c r="IKV99" s="229"/>
      <c r="IKW99" s="226"/>
      <c r="IKX99" s="227"/>
      <c r="IKY99" s="227"/>
      <c r="IKZ99" s="227"/>
      <c r="ILA99" s="228"/>
      <c r="ILB99" s="228"/>
      <c r="ILC99" s="228"/>
      <c r="ILD99" s="228"/>
      <c r="ILE99" s="228"/>
      <c r="ILF99" s="228"/>
      <c r="ILG99" s="229"/>
      <c r="ILH99" s="230"/>
      <c r="ILI99" s="230"/>
      <c r="ILJ99" s="231"/>
      <c r="ILK99" s="229"/>
      <c r="ILL99" s="230"/>
      <c r="ILM99" s="229"/>
      <c r="ILN99" s="229"/>
      <c r="ILO99" s="230"/>
      <c r="ILP99" s="230"/>
      <c r="ILQ99" s="230"/>
      <c r="ILR99" s="230"/>
      <c r="ILS99" s="230"/>
      <c r="ILT99" s="230"/>
      <c r="ILU99" s="230"/>
      <c r="ILV99" s="230"/>
      <c r="ILW99" s="230"/>
      <c r="ILX99" s="230"/>
      <c r="ILY99" s="230"/>
      <c r="ILZ99" s="230"/>
      <c r="IMA99" s="229"/>
      <c r="IMB99" s="226"/>
      <c r="IMC99" s="227"/>
      <c r="IMD99" s="227"/>
      <c r="IME99" s="227"/>
      <c r="IMF99" s="228"/>
      <c r="IMG99" s="228"/>
      <c r="IMH99" s="228"/>
      <c r="IMI99" s="228"/>
      <c r="IMJ99" s="228"/>
      <c r="IMK99" s="228"/>
      <c r="IML99" s="229"/>
      <c r="IMM99" s="230"/>
      <c r="IMN99" s="230"/>
      <c r="IMO99" s="231"/>
      <c r="IMP99" s="229"/>
      <c r="IMQ99" s="230"/>
      <c r="IMR99" s="229"/>
      <c r="IMS99" s="229"/>
      <c r="IMT99" s="230"/>
      <c r="IMU99" s="230"/>
      <c r="IMV99" s="230"/>
      <c r="IMW99" s="230"/>
      <c r="IMX99" s="230"/>
      <c r="IMY99" s="230"/>
      <c r="IMZ99" s="230"/>
      <c r="INA99" s="230"/>
      <c r="INB99" s="230"/>
      <c r="INC99" s="230"/>
      <c r="IND99" s="230"/>
      <c r="INE99" s="230"/>
      <c r="INF99" s="229"/>
      <c r="ING99" s="226"/>
      <c r="INH99" s="227"/>
      <c r="INI99" s="227"/>
      <c r="INJ99" s="227"/>
      <c r="INK99" s="228"/>
      <c r="INL99" s="228"/>
      <c r="INM99" s="228"/>
      <c r="INN99" s="228"/>
      <c r="INO99" s="228"/>
      <c r="INP99" s="228"/>
      <c r="INQ99" s="229"/>
      <c r="INR99" s="230"/>
      <c r="INS99" s="230"/>
      <c r="INT99" s="231"/>
      <c r="INU99" s="229"/>
      <c r="INV99" s="230"/>
      <c r="INW99" s="229"/>
      <c r="INX99" s="229"/>
      <c r="INY99" s="230"/>
      <c r="INZ99" s="230"/>
      <c r="IOA99" s="230"/>
      <c r="IOB99" s="230"/>
      <c r="IOC99" s="230"/>
      <c r="IOD99" s="230"/>
      <c r="IOE99" s="230"/>
      <c r="IOF99" s="230"/>
      <c r="IOG99" s="230"/>
      <c r="IOH99" s="230"/>
      <c r="IOI99" s="230"/>
      <c r="IOJ99" s="230"/>
      <c r="IOK99" s="229"/>
      <c r="IOL99" s="226"/>
      <c r="IOM99" s="227"/>
      <c r="ION99" s="227"/>
      <c r="IOO99" s="227"/>
      <c r="IOP99" s="228"/>
      <c r="IOQ99" s="228"/>
      <c r="IOR99" s="228"/>
      <c r="IOS99" s="228"/>
      <c r="IOT99" s="228"/>
      <c r="IOU99" s="228"/>
      <c r="IOV99" s="229"/>
      <c r="IOW99" s="230"/>
      <c r="IOX99" s="230"/>
      <c r="IOY99" s="231"/>
      <c r="IOZ99" s="229"/>
      <c r="IPA99" s="230"/>
      <c r="IPB99" s="229"/>
      <c r="IPC99" s="229"/>
      <c r="IPD99" s="230"/>
      <c r="IPE99" s="230"/>
      <c r="IPF99" s="230"/>
      <c r="IPG99" s="230"/>
      <c r="IPH99" s="230"/>
      <c r="IPI99" s="230"/>
      <c r="IPJ99" s="230"/>
      <c r="IPK99" s="230"/>
      <c r="IPL99" s="230"/>
      <c r="IPM99" s="230"/>
      <c r="IPN99" s="230"/>
      <c r="IPO99" s="230"/>
      <c r="IPP99" s="229"/>
      <c r="IPQ99" s="226"/>
      <c r="IPR99" s="227"/>
      <c r="IPS99" s="227"/>
      <c r="IPT99" s="227"/>
      <c r="IPU99" s="228"/>
      <c r="IPV99" s="228"/>
      <c r="IPW99" s="228"/>
      <c r="IPX99" s="228"/>
      <c r="IPY99" s="228"/>
      <c r="IPZ99" s="228"/>
      <c r="IQA99" s="229"/>
      <c r="IQB99" s="230"/>
      <c r="IQC99" s="230"/>
      <c r="IQD99" s="231"/>
      <c r="IQE99" s="229"/>
      <c r="IQF99" s="230"/>
      <c r="IQG99" s="229"/>
      <c r="IQH99" s="229"/>
      <c r="IQI99" s="230"/>
      <c r="IQJ99" s="230"/>
      <c r="IQK99" s="230"/>
      <c r="IQL99" s="230"/>
      <c r="IQM99" s="230"/>
      <c r="IQN99" s="230"/>
      <c r="IQO99" s="230"/>
      <c r="IQP99" s="230"/>
      <c r="IQQ99" s="230"/>
      <c r="IQR99" s="230"/>
      <c r="IQS99" s="230"/>
      <c r="IQT99" s="230"/>
      <c r="IQU99" s="229"/>
      <c r="IQV99" s="226"/>
      <c r="IQW99" s="227"/>
      <c r="IQX99" s="227"/>
      <c r="IQY99" s="227"/>
      <c r="IQZ99" s="228"/>
      <c r="IRA99" s="228"/>
      <c r="IRB99" s="228"/>
      <c r="IRC99" s="228"/>
      <c r="IRD99" s="228"/>
      <c r="IRE99" s="228"/>
      <c r="IRF99" s="229"/>
      <c r="IRG99" s="230"/>
      <c r="IRH99" s="230"/>
      <c r="IRI99" s="231"/>
      <c r="IRJ99" s="229"/>
      <c r="IRK99" s="230"/>
      <c r="IRL99" s="229"/>
      <c r="IRM99" s="229"/>
      <c r="IRN99" s="230"/>
      <c r="IRO99" s="230"/>
      <c r="IRP99" s="230"/>
      <c r="IRQ99" s="230"/>
      <c r="IRR99" s="230"/>
      <c r="IRS99" s="230"/>
      <c r="IRT99" s="230"/>
      <c r="IRU99" s="230"/>
      <c r="IRV99" s="230"/>
      <c r="IRW99" s="230"/>
      <c r="IRX99" s="230"/>
      <c r="IRY99" s="230"/>
      <c r="IRZ99" s="229"/>
      <c r="ISA99" s="226"/>
      <c r="ISB99" s="227"/>
      <c r="ISC99" s="227"/>
      <c r="ISD99" s="227"/>
      <c r="ISE99" s="228"/>
      <c r="ISF99" s="228"/>
      <c r="ISG99" s="228"/>
      <c r="ISH99" s="228"/>
      <c r="ISI99" s="228"/>
      <c r="ISJ99" s="228"/>
      <c r="ISK99" s="229"/>
      <c r="ISL99" s="230"/>
      <c r="ISM99" s="230"/>
      <c r="ISN99" s="231"/>
      <c r="ISO99" s="229"/>
      <c r="ISP99" s="230"/>
      <c r="ISQ99" s="229"/>
      <c r="ISR99" s="229"/>
      <c r="ISS99" s="230"/>
      <c r="IST99" s="230"/>
      <c r="ISU99" s="230"/>
      <c r="ISV99" s="230"/>
      <c r="ISW99" s="230"/>
      <c r="ISX99" s="230"/>
      <c r="ISY99" s="230"/>
      <c r="ISZ99" s="230"/>
      <c r="ITA99" s="230"/>
      <c r="ITB99" s="230"/>
      <c r="ITC99" s="230"/>
      <c r="ITD99" s="230"/>
      <c r="ITE99" s="229"/>
      <c r="ITF99" s="226"/>
      <c r="ITG99" s="227"/>
      <c r="ITH99" s="227"/>
      <c r="ITI99" s="227"/>
      <c r="ITJ99" s="228"/>
      <c r="ITK99" s="228"/>
      <c r="ITL99" s="228"/>
      <c r="ITM99" s="228"/>
      <c r="ITN99" s="228"/>
      <c r="ITO99" s="228"/>
      <c r="ITP99" s="229"/>
      <c r="ITQ99" s="230"/>
      <c r="ITR99" s="230"/>
      <c r="ITS99" s="231"/>
      <c r="ITT99" s="229"/>
      <c r="ITU99" s="230"/>
      <c r="ITV99" s="229"/>
      <c r="ITW99" s="229"/>
      <c r="ITX99" s="230"/>
      <c r="ITY99" s="230"/>
      <c r="ITZ99" s="230"/>
      <c r="IUA99" s="230"/>
      <c r="IUB99" s="230"/>
      <c r="IUC99" s="230"/>
      <c r="IUD99" s="230"/>
      <c r="IUE99" s="230"/>
      <c r="IUF99" s="230"/>
      <c r="IUG99" s="230"/>
      <c r="IUH99" s="230"/>
      <c r="IUI99" s="230"/>
      <c r="IUJ99" s="229"/>
      <c r="IUK99" s="226"/>
      <c r="IUL99" s="227"/>
      <c r="IUM99" s="227"/>
      <c r="IUN99" s="227"/>
      <c r="IUO99" s="228"/>
      <c r="IUP99" s="228"/>
      <c r="IUQ99" s="228"/>
      <c r="IUR99" s="228"/>
      <c r="IUS99" s="228"/>
      <c r="IUT99" s="228"/>
      <c r="IUU99" s="229"/>
      <c r="IUV99" s="230"/>
      <c r="IUW99" s="230"/>
      <c r="IUX99" s="231"/>
      <c r="IUY99" s="229"/>
      <c r="IUZ99" s="230"/>
      <c r="IVA99" s="229"/>
      <c r="IVB99" s="229"/>
      <c r="IVC99" s="230"/>
      <c r="IVD99" s="230"/>
      <c r="IVE99" s="230"/>
      <c r="IVF99" s="230"/>
      <c r="IVG99" s="230"/>
      <c r="IVH99" s="230"/>
      <c r="IVI99" s="230"/>
      <c r="IVJ99" s="230"/>
      <c r="IVK99" s="230"/>
      <c r="IVL99" s="230"/>
      <c r="IVM99" s="230"/>
      <c r="IVN99" s="230"/>
      <c r="IVO99" s="229"/>
      <c r="IVP99" s="226"/>
      <c r="IVQ99" s="227"/>
      <c r="IVR99" s="227"/>
      <c r="IVS99" s="227"/>
      <c r="IVT99" s="228"/>
      <c r="IVU99" s="228"/>
      <c r="IVV99" s="228"/>
      <c r="IVW99" s="228"/>
      <c r="IVX99" s="228"/>
      <c r="IVY99" s="228"/>
      <c r="IVZ99" s="229"/>
      <c r="IWA99" s="230"/>
      <c r="IWB99" s="230"/>
      <c r="IWC99" s="231"/>
      <c r="IWD99" s="229"/>
      <c r="IWE99" s="230"/>
      <c r="IWF99" s="229"/>
      <c r="IWG99" s="229"/>
      <c r="IWH99" s="230"/>
      <c r="IWI99" s="230"/>
      <c r="IWJ99" s="230"/>
      <c r="IWK99" s="230"/>
      <c r="IWL99" s="230"/>
      <c r="IWM99" s="230"/>
      <c r="IWN99" s="230"/>
      <c r="IWO99" s="230"/>
      <c r="IWP99" s="230"/>
      <c r="IWQ99" s="230"/>
      <c r="IWR99" s="230"/>
      <c r="IWS99" s="230"/>
      <c r="IWT99" s="229"/>
      <c r="IWU99" s="226"/>
      <c r="IWV99" s="227"/>
      <c r="IWW99" s="227"/>
      <c r="IWX99" s="227"/>
      <c r="IWY99" s="228"/>
      <c r="IWZ99" s="228"/>
      <c r="IXA99" s="228"/>
      <c r="IXB99" s="228"/>
      <c r="IXC99" s="228"/>
      <c r="IXD99" s="228"/>
      <c r="IXE99" s="229"/>
      <c r="IXF99" s="230"/>
      <c r="IXG99" s="230"/>
      <c r="IXH99" s="231"/>
      <c r="IXI99" s="229"/>
      <c r="IXJ99" s="230"/>
      <c r="IXK99" s="229"/>
      <c r="IXL99" s="229"/>
      <c r="IXM99" s="230"/>
      <c r="IXN99" s="230"/>
      <c r="IXO99" s="230"/>
      <c r="IXP99" s="230"/>
      <c r="IXQ99" s="230"/>
      <c r="IXR99" s="230"/>
      <c r="IXS99" s="230"/>
      <c r="IXT99" s="230"/>
      <c r="IXU99" s="230"/>
      <c r="IXV99" s="230"/>
      <c r="IXW99" s="230"/>
      <c r="IXX99" s="230"/>
      <c r="IXY99" s="229"/>
      <c r="IXZ99" s="226"/>
      <c r="IYA99" s="227"/>
      <c r="IYB99" s="227"/>
      <c r="IYC99" s="227"/>
      <c r="IYD99" s="228"/>
      <c r="IYE99" s="228"/>
      <c r="IYF99" s="228"/>
      <c r="IYG99" s="228"/>
      <c r="IYH99" s="228"/>
      <c r="IYI99" s="228"/>
      <c r="IYJ99" s="229"/>
      <c r="IYK99" s="230"/>
      <c r="IYL99" s="230"/>
      <c r="IYM99" s="231"/>
      <c r="IYN99" s="229"/>
      <c r="IYO99" s="230"/>
      <c r="IYP99" s="229"/>
      <c r="IYQ99" s="229"/>
      <c r="IYR99" s="230"/>
      <c r="IYS99" s="230"/>
      <c r="IYT99" s="230"/>
      <c r="IYU99" s="230"/>
      <c r="IYV99" s="230"/>
      <c r="IYW99" s="230"/>
      <c r="IYX99" s="230"/>
      <c r="IYY99" s="230"/>
      <c r="IYZ99" s="230"/>
      <c r="IZA99" s="230"/>
      <c r="IZB99" s="230"/>
      <c r="IZC99" s="230"/>
      <c r="IZD99" s="229"/>
      <c r="IZE99" s="226"/>
      <c r="IZF99" s="227"/>
      <c r="IZG99" s="227"/>
      <c r="IZH99" s="227"/>
      <c r="IZI99" s="228"/>
      <c r="IZJ99" s="228"/>
      <c r="IZK99" s="228"/>
      <c r="IZL99" s="228"/>
      <c r="IZM99" s="228"/>
      <c r="IZN99" s="228"/>
      <c r="IZO99" s="229"/>
      <c r="IZP99" s="230"/>
      <c r="IZQ99" s="230"/>
      <c r="IZR99" s="231"/>
      <c r="IZS99" s="229"/>
      <c r="IZT99" s="230"/>
      <c r="IZU99" s="229"/>
      <c r="IZV99" s="229"/>
      <c r="IZW99" s="230"/>
      <c r="IZX99" s="230"/>
      <c r="IZY99" s="230"/>
      <c r="IZZ99" s="230"/>
      <c r="JAA99" s="230"/>
      <c r="JAB99" s="230"/>
      <c r="JAC99" s="230"/>
      <c r="JAD99" s="230"/>
      <c r="JAE99" s="230"/>
      <c r="JAF99" s="230"/>
      <c r="JAG99" s="230"/>
      <c r="JAH99" s="230"/>
      <c r="JAI99" s="229"/>
      <c r="JAJ99" s="226"/>
      <c r="JAK99" s="227"/>
      <c r="JAL99" s="227"/>
      <c r="JAM99" s="227"/>
      <c r="JAN99" s="228"/>
      <c r="JAO99" s="228"/>
      <c r="JAP99" s="228"/>
      <c r="JAQ99" s="228"/>
      <c r="JAR99" s="228"/>
      <c r="JAS99" s="228"/>
      <c r="JAT99" s="229"/>
      <c r="JAU99" s="230"/>
      <c r="JAV99" s="230"/>
      <c r="JAW99" s="231"/>
      <c r="JAX99" s="229"/>
      <c r="JAY99" s="230"/>
      <c r="JAZ99" s="229"/>
      <c r="JBA99" s="229"/>
      <c r="JBB99" s="230"/>
      <c r="JBC99" s="230"/>
      <c r="JBD99" s="230"/>
      <c r="JBE99" s="230"/>
      <c r="JBF99" s="230"/>
      <c r="JBG99" s="230"/>
      <c r="JBH99" s="230"/>
      <c r="JBI99" s="230"/>
      <c r="JBJ99" s="230"/>
      <c r="JBK99" s="230"/>
      <c r="JBL99" s="230"/>
      <c r="JBM99" s="230"/>
      <c r="JBN99" s="229"/>
      <c r="JBO99" s="226"/>
      <c r="JBP99" s="227"/>
      <c r="JBQ99" s="227"/>
      <c r="JBR99" s="227"/>
      <c r="JBS99" s="228"/>
      <c r="JBT99" s="228"/>
      <c r="JBU99" s="228"/>
      <c r="JBV99" s="228"/>
      <c r="JBW99" s="228"/>
      <c r="JBX99" s="228"/>
      <c r="JBY99" s="229"/>
      <c r="JBZ99" s="230"/>
      <c r="JCA99" s="230"/>
      <c r="JCB99" s="231"/>
      <c r="JCC99" s="229"/>
      <c r="JCD99" s="230"/>
      <c r="JCE99" s="229"/>
      <c r="JCF99" s="229"/>
      <c r="JCG99" s="230"/>
      <c r="JCH99" s="230"/>
      <c r="JCI99" s="230"/>
      <c r="JCJ99" s="230"/>
      <c r="JCK99" s="230"/>
      <c r="JCL99" s="230"/>
      <c r="JCM99" s="230"/>
      <c r="JCN99" s="230"/>
      <c r="JCO99" s="230"/>
      <c r="JCP99" s="230"/>
      <c r="JCQ99" s="230"/>
      <c r="JCR99" s="230"/>
      <c r="JCS99" s="229"/>
      <c r="JCT99" s="226"/>
      <c r="JCU99" s="227"/>
      <c r="JCV99" s="227"/>
      <c r="JCW99" s="227"/>
      <c r="JCX99" s="228"/>
      <c r="JCY99" s="228"/>
      <c r="JCZ99" s="228"/>
      <c r="JDA99" s="228"/>
      <c r="JDB99" s="228"/>
      <c r="JDC99" s="228"/>
      <c r="JDD99" s="229"/>
      <c r="JDE99" s="230"/>
      <c r="JDF99" s="230"/>
      <c r="JDG99" s="231"/>
      <c r="JDH99" s="229"/>
      <c r="JDI99" s="230"/>
      <c r="JDJ99" s="229"/>
      <c r="JDK99" s="229"/>
      <c r="JDL99" s="230"/>
      <c r="JDM99" s="230"/>
      <c r="JDN99" s="230"/>
      <c r="JDO99" s="230"/>
      <c r="JDP99" s="230"/>
      <c r="JDQ99" s="230"/>
      <c r="JDR99" s="230"/>
      <c r="JDS99" s="230"/>
      <c r="JDT99" s="230"/>
      <c r="JDU99" s="230"/>
      <c r="JDV99" s="230"/>
      <c r="JDW99" s="230"/>
      <c r="JDX99" s="229"/>
      <c r="JDY99" s="226"/>
      <c r="JDZ99" s="227"/>
      <c r="JEA99" s="227"/>
      <c r="JEB99" s="227"/>
      <c r="JEC99" s="228"/>
      <c r="JED99" s="228"/>
      <c r="JEE99" s="228"/>
      <c r="JEF99" s="228"/>
      <c r="JEG99" s="228"/>
      <c r="JEH99" s="228"/>
      <c r="JEI99" s="229"/>
      <c r="JEJ99" s="230"/>
      <c r="JEK99" s="230"/>
      <c r="JEL99" s="231"/>
      <c r="JEM99" s="229"/>
      <c r="JEN99" s="230"/>
      <c r="JEO99" s="229"/>
      <c r="JEP99" s="229"/>
      <c r="JEQ99" s="230"/>
      <c r="JER99" s="230"/>
      <c r="JES99" s="230"/>
      <c r="JET99" s="230"/>
      <c r="JEU99" s="230"/>
      <c r="JEV99" s="230"/>
      <c r="JEW99" s="230"/>
      <c r="JEX99" s="230"/>
      <c r="JEY99" s="230"/>
      <c r="JEZ99" s="230"/>
      <c r="JFA99" s="230"/>
      <c r="JFB99" s="230"/>
      <c r="JFC99" s="229"/>
      <c r="JFD99" s="226"/>
      <c r="JFE99" s="227"/>
      <c r="JFF99" s="227"/>
      <c r="JFG99" s="227"/>
      <c r="JFH99" s="228"/>
      <c r="JFI99" s="228"/>
      <c r="JFJ99" s="228"/>
      <c r="JFK99" s="228"/>
      <c r="JFL99" s="228"/>
      <c r="JFM99" s="228"/>
      <c r="JFN99" s="229"/>
      <c r="JFO99" s="230"/>
      <c r="JFP99" s="230"/>
      <c r="JFQ99" s="231"/>
      <c r="JFR99" s="229"/>
      <c r="JFS99" s="230"/>
      <c r="JFT99" s="229"/>
      <c r="JFU99" s="229"/>
      <c r="JFV99" s="230"/>
      <c r="JFW99" s="230"/>
      <c r="JFX99" s="230"/>
      <c r="JFY99" s="230"/>
      <c r="JFZ99" s="230"/>
      <c r="JGA99" s="230"/>
      <c r="JGB99" s="230"/>
      <c r="JGC99" s="230"/>
      <c r="JGD99" s="230"/>
      <c r="JGE99" s="230"/>
      <c r="JGF99" s="230"/>
      <c r="JGG99" s="230"/>
      <c r="JGH99" s="229"/>
      <c r="JGI99" s="226"/>
      <c r="JGJ99" s="227"/>
      <c r="JGK99" s="227"/>
      <c r="JGL99" s="227"/>
      <c r="JGM99" s="228"/>
      <c r="JGN99" s="228"/>
      <c r="JGO99" s="228"/>
      <c r="JGP99" s="228"/>
      <c r="JGQ99" s="228"/>
      <c r="JGR99" s="228"/>
      <c r="JGS99" s="229"/>
      <c r="JGT99" s="230"/>
      <c r="JGU99" s="230"/>
      <c r="JGV99" s="231"/>
      <c r="JGW99" s="229"/>
      <c r="JGX99" s="230"/>
      <c r="JGY99" s="229"/>
      <c r="JGZ99" s="229"/>
      <c r="JHA99" s="230"/>
      <c r="JHB99" s="230"/>
      <c r="JHC99" s="230"/>
      <c r="JHD99" s="230"/>
      <c r="JHE99" s="230"/>
      <c r="JHF99" s="230"/>
      <c r="JHG99" s="230"/>
      <c r="JHH99" s="230"/>
      <c r="JHI99" s="230"/>
      <c r="JHJ99" s="230"/>
      <c r="JHK99" s="230"/>
      <c r="JHL99" s="230"/>
      <c r="JHM99" s="229"/>
      <c r="JHN99" s="226"/>
      <c r="JHO99" s="227"/>
      <c r="JHP99" s="227"/>
      <c r="JHQ99" s="227"/>
      <c r="JHR99" s="228"/>
      <c r="JHS99" s="228"/>
      <c r="JHT99" s="228"/>
      <c r="JHU99" s="228"/>
      <c r="JHV99" s="228"/>
      <c r="JHW99" s="228"/>
      <c r="JHX99" s="229"/>
      <c r="JHY99" s="230"/>
      <c r="JHZ99" s="230"/>
      <c r="JIA99" s="231"/>
      <c r="JIB99" s="229"/>
      <c r="JIC99" s="230"/>
      <c r="JID99" s="229"/>
      <c r="JIE99" s="229"/>
      <c r="JIF99" s="230"/>
      <c r="JIG99" s="230"/>
      <c r="JIH99" s="230"/>
      <c r="JII99" s="230"/>
      <c r="JIJ99" s="230"/>
      <c r="JIK99" s="230"/>
      <c r="JIL99" s="230"/>
      <c r="JIM99" s="230"/>
      <c r="JIN99" s="230"/>
      <c r="JIO99" s="230"/>
      <c r="JIP99" s="230"/>
      <c r="JIQ99" s="230"/>
      <c r="JIR99" s="229"/>
      <c r="JIS99" s="226"/>
      <c r="JIT99" s="227"/>
      <c r="JIU99" s="227"/>
      <c r="JIV99" s="227"/>
      <c r="JIW99" s="228"/>
      <c r="JIX99" s="228"/>
      <c r="JIY99" s="228"/>
      <c r="JIZ99" s="228"/>
      <c r="JJA99" s="228"/>
      <c r="JJB99" s="228"/>
      <c r="JJC99" s="229"/>
      <c r="JJD99" s="230"/>
      <c r="JJE99" s="230"/>
      <c r="JJF99" s="231"/>
      <c r="JJG99" s="229"/>
      <c r="JJH99" s="230"/>
      <c r="JJI99" s="229"/>
      <c r="JJJ99" s="229"/>
      <c r="JJK99" s="230"/>
      <c r="JJL99" s="230"/>
      <c r="JJM99" s="230"/>
      <c r="JJN99" s="230"/>
      <c r="JJO99" s="230"/>
      <c r="JJP99" s="230"/>
      <c r="JJQ99" s="230"/>
      <c r="JJR99" s="230"/>
      <c r="JJS99" s="230"/>
      <c r="JJT99" s="230"/>
      <c r="JJU99" s="230"/>
      <c r="JJV99" s="230"/>
      <c r="JJW99" s="229"/>
      <c r="JJX99" s="226"/>
      <c r="JJY99" s="227"/>
      <c r="JJZ99" s="227"/>
      <c r="JKA99" s="227"/>
      <c r="JKB99" s="228"/>
      <c r="JKC99" s="228"/>
      <c r="JKD99" s="228"/>
      <c r="JKE99" s="228"/>
      <c r="JKF99" s="228"/>
      <c r="JKG99" s="228"/>
      <c r="JKH99" s="229"/>
      <c r="JKI99" s="230"/>
      <c r="JKJ99" s="230"/>
      <c r="JKK99" s="231"/>
      <c r="JKL99" s="229"/>
      <c r="JKM99" s="230"/>
      <c r="JKN99" s="229"/>
      <c r="JKO99" s="229"/>
      <c r="JKP99" s="230"/>
      <c r="JKQ99" s="230"/>
      <c r="JKR99" s="230"/>
      <c r="JKS99" s="230"/>
      <c r="JKT99" s="230"/>
      <c r="JKU99" s="230"/>
      <c r="JKV99" s="230"/>
      <c r="JKW99" s="230"/>
      <c r="JKX99" s="230"/>
      <c r="JKY99" s="230"/>
      <c r="JKZ99" s="230"/>
      <c r="JLA99" s="230"/>
      <c r="JLB99" s="229"/>
      <c r="JLC99" s="226"/>
      <c r="JLD99" s="227"/>
      <c r="JLE99" s="227"/>
      <c r="JLF99" s="227"/>
      <c r="JLG99" s="228"/>
      <c r="JLH99" s="228"/>
      <c r="JLI99" s="228"/>
      <c r="JLJ99" s="228"/>
      <c r="JLK99" s="228"/>
      <c r="JLL99" s="228"/>
      <c r="JLM99" s="229"/>
      <c r="JLN99" s="230"/>
      <c r="JLO99" s="230"/>
      <c r="JLP99" s="231"/>
      <c r="JLQ99" s="229"/>
      <c r="JLR99" s="230"/>
      <c r="JLS99" s="229"/>
      <c r="JLT99" s="229"/>
      <c r="JLU99" s="230"/>
      <c r="JLV99" s="230"/>
      <c r="JLW99" s="230"/>
      <c r="JLX99" s="230"/>
      <c r="JLY99" s="230"/>
      <c r="JLZ99" s="230"/>
      <c r="JMA99" s="230"/>
      <c r="JMB99" s="230"/>
      <c r="JMC99" s="230"/>
      <c r="JMD99" s="230"/>
      <c r="JME99" s="230"/>
      <c r="JMF99" s="230"/>
      <c r="JMG99" s="229"/>
      <c r="JMH99" s="226"/>
      <c r="JMI99" s="227"/>
      <c r="JMJ99" s="227"/>
      <c r="JMK99" s="227"/>
      <c r="JML99" s="228"/>
      <c r="JMM99" s="228"/>
      <c r="JMN99" s="228"/>
      <c r="JMO99" s="228"/>
      <c r="JMP99" s="228"/>
      <c r="JMQ99" s="228"/>
      <c r="JMR99" s="229"/>
      <c r="JMS99" s="230"/>
      <c r="JMT99" s="230"/>
      <c r="JMU99" s="231"/>
      <c r="JMV99" s="229"/>
      <c r="JMW99" s="230"/>
      <c r="JMX99" s="229"/>
      <c r="JMY99" s="229"/>
      <c r="JMZ99" s="230"/>
      <c r="JNA99" s="230"/>
      <c r="JNB99" s="230"/>
      <c r="JNC99" s="230"/>
      <c r="JND99" s="230"/>
      <c r="JNE99" s="230"/>
      <c r="JNF99" s="230"/>
      <c r="JNG99" s="230"/>
      <c r="JNH99" s="230"/>
      <c r="JNI99" s="230"/>
      <c r="JNJ99" s="230"/>
      <c r="JNK99" s="230"/>
      <c r="JNL99" s="229"/>
      <c r="JNM99" s="226"/>
      <c r="JNN99" s="227"/>
      <c r="JNO99" s="227"/>
      <c r="JNP99" s="227"/>
      <c r="JNQ99" s="228"/>
      <c r="JNR99" s="228"/>
      <c r="JNS99" s="228"/>
      <c r="JNT99" s="228"/>
      <c r="JNU99" s="228"/>
      <c r="JNV99" s="228"/>
      <c r="JNW99" s="229"/>
      <c r="JNX99" s="230"/>
      <c r="JNY99" s="230"/>
      <c r="JNZ99" s="231"/>
      <c r="JOA99" s="229"/>
      <c r="JOB99" s="230"/>
      <c r="JOC99" s="229"/>
      <c r="JOD99" s="229"/>
      <c r="JOE99" s="230"/>
      <c r="JOF99" s="230"/>
      <c r="JOG99" s="230"/>
      <c r="JOH99" s="230"/>
      <c r="JOI99" s="230"/>
      <c r="JOJ99" s="230"/>
      <c r="JOK99" s="230"/>
      <c r="JOL99" s="230"/>
      <c r="JOM99" s="230"/>
      <c r="JON99" s="230"/>
      <c r="JOO99" s="230"/>
      <c r="JOP99" s="230"/>
      <c r="JOQ99" s="229"/>
      <c r="JOR99" s="226"/>
      <c r="JOS99" s="227"/>
      <c r="JOT99" s="227"/>
      <c r="JOU99" s="227"/>
      <c r="JOV99" s="228"/>
      <c r="JOW99" s="228"/>
      <c r="JOX99" s="228"/>
      <c r="JOY99" s="228"/>
      <c r="JOZ99" s="228"/>
      <c r="JPA99" s="228"/>
      <c r="JPB99" s="229"/>
      <c r="JPC99" s="230"/>
      <c r="JPD99" s="230"/>
      <c r="JPE99" s="231"/>
      <c r="JPF99" s="229"/>
      <c r="JPG99" s="230"/>
      <c r="JPH99" s="229"/>
      <c r="JPI99" s="229"/>
      <c r="JPJ99" s="230"/>
      <c r="JPK99" s="230"/>
      <c r="JPL99" s="230"/>
      <c r="JPM99" s="230"/>
      <c r="JPN99" s="230"/>
      <c r="JPO99" s="230"/>
      <c r="JPP99" s="230"/>
      <c r="JPQ99" s="230"/>
      <c r="JPR99" s="230"/>
      <c r="JPS99" s="230"/>
      <c r="JPT99" s="230"/>
      <c r="JPU99" s="230"/>
      <c r="JPV99" s="229"/>
      <c r="JPW99" s="226"/>
      <c r="JPX99" s="227"/>
      <c r="JPY99" s="227"/>
      <c r="JPZ99" s="227"/>
      <c r="JQA99" s="228"/>
      <c r="JQB99" s="228"/>
      <c r="JQC99" s="228"/>
      <c r="JQD99" s="228"/>
      <c r="JQE99" s="228"/>
      <c r="JQF99" s="228"/>
      <c r="JQG99" s="229"/>
      <c r="JQH99" s="230"/>
      <c r="JQI99" s="230"/>
      <c r="JQJ99" s="231"/>
      <c r="JQK99" s="229"/>
      <c r="JQL99" s="230"/>
      <c r="JQM99" s="229"/>
      <c r="JQN99" s="229"/>
      <c r="JQO99" s="230"/>
      <c r="JQP99" s="230"/>
      <c r="JQQ99" s="230"/>
      <c r="JQR99" s="230"/>
      <c r="JQS99" s="230"/>
      <c r="JQT99" s="230"/>
      <c r="JQU99" s="230"/>
      <c r="JQV99" s="230"/>
      <c r="JQW99" s="230"/>
      <c r="JQX99" s="230"/>
      <c r="JQY99" s="230"/>
      <c r="JQZ99" s="230"/>
      <c r="JRA99" s="229"/>
      <c r="JRB99" s="226"/>
      <c r="JRC99" s="227"/>
      <c r="JRD99" s="227"/>
      <c r="JRE99" s="227"/>
      <c r="JRF99" s="228"/>
      <c r="JRG99" s="228"/>
      <c r="JRH99" s="228"/>
      <c r="JRI99" s="228"/>
      <c r="JRJ99" s="228"/>
      <c r="JRK99" s="228"/>
      <c r="JRL99" s="229"/>
      <c r="JRM99" s="230"/>
      <c r="JRN99" s="230"/>
      <c r="JRO99" s="231"/>
      <c r="JRP99" s="229"/>
      <c r="JRQ99" s="230"/>
      <c r="JRR99" s="229"/>
      <c r="JRS99" s="229"/>
      <c r="JRT99" s="230"/>
      <c r="JRU99" s="230"/>
      <c r="JRV99" s="230"/>
      <c r="JRW99" s="230"/>
      <c r="JRX99" s="230"/>
      <c r="JRY99" s="230"/>
      <c r="JRZ99" s="230"/>
      <c r="JSA99" s="230"/>
      <c r="JSB99" s="230"/>
      <c r="JSC99" s="230"/>
      <c r="JSD99" s="230"/>
      <c r="JSE99" s="230"/>
      <c r="JSF99" s="229"/>
      <c r="JSG99" s="226"/>
      <c r="JSH99" s="227"/>
      <c r="JSI99" s="227"/>
      <c r="JSJ99" s="227"/>
      <c r="JSK99" s="228"/>
      <c r="JSL99" s="228"/>
      <c r="JSM99" s="228"/>
      <c r="JSN99" s="228"/>
      <c r="JSO99" s="228"/>
      <c r="JSP99" s="228"/>
      <c r="JSQ99" s="229"/>
      <c r="JSR99" s="230"/>
      <c r="JSS99" s="230"/>
      <c r="JST99" s="231"/>
      <c r="JSU99" s="229"/>
      <c r="JSV99" s="230"/>
      <c r="JSW99" s="229"/>
      <c r="JSX99" s="229"/>
      <c r="JSY99" s="230"/>
      <c r="JSZ99" s="230"/>
      <c r="JTA99" s="230"/>
      <c r="JTB99" s="230"/>
      <c r="JTC99" s="230"/>
      <c r="JTD99" s="230"/>
      <c r="JTE99" s="230"/>
      <c r="JTF99" s="230"/>
      <c r="JTG99" s="230"/>
      <c r="JTH99" s="230"/>
      <c r="JTI99" s="230"/>
      <c r="JTJ99" s="230"/>
      <c r="JTK99" s="229"/>
      <c r="JTL99" s="226"/>
      <c r="JTM99" s="227"/>
      <c r="JTN99" s="227"/>
      <c r="JTO99" s="227"/>
      <c r="JTP99" s="228"/>
      <c r="JTQ99" s="228"/>
      <c r="JTR99" s="228"/>
      <c r="JTS99" s="228"/>
      <c r="JTT99" s="228"/>
      <c r="JTU99" s="228"/>
      <c r="JTV99" s="229"/>
      <c r="JTW99" s="230"/>
      <c r="JTX99" s="230"/>
      <c r="JTY99" s="231"/>
      <c r="JTZ99" s="229"/>
      <c r="JUA99" s="230"/>
      <c r="JUB99" s="229"/>
      <c r="JUC99" s="229"/>
      <c r="JUD99" s="230"/>
      <c r="JUE99" s="230"/>
      <c r="JUF99" s="230"/>
      <c r="JUG99" s="230"/>
      <c r="JUH99" s="230"/>
      <c r="JUI99" s="230"/>
      <c r="JUJ99" s="230"/>
      <c r="JUK99" s="230"/>
      <c r="JUL99" s="230"/>
      <c r="JUM99" s="230"/>
      <c r="JUN99" s="230"/>
      <c r="JUO99" s="230"/>
      <c r="JUP99" s="229"/>
      <c r="JUQ99" s="226"/>
      <c r="JUR99" s="227"/>
      <c r="JUS99" s="227"/>
      <c r="JUT99" s="227"/>
      <c r="JUU99" s="228"/>
      <c r="JUV99" s="228"/>
      <c r="JUW99" s="228"/>
      <c r="JUX99" s="228"/>
      <c r="JUY99" s="228"/>
      <c r="JUZ99" s="228"/>
      <c r="JVA99" s="229"/>
      <c r="JVB99" s="230"/>
      <c r="JVC99" s="230"/>
      <c r="JVD99" s="231"/>
      <c r="JVE99" s="229"/>
      <c r="JVF99" s="230"/>
      <c r="JVG99" s="229"/>
      <c r="JVH99" s="229"/>
      <c r="JVI99" s="230"/>
      <c r="JVJ99" s="230"/>
      <c r="JVK99" s="230"/>
      <c r="JVL99" s="230"/>
      <c r="JVM99" s="230"/>
      <c r="JVN99" s="230"/>
      <c r="JVO99" s="230"/>
      <c r="JVP99" s="230"/>
      <c r="JVQ99" s="230"/>
      <c r="JVR99" s="230"/>
      <c r="JVS99" s="230"/>
      <c r="JVT99" s="230"/>
      <c r="JVU99" s="229"/>
      <c r="JVV99" s="226"/>
      <c r="JVW99" s="227"/>
      <c r="JVX99" s="227"/>
      <c r="JVY99" s="227"/>
      <c r="JVZ99" s="228"/>
      <c r="JWA99" s="228"/>
      <c r="JWB99" s="228"/>
      <c r="JWC99" s="228"/>
      <c r="JWD99" s="228"/>
      <c r="JWE99" s="228"/>
      <c r="JWF99" s="229"/>
      <c r="JWG99" s="230"/>
      <c r="JWH99" s="230"/>
      <c r="JWI99" s="231"/>
      <c r="JWJ99" s="229"/>
      <c r="JWK99" s="230"/>
      <c r="JWL99" s="229"/>
      <c r="JWM99" s="229"/>
      <c r="JWN99" s="230"/>
      <c r="JWO99" s="230"/>
      <c r="JWP99" s="230"/>
      <c r="JWQ99" s="230"/>
      <c r="JWR99" s="230"/>
      <c r="JWS99" s="230"/>
      <c r="JWT99" s="230"/>
      <c r="JWU99" s="230"/>
      <c r="JWV99" s="230"/>
      <c r="JWW99" s="230"/>
      <c r="JWX99" s="230"/>
      <c r="JWY99" s="230"/>
      <c r="JWZ99" s="229"/>
      <c r="JXA99" s="226"/>
      <c r="JXB99" s="227"/>
      <c r="JXC99" s="227"/>
      <c r="JXD99" s="227"/>
      <c r="JXE99" s="228"/>
      <c r="JXF99" s="228"/>
      <c r="JXG99" s="228"/>
      <c r="JXH99" s="228"/>
      <c r="JXI99" s="228"/>
      <c r="JXJ99" s="228"/>
      <c r="JXK99" s="229"/>
      <c r="JXL99" s="230"/>
      <c r="JXM99" s="230"/>
      <c r="JXN99" s="231"/>
      <c r="JXO99" s="229"/>
      <c r="JXP99" s="230"/>
      <c r="JXQ99" s="229"/>
      <c r="JXR99" s="229"/>
      <c r="JXS99" s="230"/>
      <c r="JXT99" s="230"/>
      <c r="JXU99" s="230"/>
      <c r="JXV99" s="230"/>
      <c r="JXW99" s="230"/>
      <c r="JXX99" s="230"/>
      <c r="JXY99" s="230"/>
      <c r="JXZ99" s="230"/>
      <c r="JYA99" s="230"/>
      <c r="JYB99" s="230"/>
      <c r="JYC99" s="230"/>
      <c r="JYD99" s="230"/>
      <c r="JYE99" s="229"/>
      <c r="JYF99" s="226"/>
      <c r="JYG99" s="227"/>
      <c r="JYH99" s="227"/>
      <c r="JYI99" s="227"/>
      <c r="JYJ99" s="228"/>
      <c r="JYK99" s="228"/>
      <c r="JYL99" s="228"/>
      <c r="JYM99" s="228"/>
      <c r="JYN99" s="228"/>
      <c r="JYO99" s="228"/>
      <c r="JYP99" s="229"/>
      <c r="JYQ99" s="230"/>
      <c r="JYR99" s="230"/>
      <c r="JYS99" s="231"/>
      <c r="JYT99" s="229"/>
      <c r="JYU99" s="230"/>
      <c r="JYV99" s="229"/>
      <c r="JYW99" s="229"/>
      <c r="JYX99" s="230"/>
      <c r="JYY99" s="230"/>
      <c r="JYZ99" s="230"/>
      <c r="JZA99" s="230"/>
      <c r="JZB99" s="230"/>
      <c r="JZC99" s="230"/>
      <c r="JZD99" s="230"/>
      <c r="JZE99" s="230"/>
      <c r="JZF99" s="230"/>
      <c r="JZG99" s="230"/>
      <c r="JZH99" s="230"/>
      <c r="JZI99" s="230"/>
      <c r="JZJ99" s="229"/>
      <c r="JZK99" s="226"/>
      <c r="JZL99" s="227"/>
      <c r="JZM99" s="227"/>
      <c r="JZN99" s="227"/>
      <c r="JZO99" s="228"/>
      <c r="JZP99" s="228"/>
      <c r="JZQ99" s="228"/>
      <c r="JZR99" s="228"/>
      <c r="JZS99" s="228"/>
      <c r="JZT99" s="228"/>
      <c r="JZU99" s="229"/>
      <c r="JZV99" s="230"/>
      <c r="JZW99" s="230"/>
      <c r="JZX99" s="231"/>
      <c r="JZY99" s="229"/>
      <c r="JZZ99" s="230"/>
      <c r="KAA99" s="229"/>
      <c r="KAB99" s="229"/>
      <c r="KAC99" s="230"/>
      <c r="KAD99" s="230"/>
      <c r="KAE99" s="230"/>
      <c r="KAF99" s="230"/>
      <c r="KAG99" s="230"/>
      <c r="KAH99" s="230"/>
      <c r="KAI99" s="230"/>
      <c r="KAJ99" s="230"/>
      <c r="KAK99" s="230"/>
      <c r="KAL99" s="230"/>
      <c r="KAM99" s="230"/>
      <c r="KAN99" s="230"/>
      <c r="KAO99" s="229"/>
      <c r="KAP99" s="226"/>
      <c r="KAQ99" s="227"/>
      <c r="KAR99" s="227"/>
      <c r="KAS99" s="227"/>
      <c r="KAT99" s="228"/>
      <c r="KAU99" s="228"/>
      <c r="KAV99" s="228"/>
      <c r="KAW99" s="228"/>
      <c r="KAX99" s="228"/>
      <c r="KAY99" s="228"/>
      <c r="KAZ99" s="229"/>
      <c r="KBA99" s="230"/>
      <c r="KBB99" s="230"/>
      <c r="KBC99" s="231"/>
      <c r="KBD99" s="229"/>
      <c r="KBE99" s="230"/>
      <c r="KBF99" s="229"/>
      <c r="KBG99" s="229"/>
      <c r="KBH99" s="230"/>
      <c r="KBI99" s="230"/>
      <c r="KBJ99" s="230"/>
      <c r="KBK99" s="230"/>
      <c r="KBL99" s="230"/>
      <c r="KBM99" s="230"/>
      <c r="KBN99" s="230"/>
      <c r="KBO99" s="230"/>
      <c r="KBP99" s="230"/>
      <c r="KBQ99" s="230"/>
      <c r="KBR99" s="230"/>
      <c r="KBS99" s="230"/>
      <c r="KBT99" s="229"/>
      <c r="KBU99" s="226"/>
      <c r="KBV99" s="227"/>
      <c r="KBW99" s="227"/>
      <c r="KBX99" s="227"/>
      <c r="KBY99" s="228"/>
      <c r="KBZ99" s="228"/>
      <c r="KCA99" s="228"/>
      <c r="KCB99" s="228"/>
      <c r="KCC99" s="228"/>
      <c r="KCD99" s="228"/>
      <c r="KCE99" s="229"/>
      <c r="KCF99" s="230"/>
      <c r="KCG99" s="230"/>
      <c r="KCH99" s="231"/>
      <c r="KCI99" s="229"/>
      <c r="KCJ99" s="230"/>
      <c r="KCK99" s="229"/>
      <c r="KCL99" s="229"/>
      <c r="KCM99" s="230"/>
      <c r="KCN99" s="230"/>
      <c r="KCO99" s="230"/>
      <c r="KCP99" s="230"/>
      <c r="KCQ99" s="230"/>
      <c r="KCR99" s="230"/>
      <c r="KCS99" s="230"/>
      <c r="KCT99" s="230"/>
      <c r="KCU99" s="230"/>
      <c r="KCV99" s="230"/>
      <c r="KCW99" s="230"/>
      <c r="KCX99" s="230"/>
      <c r="KCY99" s="229"/>
      <c r="KCZ99" s="226"/>
      <c r="KDA99" s="227"/>
      <c r="KDB99" s="227"/>
      <c r="KDC99" s="227"/>
      <c r="KDD99" s="228"/>
      <c r="KDE99" s="228"/>
      <c r="KDF99" s="228"/>
      <c r="KDG99" s="228"/>
      <c r="KDH99" s="228"/>
      <c r="KDI99" s="228"/>
      <c r="KDJ99" s="229"/>
      <c r="KDK99" s="230"/>
      <c r="KDL99" s="230"/>
      <c r="KDM99" s="231"/>
      <c r="KDN99" s="229"/>
      <c r="KDO99" s="230"/>
      <c r="KDP99" s="229"/>
      <c r="KDQ99" s="229"/>
      <c r="KDR99" s="230"/>
      <c r="KDS99" s="230"/>
      <c r="KDT99" s="230"/>
      <c r="KDU99" s="230"/>
      <c r="KDV99" s="230"/>
      <c r="KDW99" s="230"/>
      <c r="KDX99" s="230"/>
      <c r="KDY99" s="230"/>
      <c r="KDZ99" s="230"/>
      <c r="KEA99" s="230"/>
      <c r="KEB99" s="230"/>
      <c r="KEC99" s="230"/>
      <c r="KED99" s="229"/>
      <c r="KEE99" s="226"/>
      <c r="KEF99" s="227"/>
      <c r="KEG99" s="227"/>
      <c r="KEH99" s="227"/>
      <c r="KEI99" s="228"/>
      <c r="KEJ99" s="228"/>
      <c r="KEK99" s="228"/>
      <c r="KEL99" s="228"/>
      <c r="KEM99" s="228"/>
      <c r="KEN99" s="228"/>
      <c r="KEO99" s="229"/>
      <c r="KEP99" s="230"/>
      <c r="KEQ99" s="230"/>
      <c r="KER99" s="231"/>
      <c r="KES99" s="229"/>
      <c r="KET99" s="230"/>
      <c r="KEU99" s="229"/>
      <c r="KEV99" s="229"/>
      <c r="KEW99" s="230"/>
      <c r="KEX99" s="230"/>
      <c r="KEY99" s="230"/>
      <c r="KEZ99" s="230"/>
      <c r="KFA99" s="230"/>
      <c r="KFB99" s="230"/>
      <c r="KFC99" s="230"/>
      <c r="KFD99" s="230"/>
      <c r="KFE99" s="230"/>
      <c r="KFF99" s="230"/>
      <c r="KFG99" s="230"/>
      <c r="KFH99" s="230"/>
      <c r="KFI99" s="229"/>
      <c r="KFJ99" s="226"/>
      <c r="KFK99" s="227"/>
      <c r="KFL99" s="227"/>
      <c r="KFM99" s="227"/>
      <c r="KFN99" s="228"/>
      <c r="KFO99" s="228"/>
      <c r="KFP99" s="228"/>
      <c r="KFQ99" s="228"/>
      <c r="KFR99" s="228"/>
      <c r="KFS99" s="228"/>
      <c r="KFT99" s="229"/>
      <c r="KFU99" s="230"/>
      <c r="KFV99" s="230"/>
      <c r="KFW99" s="231"/>
      <c r="KFX99" s="229"/>
      <c r="KFY99" s="230"/>
      <c r="KFZ99" s="229"/>
      <c r="KGA99" s="229"/>
      <c r="KGB99" s="230"/>
      <c r="KGC99" s="230"/>
      <c r="KGD99" s="230"/>
      <c r="KGE99" s="230"/>
      <c r="KGF99" s="230"/>
      <c r="KGG99" s="230"/>
      <c r="KGH99" s="230"/>
      <c r="KGI99" s="230"/>
      <c r="KGJ99" s="230"/>
      <c r="KGK99" s="230"/>
      <c r="KGL99" s="230"/>
      <c r="KGM99" s="230"/>
      <c r="KGN99" s="229"/>
      <c r="KGO99" s="226"/>
      <c r="KGP99" s="227"/>
      <c r="KGQ99" s="227"/>
      <c r="KGR99" s="227"/>
      <c r="KGS99" s="228"/>
      <c r="KGT99" s="228"/>
      <c r="KGU99" s="228"/>
      <c r="KGV99" s="228"/>
      <c r="KGW99" s="228"/>
      <c r="KGX99" s="228"/>
      <c r="KGY99" s="229"/>
      <c r="KGZ99" s="230"/>
      <c r="KHA99" s="230"/>
      <c r="KHB99" s="231"/>
      <c r="KHC99" s="229"/>
      <c r="KHD99" s="230"/>
      <c r="KHE99" s="229"/>
      <c r="KHF99" s="229"/>
      <c r="KHG99" s="230"/>
      <c r="KHH99" s="230"/>
      <c r="KHI99" s="230"/>
      <c r="KHJ99" s="230"/>
      <c r="KHK99" s="230"/>
      <c r="KHL99" s="230"/>
      <c r="KHM99" s="230"/>
      <c r="KHN99" s="230"/>
      <c r="KHO99" s="230"/>
      <c r="KHP99" s="230"/>
      <c r="KHQ99" s="230"/>
      <c r="KHR99" s="230"/>
      <c r="KHS99" s="229"/>
      <c r="KHT99" s="226"/>
      <c r="KHU99" s="227"/>
      <c r="KHV99" s="227"/>
      <c r="KHW99" s="227"/>
      <c r="KHX99" s="228"/>
      <c r="KHY99" s="228"/>
      <c r="KHZ99" s="228"/>
      <c r="KIA99" s="228"/>
      <c r="KIB99" s="228"/>
      <c r="KIC99" s="228"/>
      <c r="KID99" s="229"/>
      <c r="KIE99" s="230"/>
      <c r="KIF99" s="230"/>
      <c r="KIG99" s="231"/>
      <c r="KIH99" s="229"/>
      <c r="KII99" s="230"/>
      <c r="KIJ99" s="229"/>
      <c r="KIK99" s="229"/>
      <c r="KIL99" s="230"/>
      <c r="KIM99" s="230"/>
      <c r="KIN99" s="230"/>
      <c r="KIO99" s="230"/>
      <c r="KIP99" s="230"/>
      <c r="KIQ99" s="230"/>
      <c r="KIR99" s="230"/>
      <c r="KIS99" s="230"/>
      <c r="KIT99" s="230"/>
      <c r="KIU99" s="230"/>
      <c r="KIV99" s="230"/>
      <c r="KIW99" s="230"/>
      <c r="KIX99" s="229"/>
      <c r="KIY99" s="226"/>
      <c r="KIZ99" s="227"/>
      <c r="KJA99" s="227"/>
      <c r="KJB99" s="227"/>
      <c r="KJC99" s="228"/>
      <c r="KJD99" s="228"/>
      <c r="KJE99" s="228"/>
      <c r="KJF99" s="228"/>
      <c r="KJG99" s="228"/>
      <c r="KJH99" s="228"/>
      <c r="KJI99" s="229"/>
      <c r="KJJ99" s="230"/>
      <c r="KJK99" s="230"/>
      <c r="KJL99" s="231"/>
      <c r="KJM99" s="229"/>
      <c r="KJN99" s="230"/>
      <c r="KJO99" s="229"/>
      <c r="KJP99" s="229"/>
      <c r="KJQ99" s="230"/>
      <c r="KJR99" s="230"/>
      <c r="KJS99" s="230"/>
      <c r="KJT99" s="230"/>
      <c r="KJU99" s="230"/>
      <c r="KJV99" s="230"/>
      <c r="KJW99" s="230"/>
      <c r="KJX99" s="230"/>
      <c r="KJY99" s="230"/>
      <c r="KJZ99" s="230"/>
      <c r="KKA99" s="230"/>
      <c r="KKB99" s="230"/>
      <c r="KKC99" s="229"/>
      <c r="KKD99" s="226"/>
      <c r="KKE99" s="227"/>
      <c r="KKF99" s="227"/>
      <c r="KKG99" s="227"/>
      <c r="KKH99" s="228"/>
      <c r="KKI99" s="228"/>
      <c r="KKJ99" s="228"/>
      <c r="KKK99" s="228"/>
      <c r="KKL99" s="228"/>
      <c r="KKM99" s="228"/>
      <c r="KKN99" s="229"/>
      <c r="KKO99" s="230"/>
      <c r="KKP99" s="230"/>
      <c r="KKQ99" s="231"/>
      <c r="KKR99" s="229"/>
      <c r="KKS99" s="230"/>
      <c r="KKT99" s="229"/>
      <c r="KKU99" s="229"/>
      <c r="KKV99" s="230"/>
      <c r="KKW99" s="230"/>
      <c r="KKX99" s="230"/>
      <c r="KKY99" s="230"/>
      <c r="KKZ99" s="230"/>
      <c r="KLA99" s="230"/>
      <c r="KLB99" s="230"/>
      <c r="KLC99" s="230"/>
      <c r="KLD99" s="230"/>
      <c r="KLE99" s="230"/>
      <c r="KLF99" s="230"/>
      <c r="KLG99" s="230"/>
      <c r="KLH99" s="229"/>
      <c r="KLI99" s="226"/>
      <c r="KLJ99" s="227"/>
      <c r="KLK99" s="227"/>
      <c r="KLL99" s="227"/>
      <c r="KLM99" s="228"/>
      <c r="KLN99" s="228"/>
      <c r="KLO99" s="228"/>
      <c r="KLP99" s="228"/>
      <c r="KLQ99" s="228"/>
      <c r="KLR99" s="228"/>
      <c r="KLS99" s="229"/>
      <c r="KLT99" s="230"/>
      <c r="KLU99" s="230"/>
      <c r="KLV99" s="231"/>
      <c r="KLW99" s="229"/>
      <c r="KLX99" s="230"/>
      <c r="KLY99" s="229"/>
      <c r="KLZ99" s="229"/>
      <c r="KMA99" s="230"/>
      <c r="KMB99" s="230"/>
      <c r="KMC99" s="230"/>
      <c r="KMD99" s="230"/>
      <c r="KME99" s="230"/>
      <c r="KMF99" s="230"/>
      <c r="KMG99" s="230"/>
      <c r="KMH99" s="230"/>
      <c r="KMI99" s="230"/>
      <c r="KMJ99" s="230"/>
      <c r="KMK99" s="230"/>
      <c r="KML99" s="230"/>
      <c r="KMM99" s="229"/>
      <c r="KMN99" s="226"/>
      <c r="KMO99" s="227"/>
      <c r="KMP99" s="227"/>
      <c r="KMQ99" s="227"/>
      <c r="KMR99" s="228"/>
      <c r="KMS99" s="228"/>
      <c r="KMT99" s="228"/>
      <c r="KMU99" s="228"/>
      <c r="KMV99" s="228"/>
      <c r="KMW99" s="228"/>
      <c r="KMX99" s="229"/>
      <c r="KMY99" s="230"/>
      <c r="KMZ99" s="230"/>
      <c r="KNA99" s="231"/>
      <c r="KNB99" s="229"/>
      <c r="KNC99" s="230"/>
      <c r="KND99" s="229"/>
      <c r="KNE99" s="229"/>
      <c r="KNF99" s="230"/>
      <c r="KNG99" s="230"/>
      <c r="KNH99" s="230"/>
      <c r="KNI99" s="230"/>
      <c r="KNJ99" s="230"/>
      <c r="KNK99" s="230"/>
      <c r="KNL99" s="230"/>
      <c r="KNM99" s="230"/>
      <c r="KNN99" s="230"/>
      <c r="KNO99" s="230"/>
      <c r="KNP99" s="230"/>
      <c r="KNQ99" s="230"/>
      <c r="KNR99" s="229"/>
      <c r="KNS99" s="226"/>
      <c r="KNT99" s="227"/>
      <c r="KNU99" s="227"/>
      <c r="KNV99" s="227"/>
      <c r="KNW99" s="228"/>
      <c r="KNX99" s="228"/>
      <c r="KNY99" s="228"/>
      <c r="KNZ99" s="228"/>
      <c r="KOA99" s="228"/>
      <c r="KOB99" s="228"/>
      <c r="KOC99" s="229"/>
      <c r="KOD99" s="230"/>
      <c r="KOE99" s="230"/>
      <c r="KOF99" s="231"/>
      <c r="KOG99" s="229"/>
      <c r="KOH99" s="230"/>
      <c r="KOI99" s="229"/>
      <c r="KOJ99" s="229"/>
      <c r="KOK99" s="230"/>
      <c r="KOL99" s="230"/>
      <c r="KOM99" s="230"/>
      <c r="KON99" s="230"/>
      <c r="KOO99" s="230"/>
      <c r="KOP99" s="230"/>
      <c r="KOQ99" s="230"/>
      <c r="KOR99" s="230"/>
      <c r="KOS99" s="230"/>
      <c r="KOT99" s="230"/>
      <c r="KOU99" s="230"/>
      <c r="KOV99" s="230"/>
      <c r="KOW99" s="229"/>
      <c r="KOX99" s="226"/>
      <c r="KOY99" s="227"/>
      <c r="KOZ99" s="227"/>
      <c r="KPA99" s="227"/>
      <c r="KPB99" s="228"/>
      <c r="KPC99" s="228"/>
      <c r="KPD99" s="228"/>
      <c r="KPE99" s="228"/>
      <c r="KPF99" s="228"/>
      <c r="KPG99" s="228"/>
      <c r="KPH99" s="229"/>
      <c r="KPI99" s="230"/>
      <c r="KPJ99" s="230"/>
      <c r="KPK99" s="231"/>
      <c r="KPL99" s="229"/>
      <c r="KPM99" s="230"/>
      <c r="KPN99" s="229"/>
      <c r="KPO99" s="229"/>
      <c r="KPP99" s="230"/>
      <c r="KPQ99" s="230"/>
      <c r="KPR99" s="230"/>
      <c r="KPS99" s="230"/>
      <c r="KPT99" s="230"/>
      <c r="KPU99" s="230"/>
      <c r="KPV99" s="230"/>
      <c r="KPW99" s="230"/>
      <c r="KPX99" s="230"/>
      <c r="KPY99" s="230"/>
      <c r="KPZ99" s="230"/>
      <c r="KQA99" s="230"/>
      <c r="KQB99" s="229"/>
      <c r="KQC99" s="226"/>
      <c r="KQD99" s="227"/>
      <c r="KQE99" s="227"/>
      <c r="KQF99" s="227"/>
      <c r="KQG99" s="228"/>
      <c r="KQH99" s="228"/>
      <c r="KQI99" s="228"/>
      <c r="KQJ99" s="228"/>
      <c r="KQK99" s="228"/>
      <c r="KQL99" s="228"/>
      <c r="KQM99" s="229"/>
      <c r="KQN99" s="230"/>
      <c r="KQO99" s="230"/>
      <c r="KQP99" s="231"/>
      <c r="KQQ99" s="229"/>
      <c r="KQR99" s="230"/>
      <c r="KQS99" s="229"/>
      <c r="KQT99" s="229"/>
      <c r="KQU99" s="230"/>
      <c r="KQV99" s="230"/>
      <c r="KQW99" s="230"/>
      <c r="KQX99" s="230"/>
      <c r="KQY99" s="230"/>
      <c r="KQZ99" s="230"/>
      <c r="KRA99" s="230"/>
      <c r="KRB99" s="230"/>
      <c r="KRC99" s="230"/>
      <c r="KRD99" s="230"/>
      <c r="KRE99" s="230"/>
      <c r="KRF99" s="230"/>
      <c r="KRG99" s="229"/>
      <c r="KRH99" s="226"/>
      <c r="KRI99" s="227"/>
      <c r="KRJ99" s="227"/>
      <c r="KRK99" s="227"/>
      <c r="KRL99" s="228"/>
      <c r="KRM99" s="228"/>
      <c r="KRN99" s="228"/>
      <c r="KRO99" s="228"/>
      <c r="KRP99" s="228"/>
      <c r="KRQ99" s="228"/>
      <c r="KRR99" s="229"/>
      <c r="KRS99" s="230"/>
      <c r="KRT99" s="230"/>
      <c r="KRU99" s="231"/>
      <c r="KRV99" s="229"/>
      <c r="KRW99" s="230"/>
      <c r="KRX99" s="229"/>
      <c r="KRY99" s="229"/>
      <c r="KRZ99" s="230"/>
      <c r="KSA99" s="230"/>
      <c r="KSB99" s="230"/>
      <c r="KSC99" s="230"/>
      <c r="KSD99" s="230"/>
      <c r="KSE99" s="230"/>
      <c r="KSF99" s="230"/>
      <c r="KSG99" s="230"/>
      <c r="KSH99" s="230"/>
      <c r="KSI99" s="230"/>
      <c r="KSJ99" s="230"/>
      <c r="KSK99" s="230"/>
      <c r="KSL99" s="229"/>
      <c r="KSM99" s="226"/>
      <c r="KSN99" s="227"/>
      <c r="KSO99" s="227"/>
      <c r="KSP99" s="227"/>
      <c r="KSQ99" s="228"/>
      <c r="KSR99" s="228"/>
      <c r="KSS99" s="228"/>
      <c r="KST99" s="228"/>
      <c r="KSU99" s="228"/>
      <c r="KSV99" s="228"/>
      <c r="KSW99" s="229"/>
      <c r="KSX99" s="230"/>
      <c r="KSY99" s="230"/>
      <c r="KSZ99" s="231"/>
      <c r="KTA99" s="229"/>
      <c r="KTB99" s="230"/>
      <c r="KTC99" s="229"/>
      <c r="KTD99" s="229"/>
      <c r="KTE99" s="230"/>
      <c r="KTF99" s="230"/>
      <c r="KTG99" s="230"/>
      <c r="KTH99" s="230"/>
      <c r="KTI99" s="230"/>
      <c r="KTJ99" s="230"/>
      <c r="KTK99" s="230"/>
      <c r="KTL99" s="230"/>
      <c r="KTM99" s="230"/>
      <c r="KTN99" s="230"/>
      <c r="KTO99" s="230"/>
      <c r="KTP99" s="230"/>
      <c r="KTQ99" s="229"/>
      <c r="KTR99" s="226"/>
      <c r="KTS99" s="227"/>
      <c r="KTT99" s="227"/>
      <c r="KTU99" s="227"/>
      <c r="KTV99" s="228"/>
      <c r="KTW99" s="228"/>
      <c r="KTX99" s="228"/>
      <c r="KTY99" s="228"/>
      <c r="KTZ99" s="228"/>
      <c r="KUA99" s="228"/>
      <c r="KUB99" s="229"/>
      <c r="KUC99" s="230"/>
      <c r="KUD99" s="230"/>
      <c r="KUE99" s="231"/>
      <c r="KUF99" s="229"/>
      <c r="KUG99" s="230"/>
      <c r="KUH99" s="229"/>
      <c r="KUI99" s="229"/>
      <c r="KUJ99" s="230"/>
      <c r="KUK99" s="230"/>
      <c r="KUL99" s="230"/>
      <c r="KUM99" s="230"/>
      <c r="KUN99" s="230"/>
      <c r="KUO99" s="230"/>
      <c r="KUP99" s="230"/>
      <c r="KUQ99" s="230"/>
      <c r="KUR99" s="230"/>
      <c r="KUS99" s="230"/>
      <c r="KUT99" s="230"/>
      <c r="KUU99" s="230"/>
      <c r="KUV99" s="229"/>
      <c r="KUW99" s="226"/>
      <c r="KUX99" s="227"/>
      <c r="KUY99" s="227"/>
      <c r="KUZ99" s="227"/>
      <c r="KVA99" s="228"/>
      <c r="KVB99" s="228"/>
      <c r="KVC99" s="228"/>
      <c r="KVD99" s="228"/>
      <c r="KVE99" s="228"/>
      <c r="KVF99" s="228"/>
      <c r="KVG99" s="229"/>
      <c r="KVH99" s="230"/>
      <c r="KVI99" s="230"/>
      <c r="KVJ99" s="231"/>
      <c r="KVK99" s="229"/>
      <c r="KVL99" s="230"/>
      <c r="KVM99" s="229"/>
      <c r="KVN99" s="229"/>
      <c r="KVO99" s="230"/>
      <c r="KVP99" s="230"/>
      <c r="KVQ99" s="230"/>
      <c r="KVR99" s="230"/>
      <c r="KVS99" s="230"/>
      <c r="KVT99" s="230"/>
      <c r="KVU99" s="230"/>
      <c r="KVV99" s="230"/>
      <c r="KVW99" s="230"/>
      <c r="KVX99" s="230"/>
      <c r="KVY99" s="230"/>
      <c r="KVZ99" s="230"/>
      <c r="KWA99" s="229"/>
      <c r="KWB99" s="226"/>
      <c r="KWC99" s="227"/>
      <c r="KWD99" s="227"/>
      <c r="KWE99" s="227"/>
      <c r="KWF99" s="228"/>
      <c r="KWG99" s="228"/>
      <c r="KWH99" s="228"/>
      <c r="KWI99" s="228"/>
      <c r="KWJ99" s="228"/>
      <c r="KWK99" s="228"/>
      <c r="KWL99" s="229"/>
      <c r="KWM99" s="230"/>
      <c r="KWN99" s="230"/>
      <c r="KWO99" s="231"/>
      <c r="KWP99" s="229"/>
      <c r="KWQ99" s="230"/>
      <c r="KWR99" s="229"/>
      <c r="KWS99" s="229"/>
      <c r="KWT99" s="230"/>
      <c r="KWU99" s="230"/>
      <c r="KWV99" s="230"/>
      <c r="KWW99" s="230"/>
      <c r="KWX99" s="230"/>
      <c r="KWY99" s="230"/>
      <c r="KWZ99" s="230"/>
      <c r="KXA99" s="230"/>
      <c r="KXB99" s="230"/>
      <c r="KXC99" s="230"/>
      <c r="KXD99" s="230"/>
      <c r="KXE99" s="230"/>
      <c r="KXF99" s="229"/>
      <c r="KXG99" s="226"/>
      <c r="KXH99" s="227"/>
      <c r="KXI99" s="227"/>
      <c r="KXJ99" s="227"/>
      <c r="KXK99" s="228"/>
      <c r="KXL99" s="228"/>
      <c r="KXM99" s="228"/>
      <c r="KXN99" s="228"/>
      <c r="KXO99" s="228"/>
      <c r="KXP99" s="228"/>
      <c r="KXQ99" s="229"/>
      <c r="KXR99" s="230"/>
      <c r="KXS99" s="230"/>
      <c r="KXT99" s="231"/>
      <c r="KXU99" s="229"/>
      <c r="KXV99" s="230"/>
      <c r="KXW99" s="229"/>
      <c r="KXX99" s="229"/>
      <c r="KXY99" s="230"/>
      <c r="KXZ99" s="230"/>
      <c r="KYA99" s="230"/>
      <c r="KYB99" s="230"/>
      <c r="KYC99" s="230"/>
      <c r="KYD99" s="230"/>
      <c r="KYE99" s="230"/>
      <c r="KYF99" s="230"/>
      <c r="KYG99" s="230"/>
      <c r="KYH99" s="230"/>
      <c r="KYI99" s="230"/>
      <c r="KYJ99" s="230"/>
      <c r="KYK99" s="229"/>
      <c r="KYL99" s="226"/>
      <c r="KYM99" s="227"/>
      <c r="KYN99" s="227"/>
      <c r="KYO99" s="227"/>
      <c r="KYP99" s="228"/>
      <c r="KYQ99" s="228"/>
      <c r="KYR99" s="228"/>
      <c r="KYS99" s="228"/>
      <c r="KYT99" s="228"/>
      <c r="KYU99" s="228"/>
      <c r="KYV99" s="229"/>
      <c r="KYW99" s="230"/>
      <c r="KYX99" s="230"/>
      <c r="KYY99" s="231"/>
      <c r="KYZ99" s="229"/>
      <c r="KZA99" s="230"/>
      <c r="KZB99" s="229"/>
      <c r="KZC99" s="229"/>
      <c r="KZD99" s="230"/>
      <c r="KZE99" s="230"/>
      <c r="KZF99" s="230"/>
      <c r="KZG99" s="230"/>
      <c r="KZH99" s="230"/>
      <c r="KZI99" s="230"/>
      <c r="KZJ99" s="230"/>
      <c r="KZK99" s="230"/>
      <c r="KZL99" s="230"/>
      <c r="KZM99" s="230"/>
      <c r="KZN99" s="230"/>
      <c r="KZO99" s="230"/>
      <c r="KZP99" s="229"/>
      <c r="KZQ99" s="226"/>
      <c r="KZR99" s="227"/>
      <c r="KZS99" s="227"/>
      <c r="KZT99" s="227"/>
      <c r="KZU99" s="228"/>
      <c r="KZV99" s="228"/>
      <c r="KZW99" s="228"/>
      <c r="KZX99" s="228"/>
      <c r="KZY99" s="228"/>
      <c r="KZZ99" s="228"/>
      <c r="LAA99" s="229"/>
      <c r="LAB99" s="230"/>
      <c r="LAC99" s="230"/>
      <c r="LAD99" s="231"/>
      <c r="LAE99" s="229"/>
      <c r="LAF99" s="230"/>
      <c r="LAG99" s="229"/>
      <c r="LAH99" s="229"/>
      <c r="LAI99" s="230"/>
      <c r="LAJ99" s="230"/>
      <c r="LAK99" s="230"/>
      <c r="LAL99" s="230"/>
      <c r="LAM99" s="230"/>
      <c r="LAN99" s="230"/>
      <c r="LAO99" s="230"/>
      <c r="LAP99" s="230"/>
      <c r="LAQ99" s="230"/>
      <c r="LAR99" s="230"/>
      <c r="LAS99" s="230"/>
      <c r="LAT99" s="230"/>
      <c r="LAU99" s="229"/>
      <c r="LAV99" s="226"/>
      <c r="LAW99" s="227"/>
      <c r="LAX99" s="227"/>
      <c r="LAY99" s="227"/>
      <c r="LAZ99" s="228"/>
      <c r="LBA99" s="228"/>
      <c r="LBB99" s="228"/>
      <c r="LBC99" s="228"/>
      <c r="LBD99" s="228"/>
      <c r="LBE99" s="228"/>
      <c r="LBF99" s="229"/>
      <c r="LBG99" s="230"/>
      <c r="LBH99" s="230"/>
      <c r="LBI99" s="231"/>
      <c r="LBJ99" s="229"/>
      <c r="LBK99" s="230"/>
      <c r="LBL99" s="229"/>
      <c r="LBM99" s="229"/>
      <c r="LBN99" s="230"/>
      <c r="LBO99" s="230"/>
      <c r="LBP99" s="230"/>
      <c r="LBQ99" s="230"/>
      <c r="LBR99" s="230"/>
      <c r="LBS99" s="230"/>
      <c r="LBT99" s="230"/>
      <c r="LBU99" s="230"/>
      <c r="LBV99" s="230"/>
      <c r="LBW99" s="230"/>
      <c r="LBX99" s="230"/>
      <c r="LBY99" s="230"/>
      <c r="LBZ99" s="229"/>
      <c r="LCA99" s="226"/>
      <c r="LCB99" s="227"/>
      <c r="LCC99" s="227"/>
      <c r="LCD99" s="227"/>
      <c r="LCE99" s="228"/>
      <c r="LCF99" s="228"/>
      <c r="LCG99" s="228"/>
      <c r="LCH99" s="228"/>
      <c r="LCI99" s="228"/>
      <c r="LCJ99" s="228"/>
      <c r="LCK99" s="229"/>
      <c r="LCL99" s="230"/>
      <c r="LCM99" s="230"/>
      <c r="LCN99" s="231"/>
      <c r="LCO99" s="229"/>
      <c r="LCP99" s="230"/>
      <c r="LCQ99" s="229"/>
      <c r="LCR99" s="229"/>
      <c r="LCS99" s="230"/>
      <c r="LCT99" s="230"/>
      <c r="LCU99" s="230"/>
      <c r="LCV99" s="230"/>
      <c r="LCW99" s="230"/>
      <c r="LCX99" s="230"/>
      <c r="LCY99" s="230"/>
      <c r="LCZ99" s="230"/>
      <c r="LDA99" s="230"/>
      <c r="LDB99" s="230"/>
      <c r="LDC99" s="230"/>
      <c r="LDD99" s="230"/>
      <c r="LDE99" s="229"/>
      <c r="LDF99" s="226"/>
      <c r="LDG99" s="227"/>
      <c r="LDH99" s="227"/>
      <c r="LDI99" s="227"/>
      <c r="LDJ99" s="228"/>
      <c r="LDK99" s="228"/>
      <c r="LDL99" s="228"/>
      <c r="LDM99" s="228"/>
      <c r="LDN99" s="228"/>
      <c r="LDO99" s="228"/>
      <c r="LDP99" s="229"/>
      <c r="LDQ99" s="230"/>
      <c r="LDR99" s="230"/>
      <c r="LDS99" s="231"/>
      <c r="LDT99" s="229"/>
      <c r="LDU99" s="230"/>
      <c r="LDV99" s="229"/>
      <c r="LDW99" s="229"/>
      <c r="LDX99" s="230"/>
      <c r="LDY99" s="230"/>
      <c r="LDZ99" s="230"/>
      <c r="LEA99" s="230"/>
      <c r="LEB99" s="230"/>
      <c r="LEC99" s="230"/>
      <c r="LED99" s="230"/>
      <c r="LEE99" s="230"/>
      <c r="LEF99" s="230"/>
      <c r="LEG99" s="230"/>
      <c r="LEH99" s="230"/>
      <c r="LEI99" s="230"/>
      <c r="LEJ99" s="229"/>
      <c r="LEK99" s="226"/>
      <c r="LEL99" s="227"/>
      <c r="LEM99" s="227"/>
      <c r="LEN99" s="227"/>
      <c r="LEO99" s="228"/>
      <c r="LEP99" s="228"/>
      <c r="LEQ99" s="228"/>
      <c r="LER99" s="228"/>
      <c r="LES99" s="228"/>
      <c r="LET99" s="228"/>
      <c r="LEU99" s="229"/>
      <c r="LEV99" s="230"/>
      <c r="LEW99" s="230"/>
      <c r="LEX99" s="231"/>
      <c r="LEY99" s="229"/>
      <c r="LEZ99" s="230"/>
      <c r="LFA99" s="229"/>
      <c r="LFB99" s="229"/>
      <c r="LFC99" s="230"/>
      <c r="LFD99" s="230"/>
      <c r="LFE99" s="230"/>
      <c r="LFF99" s="230"/>
      <c r="LFG99" s="230"/>
      <c r="LFH99" s="230"/>
      <c r="LFI99" s="230"/>
      <c r="LFJ99" s="230"/>
      <c r="LFK99" s="230"/>
      <c r="LFL99" s="230"/>
      <c r="LFM99" s="230"/>
      <c r="LFN99" s="230"/>
      <c r="LFO99" s="229"/>
      <c r="LFP99" s="226"/>
      <c r="LFQ99" s="227"/>
      <c r="LFR99" s="227"/>
      <c r="LFS99" s="227"/>
      <c r="LFT99" s="228"/>
      <c r="LFU99" s="228"/>
      <c r="LFV99" s="228"/>
      <c r="LFW99" s="228"/>
      <c r="LFX99" s="228"/>
      <c r="LFY99" s="228"/>
      <c r="LFZ99" s="229"/>
      <c r="LGA99" s="230"/>
      <c r="LGB99" s="230"/>
      <c r="LGC99" s="231"/>
      <c r="LGD99" s="229"/>
      <c r="LGE99" s="230"/>
      <c r="LGF99" s="229"/>
      <c r="LGG99" s="229"/>
      <c r="LGH99" s="230"/>
      <c r="LGI99" s="230"/>
      <c r="LGJ99" s="230"/>
      <c r="LGK99" s="230"/>
      <c r="LGL99" s="230"/>
      <c r="LGM99" s="230"/>
      <c r="LGN99" s="230"/>
      <c r="LGO99" s="230"/>
      <c r="LGP99" s="230"/>
      <c r="LGQ99" s="230"/>
      <c r="LGR99" s="230"/>
      <c r="LGS99" s="230"/>
      <c r="LGT99" s="229"/>
      <c r="LGU99" s="226"/>
      <c r="LGV99" s="227"/>
      <c r="LGW99" s="227"/>
      <c r="LGX99" s="227"/>
      <c r="LGY99" s="228"/>
      <c r="LGZ99" s="228"/>
      <c r="LHA99" s="228"/>
      <c r="LHB99" s="228"/>
      <c r="LHC99" s="228"/>
      <c r="LHD99" s="228"/>
      <c r="LHE99" s="229"/>
      <c r="LHF99" s="230"/>
      <c r="LHG99" s="230"/>
      <c r="LHH99" s="231"/>
      <c r="LHI99" s="229"/>
      <c r="LHJ99" s="230"/>
      <c r="LHK99" s="229"/>
      <c r="LHL99" s="229"/>
      <c r="LHM99" s="230"/>
      <c r="LHN99" s="230"/>
      <c r="LHO99" s="230"/>
      <c r="LHP99" s="230"/>
      <c r="LHQ99" s="230"/>
      <c r="LHR99" s="230"/>
      <c r="LHS99" s="230"/>
      <c r="LHT99" s="230"/>
      <c r="LHU99" s="230"/>
      <c r="LHV99" s="230"/>
      <c r="LHW99" s="230"/>
      <c r="LHX99" s="230"/>
      <c r="LHY99" s="229"/>
      <c r="LHZ99" s="226"/>
      <c r="LIA99" s="227"/>
      <c r="LIB99" s="227"/>
      <c r="LIC99" s="227"/>
      <c r="LID99" s="228"/>
      <c r="LIE99" s="228"/>
      <c r="LIF99" s="228"/>
      <c r="LIG99" s="228"/>
      <c r="LIH99" s="228"/>
      <c r="LII99" s="228"/>
      <c r="LIJ99" s="229"/>
      <c r="LIK99" s="230"/>
      <c r="LIL99" s="230"/>
      <c r="LIM99" s="231"/>
      <c r="LIN99" s="229"/>
      <c r="LIO99" s="230"/>
      <c r="LIP99" s="229"/>
      <c r="LIQ99" s="229"/>
      <c r="LIR99" s="230"/>
      <c r="LIS99" s="230"/>
      <c r="LIT99" s="230"/>
      <c r="LIU99" s="230"/>
      <c r="LIV99" s="230"/>
      <c r="LIW99" s="230"/>
      <c r="LIX99" s="230"/>
      <c r="LIY99" s="230"/>
      <c r="LIZ99" s="230"/>
      <c r="LJA99" s="230"/>
      <c r="LJB99" s="230"/>
      <c r="LJC99" s="230"/>
      <c r="LJD99" s="229"/>
      <c r="LJE99" s="226"/>
      <c r="LJF99" s="227"/>
      <c r="LJG99" s="227"/>
      <c r="LJH99" s="227"/>
      <c r="LJI99" s="228"/>
      <c r="LJJ99" s="228"/>
      <c r="LJK99" s="228"/>
      <c r="LJL99" s="228"/>
      <c r="LJM99" s="228"/>
      <c r="LJN99" s="228"/>
      <c r="LJO99" s="229"/>
      <c r="LJP99" s="230"/>
      <c r="LJQ99" s="230"/>
      <c r="LJR99" s="231"/>
      <c r="LJS99" s="229"/>
      <c r="LJT99" s="230"/>
      <c r="LJU99" s="229"/>
      <c r="LJV99" s="229"/>
      <c r="LJW99" s="230"/>
      <c r="LJX99" s="230"/>
      <c r="LJY99" s="230"/>
      <c r="LJZ99" s="230"/>
      <c r="LKA99" s="230"/>
      <c r="LKB99" s="230"/>
      <c r="LKC99" s="230"/>
      <c r="LKD99" s="230"/>
      <c r="LKE99" s="230"/>
      <c r="LKF99" s="230"/>
      <c r="LKG99" s="230"/>
      <c r="LKH99" s="230"/>
      <c r="LKI99" s="229"/>
      <c r="LKJ99" s="226"/>
      <c r="LKK99" s="227"/>
      <c r="LKL99" s="227"/>
      <c r="LKM99" s="227"/>
      <c r="LKN99" s="228"/>
      <c r="LKO99" s="228"/>
      <c r="LKP99" s="228"/>
      <c r="LKQ99" s="228"/>
      <c r="LKR99" s="228"/>
      <c r="LKS99" s="228"/>
      <c r="LKT99" s="229"/>
      <c r="LKU99" s="230"/>
      <c r="LKV99" s="230"/>
      <c r="LKW99" s="231"/>
      <c r="LKX99" s="229"/>
      <c r="LKY99" s="230"/>
      <c r="LKZ99" s="229"/>
      <c r="LLA99" s="229"/>
      <c r="LLB99" s="230"/>
      <c r="LLC99" s="230"/>
      <c r="LLD99" s="230"/>
      <c r="LLE99" s="230"/>
      <c r="LLF99" s="230"/>
      <c r="LLG99" s="230"/>
      <c r="LLH99" s="230"/>
      <c r="LLI99" s="230"/>
      <c r="LLJ99" s="230"/>
      <c r="LLK99" s="230"/>
      <c r="LLL99" s="230"/>
      <c r="LLM99" s="230"/>
      <c r="LLN99" s="229"/>
      <c r="LLO99" s="226"/>
      <c r="LLP99" s="227"/>
      <c r="LLQ99" s="227"/>
      <c r="LLR99" s="227"/>
      <c r="LLS99" s="228"/>
      <c r="LLT99" s="228"/>
      <c r="LLU99" s="228"/>
      <c r="LLV99" s="228"/>
      <c r="LLW99" s="228"/>
      <c r="LLX99" s="228"/>
      <c r="LLY99" s="229"/>
      <c r="LLZ99" s="230"/>
      <c r="LMA99" s="230"/>
      <c r="LMB99" s="231"/>
      <c r="LMC99" s="229"/>
      <c r="LMD99" s="230"/>
      <c r="LME99" s="229"/>
      <c r="LMF99" s="229"/>
      <c r="LMG99" s="230"/>
      <c r="LMH99" s="230"/>
      <c r="LMI99" s="230"/>
      <c r="LMJ99" s="230"/>
      <c r="LMK99" s="230"/>
      <c r="LML99" s="230"/>
      <c r="LMM99" s="230"/>
      <c r="LMN99" s="230"/>
      <c r="LMO99" s="230"/>
      <c r="LMP99" s="230"/>
      <c r="LMQ99" s="230"/>
      <c r="LMR99" s="230"/>
      <c r="LMS99" s="229"/>
      <c r="LMT99" s="226"/>
      <c r="LMU99" s="227"/>
      <c r="LMV99" s="227"/>
      <c r="LMW99" s="227"/>
      <c r="LMX99" s="228"/>
      <c r="LMY99" s="228"/>
      <c r="LMZ99" s="228"/>
      <c r="LNA99" s="228"/>
      <c r="LNB99" s="228"/>
      <c r="LNC99" s="228"/>
      <c r="LND99" s="229"/>
      <c r="LNE99" s="230"/>
      <c r="LNF99" s="230"/>
      <c r="LNG99" s="231"/>
      <c r="LNH99" s="229"/>
      <c r="LNI99" s="230"/>
      <c r="LNJ99" s="229"/>
      <c r="LNK99" s="229"/>
      <c r="LNL99" s="230"/>
      <c r="LNM99" s="230"/>
      <c r="LNN99" s="230"/>
      <c r="LNO99" s="230"/>
      <c r="LNP99" s="230"/>
      <c r="LNQ99" s="230"/>
      <c r="LNR99" s="230"/>
      <c r="LNS99" s="230"/>
      <c r="LNT99" s="230"/>
      <c r="LNU99" s="230"/>
      <c r="LNV99" s="230"/>
      <c r="LNW99" s="230"/>
      <c r="LNX99" s="229"/>
      <c r="LNY99" s="226"/>
      <c r="LNZ99" s="227"/>
      <c r="LOA99" s="227"/>
      <c r="LOB99" s="227"/>
      <c r="LOC99" s="228"/>
      <c r="LOD99" s="228"/>
      <c r="LOE99" s="228"/>
      <c r="LOF99" s="228"/>
      <c r="LOG99" s="228"/>
      <c r="LOH99" s="228"/>
      <c r="LOI99" s="229"/>
      <c r="LOJ99" s="230"/>
      <c r="LOK99" s="230"/>
      <c r="LOL99" s="231"/>
      <c r="LOM99" s="229"/>
      <c r="LON99" s="230"/>
      <c r="LOO99" s="229"/>
      <c r="LOP99" s="229"/>
      <c r="LOQ99" s="230"/>
      <c r="LOR99" s="230"/>
      <c r="LOS99" s="230"/>
      <c r="LOT99" s="230"/>
      <c r="LOU99" s="230"/>
      <c r="LOV99" s="230"/>
      <c r="LOW99" s="230"/>
      <c r="LOX99" s="230"/>
      <c r="LOY99" s="230"/>
      <c r="LOZ99" s="230"/>
      <c r="LPA99" s="230"/>
      <c r="LPB99" s="230"/>
      <c r="LPC99" s="229"/>
      <c r="LPD99" s="226"/>
      <c r="LPE99" s="227"/>
      <c r="LPF99" s="227"/>
      <c r="LPG99" s="227"/>
      <c r="LPH99" s="228"/>
      <c r="LPI99" s="228"/>
      <c r="LPJ99" s="228"/>
      <c r="LPK99" s="228"/>
      <c r="LPL99" s="228"/>
      <c r="LPM99" s="228"/>
      <c r="LPN99" s="229"/>
      <c r="LPO99" s="230"/>
      <c r="LPP99" s="230"/>
      <c r="LPQ99" s="231"/>
      <c r="LPR99" s="229"/>
      <c r="LPS99" s="230"/>
      <c r="LPT99" s="229"/>
      <c r="LPU99" s="229"/>
      <c r="LPV99" s="230"/>
      <c r="LPW99" s="230"/>
      <c r="LPX99" s="230"/>
      <c r="LPY99" s="230"/>
      <c r="LPZ99" s="230"/>
      <c r="LQA99" s="230"/>
      <c r="LQB99" s="230"/>
      <c r="LQC99" s="230"/>
      <c r="LQD99" s="230"/>
      <c r="LQE99" s="230"/>
      <c r="LQF99" s="230"/>
      <c r="LQG99" s="230"/>
      <c r="LQH99" s="229"/>
      <c r="LQI99" s="226"/>
      <c r="LQJ99" s="227"/>
      <c r="LQK99" s="227"/>
      <c r="LQL99" s="227"/>
      <c r="LQM99" s="228"/>
      <c r="LQN99" s="228"/>
      <c r="LQO99" s="228"/>
      <c r="LQP99" s="228"/>
      <c r="LQQ99" s="228"/>
      <c r="LQR99" s="228"/>
      <c r="LQS99" s="229"/>
      <c r="LQT99" s="230"/>
      <c r="LQU99" s="230"/>
      <c r="LQV99" s="231"/>
      <c r="LQW99" s="229"/>
      <c r="LQX99" s="230"/>
      <c r="LQY99" s="229"/>
      <c r="LQZ99" s="229"/>
      <c r="LRA99" s="230"/>
      <c r="LRB99" s="230"/>
      <c r="LRC99" s="230"/>
      <c r="LRD99" s="230"/>
      <c r="LRE99" s="230"/>
      <c r="LRF99" s="230"/>
      <c r="LRG99" s="230"/>
      <c r="LRH99" s="230"/>
      <c r="LRI99" s="230"/>
      <c r="LRJ99" s="230"/>
      <c r="LRK99" s="230"/>
      <c r="LRL99" s="230"/>
      <c r="LRM99" s="229"/>
      <c r="LRN99" s="226"/>
      <c r="LRO99" s="227"/>
      <c r="LRP99" s="227"/>
      <c r="LRQ99" s="227"/>
      <c r="LRR99" s="228"/>
      <c r="LRS99" s="228"/>
      <c r="LRT99" s="228"/>
      <c r="LRU99" s="228"/>
      <c r="LRV99" s="228"/>
      <c r="LRW99" s="228"/>
      <c r="LRX99" s="229"/>
      <c r="LRY99" s="230"/>
      <c r="LRZ99" s="230"/>
      <c r="LSA99" s="231"/>
      <c r="LSB99" s="229"/>
      <c r="LSC99" s="230"/>
      <c r="LSD99" s="229"/>
      <c r="LSE99" s="229"/>
      <c r="LSF99" s="230"/>
      <c r="LSG99" s="230"/>
      <c r="LSH99" s="230"/>
      <c r="LSI99" s="230"/>
      <c r="LSJ99" s="230"/>
      <c r="LSK99" s="230"/>
      <c r="LSL99" s="230"/>
      <c r="LSM99" s="230"/>
      <c r="LSN99" s="230"/>
      <c r="LSO99" s="230"/>
      <c r="LSP99" s="230"/>
      <c r="LSQ99" s="230"/>
      <c r="LSR99" s="229"/>
      <c r="LSS99" s="226"/>
      <c r="LST99" s="227"/>
      <c r="LSU99" s="227"/>
      <c r="LSV99" s="227"/>
      <c r="LSW99" s="228"/>
      <c r="LSX99" s="228"/>
      <c r="LSY99" s="228"/>
      <c r="LSZ99" s="228"/>
      <c r="LTA99" s="228"/>
      <c r="LTB99" s="228"/>
      <c r="LTC99" s="229"/>
      <c r="LTD99" s="230"/>
      <c r="LTE99" s="230"/>
      <c r="LTF99" s="231"/>
      <c r="LTG99" s="229"/>
      <c r="LTH99" s="230"/>
      <c r="LTI99" s="229"/>
      <c r="LTJ99" s="229"/>
      <c r="LTK99" s="230"/>
      <c r="LTL99" s="230"/>
      <c r="LTM99" s="230"/>
      <c r="LTN99" s="230"/>
      <c r="LTO99" s="230"/>
      <c r="LTP99" s="230"/>
      <c r="LTQ99" s="230"/>
      <c r="LTR99" s="230"/>
      <c r="LTS99" s="230"/>
      <c r="LTT99" s="230"/>
      <c r="LTU99" s="230"/>
      <c r="LTV99" s="230"/>
      <c r="LTW99" s="229"/>
      <c r="LTX99" s="226"/>
      <c r="LTY99" s="227"/>
      <c r="LTZ99" s="227"/>
      <c r="LUA99" s="227"/>
      <c r="LUB99" s="228"/>
      <c r="LUC99" s="228"/>
      <c r="LUD99" s="228"/>
      <c r="LUE99" s="228"/>
      <c r="LUF99" s="228"/>
      <c r="LUG99" s="228"/>
      <c r="LUH99" s="229"/>
      <c r="LUI99" s="230"/>
      <c r="LUJ99" s="230"/>
      <c r="LUK99" s="231"/>
      <c r="LUL99" s="229"/>
      <c r="LUM99" s="230"/>
      <c r="LUN99" s="229"/>
      <c r="LUO99" s="229"/>
      <c r="LUP99" s="230"/>
      <c r="LUQ99" s="230"/>
      <c r="LUR99" s="230"/>
      <c r="LUS99" s="230"/>
      <c r="LUT99" s="230"/>
      <c r="LUU99" s="230"/>
      <c r="LUV99" s="230"/>
      <c r="LUW99" s="230"/>
      <c r="LUX99" s="230"/>
      <c r="LUY99" s="230"/>
      <c r="LUZ99" s="230"/>
      <c r="LVA99" s="230"/>
      <c r="LVB99" s="229"/>
      <c r="LVC99" s="226"/>
      <c r="LVD99" s="227"/>
      <c r="LVE99" s="227"/>
      <c r="LVF99" s="227"/>
      <c r="LVG99" s="228"/>
      <c r="LVH99" s="228"/>
      <c r="LVI99" s="228"/>
      <c r="LVJ99" s="228"/>
      <c r="LVK99" s="228"/>
      <c r="LVL99" s="228"/>
      <c r="LVM99" s="229"/>
      <c r="LVN99" s="230"/>
      <c r="LVO99" s="230"/>
      <c r="LVP99" s="231"/>
      <c r="LVQ99" s="229"/>
      <c r="LVR99" s="230"/>
      <c r="LVS99" s="229"/>
      <c r="LVT99" s="229"/>
      <c r="LVU99" s="230"/>
      <c r="LVV99" s="230"/>
      <c r="LVW99" s="230"/>
      <c r="LVX99" s="230"/>
      <c r="LVY99" s="230"/>
      <c r="LVZ99" s="230"/>
      <c r="LWA99" s="230"/>
      <c r="LWB99" s="230"/>
      <c r="LWC99" s="230"/>
      <c r="LWD99" s="230"/>
      <c r="LWE99" s="230"/>
      <c r="LWF99" s="230"/>
      <c r="LWG99" s="229"/>
      <c r="LWH99" s="226"/>
      <c r="LWI99" s="227"/>
      <c r="LWJ99" s="227"/>
      <c r="LWK99" s="227"/>
      <c r="LWL99" s="228"/>
      <c r="LWM99" s="228"/>
      <c r="LWN99" s="228"/>
      <c r="LWO99" s="228"/>
      <c r="LWP99" s="228"/>
      <c r="LWQ99" s="228"/>
      <c r="LWR99" s="229"/>
      <c r="LWS99" s="230"/>
      <c r="LWT99" s="230"/>
      <c r="LWU99" s="231"/>
      <c r="LWV99" s="229"/>
      <c r="LWW99" s="230"/>
      <c r="LWX99" s="229"/>
      <c r="LWY99" s="229"/>
      <c r="LWZ99" s="230"/>
      <c r="LXA99" s="230"/>
      <c r="LXB99" s="230"/>
      <c r="LXC99" s="230"/>
      <c r="LXD99" s="230"/>
      <c r="LXE99" s="230"/>
      <c r="LXF99" s="230"/>
      <c r="LXG99" s="230"/>
      <c r="LXH99" s="230"/>
      <c r="LXI99" s="230"/>
      <c r="LXJ99" s="230"/>
      <c r="LXK99" s="230"/>
      <c r="LXL99" s="229"/>
      <c r="LXM99" s="226"/>
      <c r="LXN99" s="227"/>
      <c r="LXO99" s="227"/>
      <c r="LXP99" s="227"/>
      <c r="LXQ99" s="228"/>
      <c r="LXR99" s="228"/>
      <c r="LXS99" s="228"/>
      <c r="LXT99" s="228"/>
      <c r="LXU99" s="228"/>
      <c r="LXV99" s="228"/>
      <c r="LXW99" s="229"/>
      <c r="LXX99" s="230"/>
      <c r="LXY99" s="230"/>
      <c r="LXZ99" s="231"/>
      <c r="LYA99" s="229"/>
      <c r="LYB99" s="230"/>
      <c r="LYC99" s="229"/>
      <c r="LYD99" s="229"/>
      <c r="LYE99" s="230"/>
      <c r="LYF99" s="230"/>
      <c r="LYG99" s="230"/>
      <c r="LYH99" s="230"/>
      <c r="LYI99" s="230"/>
      <c r="LYJ99" s="230"/>
      <c r="LYK99" s="230"/>
      <c r="LYL99" s="230"/>
      <c r="LYM99" s="230"/>
      <c r="LYN99" s="230"/>
      <c r="LYO99" s="230"/>
      <c r="LYP99" s="230"/>
      <c r="LYQ99" s="229"/>
      <c r="LYR99" s="226"/>
      <c r="LYS99" s="227"/>
      <c r="LYT99" s="227"/>
      <c r="LYU99" s="227"/>
      <c r="LYV99" s="228"/>
      <c r="LYW99" s="228"/>
      <c r="LYX99" s="228"/>
      <c r="LYY99" s="228"/>
      <c r="LYZ99" s="228"/>
      <c r="LZA99" s="228"/>
      <c r="LZB99" s="229"/>
      <c r="LZC99" s="230"/>
      <c r="LZD99" s="230"/>
      <c r="LZE99" s="231"/>
      <c r="LZF99" s="229"/>
      <c r="LZG99" s="230"/>
      <c r="LZH99" s="229"/>
      <c r="LZI99" s="229"/>
      <c r="LZJ99" s="230"/>
      <c r="LZK99" s="230"/>
      <c r="LZL99" s="230"/>
      <c r="LZM99" s="230"/>
      <c r="LZN99" s="230"/>
      <c r="LZO99" s="230"/>
      <c r="LZP99" s="230"/>
      <c r="LZQ99" s="230"/>
      <c r="LZR99" s="230"/>
      <c r="LZS99" s="230"/>
      <c r="LZT99" s="230"/>
      <c r="LZU99" s="230"/>
      <c r="LZV99" s="229"/>
      <c r="LZW99" s="226"/>
      <c r="LZX99" s="227"/>
      <c r="LZY99" s="227"/>
      <c r="LZZ99" s="227"/>
      <c r="MAA99" s="228"/>
      <c r="MAB99" s="228"/>
      <c r="MAC99" s="228"/>
      <c r="MAD99" s="228"/>
      <c r="MAE99" s="228"/>
      <c r="MAF99" s="228"/>
      <c r="MAG99" s="229"/>
      <c r="MAH99" s="230"/>
      <c r="MAI99" s="230"/>
      <c r="MAJ99" s="231"/>
      <c r="MAK99" s="229"/>
      <c r="MAL99" s="230"/>
      <c r="MAM99" s="229"/>
      <c r="MAN99" s="229"/>
      <c r="MAO99" s="230"/>
      <c r="MAP99" s="230"/>
      <c r="MAQ99" s="230"/>
      <c r="MAR99" s="230"/>
      <c r="MAS99" s="230"/>
      <c r="MAT99" s="230"/>
      <c r="MAU99" s="230"/>
      <c r="MAV99" s="230"/>
      <c r="MAW99" s="230"/>
      <c r="MAX99" s="230"/>
      <c r="MAY99" s="230"/>
      <c r="MAZ99" s="230"/>
      <c r="MBA99" s="229"/>
      <c r="MBB99" s="226"/>
      <c r="MBC99" s="227"/>
      <c r="MBD99" s="227"/>
      <c r="MBE99" s="227"/>
      <c r="MBF99" s="228"/>
      <c r="MBG99" s="228"/>
      <c r="MBH99" s="228"/>
      <c r="MBI99" s="228"/>
      <c r="MBJ99" s="228"/>
      <c r="MBK99" s="228"/>
      <c r="MBL99" s="229"/>
      <c r="MBM99" s="230"/>
      <c r="MBN99" s="230"/>
      <c r="MBO99" s="231"/>
      <c r="MBP99" s="229"/>
      <c r="MBQ99" s="230"/>
      <c r="MBR99" s="229"/>
      <c r="MBS99" s="229"/>
      <c r="MBT99" s="230"/>
      <c r="MBU99" s="230"/>
      <c r="MBV99" s="230"/>
      <c r="MBW99" s="230"/>
      <c r="MBX99" s="230"/>
      <c r="MBY99" s="230"/>
      <c r="MBZ99" s="230"/>
      <c r="MCA99" s="230"/>
      <c r="MCB99" s="230"/>
      <c r="MCC99" s="230"/>
      <c r="MCD99" s="230"/>
      <c r="MCE99" s="230"/>
      <c r="MCF99" s="229"/>
      <c r="MCG99" s="226"/>
      <c r="MCH99" s="227"/>
      <c r="MCI99" s="227"/>
      <c r="MCJ99" s="227"/>
      <c r="MCK99" s="228"/>
      <c r="MCL99" s="228"/>
      <c r="MCM99" s="228"/>
      <c r="MCN99" s="228"/>
      <c r="MCO99" s="228"/>
      <c r="MCP99" s="228"/>
      <c r="MCQ99" s="229"/>
      <c r="MCR99" s="230"/>
      <c r="MCS99" s="230"/>
      <c r="MCT99" s="231"/>
      <c r="MCU99" s="229"/>
      <c r="MCV99" s="230"/>
      <c r="MCW99" s="229"/>
      <c r="MCX99" s="229"/>
      <c r="MCY99" s="230"/>
      <c r="MCZ99" s="230"/>
      <c r="MDA99" s="230"/>
      <c r="MDB99" s="230"/>
      <c r="MDC99" s="230"/>
      <c r="MDD99" s="230"/>
      <c r="MDE99" s="230"/>
      <c r="MDF99" s="230"/>
      <c r="MDG99" s="230"/>
      <c r="MDH99" s="230"/>
      <c r="MDI99" s="230"/>
      <c r="MDJ99" s="230"/>
      <c r="MDK99" s="229"/>
      <c r="MDL99" s="226"/>
      <c r="MDM99" s="227"/>
      <c r="MDN99" s="227"/>
      <c r="MDO99" s="227"/>
      <c r="MDP99" s="228"/>
      <c r="MDQ99" s="228"/>
      <c r="MDR99" s="228"/>
      <c r="MDS99" s="228"/>
      <c r="MDT99" s="228"/>
      <c r="MDU99" s="228"/>
      <c r="MDV99" s="229"/>
      <c r="MDW99" s="230"/>
      <c r="MDX99" s="230"/>
      <c r="MDY99" s="231"/>
      <c r="MDZ99" s="229"/>
      <c r="MEA99" s="230"/>
      <c r="MEB99" s="229"/>
      <c r="MEC99" s="229"/>
      <c r="MED99" s="230"/>
      <c r="MEE99" s="230"/>
      <c r="MEF99" s="230"/>
      <c r="MEG99" s="230"/>
      <c r="MEH99" s="230"/>
      <c r="MEI99" s="230"/>
      <c r="MEJ99" s="230"/>
      <c r="MEK99" s="230"/>
      <c r="MEL99" s="230"/>
      <c r="MEM99" s="230"/>
      <c r="MEN99" s="230"/>
      <c r="MEO99" s="230"/>
      <c r="MEP99" s="229"/>
      <c r="MEQ99" s="226"/>
      <c r="MER99" s="227"/>
      <c r="MES99" s="227"/>
      <c r="MET99" s="227"/>
      <c r="MEU99" s="228"/>
      <c r="MEV99" s="228"/>
      <c r="MEW99" s="228"/>
      <c r="MEX99" s="228"/>
      <c r="MEY99" s="228"/>
      <c r="MEZ99" s="228"/>
      <c r="MFA99" s="229"/>
      <c r="MFB99" s="230"/>
      <c r="MFC99" s="230"/>
      <c r="MFD99" s="231"/>
      <c r="MFE99" s="229"/>
      <c r="MFF99" s="230"/>
      <c r="MFG99" s="229"/>
      <c r="MFH99" s="229"/>
      <c r="MFI99" s="230"/>
      <c r="MFJ99" s="230"/>
      <c r="MFK99" s="230"/>
      <c r="MFL99" s="230"/>
      <c r="MFM99" s="230"/>
      <c r="MFN99" s="230"/>
      <c r="MFO99" s="230"/>
      <c r="MFP99" s="230"/>
      <c r="MFQ99" s="230"/>
      <c r="MFR99" s="230"/>
      <c r="MFS99" s="230"/>
      <c r="MFT99" s="230"/>
      <c r="MFU99" s="229"/>
      <c r="MFV99" s="226"/>
      <c r="MFW99" s="227"/>
      <c r="MFX99" s="227"/>
      <c r="MFY99" s="227"/>
      <c r="MFZ99" s="228"/>
      <c r="MGA99" s="228"/>
      <c r="MGB99" s="228"/>
      <c r="MGC99" s="228"/>
      <c r="MGD99" s="228"/>
      <c r="MGE99" s="228"/>
      <c r="MGF99" s="229"/>
      <c r="MGG99" s="230"/>
      <c r="MGH99" s="230"/>
      <c r="MGI99" s="231"/>
      <c r="MGJ99" s="229"/>
      <c r="MGK99" s="230"/>
      <c r="MGL99" s="229"/>
      <c r="MGM99" s="229"/>
      <c r="MGN99" s="230"/>
      <c r="MGO99" s="230"/>
      <c r="MGP99" s="230"/>
      <c r="MGQ99" s="230"/>
      <c r="MGR99" s="230"/>
      <c r="MGS99" s="230"/>
      <c r="MGT99" s="230"/>
      <c r="MGU99" s="230"/>
      <c r="MGV99" s="230"/>
      <c r="MGW99" s="230"/>
      <c r="MGX99" s="230"/>
      <c r="MGY99" s="230"/>
      <c r="MGZ99" s="229"/>
      <c r="MHA99" s="226"/>
      <c r="MHB99" s="227"/>
      <c r="MHC99" s="227"/>
      <c r="MHD99" s="227"/>
      <c r="MHE99" s="228"/>
      <c r="MHF99" s="228"/>
      <c r="MHG99" s="228"/>
      <c r="MHH99" s="228"/>
      <c r="MHI99" s="228"/>
      <c r="MHJ99" s="228"/>
      <c r="MHK99" s="229"/>
      <c r="MHL99" s="230"/>
      <c r="MHM99" s="230"/>
      <c r="MHN99" s="231"/>
      <c r="MHO99" s="229"/>
      <c r="MHP99" s="230"/>
      <c r="MHQ99" s="229"/>
      <c r="MHR99" s="229"/>
      <c r="MHS99" s="230"/>
      <c r="MHT99" s="230"/>
      <c r="MHU99" s="230"/>
      <c r="MHV99" s="230"/>
      <c r="MHW99" s="230"/>
      <c r="MHX99" s="230"/>
      <c r="MHY99" s="230"/>
      <c r="MHZ99" s="230"/>
      <c r="MIA99" s="230"/>
      <c r="MIB99" s="230"/>
      <c r="MIC99" s="230"/>
      <c r="MID99" s="230"/>
      <c r="MIE99" s="229"/>
      <c r="MIF99" s="226"/>
      <c r="MIG99" s="227"/>
      <c r="MIH99" s="227"/>
      <c r="MII99" s="227"/>
      <c r="MIJ99" s="228"/>
      <c r="MIK99" s="228"/>
      <c r="MIL99" s="228"/>
      <c r="MIM99" s="228"/>
      <c r="MIN99" s="228"/>
      <c r="MIO99" s="228"/>
      <c r="MIP99" s="229"/>
      <c r="MIQ99" s="230"/>
      <c r="MIR99" s="230"/>
      <c r="MIS99" s="231"/>
      <c r="MIT99" s="229"/>
      <c r="MIU99" s="230"/>
      <c r="MIV99" s="229"/>
      <c r="MIW99" s="229"/>
      <c r="MIX99" s="230"/>
      <c r="MIY99" s="230"/>
      <c r="MIZ99" s="230"/>
      <c r="MJA99" s="230"/>
      <c r="MJB99" s="230"/>
      <c r="MJC99" s="230"/>
      <c r="MJD99" s="230"/>
      <c r="MJE99" s="230"/>
      <c r="MJF99" s="230"/>
      <c r="MJG99" s="230"/>
      <c r="MJH99" s="230"/>
      <c r="MJI99" s="230"/>
      <c r="MJJ99" s="229"/>
      <c r="MJK99" s="226"/>
      <c r="MJL99" s="227"/>
      <c r="MJM99" s="227"/>
      <c r="MJN99" s="227"/>
      <c r="MJO99" s="228"/>
      <c r="MJP99" s="228"/>
      <c r="MJQ99" s="228"/>
      <c r="MJR99" s="228"/>
      <c r="MJS99" s="228"/>
      <c r="MJT99" s="228"/>
      <c r="MJU99" s="229"/>
      <c r="MJV99" s="230"/>
      <c r="MJW99" s="230"/>
      <c r="MJX99" s="231"/>
      <c r="MJY99" s="229"/>
      <c r="MJZ99" s="230"/>
      <c r="MKA99" s="229"/>
      <c r="MKB99" s="229"/>
      <c r="MKC99" s="230"/>
      <c r="MKD99" s="230"/>
      <c r="MKE99" s="230"/>
      <c r="MKF99" s="230"/>
      <c r="MKG99" s="230"/>
      <c r="MKH99" s="230"/>
      <c r="MKI99" s="230"/>
      <c r="MKJ99" s="230"/>
      <c r="MKK99" s="230"/>
      <c r="MKL99" s="230"/>
      <c r="MKM99" s="230"/>
      <c r="MKN99" s="230"/>
      <c r="MKO99" s="229"/>
      <c r="MKP99" s="226"/>
      <c r="MKQ99" s="227"/>
      <c r="MKR99" s="227"/>
      <c r="MKS99" s="227"/>
      <c r="MKT99" s="228"/>
      <c r="MKU99" s="228"/>
      <c r="MKV99" s="228"/>
      <c r="MKW99" s="228"/>
      <c r="MKX99" s="228"/>
      <c r="MKY99" s="228"/>
      <c r="MKZ99" s="229"/>
      <c r="MLA99" s="230"/>
      <c r="MLB99" s="230"/>
      <c r="MLC99" s="231"/>
      <c r="MLD99" s="229"/>
      <c r="MLE99" s="230"/>
      <c r="MLF99" s="229"/>
      <c r="MLG99" s="229"/>
      <c r="MLH99" s="230"/>
      <c r="MLI99" s="230"/>
      <c r="MLJ99" s="230"/>
      <c r="MLK99" s="230"/>
      <c r="MLL99" s="230"/>
      <c r="MLM99" s="230"/>
      <c r="MLN99" s="230"/>
      <c r="MLO99" s="230"/>
      <c r="MLP99" s="230"/>
      <c r="MLQ99" s="230"/>
      <c r="MLR99" s="230"/>
      <c r="MLS99" s="230"/>
      <c r="MLT99" s="229"/>
      <c r="MLU99" s="226"/>
      <c r="MLV99" s="227"/>
      <c r="MLW99" s="227"/>
      <c r="MLX99" s="227"/>
      <c r="MLY99" s="228"/>
      <c r="MLZ99" s="228"/>
      <c r="MMA99" s="228"/>
      <c r="MMB99" s="228"/>
      <c r="MMC99" s="228"/>
      <c r="MMD99" s="228"/>
      <c r="MME99" s="229"/>
      <c r="MMF99" s="230"/>
      <c r="MMG99" s="230"/>
      <c r="MMH99" s="231"/>
      <c r="MMI99" s="229"/>
      <c r="MMJ99" s="230"/>
      <c r="MMK99" s="229"/>
      <c r="MML99" s="229"/>
      <c r="MMM99" s="230"/>
      <c r="MMN99" s="230"/>
      <c r="MMO99" s="230"/>
      <c r="MMP99" s="230"/>
      <c r="MMQ99" s="230"/>
      <c r="MMR99" s="230"/>
      <c r="MMS99" s="230"/>
      <c r="MMT99" s="230"/>
      <c r="MMU99" s="230"/>
      <c r="MMV99" s="230"/>
      <c r="MMW99" s="230"/>
      <c r="MMX99" s="230"/>
      <c r="MMY99" s="229"/>
      <c r="MMZ99" s="226"/>
      <c r="MNA99" s="227"/>
      <c r="MNB99" s="227"/>
      <c r="MNC99" s="227"/>
      <c r="MND99" s="228"/>
      <c r="MNE99" s="228"/>
      <c r="MNF99" s="228"/>
      <c r="MNG99" s="228"/>
      <c r="MNH99" s="228"/>
      <c r="MNI99" s="228"/>
      <c r="MNJ99" s="229"/>
      <c r="MNK99" s="230"/>
      <c r="MNL99" s="230"/>
      <c r="MNM99" s="231"/>
      <c r="MNN99" s="229"/>
      <c r="MNO99" s="230"/>
      <c r="MNP99" s="229"/>
      <c r="MNQ99" s="229"/>
      <c r="MNR99" s="230"/>
      <c r="MNS99" s="230"/>
      <c r="MNT99" s="230"/>
      <c r="MNU99" s="230"/>
      <c r="MNV99" s="230"/>
      <c r="MNW99" s="230"/>
      <c r="MNX99" s="230"/>
      <c r="MNY99" s="230"/>
      <c r="MNZ99" s="230"/>
      <c r="MOA99" s="230"/>
      <c r="MOB99" s="230"/>
      <c r="MOC99" s="230"/>
      <c r="MOD99" s="229"/>
      <c r="MOE99" s="226"/>
      <c r="MOF99" s="227"/>
      <c r="MOG99" s="227"/>
      <c r="MOH99" s="227"/>
      <c r="MOI99" s="228"/>
      <c r="MOJ99" s="228"/>
      <c r="MOK99" s="228"/>
      <c r="MOL99" s="228"/>
      <c r="MOM99" s="228"/>
      <c r="MON99" s="228"/>
      <c r="MOO99" s="229"/>
      <c r="MOP99" s="230"/>
      <c r="MOQ99" s="230"/>
      <c r="MOR99" s="231"/>
      <c r="MOS99" s="229"/>
      <c r="MOT99" s="230"/>
      <c r="MOU99" s="229"/>
      <c r="MOV99" s="229"/>
      <c r="MOW99" s="230"/>
      <c r="MOX99" s="230"/>
      <c r="MOY99" s="230"/>
      <c r="MOZ99" s="230"/>
      <c r="MPA99" s="230"/>
      <c r="MPB99" s="230"/>
      <c r="MPC99" s="230"/>
      <c r="MPD99" s="230"/>
      <c r="MPE99" s="230"/>
      <c r="MPF99" s="230"/>
      <c r="MPG99" s="230"/>
      <c r="MPH99" s="230"/>
      <c r="MPI99" s="229"/>
      <c r="MPJ99" s="226"/>
      <c r="MPK99" s="227"/>
      <c r="MPL99" s="227"/>
      <c r="MPM99" s="227"/>
      <c r="MPN99" s="228"/>
      <c r="MPO99" s="228"/>
      <c r="MPP99" s="228"/>
      <c r="MPQ99" s="228"/>
      <c r="MPR99" s="228"/>
      <c r="MPS99" s="228"/>
      <c r="MPT99" s="229"/>
      <c r="MPU99" s="230"/>
      <c r="MPV99" s="230"/>
      <c r="MPW99" s="231"/>
      <c r="MPX99" s="229"/>
      <c r="MPY99" s="230"/>
      <c r="MPZ99" s="229"/>
      <c r="MQA99" s="229"/>
      <c r="MQB99" s="230"/>
      <c r="MQC99" s="230"/>
      <c r="MQD99" s="230"/>
      <c r="MQE99" s="230"/>
      <c r="MQF99" s="230"/>
      <c r="MQG99" s="230"/>
      <c r="MQH99" s="230"/>
      <c r="MQI99" s="230"/>
      <c r="MQJ99" s="230"/>
      <c r="MQK99" s="230"/>
      <c r="MQL99" s="230"/>
      <c r="MQM99" s="230"/>
      <c r="MQN99" s="229"/>
      <c r="MQO99" s="226"/>
      <c r="MQP99" s="227"/>
      <c r="MQQ99" s="227"/>
      <c r="MQR99" s="227"/>
      <c r="MQS99" s="228"/>
      <c r="MQT99" s="228"/>
      <c r="MQU99" s="228"/>
      <c r="MQV99" s="228"/>
      <c r="MQW99" s="228"/>
      <c r="MQX99" s="228"/>
      <c r="MQY99" s="229"/>
      <c r="MQZ99" s="230"/>
      <c r="MRA99" s="230"/>
      <c r="MRB99" s="231"/>
      <c r="MRC99" s="229"/>
      <c r="MRD99" s="230"/>
      <c r="MRE99" s="229"/>
      <c r="MRF99" s="229"/>
      <c r="MRG99" s="230"/>
      <c r="MRH99" s="230"/>
      <c r="MRI99" s="230"/>
      <c r="MRJ99" s="230"/>
      <c r="MRK99" s="230"/>
      <c r="MRL99" s="230"/>
      <c r="MRM99" s="230"/>
      <c r="MRN99" s="230"/>
      <c r="MRO99" s="230"/>
      <c r="MRP99" s="230"/>
      <c r="MRQ99" s="230"/>
      <c r="MRR99" s="230"/>
      <c r="MRS99" s="229"/>
      <c r="MRT99" s="226"/>
      <c r="MRU99" s="227"/>
      <c r="MRV99" s="227"/>
      <c r="MRW99" s="227"/>
      <c r="MRX99" s="228"/>
      <c r="MRY99" s="228"/>
      <c r="MRZ99" s="228"/>
      <c r="MSA99" s="228"/>
      <c r="MSB99" s="228"/>
      <c r="MSC99" s="228"/>
      <c r="MSD99" s="229"/>
      <c r="MSE99" s="230"/>
      <c r="MSF99" s="230"/>
      <c r="MSG99" s="231"/>
      <c r="MSH99" s="229"/>
      <c r="MSI99" s="230"/>
      <c r="MSJ99" s="229"/>
      <c r="MSK99" s="229"/>
      <c r="MSL99" s="230"/>
      <c r="MSM99" s="230"/>
      <c r="MSN99" s="230"/>
      <c r="MSO99" s="230"/>
      <c r="MSP99" s="230"/>
      <c r="MSQ99" s="230"/>
      <c r="MSR99" s="230"/>
      <c r="MSS99" s="230"/>
      <c r="MST99" s="230"/>
      <c r="MSU99" s="230"/>
      <c r="MSV99" s="230"/>
      <c r="MSW99" s="230"/>
      <c r="MSX99" s="229"/>
      <c r="MSY99" s="226"/>
      <c r="MSZ99" s="227"/>
      <c r="MTA99" s="227"/>
      <c r="MTB99" s="227"/>
      <c r="MTC99" s="228"/>
      <c r="MTD99" s="228"/>
      <c r="MTE99" s="228"/>
      <c r="MTF99" s="228"/>
      <c r="MTG99" s="228"/>
      <c r="MTH99" s="228"/>
      <c r="MTI99" s="229"/>
      <c r="MTJ99" s="230"/>
      <c r="MTK99" s="230"/>
      <c r="MTL99" s="231"/>
      <c r="MTM99" s="229"/>
      <c r="MTN99" s="230"/>
      <c r="MTO99" s="229"/>
      <c r="MTP99" s="229"/>
      <c r="MTQ99" s="230"/>
      <c r="MTR99" s="230"/>
      <c r="MTS99" s="230"/>
      <c r="MTT99" s="230"/>
      <c r="MTU99" s="230"/>
      <c r="MTV99" s="230"/>
      <c r="MTW99" s="230"/>
      <c r="MTX99" s="230"/>
      <c r="MTY99" s="230"/>
      <c r="MTZ99" s="230"/>
      <c r="MUA99" s="230"/>
      <c r="MUB99" s="230"/>
      <c r="MUC99" s="229"/>
      <c r="MUD99" s="226"/>
      <c r="MUE99" s="227"/>
      <c r="MUF99" s="227"/>
      <c r="MUG99" s="227"/>
      <c r="MUH99" s="228"/>
      <c r="MUI99" s="228"/>
      <c r="MUJ99" s="228"/>
      <c r="MUK99" s="228"/>
      <c r="MUL99" s="228"/>
      <c r="MUM99" s="228"/>
      <c r="MUN99" s="229"/>
      <c r="MUO99" s="230"/>
      <c r="MUP99" s="230"/>
      <c r="MUQ99" s="231"/>
      <c r="MUR99" s="229"/>
      <c r="MUS99" s="230"/>
      <c r="MUT99" s="229"/>
      <c r="MUU99" s="229"/>
      <c r="MUV99" s="230"/>
      <c r="MUW99" s="230"/>
      <c r="MUX99" s="230"/>
      <c r="MUY99" s="230"/>
      <c r="MUZ99" s="230"/>
      <c r="MVA99" s="230"/>
      <c r="MVB99" s="230"/>
      <c r="MVC99" s="230"/>
      <c r="MVD99" s="230"/>
      <c r="MVE99" s="230"/>
      <c r="MVF99" s="230"/>
      <c r="MVG99" s="230"/>
      <c r="MVH99" s="229"/>
      <c r="MVI99" s="226"/>
      <c r="MVJ99" s="227"/>
      <c r="MVK99" s="227"/>
      <c r="MVL99" s="227"/>
      <c r="MVM99" s="228"/>
      <c r="MVN99" s="228"/>
      <c r="MVO99" s="228"/>
      <c r="MVP99" s="228"/>
      <c r="MVQ99" s="228"/>
      <c r="MVR99" s="228"/>
      <c r="MVS99" s="229"/>
      <c r="MVT99" s="230"/>
      <c r="MVU99" s="230"/>
      <c r="MVV99" s="231"/>
      <c r="MVW99" s="229"/>
      <c r="MVX99" s="230"/>
      <c r="MVY99" s="229"/>
      <c r="MVZ99" s="229"/>
      <c r="MWA99" s="230"/>
      <c r="MWB99" s="230"/>
      <c r="MWC99" s="230"/>
      <c r="MWD99" s="230"/>
      <c r="MWE99" s="230"/>
      <c r="MWF99" s="230"/>
      <c r="MWG99" s="230"/>
      <c r="MWH99" s="230"/>
      <c r="MWI99" s="230"/>
      <c r="MWJ99" s="230"/>
      <c r="MWK99" s="230"/>
      <c r="MWL99" s="230"/>
      <c r="MWM99" s="229"/>
      <c r="MWN99" s="226"/>
      <c r="MWO99" s="227"/>
      <c r="MWP99" s="227"/>
      <c r="MWQ99" s="227"/>
      <c r="MWR99" s="228"/>
      <c r="MWS99" s="228"/>
      <c r="MWT99" s="228"/>
      <c r="MWU99" s="228"/>
      <c r="MWV99" s="228"/>
      <c r="MWW99" s="228"/>
      <c r="MWX99" s="229"/>
      <c r="MWY99" s="230"/>
      <c r="MWZ99" s="230"/>
      <c r="MXA99" s="231"/>
      <c r="MXB99" s="229"/>
      <c r="MXC99" s="230"/>
      <c r="MXD99" s="229"/>
      <c r="MXE99" s="229"/>
      <c r="MXF99" s="230"/>
      <c r="MXG99" s="230"/>
      <c r="MXH99" s="230"/>
      <c r="MXI99" s="230"/>
      <c r="MXJ99" s="230"/>
      <c r="MXK99" s="230"/>
      <c r="MXL99" s="230"/>
      <c r="MXM99" s="230"/>
      <c r="MXN99" s="230"/>
      <c r="MXO99" s="230"/>
      <c r="MXP99" s="230"/>
      <c r="MXQ99" s="230"/>
      <c r="MXR99" s="229"/>
      <c r="MXS99" s="226"/>
      <c r="MXT99" s="227"/>
      <c r="MXU99" s="227"/>
      <c r="MXV99" s="227"/>
      <c r="MXW99" s="228"/>
      <c r="MXX99" s="228"/>
      <c r="MXY99" s="228"/>
      <c r="MXZ99" s="228"/>
      <c r="MYA99" s="228"/>
      <c r="MYB99" s="228"/>
      <c r="MYC99" s="229"/>
      <c r="MYD99" s="230"/>
      <c r="MYE99" s="230"/>
      <c r="MYF99" s="231"/>
      <c r="MYG99" s="229"/>
      <c r="MYH99" s="230"/>
      <c r="MYI99" s="229"/>
      <c r="MYJ99" s="229"/>
      <c r="MYK99" s="230"/>
      <c r="MYL99" s="230"/>
      <c r="MYM99" s="230"/>
      <c r="MYN99" s="230"/>
      <c r="MYO99" s="230"/>
      <c r="MYP99" s="230"/>
      <c r="MYQ99" s="230"/>
      <c r="MYR99" s="230"/>
      <c r="MYS99" s="230"/>
      <c r="MYT99" s="230"/>
      <c r="MYU99" s="230"/>
      <c r="MYV99" s="230"/>
      <c r="MYW99" s="229"/>
      <c r="MYX99" s="226"/>
      <c r="MYY99" s="227"/>
      <c r="MYZ99" s="227"/>
      <c r="MZA99" s="227"/>
      <c r="MZB99" s="228"/>
      <c r="MZC99" s="228"/>
      <c r="MZD99" s="228"/>
      <c r="MZE99" s="228"/>
      <c r="MZF99" s="228"/>
      <c r="MZG99" s="228"/>
      <c r="MZH99" s="229"/>
      <c r="MZI99" s="230"/>
      <c r="MZJ99" s="230"/>
      <c r="MZK99" s="231"/>
      <c r="MZL99" s="229"/>
      <c r="MZM99" s="230"/>
      <c r="MZN99" s="229"/>
      <c r="MZO99" s="229"/>
      <c r="MZP99" s="230"/>
      <c r="MZQ99" s="230"/>
      <c r="MZR99" s="230"/>
      <c r="MZS99" s="230"/>
      <c r="MZT99" s="230"/>
      <c r="MZU99" s="230"/>
      <c r="MZV99" s="230"/>
      <c r="MZW99" s="230"/>
      <c r="MZX99" s="230"/>
      <c r="MZY99" s="230"/>
      <c r="MZZ99" s="230"/>
      <c r="NAA99" s="230"/>
      <c r="NAB99" s="229"/>
      <c r="NAC99" s="226"/>
      <c r="NAD99" s="227"/>
      <c r="NAE99" s="227"/>
      <c r="NAF99" s="227"/>
      <c r="NAG99" s="228"/>
      <c r="NAH99" s="228"/>
      <c r="NAI99" s="228"/>
      <c r="NAJ99" s="228"/>
      <c r="NAK99" s="228"/>
      <c r="NAL99" s="228"/>
      <c r="NAM99" s="229"/>
      <c r="NAN99" s="230"/>
      <c r="NAO99" s="230"/>
      <c r="NAP99" s="231"/>
      <c r="NAQ99" s="229"/>
      <c r="NAR99" s="230"/>
      <c r="NAS99" s="229"/>
      <c r="NAT99" s="229"/>
      <c r="NAU99" s="230"/>
      <c r="NAV99" s="230"/>
      <c r="NAW99" s="230"/>
      <c r="NAX99" s="230"/>
      <c r="NAY99" s="230"/>
      <c r="NAZ99" s="230"/>
      <c r="NBA99" s="230"/>
      <c r="NBB99" s="230"/>
      <c r="NBC99" s="230"/>
      <c r="NBD99" s="230"/>
      <c r="NBE99" s="230"/>
      <c r="NBF99" s="230"/>
      <c r="NBG99" s="229"/>
      <c r="NBH99" s="226"/>
      <c r="NBI99" s="227"/>
      <c r="NBJ99" s="227"/>
      <c r="NBK99" s="227"/>
      <c r="NBL99" s="228"/>
      <c r="NBM99" s="228"/>
      <c r="NBN99" s="228"/>
      <c r="NBO99" s="228"/>
      <c r="NBP99" s="228"/>
      <c r="NBQ99" s="228"/>
      <c r="NBR99" s="229"/>
      <c r="NBS99" s="230"/>
      <c r="NBT99" s="230"/>
      <c r="NBU99" s="231"/>
      <c r="NBV99" s="229"/>
      <c r="NBW99" s="230"/>
      <c r="NBX99" s="229"/>
      <c r="NBY99" s="229"/>
      <c r="NBZ99" s="230"/>
      <c r="NCA99" s="230"/>
      <c r="NCB99" s="230"/>
      <c r="NCC99" s="230"/>
      <c r="NCD99" s="230"/>
      <c r="NCE99" s="230"/>
      <c r="NCF99" s="230"/>
      <c r="NCG99" s="230"/>
      <c r="NCH99" s="230"/>
      <c r="NCI99" s="230"/>
      <c r="NCJ99" s="230"/>
      <c r="NCK99" s="230"/>
      <c r="NCL99" s="229"/>
      <c r="NCM99" s="226"/>
      <c r="NCN99" s="227"/>
      <c r="NCO99" s="227"/>
      <c r="NCP99" s="227"/>
      <c r="NCQ99" s="228"/>
      <c r="NCR99" s="228"/>
      <c r="NCS99" s="228"/>
      <c r="NCT99" s="228"/>
      <c r="NCU99" s="228"/>
      <c r="NCV99" s="228"/>
      <c r="NCW99" s="229"/>
      <c r="NCX99" s="230"/>
      <c r="NCY99" s="230"/>
      <c r="NCZ99" s="231"/>
      <c r="NDA99" s="229"/>
      <c r="NDB99" s="230"/>
      <c r="NDC99" s="229"/>
      <c r="NDD99" s="229"/>
      <c r="NDE99" s="230"/>
      <c r="NDF99" s="230"/>
      <c r="NDG99" s="230"/>
      <c r="NDH99" s="230"/>
      <c r="NDI99" s="230"/>
      <c r="NDJ99" s="230"/>
      <c r="NDK99" s="230"/>
      <c r="NDL99" s="230"/>
      <c r="NDM99" s="230"/>
      <c r="NDN99" s="230"/>
      <c r="NDO99" s="230"/>
      <c r="NDP99" s="230"/>
      <c r="NDQ99" s="229"/>
      <c r="NDR99" s="226"/>
      <c r="NDS99" s="227"/>
      <c r="NDT99" s="227"/>
      <c r="NDU99" s="227"/>
      <c r="NDV99" s="228"/>
      <c r="NDW99" s="228"/>
      <c r="NDX99" s="228"/>
      <c r="NDY99" s="228"/>
      <c r="NDZ99" s="228"/>
      <c r="NEA99" s="228"/>
      <c r="NEB99" s="229"/>
      <c r="NEC99" s="230"/>
      <c r="NED99" s="230"/>
      <c r="NEE99" s="231"/>
      <c r="NEF99" s="229"/>
      <c r="NEG99" s="230"/>
      <c r="NEH99" s="229"/>
      <c r="NEI99" s="229"/>
      <c r="NEJ99" s="230"/>
      <c r="NEK99" s="230"/>
      <c r="NEL99" s="230"/>
      <c r="NEM99" s="230"/>
      <c r="NEN99" s="230"/>
      <c r="NEO99" s="230"/>
      <c r="NEP99" s="230"/>
      <c r="NEQ99" s="230"/>
      <c r="NER99" s="230"/>
      <c r="NES99" s="230"/>
      <c r="NET99" s="230"/>
      <c r="NEU99" s="230"/>
      <c r="NEV99" s="229"/>
      <c r="NEW99" s="226"/>
      <c r="NEX99" s="227"/>
      <c r="NEY99" s="227"/>
      <c r="NEZ99" s="227"/>
      <c r="NFA99" s="228"/>
      <c r="NFB99" s="228"/>
      <c r="NFC99" s="228"/>
      <c r="NFD99" s="228"/>
      <c r="NFE99" s="228"/>
      <c r="NFF99" s="228"/>
      <c r="NFG99" s="229"/>
      <c r="NFH99" s="230"/>
      <c r="NFI99" s="230"/>
      <c r="NFJ99" s="231"/>
      <c r="NFK99" s="229"/>
      <c r="NFL99" s="230"/>
      <c r="NFM99" s="229"/>
      <c r="NFN99" s="229"/>
      <c r="NFO99" s="230"/>
      <c r="NFP99" s="230"/>
      <c r="NFQ99" s="230"/>
      <c r="NFR99" s="230"/>
      <c r="NFS99" s="230"/>
      <c r="NFT99" s="230"/>
      <c r="NFU99" s="230"/>
      <c r="NFV99" s="230"/>
      <c r="NFW99" s="230"/>
      <c r="NFX99" s="230"/>
      <c r="NFY99" s="230"/>
      <c r="NFZ99" s="230"/>
      <c r="NGA99" s="229"/>
      <c r="NGB99" s="226"/>
      <c r="NGC99" s="227"/>
      <c r="NGD99" s="227"/>
      <c r="NGE99" s="227"/>
      <c r="NGF99" s="228"/>
      <c r="NGG99" s="228"/>
      <c r="NGH99" s="228"/>
      <c r="NGI99" s="228"/>
      <c r="NGJ99" s="228"/>
      <c r="NGK99" s="228"/>
      <c r="NGL99" s="229"/>
      <c r="NGM99" s="230"/>
      <c r="NGN99" s="230"/>
      <c r="NGO99" s="231"/>
      <c r="NGP99" s="229"/>
      <c r="NGQ99" s="230"/>
      <c r="NGR99" s="229"/>
      <c r="NGS99" s="229"/>
      <c r="NGT99" s="230"/>
      <c r="NGU99" s="230"/>
      <c r="NGV99" s="230"/>
      <c r="NGW99" s="230"/>
      <c r="NGX99" s="230"/>
      <c r="NGY99" s="230"/>
      <c r="NGZ99" s="230"/>
      <c r="NHA99" s="230"/>
      <c r="NHB99" s="230"/>
      <c r="NHC99" s="230"/>
      <c r="NHD99" s="230"/>
      <c r="NHE99" s="230"/>
      <c r="NHF99" s="229"/>
      <c r="NHG99" s="226"/>
      <c r="NHH99" s="227"/>
      <c r="NHI99" s="227"/>
      <c r="NHJ99" s="227"/>
      <c r="NHK99" s="228"/>
      <c r="NHL99" s="228"/>
      <c r="NHM99" s="228"/>
      <c r="NHN99" s="228"/>
      <c r="NHO99" s="228"/>
      <c r="NHP99" s="228"/>
      <c r="NHQ99" s="229"/>
      <c r="NHR99" s="230"/>
      <c r="NHS99" s="230"/>
      <c r="NHT99" s="231"/>
      <c r="NHU99" s="229"/>
      <c r="NHV99" s="230"/>
      <c r="NHW99" s="229"/>
      <c r="NHX99" s="229"/>
      <c r="NHY99" s="230"/>
      <c r="NHZ99" s="230"/>
      <c r="NIA99" s="230"/>
      <c r="NIB99" s="230"/>
      <c r="NIC99" s="230"/>
      <c r="NID99" s="230"/>
      <c r="NIE99" s="230"/>
      <c r="NIF99" s="230"/>
      <c r="NIG99" s="230"/>
      <c r="NIH99" s="230"/>
      <c r="NII99" s="230"/>
      <c r="NIJ99" s="230"/>
      <c r="NIK99" s="229"/>
      <c r="NIL99" s="226"/>
      <c r="NIM99" s="227"/>
      <c r="NIN99" s="227"/>
      <c r="NIO99" s="227"/>
      <c r="NIP99" s="228"/>
      <c r="NIQ99" s="228"/>
      <c r="NIR99" s="228"/>
      <c r="NIS99" s="228"/>
      <c r="NIT99" s="228"/>
      <c r="NIU99" s="228"/>
      <c r="NIV99" s="229"/>
      <c r="NIW99" s="230"/>
      <c r="NIX99" s="230"/>
      <c r="NIY99" s="231"/>
      <c r="NIZ99" s="229"/>
      <c r="NJA99" s="230"/>
      <c r="NJB99" s="229"/>
      <c r="NJC99" s="229"/>
      <c r="NJD99" s="230"/>
      <c r="NJE99" s="230"/>
      <c r="NJF99" s="230"/>
      <c r="NJG99" s="230"/>
      <c r="NJH99" s="230"/>
      <c r="NJI99" s="230"/>
      <c r="NJJ99" s="230"/>
      <c r="NJK99" s="230"/>
      <c r="NJL99" s="230"/>
      <c r="NJM99" s="230"/>
      <c r="NJN99" s="230"/>
      <c r="NJO99" s="230"/>
      <c r="NJP99" s="229"/>
      <c r="NJQ99" s="226"/>
      <c r="NJR99" s="227"/>
      <c r="NJS99" s="227"/>
      <c r="NJT99" s="227"/>
      <c r="NJU99" s="228"/>
      <c r="NJV99" s="228"/>
      <c r="NJW99" s="228"/>
      <c r="NJX99" s="228"/>
      <c r="NJY99" s="228"/>
      <c r="NJZ99" s="228"/>
      <c r="NKA99" s="229"/>
      <c r="NKB99" s="230"/>
      <c r="NKC99" s="230"/>
      <c r="NKD99" s="231"/>
      <c r="NKE99" s="229"/>
      <c r="NKF99" s="230"/>
      <c r="NKG99" s="229"/>
      <c r="NKH99" s="229"/>
      <c r="NKI99" s="230"/>
      <c r="NKJ99" s="230"/>
      <c r="NKK99" s="230"/>
      <c r="NKL99" s="230"/>
      <c r="NKM99" s="230"/>
      <c r="NKN99" s="230"/>
      <c r="NKO99" s="230"/>
      <c r="NKP99" s="230"/>
      <c r="NKQ99" s="230"/>
      <c r="NKR99" s="230"/>
      <c r="NKS99" s="230"/>
      <c r="NKT99" s="230"/>
      <c r="NKU99" s="229"/>
      <c r="NKV99" s="226"/>
      <c r="NKW99" s="227"/>
      <c r="NKX99" s="227"/>
      <c r="NKY99" s="227"/>
      <c r="NKZ99" s="228"/>
      <c r="NLA99" s="228"/>
      <c r="NLB99" s="228"/>
      <c r="NLC99" s="228"/>
      <c r="NLD99" s="228"/>
      <c r="NLE99" s="228"/>
      <c r="NLF99" s="229"/>
      <c r="NLG99" s="230"/>
      <c r="NLH99" s="230"/>
      <c r="NLI99" s="231"/>
      <c r="NLJ99" s="229"/>
      <c r="NLK99" s="230"/>
      <c r="NLL99" s="229"/>
      <c r="NLM99" s="229"/>
      <c r="NLN99" s="230"/>
      <c r="NLO99" s="230"/>
      <c r="NLP99" s="230"/>
      <c r="NLQ99" s="230"/>
      <c r="NLR99" s="230"/>
      <c r="NLS99" s="230"/>
      <c r="NLT99" s="230"/>
      <c r="NLU99" s="230"/>
      <c r="NLV99" s="230"/>
      <c r="NLW99" s="230"/>
      <c r="NLX99" s="230"/>
      <c r="NLY99" s="230"/>
      <c r="NLZ99" s="229"/>
      <c r="NMA99" s="226"/>
      <c r="NMB99" s="227"/>
      <c r="NMC99" s="227"/>
      <c r="NMD99" s="227"/>
      <c r="NME99" s="228"/>
      <c r="NMF99" s="228"/>
      <c r="NMG99" s="228"/>
      <c r="NMH99" s="228"/>
      <c r="NMI99" s="228"/>
      <c r="NMJ99" s="228"/>
      <c r="NMK99" s="229"/>
      <c r="NML99" s="230"/>
      <c r="NMM99" s="230"/>
      <c r="NMN99" s="231"/>
      <c r="NMO99" s="229"/>
      <c r="NMP99" s="230"/>
      <c r="NMQ99" s="229"/>
      <c r="NMR99" s="229"/>
      <c r="NMS99" s="230"/>
      <c r="NMT99" s="230"/>
      <c r="NMU99" s="230"/>
      <c r="NMV99" s="230"/>
      <c r="NMW99" s="230"/>
      <c r="NMX99" s="230"/>
      <c r="NMY99" s="230"/>
      <c r="NMZ99" s="230"/>
      <c r="NNA99" s="230"/>
      <c r="NNB99" s="230"/>
      <c r="NNC99" s="230"/>
      <c r="NND99" s="230"/>
      <c r="NNE99" s="229"/>
      <c r="NNF99" s="226"/>
      <c r="NNG99" s="227"/>
      <c r="NNH99" s="227"/>
      <c r="NNI99" s="227"/>
      <c r="NNJ99" s="228"/>
      <c r="NNK99" s="228"/>
      <c r="NNL99" s="228"/>
      <c r="NNM99" s="228"/>
      <c r="NNN99" s="228"/>
      <c r="NNO99" s="228"/>
      <c r="NNP99" s="229"/>
      <c r="NNQ99" s="230"/>
      <c r="NNR99" s="230"/>
      <c r="NNS99" s="231"/>
      <c r="NNT99" s="229"/>
      <c r="NNU99" s="230"/>
      <c r="NNV99" s="229"/>
      <c r="NNW99" s="229"/>
      <c r="NNX99" s="230"/>
      <c r="NNY99" s="230"/>
      <c r="NNZ99" s="230"/>
      <c r="NOA99" s="230"/>
      <c r="NOB99" s="230"/>
      <c r="NOC99" s="230"/>
      <c r="NOD99" s="230"/>
      <c r="NOE99" s="230"/>
      <c r="NOF99" s="230"/>
      <c r="NOG99" s="230"/>
      <c r="NOH99" s="230"/>
      <c r="NOI99" s="230"/>
      <c r="NOJ99" s="229"/>
      <c r="NOK99" s="226"/>
      <c r="NOL99" s="227"/>
      <c r="NOM99" s="227"/>
      <c r="NON99" s="227"/>
      <c r="NOO99" s="228"/>
      <c r="NOP99" s="228"/>
      <c r="NOQ99" s="228"/>
      <c r="NOR99" s="228"/>
      <c r="NOS99" s="228"/>
      <c r="NOT99" s="228"/>
      <c r="NOU99" s="229"/>
      <c r="NOV99" s="230"/>
      <c r="NOW99" s="230"/>
      <c r="NOX99" s="231"/>
      <c r="NOY99" s="229"/>
      <c r="NOZ99" s="230"/>
      <c r="NPA99" s="229"/>
      <c r="NPB99" s="229"/>
      <c r="NPC99" s="230"/>
      <c r="NPD99" s="230"/>
      <c r="NPE99" s="230"/>
      <c r="NPF99" s="230"/>
      <c r="NPG99" s="230"/>
      <c r="NPH99" s="230"/>
      <c r="NPI99" s="230"/>
      <c r="NPJ99" s="230"/>
      <c r="NPK99" s="230"/>
      <c r="NPL99" s="230"/>
      <c r="NPM99" s="230"/>
      <c r="NPN99" s="230"/>
      <c r="NPO99" s="229"/>
      <c r="NPP99" s="226"/>
      <c r="NPQ99" s="227"/>
      <c r="NPR99" s="227"/>
      <c r="NPS99" s="227"/>
      <c r="NPT99" s="228"/>
      <c r="NPU99" s="228"/>
      <c r="NPV99" s="228"/>
      <c r="NPW99" s="228"/>
      <c r="NPX99" s="228"/>
      <c r="NPY99" s="228"/>
      <c r="NPZ99" s="229"/>
      <c r="NQA99" s="230"/>
      <c r="NQB99" s="230"/>
      <c r="NQC99" s="231"/>
      <c r="NQD99" s="229"/>
      <c r="NQE99" s="230"/>
      <c r="NQF99" s="229"/>
      <c r="NQG99" s="229"/>
      <c r="NQH99" s="230"/>
      <c r="NQI99" s="230"/>
      <c r="NQJ99" s="230"/>
      <c r="NQK99" s="230"/>
      <c r="NQL99" s="230"/>
      <c r="NQM99" s="230"/>
      <c r="NQN99" s="230"/>
      <c r="NQO99" s="230"/>
      <c r="NQP99" s="230"/>
      <c r="NQQ99" s="230"/>
      <c r="NQR99" s="230"/>
      <c r="NQS99" s="230"/>
      <c r="NQT99" s="229"/>
      <c r="NQU99" s="226"/>
      <c r="NQV99" s="227"/>
      <c r="NQW99" s="227"/>
      <c r="NQX99" s="227"/>
      <c r="NQY99" s="228"/>
      <c r="NQZ99" s="228"/>
      <c r="NRA99" s="228"/>
      <c r="NRB99" s="228"/>
      <c r="NRC99" s="228"/>
      <c r="NRD99" s="228"/>
      <c r="NRE99" s="229"/>
      <c r="NRF99" s="230"/>
      <c r="NRG99" s="230"/>
      <c r="NRH99" s="231"/>
      <c r="NRI99" s="229"/>
      <c r="NRJ99" s="230"/>
      <c r="NRK99" s="229"/>
      <c r="NRL99" s="229"/>
      <c r="NRM99" s="230"/>
      <c r="NRN99" s="230"/>
      <c r="NRO99" s="230"/>
      <c r="NRP99" s="230"/>
      <c r="NRQ99" s="230"/>
      <c r="NRR99" s="230"/>
      <c r="NRS99" s="230"/>
      <c r="NRT99" s="230"/>
      <c r="NRU99" s="230"/>
      <c r="NRV99" s="230"/>
      <c r="NRW99" s="230"/>
      <c r="NRX99" s="230"/>
      <c r="NRY99" s="229"/>
      <c r="NRZ99" s="226"/>
      <c r="NSA99" s="227"/>
      <c r="NSB99" s="227"/>
      <c r="NSC99" s="227"/>
      <c r="NSD99" s="228"/>
      <c r="NSE99" s="228"/>
      <c r="NSF99" s="228"/>
      <c r="NSG99" s="228"/>
      <c r="NSH99" s="228"/>
      <c r="NSI99" s="228"/>
      <c r="NSJ99" s="229"/>
      <c r="NSK99" s="230"/>
      <c r="NSL99" s="230"/>
      <c r="NSM99" s="231"/>
      <c r="NSN99" s="229"/>
      <c r="NSO99" s="230"/>
      <c r="NSP99" s="229"/>
      <c r="NSQ99" s="229"/>
      <c r="NSR99" s="230"/>
      <c r="NSS99" s="230"/>
      <c r="NST99" s="230"/>
      <c r="NSU99" s="230"/>
      <c r="NSV99" s="230"/>
      <c r="NSW99" s="230"/>
      <c r="NSX99" s="230"/>
      <c r="NSY99" s="230"/>
      <c r="NSZ99" s="230"/>
      <c r="NTA99" s="230"/>
      <c r="NTB99" s="230"/>
      <c r="NTC99" s="230"/>
      <c r="NTD99" s="229"/>
      <c r="NTE99" s="226"/>
      <c r="NTF99" s="227"/>
      <c r="NTG99" s="227"/>
      <c r="NTH99" s="227"/>
      <c r="NTI99" s="228"/>
      <c r="NTJ99" s="228"/>
      <c r="NTK99" s="228"/>
      <c r="NTL99" s="228"/>
      <c r="NTM99" s="228"/>
      <c r="NTN99" s="228"/>
      <c r="NTO99" s="229"/>
      <c r="NTP99" s="230"/>
      <c r="NTQ99" s="230"/>
      <c r="NTR99" s="231"/>
      <c r="NTS99" s="229"/>
      <c r="NTT99" s="230"/>
      <c r="NTU99" s="229"/>
      <c r="NTV99" s="229"/>
      <c r="NTW99" s="230"/>
      <c r="NTX99" s="230"/>
      <c r="NTY99" s="230"/>
      <c r="NTZ99" s="230"/>
      <c r="NUA99" s="230"/>
      <c r="NUB99" s="230"/>
      <c r="NUC99" s="230"/>
      <c r="NUD99" s="230"/>
      <c r="NUE99" s="230"/>
      <c r="NUF99" s="230"/>
      <c r="NUG99" s="230"/>
      <c r="NUH99" s="230"/>
      <c r="NUI99" s="229"/>
      <c r="NUJ99" s="226"/>
      <c r="NUK99" s="227"/>
      <c r="NUL99" s="227"/>
      <c r="NUM99" s="227"/>
      <c r="NUN99" s="228"/>
      <c r="NUO99" s="228"/>
      <c r="NUP99" s="228"/>
      <c r="NUQ99" s="228"/>
      <c r="NUR99" s="228"/>
      <c r="NUS99" s="228"/>
      <c r="NUT99" s="229"/>
      <c r="NUU99" s="230"/>
      <c r="NUV99" s="230"/>
      <c r="NUW99" s="231"/>
      <c r="NUX99" s="229"/>
      <c r="NUY99" s="230"/>
      <c r="NUZ99" s="229"/>
      <c r="NVA99" s="229"/>
      <c r="NVB99" s="230"/>
      <c r="NVC99" s="230"/>
      <c r="NVD99" s="230"/>
      <c r="NVE99" s="230"/>
      <c r="NVF99" s="230"/>
      <c r="NVG99" s="230"/>
      <c r="NVH99" s="230"/>
      <c r="NVI99" s="230"/>
      <c r="NVJ99" s="230"/>
      <c r="NVK99" s="230"/>
      <c r="NVL99" s="230"/>
      <c r="NVM99" s="230"/>
      <c r="NVN99" s="229"/>
      <c r="NVO99" s="226"/>
      <c r="NVP99" s="227"/>
      <c r="NVQ99" s="227"/>
      <c r="NVR99" s="227"/>
      <c r="NVS99" s="228"/>
      <c r="NVT99" s="228"/>
      <c r="NVU99" s="228"/>
      <c r="NVV99" s="228"/>
      <c r="NVW99" s="228"/>
      <c r="NVX99" s="228"/>
      <c r="NVY99" s="229"/>
      <c r="NVZ99" s="230"/>
      <c r="NWA99" s="230"/>
      <c r="NWB99" s="231"/>
      <c r="NWC99" s="229"/>
      <c r="NWD99" s="230"/>
      <c r="NWE99" s="229"/>
      <c r="NWF99" s="229"/>
      <c r="NWG99" s="230"/>
      <c r="NWH99" s="230"/>
      <c r="NWI99" s="230"/>
      <c r="NWJ99" s="230"/>
      <c r="NWK99" s="230"/>
      <c r="NWL99" s="230"/>
      <c r="NWM99" s="230"/>
      <c r="NWN99" s="230"/>
      <c r="NWO99" s="230"/>
      <c r="NWP99" s="230"/>
      <c r="NWQ99" s="230"/>
      <c r="NWR99" s="230"/>
      <c r="NWS99" s="229"/>
      <c r="NWT99" s="226"/>
      <c r="NWU99" s="227"/>
      <c r="NWV99" s="227"/>
      <c r="NWW99" s="227"/>
      <c r="NWX99" s="228"/>
      <c r="NWY99" s="228"/>
      <c r="NWZ99" s="228"/>
      <c r="NXA99" s="228"/>
      <c r="NXB99" s="228"/>
      <c r="NXC99" s="228"/>
      <c r="NXD99" s="229"/>
      <c r="NXE99" s="230"/>
      <c r="NXF99" s="230"/>
      <c r="NXG99" s="231"/>
      <c r="NXH99" s="229"/>
      <c r="NXI99" s="230"/>
      <c r="NXJ99" s="229"/>
      <c r="NXK99" s="229"/>
      <c r="NXL99" s="230"/>
      <c r="NXM99" s="230"/>
      <c r="NXN99" s="230"/>
      <c r="NXO99" s="230"/>
      <c r="NXP99" s="230"/>
      <c r="NXQ99" s="230"/>
      <c r="NXR99" s="230"/>
      <c r="NXS99" s="230"/>
      <c r="NXT99" s="230"/>
      <c r="NXU99" s="230"/>
      <c r="NXV99" s="230"/>
      <c r="NXW99" s="230"/>
      <c r="NXX99" s="229"/>
      <c r="NXY99" s="226"/>
      <c r="NXZ99" s="227"/>
      <c r="NYA99" s="227"/>
      <c r="NYB99" s="227"/>
      <c r="NYC99" s="228"/>
      <c r="NYD99" s="228"/>
      <c r="NYE99" s="228"/>
      <c r="NYF99" s="228"/>
      <c r="NYG99" s="228"/>
      <c r="NYH99" s="228"/>
      <c r="NYI99" s="229"/>
      <c r="NYJ99" s="230"/>
      <c r="NYK99" s="230"/>
      <c r="NYL99" s="231"/>
      <c r="NYM99" s="229"/>
      <c r="NYN99" s="230"/>
      <c r="NYO99" s="229"/>
      <c r="NYP99" s="229"/>
      <c r="NYQ99" s="230"/>
      <c r="NYR99" s="230"/>
      <c r="NYS99" s="230"/>
      <c r="NYT99" s="230"/>
      <c r="NYU99" s="230"/>
      <c r="NYV99" s="230"/>
      <c r="NYW99" s="230"/>
      <c r="NYX99" s="230"/>
      <c r="NYY99" s="230"/>
      <c r="NYZ99" s="230"/>
      <c r="NZA99" s="230"/>
      <c r="NZB99" s="230"/>
      <c r="NZC99" s="229"/>
      <c r="NZD99" s="226"/>
      <c r="NZE99" s="227"/>
      <c r="NZF99" s="227"/>
      <c r="NZG99" s="227"/>
      <c r="NZH99" s="228"/>
      <c r="NZI99" s="228"/>
      <c r="NZJ99" s="228"/>
      <c r="NZK99" s="228"/>
      <c r="NZL99" s="228"/>
      <c r="NZM99" s="228"/>
      <c r="NZN99" s="229"/>
      <c r="NZO99" s="230"/>
      <c r="NZP99" s="230"/>
      <c r="NZQ99" s="231"/>
      <c r="NZR99" s="229"/>
      <c r="NZS99" s="230"/>
      <c r="NZT99" s="229"/>
      <c r="NZU99" s="229"/>
      <c r="NZV99" s="230"/>
      <c r="NZW99" s="230"/>
      <c r="NZX99" s="230"/>
      <c r="NZY99" s="230"/>
      <c r="NZZ99" s="230"/>
      <c r="OAA99" s="230"/>
      <c r="OAB99" s="230"/>
      <c r="OAC99" s="230"/>
      <c r="OAD99" s="230"/>
      <c r="OAE99" s="230"/>
      <c r="OAF99" s="230"/>
      <c r="OAG99" s="230"/>
      <c r="OAH99" s="229"/>
      <c r="OAI99" s="226"/>
      <c r="OAJ99" s="227"/>
      <c r="OAK99" s="227"/>
      <c r="OAL99" s="227"/>
      <c r="OAM99" s="228"/>
      <c r="OAN99" s="228"/>
      <c r="OAO99" s="228"/>
      <c r="OAP99" s="228"/>
      <c r="OAQ99" s="228"/>
      <c r="OAR99" s="228"/>
      <c r="OAS99" s="229"/>
      <c r="OAT99" s="230"/>
      <c r="OAU99" s="230"/>
      <c r="OAV99" s="231"/>
      <c r="OAW99" s="229"/>
      <c r="OAX99" s="230"/>
      <c r="OAY99" s="229"/>
      <c r="OAZ99" s="229"/>
      <c r="OBA99" s="230"/>
      <c r="OBB99" s="230"/>
      <c r="OBC99" s="230"/>
      <c r="OBD99" s="230"/>
      <c r="OBE99" s="230"/>
      <c r="OBF99" s="230"/>
      <c r="OBG99" s="230"/>
      <c r="OBH99" s="230"/>
      <c r="OBI99" s="230"/>
      <c r="OBJ99" s="230"/>
      <c r="OBK99" s="230"/>
      <c r="OBL99" s="230"/>
      <c r="OBM99" s="229"/>
      <c r="OBN99" s="226"/>
      <c r="OBO99" s="227"/>
      <c r="OBP99" s="227"/>
      <c r="OBQ99" s="227"/>
      <c r="OBR99" s="228"/>
      <c r="OBS99" s="228"/>
      <c r="OBT99" s="228"/>
      <c r="OBU99" s="228"/>
      <c r="OBV99" s="228"/>
      <c r="OBW99" s="228"/>
      <c r="OBX99" s="229"/>
      <c r="OBY99" s="230"/>
      <c r="OBZ99" s="230"/>
      <c r="OCA99" s="231"/>
      <c r="OCB99" s="229"/>
      <c r="OCC99" s="230"/>
      <c r="OCD99" s="229"/>
      <c r="OCE99" s="229"/>
      <c r="OCF99" s="230"/>
      <c r="OCG99" s="230"/>
      <c r="OCH99" s="230"/>
      <c r="OCI99" s="230"/>
      <c r="OCJ99" s="230"/>
      <c r="OCK99" s="230"/>
      <c r="OCL99" s="230"/>
      <c r="OCM99" s="230"/>
      <c r="OCN99" s="230"/>
      <c r="OCO99" s="230"/>
      <c r="OCP99" s="230"/>
      <c r="OCQ99" s="230"/>
      <c r="OCR99" s="229"/>
      <c r="OCS99" s="226"/>
      <c r="OCT99" s="227"/>
      <c r="OCU99" s="227"/>
      <c r="OCV99" s="227"/>
      <c r="OCW99" s="228"/>
      <c r="OCX99" s="228"/>
      <c r="OCY99" s="228"/>
      <c r="OCZ99" s="228"/>
      <c r="ODA99" s="228"/>
      <c r="ODB99" s="228"/>
      <c r="ODC99" s="229"/>
      <c r="ODD99" s="230"/>
      <c r="ODE99" s="230"/>
      <c r="ODF99" s="231"/>
      <c r="ODG99" s="229"/>
      <c r="ODH99" s="230"/>
      <c r="ODI99" s="229"/>
      <c r="ODJ99" s="229"/>
      <c r="ODK99" s="230"/>
      <c r="ODL99" s="230"/>
      <c r="ODM99" s="230"/>
      <c r="ODN99" s="230"/>
      <c r="ODO99" s="230"/>
      <c r="ODP99" s="230"/>
      <c r="ODQ99" s="230"/>
      <c r="ODR99" s="230"/>
      <c r="ODS99" s="230"/>
      <c r="ODT99" s="230"/>
      <c r="ODU99" s="230"/>
      <c r="ODV99" s="230"/>
      <c r="ODW99" s="229"/>
      <c r="ODX99" s="226"/>
      <c r="ODY99" s="227"/>
      <c r="ODZ99" s="227"/>
      <c r="OEA99" s="227"/>
      <c r="OEB99" s="228"/>
      <c r="OEC99" s="228"/>
      <c r="OED99" s="228"/>
      <c r="OEE99" s="228"/>
      <c r="OEF99" s="228"/>
      <c r="OEG99" s="228"/>
      <c r="OEH99" s="229"/>
      <c r="OEI99" s="230"/>
      <c r="OEJ99" s="230"/>
      <c r="OEK99" s="231"/>
      <c r="OEL99" s="229"/>
      <c r="OEM99" s="230"/>
      <c r="OEN99" s="229"/>
      <c r="OEO99" s="229"/>
      <c r="OEP99" s="230"/>
      <c r="OEQ99" s="230"/>
      <c r="OER99" s="230"/>
      <c r="OES99" s="230"/>
      <c r="OET99" s="230"/>
      <c r="OEU99" s="230"/>
      <c r="OEV99" s="230"/>
      <c r="OEW99" s="230"/>
      <c r="OEX99" s="230"/>
      <c r="OEY99" s="230"/>
      <c r="OEZ99" s="230"/>
      <c r="OFA99" s="230"/>
      <c r="OFB99" s="229"/>
      <c r="OFC99" s="226"/>
      <c r="OFD99" s="227"/>
      <c r="OFE99" s="227"/>
      <c r="OFF99" s="227"/>
      <c r="OFG99" s="228"/>
      <c r="OFH99" s="228"/>
      <c r="OFI99" s="228"/>
      <c r="OFJ99" s="228"/>
      <c r="OFK99" s="228"/>
      <c r="OFL99" s="228"/>
      <c r="OFM99" s="229"/>
      <c r="OFN99" s="230"/>
      <c r="OFO99" s="230"/>
      <c r="OFP99" s="231"/>
      <c r="OFQ99" s="229"/>
      <c r="OFR99" s="230"/>
      <c r="OFS99" s="229"/>
      <c r="OFT99" s="229"/>
      <c r="OFU99" s="230"/>
      <c r="OFV99" s="230"/>
      <c r="OFW99" s="230"/>
      <c r="OFX99" s="230"/>
      <c r="OFY99" s="230"/>
      <c r="OFZ99" s="230"/>
      <c r="OGA99" s="230"/>
      <c r="OGB99" s="230"/>
      <c r="OGC99" s="230"/>
      <c r="OGD99" s="230"/>
      <c r="OGE99" s="230"/>
      <c r="OGF99" s="230"/>
      <c r="OGG99" s="229"/>
      <c r="OGH99" s="226"/>
      <c r="OGI99" s="227"/>
      <c r="OGJ99" s="227"/>
      <c r="OGK99" s="227"/>
      <c r="OGL99" s="228"/>
      <c r="OGM99" s="228"/>
      <c r="OGN99" s="228"/>
      <c r="OGO99" s="228"/>
      <c r="OGP99" s="228"/>
      <c r="OGQ99" s="228"/>
      <c r="OGR99" s="229"/>
      <c r="OGS99" s="230"/>
      <c r="OGT99" s="230"/>
      <c r="OGU99" s="231"/>
      <c r="OGV99" s="229"/>
      <c r="OGW99" s="230"/>
      <c r="OGX99" s="229"/>
      <c r="OGY99" s="229"/>
      <c r="OGZ99" s="230"/>
      <c r="OHA99" s="230"/>
      <c r="OHB99" s="230"/>
      <c r="OHC99" s="230"/>
      <c r="OHD99" s="230"/>
      <c r="OHE99" s="230"/>
      <c r="OHF99" s="230"/>
      <c r="OHG99" s="230"/>
      <c r="OHH99" s="230"/>
      <c r="OHI99" s="230"/>
      <c r="OHJ99" s="230"/>
      <c r="OHK99" s="230"/>
      <c r="OHL99" s="229"/>
      <c r="OHM99" s="226"/>
      <c r="OHN99" s="227"/>
      <c r="OHO99" s="227"/>
      <c r="OHP99" s="227"/>
      <c r="OHQ99" s="228"/>
      <c r="OHR99" s="228"/>
      <c r="OHS99" s="228"/>
      <c r="OHT99" s="228"/>
      <c r="OHU99" s="228"/>
      <c r="OHV99" s="228"/>
      <c r="OHW99" s="229"/>
      <c r="OHX99" s="230"/>
      <c r="OHY99" s="230"/>
      <c r="OHZ99" s="231"/>
      <c r="OIA99" s="229"/>
      <c r="OIB99" s="230"/>
      <c r="OIC99" s="229"/>
      <c r="OID99" s="229"/>
      <c r="OIE99" s="230"/>
      <c r="OIF99" s="230"/>
      <c r="OIG99" s="230"/>
      <c r="OIH99" s="230"/>
      <c r="OII99" s="230"/>
      <c r="OIJ99" s="230"/>
      <c r="OIK99" s="230"/>
      <c r="OIL99" s="230"/>
      <c r="OIM99" s="230"/>
      <c r="OIN99" s="230"/>
      <c r="OIO99" s="230"/>
      <c r="OIP99" s="230"/>
      <c r="OIQ99" s="229"/>
      <c r="OIR99" s="226"/>
      <c r="OIS99" s="227"/>
      <c r="OIT99" s="227"/>
      <c r="OIU99" s="227"/>
      <c r="OIV99" s="228"/>
      <c r="OIW99" s="228"/>
      <c r="OIX99" s="228"/>
      <c r="OIY99" s="228"/>
      <c r="OIZ99" s="228"/>
      <c r="OJA99" s="228"/>
      <c r="OJB99" s="229"/>
      <c r="OJC99" s="230"/>
      <c r="OJD99" s="230"/>
      <c r="OJE99" s="231"/>
      <c r="OJF99" s="229"/>
      <c r="OJG99" s="230"/>
      <c r="OJH99" s="229"/>
      <c r="OJI99" s="229"/>
      <c r="OJJ99" s="230"/>
      <c r="OJK99" s="230"/>
      <c r="OJL99" s="230"/>
      <c r="OJM99" s="230"/>
      <c r="OJN99" s="230"/>
      <c r="OJO99" s="230"/>
      <c r="OJP99" s="230"/>
      <c r="OJQ99" s="230"/>
      <c r="OJR99" s="230"/>
      <c r="OJS99" s="230"/>
      <c r="OJT99" s="230"/>
      <c r="OJU99" s="230"/>
      <c r="OJV99" s="229"/>
      <c r="OJW99" s="226"/>
      <c r="OJX99" s="227"/>
      <c r="OJY99" s="227"/>
      <c r="OJZ99" s="227"/>
      <c r="OKA99" s="228"/>
      <c r="OKB99" s="228"/>
      <c r="OKC99" s="228"/>
      <c r="OKD99" s="228"/>
      <c r="OKE99" s="228"/>
      <c r="OKF99" s="228"/>
      <c r="OKG99" s="229"/>
      <c r="OKH99" s="230"/>
      <c r="OKI99" s="230"/>
      <c r="OKJ99" s="231"/>
      <c r="OKK99" s="229"/>
      <c r="OKL99" s="230"/>
      <c r="OKM99" s="229"/>
      <c r="OKN99" s="229"/>
      <c r="OKO99" s="230"/>
      <c r="OKP99" s="230"/>
      <c r="OKQ99" s="230"/>
      <c r="OKR99" s="230"/>
      <c r="OKS99" s="230"/>
      <c r="OKT99" s="230"/>
      <c r="OKU99" s="230"/>
      <c r="OKV99" s="230"/>
      <c r="OKW99" s="230"/>
      <c r="OKX99" s="230"/>
      <c r="OKY99" s="230"/>
      <c r="OKZ99" s="230"/>
      <c r="OLA99" s="229"/>
      <c r="OLB99" s="226"/>
      <c r="OLC99" s="227"/>
      <c r="OLD99" s="227"/>
      <c r="OLE99" s="227"/>
      <c r="OLF99" s="228"/>
      <c r="OLG99" s="228"/>
      <c r="OLH99" s="228"/>
      <c r="OLI99" s="228"/>
      <c r="OLJ99" s="228"/>
      <c r="OLK99" s="228"/>
      <c r="OLL99" s="229"/>
      <c r="OLM99" s="230"/>
      <c r="OLN99" s="230"/>
      <c r="OLO99" s="231"/>
      <c r="OLP99" s="229"/>
      <c r="OLQ99" s="230"/>
      <c r="OLR99" s="229"/>
      <c r="OLS99" s="229"/>
      <c r="OLT99" s="230"/>
      <c r="OLU99" s="230"/>
      <c r="OLV99" s="230"/>
      <c r="OLW99" s="230"/>
      <c r="OLX99" s="230"/>
      <c r="OLY99" s="230"/>
      <c r="OLZ99" s="230"/>
      <c r="OMA99" s="230"/>
      <c r="OMB99" s="230"/>
      <c r="OMC99" s="230"/>
      <c r="OMD99" s="230"/>
      <c r="OME99" s="230"/>
      <c r="OMF99" s="229"/>
      <c r="OMG99" s="226"/>
      <c r="OMH99" s="227"/>
      <c r="OMI99" s="227"/>
      <c r="OMJ99" s="227"/>
      <c r="OMK99" s="228"/>
      <c r="OML99" s="228"/>
      <c r="OMM99" s="228"/>
      <c r="OMN99" s="228"/>
      <c r="OMO99" s="228"/>
      <c r="OMP99" s="228"/>
      <c r="OMQ99" s="229"/>
      <c r="OMR99" s="230"/>
      <c r="OMS99" s="230"/>
      <c r="OMT99" s="231"/>
      <c r="OMU99" s="229"/>
      <c r="OMV99" s="230"/>
      <c r="OMW99" s="229"/>
      <c r="OMX99" s="229"/>
      <c r="OMY99" s="230"/>
      <c r="OMZ99" s="230"/>
      <c r="ONA99" s="230"/>
      <c r="ONB99" s="230"/>
      <c r="ONC99" s="230"/>
      <c r="OND99" s="230"/>
      <c r="ONE99" s="230"/>
      <c r="ONF99" s="230"/>
      <c r="ONG99" s="230"/>
      <c r="ONH99" s="230"/>
      <c r="ONI99" s="230"/>
      <c r="ONJ99" s="230"/>
      <c r="ONK99" s="229"/>
      <c r="ONL99" s="226"/>
      <c r="ONM99" s="227"/>
      <c r="ONN99" s="227"/>
      <c r="ONO99" s="227"/>
      <c r="ONP99" s="228"/>
      <c r="ONQ99" s="228"/>
      <c r="ONR99" s="228"/>
      <c r="ONS99" s="228"/>
      <c r="ONT99" s="228"/>
      <c r="ONU99" s="228"/>
      <c r="ONV99" s="229"/>
      <c r="ONW99" s="230"/>
      <c r="ONX99" s="230"/>
      <c r="ONY99" s="231"/>
      <c r="ONZ99" s="229"/>
      <c r="OOA99" s="230"/>
      <c r="OOB99" s="229"/>
      <c r="OOC99" s="229"/>
      <c r="OOD99" s="230"/>
      <c r="OOE99" s="230"/>
      <c r="OOF99" s="230"/>
      <c r="OOG99" s="230"/>
      <c r="OOH99" s="230"/>
      <c r="OOI99" s="230"/>
      <c r="OOJ99" s="230"/>
      <c r="OOK99" s="230"/>
      <c r="OOL99" s="230"/>
      <c r="OOM99" s="230"/>
      <c r="OON99" s="230"/>
      <c r="OOO99" s="230"/>
      <c r="OOP99" s="229"/>
      <c r="OOQ99" s="226"/>
      <c r="OOR99" s="227"/>
      <c r="OOS99" s="227"/>
      <c r="OOT99" s="227"/>
      <c r="OOU99" s="228"/>
      <c r="OOV99" s="228"/>
      <c r="OOW99" s="228"/>
      <c r="OOX99" s="228"/>
      <c r="OOY99" s="228"/>
      <c r="OOZ99" s="228"/>
      <c r="OPA99" s="229"/>
      <c r="OPB99" s="230"/>
      <c r="OPC99" s="230"/>
      <c r="OPD99" s="231"/>
      <c r="OPE99" s="229"/>
      <c r="OPF99" s="230"/>
      <c r="OPG99" s="229"/>
      <c r="OPH99" s="229"/>
      <c r="OPI99" s="230"/>
      <c r="OPJ99" s="230"/>
      <c r="OPK99" s="230"/>
      <c r="OPL99" s="230"/>
      <c r="OPM99" s="230"/>
      <c r="OPN99" s="230"/>
      <c r="OPO99" s="230"/>
      <c r="OPP99" s="230"/>
      <c r="OPQ99" s="230"/>
      <c r="OPR99" s="230"/>
      <c r="OPS99" s="230"/>
      <c r="OPT99" s="230"/>
      <c r="OPU99" s="229"/>
      <c r="OPV99" s="226"/>
      <c r="OPW99" s="227"/>
      <c r="OPX99" s="227"/>
      <c r="OPY99" s="227"/>
      <c r="OPZ99" s="228"/>
      <c r="OQA99" s="228"/>
      <c r="OQB99" s="228"/>
      <c r="OQC99" s="228"/>
      <c r="OQD99" s="228"/>
      <c r="OQE99" s="228"/>
      <c r="OQF99" s="229"/>
      <c r="OQG99" s="230"/>
      <c r="OQH99" s="230"/>
      <c r="OQI99" s="231"/>
      <c r="OQJ99" s="229"/>
      <c r="OQK99" s="230"/>
      <c r="OQL99" s="229"/>
      <c r="OQM99" s="229"/>
      <c r="OQN99" s="230"/>
      <c r="OQO99" s="230"/>
      <c r="OQP99" s="230"/>
      <c r="OQQ99" s="230"/>
      <c r="OQR99" s="230"/>
      <c r="OQS99" s="230"/>
      <c r="OQT99" s="230"/>
      <c r="OQU99" s="230"/>
      <c r="OQV99" s="230"/>
      <c r="OQW99" s="230"/>
      <c r="OQX99" s="230"/>
      <c r="OQY99" s="230"/>
      <c r="OQZ99" s="229"/>
      <c r="ORA99" s="226"/>
      <c r="ORB99" s="227"/>
      <c r="ORC99" s="227"/>
      <c r="ORD99" s="227"/>
      <c r="ORE99" s="228"/>
      <c r="ORF99" s="228"/>
      <c r="ORG99" s="228"/>
      <c r="ORH99" s="228"/>
      <c r="ORI99" s="228"/>
      <c r="ORJ99" s="228"/>
      <c r="ORK99" s="229"/>
      <c r="ORL99" s="230"/>
      <c r="ORM99" s="230"/>
      <c r="ORN99" s="231"/>
      <c r="ORO99" s="229"/>
      <c r="ORP99" s="230"/>
      <c r="ORQ99" s="229"/>
      <c r="ORR99" s="229"/>
      <c r="ORS99" s="230"/>
      <c r="ORT99" s="230"/>
      <c r="ORU99" s="230"/>
      <c r="ORV99" s="230"/>
      <c r="ORW99" s="230"/>
      <c r="ORX99" s="230"/>
      <c r="ORY99" s="230"/>
      <c r="ORZ99" s="230"/>
      <c r="OSA99" s="230"/>
      <c r="OSB99" s="230"/>
      <c r="OSC99" s="230"/>
      <c r="OSD99" s="230"/>
      <c r="OSE99" s="229"/>
      <c r="OSF99" s="226"/>
      <c r="OSG99" s="227"/>
      <c r="OSH99" s="227"/>
      <c r="OSI99" s="227"/>
      <c r="OSJ99" s="228"/>
      <c r="OSK99" s="228"/>
      <c r="OSL99" s="228"/>
      <c r="OSM99" s="228"/>
      <c r="OSN99" s="228"/>
      <c r="OSO99" s="228"/>
      <c r="OSP99" s="229"/>
      <c r="OSQ99" s="230"/>
      <c r="OSR99" s="230"/>
      <c r="OSS99" s="231"/>
      <c r="OST99" s="229"/>
      <c r="OSU99" s="230"/>
      <c r="OSV99" s="229"/>
      <c r="OSW99" s="229"/>
      <c r="OSX99" s="230"/>
      <c r="OSY99" s="230"/>
      <c r="OSZ99" s="230"/>
      <c r="OTA99" s="230"/>
      <c r="OTB99" s="230"/>
      <c r="OTC99" s="230"/>
      <c r="OTD99" s="230"/>
      <c r="OTE99" s="230"/>
      <c r="OTF99" s="230"/>
      <c r="OTG99" s="230"/>
      <c r="OTH99" s="230"/>
      <c r="OTI99" s="230"/>
      <c r="OTJ99" s="229"/>
      <c r="OTK99" s="226"/>
      <c r="OTL99" s="227"/>
      <c r="OTM99" s="227"/>
      <c r="OTN99" s="227"/>
      <c r="OTO99" s="228"/>
      <c r="OTP99" s="228"/>
      <c r="OTQ99" s="228"/>
      <c r="OTR99" s="228"/>
      <c r="OTS99" s="228"/>
      <c r="OTT99" s="228"/>
      <c r="OTU99" s="229"/>
      <c r="OTV99" s="230"/>
      <c r="OTW99" s="230"/>
      <c r="OTX99" s="231"/>
      <c r="OTY99" s="229"/>
      <c r="OTZ99" s="230"/>
      <c r="OUA99" s="229"/>
      <c r="OUB99" s="229"/>
      <c r="OUC99" s="230"/>
      <c r="OUD99" s="230"/>
      <c r="OUE99" s="230"/>
      <c r="OUF99" s="230"/>
      <c r="OUG99" s="230"/>
      <c r="OUH99" s="230"/>
      <c r="OUI99" s="230"/>
      <c r="OUJ99" s="230"/>
      <c r="OUK99" s="230"/>
      <c r="OUL99" s="230"/>
      <c r="OUM99" s="230"/>
      <c r="OUN99" s="230"/>
      <c r="OUO99" s="229"/>
      <c r="OUP99" s="226"/>
      <c r="OUQ99" s="227"/>
      <c r="OUR99" s="227"/>
      <c r="OUS99" s="227"/>
      <c r="OUT99" s="228"/>
      <c r="OUU99" s="228"/>
      <c r="OUV99" s="228"/>
      <c r="OUW99" s="228"/>
      <c r="OUX99" s="228"/>
      <c r="OUY99" s="228"/>
      <c r="OUZ99" s="229"/>
      <c r="OVA99" s="230"/>
      <c r="OVB99" s="230"/>
      <c r="OVC99" s="231"/>
      <c r="OVD99" s="229"/>
      <c r="OVE99" s="230"/>
      <c r="OVF99" s="229"/>
      <c r="OVG99" s="229"/>
      <c r="OVH99" s="230"/>
      <c r="OVI99" s="230"/>
      <c r="OVJ99" s="230"/>
      <c r="OVK99" s="230"/>
      <c r="OVL99" s="230"/>
      <c r="OVM99" s="230"/>
      <c r="OVN99" s="230"/>
      <c r="OVO99" s="230"/>
      <c r="OVP99" s="230"/>
      <c r="OVQ99" s="230"/>
      <c r="OVR99" s="230"/>
      <c r="OVS99" s="230"/>
      <c r="OVT99" s="229"/>
      <c r="OVU99" s="226"/>
      <c r="OVV99" s="227"/>
      <c r="OVW99" s="227"/>
      <c r="OVX99" s="227"/>
      <c r="OVY99" s="228"/>
      <c r="OVZ99" s="228"/>
      <c r="OWA99" s="228"/>
      <c r="OWB99" s="228"/>
      <c r="OWC99" s="228"/>
      <c r="OWD99" s="228"/>
      <c r="OWE99" s="229"/>
      <c r="OWF99" s="230"/>
      <c r="OWG99" s="230"/>
      <c r="OWH99" s="231"/>
      <c r="OWI99" s="229"/>
      <c r="OWJ99" s="230"/>
      <c r="OWK99" s="229"/>
      <c r="OWL99" s="229"/>
      <c r="OWM99" s="230"/>
      <c r="OWN99" s="230"/>
      <c r="OWO99" s="230"/>
      <c r="OWP99" s="230"/>
      <c r="OWQ99" s="230"/>
      <c r="OWR99" s="230"/>
      <c r="OWS99" s="230"/>
      <c r="OWT99" s="230"/>
      <c r="OWU99" s="230"/>
      <c r="OWV99" s="230"/>
      <c r="OWW99" s="230"/>
      <c r="OWX99" s="230"/>
      <c r="OWY99" s="229"/>
      <c r="OWZ99" s="226"/>
      <c r="OXA99" s="227"/>
      <c r="OXB99" s="227"/>
      <c r="OXC99" s="227"/>
      <c r="OXD99" s="228"/>
      <c r="OXE99" s="228"/>
      <c r="OXF99" s="228"/>
      <c r="OXG99" s="228"/>
      <c r="OXH99" s="228"/>
      <c r="OXI99" s="228"/>
      <c r="OXJ99" s="229"/>
      <c r="OXK99" s="230"/>
      <c r="OXL99" s="230"/>
      <c r="OXM99" s="231"/>
      <c r="OXN99" s="229"/>
      <c r="OXO99" s="230"/>
      <c r="OXP99" s="229"/>
      <c r="OXQ99" s="229"/>
      <c r="OXR99" s="230"/>
      <c r="OXS99" s="230"/>
      <c r="OXT99" s="230"/>
      <c r="OXU99" s="230"/>
      <c r="OXV99" s="230"/>
      <c r="OXW99" s="230"/>
      <c r="OXX99" s="230"/>
      <c r="OXY99" s="230"/>
      <c r="OXZ99" s="230"/>
      <c r="OYA99" s="230"/>
      <c r="OYB99" s="230"/>
      <c r="OYC99" s="230"/>
      <c r="OYD99" s="229"/>
      <c r="OYE99" s="226"/>
      <c r="OYF99" s="227"/>
      <c r="OYG99" s="227"/>
      <c r="OYH99" s="227"/>
      <c r="OYI99" s="228"/>
      <c r="OYJ99" s="228"/>
      <c r="OYK99" s="228"/>
      <c r="OYL99" s="228"/>
      <c r="OYM99" s="228"/>
      <c r="OYN99" s="228"/>
      <c r="OYO99" s="229"/>
      <c r="OYP99" s="230"/>
      <c r="OYQ99" s="230"/>
      <c r="OYR99" s="231"/>
      <c r="OYS99" s="229"/>
      <c r="OYT99" s="230"/>
      <c r="OYU99" s="229"/>
      <c r="OYV99" s="229"/>
      <c r="OYW99" s="230"/>
      <c r="OYX99" s="230"/>
      <c r="OYY99" s="230"/>
      <c r="OYZ99" s="230"/>
      <c r="OZA99" s="230"/>
      <c r="OZB99" s="230"/>
      <c r="OZC99" s="230"/>
      <c r="OZD99" s="230"/>
      <c r="OZE99" s="230"/>
      <c r="OZF99" s="230"/>
      <c r="OZG99" s="230"/>
      <c r="OZH99" s="230"/>
      <c r="OZI99" s="229"/>
      <c r="OZJ99" s="226"/>
      <c r="OZK99" s="227"/>
      <c r="OZL99" s="227"/>
      <c r="OZM99" s="227"/>
      <c r="OZN99" s="228"/>
      <c r="OZO99" s="228"/>
      <c r="OZP99" s="228"/>
      <c r="OZQ99" s="228"/>
      <c r="OZR99" s="228"/>
      <c r="OZS99" s="228"/>
      <c r="OZT99" s="229"/>
      <c r="OZU99" s="230"/>
      <c r="OZV99" s="230"/>
      <c r="OZW99" s="231"/>
      <c r="OZX99" s="229"/>
      <c r="OZY99" s="230"/>
      <c r="OZZ99" s="229"/>
      <c r="PAA99" s="229"/>
      <c r="PAB99" s="230"/>
      <c r="PAC99" s="230"/>
      <c r="PAD99" s="230"/>
      <c r="PAE99" s="230"/>
      <c r="PAF99" s="230"/>
      <c r="PAG99" s="230"/>
      <c r="PAH99" s="230"/>
      <c r="PAI99" s="230"/>
      <c r="PAJ99" s="230"/>
      <c r="PAK99" s="230"/>
      <c r="PAL99" s="230"/>
      <c r="PAM99" s="230"/>
      <c r="PAN99" s="229"/>
      <c r="PAO99" s="226"/>
      <c r="PAP99" s="227"/>
      <c r="PAQ99" s="227"/>
      <c r="PAR99" s="227"/>
      <c r="PAS99" s="228"/>
      <c r="PAT99" s="228"/>
      <c r="PAU99" s="228"/>
      <c r="PAV99" s="228"/>
      <c r="PAW99" s="228"/>
      <c r="PAX99" s="228"/>
      <c r="PAY99" s="229"/>
      <c r="PAZ99" s="230"/>
      <c r="PBA99" s="230"/>
      <c r="PBB99" s="231"/>
      <c r="PBC99" s="229"/>
      <c r="PBD99" s="230"/>
      <c r="PBE99" s="229"/>
      <c r="PBF99" s="229"/>
      <c r="PBG99" s="230"/>
      <c r="PBH99" s="230"/>
      <c r="PBI99" s="230"/>
      <c r="PBJ99" s="230"/>
      <c r="PBK99" s="230"/>
      <c r="PBL99" s="230"/>
      <c r="PBM99" s="230"/>
      <c r="PBN99" s="230"/>
      <c r="PBO99" s="230"/>
      <c r="PBP99" s="230"/>
      <c r="PBQ99" s="230"/>
      <c r="PBR99" s="230"/>
      <c r="PBS99" s="229"/>
      <c r="PBT99" s="226"/>
      <c r="PBU99" s="227"/>
      <c r="PBV99" s="227"/>
      <c r="PBW99" s="227"/>
      <c r="PBX99" s="228"/>
      <c r="PBY99" s="228"/>
      <c r="PBZ99" s="228"/>
      <c r="PCA99" s="228"/>
      <c r="PCB99" s="228"/>
      <c r="PCC99" s="228"/>
      <c r="PCD99" s="229"/>
      <c r="PCE99" s="230"/>
      <c r="PCF99" s="230"/>
      <c r="PCG99" s="231"/>
      <c r="PCH99" s="229"/>
      <c r="PCI99" s="230"/>
      <c r="PCJ99" s="229"/>
      <c r="PCK99" s="229"/>
      <c r="PCL99" s="230"/>
      <c r="PCM99" s="230"/>
      <c r="PCN99" s="230"/>
      <c r="PCO99" s="230"/>
      <c r="PCP99" s="230"/>
      <c r="PCQ99" s="230"/>
      <c r="PCR99" s="230"/>
      <c r="PCS99" s="230"/>
      <c r="PCT99" s="230"/>
      <c r="PCU99" s="230"/>
      <c r="PCV99" s="230"/>
      <c r="PCW99" s="230"/>
      <c r="PCX99" s="229"/>
      <c r="PCY99" s="226"/>
      <c r="PCZ99" s="227"/>
      <c r="PDA99" s="227"/>
      <c r="PDB99" s="227"/>
      <c r="PDC99" s="228"/>
      <c r="PDD99" s="228"/>
      <c r="PDE99" s="228"/>
      <c r="PDF99" s="228"/>
      <c r="PDG99" s="228"/>
      <c r="PDH99" s="228"/>
      <c r="PDI99" s="229"/>
      <c r="PDJ99" s="230"/>
      <c r="PDK99" s="230"/>
      <c r="PDL99" s="231"/>
      <c r="PDM99" s="229"/>
      <c r="PDN99" s="230"/>
      <c r="PDO99" s="229"/>
      <c r="PDP99" s="229"/>
      <c r="PDQ99" s="230"/>
      <c r="PDR99" s="230"/>
      <c r="PDS99" s="230"/>
      <c r="PDT99" s="230"/>
      <c r="PDU99" s="230"/>
      <c r="PDV99" s="230"/>
      <c r="PDW99" s="230"/>
      <c r="PDX99" s="230"/>
      <c r="PDY99" s="230"/>
      <c r="PDZ99" s="230"/>
      <c r="PEA99" s="230"/>
      <c r="PEB99" s="230"/>
      <c r="PEC99" s="229"/>
      <c r="PED99" s="226"/>
      <c r="PEE99" s="227"/>
      <c r="PEF99" s="227"/>
      <c r="PEG99" s="227"/>
      <c r="PEH99" s="228"/>
      <c r="PEI99" s="228"/>
      <c r="PEJ99" s="228"/>
      <c r="PEK99" s="228"/>
      <c r="PEL99" s="228"/>
      <c r="PEM99" s="228"/>
      <c r="PEN99" s="229"/>
      <c r="PEO99" s="230"/>
      <c r="PEP99" s="230"/>
      <c r="PEQ99" s="231"/>
      <c r="PER99" s="229"/>
      <c r="PES99" s="230"/>
      <c r="PET99" s="229"/>
      <c r="PEU99" s="229"/>
      <c r="PEV99" s="230"/>
      <c r="PEW99" s="230"/>
      <c r="PEX99" s="230"/>
      <c r="PEY99" s="230"/>
      <c r="PEZ99" s="230"/>
      <c r="PFA99" s="230"/>
      <c r="PFB99" s="230"/>
      <c r="PFC99" s="230"/>
      <c r="PFD99" s="230"/>
      <c r="PFE99" s="230"/>
      <c r="PFF99" s="230"/>
      <c r="PFG99" s="230"/>
      <c r="PFH99" s="229"/>
      <c r="PFI99" s="226"/>
      <c r="PFJ99" s="227"/>
      <c r="PFK99" s="227"/>
      <c r="PFL99" s="227"/>
      <c r="PFM99" s="228"/>
      <c r="PFN99" s="228"/>
      <c r="PFO99" s="228"/>
      <c r="PFP99" s="228"/>
      <c r="PFQ99" s="228"/>
      <c r="PFR99" s="228"/>
      <c r="PFS99" s="229"/>
      <c r="PFT99" s="230"/>
      <c r="PFU99" s="230"/>
      <c r="PFV99" s="231"/>
      <c r="PFW99" s="229"/>
      <c r="PFX99" s="230"/>
      <c r="PFY99" s="229"/>
      <c r="PFZ99" s="229"/>
      <c r="PGA99" s="230"/>
      <c r="PGB99" s="230"/>
      <c r="PGC99" s="230"/>
      <c r="PGD99" s="230"/>
      <c r="PGE99" s="230"/>
      <c r="PGF99" s="230"/>
      <c r="PGG99" s="230"/>
      <c r="PGH99" s="230"/>
      <c r="PGI99" s="230"/>
      <c r="PGJ99" s="230"/>
      <c r="PGK99" s="230"/>
      <c r="PGL99" s="230"/>
      <c r="PGM99" s="229"/>
      <c r="PGN99" s="226"/>
      <c r="PGO99" s="227"/>
      <c r="PGP99" s="227"/>
      <c r="PGQ99" s="227"/>
      <c r="PGR99" s="228"/>
      <c r="PGS99" s="228"/>
      <c r="PGT99" s="228"/>
      <c r="PGU99" s="228"/>
      <c r="PGV99" s="228"/>
      <c r="PGW99" s="228"/>
      <c r="PGX99" s="229"/>
      <c r="PGY99" s="230"/>
      <c r="PGZ99" s="230"/>
      <c r="PHA99" s="231"/>
      <c r="PHB99" s="229"/>
      <c r="PHC99" s="230"/>
      <c r="PHD99" s="229"/>
      <c r="PHE99" s="229"/>
      <c r="PHF99" s="230"/>
      <c r="PHG99" s="230"/>
      <c r="PHH99" s="230"/>
      <c r="PHI99" s="230"/>
      <c r="PHJ99" s="230"/>
      <c r="PHK99" s="230"/>
      <c r="PHL99" s="230"/>
      <c r="PHM99" s="230"/>
      <c r="PHN99" s="230"/>
      <c r="PHO99" s="230"/>
      <c r="PHP99" s="230"/>
      <c r="PHQ99" s="230"/>
      <c r="PHR99" s="229"/>
      <c r="PHS99" s="226"/>
      <c r="PHT99" s="227"/>
      <c r="PHU99" s="227"/>
      <c r="PHV99" s="227"/>
      <c r="PHW99" s="228"/>
      <c r="PHX99" s="228"/>
      <c r="PHY99" s="228"/>
      <c r="PHZ99" s="228"/>
      <c r="PIA99" s="228"/>
      <c r="PIB99" s="228"/>
      <c r="PIC99" s="229"/>
      <c r="PID99" s="230"/>
      <c r="PIE99" s="230"/>
      <c r="PIF99" s="231"/>
      <c r="PIG99" s="229"/>
      <c r="PIH99" s="230"/>
      <c r="PII99" s="229"/>
      <c r="PIJ99" s="229"/>
      <c r="PIK99" s="230"/>
      <c r="PIL99" s="230"/>
      <c r="PIM99" s="230"/>
      <c r="PIN99" s="230"/>
      <c r="PIO99" s="230"/>
      <c r="PIP99" s="230"/>
      <c r="PIQ99" s="230"/>
      <c r="PIR99" s="230"/>
      <c r="PIS99" s="230"/>
      <c r="PIT99" s="230"/>
      <c r="PIU99" s="230"/>
      <c r="PIV99" s="230"/>
      <c r="PIW99" s="229"/>
      <c r="PIX99" s="226"/>
      <c r="PIY99" s="227"/>
      <c r="PIZ99" s="227"/>
      <c r="PJA99" s="227"/>
      <c r="PJB99" s="228"/>
      <c r="PJC99" s="228"/>
      <c r="PJD99" s="228"/>
      <c r="PJE99" s="228"/>
      <c r="PJF99" s="228"/>
      <c r="PJG99" s="228"/>
      <c r="PJH99" s="229"/>
      <c r="PJI99" s="230"/>
      <c r="PJJ99" s="230"/>
      <c r="PJK99" s="231"/>
      <c r="PJL99" s="229"/>
      <c r="PJM99" s="230"/>
      <c r="PJN99" s="229"/>
      <c r="PJO99" s="229"/>
      <c r="PJP99" s="230"/>
      <c r="PJQ99" s="230"/>
      <c r="PJR99" s="230"/>
      <c r="PJS99" s="230"/>
      <c r="PJT99" s="230"/>
      <c r="PJU99" s="230"/>
      <c r="PJV99" s="230"/>
      <c r="PJW99" s="230"/>
      <c r="PJX99" s="230"/>
      <c r="PJY99" s="230"/>
      <c r="PJZ99" s="230"/>
      <c r="PKA99" s="230"/>
      <c r="PKB99" s="229"/>
      <c r="PKC99" s="226"/>
      <c r="PKD99" s="227"/>
      <c r="PKE99" s="227"/>
      <c r="PKF99" s="227"/>
      <c r="PKG99" s="228"/>
      <c r="PKH99" s="228"/>
      <c r="PKI99" s="228"/>
      <c r="PKJ99" s="228"/>
      <c r="PKK99" s="228"/>
      <c r="PKL99" s="228"/>
      <c r="PKM99" s="229"/>
      <c r="PKN99" s="230"/>
      <c r="PKO99" s="230"/>
      <c r="PKP99" s="231"/>
      <c r="PKQ99" s="229"/>
      <c r="PKR99" s="230"/>
      <c r="PKS99" s="229"/>
      <c r="PKT99" s="229"/>
      <c r="PKU99" s="230"/>
      <c r="PKV99" s="230"/>
      <c r="PKW99" s="230"/>
      <c r="PKX99" s="230"/>
      <c r="PKY99" s="230"/>
      <c r="PKZ99" s="230"/>
      <c r="PLA99" s="230"/>
      <c r="PLB99" s="230"/>
      <c r="PLC99" s="230"/>
      <c r="PLD99" s="230"/>
      <c r="PLE99" s="230"/>
      <c r="PLF99" s="230"/>
      <c r="PLG99" s="229"/>
      <c r="PLH99" s="226"/>
      <c r="PLI99" s="227"/>
      <c r="PLJ99" s="227"/>
      <c r="PLK99" s="227"/>
      <c r="PLL99" s="228"/>
      <c r="PLM99" s="228"/>
      <c r="PLN99" s="228"/>
      <c r="PLO99" s="228"/>
      <c r="PLP99" s="228"/>
      <c r="PLQ99" s="228"/>
      <c r="PLR99" s="229"/>
      <c r="PLS99" s="230"/>
      <c r="PLT99" s="230"/>
      <c r="PLU99" s="231"/>
      <c r="PLV99" s="229"/>
      <c r="PLW99" s="230"/>
      <c r="PLX99" s="229"/>
      <c r="PLY99" s="229"/>
      <c r="PLZ99" s="230"/>
      <c r="PMA99" s="230"/>
      <c r="PMB99" s="230"/>
      <c r="PMC99" s="230"/>
      <c r="PMD99" s="230"/>
      <c r="PME99" s="230"/>
      <c r="PMF99" s="230"/>
      <c r="PMG99" s="230"/>
      <c r="PMH99" s="230"/>
      <c r="PMI99" s="230"/>
      <c r="PMJ99" s="230"/>
      <c r="PMK99" s="230"/>
      <c r="PML99" s="229"/>
      <c r="PMM99" s="226"/>
      <c r="PMN99" s="227"/>
      <c r="PMO99" s="227"/>
      <c r="PMP99" s="227"/>
      <c r="PMQ99" s="228"/>
      <c r="PMR99" s="228"/>
      <c r="PMS99" s="228"/>
      <c r="PMT99" s="228"/>
      <c r="PMU99" s="228"/>
      <c r="PMV99" s="228"/>
      <c r="PMW99" s="229"/>
      <c r="PMX99" s="230"/>
      <c r="PMY99" s="230"/>
      <c r="PMZ99" s="231"/>
      <c r="PNA99" s="229"/>
      <c r="PNB99" s="230"/>
      <c r="PNC99" s="229"/>
      <c r="PND99" s="229"/>
      <c r="PNE99" s="230"/>
      <c r="PNF99" s="230"/>
      <c r="PNG99" s="230"/>
      <c r="PNH99" s="230"/>
      <c r="PNI99" s="230"/>
      <c r="PNJ99" s="230"/>
      <c r="PNK99" s="230"/>
      <c r="PNL99" s="230"/>
      <c r="PNM99" s="230"/>
      <c r="PNN99" s="230"/>
      <c r="PNO99" s="230"/>
      <c r="PNP99" s="230"/>
      <c r="PNQ99" s="229"/>
      <c r="PNR99" s="226"/>
      <c r="PNS99" s="227"/>
      <c r="PNT99" s="227"/>
      <c r="PNU99" s="227"/>
      <c r="PNV99" s="228"/>
      <c r="PNW99" s="228"/>
      <c r="PNX99" s="228"/>
      <c r="PNY99" s="228"/>
      <c r="PNZ99" s="228"/>
      <c r="POA99" s="228"/>
      <c r="POB99" s="229"/>
      <c r="POC99" s="230"/>
      <c r="POD99" s="230"/>
      <c r="POE99" s="231"/>
      <c r="POF99" s="229"/>
      <c r="POG99" s="230"/>
      <c r="POH99" s="229"/>
      <c r="POI99" s="229"/>
      <c r="POJ99" s="230"/>
      <c r="POK99" s="230"/>
      <c r="POL99" s="230"/>
      <c r="POM99" s="230"/>
      <c r="PON99" s="230"/>
      <c r="POO99" s="230"/>
      <c r="POP99" s="230"/>
      <c r="POQ99" s="230"/>
      <c r="POR99" s="230"/>
      <c r="POS99" s="230"/>
      <c r="POT99" s="230"/>
      <c r="POU99" s="230"/>
      <c r="POV99" s="229"/>
      <c r="POW99" s="226"/>
      <c r="POX99" s="227"/>
      <c r="POY99" s="227"/>
      <c r="POZ99" s="227"/>
      <c r="PPA99" s="228"/>
      <c r="PPB99" s="228"/>
      <c r="PPC99" s="228"/>
      <c r="PPD99" s="228"/>
      <c r="PPE99" s="228"/>
      <c r="PPF99" s="228"/>
      <c r="PPG99" s="229"/>
      <c r="PPH99" s="230"/>
      <c r="PPI99" s="230"/>
      <c r="PPJ99" s="231"/>
      <c r="PPK99" s="229"/>
      <c r="PPL99" s="230"/>
      <c r="PPM99" s="229"/>
      <c r="PPN99" s="229"/>
      <c r="PPO99" s="230"/>
      <c r="PPP99" s="230"/>
      <c r="PPQ99" s="230"/>
      <c r="PPR99" s="230"/>
      <c r="PPS99" s="230"/>
      <c r="PPT99" s="230"/>
      <c r="PPU99" s="230"/>
      <c r="PPV99" s="230"/>
      <c r="PPW99" s="230"/>
      <c r="PPX99" s="230"/>
      <c r="PPY99" s="230"/>
      <c r="PPZ99" s="230"/>
      <c r="PQA99" s="229"/>
      <c r="PQB99" s="226"/>
      <c r="PQC99" s="227"/>
      <c r="PQD99" s="227"/>
      <c r="PQE99" s="227"/>
      <c r="PQF99" s="228"/>
      <c r="PQG99" s="228"/>
      <c r="PQH99" s="228"/>
      <c r="PQI99" s="228"/>
      <c r="PQJ99" s="228"/>
      <c r="PQK99" s="228"/>
      <c r="PQL99" s="229"/>
      <c r="PQM99" s="230"/>
      <c r="PQN99" s="230"/>
      <c r="PQO99" s="231"/>
      <c r="PQP99" s="229"/>
      <c r="PQQ99" s="230"/>
      <c r="PQR99" s="229"/>
      <c r="PQS99" s="229"/>
      <c r="PQT99" s="230"/>
      <c r="PQU99" s="230"/>
      <c r="PQV99" s="230"/>
      <c r="PQW99" s="230"/>
      <c r="PQX99" s="230"/>
      <c r="PQY99" s="230"/>
      <c r="PQZ99" s="230"/>
      <c r="PRA99" s="230"/>
      <c r="PRB99" s="230"/>
      <c r="PRC99" s="230"/>
      <c r="PRD99" s="230"/>
      <c r="PRE99" s="230"/>
      <c r="PRF99" s="229"/>
      <c r="PRG99" s="226"/>
      <c r="PRH99" s="227"/>
      <c r="PRI99" s="227"/>
      <c r="PRJ99" s="227"/>
      <c r="PRK99" s="228"/>
      <c r="PRL99" s="228"/>
      <c r="PRM99" s="228"/>
      <c r="PRN99" s="228"/>
      <c r="PRO99" s="228"/>
      <c r="PRP99" s="228"/>
      <c r="PRQ99" s="229"/>
      <c r="PRR99" s="230"/>
      <c r="PRS99" s="230"/>
      <c r="PRT99" s="231"/>
      <c r="PRU99" s="229"/>
      <c r="PRV99" s="230"/>
      <c r="PRW99" s="229"/>
      <c r="PRX99" s="229"/>
      <c r="PRY99" s="230"/>
      <c r="PRZ99" s="230"/>
      <c r="PSA99" s="230"/>
      <c r="PSB99" s="230"/>
      <c r="PSC99" s="230"/>
      <c r="PSD99" s="230"/>
      <c r="PSE99" s="230"/>
      <c r="PSF99" s="230"/>
      <c r="PSG99" s="230"/>
      <c r="PSH99" s="230"/>
      <c r="PSI99" s="230"/>
      <c r="PSJ99" s="230"/>
      <c r="PSK99" s="229"/>
      <c r="PSL99" s="226"/>
      <c r="PSM99" s="227"/>
      <c r="PSN99" s="227"/>
      <c r="PSO99" s="227"/>
      <c r="PSP99" s="228"/>
      <c r="PSQ99" s="228"/>
      <c r="PSR99" s="228"/>
      <c r="PSS99" s="228"/>
      <c r="PST99" s="228"/>
      <c r="PSU99" s="228"/>
      <c r="PSV99" s="229"/>
      <c r="PSW99" s="230"/>
      <c r="PSX99" s="230"/>
      <c r="PSY99" s="231"/>
      <c r="PSZ99" s="229"/>
      <c r="PTA99" s="230"/>
      <c r="PTB99" s="229"/>
      <c r="PTC99" s="229"/>
      <c r="PTD99" s="230"/>
      <c r="PTE99" s="230"/>
      <c r="PTF99" s="230"/>
      <c r="PTG99" s="230"/>
      <c r="PTH99" s="230"/>
      <c r="PTI99" s="230"/>
      <c r="PTJ99" s="230"/>
      <c r="PTK99" s="230"/>
      <c r="PTL99" s="230"/>
      <c r="PTM99" s="230"/>
      <c r="PTN99" s="230"/>
      <c r="PTO99" s="230"/>
      <c r="PTP99" s="229"/>
      <c r="PTQ99" s="226"/>
      <c r="PTR99" s="227"/>
      <c r="PTS99" s="227"/>
      <c r="PTT99" s="227"/>
      <c r="PTU99" s="228"/>
      <c r="PTV99" s="228"/>
      <c r="PTW99" s="228"/>
    </row>
    <row r="100" spans="1:11359" s="33" customFormat="1" ht="49.5" x14ac:dyDescent="0.95">
      <c r="A100" s="222">
        <v>4</v>
      </c>
      <c r="B100" s="45" t="s">
        <v>1203</v>
      </c>
      <c r="C100" s="34">
        <v>183372</v>
      </c>
      <c r="D100" s="55">
        <v>183518</v>
      </c>
      <c r="E100" s="55"/>
      <c r="F100" s="41">
        <v>7</v>
      </c>
      <c r="G100" s="41">
        <v>12</v>
      </c>
      <c r="H100" s="41">
        <v>13</v>
      </c>
      <c r="I100" s="41">
        <v>17</v>
      </c>
      <c r="J100" s="225"/>
      <c r="K100" s="225"/>
      <c r="L100" s="248"/>
      <c r="M100" s="249">
        <v>63</v>
      </c>
      <c r="N100" s="249"/>
      <c r="O100" s="249"/>
      <c r="P100" s="248"/>
      <c r="Q100" s="249"/>
      <c r="R100" s="248"/>
      <c r="S100" s="248"/>
      <c r="T100" s="250"/>
      <c r="U100" s="248"/>
      <c r="V100" s="249"/>
      <c r="W100" s="249"/>
      <c r="X100" s="249"/>
      <c r="Y100" s="249"/>
      <c r="Z100" s="249"/>
      <c r="AA100" s="249"/>
      <c r="AB100" s="249"/>
      <c r="AC100" s="249"/>
      <c r="AD100" s="249"/>
      <c r="AE100" s="249"/>
      <c r="AF100" s="245" t="s">
        <v>1247</v>
      </c>
      <c r="AG100" s="32">
        <f t="shared" si="4"/>
        <v>146</v>
      </c>
    </row>
    <row r="101" spans="1:11359" s="33" customFormat="1" ht="49.5" x14ac:dyDescent="0.95">
      <c r="A101" s="34">
        <v>5</v>
      </c>
      <c r="B101" s="39" t="s">
        <v>1204</v>
      </c>
      <c r="C101" s="55">
        <v>183518</v>
      </c>
      <c r="D101" s="34">
        <v>183587</v>
      </c>
      <c r="E101" s="34"/>
      <c r="F101" s="41">
        <v>7</v>
      </c>
      <c r="G101" s="41">
        <v>12</v>
      </c>
      <c r="H101" s="41">
        <v>13</v>
      </c>
      <c r="I101" s="41">
        <v>17</v>
      </c>
      <c r="J101" s="41"/>
      <c r="K101" s="41"/>
      <c r="L101" s="42">
        <v>12</v>
      </c>
      <c r="M101" s="43"/>
      <c r="N101" s="43"/>
      <c r="O101" s="44"/>
      <c r="P101" s="42"/>
      <c r="Q101" s="43"/>
      <c r="R101" s="42"/>
      <c r="S101" s="42"/>
      <c r="T101" s="44"/>
      <c r="U101" s="42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2" t="s">
        <v>920</v>
      </c>
      <c r="AG101" s="32">
        <f t="shared" si="4"/>
        <v>69</v>
      </c>
    </row>
    <row r="102" spans="1:11359" s="33" customFormat="1" ht="49.5" x14ac:dyDescent="0.95">
      <c r="A102" s="222">
        <v>6</v>
      </c>
      <c r="B102" s="39" t="s">
        <v>1205</v>
      </c>
      <c r="C102" s="34">
        <v>183587</v>
      </c>
      <c r="D102" s="34">
        <v>187673</v>
      </c>
      <c r="E102" s="34"/>
      <c r="F102" s="41">
        <v>7</v>
      </c>
      <c r="G102" s="41">
        <v>12</v>
      </c>
      <c r="H102" s="41">
        <v>13</v>
      </c>
      <c r="I102" s="41">
        <v>17</v>
      </c>
      <c r="J102" s="41"/>
      <c r="K102" s="41"/>
      <c r="L102" s="42">
        <v>11</v>
      </c>
      <c r="M102" s="43"/>
      <c r="N102" s="43"/>
      <c r="O102" s="43">
        <v>9</v>
      </c>
      <c r="P102" s="42"/>
      <c r="Q102" s="43"/>
      <c r="R102" s="42"/>
      <c r="S102" s="42"/>
      <c r="T102" s="44"/>
      <c r="U102" s="42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2" t="s">
        <v>915</v>
      </c>
      <c r="AG102" s="32">
        <f t="shared" si="4"/>
        <v>4086</v>
      </c>
    </row>
    <row r="103" spans="1:11359" s="33" customFormat="1" ht="49.5" x14ac:dyDescent="0.95">
      <c r="A103" s="34">
        <v>7</v>
      </c>
      <c r="B103" s="39" t="s">
        <v>1206</v>
      </c>
      <c r="C103" s="34">
        <v>187673</v>
      </c>
      <c r="D103" s="34">
        <v>183750</v>
      </c>
      <c r="E103" s="34"/>
      <c r="F103" s="41">
        <v>7</v>
      </c>
      <c r="G103" s="41">
        <v>12</v>
      </c>
      <c r="H103" s="41">
        <v>14</v>
      </c>
      <c r="I103" s="41">
        <v>16</v>
      </c>
      <c r="J103" s="41"/>
      <c r="K103" s="41"/>
      <c r="L103" s="42"/>
      <c r="M103" s="43"/>
      <c r="N103" s="43"/>
      <c r="O103" s="44"/>
      <c r="P103" s="42"/>
      <c r="Q103" s="43"/>
      <c r="R103" s="42"/>
      <c r="S103" s="42"/>
      <c r="T103" s="44"/>
      <c r="U103" s="42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2" t="s">
        <v>1254</v>
      </c>
      <c r="AG103" s="32">
        <f t="shared" si="4"/>
        <v>-3923</v>
      </c>
    </row>
    <row r="104" spans="1:11359" s="33" customFormat="1" ht="49.5" x14ac:dyDescent="0.95">
      <c r="A104" s="222">
        <v>8</v>
      </c>
      <c r="B104" s="39" t="s">
        <v>1207</v>
      </c>
      <c r="C104" s="34">
        <v>183750</v>
      </c>
      <c r="D104" s="34">
        <v>183855</v>
      </c>
      <c r="E104" s="34"/>
      <c r="F104" s="41">
        <v>7</v>
      </c>
      <c r="G104" s="41">
        <v>12</v>
      </c>
      <c r="H104" s="41">
        <v>14</v>
      </c>
      <c r="I104" s="41">
        <v>16</v>
      </c>
      <c r="J104" s="41"/>
      <c r="K104" s="41"/>
      <c r="L104" s="42"/>
      <c r="M104" s="43"/>
      <c r="N104" s="43"/>
      <c r="O104" s="44"/>
      <c r="P104" s="42"/>
      <c r="Q104" s="43"/>
      <c r="R104" s="42"/>
      <c r="S104" s="42"/>
      <c r="T104" s="44"/>
      <c r="U104" s="42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2" t="s">
        <v>1254</v>
      </c>
      <c r="AG104" s="32">
        <f t="shared" si="4"/>
        <v>105</v>
      </c>
    </row>
    <row r="105" spans="1:11359" s="33" customFormat="1" ht="49.5" x14ac:dyDescent="0.95">
      <c r="A105" s="34">
        <v>9</v>
      </c>
      <c r="B105" s="39" t="s">
        <v>1208</v>
      </c>
      <c r="C105" s="34">
        <v>183855</v>
      </c>
      <c r="D105" s="34">
        <v>184060</v>
      </c>
      <c r="E105" s="34"/>
      <c r="F105" s="41">
        <v>7</v>
      </c>
      <c r="G105" s="41">
        <v>12</v>
      </c>
      <c r="H105" s="41">
        <v>14</v>
      </c>
      <c r="I105" s="41">
        <v>16</v>
      </c>
      <c r="J105" s="41"/>
      <c r="K105" s="41"/>
      <c r="L105" s="42"/>
      <c r="M105" s="43"/>
      <c r="N105" s="43"/>
      <c r="O105" s="44"/>
      <c r="P105" s="42"/>
      <c r="Q105" s="43"/>
      <c r="R105" s="42"/>
      <c r="S105" s="42"/>
      <c r="T105" s="44"/>
      <c r="U105" s="42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2" t="s">
        <v>1254</v>
      </c>
      <c r="AG105" s="32">
        <f t="shared" si="4"/>
        <v>205</v>
      </c>
    </row>
    <row r="106" spans="1:11359" s="33" customFormat="1" ht="49.5" x14ac:dyDescent="0.95">
      <c r="A106" s="222">
        <v>10</v>
      </c>
      <c r="B106" s="39" t="s">
        <v>1209</v>
      </c>
      <c r="C106" s="34">
        <v>184060</v>
      </c>
      <c r="D106" s="34">
        <v>184098</v>
      </c>
      <c r="E106" s="34"/>
      <c r="F106" s="41">
        <v>7</v>
      </c>
      <c r="G106" s="41">
        <v>12</v>
      </c>
      <c r="H106" s="41">
        <v>13</v>
      </c>
      <c r="I106" s="41">
        <v>16</v>
      </c>
      <c r="J106" s="41"/>
      <c r="K106" s="41"/>
      <c r="L106" s="42">
        <v>13</v>
      </c>
      <c r="M106" s="43"/>
      <c r="N106" s="43"/>
      <c r="O106" s="44"/>
      <c r="P106" s="42"/>
      <c r="Q106" s="43"/>
      <c r="R106" s="42"/>
      <c r="S106" s="42"/>
      <c r="T106" s="44"/>
      <c r="U106" s="42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2" t="s">
        <v>1263</v>
      </c>
      <c r="AG106" s="32">
        <f t="shared" si="4"/>
        <v>38</v>
      </c>
    </row>
    <row r="107" spans="1:11359" s="33" customFormat="1" ht="49.5" x14ac:dyDescent="0.95">
      <c r="A107" s="34">
        <v>11</v>
      </c>
      <c r="B107" s="25" t="s">
        <v>1210</v>
      </c>
      <c r="C107" s="35"/>
      <c r="D107" s="35"/>
      <c r="E107" s="35"/>
      <c r="F107" s="36"/>
      <c r="G107" s="36"/>
      <c r="H107" s="36"/>
      <c r="I107" s="36"/>
      <c r="J107" s="36"/>
      <c r="K107" s="36"/>
      <c r="L107" s="37"/>
      <c r="M107" s="38"/>
      <c r="N107" s="38"/>
      <c r="O107" s="204"/>
      <c r="P107" s="37"/>
      <c r="Q107" s="38"/>
      <c r="R107" s="37"/>
      <c r="S107" s="37"/>
      <c r="T107" s="204"/>
      <c r="U107" s="37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7" t="s">
        <v>100</v>
      </c>
      <c r="AG107" s="32">
        <f t="shared" si="4"/>
        <v>0</v>
      </c>
    </row>
    <row r="108" spans="1:11359" s="33" customFormat="1" ht="49.5" x14ac:dyDescent="0.95">
      <c r="A108" s="222">
        <v>12</v>
      </c>
      <c r="B108" s="39" t="s">
        <v>1211</v>
      </c>
      <c r="C108" s="34"/>
      <c r="D108" s="34"/>
      <c r="E108" s="34"/>
      <c r="F108" s="41">
        <v>7</v>
      </c>
      <c r="G108" s="41">
        <v>12</v>
      </c>
      <c r="H108" s="41">
        <v>14</v>
      </c>
      <c r="I108" s="41">
        <v>17</v>
      </c>
      <c r="J108" s="41"/>
      <c r="K108" s="41"/>
      <c r="L108" s="42"/>
      <c r="M108" s="43"/>
      <c r="N108" s="43"/>
      <c r="O108" s="44"/>
      <c r="P108" s="42"/>
      <c r="Q108" s="43"/>
      <c r="R108" s="42"/>
      <c r="S108" s="42"/>
      <c r="T108" s="44"/>
      <c r="U108" s="42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2" t="s">
        <v>951</v>
      </c>
      <c r="AG108" s="32">
        <f t="shared" si="4"/>
        <v>0</v>
      </c>
    </row>
    <row r="109" spans="1:11359" s="33" customFormat="1" ht="49.5" x14ac:dyDescent="0.95">
      <c r="A109" s="34">
        <v>13</v>
      </c>
      <c r="B109" s="39" t="s">
        <v>1212</v>
      </c>
      <c r="C109" s="34"/>
      <c r="D109" s="34"/>
      <c r="E109" s="34"/>
      <c r="F109" s="41">
        <v>7</v>
      </c>
      <c r="G109" s="41">
        <v>12</v>
      </c>
      <c r="H109" s="41">
        <v>14</v>
      </c>
      <c r="I109" s="41">
        <v>17</v>
      </c>
      <c r="J109" s="41"/>
      <c r="K109" s="41"/>
      <c r="L109" s="42"/>
      <c r="M109" s="43"/>
      <c r="N109" s="43"/>
      <c r="O109" s="44"/>
      <c r="P109" s="42"/>
      <c r="Q109" s="43"/>
      <c r="R109" s="42"/>
      <c r="S109" s="42"/>
      <c r="T109" s="44"/>
      <c r="U109" s="42"/>
      <c r="V109" s="43"/>
      <c r="W109" s="43"/>
      <c r="X109" s="44"/>
      <c r="Y109" s="43"/>
      <c r="Z109" s="44"/>
      <c r="AA109" s="44"/>
      <c r="AB109" s="43"/>
      <c r="AC109" s="43"/>
      <c r="AD109" s="43"/>
      <c r="AE109" s="43"/>
      <c r="AF109" s="42" t="s">
        <v>951</v>
      </c>
      <c r="AG109" s="32">
        <f t="shared" si="4"/>
        <v>0</v>
      </c>
    </row>
    <row r="110" spans="1:11359" s="33" customFormat="1" ht="49.5" x14ac:dyDescent="0.95">
      <c r="A110" s="222">
        <v>14</v>
      </c>
      <c r="B110" s="39" t="s">
        <v>1213</v>
      </c>
      <c r="C110" s="34"/>
      <c r="D110" s="34"/>
      <c r="E110" s="34"/>
      <c r="F110" s="41">
        <v>7</v>
      </c>
      <c r="G110" s="41">
        <v>12</v>
      </c>
      <c r="H110" s="41">
        <v>14</v>
      </c>
      <c r="I110" s="41">
        <v>17</v>
      </c>
      <c r="J110" s="41"/>
      <c r="K110" s="41"/>
      <c r="L110" s="42"/>
      <c r="M110" s="43"/>
      <c r="N110" s="43"/>
      <c r="O110" s="44"/>
      <c r="P110" s="42"/>
      <c r="Q110" s="43"/>
      <c r="R110" s="42"/>
      <c r="S110" s="42"/>
      <c r="T110" s="44"/>
      <c r="U110" s="42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2" t="s">
        <v>951</v>
      </c>
      <c r="AG110" s="32">
        <f t="shared" si="4"/>
        <v>0</v>
      </c>
    </row>
    <row r="111" spans="1:11359" s="33" customFormat="1" ht="49.5" x14ac:dyDescent="0.95">
      <c r="A111" s="34">
        <v>15</v>
      </c>
      <c r="B111" s="39" t="s">
        <v>1214</v>
      </c>
      <c r="C111" s="34">
        <v>184098</v>
      </c>
      <c r="D111" s="34">
        <v>184251</v>
      </c>
      <c r="E111" s="34"/>
      <c r="F111" s="41">
        <v>7</v>
      </c>
      <c r="G111" s="41">
        <v>12</v>
      </c>
      <c r="H111" s="41">
        <v>13</v>
      </c>
      <c r="I111" s="41">
        <v>17</v>
      </c>
      <c r="J111" s="41"/>
      <c r="K111" s="41"/>
      <c r="L111" s="42"/>
      <c r="M111" s="43">
        <v>3</v>
      </c>
      <c r="N111" s="43">
        <v>15</v>
      </c>
      <c r="O111" s="44"/>
      <c r="P111" s="42"/>
      <c r="Q111" s="43"/>
      <c r="R111" s="42"/>
      <c r="S111" s="42"/>
      <c r="T111" s="44"/>
      <c r="U111" s="42"/>
      <c r="V111" s="43"/>
      <c r="W111" s="43"/>
      <c r="X111" s="43"/>
      <c r="Y111" s="43"/>
      <c r="Z111" s="43"/>
      <c r="AA111" s="43"/>
      <c r="AB111" s="43"/>
      <c r="AC111" s="211"/>
      <c r="AD111" s="43"/>
      <c r="AE111" s="43"/>
      <c r="AF111" s="42" t="s">
        <v>907</v>
      </c>
      <c r="AG111" s="32">
        <f t="shared" si="4"/>
        <v>153</v>
      </c>
    </row>
    <row r="112" spans="1:11359" s="33" customFormat="1" ht="49.5" x14ac:dyDescent="0.95">
      <c r="A112" s="222">
        <v>16</v>
      </c>
      <c r="B112" s="39" t="s">
        <v>1215</v>
      </c>
      <c r="C112" s="34"/>
      <c r="D112" s="34"/>
      <c r="E112" s="34"/>
      <c r="F112" s="41">
        <v>7</v>
      </c>
      <c r="G112" s="41">
        <v>12</v>
      </c>
      <c r="H112" s="41">
        <v>13</v>
      </c>
      <c r="I112" s="41">
        <v>17</v>
      </c>
      <c r="J112" s="41"/>
      <c r="K112" s="41"/>
      <c r="L112" s="42"/>
      <c r="M112" s="43"/>
      <c r="N112" s="43"/>
      <c r="O112" s="44"/>
      <c r="P112" s="42"/>
      <c r="Q112" s="43"/>
      <c r="R112" s="42"/>
      <c r="S112" s="42"/>
      <c r="T112" s="44"/>
      <c r="U112" s="42"/>
      <c r="V112" s="43"/>
      <c r="W112" s="43"/>
      <c r="X112" s="43"/>
      <c r="Y112" s="43"/>
      <c r="Z112" s="43"/>
      <c r="AA112" s="43"/>
      <c r="AB112" s="43"/>
      <c r="AC112" s="211"/>
      <c r="AD112" s="43"/>
      <c r="AE112" s="43"/>
      <c r="AF112" s="42"/>
      <c r="AG112" s="32">
        <f t="shared" si="4"/>
        <v>0</v>
      </c>
    </row>
    <row r="113" spans="1:160" s="33" customFormat="1" ht="49.5" x14ac:dyDescent="0.95">
      <c r="A113" s="34">
        <v>17</v>
      </c>
      <c r="B113" s="39" t="s">
        <v>1216</v>
      </c>
      <c r="C113" s="34"/>
      <c r="D113" s="34"/>
      <c r="E113" s="34"/>
      <c r="F113" s="41">
        <v>7</v>
      </c>
      <c r="G113" s="41">
        <v>12</v>
      </c>
      <c r="H113" s="41">
        <v>13</v>
      </c>
      <c r="I113" s="41">
        <v>17</v>
      </c>
      <c r="J113" s="41"/>
      <c r="K113" s="41"/>
      <c r="L113" s="42"/>
      <c r="M113" s="43"/>
      <c r="N113" s="43"/>
      <c r="O113" s="44"/>
      <c r="P113" s="42"/>
      <c r="Q113" s="43"/>
      <c r="R113" s="42"/>
      <c r="S113" s="42"/>
      <c r="T113" s="44"/>
      <c r="U113" s="42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2"/>
      <c r="AG113" s="32">
        <f t="shared" si="4"/>
        <v>0</v>
      </c>
    </row>
    <row r="114" spans="1:160" s="33" customFormat="1" ht="49.5" x14ac:dyDescent="0.95">
      <c r="A114" s="222">
        <v>18</v>
      </c>
      <c r="B114" s="45" t="s">
        <v>1217</v>
      </c>
      <c r="C114" s="34"/>
      <c r="D114" s="34"/>
      <c r="E114" s="34"/>
      <c r="F114" s="41"/>
      <c r="G114" s="41"/>
      <c r="H114" s="41"/>
      <c r="I114" s="41"/>
      <c r="J114" s="41"/>
      <c r="K114" s="41"/>
      <c r="L114" s="42"/>
      <c r="M114" s="43"/>
      <c r="N114" s="43"/>
      <c r="O114" s="44"/>
      <c r="P114" s="42"/>
      <c r="Q114" s="43"/>
      <c r="R114" s="42"/>
      <c r="S114" s="42"/>
      <c r="T114" s="44"/>
      <c r="U114" s="42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2"/>
      <c r="AG114" s="32">
        <f t="shared" si="4"/>
        <v>0</v>
      </c>
    </row>
    <row r="115" spans="1:160" s="33" customFormat="1" ht="49.5" x14ac:dyDescent="0.95">
      <c r="A115" s="34">
        <v>19</v>
      </c>
      <c r="B115" s="39" t="s">
        <v>1218</v>
      </c>
      <c r="C115" s="34"/>
      <c r="D115" s="40"/>
      <c r="E115" s="34"/>
      <c r="F115" s="41">
        <v>7</v>
      </c>
      <c r="G115" s="41">
        <v>12</v>
      </c>
      <c r="H115" s="41">
        <v>13</v>
      </c>
      <c r="I115" s="41">
        <v>17</v>
      </c>
      <c r="J115" s="41"/>
      <c r="K115" s="41"/>
      <c r="L115" s="42"/>
      <c r="M115" s="43"/>
      <c r="N115" s="43"/>
      <c r="O115" s="44"/>
      <c r="P115" s="42"/>
      <c r="Q115" s="43"/>
      <c r="R115" s="42"/>
      <c r="S115" s="42"/>
      <c r="T115" s="44"/>
      <c r="U115" s="42"/>
      <c r="V115" s="43"/>
      <c r="W115" s="43"/>
      <c r="X115" s="43"/>
      <c r="Y115" s="43"/>
      <c r="Z115" s="44"/>
      <c r="AA115" s="44"/>
      <c r="AB115" s="43"/>
      <c r="AC115" s="43"/>
      <c r="AD115" s="43"/>
      <c r="AE115" s="43"/>
      <c r="AF115" s="42"/>
      <c r="AG115" s="32">
        <f t="shared" si="4"/>
        <v>0</v>
      </c>
    </row>
    <row r="116" spans="1:160" s="33" customFormat="1" ht="49.5" x14ac:dyDescent="0.95">
      <c r="A116" s="222">
        <v>20</v>
      </c>
      <c r="B116" s="39" t="s">
        <v>1219</v>
      </c>
      <c r="C116" s="40"/>
      <c r="D116" s="40"/>
      <c r="E116" s="34"/>
      <c r="F116" s="41">
        <v>7</v>
      </c>
      <c r="G116" s="41">
        <v>12</v>
      </c>
      <c r="H116" s="41">
        <v>13</v>
      </c>
      <c r="I116" s="41">
        <v>17</v>
      </c>
      <c r="J116" s="41"/>
      <c r="K116" s="41"/>
      <c r="L116" s="42"/>
      <c r="M116" s="43"/>
      <c r="N116" s="44"/>
      <c r="O116" s="44"/>
      <c r="P116" s="42"/>
      <c r="Q116" s="43"/>
      <c r="R116" s="42"/>
      <c r="S116" s="42"/>
      <c r="T116" s="44"/>
      <c r="U116" s="42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2"/>
      <c r="AG116" s="32">
        <f t="shared" si="4"/>
        <v>0</v>
      </c>
    </row>
    <row r="117" spans="1:160" s="33" customFormat="1" ht="49.5" x14ac:dyDescent="0.95">
      <c r="A117" s="34">
        <v>21</v>
      </c>
      <c r="B117" s="39" t="s">
        <v>1220</v>
      </c>
      <c r="C117" s="34"/>
      <c r="D117" s="34"/>
      <c r="E117" s="34"/>
      <c r="F117" s="41">
        <v>7</v>
      </c>
      <c r="G117" s="41">
        <v>12</v>
      </c>
      <c r="H117" s="41">
        <v>13</v>
      </c>
      <c r="I117" s="41">
        <v>17</v>
      </c>
      <c r="J117" s="41"/>
      <c r="K117" s="41"/>
      <c r="L117" s="42"/>
      <c r="M117" s="43"/>
      <c r="N117" s="43"/>
      <c r="O117" s="44"/>
      <c r="P117" s="42"/>
      <c r="Q117" s="43"/>
      <c r="R117" s="42"/>
      <c r="S117" s="42"/>
      <c r="T117" s="44"/>
      <c r="U117" s="42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2"/>
      <c r="AG117" s="32">
        <f t="shared" si="4"/>
        <v>0</v>
      </c>
    </row>
    <row r="118" spans="1:160" s="33" customFormat="1" ht="49.5" x14ac:dyDescent="0.95">
      <c r="A118" s="222">
        <v>22</v>
      </c>
      <c r="B118" s="39" t="s">
        <v>1221</v>
      </c>
      <c r="C118" s="40"/>
      <c r="D118" s="40"/>
      <c r="E118" s="34"/>
      <c r="F118" s="41">
        <v>7</v>
      </c>
      <c r="G118" s="41">
        <v>12</v>
      </c>
      <c r="H118" s="41">
        <v>13</v>
      </c>
      <c r="I118" s="41">
        <v>17</v>
      </c>
      <c r="J118" s="41"/>
      <c r="K118" s="41"/>
      <c r="L118" s="42"/>
      <c r="M118" s="43"/>
      <c r="N118" s="44"/>
      <c r="O118" s="44"/>
      <c r="P118" s="42"/>
      <c r="Q118" s="43"/>
      <c r="R118" s="42"/>
      <c r="S118" s="42"/>
      <c r="T118" s="44"/>
      <c r="U118" s="42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2"/>
      <c r="AG118" s="32">
        <f t="shared" si="4"/>
        <v>0</v>
      </c>
    </row>
    <row r="119" spans="1:160" s="33" customFormat="1" ht="49.5" x14ac:dyDescent="0.95">
      <c r="A119" s="34">
        <v>23</v>
      </c>
      <c r="B119" s="39" t="s">
        <v>1222</v>
      </c>
      <c r="C119" s="40"/>
      <c r="D119" s="40"/>
      <c r="E119" s="34"/>
      <c r="F119" s="41">
        <v>7</v>
      </c>
      <c r="G119" s="41">
        <v>12</v>
      </c>
      <c r="H119" s="41">
        <v>13</v>
      </c>
      <c r="I119" s="41">
        <v>17</v>
      </c>
      <c r="J119" s="41"/>
      <c r="K119" s="41"/>
      <c r="L119" s="42"/>
      <c r="M119" s="43"/>
      <c r="N119" s="44"/>
      <c r="O119" s="44"/>
      <c r="P119" s="42"/>
      <c r="Q119" s="43"/>
      <c r="R119" s="42"/>
      <c r="S119" s="42"/>
      <c r="T119" s="44"/>
      <c r="U119" s="42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2"/>
      <c r="AG119" s="32">
        <f t="shared" si="4"/>
        <v>0</v>
      </c>
    </row>
    <row r="120" spans="1:160" s="33" customFormat="1" ht="49.5" x14ac:dyDescent="0.95">
      <c r="A120" s="222">
        <v>24</v>
      </c>
      <c r="B120" s="39" t="s">
        <v>1223</v>
      </c>
      <c r="C120" s="40"/>
      <c r="D120" s="40"/>
      <c r="E120" s="34"/>
      <c r="F120" s="41">
        <v>7</v>
      </c>
      <c r="G120" s="41">
        <v>12</v>
      </c>
      <c r="H120" s="41">
        <v>13</v>
      </c>
      <c r="I120" s="41">
        <v>17</v>
      </c>
      <c r="J120" s="41"/>
      <c r="K120" s="41"/>
      <c r="L120" s="42"/>
      <c r="M120" s="43"/>
      <c r="N120" s="44"/>
      <c r="O120" s="44"/>
      <c r="P120" s="42"/>
      <c r="Q120" s="43"/>
      <c r="R120" s="42"/>
      <c r="S120" s="42"/>
      <c r="T120" s="44"/>
      <c r="U120" s="42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2"/>
      <c r="AG120" s="32">
        <f t="shared" si="4"/>
        <v>0</v>
      </c>
    </row>
    <row r="121" spans="1:160" s="33" customFormat="1" ht="49.5" x14ac:dyDescent="0.95">
      <c r="A121" s="34">
        <v>25</v>
      </c>
      <c r="B121" s="45" t="s">
        <v>1224</v>
      </c>
      <c r="C121" s="40"/>
      <c r="D121" s="40"/>
      <c r="E121" s="34"/>
      <c r="F121" s="41"/>
      <c r="G121" s="41"/>
      <c r="H121" s="41"/>
      <c r="I121" s="41"/>
      <c r="J121" s="41"/>
      <c r="K121" s="41"/>
      <c r="L121" s="42"/>
      <c r="M121" s="43"/>
      <c r="N121" s="44"/>
      <c r="O121" s="44"/>
      <c r="P121" s="42"/>
      <c r="Q121" s="43"/>
      <c r="R121" s="42"/>
      <c r="S121" s="42"/>
      <c r="T121" s="44"/>
      <c r="U121" s="42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2"/>
      <c r="AG121" s="32">
        <f t="shared" si="4"/>
        <v>0</v>
      </c>
    </row>
    <row r="122" spans="1:160" s="33" customFormat="1" ht="49.5" x14ac:dyDescent="0.95">
      <c r="A122" s="222">
        <v>26</v>
      </c>
      <c r="B122" s="39" t="s">
        <v>1225</v>
      </c>
      <c r="C122" s="40"/>
      <c r="D122" s="34"/>
      <c r="E122" s="34"/>
      <c r="F122" s="41">
        <v>7</v>
      </c>
      <c r="G122" s="41">
        <v>12</v>
      </c>
      <c r="H122" s="41">
        <v>13</v>
      </c>
      <c r="I122" s="41">
        <v>17</v>
      </c>
      <c r="J122" s="41"/>
      <c r="K122" s="41"/>
      <c r="L122" s="42"/>
      <c r="M122" s="43"/>
      <c r="N122" s="43"/>
      <c r="O122" s="44"/>
      <c r="P122" s="42"/>
      <c r="Q122" s="43"/>
      <c r="R122" s="42"/>
      <c r="S122" s="42"/>
      <c r="T122" s="44"/>
      <c r="U122" s="42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2"/>
      <c r="AG122" s="32">
        <f t="shared" si="4"/>
        <v>0</v>
      </c>
    </row>
    <row r="123" spans="1:160" s="33" customFormat="1" ht="49.5" x14ac:dyDescent="0.95">
      <c r="A123" s="34">
        <v>27</v>
      </c>
      <c r="B123" s="39" t="s">
        <v>1226</v>
      </c>
      <c r="C123" s="34"/>
      <c r="D123" s="34"/>
      <c r="E123" s="34"/>
      <c r="F123" s="41">
        <v>7</v>
      </c>
      <c r="G123" s="41">
        <v>12</v>
      </c>
      <c r="H123" s="41">
        <v>13</v>
      </c>
      <c r="I123" s="41">
        <v>17</v>
      </c>
      <c r="J123" s="41"/>
      <c r="K123" s="41"/>
      <c r="L123" s="42"/>
      <c r="M123" s="43"/>
      <c r="N123" s="43"/>
      <c r="O123" s="44"/>
      <c r="P123" s="42"/>
      <c r="Q123" s="43"/>
      <c r="R123" s="42"/>
      <c r="S123" s="42"/>
      <c r="T123" s="44"/>
      <c r="U123" s="42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2"/>
      <c r="AG123" s="32">
        <f t="shared" si="4"/>
        <v>0</v>
      </c>
    </row>
    <row r="124" spans="1:160" s="33" customFormat="1" ht="49.5" x14ac:dyDescent="0.95">
      <c r="A124" s="222">
        <v>28</v>
      </c>
      <c r="B124" s="39" t="s">
        <v>1227</v>
      </c>
      <c r="C124" s="34"/>
      <c r="D124" s="34"/>
      <c r="E124" s="34"/>
      <c r="F124" s="41">
        <v>7</v>
      </c>
      <c r="G124" s="41">
        <v>12</v>
      </c>
      <c r="H124" s="41">
        <v>13</v>
      </c>
      <c r="I124" s="41">
        <v>17</v>
      </c>
      <c r="J124" s="41"/>
      <c r="K124" s="41"/>
      <c r="L124" s="42"/>
      <c r="M124" s="43"/>
      <c r="N124" s="43"/>
      <c r="O124" s="44"/>
      <c r="P124" s="42"/>
      <c r="Q124" s="43"/>
      <c r="R124" s="42"/>
      <c r="S124" s="42"/>
      <c r="T124" s="44"/>
      <c r="U124" s="42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2"/>
      <c r="AG124" s="32">
        <f t="shared" si="4"/>
        <v>0</v>
      </c>
    </row>
    <row r="125" spans="1:160" s="33" customFormat="1" ht="49.5" x14ac:dyDescent="0.95">
      <c r="A125" s="34">
        <v>29</v>
      </c>
      <c r="B125" s="39" t="s">
        <v>1228</v>
      </c>
      <c r="C125" s="34"/>
      <c r="D125" s="34"/>
      <c r="E125" s="34"/>
      <c r="F125" s="41">
        <v>7</v>
      </c>
      <c r="G125" s="41">
        <v>12</v>
      </c>
      <c r="H125" s="41">
        <v>13</v>
      </c>
      <c r="I125" s="41">
        <v>17</v>
      </c>
      <c r="J125" s="41"/>
      <c r="K125" s="41"/>
      <c r="L125" s="42"/>
      <c r="M125" s="43"/>
      <c r="N125" s="43"/>
      <c r="O125" s="44"/>
      <c r="P125" s="42"/>
      <c r="Q125" s="43"/>
      <c r="R125" s="42"/>
      <c r="S125" s="42"/>
      <c r="T125" s="44"/>
      <c r="U125" s="42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2"/>
      <c r="AG125" s="32">
        <f t="shared" si="4"/>
        <v>0</v>
      </c>
    </row>
    <row r="126" spans="1:160" s="33" customFormat="1" ht="49.5" x14ac:dyDescent="0.95">
      <c r="A126" s="222">
        <v>30</v>
      </c>
      <c r="B126" s="39" t="s">
        <v>1229</v>
      </c>
      <c r="C126" s="34"/>
      <c r="D126" s="34"/>
      <c r="E126" s="34"/>
      <c r="F126" s="41">
        <v>7</v>
      </c>
      <c r="G126" s="41">
        <v>12</v>
      </c>
      <c r="H126" s="41">
        <v>13</v>
      </c>
      <c r="I126" s="41">
        <v>17</v>
      </c>
      <c r="J126" s="41"/>
      <c r="K126" s="41"/>
      <c r="L126" s="42"/>
      <c r="M126" s="43"/>
      <c r="N126" s="43"/>
      <c r="O126" s="44"/>
      <c r="P126" s="42"/>
      <c r="Q126" s="43"/>
      <c r="R126" s="42"/>
      <c r="S126" s="42"/>
      <c r="T126" s="44"/>
      <c r="U126" s="42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2"/>
      <c r="AG126" s="32">
        <f t="shared" si="4"/>
        <v>0</v>
      </c>
    </row>
    <row r="127" spans="1:160" s="33" customFormat="1" ht="50" thickBot="1" x14ac:dyDescent="1">
      <c r="A127" s="34">
        <v>31</v>
      </c>
      <c r="B127" s="39" t="s">
        <v>1230</v>
      </c>
      <c r="C127" s="34"/>
      <c r="D127" s="40"/>
      <c r="E127" s="34"/>
      <c r="F127" s="41">
        <v>7</v>
      </c>
      <c r="G127" s="41">
        <v>12</v>
      </c>
      <c r="H127" s="41">
        <v>13</v>
      </c>
      <c r="I127" s="41">
        <v>17</v>
      </c>
      <c r="J127" s="41"/>
      <c r="K127" s="41"/>
      <c r="L127" s="42"/>
      <c r="M127" s="43"/>
      <c r="N127" s="43"/>
      <c r="O127" s="43"/>
      <c r="P127" s="42"/>
      <c r="Q127" s="43"/>
      <c r="R127" s="42"/>
      <c r="S127" s="42"/>
      <c r="T127" s="43"/>
      <c r="U127" s="42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2"/>
      <c r="AG127" s="32">
        <f t="shared" si="4"/>
        <v>0</v>
      </c>
    </row>
    <row r="128" spans="1:160" s="67" customFormat="1" ht="50.5" thickTop="1" thickBot="1" x14ac:dyDescent="1">
      <c r="A128" s="317" t="s">
        <v>22</v>
      </c>
      <c r="B128" s="318"/>
      <c r="C128" s="57"/>
      <c r="D128" s="58"/>
      <c r="E128" s="59"/>
      <c r="F128" s="60"/>
      <c r="G128" s="61"/>
      <c r="H128" s="61"/>
      <c r="I128" s="61"/>
      <c r="J128" s="61"/>
      <c r="K128" s="62"/>
      <c r="L128" s="63">
        <f>SUM(L97:L127)</f>
        <v>55</v>
      </c>
      <c r="M128" s="64">
        <f t="shared" ref="M128:AD128" si="5">SUM(M97:M127)</f>
        <v>66</v>
      </c>
      <c r="N128" s="64">
        <f t="shared" si="5"/>
        <v>15</v>
      </c>
      <c r="O128" s="64">
        <f t="shared" si="5"/>
        <v>9</v>
      </c>
      <c r="P128" s="64">
        <f t="shared" si="5"/>
        <v>0</v>
      </c>
      <c r="Q128" s="64">
        <f t="shared" si="5"/>
        <v>0</v>
      </c>
      <c r="R128" s="64">
        <f t="shared" si="5"/>
        <v>0</v>
      </c>
      <c r="S128" s="64">
        <f t="shared" si="5"/>
        <v>0</v>
      </c>
      <c r="T128" s="64">
        <f t="shared" si="5"/>
        <v>0</v>
      </c>
      <c r="U128" s="63">
        <f t="shared" si="5"/>
        <v>0</v>
      </c>
      <c r="V128" s="64">
        <f t="shared" si="5"/>
        <v>0</v>
      </c>
      <c r="W128" s="64">
        <f t="shared" si="5"/>
        <v>0</v>
      </c>
      <c r="X128" s="64">
        <f t="shared" si="5"/>
        <v>3</v>
      </c>
      <c r="Y128" s="64">
        <f t="shared" si="5"/>
        <v>1</v>
      </c>
      <c r="Z128" s="64">
        <f t="shared" si="5"/>
        <v>0</v>
      </c>
      <c r="AA128" s="64">
        <f t="shared" si="5"/>
        <v>0</v>
      </c>
      <c r="AB128" s="64">
        <f t="shared" si="5"/>
        <v>0</v>
      </c>
      <c r="AC128" s="212">
        <f>SUM(AC97:AC127)</f>
        <v>21</v>
      </c>
      <c r="AD128" s="64">
        <f t="shared" si="5"/>
        <v>0</v>
      </c>
      <c r="AE128" s="63">
        <f>SUM(AE96:AE127)</f>
        <v>0</v>
      </c>
      <c r="AF128" s="63"/>
      <c r="AG128" s="32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</row>
    <row r="129" spans="1:11359" s="67" customFormat="1" ht="50.5" thickTop="1" thickBot="1" x14ac:dyDescent="1">
      <c r="A129" s="319"/>
      <c r="B129" s="320"/>
      <c r="C129" s="68"/>
      <c r="D129" s="69"/>
      <c r="E129" s="70"/>
      <c r="F129" s="323"/>
      <c r="G129" s="324"/>
      <c r="H129" s="324"/>
      <c r="I129" s="324"/>
      <c r="J129" s="324"/>
      <c r="K129" s="69"/>
      <c r="L129" s="292" t="s">
        <v>30</v>
      </c>
      <c r="M129" s="294" t="s">
        <v>46</v>
      </c>
      <c r="N129" s="294" t="s">
        <v>29</v>
      </c>
      <c r="O129" s="292" t="s">
        <v>168</v>
      </c>
      <c r="P129" s="294" t="s">
        <v>364</v>
      </c>
      <c r="Q129" s="294" t="s">
        <v>37</v>
      </c>
      <c r="R129" s="294" t="s">
        <v>44</v>
      </c>
      <c r="S129" s="294" t="s">
        <v>398</v>
      </c>
      <c r="T129" s="294" t="s">
        <v>48</v>
      </c>
      <c r="U129" s="294" t="s">
        <v>35</v>
      </c>
      <c r="V129" s="331" t="s">
        <v>28</v>
      </c>
      <c r="W129" s="294" t="s">
        <v>53</v>
      </c>
      <c r="X129" s="294" t="s">
        <v>57</v>
      </c>
      <c r="Y129" s="294" t="s">
        <v>58</v>
      </c>
      <c r="Z129" s="292" t="s">
        <v>1097</v>
      </c>
      <c r="AA129" s="294" t="s">
        <v>141</v>
      </c>
      <c r="AB129" s="294" t="s">
        <v>855</v>
      </c>
      <c r="AC129" s="294" t="s">
        <v>535</v>
      </c>
      <c r="AD129" s="294" t="s">
        <v>405</v>
      </c>
      <c r="AE129" s="329"/>
      <c r="AF129" s="294" t="s">
        <v>23</v>
      </c>
      <c r="AG129" s="32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</row>
    <row r="130" spans="1:11359" s="67" customFormat="1" ht="207.5" customHeight="1" thickTop="1" x14ac:dyDescent="0.95">
      <c r="A130" s="319"/>
      <c r="B130" s="320"/>
      <c r="C130" s="68"/>
      <c r="D130" s="69"/>
      <c r="E130" s="70"/>
      <c r="F130" s="71"/>
      <c r="G130" s="325"/>
      <c r="H130" s="325"/>
      <c r="I130" s="325"/>
      <c r="J130" s="325"/>
      <c r="K130" s="70"/>
      <c r="L130" s="293"/>
      <c r="M130" s="295"/>
      <c r="N130" s="295"/>
      <c r="O130" s="293"/>
      <c r="P130" s="295"/>
      <c r="Q130" s="295"/>
      <c r="R130" s="295"/>
      <c r="S130" s="295"/>
      <c r="T130" s="295"/>
      <c r="U130" s="295"/>
      <c r="V130" s="332"/>
      <c r="W130" s="295"/>
      <c r="X130" s="295"/>
      <c r="Y130" s="295"/>
      <c r="Z130" s="293"/>
      <c r="AA130" s="295"/>
      <c r="AB130" s="295"/>
      <c r="AC130" s="295"/>
      <c r="AD130" s="295"/>
      <c r="AE130" s="330"/>
      <c r="AF130" s="295"/>
      <c r="AG130" s="32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</row>
    <row r="131" spans="1:11359" s="67" customFormat="1" ht="49.5" x14ac:dyDescent="0.95">
      <c r="A131" s="321"/>
      <c r="B131" s="322"/>
      <c r="C131" s="72"/>
      <c r="D131" s="73"/>
      <c r="E131" s="74"/>
      <c r="F131" s="326"/>
      <c r="G131" s="327"/>
      <c r="H131" s="327"/>
      <c r="I131" s="327"/>
      <c r="J131" s="327"/>
      <c r="K131" s="328"/>
      <c r="L131" s="75">
        <f>L128*3200</f>
        <v>176000</v>
      </c>
      <c r="M131" s="76">
        <f>M128*4000</f>
        <v>264000</v>
      </c>
      <c r="N131" s="76">
        <f>N128*4800</f>
        <v>72000</v>
      </c>
      <c r="O131" s="75">
        <f>O128*5600</f>
        <v>50400</v>
      </c>
      <c r="P131" s="76">
        <f>P128*11200</f>
        <v>0</v>
      </c>
      <c r="Q131" s="76">
        <f>Q128*12000</f>
        <v>0</v>
      </c>
      <c r="R131" s="76">
        <f>R128*12800</f>
        <v>0</v>
      </c>
      <c r="S131" s="77">
        <f>S128*13600</f>
        <v>0</v>
      </c>
      <c r="T131" s="77">
        <f>T128*38400</f>
        <v>0</v>
      </c>
      <c r="U131" s="75">
        <f>U128*68000</f>
        <v>0</v>
      </c>
      <c r="V131" s="78">
        <f>V128*84000</f>
        <v>0</v>
      </c>
      <c r="W131" s="75">
        <f>W128*76000</f>
        <v>0</v>
      </c>
      <c r="X131" s="76">
        <f>X128*84000</f>
        <v>252000</v>
      </c>
      <c r="Y131" s="76">
        <f>Y128*80000</f>
        <v>80000</v>
      </c>
      <c r="Z131" s="79">
        <f>Z128*6500</f>
        <v>0</v>
      </c>
      <c r="AA131" s="76">
        <f>AA128*6000</f>
        <v>0</v>
      </c>
      <c r="AB131" s="76"/>
      <c r="AC131" s="76">
        <f>2*AC96</f>
        <v>152000</v>
      </c>
      <c r="AD131" s="75"/>
      <c r="AE131" s="80"/>
      <c r="AF131" s="75">
        <f>SUM(L131:AD131)</f>
        <v>1046400</v>
      </c>
      <c r="AG131" s="32"/>
    </row>
    <row r="132" spans="1:11359" x14ac:dyDescent="1.1000000000000001">
      <c r="AG132" s="32"/>
    </row>
    <row r="133" spans="1:11359" s="8" customFormat="1" ht="49.5" x14ac:dyDescent="0.95">
      <c r="A133" s="298" t="s">
        <v>0</v>
      </c>
      <c r="B133" s="298"/>
      <c r="C133" s="1" t="s">
        <v>1</v>
      </c>
      <c r="D133" s="1" t="s">
        <v>2</v>
      </c>
      <c r="E133" s="1"/>
      <c r="F133" s="1"/>
      <c r="G133" s="1"/>
      <c r="H133" s="1"/>
      <c r="I133" s="1"/>
      <c r="J133" s="1"/>
      <c r="K133" s="1"/>
      <c r="L133" s="2"/>
      <c r="M133" s="3"/>
      <c r="N133" s="4"/>
      <c r="O133" s="5"/>
      <c r="P133" s="2"/>
      <c r="Q133" s="3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5"/>
      <c r="AG133" s="32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</row>
    <row r="134" spans="1:11359" s="8" customFormat="1" ht="50.5" x14ac:dyDescent="0.95">
      <c r="A134" s="298" t="s">
        <v>3</v>
      </c>
      <c r="B134" s="298"/>
      <c r="C134" s="1" t="s">
        <v>1</v>
      </c>
      <c r="D134" s="83" t="s">
        <v>43</v>
      </c>
      <c r="E134" s="1"/>
      <c r="F134" s="1"/>
      <c r="G134" s="1"/>
      <c r="H134" s="1"/>
      <c r="I134" s="298" t="s">
        <v>1231</v>
      </c>
      <c r="J134" s="298"/>
      <c r="K134" s="298"/>
      <c r="L134" s="298"/>
      <c r="M134" s="298"/>
      <c r="N134" s="298"/>
      <c r="O134" s="298"/>
      <c r="P134" s="298"/>
      <c r="Q134" s="298"/>
      <c r="R134" s="298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32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</row>
    <row r="135" spans="1:11359" s="8" customFormat="1" ht="50.5" x14ac:dyDescent="0.95">
      <c r="A135" s="299" t="s">
        <v>4</v>
      </c>
      <c r="B135" s="299"/>
      <c r="C135" s="1" t="s">
        <v>1</v>
      </c>
      <c r="D135" s="84" t="s">
        <v>27</v>
      </c>
      <c r="E135" s="9"/>
      <c r="F135" s="1"/>
      <c r="G135" s="9"/>
      <c r="H135" s="9"/>
      <c r="I135" s="10"/>
      <c r="J135" s="10"/>
      <c r="K135" s="10"/>
      <c r="L135" s="11"/>
      <c r="M135" s="3"/>
      <c r="N135" s="4"/>
      <c r="O135" s="11"/>
      <c r="P135" s="11"/>
      <c r="Q135" s="3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5"/>
      <c r="AG135" s="32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</row>
    <row r="136" spans="1:11359" s="15" customFormat="1" ht="49.5" x14ac:dyDescent="0.95">
      <c r="A136" s="300" t="s">
        <v>5</v>
      </c>
      <c r="B136" s="300" t="s">
        <v>6</v>
      </c>
      <c r="C136" s="303" t="s">
        <v>7</v>
      </c>
      <c r="D136" s="304"/>
      <c r="E136" s="12" t="s">
        <v>8</v>
      </c>
      <c r="F136" s="305" t="s">
        <v>9</v>
      </c>
      <c r="G136" s="306"/>
      <c r="H136" s="306"/>
      <c r="I136" s="306"/>
      <c r="J136" s="306"/>
      <c r="K136" s="307"/>
      <c r="L136" s="308" t="s">
        <v>10</v>
      </c>
      <c r="M136" s="309"/>
      <c r="N136" s="309"/>
      <c r="O136" s="309"/>
      <c r="P136" s="309"/>
      <c r="Q136" s="309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  <c r="AD136" s="309"/>
      <c r="AE136" s="296" t="s">
        <v>11</v>
      </c>
      <c r="AF136" s="296" t="s">
        <v>12</v>
      </c>
      <c r="AG136" s="32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14"/>
      <c r="EX136" s="14"/>
      <c r="EY136" s="14"/>
      <c r="EZ136" s="14"/>
      <c r="FA136" s="14"/>
      <c r="FB136" s="14"/>
      <c r="FC136" s="14"/>
      <c r="FD136" s="14"/>
    </row>
    <row r="137" spans="1:11359" s="15" customFormat="1" ht="49.5" x14ac:dyDescent="0.95">
      <c r="A137" s="301"/>
      <c r="B137" s="301"/>
      <c r="C137" s="300" t="s">
        <v>13</v>
      </c>
      <c r="D137" s="300" t="s">
        <v>14</v>
      </c>
      <c r="E137" s="301" t="s">
        <v>15</v>
      </c>
      <c r="F137" s="311" t="s">
        <v>16</v>
      </c>
      <c r="G137" s="312"/>
      <c r="H137" s="312"/>
      <c r="I137" s="312"/>
      <c r="J137" s="312"/>
      <c r="K137" s="313"/>
      <c r="L137" s="296" t="s">
        <v>17</v>
      </c>
      <c r="M137" s="296" t="s">
        <v>45</v>
      </c>
      <c r="N137" s="296" t="s">
        <v>19</v>
      </c>
      <c r="O137" s="296" t="s">
        <v>169</v>
      </c>
      <c r="P137" s="296" t="s">
        <v>194</v>
      </c>
      <c r="Q137" s="296" t="s">
        <v>326</v>
      </c>
      <c r="R137" s="296" t="s">
        <v>312</v>
      </c>
      <c r="S137" s="296" t="s">
        <v>495</v>
      </c>
      <c r="T137" s="296" t="s">
        <v>47</v>
      </c>
      <c r="U137" s="296" t="s">
        <v>18</v>
      </c>
      <c r="V137" s="316" t="s">
        <v>31</v>
      </c>
      <c r="W137" s="296" t="s">
        <v>54</v>
      </c>
      <c r="X137" s="314" t="s">
        <v>56</v>
      </c>
      <c r="Y137" s="314" t="s">
        <v>59</v>
      </c>
      <c r="Z137" s="296" t="s">
        <v>32</v>
      </c>
      <c r="AA137" s="296" t="s">
        <v>139</v>
      </c>
      <c r="AB137" s="296" t="s">
        <v>111</v>
      </c>
      <c r="AC137" s="296" t="s">
        <v>535</v>
      </c>
      <c r="AD137" s="296" t="s">
        <v>66</v>
      </c>
      <c r="AE137" s="310"/>
      <c r="AF137" s="310"/>
      <c r="AG137" s="32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14"/>
      <c r="EX137" s="14"/>
      <c r="EY137" s="14"/>
      <c r="EZ137" s="14"/>
      <c r="FA137" s="14"/>
      <c r="FB137" s="14"/>
      <c r="FC137" s="14"/>
      <c r="FD137" s="14"/>
    </row>
    <row r="138" spans="1:11359" s="15" customFormat="1" ht="174.5" customHeight="1" x14ac:dyDescent="0.95">
      <c r="A138" s="302"/>
      <c r="B138" s="302"/>
      <c r="C138" s="302"/>
      <c r="D138" s="302"/>
      <c r="E138" s="302"/>
      <c r="F138" s="16" t="s">
        <v>20</v>
      </c>
      <c r="G138" s="16" t="s">
        <v>21</v>
      </c>
      <c r="H138" s="16" t="s">
        <v>20</v>
      </c>
      <c r="I138" s="16" t="s">
        <v>21</v>
      </c>
      <c r="J138" s="16" t="s">
        <v>20</v>
      </c>
      <c r="K138" s="16" t="s">
        <v>21</v>
      </c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316"/>
      <c r="W138" s="297"/>
      <c r="X138" s="315"/>
      <c r="Y138" s="315"/>
      <c r="Z138" s="297"/>
      <c r="AA138" s="297"/>
      <c r="AB138" s="297"/>
      <c r="AC138" s="297"/>
      <c r="AD138" s="297"/>
      <c r="AE138" s="297"/>
      <c r="AF138" s="297"/>
      <c r="AG138" s="32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14"/>
      <c r="EX138" s="14"/>
      <c r="EY138" s="14"/>
      <c r="EZ138" s="14"/>
      <c r="FA138" s="14"/>
      <c r="FB138" s="14"/>
      <c r="FC138" s="14"/>
      <c r="FD138" s="14"/>
    </row>
    <row r="139" spans="1:11359" s="15" customFormat="1" ht="49.5" x14ac:dyDescent="0.95">
      <c r="A139" s="17"/>
      <c r="B139" s="18"/>
      <c r="C139" s="18"/>
      <c r="D139" s="17"/>
      <c r="E139" s="17"/>
      <c r="F139" s="19"/>
      <c r="G139" s="19"/>
      <c r="H139" s="19"/>
      <c r="I139" s="19"/>
      <c r="J139" s="19"/>
      <c r="K139" s="19"/>
      <c r="L139" s="20">
        <v>3200</v>
      </c>
      <c r="M139" s="21">
        <v>4000</v>
      </c>
      <c r="N139" s="21">
        <v>4800</v>
      </c>
      <c r="O139" s="20">
        <v>5600</v>
      </c>
      <c r="P139" s="22">
        <v>6400</v>
      </c>
      <c r="Q139" s="21">
        <v>7200</v>
      </c>
      <c r="R139" s="21">
        <v>8000</v>
      </c>
      <c r="S139" s="21">
        <v>15200</v>
      </c>
      <c r="T139" s="20">
        <v>38400</v>
      </c>
      <c r="U139" s="20">
        <v>68000</v>
      </c>
      <c r="V139" s="21">
        <v>84000</v>
      </c>
      <c r="W139" s="20">
        <v>76000</v>
      </c>
      <c r="X139" s="21">
        <v>84000</v>
      </c>
      <c r="Y139" s="21">
        <v>80000</v>
      </c>
      <c r="Z139" s="22">
        <v>6500</v>
      </c>
      <c r="AA139" s="21">
        <v>6000</v>
      </c>
      <c r="AB139" s="21">
        <v>84000</v>
      </c>
      <c r="AC139" s="21">
        <v>76000</v>
      </c>
      <c r="AD139" s="20">
        <v>76000</v>
      </c>
      <c r="AE139" s="23"/>
      <c r="AF139" s="17"/>
      <c r="AG139" s="32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14"/>
      <c r="EX139" s="14"/>
      <c r="EY139" s="14"/>
      <c r="EZ139" s="14"/>
      <c r="FA139" s="14"/>
      <c r="FB139" s="14"/>
      <c r="FC139" s="14"/>
      <c r="FD139" s="14"/>
    </row>
    <row r="140" spans="1:11359" s="33" customFormat="1" ht="49.5" x14ac:dyDescent="0.95">
      <c r="A140" s="34">
        <v>1</v>
      </c>
      <c r="B140" s="39" t="s">
        <v>1200</v>
      </c>
      <c r="C140" s="40">
        <v>311734</v>
      </c>
      <c r="D140" s="34">
        <v>311824</v>
      </c>
      <c r="E140" s="34"/>
      <c r="F140" s="41">
        <v>7</v>
      </c>
      <c r="G140" s="41">
        <v>12</v>
      </c>
      <c r="H140" s="41">
        <v>13</v>
      </c>
      <c r="I140" s="41">
        <v>17</v>
      </c>
      <c r="J140" s="41"/>
      <c r="K140" s="41"/>
      <c r="L140" s="42">
        <v>19</v>
      </c>
      <c r="M140" s="43"/>
      <c r="N140" s="43"/>
      <c r="O140" s="44"/>
      <c r="P140" s="42"/>
      <c r="Q140" s="43"/>
      <c r="R140" s="42"/>
      <c r="S140" s="42"/>
      <c r="T140" s="44"/>
      <c r="U140" s="42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2" t="s">
        <v>908</v>
      </c>
      <c r="AG140" s="32">
        <f t="shared" ref="AG140:AG170" si="6">D140-C140</f>
        <v>90</v>
      </c>
    </row>
    <row r="141" spans="1:11359" s="33" customFormat="1" ht="49.5" x14ac:dyDescent="0.95">
      <c r="A141" s="222">
        <v>2</v>
      </c>
      <c r="B141" s="39" t="s">
        <v>1201</v>
      </c>
      <c r="C141" s="34">
        <v>311824</v>
      </c>
      <c r="D141" s="222">
        <v>312242</v>
      </c>
      <c r="E141" s="222"/>
      <c r="F141" s="41">
        <v>7</v>
      </c>
      <c r="G141" s="41">
        <v>12</v>
      </c>
      <c r="H141" s="41">
        <v>13</v>
      </c>
      <c r="I141" s="41">
        <v>17</v>
      </c>
      <c r="J141" s="224"/>
      <c r="K141" s="224"/>
      <c r="L141" s="245"/>
      <c r="M141" s="246"/>
      <c r="N141" s="246"/>
      <c r="O141" s="247"/>
      <c r="P141" s="245"/>
      <c r="Q141" s="246"/>
      <c r="R141" s="245"/>
      <c r="S141" s="245"/>
      <c r="T141" s="247"/>
      <c r="U141" s="245"/>
      <c r="V141" s="246"/>
      <c r="W141" s="246"/>
      <c r="X141" s="246"/>
      <c r="Y141" s="246">
        <v>2</v>
      </c>
      <c r="Z141" s="246"/>
      <c r="AA141" s="246"/>
      <c r="AB141" s="246"/>
      <c r="AC141" s="246">
        <v>8</v>
      </c>
      <c r="AD141" s="246"/>
      <c r="AE141" s="246"/>
      <c r="AF141" s="245" t="s">
        <v>1235</v>
      </c>
      <c r="AG141" s="32">
        <f t="shared" si="6"/>
        <v>418</v>
      </c>
    </row>
    <row r="142" spans="1:11359" s="33" customFormat="1" ht="49.5" x14ac:dyDescent="0.95">
      <c r="A142" s="34">
        <v>3</v>
      </c>
      <c r="B142" s="39" t="s">
        <v>1202</v>
      </c>
      <c r="C142" s="222">
        <v>312242</v>
      </c>
      <c r="D142" s="34">
        <v>312643</v>
      </c>
      <c r="E142" s="34"/>
      <c r="F142" s="41">
        <v>7</v>
      </c>
      <c r="G142" s="41">
        <v>12</v>
      </c>
      <c r="H142" s="41">
        <v>13</v>
      </c>
      <c r="I142" s="41">
        <v>17</v>
      </c>
      <c r="J142" s="41"/>
      <c r="K142" s="41"/>
      <c r="L142" s="42"/>
      <c r="M142" s="43"/>
      <c r="N142" s="43"/>
      <c r="O142" s="44"/>
      <c r="P142" s="42"/>
      <c r="Q142" s="43"/>
      <c r="R142" s="42"/>
      <c r="S142" s="42"/>
      <c r="T142" s="44"/>
      <c r="U142" s="42"/>
      <c r="V142" s="43"/>
      <c r="W142" s="43"/>
      <c r="X142" s="43">
        <v>2</v>
      </c>
      <c r="Y142" s="43"/>
      <c r="Z142" s="43"/>
      <c r="AA142" s="43"/>
      <c r="AB142" s="43"/>
      <c r="AC142" s="43">
        <v>8</v>
      </c>
      <c r="AD142" s="43"/>
      <c r="AE142" s="43"/>
      <c r="AF142" s="245" t="s">
        <v>1243</v>
      </c>
      <c r="AG142" s="32">
        <f t="shared" si="6"/>
        <v>401</v>
      </c>
      <c r="AH142" s="230"/>
      <c r="AI142" s="230"/>
      <c r="AJ142" s="230"/>
      <c r="AK142" s="229"/>
      <c r="AL142" s="226"/>
      <c r="AM142" s="227"/>
      <c r="AN142" s="227"/>
      <c r="AO142" s="227"/>
      <c r="AP142" s="228"/>
      <c r="AQ142" s="228"/>
      <c r="AR142" s="228"/>
      <c r="AS142" s="228"/>
      <c r="AT142" s="228"/>
      <c r="AU142" s="228"/>
      <c r="AV142" s="229"/>
      <c r="AW142" s="230"/>
      <c r="AX142" s="230"/>
      <c r="AY142" s="231"/>
      <c r="AZ142" s="229"/>
      <c r="BA142" s="230"/>
      <c r="BB142" s="229"/>
      <c r="BC142" s="229"/>
      <c r="BD142" s="230"/>
      <c r="BE142" s="230"/>
      <c r="BF142" s="230"/>
      <c r="BG142" s="230"/>
      <c r="BH142" s="230"/>
      <c r="BI142" s="230"/>
      <c r="BJ142" s="230"/>
      <c r="BK142" s="230"/>
      <c r="BL142" s="230"/>
      <c r="BM142" s="230"/>
      <c r="BN142" s="230"/>
      <c r="BO142" s="230"/>
      <c r="BP142" s="229"/>
      <c r="BQ142" s="226"/>
      <c r="BR142" s="227"/>
      <c r="BS142" s="227"/>
      <c r="BT142" s="227"/>
      <c r="BU142" s="228"/>
      <c r="BV142" s="228"/>
      <c r="BW142" s="228"/>
      <c r="BX142" s="228"/>
      <c r="BY142" s="228"/>
      <c r="BZ142" s="228"/>
      <c r="CA142" s="229"/>
      <c r="CB142" s="230"/>
      <c r="CC142" s="230"/>
      <c r="CD142" s="231"/>
      <c r="CE142" s="229"/>
      <c r="CF142" s="230"/>
      <c r="CG142" s="229"/>
      <c r="CH142" s="229"/>
      <c r="CI142" s="230"/>
      <c r="CJ142" s="230"/>
      <c r="CK142" s="230"/>
      <c r="CL142" s="230"/>
      <c r="CM142" s="230"/>
      <c r="CN142" s="230"/>
      <c r="CO142" s="230"/>
      <c r="CP142" s="230"/>
      <c r="CQ142" s="230"/>
      <c r="CR142" s="230"/>
      <c r="CS142" s="230"/>
      <c r="CT142" s="230"/>
      <c r="CU142" s="229"/>
      <c r="CV142" s="226"/>
      <c r="CW142" s="227"/>
      <c r="CX142" s="227"/>
      <c r="CY142" s="227"/>
      <c r="CZ142" s="228"/>
      <c r="DA142" s="228"/>
      <c r="DB142" s="228"/>
      <c r="DC142" s="228"/>
      <c r="DD142" s="228"/>
      <c r="DE142" s="228"/>
      <c r="DF142" s="229"/>
      <c r="DG142" s="230"/>
      <c r="DH142" s="230"/>
      <c r="DI142" s="231"/>
      <c r="DJ142" s="229"/>
      <c r="DK142" s="230"/>
      <c r="DL142" s="229"/>
      <c r="DM142" s="229"/>
      <c r="DN142" s="230"/>
      <c r="DO142" s="230"/>
      <c r="DP142" s="230"/>
      <c r="DQ142" s="230"/>
      <c r="DR142" s="230"/>
      <c r="DS142" s="230"/>
      <c r="DT142" s="230"/>
      <c r="DU142" s="230"/>
      <c r="DV142" s="230"/>
      <c r="DW142" s="230"/>
      <c r="DX142" s="230"/>
      <c r="DY142" s="230"/>
      <c r="DZ142" s="229"/>
      <c r="EA142" s="226"/>
      <c r="EB142" s="227"/>
      <c r="EC142" s="227"/>
      <c r="ED142" s="227"/>
      <c r="EE142" s="228"/>
      <c r="EF142" s="228"/>
      <c r="EG142" s="228"/>
      <c r="EH142" s="228"/>
      <c r="EI142" s="228"/>
      <c r="EJ142" s="228"/>
      <c r="EK142" s="229"/>
      <c r="EL142" s="230"/>
      <c r="EM142" s="230"/>
      <c r="EN142" s="231"/>
      <c r="EO142" s="229"/>
      <c r="EP142" s="230"/>
      <c r="EQ142" s="229"/>
      <c r="ER142" s="229"/>
      <c r="ES142" s="230"/>
      <c r="ET142" s="230"/>
      <c r="EU142" s="230"/>
      <c r="EV142" s="230"/>
      <c r="EW142" s="230"/>
      <c r="EX142" s="230"/>
      <c r="EY142" s="230"/>
      <c r="EZ142" s="230"/>
      <c r="FA142" s="230"/>
      <c r="FB142" s="230"/>
      <c r="FC142" s="230"/>
      <c r="FD142" s="230"/>
      <c r="FE142" s="229"/>
      <c r="FF142" s="226"/>
      <c r="FG142" s="227"/>
      <c r="FH142" s="227"/>
      <c r="FI142" s="227"/>
      <c r="FJ142" s="228"/>
      <c r="FK142" s="228"/>
      <c r="FL142" s="228"/>
      <c r="FM142" s="228"/>
      <c r="FN142" s="228"/>
      <c r="FO142" s="228"/>
      <c r="FP142" s="229"/>
      <c r="FQ142" s="230"/>
      <c r="FR142" s="230"/>
      <c r="FS142" s="231"/>
      <c r="FT142" s="229"/>
      <c r="FU142" s="230"/>
      <c r="FV142" s="229"/>
      <c r="FW142" s="229"/>
      <c r="FX142" s="230"/>
      <c r="FY142" s="230"/>
      <c r="FZ142" s="230"/>
      <c r="GA142" s="230"/>
      <c r="GB142" s="230"/>
      <c r="GC142" s="230"/>
      <c r="GD142" s="230"/>
      <c r="GE142" s="230"/>
      <c r="GF142" s="230"/>
      <c r="GG142" s="230"/>
      <c r="GH142" s="230"/>
      <c r="GI142" s="230"/>
      <c r="GJ142" s="229"/>
      <c r="GK142" s="226"/>
      <c r="GL142" s="227"/>
      <c r="GM142" s="227"/>
      <c r="GN142" s="227"/>
      <c r="GO142" s="228"/>
      <c r="GP142" s="228"/>
      <c r="GQ142" s="228"/>
      <c r="GR142" s="228"/>
      <c r="GS142" s="228"/>
      <c r="GT142" s="228"/>
      <c r="GU142" s="229"/>
      <c r="GV142" s="230"/>
      <c r="GW142" s="230"/>
      <c r="GX142" s="231"/>
      <c r="GY142" s="229"/>
      <c r="GZ142" s="230"/>
      <c r="HA142" s="229"/>
      <c r="HB142" s="229"/>
      <c r="HC142" s="230"/>
      <c r="HD142" s="230"/>
      <c r="HE142" s="230"/>
      <c r="HF142" s="230"/>
      <c r="HG142" s="230"/>
      <c r="HH142" s="230"/>
      <c r="HI142" s="230"/>
      <c r="HJ142" s="230"/>
      <c r="HK142" s="230"/>
      <c r="HL142" s="230"/>
      <c r="HM142" s="230"/>
      <c r="HN142" s="230"/>
      <c r="HO142" s="229"/>
      <c r="HP142" s="226"/>
      <c r="HQ142" s="227"/>
      <c r="HR142" s="227"/>
      <c r="HS142" s="227"/>
      <c r="HT142" s="228"/>
      <c r="HU142" s="228"/>
      <c r="HV142" s="228"/>
      <c r="HW142" s="228"/>
      <c r="HX142" s="228"/>
      <c r="HY142" s="228"/>
      <c r="HZ142" s="229"/>
      <c r="IA142" s="230"/>
      <c r="IB142" s="230"/>
      <c r="IC142" s="231"/>
      <c r="ID142" s="229"/>
      <c r="IE142" s="230"/>
      <c r="IF142" s="229"/>
      <c r="IG142" s="229"/>
      <c r="IH142" s="230"/>
      <c r="II142" s="230"/>
      <c r="IJ142" s="230"/>
      <c r="IK142" s="230"/>
      <c r="IL142" s="230"/>
      <c r="IM142" s="230"/>
      <c r="IN142" s="230"/>
      <c r="IO142" s="230"/>
      <c r="IP142" s="230"/>
      <c r="IQ142" s="230"/>
      <c r="IR142" s="230"/>
      <c r="IS142" s="230"/>
      <c r="IT142" s="229"/>
      <c r="IU142" s="226"/>
      <c r="IV142" s="227"/>
      <c r="IW142" s="227"/>
      <c r="IX142" s="227"/>
      <c r="IY142" s="228"/>
      <c r="IZ142" s="228"/>
      <c r="JA142" s="228"/>
      <c r="JB142" s="228"/>
      <c r="JC142" s="228"/>
      <c r="JD142" s="228"/>
      <c r="JE142" s="229"/>
      <c r="JF142" s="230"/>
      <c r="JG142" s="230"/>
      <c r="JH142" s="231"/>
      <c r="JI142" s="229"/>
      <c r="JJ142" s="230"/>
      <c r="JK142" s="229"/>
      <c r="JL142" s="229"/>
      <c r="JM142" s="230"/>
      <c r="JN142" s="230"/>
      <c r="JO142" s="230"/>
      <c r="JP142" s="230"/>
      <c r="JQ142" s="230"/>
      <c r="JR142" s="230"/>
      <c r="JS142" s="230"/>
      <c r="JT142" s="230"/>
      <c r="JU142" s="230"/>
      <c r="JV142" s="230"/>
      <c r="JW142" s="230"/>
      <c r="JX142" s="230"/>
      <c r="JY142" s="229"/>
      <c r="JZ142" s="226"/>
      <c r="KA142" s="227"/>
      <c r="KB142" s="227"/>
      <c r="KC142" s="227"/>
      <c r="KD142" s="228"/>
      <c r="KE142" s="228"/>
      <c r="KF142" s="228"/>
      <c r="KG142" s="228"/>
      <c r="KH142" s="228"/>
      <c r="KI142" s="228"/>
      <c r="KJ142" s="229"/>
      <c r="KK142" s="230"/>
      <c r="KL142" s="230"/>
      <c r="KM142" s="231"/>
      <c r="KN142" s="229"/>
      <c r="KO142" s="230"/>
      <c r="KP142" s="229"/>
      <c r="KQ142" s="229"/>
      <c r="KR142" s="230"/>
      <c r="KS142" s="230"/>
      <c r="KT142" s="230"/>
      <c r="KU142" s="230"/>
      <c r="KV142" s="230"/>
      <c r="KW142" s="230"/>
      <c r="KX142" s="230"/>
      <c r="KY142" s="230"/>
      <c r="KZ142" s="230"/>
      <c r="LA142" s="230"/>
      <c r="LB142" s="230"/>
      <c r="LC142" s="230"/>
      <c r="LD142" s="229"/>
      <c r="LE142" s="226"/>
      <c r="LF142" s="227"/>
      <c r="LG142" s="227"/>
      <c r="LH142" s="227"/>
      <c r="LI142" s="228"/>
      <c r="LJ142" s="228"/>
      <c r="LK142" s="228"/>
      <c r="LL142" s="228"/>
      <c r="LM142" s="228"/>
      <c r="LN142" s="228"/>
      <c r="LO142" s="229"/>
      <c r="LP142" s="230"/>
      <c r="LQ142" s="230"/>
      <c r="LR142" s="231"/>
      <c r="LS142" s="229"/>
      <c r="LT142" s="230"/>
      <c r="LU142" s="229"/>
      <c r="LV142" s="229"/>
      <c r="LW142" s="230"/>
      <c r="LX142" s="230"/>
      <c r="LY142" s="230"/>
      <c r="LZ142" s="230"/>
      <c r="MA142" s="230"/>
      <c r="MB142" s="230"/>
      <c r="MC142" s="230"/>
      <c r="MD142" s="230"/>
      <c r="ME142" s="230"/>
      <c r="MF142" s="230"/>
      <c r="MG142" s="230"/>
      <c r="MH142" s="230"/>
      <c r="MI142" s="229"/>
      <c r="MJ142" s="226"/>
      <c r="MK142" s="227"/>
      <c r="ML142" s="227"/>
      <c r="MM142" s="227"/>
      <c r="MN142" s="228"/>
      <c r="MO142" s="228"/>
      <c r="MP142" s="228"/>
      <c r="MQ142" s="228"/>
      <c r="MR142" s="228"/>
      <c r="MS142" s="228"/>
      <c r="MT142" s="229"/>
      <c r="MU142" s="230"/>
      <c r="MV142" s="230"/>
      <c r="MW142" s="231"/>
      <c r="MX142" s="229"/>
      <c r="MY142" s="230"/>
      <c r="MZ142" s="229"/>
      <c r="NA142" s="229"/>
      <c r="NB142" s="230"/>
      <c r="NC142" s="230"/>
      <c r="ND142" s="230"/>
      <c r="NE142" s="230"/>
      <c r="NF142" s="230"/>
      <c r="NG142" s="230"/>
      <c r="NH142" s="230"/>
      <c r="NI142" s="230"/>
      <c r="NJ142" s="230"/>
      <c r="NK142" s="230"/>
      <c r="NL142" s="230"/>
      <c r="NM142" s="230"/>
      <c r="NN142" s="229"/>
      <c r="NO142" s="226"/>
      <c r="NP142" s="227"/>
      <c r="NQ142" s="227"/>
      <c r="NR142" s="227"/>
      <c r="NS142" s="228"/>
      <c r="NT142" s="228"/>
      <c r="NU142" s="228"/>
      <c r="NV142" s="228"/>
      <c r="NW142" s="228"/>
      <c r="NX142" s="228"/>
      <c r="NY142" s="229"/>
      <c r="NZ142" s="230"/>
      <c r="OA142" s="230"/>
      <c r="OB142" s="231"/>
      <c r="OC142" s="229"/>
      <c r="OD142" s="230"/>
      <c r="OE142" s="229"/>
      <c r="OF142" s="229"/>
      <c r="OG142" s="230"/>
      <c r="OH142" s="230"/>
      <c r="OI142" s="230"/>
      <c r="OJ142" s="230"/>
      <c r="OK142" s="230"/>
      <c r="OL142" s="230"/>
      <c r="OM142" s="230"/>
      <c r="ON142" s="230"/>
      <c r="OO142" s="230"/>
      <c r="OP142" s="230"/>
      <c r="OQ142" s="230"/>
      <c r="OR142" s="230"/>
      <c r="OS142" s="229"/>
      <c r="OT142" s="226"/>
      <c r="OU142" s="227"/>
      <c r="OV142" s="227"/>
      <c r="OW142" s="227"/>
      <c r="OX142" s="228"/>
      <c r="OY142" s="228"/>
      <c r="OZ142" s="228"/>
      <c r="PA142" s="228"/>
      <c r="PB142" s="228"/>
      <c r="PC142" s="228"/>
      <c r="PD142" s="229"/>
      <c r="PE142" s="230"/>
      <c r="PF142" s="230"/>
      <c r="PG142" s="231"/>
      <c r="PH142" s="229"/>
      <c r="PI142" s="230"/>
      <c r="PJ142" s="229"/>
      <c r="PK142" s="229"/>
      <c r="PL142" s="230"/>
      <c r="PM142" s="230"/>
      <c r="PN142" s="230"/>
      <c r="PO142" s="230"/>
      <c r="PP142" s="230"/>
      <c r="PQ142" s="230"/>
      <c r="PR142" s="230"/>
      <c r="PS142" s="230"/>
      <c r="PT142" s="230"/>
      <c r="PU142" s="230"/>
      <c r="PV142" s="230"/>
      <c r="PW142" s="230"/>
      <c r="PX142" s="229"/>
      <c r="PY142" s="226"/>
      <c r="PZ142" s="227"/>
      <c r="QA142" s="227"/>
      <c r="QB142" s="227"/>
      <c r="QC142" s="228"/>
      <c r="QD142" s="228"/>
      <c r="QE142" s="228"/>
      <c r="QF142" s="228"/>
      <c r="QG142" s="228"/>
      <c r="QH142" s="228"/>
      <c r="QI142" s="229"/>
      <c r="QJ142" s="230"/>
      <c r="QK142" s="230"/>
      <c r="QL142" s="231"/>
      <c r="QM142" s="229"/>
      <c r="QN142" s="230"/>
      <c r="QO142" s="229"/>
      <c r="QP142" s="229"/>
      <c r="QQ142" s="230"/>
      <c r="QR142" s="230"/>
      <c r="QS142" s="230"/>
      <c r="QT142" s="230"/>
      <c r="QU142" s="230"/>
      <c r="QV142" s="230"/>
      <c r="QW142" s="230"/>
      <c r="QX142" s="230"/>
      <c r="QY142" s="230"/>
      <c r="QZ142" s="230"/>
      <c r="RA142" s="230"/>
      <c r="RB142" s="230"/>
      <c r="RC142" s="229"/>
      <c r="RD142" s="226"/>
      <c r="RE142" s="227"/>
      <c r="RF142" s="227"/>
      <c r="RG142" s="227"/>
      <c r="RH142" s="228"/>
      <c r="RI142" s="228"/>
      <c r="RJ142" s="228"/>
      <c r="RK142" s="228"/>
      <c r="RL142" s="228"/>
      <c r="RM142" s="228"/>
      <c r="RN142" s="229"/>
      <c r="RO142" s="230"/>
      <c r="RP142" s="230"/>
      <c r="RQ142" s="231"/>
      <c r="RR142" s="229"/>
      <c r="RS142" s="230"/>
      <c r="RT142" s="229"/>
      <c r="RU142" s="229"/>
      <c r="RV142" s="230"/>
      <c r="RW142" s="230"/>
      <c r="RX142" s="230"/>
      <c r="RY142" s="230"/>
      <c r="RZ142" s="230"/>
      <c r="SA142" s="230"/>
      <c r="SB142" s="230"/>
      <c r="SC142" s="230"/>
      <c r="SD142" s="230"/>
      <c r="SE142" s="230"/>
      <c r="SF142" s="230"/>
      <c r="SG142" s="230"/>
      <c r="SH142" s="229"/>
      <c r="SI142" s="226"/>
      <c r="SJ142" s="227"/>
      <c r="SK142" s="227"/>
      <c r="SL142" s="227"/>
      <c r="SM142" s="228"/>
      <c r="SN142" s="228"/>
      <c r="SO142" s="228"/>
      <c r="SP142" s="228"/>
      <c r="SQ142" s="228"/>
      <c r="SR142" s="228"/>
      <c r="SS142" s="229"/>
      <c r="ST142" s="230"/>
      <c r="SU142" s="230"/>
      <c r="SV142" s="231"/>
      <c r="SW142" s="229"/>
      <c r="SX142" s="230"/>
      <c r="SY142" s="229"/>
      <c r="SZ142" s="229"/>
      <c r="TA142" s="230"/>
      <c r="TB142" s="230"/>
      <c r="TC142" s="230"/>
      <c r="TD142" s="230"/>
      <c r="TE142" s="230"/>
      <c r="TF142" s="230"/>
      <c r="TG142" s="230"/>
      <c r="TH142" s="230"/>
      <c r="TI142" s="230"/>
      <c r="TJ142" s="230"/>
      <c r="TK142" s="230"/>
      <c r="TL142" s="230"/>
      <c r="TM142" s="229"/>
      <c r="TN142" s="226"/>
      <c r="TO142" s="227"/>
      <c r="TP142" s="227"/>
      <c r="TQ142" s="227"/>
      <c r="TR142" s="228"/>
      <c r="TS142" s="228"/>
      <c r="TT142" s="228"/>
      <c r="TU142" s="228"/>
      <c r="TV142" s="228"/>
      <c r="TW142" s="228"/>
      <c r="TX142" s="229"/>
      <c r="TY142" s="230"/>
      <c r="TZ142" s="230"/>
      <c r="UA142" s="231"/>
      <c r="UB142" s="229"/>
      <c r="UC142" s="230"/>
      <c r="UD142" s="229"/>
      <c r="UE142" s="229"/>
      <c r="UF142" s="230"/>
      <c r="UG142" s="230"/>
      <c r="UH142" s="230"/>
      <c r="UI142" s="230"/>
      <c r="UJ142" s="230"/>
      <c r="UK142" s="230"/>
      <c r="UL142" s="230"/>
      <c r="UM142" s="230"/>
      <c r="UN142" s="230"/>
      <c r="UO142" s="230"/>
      <c r="UP142" s="230"/>
      <c r="UQ142" s="230"/>
      <c r="UR142" s="229"/>
      <c r="US142" s="226"/>
      <c r="UT142" s="227"/>
      <c r="UU142" s="227"/>
      <c r="UV142" s="227"/>
      <c r="UW142" s="228"/>
      <c r="UX142" s="228"/>
      <c r="UY142" s="228"/>
      <c r="UZ142" s="228"/>
      <c r="VA142" s="228"/>
      <c r="VB142" s="228"/>
      <c r="VC142" s="229"/>
      <c r="VD142" s="230"/>
      <c r="VE142" s="230"/>
      <c r="VF142" s="231"/>
      <c r="VG142" s="229"/>
      <c r="VH142" s="230"/>
      <c r="VI142" s="229"/>
      <c r="VJ142" s="229"/>
      <c r="VK142" s="230"/>
      <c r="VL142" s="230"/>
      <c r="VM142" s="230"/>
      <c r="VN142" s="230"/>
      <c r="VO142" s="230"/>
      <c r="VP142" s="230"/>
      <c r="VQ142" s="230"/>
      <c r="VR142" s="230"/>
      <c r="VS142" s="230"/>
      <c r="VT142" s="230"/>
      <c r="VU142" s="230"/>
      <c r="VV142" s="230"/>
      <c r="VW142" s="229"/>
      <c r="VX142" s="226"/>
      <c r="VY142" s="227"/>
      <c r="VZ142" s="227"/>
      <c r="WA142" s="227"/>
      <c r="WB142" s="228"/>
      <c r="WC142" s="228"/>
      <c r="WD142" s="228"/>
      <c r="WE142" s="228"/>
      <c r="WF142" s="228"/>
      <c r="WG142" s="228"/>
      <c r="WH142" s="229"/>
      <c r="WI142" s="230"/>
      <c r="WJ142" s="230"/>
      <c r="WK142" s="231"/>
      <c r="WL142" s="229"/>
      <c r="WM142" s="230"/>
      <c r="WN142" s="229"/>
      <c r="WO142" s="229"/>
      <c r="WP142" s="230"/>
      <c r="WQ142" s="230"/>
      <c r="WR142" s="230"/>
      <c r="WS142" s="230"/>
      <c r="WT142" s="230"/>
      <c r="WU142" s="230"/>
      <c r="WV142" s="230"/>
      <c r="WW142" s="230"/>
      <c r="WX142" s="230"/>
      <c r="WY142" s="230"/>
      <c r="WZ142" s="230"/>
      <c r="XA142" s="230"/>
      <c r="XB142" s="229"/>
      <c r="XC142" s="226"/>
      <c r="XD142" s="227"/>
      <c r="XE142" s="227"/>
      <c r="XF142" s="227"/>
      <c r="XG142" s="228"/>
      <c r="XH142" s="228"/>
      <c r="XI142" s="228"/>
      <c r="XJ142" s="228"/>
      <c r="XK142" s="228"/>
      <c r="XL142" s="228"/>
      <c r="XM142" s="229"/>
      <c r="XN142" s="230"/>
      <c r="XO142" s="230"/>
      <c r="XP142" s="231"/>
      <c r="XQ142" s="229"/>
      <c r="XR142" s="230"/>
      <c r="XS142" s="229"/>
      <c r="XT142" s="229"/>
      <c r="XU142" s="230"/>
      <c r="XV142" s="230"/>
      <c r="XW142" s="230"/>
      <c r="XX142" s="230"/>
      <c r="XY142" s="230"/>
      <c r="XZ142" s="230"/>
      <c r="YA142" s="230"/>
      <c r="YB142" s="230"/>
      <c r="YC142" s="230"/>
      <c r="YD142" s="230"/>
      <c r="YE142" s="230"/>
      <c r="YF142" s="230"/>
      <c r="YG142" s="229"/>
      <c r="YH142" s="226"/>
      <c r="YI142" s="227"/>
      <c r="YJ142" s="227"/>
      <c r="YK142" s="227"/>
      <c r="YL142" s="228"/>
      <c r="YM142" s="228"/>
      <c r="YN142" s="228"/>
      <c r="YO142" s="228"/>
      <c r="YP142" s="228"/>
      <c r="YQ142" s="228"/>
      <c r="YR142" s="229"/>
      <c r="YS142" s="230"/>
      <c r="YT142" s="230"/>
      <c r="YU142" s="231"/>
      <c r="YV142" s="229"/>
      <c r="YW142" s="230"/>
      <c r="YX142" s="229"/>
      <c r="YY142" s="229"/>
      <c r="YZ142" s="230"/>
      <c r="ZA142" s="230"/>
      <c r="ZB142" s="230"/>
      <c r="ZC142" s="230"/>
      <c r="ZD142" s="230"/>
      <c r="ZE142" s="230"/>
      <c r="ZF142" s="230"/>
      <c r="ZG142" s="230"/>
      <c r="ZH142" s="230"/>
      <c r="ZI142" s="230"/>
      <c r="ZJ142" s="230"/>
      <c r="ZK142" s="230"/>
      <c r="ZL142" s="229"/>
      <c r="ZM142" s="226"/>
      <c r="ZN142" s="227"/>
      <c r="ZO142" s="227"/>
      <c r="ZP142" s="227"/>
      <c r="ZQ142" s="228"/>
      <c r="ZR142" s="228"/>
      <c r="ZS142" s="228"/>
      <c r="ZT142" s="228"/>
      <c r="ZU142" s="228"/>
      <c r="ZV142" s="228"/>
      <c r="ZW142" s="229"/>
      <c r="ZX142" s="230"/>
      <c r="ZY142" s="230"/>
      <c r="ZZ142" s="231"/>
      <c r="AAA142" s="229"/>
      <c r="AAB142" s="230"/>
      <c r="AAC142" s="229"/>
      <c r="AAD142" s="229"/>
      <c r="AAE142" s="230"/>
      <c r="AAF142" s="230"/>
      <c r="AAG142" s="230"/>
      <c r="AAH142" s="230"/>
      <c r="AAI142" s="230"/>
      <c r="AAJ142" s="230"/>
      <c r="AAK142" s="230"/>
      <c r="AAL142" s="230"/>
      <c r="AAM142" s="230"/>
      <c r="AAN142" s="230"/>
      <c r="AAO142" s="230"/>
      <c r="AAP142" s="230"/>
      <c r="AAQ142" s="229"/>
      <c r="AAR142" s="226"/>
      <c r="AAS142" s="227"/>
      <c r="AAT142" s="227"/>
      <c r="AAU142" s="227"/>
      <c r="AAV142" s="228"/>
      <c r="AAW142" s="228"/>
      <c r="AAX142" s="228"/>
      <c r="AAY142" s="228"/>
      <c r="AAZ142" s="228"/>
      <c r="ABA142" s="228"/>
      <c r="ABB142" s="229"/>
      <c r="ABC142" s="230"/>
      <c r="ABD142" s="230"/>
      <c r="ABE142" s="231"/>
      <c r="ABF142" s="229"/>
      <c r="ABG142" s="230"/>
      <c r="ABH142" s="229"/>
      <c r="ABI142" s="229"/>
      <c r="ABJ142" s="230"/>
      <c r="ABK142" s="230"/>
      <c r="ABL142" s="230"/>
      <c r="ABM142" s="230"/>
      <c r="ABN142" s="230"/>
      <c r="ABO142" s="230"/>
      <c r="ABP142" s="230"/>
      <c r="ABQ142" s="230"/>
      <c r="ABR142" s="230"/>
      <c r="ABS142" s="230"/>
      <c r="ABT142" s="230"/>
      <c r="ABU142" s="230"/>
      <c r="ABV142" s="229"/>
      <c r="ABW142" s="226"/>
      <c r="ABX142" s="227"/>
      <c r="ABY142" s="227"/>
      <c r="ABZ142" s="227"/>
      <c r="ACA142" s="228"/>
      <c r="ACB142" s="228"/>
      <c r="ACC142" s="228"/>
      <c r="ACD142" s="228"/>
      <c r="ACE142" s="228"/>
      <c r="ACF142" s="228"/>
      <c r="ACG142" s="229"/>
      <c r="ACH142" s="230"/>
      <c r="ACI142" s="230"/>
      <c r="ACJ142" s="231"/>
      <c r="ACK142" s="229"/>
      <c r="ACL142" s="230"/>
      <c r="ACM142" s="229"/>
      <c r="ACN142" s="229"/>
      <c r="ACO142" s="230"/>
      <c r="ACP142" s="230"/>
      <c r="ACQ142" s="230"/>
      <c r="ACR142" s="230"/>
      <c r="ACS142" s="230"/>
      <c r="ACT142" s="230"/>
      <c r="ACU142" s="230"/>
      <c r="ACV142" s="230"/>
      <c r="ACW142" s="230"/>
      <c r="ACX142" s="230"/>
      <c r="ACY142" s="230"/>
      <c r="ACZ142" s="230"/>
      <c r="ADA142" s="229"/>
      <c r="ADB142" s="226"/>
      <c r="ADC142" s="227"/>
      <c r="ADD142" s="227"/>
      <c r="ADE142" s="227"/>
      <c r="ADF142" s="228"/>
      <c r="ADG142" s="228"/>
      <c r="ADH142" s="228"/>
      <c r="ADI142" s="228"/>
      <c r="ADJ142" s="228"/>
      <c r="ADK142" s="228"/>
      <c r="ADL142" s="229"/>
      <c r="ADM142" s="230"/>
      <c r="ADN142" s="230"/>
      <c r="ADO142" s="231"/>
      <c r="ADP142" s="229"/>
      <c r="ADQ142" s="230"/>
      <c r="ADR142" s="229"/>
      <c r="ADS142" s="229"/>
      <c r="ADT142" s="230"/>
      <c r="ADU142" s="230"/>
      <c r="ADV142" s="230"/>
      <c r="ADW142" s="230"/>
      <c r="ADX142" s="230"/>
      <c r="ADY142" s="230"/>
      <c r="ADZ142" s="230"/>
      <c r="AEA142" s="230"/>
      <c r="AEB142" s="230"/>
      <c r="AEC142" s="230"/>
      <c r="AED142" s="230"/>
      <c r="AEE142" s="230"/>
      <c r="AEF142" s="229"/>
      <c r="AEG142" s="226"/>
      <c r="AEH142" s="227"/>
      <c r="AEI142" s="227"/>
      <c r="AEJ142" s="227"/>
      <c r="AEK142" s="228"/>
      <c r="AEL142" s="228"/>
      <c r="AEM142" s="228"/>
      <c r="AEN142" s="228"/>
      <c r="AEO142" s="228"/>
      <c r="AEP142" s="228"/>
      <c r="AEQ142" s="229"/>
      <c r="AER142" s="230"/>
      <c r="AES142" s="230"/>
      <c r="AET142" s="231"/>
      <c r="AEU142" s="229"/>
      <c r="AEV142" s="230"/>
      <c r="AEW142" s="229"/>
      <c r="AEX142" s="229"/>
      <c r="AEY142" s="230"/>
      <c r="AEZ142" s="230"/>
      <c r="AFA142" s="230"/>
      <c r="AFB142" s="230"/>
      <c r="AFC142" s="230"/>
      <c r="AFD142" s="230"/>
      <c r="AFE142" s="230"/>
      <c r="AFF142" s="230"/>
      <c r="AFG142" s="230"/>
      <c r="AFH142" s="230"/>
      <c r="AFI142" s="230"/>
      <c r="AFJ142" s="230"/>
      <c r="AFK142" s="229"/>
      <c r="AFL142" s="226"/>
      <c r="AFM142" s="227"/>
      <c r="AFN142" s="227"/>
      <c r="AFO142" s="227"/>
      <c r="AFP142" s="228"/>
      <c r="AFQ142" s="228"/>
      <c r="AFR142" s="228"/>
      <c r="AFS142" s="228"/>
      <c r="AFT142" s="228"/>
      <c r="AFU142" s="228"/>
      <c r="AFV142" s="229"/>
      <c r="AFW142" s="230"/>
      <c r="AFX142" s="230"/>
      <c r="AFY142" s="231"/>
      <c r="AFZ142" s="229"/>
      <c r="AGA142" s="230"/>
      <c r="AGB142" s="229"/>
      <c r="AGC142" s="229"/>
      <c r="AGD142" s="230"/>
      <c r="AGE142" s="230"/>
      <c r="AGF142" s="230"/>
      <c r="AGG142" s="230"/>
      <c r="AGH142" s="230"/>
      <c r="AGI142" s="230"/>
      <c r="AGJ142" s="230"/>
      <c r="AGK142" s="230"/>
      <c r="AGL142" s="230"/>
      <c r="AGM142" s="230"/>
      <c r="AGN142" s="230"/>
      <c r="AGO142" s="230"/>
      <c r="AGP142" s="229"/>
      <c r="AGQ142" s="226"/>
      <c r="AGR142" s="227"/>
      <c r="AGS142" s="227"/>
      <c r="AGT142" s="227"/>
      <c r="AGU142" s="228"/>
      <c r="AGV142" s="228"/>
      <c r="AGW142" s="228"/>
      <c r="AGX142" s="228"/>
      <c r="AGY142" s="228"/>
      <c r="AGZ142" s="228"/>
      <c r="AHA142" s="229"/>
      <c r="AHB142" s="230"/>
      <c r="AHC142" s="230"/>
      <c r="AHD142" s="231"/>
      <c r="AHE142" s="229"/>
      <c r="AHF142" s="230"/>
      <c r="AHG142" s="229"/>
      <c r="AHH142" s="229"/>
      <c r="AHI142" s="230"/>
      <c r="AHJ142" s="230"/>
      <c r="AHK142" s="230"/>
      <c r="AHL142" s="230"/>
      <c r="AHM142" s="230"/>
      <c r="AHN142" s="230"/>
      <c r="AHO142" s="230"/>
      <c r="AHP142" s="230"/>
      <c r="AHQ142" s="230"/>
      <c r="AHR142" s="230"/>
      <c r="AHS142" s="230"/>
      <c r="AHT142" s="230"/>
      <c r="AHU142" s="229"/>
      <c r="AHV142" s="226"/>
      <c r="AHW142" s="227"/>
      <c r="AHX142" s="227"/>
      <c r="AHY142" s="227"/>
      <c r="AHZ142" s="228"/>
      <c r="AIA142" s="228"/>
      <c r="AIB142" s="228"/>
      <c r="AIC142" s="228"/>
      <c r="AID142" s="228"/>
      <c r="AIE142" s="228"/>
      <c r="AIF142" s="229"/>
      <c r="AIG142" s="230"/>
      <c r="AIH142" s="230"/>
      <c r="AII142" s="231"/>
      <c r="AIJ142" s="229"/>
      <c r="AIK142" s="230"/>
      <c r="AIL142" s="229"/>
      <c r="AIM142" s="229"/>
      <c r="AIN142" s="230"/>
      <c r="AIO142" s="230"/>
      <c r="AIP142" s="230"/>
      <c r="AIQ142" s="230"/>
      <c r="AIR142" s="230"/>
      <c r="AIS142" s="230"/>
      <c r="AIT142" s="230"/>
      <c r="AIU142" s="230"/>
      <c r="AIV142" s="230"/>
      <c r="AIW142" s="230"/>
      <c r="AIX142" s="230"/>
      <c r="AIY142" s="230"/>
      <c r="AIZ142" s="229"/>
      <c r="AJA142" s="226"/>
      <c r="AJB142" s="227"/>
      <c r="AJC142" s="227"/>
      <c r="AJD142" s="227"/>
      <c r="AJE142" s="228"/>
      <c r="AJF142" s="228"/>
      <c r="AJG142" s="228"/>
      <c r="AJH142" s="228"/>
      <c r="AJI142" s="228"/>
      <c r="AJJ142" s="228"/>
      <c r="AJK142" s="229"/>
      <c r="AJL142" s="230"/>
      <c r="AJM142" s="230"/>
      <c r="AJN142" s="231"/>
      <c r="AJO142" s="229"/>
      <c r="AJP142" s="230"/>
      <c r="AJQ142" s="229"/>
      <c r="AJR142" s="229"/>
      <c r="AJS142" s="230"/>
      <c r="AJT142" s="230"/>
      <c r="AJU142" s="230"/>
      <c r="AJV142" s="230"/>
      <c r="AJW142" s="230"/>
      <c r="AJX142" s="230"/>
      <c r="AJY142" s="230"/>
      <c r="AJZ142" s="230"/>
      <c r="AKA142" s="230"/>
      <c r="AKB142" s="230"/>
      <c r="AKC142" s="230"/>
      <c r="AKD142" s="230"/>
      <c r="AKE142" s="229"/>
      <c r="AKF142" s="226"/>
      <c r="AKG142" s="227"/>
      <c r="AKH142" s="227"/>
      <c r="AKI142" s="227"/>
      <c r="AKJ142" s="228"/>
      <c r="AKK142" s="228"/>
      <c r="AKL142" s="228"/>
      <c r="AKM142" s="228"/>
      <c r="AKN142" s="228"/>
      <c r="AKO142" s="228"/>
      <c r="AKP142" s="229"/>
      <c r="AKQ142" s="230"/>
      <c r="AKR142" s="230"/>
      <c r="AKS142" s="231"/>
      <c r="AKT142" s="229"/>
      <c r="AKU142" s="230"/>
      <c r="AKV142" s="229"/>
      <c r="AKW142" s="229"/>
      <c r="AKX142" s="230"/>
      <c r="AKY142" s="230"/>
      <c r="AKZ142" s="230"/>
      <c r="ALA142" s="230"/>
      <c r="ALB142" s="230"/>
      <c r="ALC142" s="230"/>
      <c r="ALD142" s="230"/>
      <c r="ALE142" s="230"/>
      <c r="ALF142" s="230"/>
      <c r="ALG142" s="230"/>
      <c r="ALH142" s="230"/>
      <c r="ALI142" s="230"/>
      <c r="ALJ142" s="229"/>
      <c r="ALK142" s="226"/>
      <c r="ALL142" s="227"/>
      <c r="ALM142" s="227"/>
      <c r="ALN142" s="227"/>
      <c r="ALO142" s="228"/>
      <c r="ALP142" s="228"/>
      <c r="ALQ142" s="228"/>
      <c r="ALR142" s="228"/>
      <c r="ALS142" s="228"/>
      <c r="ALT142" s="228"/>
      <c r="ALU142" s="229"/>
      <c r="ALV142" s="230"/>
      <c r="ALW142" s="230"/>
      <c r="ALX142" s="231"/>
      <c r="ALY142" s="229"/>
      <c r="ALZ142" s="230"/>
      <c r="AMA142" s="229"/>
      <c r="AMB142" s="229"/>
      <c r="AMC142" s="230"/>
      <c r="AMD142" s="230"/>
      <c r="AME142" s="230"/>
      <c r="AMF142" s="230"/>
      <c r="AMG142" s="230"/>
      <c r="AMH142" s="230"/>
      <c r="AMI142" s="230"/>
      <c r="AMJ142" s="230"/>
      <c r="AMK142" s="230"/>
      <c r="AML142" s="230"/>
      <c r="AMM142" s="230"/>
      <c r="AMN142" s="230"/>
      <c r="AMO142" s="229"/>
      <c r="AMP142" s="226"/>
      <c r="AMQ142" s="227"/>
      <c r="AMR142" s="227"/>
      <c r="AMS142" s="227"/>
      <c r="AMT142" s="228"/>
      <c r="AMU142" s="228"/>
      <c r="AMV142" s="228"/>
      <c r="AMW142" s="228"/>
      <c r="AMX142" s="228"/>
      <c r="AMY142" s="228"/>
      <c r="AMZ142" s="229"/>
      <c r="ANA142" s="230"/>
      <c r="ANB142" s="230"/>
      <c r="ANC142" s="231"/>
      <c r="AND142" s="229"/>
      <c r="ANE142" s="230"/>
      <c r="ANF142" s="229"/>
      <c r="ANG142" s="229"/>
      <c r="ANH142" s="230"/>
      <c r="ANI142" s="230"/>
      <c r="ANJ142" s="230"/>
      <c r="ANK142" s="230"/>
      <c r="ANL142" s="230"/>
      <c r="ANM142" s="230"/>
      <c r="ANN142" s="230"/>
      <c r="ANO142" s="230"/>
      <c r="ANP142" s="230"/>
      <c r="ANQ142" s="230"/>
      <c r="ANR142" s="230"/>
      <c r="ANS142" s="230"/>
      <c r="ANT142" s="229"/>
      <c r="ANU142" s="226"/>
      <c r="ANV142" s="227"/>
      <c r="ANW142" s="227"/>
      <c r="ANX142" s="227"/>
      <c r="ANY142" s="228"/>
      <c r="ANZ142" s="228"/>
      <c r="AOA142" s="228"/>
      <c r="AOB142" s="228"/>
      <c r="AOC142" s="228"/>
      <c r="AOD142" s="228"/>
      <c r="AOE142" s="229"/>
      <c r="AOF142" s="230"/>
      <c r="AOG142" s="230"/>
      <c r="AOH142" s="231"/>
      <c r="AOI142" s="229"/>
      <c r="AOJ142" s="230"/>
      <c r="AOK142" s="229"/>
      <c r="AOL142" s="229"/>
      <c r="AOM142" s="230"/>
      <c r="AON142" s="230"/>
      <c r="AOO142" s="230"/>
      <c r="AOP142" s="230"/>
      <c r="AOQ142" s="230"/>
      <c r="AOR142" s="230"/>
      <c r="AOS142" s="230"/>
      <c r="AOT142" s="230"/>
      <c r="AOU142" s="230"/>
      <c r="AOV142" s="230"/>
      <c r="AOW142" s="230"/>
      <c r="AOX142" s="230"/>
      <c r="AOY142" s="229"/>
      <c r="AOZ142" s="226"/>
      <c r="APA142" s="227"/>
      <c r="APB142" s="227"/>
      <c r="APC142" s="227"/>
      <c r="APD142" s="228"/>
      <c r="APE142" s="228"/>
      <c r="APF142" s="228"/>
      <c r="APG142" s="228"/>
      <c r="APH142" s="228"/>
      <c r="API142" s="228"/>
      <c r="APJ142" s="229"/>
      <c r="APK142" s="230"/>
      <c r="APL142" s="230"/>
      <c r="APM142" s="231"/>
      <c r="APN142" s="229"/>
      <c r="APO142" s="230"/>
      <c r="APP142" s="229"/>
      <c r="APQ142" s="229"/>
      <c r="APR142" s="230"/>
      <c r="APS142" s="230"/>
      <c r="APT142" s="230"/>
      <c r="APU142" s="230"/>
      <c r="APV142" s="230"/>
      <c r="APW142" s="230"/>
      <c r="APX142" s="230"/>
      <c r="APY142" s="230"/>
      <c r="APZ142" s="230"/>
      <c r="AQA142" s="230"/>
      <c r="AQB142" s="230"/>
      <c r="AQC142" s="230"/>
      <c r="AQD142" s="229"/>
      <c r="AQE142" s="226"/>
      <c r="AQF142" s="227"/>
      <c r="AQG142" s="227"/>
      <c r="AQH142" s="227"/>
      <c r="AQI142" s="228"/>
      <c r="AQJ142" s="228"/>
      <c r="AQK142" s="228"/>
      <c r="AQL142" s="228"/>
      <c r="AQM142" s="228"/>
      <c r="AQN142" s="228"/>
      <c r="AQO142" s="229"/>
      <c r="AQP142" s="230"/>
      <c r="AQQ142" s="230"/>
      <c r="AQR142" s="231"/>
      <c r="AQS142" s="229"/>
      <c r="AQT142" s="230"/>
      <c r="AQU142" s="229"/>
      <c r="AQV142" s="229"/>
      <c r="AQW142" s="230"/>
      <c r="AQX142" s="230"/>
      <c r="AQY142" s="230"/>
      <c r="AQZ142" s="230"/>
      <c r="ARA142" s="230"/>
      <c r="ARB142" s="230"/>
      <c r="ARC142" s="230"/>
      <c r="ARD142" s="230"/>
      <c r="ARE142" s="230"/>
      <c r="ARF142" s="230"/>
      <c r="ARG142" s="230"/>
      <c r="ARH142" s="230"/>
      <c r="ARI142" s="229"/>
      <c r="ARJ142" s="226"/>
      <c r="ARK142" s="227"/>
      <c r="ARL142" s="227"/>
      <c r="ARM142" s="227"/>
      <c r="ARN142" s="228"/>
      <c r="ARO142" s="228"/>
      <c r="ARP142" s="228"/>
      <c r="ARQ142" s="228"/>
      <c r="ARR142" s="228"/>
      <c r="ARS142" s="228"/>
      <c r="ART142" s="229"/>
      <c r="ARU142" s="230"/>
      <c r="ARV142" s="230"/>
      <c r="ARW142" s="231"/>
      <c r="ARX142" s="229"/>
      <c r="ARY142" s="230"/>
      <c r="ARZ142" s="229"/>
      <c r="ASA142" s="229"/>
      <c r="ASB142" s="230"/>
      <c r="ASC142" s="230"/>
      <c r="ASD142" s="230"/>
      <c r="ASE142" s="230"/>
      <c r="ASF142" s="230"/>
      <c r="ASG142" s="230"/>
      <c r="ASH142" s="230"/>
      <c r="ASI142" s="230"/>
      <c r="ASJ142" s="230"/>
      <c r="ASK142" s="230"/>
      <c r="ASL142" s="230"/>
      <c r="ASM142" s="230"/>
      <c r="ASN142" s="229"/>
      <c r="ASO142" s="226"/>
      <c r="ASP142" s="227"/>
      <c r="ASQ142" s="227"/>
      <c r="ASR142" s="227"/>
      <c r="ASS142" s="228"/>
      <c r="AST142" s="228"/>
      <c r="ASU142" s="228"/>
      <c r="ASV142" s="228"/>
      <c r="ASW142" s="228"/>
      <c r="ASX142" s="228"/>
      <c r="ASY142" s="229"/>
      <c r="ASZ142" s="230"/>
      <c r="ATA142" s="230"/>
      <c r="ATB142" s="231"/>
      <c r="ATC142" s="229"/>
      <c r="ATD142" s="230"/>
      <c r="ATE142" s="229"/>
      <c r="ATF142" s="229"/>
      <c r="ATG142" s="230"/>
      <c r="ATH142" s="230"/>
      <c r="ATI142" s="230"/>
      <c r="ATJ142" s="230"/>
      <c r="ATK142" s="230"/>
      <c r="ATL142" s="230"/>
      <c r="ATM142" s="230"/>
      <c r="ATN142" s="230"/>
      <c r="ATO142" s="230"/>
      <c r="ATP142" s="230"/>
      <c r="ATQ142" s="230"/>
      <c r="ATR142" s="230"/>
      <c r="ATS142" s="229"/>
      <c r="ATT142" s="226"/>
      <c r="ATU142" s="227"/>
      <c r="ATV142" s="227"/>
      <c r="ATW142" s="227"/>
      <c r="ATX142" s="228"/>
      <c r="ATY142" s="228"/>
      <c r="ATZ142" s="228"/>
      <c r="AUA142" s="228"/>
      <c r="AUB142" s="228"/>
      <c r="AUC142" s="228"/>
      <c r="AUD142" s="229"/>
      <c r="AUE142" s="230"/>
      <c r="AUF142" s="230"/>
      <c r="AUG142" s="231"/>
      <c r="AUH142" s="229"/>
      <c r="AUI142" s="230"/>
      <c r="AUJ142" s="229"/>
      <c r="AUK142" s="229"/>
      <c r="AUL142" s="230"/>
      <c r="AUM142" s="230"/>
      <c r="AUN142" s="230"/>
      <c r="AUO142" s="230"/>
      <c r="AUP142" s="230"/>
      <c r="AUQ142" s="230"/>
      <c r="AUR142" s="230"/>
      <c r="AUS142" s="230"/>
      <c r="AUT142" s="230"/>
      <c r="AUU142" s="230"/>
      <c r="AUV142" s="230"/>
      <c r="AUW142" s="230"/>
      <c r="AUX142" s="229"/>
      <c r="AUY142" s="226"/>
      <c r="AUZ142" s="227"/>
      <c r="AVA142" s="227"/>
      <c r="AVB142" s="227"/>
      <c r="AVC142" s="228"/>
      <c r="AVD142" s="228"/>
      <c r="AVE142" s="228"/>
      <c r="AVF142" s="228"/>
      <c r="AVG142" s="228"/>
      <c r="AVH142" s="228"/>
      <c r="AVI142" s="229"/>
      <c r="AVJ142" s="230"/>
      <c r="AVK142" s="230"/>
      <c r="AVL142" s="231"/>
      <c r="AVM142" s="229"/>
      <c r="AVN142" s="230"/>
      <c r="AVO142" s="229"/>
      <c r="AVP142" s="229"/>
      <c r="AVQ142" s="230"/>
      <c r="AVR142" s="230"/>
      <c r="AVS142" s="230"/>
      <c r="AVT142" s="230"/>
      <c r="AVU142" s="230"/>
      <c r="AVV142" s="230"/>
      <c r="AVW142" s="230"/>
      <c r="AVX142" s="230"/>
      <c r="AVY142" s="230"/>
      <c r="AVZ142" s="230"/>
      <c r="AWA142" s="230"/>
      <c r="AWB142" s="230"/>
      <c r="AWC142" s="229"/>
      <c r="AWD142" s="226"/>
      <c r="AWE142" s="227"/>
      <c r="AWF142" s="227"/>
      <c r="AWG142" s="227"/>
      <c r="AWH142" s="228"/>
      <c r="AWI142" s="228"/>
      <c r="AWJ142" s="228"/>
      <c r="AWK142" s="228"/>
      <c r="AWL142" s="228"/>
      <c r="AWM142" s="228"/>
      <c r="AWN142" s="229"/>
      <c r="AWO142" s="230"/>
      <c r="AWP142" s="230"/>
      <c r="AWQ142" s="231"/>
      <c r="AWR142" s="229"/>
      <c r="AWS142" s="230"/>
      <c r="AWT142" s="229"/>
      <c r="AWU142" s="229"/>
      <c r="AWV142" s="230"/>
      <c r="AWW142" s="230"/>
      <c r="AWX142" s="230"/>
      <c r="AWY142" s="230"/>
      <c r="AWZ142" s="230"/>
      <c r="AXA142" s="230"/>
      <c r="AXB142" s="230"/>
      <c r="AXC142" s="230"/>
      <c r="AXD142" s="230"/>
      <c r="AXE142" s="230"/>
      <c r="AXF142" s="230"/>
      <c r="AXG142" s="230"/>
      <c r="AXH142" s="229"/>
      <c r="AXI142" s="226"/>
      <c r="AXJ142" s="227"/>
      <c r="AXK142" s="227"/>
      <c r="AXL142" s="227"/>
      <c r="AXM142" s="228"/>
      <c r="AXN142" s="228"/>
      <c r="AXO142" s="228"/>
      <c r="AXP142" s="228"/>
      <c r="AXQ142" s="228"/>
      <c r="AXR142" s="228"/>
      <c r="AXS142" s="229"/>
      <c r="AXT142" s="230"/>
      <c r="AXU142" s="230"/>
      <c r="AXV142" s="231"/>
      <c r="AXW142" s="229"/>
      <c r="AXX142" s="230"/>
      <c r="AXY142" s="229"/>
      <c r="AXZ142" s="229"/>
      <c r="AYA142" s="230"/>
      <c r="AYB142" s="230"/>
      <c r="AYC142" s="230"/>
      <c r="AYD142" s="230"/>
      <c r="AYE142" s="230"/>
      <c r="AYF142" s="230"/>
      <c r="AYG142" s="230"/>
      <c r="AYH142" s="230"/>
      <c r="AYI142" s="230"/>
      <c r="AYJ142" s="230"/>
      <c r="AYK142" s="230"/>
      <c r="AYL142" s="230"/>
      <c r="AYM142" s="229"/>
      <c r="AYN142" s="226"/>
      <c r="AYO142" s="227"/>
      <c r="AYP142" s="227"/>
      <c r="AYQ142" s="227"/>
      <c r="AYR142" s="228"/>
      <c r="AYS142" s="228"/>
      <c r="AYT142" s="228"/>
      <c r="AYU142" s="228"/>
      <c r="AYV142" s="228"/>
      <c r="AYW142" s="228"/>
      <c r="AYX142" s="229"/>
      <c r="AYY142" s="230"/>
      <c r="AYZ142" s="230"/>
      <c r="AZA142" s="231"/>
      <c r="AZB142" s="229"/>
      <c r="AZC142" s="230"/>
      <c r="AZD142" s="229"/>
      <c r="AZE142" s="229"/>
      <c r="AZF142" s="230"/>
      <c r="AZG142" s="230"/>
      <c r="AZH142" s="230"/>
      <c r="AZI142" s="230"/>
      <c r="AZJ142" s="230"/>
      <c r="AZK142" s="230"/>
      <c r="AZL142" s="230"/>
      <c r="AZM142" s="230"/>
      <c r="AZN142" s="230"/>
      <c r="AZO142" s="230"/>
      <c r="AZP142" s="230"/>
      <c r="AZQ142" s="230"/>
      <c r="AZR142" s="229"/>
      <c r="AZS142" s="226"/>
      <c r="AZT142" s="227"/>
      <c r="AZU142" s="227"/>
      <c r="AZV142" s="227"/>
      <c r="AZW142" s="228"/>
      <c r="AZX142" s="228"/>
      <c r="AZY142" s="228"/>
      <c r="AZZ142" s="228"/>
      <c r="BAA142" s="228"/>
      <c r="BAB142" s="228"/>
      <c r="BAC142" s="229"/>
      <c r="BAD142" s="230"/>
      <c r="BAE142" s="230"/>
      <c r="BAF142" s="231"/>
      <c r="BAG142" s="229"/>
      <c r="BAH142" s="230"/>
      <c r="BAI142" s="229"/>
      <c r="BAJ142" s="229"/>
      <c r="BAK142" s="230"/>
      <c r="BAL142" s="230"/>
      <c r="BAM142" s="230"/>
      <c r="BAN142" s="230"/>
      <c r="BAO142" s="230"/>
      <c r="BAP142" s="230"/>
      <c r="BAQ142" s="230"/>
      <c r="BAR142" s="230"/>
      <c r="BAS142" s="230"/>
      <c r="BAT142" s="230"/>
      <c r="BAU142" s="230"/>
      <c r="BAV142" s="230"/>
      <c r="BAW142" s="229"/>
      <c r="BAX142" s="226"/>
      <c r="BAY142" s="227"/>
      <c r="BAZ142" s="227"/>
      <c r="BBA142" s="227"/>
      <c r="BBB142" s="228"/>
      <c r="BBC142" s="228"/>
      <c r="BBD142" s="228"/>
      <c r="BBE142" s="228"/>
      <c r="BBF142" s="228"/>
      <c r="BBG142" s="228"/>
      <c r="BBH142" s="229"/>
      <c r="BBI142" s="230"/>
      <c r="BBJ142" s="230"/>
      <c r="BBK142" s="231"/>
      <c r="BBL142" s="229"/>
      <c r="BBM142" s="230"/>
      <c r="BBN142" s="229"/>
      <c r="BBO142" s="229"/>
      <c r="BBP142" s="230"/>
      <c r="BBQ142" s="230"/>
      <c r="BBR142" s="230"/>
      <c r="BBS142" s="230"/>
      <c r="BBT142" s="230"/>
      <c r="BBU142" s="230"/>
      <c r="BBV142" s="230"/>
      <c r="BBW142" s="230"/>
      <c r="BBX142" s="230"/>
      <c r="BBY142" s="230"/>
      <c r="BBZ142" s="230"/>
      <c r="BCA142" s="230"/>
      <c r="BCB142" s="229"/>
      <c r="BCC142" s="226"/>
      <c r="BCD142" s="227"/>
      <c r="BCE142" s="227"/>
      <c r="BCF142" s="227"/>
      <c r="BCG142" s="228"/>
      <c r="BCH142" s="228"/>
      <c r="BCI142" s="228"/>
      <c r="BCJ142" s="228"/>
      <c r="BCK142" s="228"/>
      <c r="BCL142" s="228"/>
      <c r="BCM142" s="229"/>
      <c r="BCN142" s="230"/>
      <c r="BCO142" s="230"/>
      <c r="BCP142" s="231"/>
      <c r="BCQ142" s="229"/>
      <c r="BCR142" s="230"/>
      <c r="BCS142" s="229"/>
      <c r="BCT142" s="229"/>
      <c r="BCU142" s="230"/>
      <c r="BCV142" s="230"/>
      <c r="BCW142" s="230"/>
      <c r="BCX142" s="230"/>
      <c r="BCY142" s="230"/>
      <c r="BCZ142" s="230"/>
      <c r="BDA142" s="230"/>
      <c r="BDB142" s="230"/>
      <c r="BDC142" s="230"/>
      <c r="BDD142" s="230"/>
      <c r="BDE142" s="230"/>
      <c r="BDF142" s="230"/>
      <c r="BDG142" s="229"/>
      <c r="BDH142" s="226"/>
      <c r="BDI142" s="227"/>
      <c r="BDJ142" s="227"/>
      <c r="BDK142" s="227"/>
      <c r="BDL142" s="228"/>
      <c r="BDM142" s="228"/>
      <c r="BDN142" s="228"/>
      <c r="BDO142" s="228"/>
      <c r="BDP142" s="228"/>
      <c r="BDQ142" s="228"/>
      <c r="BDR142" s="229"/>
      <c r="BDS142" s="230"/>
      <c r="BDT142" s="230"/>
      <c r="BDU142" s="231"/>
      <c r="BDV142" s="229"/>
      <c r="BDW142" s="230"/>
      <c r="BDX142" s="229"/>
      <c r="BDY142" s="229"/>
      <c r="BDZ142" s="230"/>
      <c r="BEA142" s="230"/>
      <c r="BEB142" s="230"/>
      <c r="BEC142" s="230"/>
      <c r="BED142" s="230"/>
      <c r="BEE142" s="230"/>
      <c r="BEF142" s="230"/>
      <c r="BEG142" s="230"/>
      <c r="BEH142" s="230"/>
      <c r="BEI142" s="230"/>
      <c r="BEJ142" s="230"/>
      <c r="BEK142" s="230"/>
      <c r="BEL142" s="229"/>
      <c r="BEM142" s="226"/>
      <c r="BEN142" s="227"/>
      <c r="BEO142" s="227"/>
      <c r="BEP142" s="227"/>
      <c r="BEQ142" s="228"/>
      <c r="BER142" s="228"/>
      <c r="BES142" s="228"/>
      <c r="BET142" s="228"/>
      <c r="BEU142" s="228"/>
      <c r="BEV142" s="228"/>
      <c r="BEW142" s="229"/>
      <c r="BEX142" s="230"/>
      <c r="BEY142" s="230"/>
      <c r="BEZ142" s="231"/>
      <c r="BFA142" s="229"/>
      <c r="BFB142" s="230"/>
      <c r="BFC142" s="229"/>
      <c r="BFD142" s="229"/>
      <c r="BFE142" s="230"/>
      <c r="BFF142" s="230"/>
      <c r="BFG142" s="230"/>
      <c r="BFH142" s="230"/>
      <c r="BFI142" s="230"/>
      <c r="BFJ142" s="230"/>
      <c r="BFK142" s="230"/>
      <c r="BFL142" s="230"/>
      <c r="BFM142" s="230"/>
      <c r="BFN142" s="230"/>
      <c r="BFO142" s="230"/>
      <c r="BFP142" s="230"/>
      <c r="BFQ142" s="229"/>
      <c r="BFR142" s="226"/>
      <c r="BFS142" s="227"/>
      <c r="BFT142" s="227"/>
      <c r="BFU142" s="227"/>
      <c r="BFV142" s="228"/>
      <c r="BFW142" s="228"/>
      <c r="BFX142" s="228"/>
      <c r="BFY142" s="228"/>
      <c r="BFZ142" s="228"/>
      <c r="BGA142" s="228"/>
      <c r="BGB142" s="229"/>
      <c r="BGC142" s="230"/>
      <c r="BGD142" s="230"/>
      <c r="BGE142" s="231"/>
      <c r="BGF142" s="229"/>
      <c r="BGG142" s="230"/>
      <c r="BGH142" s="229"/>
      <c r="BGI142" s="229"/>
      <c r="BGJ142" s="230"/>
      <c r="BGK142" s="230"/>
      <c r="BGL142" s="230"/>
      <c r="BGM142" s="230"/>
      <c r="BGN142" s="230"/>
      <c r="BGO142" s="230"/>
      <c r="BGP142" s="230"/>
      <c r="BGQ142" s="230"/>
      <c r="BGR142" s="230"/>
      <c r="BGS142" s="230"/>
      <c r="BGT142" s="230"/>
      <c r="BGU142" s="230"/>
      <c r="BGV142" s="229"/>
      <c r="BGW142" s="226"/>
      <c r="BGX142" s="227"/>
      <c r="BGY142" s="227"/>
      <c r="BGZ142" s="227"/>
      <c r="BHA142" s="228"/>
      <c r="BHB142" s="228"/>
      <c r="BHC142" s="228"/>
      <c r="BHD142" s="228"/>
      <c r="BHE142" s="228"/>
      <c r="BHF142" s="228"/>
      <c r="BHG142" s="229"/>
      <c r="BHH142" s="230"/>
      <c r="BHI142" s="230"/>
      <c r="BHJ142" s="231"/>
      <c r="BHK142" s="229"/>
      <c r="BHL142" s="230"/>
      <c r="BHM142" s="229"/>
      <c r="BHN142" s="229"/>
      <c r="BHO142" s="230"/>
      <c r="BHP142" s="230"/>
      <c r="BHQ142" s="230"/>
      <c r="BHR142" s="230"/>
      <c r="BHS142" s="230"/>
      <c r="BHT142" s="230"/>
      <c r="BHU142" s="230"/>
      <c r="BHV142" s="230"/>
      <c r="BHW142" s="230"/>
      <c r="BHX142" s="230"/>
      <c r="BHY142" s="230"/>
      <c r="BHZ142" s="230"/>
      <c r="BIA142" s="229"/>
      <c r="BIB142" s="226"/>
      <c r="BIC142" s="227"/>
      <c r="BID142" s="227"/>
      <c r="BIE142" s="227"/>
      <c r="BIF142" s="228"/>
      <c r="BIG142" s="228"/>
      <c r="BIH142" s="228"/>
      <c r="BII142" s="228"/>
      <c r="BIJ142" s="228"/>
      <c r="BIK142" s="228"/>
      <c r="BIL142" s="229"/>
      <c r="BIM142" s="230"/>
      <c r="BIN142" s="230"/>
      <c r="BIO142" s="231"/>
      <c r="BIP142" s="229"/>
      <c r="BIQ142" s="230"/>
      <c r="BIR142" s="229"/>
      <c r="BIS142" s="229"/>
      <c r="BIT142" s="230"/>
      <c r="BIU142" s="230"/>
      <c r="BIV142" s="230"/>
      <c r="BIW142" s="230"/>
      <c r="BIX142" s="230"/>
      <c r="BIY142" s="230"/>
      <c r="BIZ142" s="230"/>
      <c r="BJA142" s="230"/>
      <c r="BJB142" s="230"/>
      <c r="BJC142" s="230"/>
      <c r="BJD142" s="230"/>
      <c r="BJE142" s="230"/>
      <c r="BJF142" s="229"/>
      <c r="BJG142" s="226"/>
      <c r="BJH142" s="227"/>
      <c r="BJI142" s="227"/>
      <c r="BJJ142" s="227"/>
      <c r="BJK142" s="228"/>
      <c r="BJL142" s="228"/>
      <c r="BJM142" s="228"/>
      <c r="BJN142" s="228"/>
      <c r="BJO142" s="228"/>
      <c r="BJP142" s="228"/>
      <c r="BJQ142" s="229"/>
      <c r="BJR142" s="230"/>
      <c r="BJS142" s="230"/>
      <c r="BJT142" s="231"/>
      <c r="BJU142" s="229"/>
      <c r="BJV142" s="230"/>
      <c r="BJW142" s="229"/>
      <c r="BJX142" s="229"/>
      <c r="BJY142" s="230"/>
      <c r="BJZ142" s="230"/>
      <c r="BKA142" s="230"/>
      <c r="BKB142" s="230"/>
      <c r="BKC142" s="230"/>
      <c r="BKD142" s="230"/>
      <c r="BKE142" s="230"/>
      <c r="BKF142" s="230"/>
      <c r="BKG142" s="230"/>
      <c r="BKH142" s="230"/>
      <c r="BKI142" s="230"/>
      <c r="BKJ142" s="230"/>
      <c r="BKK142" s="229"/>
      <c r="BKL142" s="226"/>
      <c r="BKM142" s="227"/>
      <c r="BKN142" s="227"/>
      <c r="BKO142" s="227"/>
      <c r="BKP142" s="228"/>
      <c r="BKQ142" s="228"/>
      <c r="BKR142" s="228"/>
      <c r="BKS142" s="228"/>
      <c r="BKT142" s="228"/>
      <c r="BKU142" s="228"/>
      <c r="BKV142" s="229"/>
      <c r="BKW142" s="230"/>
      <c r="BKX142" s="230"/>
      <c r="BKY142" s="231"/>
      <c r="BKZ142" s="229"/>
      <c r="BLA142" s="230"/>
      <c r="BLB142" s="229"/>
      <c r="BLC142" s="229"/>
      <c r="BLD142" s="230"/>
      <c r="BLE142" s="230"/>
      <c r="BLF142" s="230"/>
      <c r="BLG142" s="230"/>
      <c r="BLH142" s="230"/>
      <c r="BLI142" s="230"/>
      <c r="BLJ142" s="230"/>
      <c r="BLK142" s="230"/>
      <c r="BLL142" s="230"/>
      <c r="BLM142" s="230"/>
      <c r="BLN142" s="230"/>
      <c r="BLO142" s="230"/>
      <c r="BLP142" s="229"/>
      <c r="BLQ142" s="226"/>
      <c r="BLR142" s="227"/>
      <c r="BLS142" s="227"/>
      <c r="BLT142" s="227"/>
      <c r="BLU142" s="228"/>
      <c r="BLV142" s="228"/>
      <c r="BLW142" s="228"/>
      <c r="BLX142" s="228"/>
      <c r="BLY142" s="228"/>
      <c r="BLZ142" s="228"/>
      <c r="BMA142" s="229"/>
      <c r="BMB142" s="230"/>
      <c r="BMC142" s="230"/>
      <c r="BMD142" s="231"/>
      <c r="BME142" s="229"/>
      <c r="BMF142" s="230"/>
      <c r="BMG142" s="229"/>
      <c r="BMH142" s="229"/>
      <c r="BMI142" s="230"/>
      <c r="BMJ142" s="230"/>
      <c r="BMK142" s="230"/>
      <c r="BML142" s="230"/>
      <c r="BMM142" s="230"/>
      <c r="BMN142" s="230"/>
      <c r="BMO142" s="230"/>
      <c r="BMP142" s="230"/>
      <c r="BMQ142" s="230"/>
      <c r="BMR142" s="230"/>
      <c r="BMS142" s="230"/>
      <c r="BMT142" s="230"/>
      <c r="BMU142" s="229"/>
      <c r="BMV142" s="226"/>
      <c r="BMW142" s="227"/>
      <c r="BMX142" s="227"/>
      <c r="BMY142" s="227"/>
      <c r="BMZ142" s="228"/>
      <c r="BNA142" s="228"/>
      <c r="BNB142" s="228"/>
      <c r="BNC142" s="228"/>
      <c r="BND142" s="228"/>
      <c r="BNE142" s="228"/>
      <c r="BNF142" s="229"/>
      <c r="BNG142" s="230"/>
      <c r="BNH142" s="230"/>
      <c r="BNI142" s="231"/>
      <c r="BNJ142" s="229"/>
      <c r="BNK142" s="230"/>
      <c r="BNL142" s="229"/>
      <c r="BNM142" s="229"/>
      <c r="BNN142" s="230"/>
      <c r="BNO142" s="230"/>
      <c r="BNP142" s="230"/>
      <c r="BNQ142" s="230"/>
      <c r="BNR142" s="230"/>
      <c r="BNS142" s="230"/>
      <c r="BNT142" s="230"/>
      <c r="BNU142" s="230"/>
      <c r="BNV142" s="230"/>
      <c r="BNW142" s="230"/>
      <c r="BNX142" s="230"/>
      <c r="BNY142" s="230"/>
      <c r="BNZ142" s="229"/>
      <c r="BOA142" s="226"/>
      <c r="BOB142" s="227"/>
      <c r="BOC142" s="227"/>
      <c r="BOD142" s="227"/>
      <c r="BOE142" s="228"/>
      <c r="BOF142" s="228"/>
      <c r="BOG142" s="228"/>
      <c r="BOH142" s="228"/>
      <c r="BOI142" s="228"/>
      <c r="BOJ142" s="228"/>
      <c r="BOK142" s="229"/>
      <c r="BOL142" s="230"/>
      <c r="BOM142" s="230"/>
      <c r="BON142" s="231"/>
      <c r="BOO142" s="229"/>
      <c r="BOP142" s="230"/>
      <c r="BOQ142" s="229"/>
      <c r="BOR142" s="229"/>
      <c r="BOS142" s="230"/>
      <c r="BOT142" s="230"/>
      <c r="BOU142" s="230"/>
      <c r="BOV142" s="230"/>
      <c r="BOW142" s="230"/>
      <c r="BOX142" s="230"/>
      <c r="BOY142" s="230"/>
      <c r="BOZ142" s="230"/>
      <c r="BPA142" s="230"/>
      <c r="BPB142" s="230"/>
      <c r="BPC142" s="230"/>
      <c r="BPD142" s="230"/>
      <c r="BPE142" s="229"/>
      <c r="BPF142" s="226"/>
      <c r="BPG142" s="227"/>
      <c r="BPH142" s="227"/>
      <c r="BPI142" s="227"/>
      <c r="BPJ142" s="228"/>
      <c r="BPK142" s="228"/>
      <c r="BPL142" s="228"/>
      <c r="BPM142" s="228"/>
      <c r="BPN142" s="228"/>
      <c r="BPO142" s="228"/>
      <c r="BPP142" s="229"/>
      <c r="BPQ142" s="230"/>
      <c r="BPR142" s="230"/>
      <c r="BPS142" s="231"/>
      <c r="BPT142" s="229"/>
      <c r="BPU142" s="230"/>
      <c r="BPV142" s="229"/>
      <c r="BPW142" s="229"/>
      <c r="BPX142" s="230"/>
      <c r="BPY142" s="230"/>
      <c r="BPZ142" s="230"/>
      <c r="BQA142" s="230"/>
      <c r="BQB142" s="230"/>
      <c r="BQC142" s="230"/>
      <c r="BQD142" s="230"/>
      <c r="BQE142" s="230"/>
      <c r="BQF142" s="230"/>
      <c r="BQG142" s="230"/>
      <c r="BQH142" s="230"/>
      <c r="BQI142" s="230"/>
      <c r="BQJ142" s="229"/>
      <c r="BQK142" s="226"/>
      <c r="BQL142" s="227"/>
      <c r="BQM142" s="227"/>
      <c r="BQN142" s="227"/>
      <c r="BQO142" s="228"/>
      <c r="BQP142" s="228"/>
      <c r="BQQ142" s="228"/>
      <c r="BQR142" s="228"/>
      <c r="BQS142" s="228"/>
      <c r="BQT142" s="228"/>
      <c r="BQU142" s="229"/>
      <c r="BQV142" s="230"/>
      <c r="BQW142" s="230"/>
      <c r="BQX142" s="231"/>
      <c r="BQY142" s="229"/>
      <c r="BQZ142" s="230"/>
      <c r="BRA142" s="229"/>
      <c r="BRB142" s="229"/>
      <c r="BRC142" s="230"/>
      <c r="BRD142" s="230"/>
      <c r="BRE142" s="230"/>
      <c r="BRF142" s="230"/>
      <c r="BRG142" s="230"/>
      <c r="BRH142" s="230"/>
      <c r="BRI142" s="230"/>
      <c r="BRJ142" s="230"/>
      <c r="BRK142" s="230"/>
      <c r="BRL142" s="230"/>
      <c r="BRM142" s="230"/>
      <c r="BRN142" s="230"/>
      <c r="BRO142" s="229"/>
      <c r="BRP142" s="226"/>
      <c r="BRQ142" s="227"/>
      <c r="BRR142" s="227"/>
      <c r="BRS142" s="227"/>
      <c r="BRT142" s="228"/>
      <c r="BRU142" s="228"/>
      <c r="BRV142" s="228"/>
      <c r="BRW142" s="228"/>
      <c r="BRX142" s="228"/>
      <c r="BRY142" s="228"/>
      <c r="BRZ142" s="229"/>
      <c r="BSA142" s="230"/>
      <c r="BSB142" s="230"/>
      <c r="BSC142" s="231"/>
      <c r="BSD142" s="229"/>
      <c r="BSE142" s="230"/>
      <c r="BSF142" s="229"/>
      <c r="BSG142" s="229"/>
      <c r="BSH142" s="230"/>
      <c r="BSI142" s="230"/>
      <c r="BSJ142" s="230"/>
      <c r="BSK142" s="230"/>
      <c r="BSL142" s="230"/>
      <c r="BSM142" s="230"/>
      <c r="BSN142" s="230"/>
      <c r="BSO142" s="230"/>
      <c r="BSP142" s="230"/>
      <c r="BSQ142" s="230"/>
      <c r="BSR142" s="230"/>
      <c r="BSS142" s="230"/>
      <c r="BST142" s="229"/>
      <c r="BSU142" s="226"/>
      <c r="BSV142" s="227"/>
      <c r="BSW142" s="227"/>
      <c r="BSX142" s="227"/>
      <c r="BSY142" s="228"/>
      <c r="BSZ142" s="228"/>
      <c r="BTA142" s="228"/>
      <c r="BTB142" s="228"/>
      <c r="BTC142" s="228"/>
      <c r="BTD142" s="228"/>
      <c r="BTE142" s="229"/>
      <c r="BTF142" s="230"/>
      <c r="BTG142" s="230"/>
      <c r="BTH142" s="231"/>
      <c r="BTI142" s="229"/>
      <c r="BTJ142" s="230"/>
      <c r="BTK142" s="229"/>
      <c r="BTL142" s="229"/>
      <c r="BTM142" s="230"/>
      <c r="BTN142" s="230"/>
      <c r="BTO142" s="230"/>
      <c r="BTP142" s="230"/>
      <c r="BTQ142" s="230"/>
      <c r="BTR142" s="230"/>
      <c r="BTS142" s="230"/>
      <c r="BTT142" s="230"/>
      <c r="BTU142" s="230"/>
      <c r="BTV142" s="230"/>
      <c r="BTW142" s="230"/>
      <c r="BTX142" s="230"/>
      <c r="BTY142" s="229"/>
      <c r="BTZ142" s="226"/>
      <c r="BUA142" s="227"/>
      <c r="BUB142" s="227"/>
      <c r="BUC142" s="227"/>
      <c r="BUD142" s="228"/>
      <c r="BUE142" s="228"/>
      <c r="BUF142" s="228"/>
      <c r="BUG142" s="228"/>
      <c r="BUH142" s="228"/>
      <c r="BUI142" s="228"/>
      <c r="BUJ142" s="229"/>
      <c r="BUK142" s="230"/>
      <c r="BUL142" s="230"/>
      <c r="BUM142" s="231"/>
      <c r="BUN142" s="229"/>
      <c r="BUO142" s="230"/>
      <c r="BUP142" s="229"/>
      <c r="BUQ142" s="229"/>
      <c r="BUR142" s="230"/>
      <c r="BUS142" s="230"/>
      <c r="BUT142" s="230"/>
      <c r="BUU142" s="230"/>
      <c r="BUV142" s="230"/>
      <c r="BUW142" s="230"/>
      <c r="BUX142" s="230"/>
      <c r="BUY142" s="230"/>
      <c r="BUZ142" s="230"/>
      <c r="BVA142" s="230"/>
      <c r="BVB142" s="230"/>
      <c r="BVC142" s="230"/>
      <c r="BVD142" s="229"/>
      <c r="BVE142" s="226"/>
      <c r="BVF142" s="227"/>
      <c r="BVG142" s="227"/>
      <c r="BVH142" s="227"/>
      <c r="BVI142" s="228"/>
      <c r="BVJ142" s="228"/>
      <c r="BVK142" s="228"/>
      <c r="BVL142" s="228"/>
      <c r="BVM142" s="228"/>
      <c r="BVN142" s="228"/>
      <c r="BVO142" s="229"/>
      <c r="BVP142" s="230"/>
      <c r="BVQ142" s="230"/>
      <c r="BVR142" s="231"/>
      <c r="BVS142" s="229"/>
      <c r="BVT142" s="230"/>
      <c r="BVU142" s="229"/>
      <c r="BVV142" s="229"/>
      <c r="BVW142" s="230"/>
      <c r="BVX142" s="230"/>
      <c r="BVY142" s="230"/>
      <c r="BVZ142" s="230"/>
      <c r="BWA142" s="230"/>
      <c r="BWB142" s="230"/>
      <c r="BWC142" s="230"/>
      <c r="BWD142" s="230"/>
      <c r="BWE142" s="230"/>
      <c r="BWF142" s="230"/>
      <c r="BWG142" s="230"/>
      <c r="BWH142" s="230"/>
      <c r="BWI142" s="229"/>
      <c r="BWJ142" s="226"/>
      <c r="BWK142" s="227"/>
      <c r="BWL142" s="227"/>
      <c r="BWM142" s="227"/>
      <c r="BWN142" s="228"/>
      <c r="BWO142" s="228"/>
      <c r="BWP142" s="228"/>
      <c r="BWQ142" s="228"/>
      <c r="BWR142" s="228"/>
      <c r="BWS142" s="228"/>
      <c r="BWT142" s="229"/>
      <c r="BWU142" s="230"/>
      <c r="BWV142" s="230"/>
      <c r="BWW142" s="231"/>
      <c r="BWX142" s="229"/>
      <c r="BWY142" s="230"/>
      <c r="BWZ142" s="229"/>
      <c r="BXA142" s="229"/>
      <c r="BXB142" s="230"/>
      <c r="BXC142" s="230"/>
      <c r="BXD142" s="230"/>
      <c r="BXE142" s="230"/>
      <c r="BXF142" s="230"/>
      <c r="BXG142" s="230"/>
      <c r="BXH142" s="230"/>
      <c r="BXI142" s="230"/>
      <c r="BXJ142" s="230"/>
      <c r="BXK142" s="230"/>
      <c r="BXL142" s="230"/>
      <c r="BXM142" s="230"/>
      <c r="BXN142" s="229"/>
      <c r="BXO142" s="226"/>
      <c r="BXP142" s="227"/>
      <c r="BXQ142" s="227"/>
      <c r="BXR142" s="227"/>
      <c r="BXS142" s="228"/>
      <c r="BXT142" s="228"/>
      <c r="BXU142" s="228"/>
      <c r="BXV142" s="228"/>
      <c r="BXW142" s="228"/>
      <c r="BXX142" s="228"/>
      <c r="BXY142" s="229"/>
      <c r="BXZ142" s="230"/>
      <c r="BYA142" s="230"/>
      <c r="BYB142" s="231"/>
      <c r="BYC142" s="229"/>
      <c r="BYD142" s="230"/>
      <c r="BYE142" s="229"/>
      <c r="BYF142" s="229"/>
      <c r="BYG142" s="230"/>
      <c r="BYH142" s="230"/>
      <c r="BYI142" s="230"/>
      <c r="BYJ142" s="230"/>
      <c r="BYK142" s="230"/>
      <c r="BYL142" s="230"/>
      <c r="BYM142" s="230"/>
      <c r="BYN142" s="230"/>
      <c r="BYO142" s="230"/>
      <c r="BYP142" s="230"/>
      <c r="BYQ142" s="230"/>
      <c r="BYR142" s="230"/>
      <c r="BYS142" s="229"/>
      <c r="BYT142" s="226"/>
      <c r="BYU142" s="227"/>
      <c r="BYV142" s="227"/>
      <c r="BYW142" s="227"/>
      <c r="BYX142" s="228"/>
      <c r="BYY142" s="228"/>
      <c r="BYZ142" s="228"/>
      <c r="BZA142" s="228"/>
      <c r="BZB142" s="228"/>
      <c r="BZC142" s="228"/>
      <c r="BZD142" s="229"/>
      <c r="BZE142" s="230"/>
      <c r="BZF142" s="230"/>
      <c r="BZG142" s="231"/>
      <c r="BZH142" s="229"/>
      <c r="BZI142" s="230"/>
      <c r="BZJ142" s="229"/>
      <c r="BZK142" s="229"/>
      <c r="BZL142" s="230"/>
      <c r="BZM142" s="230"/>
      <c r="BZN142" s="230"/>
      <c r="BZO142" s="230"/>
      <c r="BZP142" s="230"/>
      <c r="BZQ142" s="230"/>
      <c r="BZR142" s="230"/>
      <c r="BZS142" s="230"/>
      <c r="BZT142" s="230"/>
      <c r="BZU142" s="230"/>
      <c r="BZV142" s="230"/>
      <c r="BZW142" s="230"/>
      <c r="BZX142" s="229"/>
      <c r="BZY142" s="226"/>
      <c r="BZZ142" s="227"/>
      <c r="CAA142" s="227"/>
      <c r="CAB142" s="227"/>
      <c r="CAC142" s="228"/>
      <c r="CAD142" s="228"/>
      <c r="CAE142" s="228"/>
      <c r="CAF142" s="228"/>
      <c r="CAG142" s="228"/>
      <c r="CAH142" s="228"/>
      <c r="CAI142" s="229"/>
      <c r="CAJ142" s="230"/>
      <c r="CAK142" s="230"/>
      <c r="CAL142" s="231"/>
      <c r="CAM142" s="229"/>
      <c r="CAN142" s="230"/>
      <c r="CAO142" s="229"/>
      <c r="CAP142" s="229"/>
      <c r="CAQ142" s="230"/>
      <c r="CAR142" s="230"/>
      <c r="CAS142" s="230"/>
      <c r="CAT142" s="230"/>
      <c r="CAU142" s="230"/>
      <c r="CAV142" s="230"/>
      <c r="CAW142" s="230"/>
      <c r="CAX142" s="230"/>
      <c r="CAY142" s="230"/>
      <c r="CAZ142" s="230"/>
      <c r="CBA142" s="230"/>
      <c r="CBB142" s="230"/>
      <c r="CBC142" s="229"/>
      <c r="CBD142" s="226"/>
      <c r="CBE142" s="227"/>
      <c r="CBF142" s="227"/>
      <c r="CBG142" s="227"/>
      <c r="CBH142" s="228"/>
      <c r="CBI142" s="228"/>
      <c r="CBJ142" s="228"/>
      <c r="CBK142" s="228"/>
      <c r="CBL142" s="228"/>
      <c r="CBM142" s="228"/>
      <c r="CBN142" s="229"/>
      <c r="CBO142" s="230"/>
      <c r="CBP142" s="230"/>
      <c r="CBQ142" s="231"/>
      <c r="CBR142" s="229"/>
      <c r="CBS142" s="230"/>
      <c r="CBT142" s="229"/>
      <c r="CBU142" s="229"/>
      <c r="CBV142" s="230"/>
      <c r="CBW142" s="230"/>
      <c r="CBX142" s="230"/>
      <c r="CBY142" s="230"/>
      <c r="CBZ142" s="230"/>
      <c r="CCA142" s="230"/>
      <c r="CCB142" s="230"/>
      <c r="CCC142" s="230"/>
      <c r="CCD142" s="230"/>
      <c r="CCE142" s="230"/>
      <c r="CCF142" s="230"/>
      <c r="CCG142" s="230"/>
      <c r="CCH142" s="229"/>
      <c r="CCI142" s="226"/>
      <c r="CCJ142" s="227"/>
      <c r="CCK142" s="227"/>
      <c r="CCL142" s="227"/>
      <c r="CCM142" s="228"/>
      <c r="CCN142" s="228"/>
      <c r="CCO142" s="228"/>
      <c r="CCP142" s="228"/>
      <c r="CCQ142" s="228"/>
      <c r="CCR142" s="228"/>
      <c r="CCS142" s="229"/>
      <c r="CCT142" s="230"/>
      <c r="CCU142" s="230"/>
      <c r="CCV142" s="231"/>
      <c r="CCW142" s="229"/>
      <c r="CCX142" s="230"/>
      <c r="CCY142" s="229"/>
      <c r="CCZ142" s="229"/>
      <c r="CDA142" s="230"/>
      <c r="CDB142" s="230"/>
      <c r="CDC142" s="230"/>
      <c r="CDD142" s="230"/>
      <c r="CDE142" s="230"/>
      <c r="CDF142" s="230"/>
      <c r="CDG142" s="230"/>
      <c r="CDH142" s="230"/>
      <c r="CDI142" s="230"/>
      <c r="CDJ142" s="230"/>
      <c r="CDK142" s="230"/>
      <c r="CDL142" s="230"/>
      <c r="CDM142" s="229"/>
      <c r="CDN142" s="226"/>
      <c r="CDO142" s="227"/>
      <c r="CDP142" s="227"/>
      <c r="CDQ142" s="227"/>
      <c r="CDR142" s="228"/>
      <c r="CDS142" s="228"/>
      <c r="CDT142" s="228"/>
      <c r="CDU142" s="228"/>
      <c r="CDV142" s="228"/>
      <c r="CDW142" s="228"/>
      <c r="CDX142" s="229"/>
      <c r="CDY142" s="230"/>
      <c r="CDZ142" s="230"/>
      <c r="CEA142" s="231"/>
      <c r="CEB142" s="229"/>
      <c r="CEC142" s="230"/>
      <c r="CED142" s="229"/>
      <c r="CEE142" s="229"/>
      <c r="CEF142" s="230"/>
      <c r="CEG142" s="230"/>
      <c r="CEH142" s="230"/>
      <c r="CEI142" s="230"/>
      <c r="CEJ142" s="230"/>
      <c r="CEK142" s="230"/>
      <c r="CEL142" s="230"/>
      <c r="CEM142" s="230"/>
      <c r="CEN142" s="230"/>
      <c r="CEO142" s="230"/>
      <c r="CEP142" s="230"/>
      <c r="CEQ142" s="230"/>
      <c r="CER142" s="229"/>
      <c r="CES142" s="226"/>
      <c r="CET142" s="227"/>
      <c r="CEU142" s="227"/>
      <c r="CEV142" s="227"/>
      <c r="CEW142" s="228"/>
      <c r="CEX142" s="228"/>
      <c r="CEY142" s="228"/>
      <c r="CEZ142" s="228"/>
      <c r="CFA142" s="228"/>
      <c r="CFB142" s="228"/>
      <c r="CFC142" s="229"/>
      <c r="CFD142" s="230"/>
      <c r="CFE142" s="230"/>
      <c r="CFF142" s="231"/>
      <c r="CFG142" s="229"/>
      <c r="CFH142" s="230"/>
      <c r="CFI142" s="229"/>
      <c r="CFJ142" s="229"/>
      <c r="CFK142" s="230"/>
      <c r="CFL142" s="230"/>
      <c r="CFM142" s="230"/>
      <c r="CFN142" s="230"/>
      <c r="CFO142" s="230"/>
      <c r="CFP142" s="230"/>
      <c r="CFQ142" s="230"/>
      <c r="CFR142" s="230"/>
      <c r="CFS142" s="230"/>
      <c r="CFT142" s="230"/>
      <c r="CFU142" s="230"/>
      <c r="CFV142" s="230"/>
      <c r="CFW142" s="229"/>
      <c r="CFX142" s="226"/>
      <c r="CFY142" s="227"/>
      <c r="CFZ142" s="227"/>
      <c r="CGA142" s="227"/>
      <c r="CGB142" s="228"/>
      <c r="CGC142" s="228"/>
      <c r="CGD142" s="228"/>
      <c r="CGE142" s="228"/>
      <c r="CGF142" s="228"/>
      <c r="CGG142" s="228"/>
      <c r="CGH142" s="229"/>
      <c r="CGI142" s="230"/>
      <c r="CGJ142" s="230"/>
      <c r="CGK142" s="231"/>
      <c r="CGL142" s="229"/>
      <c r="CGM142" s="230"/>
      <c r="CGN142" s="229"/>
      <c r="CGO142" s="229"/>
      <c r="CGP142" s="230"/>
      <c r="CGQ142" s="230"/>
      <c r="CGR142" s="230"/>
      <c r="CGS142" s="230"/>
      <c r="CGT142" s="230"/>
      <c r="CGU142" s="230"/>
      <c r="CGV142" s="230"/>
      <c r="CGW142" s="230"/>
      <c r="CGX142" s="230"/>
      <c r="CGY142" s="230"/>
      <c r="CGZ142" s="230"/>
      <c r="CHA142" s="230"/>
      <c r="CHB142" s="229"/>
      <c r="CHC142" s="226"/>
      <c r="CHD142" s="227"/>
      <c r="CHE142" s="227"/>
      <c r="CHF142" s="227"/>
      <c r="CHG142" s="228"/>
      <c r="CHH142" s="228"/>
      <c r="CHI142" s="228"/>
      <c r="CHJ142" s="228"/>
      <c r="CHK142" s="228"/>
      <c r="CHL142" s="228"/>
      <c r="CHM142" s="229"/>
      <c r="CHN142" s="230"/>
      <c r="CHO142" s="230"/>
      <c r="CHP142" s="231"/>
      <c r="CHQ142" s="229"/>
      <c r="CHR142" s="230"/>
      <c r="CHS142" s="229"/>
      <c r="CHT142" s="229"/>
      <c r="CHU142" s="230"/>
      <c r="CHV142" s="230"/>
      <c r="CHW142" s="230"/>
      <c r="CHX142" s="230"/>
      <c r="CHY142" s="230"/>
      <c r="CHZ142" s="230"/>
      <c r="CIA142" s="230"/>
      <c r="CIB142" s="230"/>
      <c r="CIC142" s="230"/>
      <c r="CID142" s="230"/>
      <c r="CIE142" s="230"/>
      <c r="CIF142" s="230"/>
      <c r="CIG142" s="229"/>
      <c r="CIH142" s="226"/>
      <c r="CII142" s="227"/>
      <c r="CIJ142" s="227"/>
      <c r="CIK142" s="227"/>
      <c r="CIL142" s="228"/>
      <c r="CIM142" s="228"/>
      <c r="CIN142" s="228"/>
      <c r="CIO142" s="228"/>
      <c r="CIP142" s="228"/>
      <c r="CIQ142" s="228"/>
      <c r="CIR142" s="229"/>
      <c r="CIS142" s="230"/>
      <c r="CIT142" s="230"/>
      <c r="CIU142" s="231"/>
      <c r="CIV142" s="229"/>
      <c r="CIW142" s="230"/>
      <c r="CIX142" s="229"/>
      <c r="CIY142" s="229"/>
      <c r="CIZ142" s="230"/>
      <c r="CJA142" s="230"/>
      <c r="CJB142" s="230"/>
      <c r="CJC142" s="230"/>
      <c r="CJD142" s="230"/>
      <c r="CJE142" s="230"/>
      <c r="CJF142" s="230"/>
      <c r="CJG142" s="230"/>
      <c r="CJH142" s="230"/>
      <c r="CJI142" s="230"/>
      <c r="CJJ142" s="230"/>
      <c r="CJK142" s="230"/>
      <c r="CJL142" s="229"/>
      <c r="CJM142" s="226"/>
      <c r="CJN142" s="227"/>
      <c r="CJO142" s="227"/>
      <c r="CJP142" s="227"/>
      <c r="CJQ142" s="228"/>
      <c r="CJR142" s="228"/>
      <c r="CJS142" s="228"/>
      <c r="CJT142" s="228"/>
      <c r="CJU142" s="228"/>
      <c r="CJV142" s="228"/>
      <c r="CJW142" s="229"/>
      <c r="CJX142" s="230"/>
      <c r="CJY142" s="230"/>
      <c r="CJZ142" s="231"/>
      <c r="CKA142" s="229"/>
      <c r="CKB142" s="230"/>
      <c r="CKC142" s="229"/>
      <c r="CKD142" s="229"/>
      <c r="CKE142" s="230"/>
      <c r="CKF142" s="230"/>
      <c r="CKG142" s="230"/>
      <c r="CKH142" s="230"/>
      <c r="CKI142" s="230"/>
      <c r="CKJ142" s="230"/>
      <c r="CKK142" s="230"/>
      <c r="CKL142" s="230"/>
      <c r="CKM142" s="230"/>
      <c r="CKN142" s="230"/>
      <c r="CKO142" s="230"/>
      <c r="CKP142" s="230"/>
      <c r="CKQ142" s="229"/>
      <c r="CKR142" s="226"/>
      <c r="CKS142" s="227"/>
      <c r="CKT142" s="227"/>
      <c r="CKU142" s="227"/>
      <c r="CKV142" s="228"/>
      <c r="CKW142" s="228"/>
      <c r="CKX142" s="228"/>
      <c r="CKY142" s="228"/>
      <c r="CKZ142" s="228"/>
      <c r="CLA142" s="228"/>
      <c r="CLB142" s="229"/>
      <c r="CLC142" s="230"/>
      <c r="CLD142" s="230"/>
      <c r="CLE142" s="231"/>
      <c r="CLF142" s="229"/>
      <c r="CLG142" s="230"/>
      <c r="CLH142" s="229"/>
      <c r="CLI142" s="229"/>
      <c r="CLJ142" s="230"/>
      <c r="CLK142" s="230"/>
      <c r="CLL142" s="230"/>
      <c r="CLM142" s="230"/>
      <c r="CLN142" s="230"/>
      <c r="CLO142" s="230"/>
      <c r="CLP142" s="230"/>
      <c r="CLQ142" s="230"/>
      <c r="CLR142" s="230"/>
      <c r="CLS142" s="230"/>
      <c r="CLT142" s="230"/>
      <c r="CLU142" s="230"/>
      <c r="CLV142" s="229"/>
      <c r="CLW142" s="226"/>
      <c r="CLX142" s="227"/>
      <c r="CLY142" s="227"/>
      <c r="CLZ142" s="227"/>
      <c r="CMA142" s="228"/>
      <c r="CMB142" s="228"/>
      <c r="CMC142" s="228"/>
      <c r="CMD142" s="228"/>
      <c r="CME142" s="228"/>
      <c r="CMF142" s="228"/>
      <c r="CMG142" s="229"/>
      <c r="CMH142" s="230"/>
      <c r="CMI142" s="230"/>
      <c r="CMJ142" s="231"/>
      <c r="CMK142" s="229"/>
      <c r="CML142" s="230"/>
      <c r="CMM142" s="229"/>
      <c r="CMN142" s="229"/>
      <c r="CMO142" s="230"/>
      <c r="CMP142" s="230"/>
      <c r="CMQ142" s="230"/>
      <c r="CMR142" s="230"/>
      <c r="CMS142" s="230"/>
      <c r="CMT142" s="230"/>
      <c r="CMU142" s="230"/>
      <c r="CMV142" s="230"/>
      <c r="CMW142" s="230"/>
      <c r="CMX142" s="230"/>
      <c r="CMY142" s="230"/>
      <c r="CMZ142" s="230"/>
      <c r="CNA142" s="229"/>
      <c r="CNB142" s="226"/>
      <c r="CNC142" s="227"/>
      <c r="CND142" s="227"/>
      <c r="CNE142" s="227"/>
      <c r="CNF142" s="228"/>
      <c r="CNG142" s="228"/>
      <c r="CNH142" s="228"/>
      <c r="CNI142" s="228"/>
      <c r="CNJ142" s="228"/>
      <c r="CNK142" s="228"/>
      <c r="CNL142" s="229"/>
      <c r="CNM142" s="230"/>
      <c r="CNN142" s="230"/>
      <c r="CNO142" s="231"/>
      <c r="CNP142" s="229"/>
      <c r="CNQ142" s="230"/>
      <c r="CNR142" s="229"/>
      <c r="CNS142" s="229"/>
      <c r="CNT142" s="230"/>
      <c r="CNU142" s="230"/>
      <c r="CNV142" s="230"/>
      <c r="CNW142" s="230"/>
      <c r="CNX142" s="230"/>
      <c r="CNY142" s="230"/>
      <c r="CNZ142" s="230"/>
      <c r="COA142" s="230"/>
      <c r="COB142" s="230"/>
      <c r="COC142" s="230"/>
      <c r="COD142" s="230"/>
      <c r="COE142" s="230"/>
      <c r="COF142" s="229"/>
      <c r="COG142" s="226"/>
      <c r="COH142" s="227"/>
      <c r="COI142" s="227"/>
      <c r="COJ142" s="227"/>
      <c r="COK142" s="228"/>
      <c r="COL142" s="228"/>
      <c r="COM142" s="228"/>
      <c r="CON142" s="228"/>
      <c r="COO142" s="228"/>
      <c r="COP142" s="228"/>
      <c r="COQ142" s="229"/>
      <c r="COR142" s="230"/>
      <c r="COS142" s="230"/>
      <c r="COT142" s="231"/>
      <c r="COU142" s="229"/>
      <c r="COV142" s="230"/>
      <c r="COW142" s="229"/>
      <c r="COX142" s="229"/>
      <c r="COY142" s="230"/>
      <c r="COZ142" s="230"/>
      <c r="CPA142" s="230"/>
      <c r="CPB142" s="230"/>
      <c r="CPC142" s="230"/>
      <c r="CPD142" s="230"/>
      <c r="CPE142" s="230"/>
      <c r="CPF142" s="230"/>
      <c r="CPG142" s="230"/>
      <c r="CPH142" s="230"/>
      <c r="CPI142" s="230"/>
      <c r="CPJ142" s="230"/>
      <c r="CPK142" s="229"/>
      <c r="CPL142" s="226"/>
      <c r="CPM142" s="227"/>
      <c r="CPN142" s="227"/>
      <c r="CPO142" s="227"/>
      <c r="CPP142" s="228"/>
      <c r="CPQ142" s="228"/>
      <c r="CPR142" s="228"/>
      <c r="CPS142" s="228"/>
      <c r="CPT142" s="228"/>
      <c r="CPU142" s="228"/>
      <c r="CPV142" s="229"/>
      <c r="CPW142" s="230"/>
      <c r="CPX142" s="230"/>
      <c r="CPY142" s="231"/>
      <c r="CPZ142" s="229"/>
      <c r="CQA142" s="230"/>
      <c r="CQB142" s="229"/>
      <c r="CQC142" s="229"/>
      <c r="CQD142" s="230"/>
      <c r="CQE142" s="230"/>
      <c r="CQF142" s="230"/>
      <c r="CQG142" s="230"/>
      <c r="CQH142" s="230"/>
      <c r="CQI142" s="230"/>
      <c r="CQJ142" s="230"/>
      <c r="CQK142" s="230"/>
      <c r="CQL142" s="230"/>
      <c r="CQM142" s="230"/>
      <c r="CQN142" s="230"/>
      <c r="CQO142" s="230"/>
      <c r="CQP142" s="229"/>
      <c r="CQQ142" s="226"/>
      <c r="CQR142" s="227"/>
      <c r="CQS142" s="227"/>
      <c r="CQT142" s="227"/>
      <c r="CQU142" s="228"/>
      <c r="CQV142" s="228"/>
      <c r="CQW142" s="228"/>
      <c r="CQX142" s="228"/>
      <c r="CQY142" s="228"/>
      <c r="CQZ142" s="228"/>
      <c r="CRA142" s="229"/>
      <c r="CRB142" s="230"/>
      <c r="CRC142" s="230"/>
      <c r="CRD142" s="231"/>
      <c r="CRE142" s="229"/>
      <c r="CRF142" s="230"/>
      <c r="CRG142" s="229"/>
      <c r="CRH142" s="229"/>
      <c r="CRI142" s="230"/>
      <c r="CRJ142" s="230"/>
      <c r="CRK142" s="230"/>
      <c r="CRL142" s="230"/>
      <c r="CRM142" s="230"/>
      <c r="CRN142" s="230"/>
      <c r="CRO142" s="230"/>
      <c r="CRP142" s="230"/>
      <c r="CRQ142" s="230"/>
      <c r="CRR142" s="230"/>
      <c r="CRS142" s="230"/>
      <c r="CRT142" s="230"/>
      <c r="CRU142" s="229"/>
      <c r="CRV142" s="226"/>
      <c r="CRW142" s="227"/>
      <c r="CRX142" s="227"/>
      <c r="CRY142" s="227"/>
      <c r="CRZ142" s="228"/>
      <c r="CSA142" s="228"/>
      <c r="CSB142" s="228"/>
      <c r="CSC142" s="228"/>
      <c r="CSD142" s="228"/>
      <c r="CSE142" s="228"/>
      <c r="CSF142" s="229"/>
      <c r="CSG142" s="230"/>
      <c r="CSH142" s="230"/>
      <c r="CSI142" s="231"/>
      <c r="CSJ142" s="229"/>
      <c r="CSK142" s="230"/>
      <c r="CSL142" s="229"/>
      <c r="CSM142" s="229"/>
      <c r="CSN142" s="230"/>
      <c r="CSO142" s="230"/>
      <c r="CSP142" s="230"/>
      <c r="CSQ142" s="230"/>
      <c r="CSR142" s="230"/>
      <c r="CSS142" s="230"/>
      <c r="CST142" s="230"/>
      <c r="CSU142" s="230"/>
      <c r="CSV142" s="230"/>
      <c r="CSW142" s="230"/>
      <c r="CSX142" s="230"/>
      <c r="CSY142" s="230"/>
      <c r="CSZ142" s="229"/>
      <c r="CTA142" s="226"/>
      <c r="CTB142" s="227"/>
      <c r="CTC142" s="227"/>
      <c r="CTD142" s="227"/>
      <c r="CTE142" s="228"/>
      <c r="CTF142" s="228"/>
      <c r="CTG142" s="228"/>
      <c r="CTH142" s="228"/>
      <c r="CTI142" s="228"/>
      <c r="CTJ142" s="228"/>
      <c r="CTK142" s="229"/>
      <c r="CTL142" s="230"/>
      <c r="CTM142" s="230"/>
      <c r="CTN142" s="231"/>
      <c r="CTO142" s="229"/>
      <c r="CTP142" s="230"/>
      <c r="CTQ142" s="229"/>
      <c r="CTR142" s="229"/>
      <c r="CTS142" s="230"/>
      <c r="CTT142" s="230"/>
      <c r="CTU142" s="230"/>
      <c r="CTV142" s="230"/>
      <c r="CTW142" s="230"/>
      <c r="CTX142" s="230"/>
      <c r="CTY142" s="230"/>
      <c r="CTZ142" s="230"/>
      <c r="CUA142" s="230"/>
      <c r="CUB142" s="230"/>
      <c r="CUC142" s="230"/>
      <c r="CUD142" s="230"/>
      <c r="CUE142" s="229"/>
      <c r="CUF142" s="226"/>
      <c r="CUG142" s="227"/>
      <c r="CUH142" s="227"/>
      <c r="CUI142" s="227"/>
      <c r="CUJ142" s="228"/>
      <c r="CUK142" s="228"/>
      <c r="CUL142" s="228"/>
      <c r="CUM142" s="228"/>
      <c r="CUN142" s="228"/>
      <c r="CUO142" s="228"/>
      <c r="CUP142" s="229"/>
      <c r="CUQ142" s="230"/>
      <c r="CUR142" s="230"/>
      <c r="CUS142" s="231"/>
      <c r="CUT142" s="229"/>
      <c r="CUU142" s="230"/>
      <c r="CUV142" s="229"/>
      <c r="CUW142" s="229"/>
      <c r="CUX142" s="230"/>
      <c r="CUY142" s="230"/>
      <c r="CUZ142" s="230"/>
      <c r="CVA142" s="230"/>
      <c r="CVB142" s="230"/>
      <c r="CVC142" s="230"/>
      <c r="CVD142" s="230"/>
      <c r="CVE142" s="230"/>
      <c r="CVF142" s="230"/>
      <c r="CVG142" s="230"/>
      <c r="CVH142" s="230"/>
      <c r="CVI142" s="230"/>
      <c r="CVJ142" s="229"/>
      <c r="CVK142" s="226"/>
      <c r="CVL142" s="227"/>
      <c r="CVM142" s="227"/>
      <c r="CVN142" s="227"/>
      <c r="CVO142" s="228"/>
      <c r="CVP142" s="228"/>
      <c r="CVQ142" s="228"/>
      <c r="CVR142" s="228"/>
      <c r="CVS142" s="228"/>
      <c r="CVT142" s="228"/>
      <c r="CVU142" s="229"/>
      <c r="CVV142" s="230"/>
      <c r="CVW142" s="230"/>
      <c r="CVX142" s="231"/>
      <c r="CVY142" s="229"/>
      <c r="CVZ142" s="230"/>
      <c r="CWA142" s="229"/>
      <c r="CWB142" s="229"/>
      <c r="CWC142" s="230"/>
      <c r="CWD142" s="230"/>
      <c r="CWE142" s="230"/>
      <c r="CWF142" s="230"/>
      <c r="CWG142" s="230"/>
      <c r="CWH142" s="230"/>
      <c r="CWI142" s="230"/>
      <c r="CWJ142" s="230"/>
      <c r="CWK142" s="230"/>
      <c r="CWL142" s="230"/>
      <c r="CWM142" s="230"/>
      <c r="CWN142" s="230"/>
      <c r="CWO142" s="229"/>
      <c r="CWP142" s="226"/>
      <c r="CWQ142" s="227"/>
      <c r="CWR142" s="227"/>
      <c r="CWS142" s="227"/>
      <c r="CWT142" s="228"/>
      <c r="CWU142" s="228"/>
      <c r="CWV142" s="228"/>
      <c r="CWW142" s="228"/>
      <c r="CWX142" s="228"/>
      <c r="CWY142" s="228"/>
      <c r="CWZ142" s="229"/>
      <c r="CXA142" s="230"/>
      <c r="CXB142" s="230"/>
      <c r="CXC142" s="231"/>
      <c r="CXD142" s="229"/>
      <c r="CXE142" s="230"/>
      <c r="CXF142" s="229"/>
      <c r="CXG142" s="229"/>
      <c r="CXH142" s="230"/>
      <c r="CXI142" s="230"/>
      <c r="CXJ142" s="230"/>
      <c r="CXK142" s="230"/>
      <c r="CXL142" s="230"/>
      <c r="CXM142" s="230"/>
      <c r="CXN142" s="230"/>
      <c r="CXO142" s="230"/>
      <c r="CXP142" s="230"/>
      <c r="CXQ142" s="230"/>
      <c r="CXR142" s="230"/>
      <c r="CXS142" s="230"/>
      <c r="CXT142" s="229"/>
      <c r="CXU142" s="226"/>
      <c r="CXV142" s="227"/>
      <c r="CXW142" s="227"/>
      <c r="CXX142" s="227"/>
      <c r="CXY142" s="228"/>
      <c r="CXZ142" s="228"/>
      <c r="CYA142" s="228"/>
      <c r="CYB142" s="228"/>
      <c r="CYC142" s="228"/>
      <c r="CYD142" s="228"/>
      <c r="CYE142" s="229"/>
      <c r="CYF142" s="230"/>
      <c r="CYG142" s="230"/>
      <c r="CYH142" s="231"/>
      <c r="CYI142" s="229"/>
      <c r="CYJ142" s="230"/>
      <c r="CYK142" s="229"/>
      <c r="CYL142" s="229"/>
      <c r="CYM142" s="230"/>
      <c r="CYN142" s="230"/>
      <c r="CYO142" s="230"/>
      <c r="CYP142" s="230"/>
      <c r="CYQ142" s="230"/>
      <c r="CYR142" s="230"/>
      <c r="CYS142" s="230"/>
      <c r="CYT142" s="230"/>
      <c r="CYU142" s="230"/>
      <c r="CYV142" s="230"/>
      <c r="CYW142" s="230"/>
      <c r="CYX142" s="230"/>
      <c r="CYY142" s="229"/>
      <c r="CYZ142" s="226"/>
      <c r="CZA142" s="227"/>
      <c r="CZB142" s="227"/>
      <c r="CZC142" s="227"/>
      <c r="CZD142" s="228"/>
      <c r="CZE142" s="228"/>
      <c r="CZF142" s="228"/>
      <c r="CZG142" s="228"/>
      <c r="CZH142" s="228"/>
      <c r="CZI142" s="228"/>
      <c r="CZJ142" s="229"/>
      <c r="CZK142" s="230"/>
      <c r="CZL142" s="230"/>
      <c r="CZM142" s="231"/>
      <c r="CZN142" s="229"/>
      <c r="CZO142" s="230"/>
      <c r="CZP142" s="229"/>
      <c r="CZQ142" s="229"/>
      <c r="CZR142" s="230"/>
      <c r="CZS142" s="230"/>
      <c r="CZT142" s="230"/>
      <c r="CZU142" s="230"/>
      <c r="CZV142" s="230"/>
      <c r="CZW142" s="230"/>
      <c r="CZX142" s="230"/>
      <c r="CZY142" s="230"/>
      <c r="CZZ142" s="230"/>
      <c r="DAA142" s="230"/>
      <c r="DAB142" s="230"/>
      <c r="DAC142" s="230"/>
      <c r="DAD142" s="229"/>
      <c r="DAE142" s="226"/>
      <c r="DAF142" s="227"/>
      <c r="DAG142" s="227"/>
      <c r="DAH142" s="227"/>
      <c r="DAI142" s="228"/>
      <c r="DAJ142" s="228"/>
      <c r="DAK142" s="228"/>
      <c r="DAL142" s="228"/>
      <c r="DAM142" s="228"/>
      <c r="DAN142" s="228"/>
      <c r="DAO142" s="229"/>
      <c r="DAP142" s="230"/>
      <c r="DAQ142" s="230"/>
      <c r="DAR142" s="231"/>
      <c r="DAS142" s="229"/>
      <c r="DAT142" s="230"/>
      <c r="DAU142" s="229"/>
      <c r="DAV142" s="229"/>
      <c r="DAW142" s="230"/>
      <c r="DAX142" s="230"/>
      <c r="DAY142" s="230"/>
      <c r="DAZ142" s="230"/>
      <c r="DBA142" s="230"/>
      <c r="DBB142" s="230"/>
      <c r="DBC142" s="230"/>
      <c r="DBD142" s="230"/>
      <c r="DBE142" s="230"/>
      <c r="DBF142" s="230"/>
      <c r="DBG142" s="230"/>
      <c r="DBH142" s="230"/>
      <c r="DBI142" s="229"/>
      <c r="DBJ142" s="226"/>
      <c r="DBK142" s="227"/>
      <c r="DBL142" s="227"/>
      <c r="DBM142" s="227"/>
      <c r="DBN142" s="228"/>
      <c r="DBO142" s="228"/>
      <c r="DBP142" s="228"/>
      <c r="DBQ142" s="228"/>
      <c r="DBR142" s="228"/>
      <c r="DBS142" s="228"/>
      <c r="DBT142" s="229"/>
      <c r="DBU142" s="230"/>
      <c r="DBV142" s="230"/>
      <c r="DBW142" s="231"/>
      <c r="DBX142" s="229"/>
      <c r="DBY142" s="230"/>
      <c r="DBZ142" s="229"/>
      <c r="DCA142" s="229"/>
      <c r="DCB142" s="230"/>
      <c r="DCC142" s="230"/>
      <c r="DCD142" s="230"/>
      <c r="DCE142" s="230"/>
      <c r="DCF142" s="230"/>
      <c r="DCG142" s="230"/>
      <c r="DCH142" s="230"/>
      <c r="DCI142" s="230"/>
      <c r="DCJ142" s="230"/>
      <c r="DCK142" s="230"/>
      <c r="DCL142" s="230"/>
      <c r="DCM142" s="230"/>
      <c r="DCN142" s="229"/>
      <c r="DCO142" s="226"/>
      <c r="DCP142" s="227"/>
      <c r="DCQ142" s="227"/>
      <c r="DCR142" s="227"/>
      <c r="DCS142" s="228"/>
      <c r="DCT142" s="228"/>
      <c r="DCU142" s="228"/>
      <c r="DCV142" s="228"/>
      <c r="DCW142" s="228"/>
      <c r="DCX142" s="228"/>
      <c r="DCY142" s="229"/>
      <c r="DCZ142" s="230"/>
      <c r="DDA142" s="230"/>
      <c r="DDB142" s="231"/>
      <c r="DDC142" s="229"/>
      <c r="DDD142" s="230"/>
      <c r="DDE142" s="229"/>
      <c r="DDF142" s="229"/>
      <c r="DDG142" s="230"/>
      <c r="DDH142" s="230"/>
      <c r="DDI142" s="230"/>
      <c r="DDJ142" s="230"/>
      <c r="DDK142" s="230"/>
      <c r="DDL142" s="230"/>
      <c r="DDM142" s="230"/>
      <c r="DDN142" s="230"/>
      <c r="DDO142" s="230"/>
      <c r="DDP142" s="230"/>
      <c r="DDQ142" s="230"/>
      <c r="DDR142" s="230"/>
      <c r="DDS142" s="229"/>
      <c r="DDT142" s="226"/>
      <c r="DDU142" s="227"/>
      <c r="DDV142" s="227"/>
      <c r="DDW142" s="227"/>
      <c r="DDX142" s="228"/>
      <c r="DDY142" s="228"/>
      <c r="DDZ142" s="228"/>
      <c r="DEA142" s="228"/>
      <c r="DEB142" s="228"/>
      <c r="DEC142" s="228"/>
      <c r="DED142" s="229"/>
      <c r="DEE142" s="230"/>
      <c r="DEF142" s="230"/>
      <c r="DEG142" s="231"/>
      <c r="DEH142" s="229"/>
      <c r="DEI142" s="230"/>
      <c r="DEJ142" s="229"/>
      <c r="DEK142" s="229"/>
      <c r="DEL142" s="230"/>
      <c r="DEM142" s="230"/>
      <c r="DEN142" s="230"/>
      <c r="DEO142" s="230"/>
      <c r="DEP142" s="230"/>
      <c r="DEQ142" s="230"/>
      <c r="DER142" s="230"/>
      <c r="DES142" s="230"/>
      <c r="DET142" s="230"/>
      <c r="DEU142" s="230"/>
      <c r="DEV142" s="230"/>
      <c r="DEW142" s="230"/>
      <c r="DEX142" s="229"/>
      <c r="DEY142" s="226"/>
      <c r="DEZ142" s="227"/>
      <c r="DFA142" s="227"/>
      <c r="DFB142" s="227"/>
      <c r="DFC142" s="228"/>
      <c r="DFD142" s="228"/>
      <c r="DFE142" s="228"/>
      <c r="DFF142" s="228"/>
      <c r="DFG142" s="228"/>
      <c r="DFH142" s="228"/>
      <c r="DFI142" s="229"/>
      <c r="DFJ142" s="230"/>
      <c r="DFK142" s="230"/>
      <c r="DFL142" s="231"/>
      <c r="DFM142" s="229"/>
      <c r="DFN142" s="230"/>
      <c r="DFO142" s="229"/>
      <c r="DFP142" s="229"/>
      <c r="DFQ142" s="230"/>
      <c r="DFR142" s="230"/>
      <c r="DFS142" s="230"/>
      <c r="DFT142" s="230"/>
      <c r="DFU142" s="230"/>
      <c r="DFV142" s="230"/>
      <c r="DFW142" s="230"/>
      <c r="DFX142" s="230"/>
      <c r="DFY142" s="230"/>
      <c r="DFZ142" s="230"/>
      <c r="DGA142" s="230"/>
      <c r="DGB142" s="230"/>
      <c r="DGC142" s="229"/>
      <c r="DGD142" s="226"/>
      <c r="DGE142" s="227"/>
      <c r="DGF142" s="227"/>
      <c r="DGG142" s="227"/>
      <c r="DGH142" s="228"/>
      <c r="DGI142" s="228"/>
      <c r="DGJ142" s="228"/>
      <c r="DGK142" s="228"/>
      <c r="DGL142" s="228"/>
      <c r="DGM142" s="228"/>
      <c r="DGN142" s="229"/>
      <c r="DGO142" s="230"/>
      <c r="DGP142" s="230"/>
      <c r="DGQ142" s="231"/>
      <c r="DGR142" s="229"/>
      <c r="DGS142" s="230"/>
      <c r="DGT142" s="229"/>
      <c r="DGU142" s="229"/>
      <c r="DGV142" s="230"/>
      <c r="DGW142" s="230"/>
      <c r="DGX142" s="230"/>
      <c r="DGY142" s="230"/>
      <c r="DGZ142" s="230"/>
      <c r="DHA142" s="230"/>
      <c r="DHB142" s="230"/>
      <c r="DHC142" s="230"/>
      <c r="DHD142" s="230"/>
      <c r="DHE142" s="230"/>
      <c r="DHF142" s="230"/>
      <c r="DHG142" s="230"/>
      <c r="DHH142" s="229"/>
      <c r="DHI142" s="226"/>
      <c r="DHJ142" s="227"/>
      <c r="DHK142" s="227"/>
      <c r="DHL142" s="227"/>
      <c r="DHM142" s="228"/>
      <c r="DHN142" s="228"/>
      <c r="DHO142" s="228"/>
      <c r="DHP142" s="228"/>
      <c r="DHQ142" s="228"/>
      <c r="DHR142" s="228"/>
      <c r="DHS142" s="229"/>
      <c r="DHT142" s="230"/>
      <c r="DHU142" s="230"/>
      <c r="DHV142" s="231"/>
      <c r="DHW142" s="229"/>
      <c r="DHX142" s="230"/>
      <c r="DHY142" s="229"/>
      <c r="DHZ142" s="229"/>
      <c r="DIA142" s="230"/>
      <c r="DIB142" s="230"/>
      <c r="DIC142" s="230"/>
      <c r="DID142" s="230"/>
      <c r="DIE142" s="230"/>
      <c r="DIF142" s="230"/>
      <c r="DIG142" s="230"/>
      <c r="DIH142" s="230"/>
      <c r="DII142" s="230"/>
      <c r="DIJ142" s="230"/>
      <c r="DIK142" s="230"/>
      <c r="DIL142" s="230"/>
      <c r="DIM142" s="229"/>
      <c r="DIN142" s="226"/>
      <c r="DIO142" s="227"/>
      <c r="DIP142" s="227"/>
      <c r="DIQ142" s="227"/>
      <c r="DIR142" s="228"/>
      <c r="DIS142" s="228"/>
      <c r="DIT142" s="228"/>
      <c r="DIU142" s="228"/>
      <c r="DIV142" s="228"/>
      <c r="DIW142" s="228"/>
      <c r="DIX142" s="229"/>
      <c r="DIY142" s="230"/>
      <c r="DIZ142" s="230"/>
      <c r="DJA142" s="231"/>
      <c r="DJB142" s="229"/>
      <c r="DJC142" s="230"/>
      <c r="DJD142" s="229"/>
      <c r="DJE142" s="229"/>
      <c r="DJF142" s="230"/>
      <c r="DJG142" s="230"/>
      <c r="DJH142" s="230"/>
      <c r="DJI142" s="230"/>
      <c r="DJJ142" s="230"/>
      <c r="DJK142" s="230"/>
      <c r="DJL142" s="230"/>
      <c r="DJM142" s="230"/>
      <c r="DJN142" s="230"/>
      <c r="DJO142" s="230"/>
      <c r="DJP142" s="230"/>
      <c r="DJQ142" s="230"/>
      <c r="DJR142" s="229"/>
      <c r="DJS142" s="226"/>
      <c r="DJT142" s="227"/>
      <c r="DJU142" s="227"/>
      <c r="DJV142" s="227"/>
      <c r="DJW142" s="228"/>
      <c r="DJX142" s="228"/>
      <c r="DJY142" s="228"/>
      <c r="DJZ142" s="228"/>
      <c r="DKA142" s="228"/>
      <c r="DKB142" s="228"/>
      <c r="DKC142" s="229"/>
      <c r="DKD142" s="230"/>
      <c r="DKE142" s="230"/>
      <c r="DKF142" s="231"/>
      <c r="DKG142" s="229"/>
      <c r="DKH142" s="230"/>
      <c r="DKI142" s="229"/>
      <c r="DKJ142" s="229"/>
      <c r="DKK142" s="230"/>
      <c r="DKL142" s="230"/>
      <c r="DKM142" s="230"/>
      <c r="DKN142" s="230"/>
      <c r="DKO142" s="230"/>
      <c r="DKP142" s="230"/>
      <c r="DKQ142" s="230"/>
      <c r="DKR142" s="230"/>
      <c r="DKS142" s="230"/>
      <c r="DKT142" s="230"/>
      <c r="DKU142" s="230"/>
      <c r="DKV142" s="230"/>
      <c r="DKW142" s="229"/>
      <c r="DKX142" s="226"/>
      <c r="DKY142" s="227"/>
      <c r="DKZ142" s="227"/>
      <c r="DLA142" s="227"/>
      <c r="DLB142" s="228"/>
      <c r="DLC142" s="228"/>
      <c r="DLD142" s="228"/>
      <c r="DLE142" s="228"/>
      <c r="DLF142" s="228"/>
      <c r="DLG142" s="228"/>
      <c r="DLH142" s="229"/>
      <c r="DLI142" s="230"/>
      <c r="DLJ142" s="230"/>
      <c r="DLK142" s="231"/>
      <c r="DLL142" s="229"/>
      <c r="DLM142" s="230"/>
      <c r="DLN142" s="229"/>
      <c r="DLO142" s="229"/>
      <c r="DLP142" s="230"/>
      <c r="DLQ142" s="230"/>
      <c r="DLR142" s="230"/>
      <c r="DLS142" s="230"/>
      <c r="DLT142" s="230"/>
      <c r="DLU142" s="230"/>
      <c r="DLV142" s="230"/>
      <c r="DLW142" s="230"/>
      <c r="DLX142" s="230"/>
      <c r="DLY142" s="230"/>
      <c r="DLZ142" s="230"/>
      <c r="DMA142" s="230"/>
      <c r="DMB142" s="229"/>
      <c r="DMC142" s="226"/>
      <c r="DMD142" s="227"/>
      <c r="DME142" s="227"/>
      <c r="DMF142" s="227"/>
      <c r="DMG142" s="228"/>
      <c r="DMH142" s="228"/>
      <c r="DMI142" s="228"/>
      <c r="DMJ142" s="228"/>
      <c r="DMK142" s="228"/>
      <c r="DML142" s="228"/>
      <c r="DMM142" s="229"/>
      <c r="DMN142" s="230"/>
      <c r="DMO142" s="230"/>
      <c r="DMP142" s="231"/>
      <c r="DMQ142" s="229"/>
      <c r="DMR142" s="230"/>
      <c r="DMS142" s="229"/>
      <c r="DMT142" s="229"/>
      <c r="DMU142" s="230"/>
      <c r="DMV142" s="230"/>
      <c r="DMW142" s="230"/>
      <c r="DMX142" s="230"/>
      <c r="DMY142" s="230"/>
      <c r="DMZ142" s="230"/>
      <c r="DNA142" s="230"/>
      <c r="DNB142" s="230"/>
      <c r="DNC142" s="230"/>
      <c r="DND142" s="230"/>
      <c r="DNE142" s="230"/>
      <c r="DNF142" s="230"/>
      <c r="DNG142" s="229"/>
      <c r="DNH142" s="226"/>
      <c r="DNI142" s="227"/>
      <c r="DNJ142" s="227"/>
      <c r="DNK142" s="227"/>
      <c r="DNL142" s="228"/>
      <c r="DNM142" s="228"/>
      <c r="DNN142" s="228"/>
      <c r="DNO142" s="228"/>
      <c r="DNP142" s="228"/>
      <c r="DNQ142" s="228"/>
      <c r="DNR142" s="229"/>
      <c r="DNS142" s="230"/>
      <c r="DNT142" s="230"/>
      <c r="DNU142" s="231"/>
      <c r="DNV142" s="229"/>
      <c r="DNW142" s="230"/>
      <c r="DNX142" s="229"/>
      <c r="DNY142" s="229"/>
      <c r="DNZ142" s="230"/>
      <c r="DOA142" s="230"/>
      <c r="DOB142" s="230"/>
      <c r="DOC142" s="230"/>
      <c r="DOD142" s="230"/>
      <c r="DOE142" s="230"/>
      <c r="DOF142" s="230"/>
      <c r="DOG142" s="230"/>
      <c r="DOH142" s="230"/>
      <c r="DOI142" s="230"/>
      <c r="DOJ142" s="230"/>
      <c r="DOK142" s="230"/>
      <c r="DOL142" s="229"/>
      <c r="DOM142" s="226"/>
      <c r="DON142" s="227"/>
      <c r="DOO142" s="227"/>
      <c r="DOP142" s="227"/>
      <c r="DOQ142" s="228"/>
      <c r="DOR142" s="228"/>
      <c r="DOS142" s="228"/>
      <c r="DOT142" s="228"/>
      <c r="DOU142" s="228"/>
      <c r="DOV142" s="228"/>
      <c r="DOW142" s="229"/>
      <c r="DOX142" s="230"/>
      <c r="DOY142" s="230"/>
      <c r="DOZ142" s="231"/>
      <c r="DPA142" s="229"/>
      <c r="DPB142" s="230"/>
      <c r="DPC142" s="229"/>
      <c r="DPD142" s="229"/>
      <c r="DPE142" s="230"/>
      <c r="DPF142" s="230"/>
      <c r="DPG142" s="230"/>
      <c r="DPH142" s="230"/>
      <c r="DPI142" s="230"/>
      <c r="DPJ142" s="230"/>
      <c r="DPK142" s="230"/>
      <c r="DPL142" s="230"/>
      <c r="DPM142" s="230"/>
      <c r="DPN142" s="230"/>
      <c r="DPO142" s="230"/>
      <c r="DPP142" s="230"/>
      <c r="DPQ142" s="229"/>
      <c r="DPR142" s="226"/>
      <c r="DPS142" s="227"/>
      <c r="DPT142" s="227"/>
      <c r="DPU142" s="227"/>
      <c r="DPV142" s="228"/>
      <c r="DPW142" s="228"/>
      <c r="DPX142" s="228"/>
      <c r="DPY142" s="228"/>
      <c r="DPZ142" s="228"/>
      <c r="DQA142" s="228"/>
      <c r="DQB142" s="229"/>
      <c r="DQC142" s="230"/>
      <c r="DQD142" s="230"/>
      <c r="DQE142" s="231"/>
      <c r="DQF142" s="229"/>
      <c r="DQG142" s="230"/>
      <c r="DQH142" s="229"/>
      <c r="DQI142" s="229"/>
      <c r="DQJ142" s="230"/>
      <c r="DQK142" s="230"/>
      <c r="DQL142" s="230"/>
      <c r="DQM142" s="230"/>
      <c r="DQN142" s="230"/>
      <c r="DQO142" s="230"/>
      <c r="DQP142" s="230"/>
      <c r="DQQ142" s="230"/>
      <c r="DQR142" s="230"/>
      <c r="DQS142" s="230"/>
      <c r="DQT142" s="230"/>
      <c r="DQU142" s="230"/>
      <c r="DQV142" s="229"/>
      <c r="DQW142" s="226"/>
      <c r="DQX142" s="227"/>
      <c r="DQY142" s="227"/>
      <c r="DQZ142" s="227"/>
      <c r="DRA142" s="228"/>
      <c r="DRB142" s="228"/>
      <c r="DRC142" s="228"/>
      <c r="DRD142" s="228"/>
      <c r="DRE142" s="228"/>
      <c r="DRF142" s="228"/>
      <c r="DRG142" s="229"/>
      <c r="DRH142" s="230"/>
      <c r="DRI142" s="230"/>
      <c r="DRJ142" s="231"/>
      <c r="DRK142" s="229"/>
      <c r="DRL142" s="230"/>
      <c r="DRM142" s="229"/>
      <c r="DRN142" s="229"/>
      <c r="DRO142" s="230"/>
      <c r="DRP142" s="230"/>
      <c r="DRQ142" s="230"/>
      <c r="DRR142" s="230"/>
      <c r="DRS142" s="230"/>
      <c r="DRT142" s="230"/>
      <c r="DRU142" s="230"/>
      <c r="DRV142" s="230"/>
      <c r="DRW142" s="230"/>
      <c r="DRX142" s="230"/>
      <c r="DRY142" s="230"/>
      <c r="DRZ142" s="230"/>
      <c r="DSA142" s="229"/>
      <c r="DSB142" s="226"/>
      <c r="DSC142" s="227"/>
      <c r="DSD142" s="227"/>
      <c r="DSE142" s="227"/>
      <c r="DSF142" s="228"/>
      <c r="DSG142" s="228"/>
      <c r="DSH142" s="228"/>
      <c r="DSI142" s="228"/>
      <c r="DSJ142" s="228"/>
      <c r="DSK142" s="228"/>
      <c r="DSL142" s="229"/>
      <c r="DSM142" s="230"/>
      <c r="DSN142" s="230"/>
      <c r="DSO142" s="231"/>
      <c r="DSP142" s="229"/>
      <c r="DSQ142" s="230"/>
      <c r="DSR142" s="229"/>
      <c r="DSS142" s="229"/>
      <c r="DST142" s="230"/>
      <c r="DSU142" s="230"/>
      <c r="DSV142" s="230"/>
      <c r="DSW142" s="230"/>
      <c r="DSX142" s="230"/>
      <c r="DSY142" s="230"/>
      <c r="DSZ142" s="230"/>
      <c r="DTA142" s="230"/>
      <c r="DTB142" s="230"/>
      <c r="DTC142" s="230"/>
      <c r="DTD142" s="230"/>
      <c r="DTE142" s="230"/>
      <c r="DTF142" s="229"/>
      <c r="DTG142" s="226"/>
      <c r="DTH142" s="227"/>
      <c r="DTI142" s="227"/>
      <c r="DTJ142" s="227"/>
      <c r="DTK142" s="228"/>
      <c r="DTL142" s="228"/>
      <c r="DTM142" s="228"/>
      <c r="DTN142" s="228"/>
      <c r="DTO142" s="228"/>
      <c r="DTP142" s="228"/>
      <c r="DTQ142" s="229"/>
      <c r="DTR142" s="230"/>
      <c r="DTS142" s="230"/>
      <c r="DTT142" s="231"/>
      <c r="DTU142" s="229"/>
      <c r="DTV142" s="230"/>
      <c r="DTW142" s="229"/>
      <c r="DTX142" s="229"/>
      <c r="DTY142" s="230"/>
      <c r="DTZ142" s="230"/>
      <c r="DUA142" s="230"/>
      <c r="DUB142" s="230"/>
      <c r="DUC142" s="230"/>
      <c r="DUD142" s="230"/>
      <c r="DUE142" s="230"/>
      <c r="DUF142" s="230"/>
      <c r="DUG142" s="230"/>
      <c r="DUH142" s="230"/>
      <c r="DUI142" s="230"/>
      <c r="DUJ142" s="230"/>
      <c r="DUK142" s="229"/>
      <c r="DUL142" s="226"/>
      <c r="DUM142" s="227"/>
      <c r="DUN142" s="227"/>
      <c r="DUO142" s="227"/>
      <c r="DUP142" s="228"/>
      <c r="DUQ142" s="228"/>
      <c r="DUR142" s="228"/>
      <c r="DUS142" s="228"/>
      <c r="DUT142" s="228"/>
      <c r="DUU142" s="228"/>
      <c r="DUV142" s="229"/>
      <c r="DUW142" s="230"/>
      <c r="DUX142" s="230"/>
      <c r="DUY142" s="231"/>
      <c r="DUZ142" s="229"/>
      <c r="DVA142" s="230"/>
      <c r="DVB142" s="229"/>
      <c r="DVC142" s="229"/>
      <c r="DVD142" s="230"/>
      <c r="DVE142" s="230"/>
      <c r="DVF142" s="230"/>
      <c r="DVG142" s="230"/>
      <c r="DVH142" s="230"/>
      <c r="DVI142" s="230"/>
      <c r="DVJ142" s="230"/>
      <c r="DVK142" s="230"/>
      <c r="DVL142" s="230"/>
      <c r="DVM142" s="230"/>
      <c r="DVN142" s="230"/>
      <c r="DVO142" s="230"/>
      <c r="DVP142" s="229"/>
      <c r="DVQ142" s="226"/>
      <c r="DVR142" s="227"/>
      <c r="DVS142" s="227"/>
      <c r="DVT142" s="227"/>
      <c r="DVU142" s="228"/>
      <c r="DVV142" s="228"/>
      <c r="DVW142" s="228"/>
      <c r="DVX142" s="228"/>
      <c r="DVY142" s="228"/>
      <c r="DVZ142" s="228"/>
      <c r="DWA142" s="229"/>
      <c r="DWB142" s="230"/>
      <c r="DWC142" s="230"/>
      <c r="DWD142" s="231"/>
      <c r="DWE142" s="229"/>
      <c r="DWF142" s="230"/>
      <c r="DWG142" s="229"/>
      <c r="DWH142" s="229"/>
      <c r="DWI142" s="230"/>
      <c r="DWJ142" s="230"/>
      <c r="DWK142" s="230"/>
      <c r="DWL142" s="230"/>
      <c r="DWM142" s="230"/>
      <c r="DWN142" s="230"/>
      <c r="DWO142" s="230"/>
      <c r="DWP142" s="230"/>
      <c r="DWQ142" s="230"/>
      <c r="DWR142" s="230"/>
      <c r="DWS142" s="230"/>
      <c r="DWT142" s="230"/>
      <c r="DWU142" s="229"/>
      <c r="DWV142" s="226"/>
      <c r="DWW142" s="227"/>
      <c r="DWX142" s="227"/>
      <c r="DWY142" s="227"/>
      <c r="DWZ142" s="228"/>
      <c r="DXA142" s="228"/>
      <c r="DXB142" s="228"/>
      <c r="DXC142" s="228"/>
      <c r="DXD142" s="228"/>
      <c r="DXE142" s="228"/>
      <c r="DXF142" s="229"/>
      <c r="DXG142" s="230"/>
      <c r="DXH142" s="230"/>
      <c r="DXI142" s="231"/>
      <c r="DXJ142" s="229"/>
      <c r="DXK142" s="230"/>
      <c r="DXL142" s="229"/>
      <c r="DXM142" s="229"/>
      <c r="DXN142" s="230"/>
      <c r="DXO142" s="230"/>
      <c r="DXP142" s="230"/>
      <c r="DXQ142" s="230"/>
      <c r="DXR142" s="230"/>
      <c r="DXS142" s="230"/>
      <c r="DXT142" s="230"/>
      <c r="DXU142" s="230"/>
      <c r="DXV142" s="230"/>
      <c r="DXW142" s="230"/>
      <c r="DXX142" s="230"/>
      <c r="DXY142" s="230"/>
      <c r="DXZ142" s="229"/>
      <c r="DYA142" s="226"/>
      <c r="DYB142" s="227"/>
      <c r="DYC142" s="227"/>
      <c r="DYD142" s="227"/>
      <c r="DYE142" s="228"/>
      <c r="DYF142" s="228"/>
      <c r="DYG142" s="228"/>
      <c r="DYH142" s="228"/>
      <c r="DYI142" s="228"/>
      <c r="DYJ142" s="228"/>
      <c r="DYK142" s="229"/>
      <c r="DYL142" s="230"/>
      <c r="DYM142" s="230"/>
      <c r="DYN142" s="231"/>
      <c r="DYO142" s="229"/>
      <c r="DYP142" s="230"/>
      <c r="DYQ142" s="229"/>
      <c r="DYR142" s="229"/>
      <c r="DYS142" s="230"/>
      <c r="DYT142" s="230"/>
      <c r="DYU142" s="230"/>
      <c r="DYV142" s="230"/>
      <c r="DYW142" s="230"/>
      <c r="DYX142" s="230"/>
      <c r="DYY142" s="230"/>
      <c r="DYZ142" s="230"/>
      <c r="DZA142" s="230"/>
      <c r="DZB142" s="230"/>
      <c r="DZC142" s="230"/>
      <c r="DZD142" s="230"/>
      <c r="DZE142" s="229"/>
      <c r="DZF142" s="226"/>
      <c r="DZG142" s="227"/>
      <c r="DZH142" s="227"/>
      <c r="DZI142" s="227"/>
      <c r="DZJ142" s="228"/>
      <c r="DZK142" s="228"/>
      <c r="DZL142" s="228"/>
      <c r="DZM142" s="228"/>
      <c r="DZN142" s="228"/>
      <c r="DZO142" s="228"/>
      <c r="DZP142" s="229"/>
      <c r="DZQ142" s="230"/>
      <c r="DZR142" s="230"/>
      <c r="DZS142" s="231"/>
      <c r="DZT142" s="229"/>
      <c r="DZU142" s="230"/>
      <c r="DZV142" s="229"/>
      <c r="DZW142" s="229"/>
      <c r="DZX142" s="230"/>
      <c r="DZY142" s="230"/>
      <c r="DZZ142" s="230"/>
      <c r="EAA142" s="230"/>
      <c r="EAB142" s="230"/>
      <c r="EAC142" s="230"/>
      <c r="EAD142" s="230"/>
      <c r="EAE142" s="230"/>
      <c r="EAF142" s="230"/>
      <c r="EAG142" s="230"/>
      <c r="EAH142" s="230"/>
      <c r="EAI142" s="230"/>
      <c r="EAJ142" s="229"/>
      <c r="EAK142" s="226"/>
      <c r="EAL142" s="227"/>
      <c r="EAM142" s="227"/>
      <c r="EAN142" s="227"/>
      <c r="EAO142" s="228"/>
      <c r="EAP142" s="228"/>
      <c r="EAQ142" s="228"/>
      <c r="EAR142" s="228"/>
      <c r="EAS142" s="228"/>
      <c r="EAT142" s="228"/>
      <c r="EAU142" s="229"/>
      <c r="EAV142" s="230"/>
      <c r="EAW142" s="230"/>
      <c r="EAX142" s="231"/>
      <c r="EAY142" s="229"/>
      <c r="EAZ142" s="230"/>
      <c r="EBA142" s="229"/>
      <c r="EBB142" s="229"/>
      <c r="EBC142" s="230"/>
      <c r="EBD142" s="230"/>
      <c r="EBE142" s="230"/>
      <c r="EBF142" s="230"/>
      <c r="EBG142" s="230"/>
      <c r="EBH142" s="230"/>
      <c r="EBI142" s="230"/>
      <c r="EBJ142" s="230"/>
      <c r="EBK142" s="230"/>
      <c r="EBL142" s="230"/>
      <c r="EBM142" s="230"/>
      <c r="EBN142" s="230"/>
      <c r="EBO142" s="229"/>
      <c r="EBP142" s="226"/>
      <c r="EBQ142" s="227"/>
      <c r="EBR142" s="227"/>
      <c r="EBS142" s="227"/>
      <c r="EBT142" s="228"/>
      <c r="EBU142" s="228"/>
      <c r="EBV142" s="228"/>
      <c r="EBW142" s="228"/>
      <c r="EBX142" s="228"/>
      <c r="EBY142" s="228"/>
      <c r="EBZ142" s="229"/>
      <c r="ECA142" s="230"/>
      <c r="ECB142" s="230"/>
      <c r="ECC142" s="231"/>
      <c r="ECD142" s="229"/>
      <c r="ECE142" s="230"/>
      <c r="ECF142" s="229"/>
      <c r="ECG142" s="229"/>
      <c r="ECH142" s="230"/>
      <c r="ECI142" s="230"/>
      <c r="ECJ142" s="230"/>
      <c r="ECK142" s="230"/>
      <c r="ECL142" s="230"/>
      <c r="ECM142" s="230"/>
      <c r="ECN142" s="230"/>
      <c r="ECO142" s="230"/>
      <c r="ECP142" s="230"/>
      <c r="ECQ142" s="230"/>
      <c r="ECR142" s="230"/>
      <c r="ECS142" s="230"/>
      <c r="ECT142" s="229"/>
      <c r="ECU142" s="226"/>
      <c r="ECV142" s="227"/>
      <c r="ECW142" s="227"/>
      <c r="ECX142" s="227"/>
      <c r="ECY142" s="228"/>
      <c r="ECZ142" s="228"/>
      <c r="EDA142" s="228"/>
      <c r="EDB142" s="228"/>
      <c r="EDC142" s="228"/>
      <c r="EDD142" s="228"/>
      <c r="EDE142" s="229"/>
      <c r="EDF142" s="230"/>
      <c r="EDG142" s="230"/>
      <c r="EDH142" s="231"/>
      <c r="EDI142" s="229"/>
      <c r="EDJ142" s="230"/>
      <c r="EDK142" s="229"/>
      <c r="EDL142" s="229"/>
      <c r="EDM142" s="230"/>
      <c r="EDN142" s="230"/>
      <c r="EDO142" s="230"/>
      <c r="EDP142" s="230"/>
      <c r="EDQ142" s="230"/>
      <c r="EDR142" s="230"/>
      <c r="EDS142" s="230"/>
      <c r="EDT142" s="230"/>
      <c r="EDU142" s="230"/>
      <c r="EDV142" s="230"/>
      <c r="EDW142" s="230"/>
      <c r="EDX142" s="230"/>
      <c r="EDY142" s="229"/>
      <c r="EDZ142" s="226"/>
      <c r="EEA142" s="227"/>
      <c r="EEB142" s="227"/>
      <c r="EEC142" s="227"/>
      <c r="EED142" s="228"/>
      <c r="EEE142" s="228"/>
      <c r="EEF142" s="228"/>
      <c r="EEG142" s="228"/>
      <c r="EEH142" s="228"/>
      <c r="EEI142" s="228"/>
      <c r="EEJ142" s="229"/>
      <c r="EEK142" s="230"/>
      <c r="EEL142" s="230"/>
      <c r="EEM142" s="231"/>
      <c r="EEN142" s="229"/>
      <c r="EEO142" s="230"/>
      <c r="EEP142" s="229"/>
      <c r="EEQ142" s="229"/>
      <c r="EER142" s="230"/>
      <c r="EES142" s="230"/>
      <c r="EET142" s="230"/>
      <c r="EEU142" s="230"/>
      <c r="EEV142" s="230"/>
      <c r="EEW142" s="230"/>
      <c r="EEX142" s="230"/>
      <c r="EEY142" s="230"/>
      <c r="EEZ142" s="230"/>
      <c r="EFA142" s="230"/>
      <c r="EFB142" s="230"/>
      <c r="EFC142" s="230"/>
      <c r="EFD142" s="229"/>
      <c r="EFE142" s="226"/>
      <c r="EFF142" s="227"/>
      <c r="EFG142" s="227"/>
      <c r="EFH142" s="227"/>
      <c r="EFI142" s="228"/>
      <c r="EFJ142" s="228"/>
      <c r="EFK142" s="228"/>
      <c r="EFL142" s="228"/>
      <c r="EFM142" s="228"/>
      <c r="EFN142" s="228"/>
      <c r="EFO142" s="229"/>
      <c r="EFP142" s="230"/>
      <c r="EFQ142" s="230"/>
      <c r="EFR142" s="231"/>
      <c r="EFS142" s="229"/>
      <c r="EFT142" s="230"/>
      <c r="EFU142" s="229"/>
      <c r="EFV142" s="229"/>
      <c r="EFW142" s="230"/>
      <c r="EFX142" s="230"/>
      <c r="EFY142" s="230"/>
      <c r="EFZ142" s="230"/>
      <c r="EGA142" s="230"/>
      <c r="EGB142" s="230"/>
      <c r="EGC142" s="230"/>
      <c r="EGD142" s="230"/>
      <c r="EGE142" s="230"/>
      <c r="EGF142" s="230"/>
      <c r="EGG142" s="230"/>
      <c r="EGH142" s="230"/>
      <c r="EGI142" s="229"/>
      <c r="EGJ142" s="226"/>
      <c r="EGK142" s="227"/>
      <c r="EGL142" s="227"/>
      <c r="EGM142" s="227"/>
      <c r="EGN142" s="228"/>
      <c r="EGO142" s="228"/>
      <c r="EGP142" s="228"/>
      <c r="EGQ142" s="228"/>
      <c r="EGR142" s="228"/>
      <c r="EGS142" s="228"/>
      <c r="EGT142" s="229"/>
      <c r="EGU142" s="230"/>
      <c r="EGV142" s="230"/>
      <c r="EGW142" s="231"/>
      <c r="EGX142" s="229"/>
      <c r="EGY142" s="230"/>
      <c r="EGZ142" s="229"/>
      <c r="EHA142" s="229"/>
      <c r="EHB142" s="230"/>
      <c r="EHC142" s="230"/>
      <c r="EHD142" s="230"/>
      <c r="EHE142" s="230"/>
      <c r="EHF142" s="230"/>
      <c r="EHG142" s="230"/>
      <c r="EHH142" s="230"/>
      <c r="EHI142" s="230"/>
      <c r="EHJ142" s="230"/>
      <c r="EHK142" s="230"/>
      <c r="EHL142" s="230"/>
      <c r="EHM142" s="230"/>
      <c r="EHN142" s="229"/>
      <c r="EHO142" s="226"/>
      <c r="EHP142" s="227"/>
      <c r="EHQ142" s="227"/>
      <c r="EHR142" s="227"/>
      <c r="EHS142" s="228"/>
      <c r="EHT142" s="228"/>
      <c r="EHU142" s="228"/>
      <c r="EHV142" s="228"/>
      <c r="EHW142" s="228"/>
      <c r="EHX142" s="228"/>
      <c r="EHY142" s="229"/>
      <c r="EHZ142" s="230"/>
      <c r="EIA142" s="230"/>
      <c r="EIB142" s="231"/>
      <c r="EIC142" s="229"/>
      <c r="EID142" s="230"/>
      <c r="EIE142" s="229"/>
      <c r="EIF142" s="229"/>
      <c r="EIG142" s="230"/>
      <c r="EIH142" s="230"/>
      <c r="EII142" s="230"/>
      <c r="EIJ142" s="230"/>
      <c r="EIK142" s="230"/>
      <c r="EIL142" s="230"/>
      <c r="EIM142" s="230"/>
      <c r="EIN142" s="230"/>
      <c r="EIO142" s="230"/>
      <c r="EIP142" s="230"/>
      <c r="EIQ142" s="230"/>
      <c r="EIR142" s="230"/>
      <c r="EIS142" s="229"/>
      <c r="EIT142" s="226"/>
      <c r="EIU142" s="227"/>
      <c r="EIV142" s="227"/>
      <c r="EIW142" s="227"/>
      <c r="EIX142" s="228"/>
      <c r="EIY142" s="228"/>
      <c r="EIZ142" s="228"/>
      <c r="EJA142" s="228"/>
      <c r="EJB142" s="228"/>
      <c r="EJC142" s="228"/>
      <c r="EJD142" s="229"/>
      <c r="EJE142" s="230"/>
      <c r="EJF142" s="230"/>
      <c r="EJG142" s="231"/>
      <c r="EJH142" s="229"/>
      <c r="EJI142" s="230"/>
      <c r="EJJ142" s="229"/>
      <c r="EJK142" s="229"/>
      <c r="EJL142" s="230"/>
      <c r="EJM142" s="230"/>
      <c r="EJN142" s="230"/>
      <c r="EJO142" s="230"/>
      <c r="EJP142" s="230"/>
      <c r="EJQ142" s="230"/>
      <c r="EJR142" s="230"/>
      <c r="EJS142" s="230"/>
      <c r="EJT142" s="230"/>
      <c r="EJU142" s="230"/>
      <c r="EJV142" s="230"/>
      <c r="EJW142" s="230"/>
      <c r="EJX142" s="229"/>
      <c r="EJY142" s="226"/>
      <c r="EJZ142" s="227"/>
      <c r="EKA142" s="227"/>
      <c r="EKB142" s="227"/>
      <c r="EKC142" s="228"/>
      <c r="EKD142" s="228"/>
      <c r="EKE142" s="228"/>
      <c r="EKF142" s="228"/>
      <c r="EKG142" s="228"/>
      <c r="EKH142" s="228"/>
      <c r="EKI142" s="229"/>
      <c r="EKJ142" s="230"/>
      <c r="EKK142" s="230"/>
      <c r="EKL142" s="231"/>
      <c r="EKM142" s="229"/>
      <c r="EKN142" s="230"/>
      <c r="EKO142" s="229"/>
      <c r="EKP142" s="229"/>
      <c r="EKQ142" s="230"/>
      <c r="EKR142" s="230"/>
      <c r="EKS142" s="230"/>
      <c r="EKT142" s="230"/>
      <c r="EKU142" s="230"/>
      <c r="EKV142" s="230"/>
      <c r="EKW142" s="230"/>
      <c r="EKX142" s="230"/>
      <c r="EKY142" s="230"/>
      <c r="EKZ142" s="230"/>
      <c r="ELA142" s="230"/>
      <c r="ELB142" s="230"/>
      <c r="ELC142" s="229"/>
      <c r="ELD142" s="226"/>
      <c r="ELE142" s="227"/>
      <c r="ELF142" s="227"/>
      <c r="ELG142" s="227"/>
      <c r="ELH142" s="228"/>
      <c r="ELI142" s="228"/>
      <c r="ELJ142" s="228"/>
      <c r="ELK142" s="228"/>
      <c r="ELL142" s="228"/>
      <c r="ELM142" s="228"/>
      <c r="ELN142" s="229"/>
      <c r="ELO142" s="230"/>
      <c r="ELP142" s="230"/>
      <c r="ELQ142" s="231"/>
      <c r="ELR142" s="229"/>
      <c r="ELS142" s="230"/>
      <c r="ELT142" s="229"/>
      <c r="ELU142" s="229"/>
      <c r="ELV142" s="230"/>
      <c r="ELW142" s="230"/>
      <c r="ELX142" s="230"/>
      <c r="ELY142" s="230"/>
      <c r="ELZ142" s="230"/>
      <c r="EMA142" s="230"/>
      <c r="EMB142" s="230"/>
      <c r="EMC142" s="230"/>
      <c r="EMD142" s="230"/>
      <c r="EME142" s="230"/>
      <c r="EMF142" s="230"/>
      <c r="EMG142" s="230"/>
      <c r="EMH142" s="229"/>
      <c r="EMI142" s="226"/>
      <c r="EMJ142" s="227"/>
      <c r="EMK142" s="227"/>
      <c r="EML142" s="227"/>
      <c r="EMM142" s="228"/>
      <c r="EMN142" s="228"/>
      <c r="EMO142" s="228"/>
      <c r="EMP142" s="228"/>
      <c r="EMQ142" s="228"/>
      <c r="EMR142" s="228"/>
      <c r="EMS142" s="229"/>
      <c r="EMT142" s="230"/>
      <c r="EMU142" s="230"/>
      <c r="EMV142" s="231"/>
      <c r="EMW142" s="229"/>
      <c r="EMX142" s="230"/>
      <c r="EMY142" s="229"/>
      <c r="EMZ142" s="229"/>
      <c r="ENA142" s="230"/>
      <c r="ENB142" s="230"/>
      <c r="ENC142" s="230"/>
      <c r="END142" s="230"/>
      <c r="ENE142" s="230"/>
      <c r="ENF142" s="230"/>
      <c r="ENG142" s="230"/>
      <c r="ENH142" s="230"/>
      <c r="ENI142" s="230"/>
      <c r="ENJ142" s="230"/>
      <c r="ENK142" s="230"/>
      <c r="ENL142" s="230"/>
      <c r="ENM142" s="229"/>
      <c r="ENN142" s="226"/>
      <c r="ENO142" s="227"/>
      <c r="ENP142" s="227"/>
      <c r="ENQ142" s="227"/>
      <c r="ENR142" s="228"/>
      <c r="ENS142" s="228"/>
      <c r="ENT142" s="228"/>
      <c r="ENU142" s="228"/>
      <c r="ENV142" s="228"/>
      <c r="ENW142" s="228"/>
      <c r="ENX142" s="229"/>
      <c r="ENY142" s="230"/>
      <c r="ENZ142" s="230"/>
      <c r="EOA142" s="231"/>
      <c r="EOB142" s="229"/>
      <c r="EOC142" s="230"/>
      <c r="EOD142" s="229"/>
      <c r="EOE142" s="229"/>
      <c r="EOF142" s="230"/>
      <c r="EOG142" s="230"/>
      <c r="EOH142" s="230"/>
      <c r="EOI142" s="230"/>
      <c r="EOJ142" s="230"/>
      <c r="EOK142" s="230"/>
      <c r="EOL142" s="230"/>
      <c r="EOM142" s="230"/>
      <c r="EON142" s="230"/>
      <c r="EOO142" s="230"/>
      <c r="EOP142" s="230"/>
      <c r="EOQ142" s="230"/>
      <c r="EOR142" s="229"/>
      <c r="EOS142" s="226"/>
      <c r="EOT142" s="227"/>
      <c r="EOU142" s="227"/>
      <c r="EOV142" s="227"/>
      <c r="EOW142" s="228"/>
      <c r="EOX142" s="228"/>
      <c r="EOY142" s="228"/>
      <c r="EOZ142" s="228"/>
      <c r="EPA142" s="228"/>
      <c r="EPB142" s="228"/>
      <c r="EPC142" s="229"/>
      <c r="EPD142" s="230"/>
      <c r="EPE142" s="230"/>
      <c r="EPF142" s="231"/>
      <c r="EPG142" s="229"/>
      <c r="EPH142" s="230"/>
      <c r="EPI142" s="229"/>
      <c r="EPJ142" s="229"/>
      <c r="EPK142" s="230"/>
      <c r="EPL142" s="230"/>
      <c r="EPM142" s="230"/>
      <c r="EPN142" s="230"/>
      <c r="EPO142" s="230"/>
      <c r="EPP142" s="230"/>
      <c r="EPQ142" s="230"/>
      <c r="EPR142" s="230"/>
      <c r="EPS142" s="230"/>
      <c r="EPT142" s="230"/>
      <c r="EPU142" s="230"/>
      <c r="EPV142" s="230"/>
      <c r="EPW142" s="229"/>
      <c r="EPX142" s="226"/>
      <c r="EPY142" s="227"/>
      <c r="EPZ142" s="227"/>
      <c r="EQA142" s="227"/>
      <c r="EQB142" s="228"/>
      <c r="EQC142" s="228"/>
      <c r="EQD142" s="228"/>
      <c r="EQE142" s="228"/>
      <c r="EQF142" s="228"/>
      <c r="EQG142" s="228"/>
      <c r="EQH142" s="229"/>
      <c r="EQI142" s="230"/>
      <c r="EQJ142" s="230"/>
      <c r="EQK142" s="231"/>
      <c r="EQL142" s="229"/>
      <c r="EQM142" s="230"/>
      <c r="EQN142" s="229"/>
      <c r="EQO142" s="229"/>
      <c r="EQP142" s="230"/>
      <c r="EQQ142" s="230"/>
      <c r="EQR142" s="230"/>
      <c r="EQS142" s="230"/>
      <c r="EQT142" s="230"/>
      <c r="EQU142" s="230"/>
      <c r="EQV142" s="230"/>
      <c r="EQW142" s="230"/>
      <c r="EQX142" s="230"/>
      <c r="EQY142" s="230"/>
      <c r="EQZ142" s="230"/>
      <c r="ERA142" s="230"/>
      <c r="ERB142" s="229"/>
      <c r="ERC142" s="226"/>
      <c r="ERD142" s="227"/>
      <c r="ERE142" s="227"/>
      <c r="ERF142" s="227"/>
      <c r="ERG142" s="228"/>
      <c r="ERH142" s="228"/>
      <c r="ERI142" s="228"/>
      <c r="ERJ142" s="228"/>
      <c r="ERK142" s="228"/>
      <c r="ERL142" s="228"/>
      <c r="ERM142" s="229"/>
      <c r="ERN142" s="230"/>
      <c r="ERO142" s="230"/>
      <c r="ERP142" s="231"/>
      <c r="ERQ142" s="229"/>
      <c r="ERR142" s="230"/>
      <c r="ERS142" s="229"/>
      <c r="ERT142" s="229"/>
      <c r="ERU142" s="230"/>
      <c r="ERV142" s="230"/>
      <c r="ERW142" s="230"/>
      <c r="ERX142" s="230"/>
      <c r="ERY142" s="230"/>
      <c r="ERZ142" s="230"/>
      <c r="ESA142" s="230"/>
      <c r="ESB142" s="230"/>
      <c r="ESC142" s="230"/>
      <c r="ESD142" s="230"/>
      <c r="ESE142" s="230"/>
      <c r="ESF142" s="230"/>
      <c r="ESG142" s="229"/>
      <c r="ESH142" s="226"/>
      <c r="ESI142" s="227"/>
      <c r="ESJ142" s="227"/>
      <c r="ESK142" s="227"/>
      <c r="ESL142" s="228"/>
      <c r="ESM142" s="228"/>
      <c r="ESN142" s="228"/>
      <c r="ESO142" s="228"/>
      <c r="ESP142" s="228"/>
      <c r="ESQ142" s="228"/>
      <c r="ESR142" s="229"/>
      <c r="ESS142" s="230"/>
      <c r="EST142" s="230"/>
      <c r="ESU142" s="231"/>
      <c r="ESV142" s="229"/>
      <c r="ESW142" s="230"/>
      <c r="ESX142" s="229"/>
      <c r="ESY142" s="229"/>
      <c r="ESZ142" s="230"/>
      <c r="ETA142" s="230"/>
      <c r="ETB142" s="230"/>
      <c r="ETC142" s="230"/>
      <c r="ETD142" s="230"/>
      <c r="ETE142" s="230"/>
      <c r="ETF142" s="230"/>
      <c r="ETG142" s="230"/>
      <c r="ETH142" s="230"/>
      <c r="ETI142" s="230"/>
      <c r="ETJ142" s="230"/>
      <c r="ETK142" s="230"/>
      <c r="ETL142" s="229"/>
      <c r="ETM142" s="226"/>
      <c r="ETN142" s="227"/>
      <c r="ETO142" s="227"/>
      <c r="ETP142" s="227"/>
      <c r="ETQ142" s="228"/>
      <c r="ETR142" s="228"/>
      <c r="ETS142" s="228"/>
      <c r="ETT142" s="228"/>
      <c r="ETU142" s="228"/>
      <c r="ETV142" s="228"/>
      <c r="ETW142" s="229"/>
      <c r="ETX142" s="230"/>
      <c r="ETY142" s="230"/>
      <c r="ETZ142" s="231"/>
      <c r="EUA142" s="229"/>
      <c r="EUB142" s="230"/>
      <c r="EUC142" s="229"/>
      <c r="EUD142" s="229"/>
      <c r="EUE142" s="230"/>
      <c r="EUF142" s="230"/>
      <c r="EUG142" s="230"/>
      <c r="EUH142" s="230"/>
      <c r="EUI142" s="230"/>
      <c r="EUJ142" s="230"/>
      <c r="EUK142" s="230"/>
      <c r="EUL142" s="230"/>
      <c r="EUM142" s="230"/>
      <c r="EUN142" s="230"/>
      <c r="EUO142" s="230"/>
      <c r="EUP142" s="230"/>
      <c r="EUQ142" s="229"/>
      <c r="EUR142" s="226"/>
      <c r="EUS142" s="227"/>
      <c r="EUT142" s="227"/>
      <c r="EUU142" s="227"/>
      <c r="EUV142" s="228"/>
      <c r="EUW142" s="228"/>
      <c r="EUX142" s="228"/>
      <c r="EUY142" s="228"/>
      <c r="EUZ142" s="228"/>
      <c r="EVA142" s="228"/>
      <c r="EVB142" s="229"/>
      <c r="EVC142" s="230"/>
      <c r="EVD142" s="230"/>
      <c r="EVE142" s="231"/>
      <c r="EVF142" s="229"/>
      <c r="EVG142" s="230"/>
      <c r="EVH142" s="229"/>
      <c r="EVI142" s="229"/>
      <c r="EVJ142" s="230"/>
      <c r="EVK142" s="230"/>
      <c r="EVL142" s="230"/>
      <c r="EVM142" s="230"/>
      <c r="EVN142" s="230"/>
      <c r="EVO142" s="230"/>
      <c r="EVP142" s="230"/>
      <c r="EVQ142" s="230"/>
      <c r="EVR142" s="230"/>
      <c r="EVS142" s="230"/>
      <c r="EVT142" s="230"/>
      <c r="EVU142" s="230"/>
      <c r="EVV142" s="229"/>
      <c r="EVW142" s="226"/>
      <c r="EVX142" s="227"/>
      <c r="EVY142" s="227"/>
      <c r="EVZ142" s="227"/>
      <c r="EWA142" s="228"/>
      <c r="EWB142" s="228"/>
      <c r="EWC142" s="228"/>
      <c r="EWD142" s="228"/>
      <c r="EWE142" s="228"/>
      <c r="EWF142" s="228"/>
      <c r="EWG142" s="229"/>
      <c r="EWH142" s="230"/>
      <c r="EWI142" s="230"/>
      <c r="EWJ142" s="231"/>
      <c r="EWK142" s="229"/>
      <c r="EWL142" s="230"/>
      <c r="EWM142" s="229"/>
      <c r="EWN142" s="229"/>
      <c r="EWO142" s="230"/>
      <c r="EWP142" s="230"/>
      <c r="EWQ142" s="230"/>
      <c r="EWR142" s="230"/>
      <c r="EWS142" s="230"/>
      <c r="EWT142" s="230"/>
      <c r="EWU142" s="230"/>
      <c r="EWV142" s="230"/>
      <c r="EWW142" s="230"/>
      <c r="EWX142" s="230"/>
      <c r="EWY142" s="230"/>
      <c r="EWZ142" s="230"/>
      <c r="EXA142" s="229"/>
      <c r="EXB142" s="226"/>
      <c r="EXC142" s="227"/>
      <c r="EXD142" s="227"/>
      <c r="EXE142" s="227"/>
      <c r="EXF142" s="228"/>
      <c r="EXG142" s="228"/>
      <c r="EXH142" s="228"/>
      <c r="EXI142" s="228"/>
      <c r="EXJ142" s="228"/>
      <c r="EXK142" s="228"/>
      <c r="EXL142" s="229"/>
      <c r="EXM142" s="230"/>
      <c r="EXN142" s="230"/>
      <c r="EXO142" s="231"/>
      <c r="EXP142" s="229"/>
      <c r="EXQ142" s="230"/>
      <c r="EXR142" s="229"/>
      <c r="EXS142" s="229"/>
      <c r="EXT142" s="230"/>
      <c r="EXU142" s="230"/>
      <c r="EXV142" s="230"/>
      <c r="EXW142" s="230"/>
      <c r="EXX142" s="230"/>
      <c r="EXY142" s="230"/>
      <c r="EXZ142" s="230"/>
      <c r="EYA142" s="230"/>
      <c r="EYB142" s="230"/>
      <c r="EYC142" s="230"/>
      <c r="EYD142" s="230"/>
      <c r="EYE142" s="230"/>
      <c r="EYF142" s="229"/>
      <c r="EYG142" s="226"/>
      <c r="EYH142" s="227"/>
      <c r="EYI142" s="227"/>
      <c r="EYJ142" s="227"/>
      <c r="EYK142" s="228"/>
      <c r="EYL142" s="228"/>
      <c r="EYM142" s="228"/>
      <c r="EYN142" s="228"/>
      <c r="EYO142" s="228"/>
      <c r="EYP142" s="228"/>
      <c r="EYQ142" s="229"/>
      <c r="EYR142" s="230"/>
      <c r="EYS142" s="230"/>
      <c r="EYT142" s="231"/>
      <c r="EYU142" s="229"/>
      <c r="EYV142" s="230"/>
      <c r="EYW142" s="229"/>
      <c r="EYX142" s="229"/>
      <c r="EYY142" s="230"/>
      <c r="EYZ142" s="230"/>
      <c r="EZA142" s="230"/>
      <c r="EZB142" s="230"/>
      <c r="EZC142" s="230"/>
      <c r="EZD142" s="230"/>
      <c r="EZE142" s="230"/>
      <c r="EZF142" s="230"/>
      <c r="EZG142" s="230"/>
      <c r="EZH142" s="230"/>
      <c r="EZI142" s="230"/>
      <c r="EZJ142" s="230"/>
      <c r="EZK142" s="229"/>
      <c r="EZL142" s="226"/>
      <c r="EZM142" s="227"/>
      <c r="EZN142" s="227"/>
      <c r="EZO142" s="227"/>
      <c r="EZP142" s="228"/>
      <c r="EZQ142" s="228"/>
      <c r="EZR142" s="228"/>
      <c r="EZS142" s="228"/>
      <c r="EZT142" s="228"/>
      <c r="EZU142" s="228"/>
      <c r="EZV142" s="229"/>
      <c r="EZW142" s="230"/>
      <c r="EZX142" s="230"/>
      <c r="EZY142" s="231"/>
      <c r="EZZ142" s="229"/>
      <c r="FAA142" s="230"/>
      <c r="FAB142" s="229"/>
      <c r="FAC142" s="229"/>
      <c r="FAD142" s="230"/>
      <c r="FAE142" s="230"/>
      <c r="FAF142" s="230"/>
      <c r="FAG142" s="230"/>
      <c r="FAH142" s="230"/>
      <c r="FAI142" s="230"/>
      <c r="FAJ142" s="230"/>
      <c r="FAK142" s="230"/>
      <c r="FAL142" s="230"/>
      <c r="FAM142" s="230"/>
      <c r="FAN142" s="230"/>
      <c r="FAO142" s="230"/>
      <c r="FAP142" s="229"/>
      <c r="FAQ142" s="226"/>
      <c r="FAR142" s="227"/>
      <c r="FAS142" s="227"/>
      <c r="FAT142" s="227"/>
      <c r="FAU142" s="228"/>
      <c r="FAV142" s="228"/>
      <c r="FAW142" s="228"/>
      <c r="FAX142" s="228"/>
      <c r="FAY142" s="228"/>
      <c r="FAZ142" s="228"/>
      <c r="FBA142" s="229"/>
      <c r="FBB142" s="230"/>
      <c r="FBC142" s="230"/>
      <c r="FBD142" s="231"/>
      <c r="FBE142" s="229"/>
      <c r="FBF142" s="230"/>
      <c r="FBG142" s="229"/>
      <c r="FBH142" s="229"/>
      <c r="FBI142" s="230"/>
      <c r="FBJ142" s="230"/>
      <c r="FBK142" s="230"/>
      <c r="FBL142" s="230"/>
      <c r="FBM142" s="230"/>
      <c r="FBN142" s="230"/>
      <c r="FBO142" s="230"/>
      <c r="FBP142" s="230"/>
      <c r="FBQ142" s="230"/>
      <c r="FBR142" s="230"/>
      <c r="FBS142" s="230"/>
      <c r="FBT142" s="230"/>
      <c r="FBU142" s="229"/>
      <c r="FBV142" s="226"/>
      <c r="FBW142" s="227"/>
      <c r="FBX142" s="227"/>
      <c r="FBY142" s="227"/>
      <c r="FBZ142" s="228"/>
      <c r="FCA142" s="228"/>
      <c r="FCB142" s="228"/>
      <c r="FCC142" s="228"/>
      <c r="FCD142" s="228"/>
      <c r="FCE142" s="228"/>
      <c r="FCF142" s="229"/>
      <c r="FCG142" s="230"/>
      <c r="FCH142" s="230"/>
      <c r="FCI142" s="231"/>
      <c r="FCJ142" s="229"/>
      <c r="FCK142" s="230"/>
      <c r="FCL142" s="229"/>
      <c r="FCM142" s="229"/>
      <c r="FCN142" s="230"/>
      <c r="FCO142" s="230"/>
      <c r="FCP142" s="230"/>
      <c r="FCQ142" s="230"/>
      <c r="FCR142" s="230"/>
      <c r="FCS142" s="230"/>
      <c r="FCT142" s="230"/>
      <c r="FCU142" s="230"/>
      <c r="FCV142" s="230"/>
      <c r="FCW142" s="230"/>
      <c r="FCX142" s="230"/>
      <c r="FCY142" s="230"/>
      <c r="FCZ142" s="229"/>
      <c r="FDA142" s="226"/>
      <c r="FDB142" s="227"/>
      <c r="FDC142" s="227"/>
      <c r="FDD142" s="227"/>
      <c r="FDE142" s="228"/>
      <c r="FDF142" s="228"/>
      <c r="FDG142" s="228"/>
      <c r="FDH142" s="228"/>
      <c r="FDI142" s="228"/>
      <c r="FDJ142" s="228"/>
      <c r="FDK142" s="229"/>
      <c r="FDL142" s="230"/>
      <c r="FDM142" s="230"/>
      <c r="FDN142" s="231"/>
      <c r="FDO142" s="229"/>
      <c r="FDP142" s="230"/>
      <c r="FDQ142" s="229"/>
      <c r="FDR142" s="229"/>
      <c r="FDS142" s="230"/>
      <c r="FDT142" s="230"/>
      <c r="FDU142" s="230"/>
      <c r="FDV142" s="230"/>
      <c r="FDW142" s="230"/>
      <c r="FDX142" s="230"/>
      <c r="FDY142" s="230"/>
      <c r="FDZ142" s="230"/>
      <c r="FEA142" s="230"/>
      <c r="FEB142" s="230"/>
      <c r="FEC142" s="230"/>
      <c r="FED142" s="230"/>
      <c r="FEE142" s="229"/>
      <c r="FEF142" s="226"/>
      <c r="FEG142" s="227"/>
      <c r="FEH142" s="227"/>
      <c r="FEI142" s="227"/>
      <c r="FEJ142" s="228"/>
      <c r="FEK142" s="228"/>
      <c r="FEL142" s="228"/>
      <c r="FEM142" s="228"/>
      <c r="FEN142" s="228"/>
      <c r="FEO142" s="228"/>
      <c r="FEP142" s="229"/>
      <c r="FEQ142" s="230"/>
      <c r="FER142" s="230"/>
      <c r="FES142" s="231"/>
      <c r="FET142" s="229"/>
      <c r="FEU142" s="230"/>
      <c r="FEV142" s="229"/>
      <c r="FEW142" s="229"/>
      <c r="FEX142" s="230"/>
      <c r="FEY142" s="230"/>
      <c r="FEZ142" s="230"/>
      <c r="FFA142" s="230"/>
      <c r="FFB142" s="230"/>
      <c r="FFC142" s="230"/>
      <c r="FFD142" s="230"/>
      <c r="FFE142" s="230"/>
      <c r="FFF142" s="230"/>
      <c r="FFG142" s="230"/>
      <c r="FFH142" s="230"/>
      <c r="FFI142" s="230"/>
      <c r="FFJ142" s="229"/>
      <c r="FFK142" s="226"/>
      <c r="FFL142" s="227"/>
      <c r="FFM142" s="227"/>
      <c r="FFN142" s="227"/>
      <c r="FFO142" s="228"/>
      <c r="FFP142" s="228"/>
      <c r="FFQ142" s="228"/>
      <c r="FFR142" s="228"/>
      <c r="FFS142" s="228"/>
      <c r="FFT142" s="228"/>
      <c r="FFU142" s="229"/>
      <c r="FFV142" s="230"/>
      <c r="FFW142" s="230"/>
      <c r="FFX142" s="231"/>
      <c r="FFY142" s="229"/>
      <c r="FFZ142" s="230"/>
      <c r="FGA142" s="229"/>
      <c r="FGB142" s="229"/>
      <c r="FGC142" s="230"/>
      <c r="FGD142" s="230"/>
      <c r="FGE142" s="230"/>
      <c r="FGF142" s="230"/>
      <c r="FGG142" s="230"/>
      <c r="FGH142" s="230"/>
      <c r="FGI142" s="230"/>
      <c r="FGJ142" s="230"/>
      <c r="FGK142" s="230"/>
      <c r="FGL142" s="230"/>
      <c r="FGM142" s="230"/>
      <c r="FGN142" s="230"/>
      <c r="FGO142" s="229"/>
      <c r="FGP142" s="226"/>
      <c r="FGQ142" s="227"/>
      <c r="FGR142" s="227"/>
      <c r="FGS142" s="227"/>
      <c r="FGT142" s="228"/>
      <c r="FGU142" s="228"/>
      <c r="FGV142" s="228"/>
      <c r="FGW142" s="228"/>
      <c r="FGX142" s="228"/>
      <c r="FGY142" s="228"/>
      <c r="FGZ142" s="229"/>
      <c r="FHA142" s="230"/>
      <c r="FHB142" s="230"/>
      <c r="FHC142" s="231"/>
      <c r="FHD142" s="229"/>
      <c r="FHE142" s="230"/>
      <c r="FHF142" s="229"/>
      <c r="FHG142" s="229"/>
      <c r="FHH142" s="230"/>
      <c r="FHI142" s="230"/>
      <c r="FHJ142" s="230"/>
      <c r="FHK142" s="230"/>
      <c r="FHL142" s="230"/>
      <c r="FHM142" s="230"/>
      <c r="FHN142" s="230"/>
      <c r="FHO142" s="230"/>
      <c r="FHP142" s="230"/>
      <c r="FHQ142" s="230"/>
      <c r="FHR142" s="230"/>
      <c r="FHS142" s="230"/>
      <c r="FHT142" s="229"/>
      <c r="FHU142" s="226"/>
      <c r="FHV142" s="227"/>
      <c r="FHW142" s="227"/>
      <c r="FHX142" s="227"/>
      <c r="FHY142" s="228"/>
      <c r="FHZ142" s="228"/>
      <c r="FIA142" s="228"/>
      <c r="FIB142" s="228"/>
      <c r="FIC142" s="228"/>
      <c r="FID142" s="228"/>
      <c r="FIE142" s="229"/>
      <c r="FIF142" s="230"/>
      <c r="FIG142" s="230"/>
      <c r="FIH142" s="231"/>
      <c r="FII142" s="229"/>
      <c r="FIJ142" s="230"/>
      <c r="FIK142" s="229"/>
      <c r="FIL142" s="229"/>
      <c r="FIM142" s="230"/>
      <c r="FIN142" s="230"/>
      <c r="FIO142" s="230"/>
      <c r="FIP142" s="230"/>
      <c r="FIQ142" s="230"/>
      <c r="FIR142" s="230"/>
      <c r="FIS142" s="230"/>
      <c r="FIT142" s="230"/>
      <c r="FIU142" s="230"/>
      <c r="FIV142" s="230"/>
      <c r="FIW142" s="230"/>
      <c r="FIX142" s="230"/>
      <c r="FIY142" s="229"/>
      <c r="FIZ142" s="226"/>
      <c r="FJA142" s="227"/>
      <c r="FJB142" s="227"/>
      <c r="FJC142" s="227"/>
      <c r="FJD142" s="228"/>
      <c r="FJE142" s="228"/>
      <c r="FJF142" s="228"/>
      <c r="FJG142" s="228"/>
      <c r="FJH142" s="228"/>
      <c r="FJI142" s="228"/>
      <c r="FJJ142" s="229"/>
      <c r="FJK142" s="230"/>
      <c r="FJL142" s="230"/>
      <c r="FJM142" s="231"/>
      <c r="FJN142" s="229"/>
      <c r="FJO142" s="230"/>
      <c r="FJP142" s="229"/>
      <c r="FJQ142" s="229"/>
      <c r="FJR142" s="230"/>
      <c r="FJS142" s="230"/>
      <c r="FJT142" s="230"/>
      <c r="FJU142" s="230"/>
      <c r="FJV142" s="230"/>
      <c r="FJW142" s="230"/>
      <c r="FJX142" s="230"/>
      <c r="FJY142" s="230"/>
      <c r="FJZ142" s="230"/>
      <c r="FKA142" s="230"/>
      <c r="FKB142" s="230"/>
      <c r="FKC142" s="230"/>
      <c r="FKD142" s="229"/>
      <c r="FKE142" s="226"/>
      <c r="FKF142" s="227"/>
      <c r="FKG142" s="227"/>
      <c r="FKH142" s="227"/>
      <c r="FKI142" s="228"/>
      <c r="FKJ142" s="228"/>
      <c r="FKK142" s="228"/>
      <c r="FKL142" s="228"/>
      <c r="FKM142" s="228"/>
      <c r="FKN142" s="228"/>
      <c r="FKO142" s="229"/>
      <c r="FKP142" s="230"/>
      <c r="FKQ142" s="230"/>
      <c r="FKR142" s="231"/>
      <c r="FKS142" s="229"/>
      <c r="FKT142" s="230"/>
      <c r="FKU142" s="229"/>
      <c r="FKV142" s="229"/>
      <c r="FKW142" s="230"/>
      <c r="FKX142" s="230"/>
      <c r="FKY142" s="230"/>
      <c r="FKZ142" s="230"/>
      <c r="FLA142" s="230"/>
      <c r="FLB142" s="230"/>
      <c r="FLC142" s="230"/>
      <c r="FLD142" s="230"/>
      <c r="FLE142" s="230"/>
      <c r="FLF142" s="230"/>
      <c r="FLG142" s="230"/>
      <c r="FLH142" s="230"/>
      <c r="FLI142" s="229"/>
      <c r="FLJ142" s="226"/>
      <c r="FLK142" s="227"/>
      <c r="FLL142" s="227"/>
      <c r="FLM142" s="227"/>
      <c r="FLN142" s="228"/>
      <c r="FLO142" s="228"/>
      <c r="FLP142" s="228"/>
      <c r="FLQ142" s="228"/>
      <c r="FLR142" s="228"/>
      <c r="FLS142" s="228"/>
      <c r="FLT142" s="229"/>
      <c r="FLU142" s="230"/>
      <c r="FLV142" s="230"/>
      <c r="FLW142" s="231"/>
      <c r="FLX142" s="229"/>
      <c r="FLY142" s="230"/>
      <c r="FLZ142" s="229"/>
      <c r="FMA142" s="229"/>
      <c r="FMB142" s="230"/>
      <c r="FMC142" s="230"/>
      <c r="FMD142" s="230"/>
      <c r="FME142" s="230"/>
      <c r="FMF142" s="230"/>
      <c r="FMG142" s="230"/>
      <c r="FMH142" s="230"/>
      <c r="FMI142" s="230"/>
      <c r="FMJ142" s="230"/>
      <c r="FMK142" s="230"/>
      <c r="FML142" s="230"/>
      <c r="FMM142" s="230"/>
      <c r="FMN142" s="229"/>
      <c r="FMO142" s="226"/>
      <c r="FMP142" s="227"/>
      <c r="FMQ142" s="227"/>
      <c r="FMR142" s="227"/>
      <c r="FMS142" s="228"/>
      <c r="FMT142" s="228"/>
      <c r="FMU142" s="228"/>
      <c r="FMV142" s="228"/>
      <c r="FMW142" s="228"/>
      <c r="FMX142" s="228"/>
      <c r="FMY142" s="229"/>
      <c r="FMZ142" s="230"/>
      <c r="FNA142" s="230"/>
      <c r="FNB142" s="231"/>
      <c r="FNC142" s="229"/>
      <c r="FND142" s="230"/>
      <c r="FNE142" s="229"/>
      <c r="FNF142" s="229"/>
      <c r="FNG142" s="230"/>
      <c r="FNH142" s="230"/>
      <c r="FNI142" s="230"/>
      <c r="FNJ142" s="230"/>
      <c r="FNK142" s="230"/>
      <c r="FNL142" s="230"/>
      <c r="FNM142" s="230"/>
      <c r="FNN142" s="230"/>
      <c r="FNO142" s="230"/>
      <c r="FNP142" s="230"/>
      <c r="FNQ142" s="230"/>
      <c r="FNR142" s="230"/>
      <c r="FNS142" s="229"/>
      <c r="FNT142" s="226"/>
      <c r="FNU142" s="227"/>
      <c r="FNV142" s="227"/>
      <c r="FNW142" s="227"/>
      <c r="FNX142" s="228"/>
      <c r="FNY142" s="228"/>
      <c r="FNZ142" s="228"/>
      <c r="FOA142" s="228"/>
      <c r="FOB142" s="228"/>
      <c r="FOC142" s="228"/>
      <c r="FOD142" s="229"/>
      <c r="FOE142" s="230"/>
      <c r="FOF142" s="230"/>
      <c r="FOG142" s="231"/>
      <c r="FOH142" s="229"/>
      <c r="FOI142" s="230"/>
      <c r="FOJ142" s="229"/>
      <c r="FOK142" s="229"/>
      <c r="FOL142" s="230"/>
      <c r="FOM142" s="230"/>
      <c r="FON142" s="230"/>
      <c r="FOO142" s="230"/>
      <c r="FOP142" s="230"/>
      <c r="FOQ142" s="230"/>
      <c r="FOR142" s="230"/>
      <c r="FOS142" s="230"/>
      <c r="FOT142" s="230"/>
      <c r="FOU142" s="230"/>
      <c r="FOV142" s="230"/>
      <c r="FOW142" s="230"/>
      <c r="FOX142" s="229"/>
      <c r="FOY142" s="226"/>
      <c r="FOZ142" s="227"/>
      <c r="FPA142" s="227"/>
      <c r="FPB142" s="227"/>
      <c r="FPC142" s="228"/>
      <c r="FPD142" s="228"/>
      <c r="FPE142" s="228"/>
      <c r="FPF142" s="228"/>
      <c r="FPG142" s="228"/>
      <c r="FPH142" s="228"/>
      <c r="FPI142" s="229"/>
      <c r="FPJ142" s="230"/>
      <c r="FPK142" s="230"/>
      <c r="FPL142" s="231"/>
      <c r="FPM142" s="229"/>
      <c r="FPN142" s="230"/>
      <c r="FPO142" s="229"/>
      <c r="FPP142" s="229"/>
      <c r="FPQ142" s="230"/>
      <c r="FPR142" s="230"/>
      <c r="FPS142" s="230"/>
      <c r="FPT142" s="230"/>
      <c r="FPU142" s="230"/>
      <c r="FPV142" s="230"/>
      <c r="FPW142" s="230"/>
      <c r="FPX142" s="230"/>
      <c r="FPY142" s="230"/>
      <c r="FPZ142" s="230"/>
      <c r="FQA142" s="230"/>
      <c r="FQB142" s="230"/>
      <c r="FQC142" s="229"/>
      <c r="FQD142" s="226"/>
      <c r="FQE142" s="227"/>
      <c r="FQF142" s="227"/>
      <c r="FQG142" s="227"/>
      <c r="FQH142" s="228"/>
      <c r="FQI142" s="228"/>
      <c r="FQJ142" s="228"/>
      <c r="FQK142" s="228"/>
      <c r="FQL142" s="228"/>
      <c r="FQM142" s="228"/>
      <c r="FQN142" s="229"/>
      <c r="FQO142" s="230"/>
      <c r="FQP142" s="230"/>
      <c r="FQQ142" s="231"/>
      <c r="FQR142" s="229"/>
      <c r="FQS142" s="230"/>
      <c r="FQT142" s="229"/>
      <c r="FQU142" s="229"/>
      <c r="FQV142" s="230"/>
      <c r="FQW142" s="230"/>
      <c r="FQX142" s="230"/>
      <c r="FQY142" s="230"/>
      <c r="FQZ142" s="230"/>
      <c r="FRA142" s="230"/>
      <c r="FRB142" s="230"/>
      <c r="FRC142" s="230"/>
      <c r="FRD142" s="230"/>
      <c r="FRE142" s="230"/>
      <c r="FRF142" s="230"/>
      <c r="FRG142" s="230"/>
      <c r="FRH142" s="229"/>
      <c r="FRI142" s="226"/>
      <c r="FRJ142" s="227"/>
      <c r="FRK142" s="227"/>
      <c r="FRL142" s="227"/>
      <c r="FRM142" s="228"/>
      <c r="FRN142" s="228"/>
      <c r="FRO142" s="228"/>
      <c r="FRP142" s="228"/>
      <c r="FRQ142" s="228"/>
      <c r="FRR142" s="228"/>
      <c r="FRS142" s="229"/>
      <c r="FRT142" s="230"/>
      <c r="FRU142" s="230"/>
      <c r="FRV142" s="231"/>
      <c r="FRW142" s="229"/>
      <c r="FRX142" s="230"/>
      <c r="FRY142" s="229"/>
      <c r="FRZ142" s="229"/>
      <c r="FSA142" s="230"/>
      <c r="FSB142" s="230"/>
      <c r="FSC142" s="230"/>
      <c r="FSD142" s="230"/>
      <c r="FSE142" s="230"/>
      <c r="FSF142" s="230"/>
      <c r="FSG142" s="230"/>
      <c r="FSH142" s="230"/>
      <c r="FSI142" s="230"/>
      <c r="FSJ142" s="230"/>
      <c r="FSK142" s="230"/>
      <c r="FSL142" s="230"/>
      <c r="FSM142" s="229"/>
      <c r="FSN142" s="226"/>
      <c r="FSO142" s="227"/>
      <c r="FSP142" s="227"/>
      <c r="FSQ142" s="227"/>
      <c r="FSR142" s="228"/>
      <c r="FSS142" s="228"/>
      <c r="FST142" s="228"/>
      <c r="FSU142" s="228"/>
      <c r="FSV142" s="228"/>
      <c r="FSW142" s="228"/>
      <c r="FSX142" s="229"/>
      <c r="FSY142" s="230"/>
      <c r="FSZ142" s="230"/>
      <c r="FTA142" s="231"/>
      <c r="FTB142" s="229"/>
      <c r="FTC142" s="230"/>
      <c r="FTD142" s="229"/>
      <c r="FTE142" s="229"/>
      <c r="FTF142" s="230"/>
      <c r="FTG142" s="230"/>
      <c r="FTH142" s="230"/>
      <c r="FTI142" s="230"/>
      <c r="FTJ142" s="230"/>
      <c r="FTK142" s="230"/>
      <c r="FTL142" s="230"/>
      <c r="FTM142" s="230"/>
      <c r="FTN142" s="230"/>
      <c r="FTO142" s="230"/>
      <c r="FTP142" s="230"/>
      <c r="FTQ142" s="230"/>
      <c r="FTR142" s="229"/>
      <c r="FTS142" s="226"/>
      <c r="FTT142" s="227"/>
      <c r="FTU142" s="227"/>
      <c r="FTV142" s="227"/>
      <c r="FTW142" s="228"/>
      <c r="FTX142" s="228"/>
      <c r="FTY142" s="228"/>
      <c r="FTZ142" s="228"/>
      <c r="FUA142" s="228"/>
      <c r="FUB142" s="228"/>
      <c r="FUC142" s="229"/>
      <c r="FUD142" s="230"/>
      <c r="FUE142" s="230"/>
      <c r="FUF142" s="231"/>
      <c r="FUG142" s="229"/>
      <c r="FUH142" s="230"/>
      <c r="FUI142" s="229"/>
      <c r="FUJ142" s="229"/>
      <c r="FUK142" s="230"/>
      <c r="FUL142" s="230"/>
      <c r="FUM142" s="230"/>
      <c r="FUN142" s="230"/>
      <c r="FUO142" s="230"/>
      <c r="FUP142" s="230"/>
      <c r="FUQ142" s="230"/>
      <c r="FUR142" s="230"/>
      <c r="FUS142" s="230"/>
      <c r="FUT142" s="230"/>
      <c r="FUU142" s="230"/>
      <c r="FUV142" s="230"/>
      <c r="FUW142" s="229"/>
      <c r="FUX142" s="226"/>
      <c r="FUY142" s="227"/>
      <c r="FUZ142" s="227"/>
      <c r="FVA142" s="227"/>
      <c r="FVB142" s="228"/>
      <c r="FVC142" s="228"/>
      <c r="FVD142" s="228"/>
      <c r="FVE142" s="228"/>
      <c r="FVF142" s="228"/>
      <c r="FVG142" s="228"/>
      <c r="FVH142" s="229"/>
      <c r="FVI142" s="230"/>
      <c r="FVJ142" s="230"/>
      <c r="FVK142" s="231"/>
      <c r="FVL142" s="229"/>
      <c r="FVM142" s="230"/>
      <c r="FVN142" s="229"/>
      <c r="FVO142" s="229"/>
      <c r="FVP142" s="230"/>
      <c r="FVQ142" s="230"/>
      <c r="FVR142" s="230"/>
      <c r="FVS142" s="230"/>
      <c r="FVT142" s="230"/>
      <c r="FVU142" s="230"/>
      <c r="FVV142" s="230"/>
      <c r="FVW142" s="230"/>
      <c r="FVX142" s="230"/>
      <c r="FVY142" s="230"/>
      <c r="FVZ142" s="230"/>
      <c r="FWA142" s="230"/>
      <c r="FWB142" s="229"/>
      <c r="FWC142" s="226"/>
      <c r="FWD142" s="227"/>
      <c r="FWE142" s="227"/>
      <c r="FWF142" s="227"/>
      <c r="FWG142" s="228"/>
      <c r="FWH142" s="228"/>
      <c r="FWI142" s="228"/>
      <c r="FWJ142" s="228"/>
      <c r="FWK142" s="228"/>
      <c r="FWL142" s="228"/>
      <c r="FWM142" s="229"/>
      <c r="FWN142" s="230"/>
      <c r="FWO142" s="230"/>
      <c r="FWP142" s="231"/>
      <c r="FWQ142" s="229"/>
      <c r="FWR142" s="230"/>
      <c r="FWS142" s="229"/>
      <c r="FWT142" s="229"/>
      <c r="FWU142" s="230"/>
      <c r="FWV142" s="230"/>
      <c r="FWW142" s="230"/>
      <c r="FWX142" s="230"/>
      <c r="FWY142" s="230"/>
      <c r="FWZ142" s="230"/>
      <c r="FXA142" s="230"/>
      <c r="FXB142" s="230"/>
      <c r="FXC142" s="230"/>
      <c r="FXD142" s="230"/>
      <c r="FXE142" s="230"/>
      <c r="FXF142" s="230"/>
      <c r="FXG142" s="229"/>
      <c r="FXH142" s="226"/>
      <c r="FXI142" s="227"/>
      <c r="FXJ142" s="227"/>
      <c r="FXK142" s="227"/>
      <c r="FXL142" s="228"/>
      <c r="FXM142" s="228"/>
      <c r="FXN142" s="228"/>
      <c r="FXO142" s="228"/>
      <c r="FXP142" s="228"/>
      <c r="FXQ142" s="228"/>
      <c r="FXR142" s="229"/>
      <c r="FXS142" s="230"/>
      <c r="FXT142" s="230"/>
      <c r="FXU142" s="231"/>
      <c r="FXV142" s="229"/>
      <c r="FXW142" s="230"/>
      <c r="FXX142" s="229"/>
      <c r="FXY142" s="229"/>
      <c r="FXZ142" s="230"/>
      <c r="FYA142" s="230"/>
      <c r="FYB142" s="230"/>
      <c r="FYC142" s="230"/>
      <c r="FYD142" s="230"/>
      <c r="FYE142" s="230"/>
      <c r="FYF142" s="230"/>
      <c r="FYG142" s="230"/>
      <c r="FYH142" s="230"/>
      <c r="FYI142" s="230"/>
      <c r="FYJ142" s="230"/>
      <c r="FYK142" s="230"/>
      <c r="FYL142" s="229"/>
      <c r="FYM142" s="226"/>
      <c r="FYN142" s="227"/>
      <c r="FYO142" s="227"/>
      <c r="FYP142" s="227"/>
      <c r="FYQ142" s="228"/>
      <c r="FYR142" s="228"/>
      <c r="FYS142" s="228"/>
      <c r="FYT142" s="228"/>
      <c r="FYU142" s="228"/>
      <c r="FYV142" s="228"/>
      <c r="FYW142" s="229"/>
      <c r="FYX142" s="230"/>
      <c r="FYY142" s="230"/>
      <c r="FYZ142" s="231"/>
      <c r="FZA142" s="229"/>
      <c r="FZB142" s="230"/>
      <c r="FZC142" s="229"/>
      <c r="FZD142" s="229"/>
      <c r="FZE142" s="230"/>
      <c r="FZF142" s="230"/>
      <c r="FZG142" s="230"/>
      <c r="FZH142" s="230"/>
      <c r="FZI142" s="230"/>
      <c r="FZJ142" s="230"/>
      <c r="FZK142" s="230"/>
      <c r="FZL142" s="230"/>
      <c r="FZM142" s="230"/>
      <c r="FZN142" s="230"/>
      <c r="FZO142" s="230"/>
      <c r="FZP142" s="230"/>
      <c r="FZQ142" s="229"/>
      <c r="FZR142" s="226"/>
      <c r="FZS142" s="227"/>
      <c r="FZT142" s="227"/>
      <c r="FZU142" s="227"/>
      <c r="FZV142" s="228"/>
      <c r="FZW142" s="228"/>
      <c r="FZX142" s="228"/>
      <c r="FZY142" s="228"/>
      <c r="FZZ142" s="228"/>
      <c r="GAA142" s="228"/>
      <c r="GAB142" s="229"/>
      <c r="GAC142" s="230"/>
      <c r="GAD142" s="230"/>
      <c r="GAE142" s="231"/>
      <c r="GAF142" s="229"/>
      <c r="GAG142" s="230"/>
      <c r="GAH142" s="229"/>
      <c r="GAI142" s="229"/>
      <c r="GAJ142" s="230"/>
      <c r="GAK142" s="230"/>
      <c r="GAL142" s="230"/>
      <c r="GAM142" s="230"/>
      <c r="GAN142" s="230"/>
      <c r="GAO142" s="230"/>
      <c r="GAP142" s="230"/>
      <c r="GAQ142" s="230"/>
      <c r="GAR142" s="230"/>
      <c r="GAS142" s="230"/>
      <c r="GAT142" s="230"/>
      <c r="GAU142" s="230"/>
      <c r="GAV142" s="229"/>
      <c r="GAW142" s="226"/>
      <c r="GAX142" s="227"/>
      <c r="GAY142" s="227"/>
      <c r="GAZ142" s="227"/>
      <c r="GBA142" s="228"/>
      <c r="GBB142" s="228"/>
      <c r="GBC142" s="228"/>
      <c r="GBD142" s="228"/>
      <c r="GBE142" s="228"/>
      <c r="GBF142" s="228"/>
      <c r="GBG142" s="229"/>
      <c r="GBH142" s="230"/>
      <c r="GBI142" s="230"/>
      <c r="GBJ142" s="231"/>
      <c r="GBK142" s="229"/>
      <c r="GBL142" s="230"/>
      <c r="GBM142" s="229"/>
      <c r="GBN142" s="229"/>
      <c r="GBO142" s="230"/>
      <c r="GBP142" s="230"/>
      <c r="GBQ142" s="230"/>
      <c r="GBR142" s="230"/>
      <c r="GBS142" s="230"/>
      <c r="GBT142" s="230"/>
      <c r="GBU142" s="230"/>
      <c r="GBV142" s="230"/>
      <c r="GBW142" s="230"/>
      <c r="GBX142" s="230"/>
      <c r="GBY142" s="230"/>
      <c r="GBZ142" s="230"/>
      <c r="GCA142" s="229"/>
      <c r="GCB142" s="226"/>
      <c r="GCC142" s="227"/>
      <c r="GCD142" s="227"/>
      <c r="GCE142" s="227"/>
      <c r="GCF142" s="228"/>
      <c r="GCG142" s="228"/>
      <c r="GCH142" s="228"/>
      <c r="GCI142" s="228"/>
      <c r="GCJ142" s="228"/>
      <c r="GCK142" s="228"/>
      <c r="GCL142" s="229"/>
      <c r="GCM142" s="230"/>
      <c r="GCN142" s="230"/>
      <c r="GCO142" s="231"/>
      <c r="GCP142" s="229"/>
      <c r="GCQ142" s="230"/>
      <c r="GCR142" s="229"/>
      <c r="GCS142" s="229"/>
      <c r="GCT142" s="230"/>
      <c r="GCU142" s="230"/>
      <c r="GCV142" s="230"/>
      <c r="GCW142" s="230"/>
      <c r="GCX142" s="230"/>
      <c r="GCY142" s="230"/>
      <c r="GCZ142" s="230"/>
      <c r="GDA142" s="230"/>
      <c r="GDB142" s="230"/>
      <c r="GDC142" s="230"/>
      <c r="GDD142" s="230"/>
      <c r="GDE142" s="230"/>
      <c r="GDF142" s="229"/>
      <c r="GDG142" s="226"/>
      <c r="GDH142" s="227"/>
      <c r="GDI142" s="227"/>
      <c r="GDJ142" s="227"/>
      <c r="GDK142" s="228"/>
      <c r="GDL142" s="228"/>
      <c r="GDM142" s="228"/>
      <c r="GDN142" s="228"/>
      <c r="GDO142" s="228"/>
      <c r="GDP142" s="228"/>
      <c r="GDQ142" s="229"/>
      <c r="GDR142" s="230"/>
      <c r="GDS142" s="230"/>
      <c r="GDT142" s="231"/>
      <c r="GDU142" s="229"/>
      <c r="GDV142" s="230"/>
      <c r="GDW142" s="229"/>
      <c r="GDX142" s="229"/>
      <c r="GDY142" s="230"/>
      <c r="GDZ142" s="230"/>
      <c r="GEA142" s="230"/>
      <c r="GEB142" s="230"/>
      <c r="GEC142" s="230"/>
      <c r="GED142" s="230"/>
      <c r="GEE142" s="230"/>
      <c r="GEF142" s="230"/>
      <c r="GEG142" s="230"/>
      <c r="GEH142" s="230"/>
      <c r="GEI142" s="230"/>
      <c r="GEJ142" s="230"/>
      <c r="GEK142" s="229"/>
      <c r="GEL142" s="226"/>
      <c r="GEM142" s="227"/>
      <c r="GEN142" s="227"/>
      <c r="GEO142" s="227"/>
      <c r="GEP142" s="228"/>
      <c r="GEQ142" s="228"/>
      <c r="GER142" s="228"/>
      <c r="GES142" s="228"/>
      <c r="GET142" s="228"/>
      <c r="GEU142" s="228"/>
      <c r="GEV142" s="229"/>
      <c r="GEW142" s="230"/>
      <c r="GEX142" s="230"/>
      <c r="GEY142" s="231"/>
      <c r="GEZ142" s="229"/>
      <c r="GFA142" s="230"/>
      <c r="GFB142" s="229"/>
      <c r="GFC142" s="229"/>
      <c r="GFD142" s="230"/>
      <c r="GFE142" s="230"/>
      <c r="GFF142" s="230"/>
      <c r="GFG142" s="230"/>
      <c r="GFH142" s="230"/>
      <c r="GFI142" s="230"/>
      <c r="GFJ142" s="230"/>
      <c r="GFK142" s="230"/>
      <c r="GFL142" s="230"/>
      <c r="GFM142" s="230"/>
      <c r="GFN142" s="230"/>
      <c r="GFO142" s="230"/>
      <c r="GFP142" s="229"/>
      <c r="GFQ142" s="226"/>
      <c r="GFR142" s="227"/>
      <c r="GFS142" s="227"/>
      <c r="GFT142" s="227"/>
      <c r="GFU142" s="228"/>
      <c r="GFV142" s="228"/>
      <c r="GFW142" s="228"/>
      <c r="GFX142" s="228"/>
      <c r="GFY142" s="228"/>
      <c r="GFZ142" s="228"/>
      <c r="GGA142" s="229"/>
      <c r="GGB142" s="230"/>
      <c r="GGC142" s="230"/>
      <c r="GGD142" s="231"/>
      <c r="GGE142" s="229"/>
      <c r="GGF142" s="230"/>
      <c r="GGG142" s="229"/>
      <c r="GGH142" s="229"/>
      <c r="GGI142" s="230"/>
      <c r="GGJ142" s="230"/>
      <c r="GGK142" s="230"/>
      <c r="GGL142" s="230"/>
      <c r="GGM142" s="230"/>
      <c r="GGN142" s="230"/>
      <c r="GGO142" s="230"/>
      <c r="GGP142" s="230"/>
      <c r="GGQ142" s="230"/>
      <c r="GGR142" s="230"/>
      <c r="GGS142" s="230"/>
      <c r="GGT142" s="230"/>
      <c r="GGU142" s="229"/>
      <c r="GGV142" s="226"/>
      <c r="GGW142" s="227"/>
      <c r="GGX142" s="227"/>
      <c r="GGY142" s="227"/>
      <c r="GGZ142" s="228"/>
      <c r="GHA142" s="228"/>
      <c r="GHB142" s="228"/>
      <c r="GHC142" s="228"/>
      <c r="GHD142" s="228"/>
      <c r="GHE142" s="228"/>
      <c r="GHF142" s="229"/>
      <c r="GHG142" s="230"/>
      <c r="GHH142" s="230"/>
      <c r="GHI142" s="231"/>
      <c r="GHJ142" s="229"/>
      <c r="GHK142" s="230"/>
      <c r="GHL142" s="229"/>
      <c r="GHM142" s="229"/>
      <c r="GHN142" s="230"/>
      <c r="GHO142" s="230"/>
      <c r="GHP142" s="230"/>
      <c r="GHQ142" s="230"/>
      <c r="GHR142" s="230"/>
      <c r="GHS142" s="230"/>
      <c r="GHT142" s="230"/>
      <c r="GHU142" s="230"/>
      <c r="GHV142" s="230"/>
      <c r="GHW142" s="230"/>
      <c r="GHX142" s="230"/>
      <c r="GHY142" s="230"/>
      <c r="GHZ142" s="229"/>
      <c r="GIA142" s="226"/>
      <c r="GIB142" s="227"/>
      <c r="GIC142" s="227"/>
      <c r="GID142" s="227"/>
      <c r="GIE142" s="228"/>
      <c r="GIF142" s="228"/>
      <c r="GIG142" s="228"/>
      <c r="GIH142" s="228"/>
      <c r="GII142" s="228"/>
      <c r="GIJ142" s="228"/>
      <c r="GIK142" s="229"/>
      <c r="GIL142" s="230"/>
      <c r="GIM142" s="230"/>
      <c r="GIN142" s="231"/>
      <c r="GIO142" s="229"/>
      <c r="GIP142" s="230"/>
      <c r="GIQ142" s="229"/>
      <c r="GIR142" s="229"/>
      <c r="GIS142" s="230"/>
      <c r="GIT142" s="230"/>
      <c r="GIU142" s="230"/>
      <c r="GIV142" s="230"/>
      <c r="GIW142" s="230"/>
      <c r="GIX142" s="230"/>
      <c r="GIY142" s="230"/>
      <c r="GIZ142" s="230"/>
      <c r="GJA142" s="230"/>
      <c r="GJB142" s="230"/>
      <c r="GJC142" s="230"/>
      <c r="GJD142" s="230"/>
      <c r="GJE142" s="229"/>
      <c r="GJF142" s="226"/>
      <c r="GJG142" s="227"/>
      <c r="GJH142" s="227"/>
      <c r="GJI142" s="227"/>
      <c r="GJJ142" s="228"/>
      <c r="GJK142" s="228"/>
      <c r="GJL142" s="228"/>
      <c r="GJM142" s="228"/>
      <c r="GJN142" s="228"/>
      <c r="GJO142" s="228"/>
      <c r="GJP142" s="229"/>
      <c r="GJQ142" s="230"/>
      <c r="GJR142" s="230"/>
      <c r="GJS142" s="231"/>
      <c r="GJT142" s="229"/>
      <c r="GJU142" s="230"/>
      <c r="GJV142" s="229"/>
      <c r="GJW142" s="229"/>
      <c r="GJX142" s="230"/>
      <c r="GJY142" s="230"/>
      <c r="GJZ142" s="230"/>
      <c r="GKA142" s="230"/>
      <c r="GKB142" s="230"/>
      <c r="GKC142" s="230"/>
      <c r="GKD142" s="230"/>
      <c r="GKE142" s="230"/>
      <c r="GKF142" s="230"/>
      <c r="GKG142" s="230"/>
      <c r="GKH142" s="230"/>
      <c r="GKI142" s="230"/>
      <c r="GKJ142" s="229"/>
      <c r="GKK142" s="226"/>
      <c r="GKL142" s="227"/>
      <c r="GKM142" s="227"/>
      <c r="GKN142" s="227"/>
      <c r="GKO142" s="228"/>
      <c r="GKP142" s="228"/>
      <c r="GKQ142" s="228"/>
      <c r="GKR142" s="228"/>
      <c r="GKS142" s="228"/>
      <c r="GKT142" s="228"/>
      <c r="GKU142" s="229"/>
      <c r="GKV142" s="230"/>
      <c r="GKW142" s="230"/>
      <c r="GKX142" s="231"/>
      <c r="GKY142" s="229"/>
      <c r="GKZ142" s="230"/>
      <c r="GLA142" s="229"/>
      <c r="GLB142" s="229"/>
      <c r="GLC142" s="230"/>
      <c r="GLD142" s="230"/>
      <c r="GLE142" s="230"/>
      <c r="GLF142" s="230"/>
      <c r="GLG142" s="230"/>
      <c r="GLH142" s="230"/>
      <c r="GLI142" s="230"/>
      <c r="GLJ142" s="230"/>
      <c r="GLK142" s="230"/>
      <c r="GLL142" s="230"/>
      <c r="GLM142" s="230"/>
      <c r="GLN142" s="230"/>
      <c r="GLO142" s="229"/>
      <c r="GLP142" s="226"/>
      <c r="GLQ142" s="227"/>
      <c r="GLR142" s="227"/>
      <c r="GLS142" s="227"/>
      <c r="GLT142" s="228"/>
      <c r="GLU142" s="228"/>
      <c r="GLV142" s="228"/>
      <c r="GLW142" s="228"/>
      <c r="GLX142" s="228"/>
      <c r="GLY142" s="228"/>
      <c r="GLZ142" s="229"/>
      <c r="GMA142" s="230"/>
      <c r="GMB142" s="230"/>
      <c r="GMC142" s="231"/>
      <c r="GMD142" s="229"/>
      <c r="GME142" s="230"/>
      <c r="GMF142" s="229"/>
      <c r="GMG142" s="229"/>
      <c r="GMH142" s="230"/>
      <c r="GMI142" s="230"/>
      <c r="GMJ142" s="230"/>
      <c r="GMK142" s="230"/>
      <c r="GML142" s="230"/>
      <c r="GMM142" s="230"/>
      <c r="GMN142" s="230"/>
      <c r="GMO142" s="230"/>
      <c r="GMP142" s="230"/>
      <c r="GMQ142" s="230"/>
      <c r="GMR142" s="230"/>
      <c r="GMS142" s="230"/>
      <c r="GMT142" s="229"/>
      <c r="GMU142" s="226"/>
      <c r="GMV142" s="227"/>
      <c r="GMW142" s="227"/>
      <c r="GMX142" s="227"/>
      <c r="GMY142" s="228"/>
      <c r="GMZ142" s="228"/>
      <c r="GNA142" s="228"/>
      <c r="GNB142" s="228"/>
      <c r="GNC142" s="228"/>
      <c r="GND142" s="228"/>
      <c r="GNE142" s="229"/>
      <c r="GNF142" s="230"/>
      <c r="GNG142" s="230"/>
      <c r="GNH142" s="231"/>
      <c r="GNI142" s="229"/>
      <c r="GNJ142" s="230"/>
      <c r="GNK142" s="229"/>
      <c r="GNL142" s="229"/>
      <c r="GNM142" s="230"/>
      <c r="GNN142" s="230"/>
      <c r="GNO142" s="230"/>
      <c r="GNP142" s="230"/>
      <c r="GNQ142" s="230"/>
      <c r="GNR142" s="230"/>
      <c r="GNS142" s="230"/>
      <c r="GNT142" s="230"/>
      <c r="GNU142" s="230"/>
      <c r="GNV142" s="230"/>
      <c r="GNW142" s="230"/>
      <c r="GNX142" s="230"/>
      <c r="GNY142" s="229"/>
      <c r="GNZ142" s="226"/>
      <c r="GOA142" s="227"/>
      <c r="GOB142" s="227"/>
      <c r="GOC142" s="227"/>
      <c r="GOD142" s="228"/>
      <c r="GOE142" s="228"/>
      <c r="GOF142" s="228"/>
      <c r="GOG142" s="228"/>
      <c r="GOH142" s="228"/>
      <c r="GOI142" s="228"/>
      <c r="GOJ142" s="229"/>
      <c r="GOK142" s="230"/>
      <c r="GOL142" s="230"/>
      <c r="GOM142" s="231"/>
      <c r="GON142" s="229"/>
      <c r="GOO142" s="230"/>
      <c r="GOP142" s="229"/>
      <c r="GOQ142" s="229"/>
      <c r="GOR142" s="230"/>
      <c r="GOS142" s="230"/>
      <c r="GOT142" s="230"/>
      <c r="GOU142" s="230"/>
      <c r="GOV142" s="230"/>
      <c r="GOW142" s="230"/>
      <c r="GOX142" s="230"/>
      <c r="GOY142" s="230"/>
      <c r="GOZ142" s="230"/>
      <c r="GPA142" s="230"/>
      <c r="GPB142" s="230"/>
      <c r="GPC142" s="230"/>
      <c r="GPD142" s="229"/>
      <c r="GPE142" s="226"/>
      <c r="GPF142" s="227"/>
      <c r="GPG142" s="227"/>
      <c r="GPH142" s="227"/>
      <c r="GPI142" s="228"/>
      <c r="GPJ142" s="228"/>
      <c r="GPK142" s="228"/>
      <c r="GPL142" s="228"/>
      <c r="GPM142" s="228"/>
      <c r="GPN142" s="228"/>
      <c r="GPO142" s="229"/>
      <c r="GPP142" s="230"/>
      <c r="GPQ142" s="230"/>
      <c r="GPR142" s="231"/>
      <c r="GPS142" s="229"/>
      <c r="GPT142" s="230"/>
      <c r="GPU142" s="229"/>
      <c r="GPV142" s="229"/>
      <c r="GPW142" s="230"/>
      <c r="GPX142" s="230"/>
      <c r="GPY142" s="230"/>
      <c r="GPZ142" s="230"/>
      <c r="GQA142" s="230"/>
      <c r="GQB142" s="230"/>
      <c r="GQC142" s="230"/>
      <c r="GQD142" s="230"/>
      <c r="GQE142" s="230"/>
      <c r="GQF142" s="230"/>
      <c r="GQG142" s="230"/>
      <c r="GQH142" s="230"/>
      <c r="GQI142" s="229"/>
      <c r="GQJ142" s="226"/>
      <c r="GQK142" s="227"/>
      <c r="GQL142" s="227"/>
      <c r="GQM142" s="227"/>
      <c r="GQN142" s="228"/>
      <c r="GQO142" s="228"/>
      <c r="GQP142" s="228"/>
      <c r="GQQ142" s="228"/>
      <c r="GQR142" s="228"/>
      <c r="GQS142" s="228"/>
      <c r="GQT142" s="229"/>
      <c r="GQU142" s="230"/>
      <c r="GQV142" s="230"/>
      <c r="GQW142" s="231"/>
      <c r="GQX142" s="229"/>
      <c r="GQY142" s="230"/>
      <c r="GQZ142" s="229"/>
      <c r="GRA142" s="229"/>
      <c r="GRB142" s="230"/>
      <c r="GRC142" s="230"/>
      <c r="GRD142" s="230"/>
      <c r="GRE142" s="230"/>
      <c r="GRF142" s="230"/>
      <c r="GRG142" s="230"/>
      <c r="GRH142" s="230"/>
      <c r="GRI142" s="230"/>
      <c r="GRJ142" s="230"/>
      <c r="GRK142" s="230"/>
      <c r="GRL142" s="230"/>
      <c r="GRM142" s="230"/>
      <c r="GRN142" s="229"/>
      <c r="GRO142" s="226"/>
      <c r="GRP142" s="227"/>
      <c r="GRQ142" s="227"/>
      <c r="GRR142" s="227"/>
      <c r="GRS142" s="228"/>
      <c r="GRT142" s="228"/>
      <c r="GRU142" s="228"/>
      <c r="GRV142" s="228"/>
      <c r="GRW142" s="228"/>
      <c r="GRX142" s="228"/>
      <c r="GRY142" s="229"/>
      <c r="GRZ142" s="230"/>
      <c r="GSA142" s="230"/>
      <c r="GSB142" s="231"/>
      <c r="GSC142" s="229"/>
      <c r="GSD142" s="230"/>
      <c r="GSE142" s="229"/>
      <c r="GSF142" s="229"/>
      <c r="GSG142" s="230"/>
      <c r="GSH142" s="230"/>
      <c r="GSI142" s="230"/>
      <c r="GSJ142" s="230"/>
      <c r="GSK142" s="230"/>
      <c r="GSL142" s="230"/>
      <c r="GSM142" s="230"/>
      <c r="GSN142" s="230"/>
      <c r="GSO142" s="230"/>
      <c r="GSP142" s="230"/>
      <c r="GSQ142" s="230"/>
      <c r="GSR142" s="230"/>
      <c r="GSS142" s="229"/>
      <c r="GST142" s="226"/>
      <c r="GSU142" s="227"/>
      <c r="GSV142" s="227"/>
      <c r="GSW142" s="227"/>
      <c r="GSX142" s="228"/>
      <c r="GSY142" s="228"/>
      <c r="GSZ142" s="228"/>
      <c r="GTA142" s="228"/>
      <c r="GTB142" s="228"/>
      <c r="GTC142" s="228"/>
      <c r="GTD142" s="229"/>
      <c r="GTE142" s="230"/>
      <c r="GTF142" s="230"/>
      <c r="GTG142" s="231"/>
      <c r="GTH142" s="229"/>
      <c r="GTI142" s="230"/>
      <c r="GTJ142" s="229"/>
      <c r="GTK142" s="229"/>
      <c r="GTL142" s="230"/>
      <c r="GTM142" s="230"/>
      <c r="GTN142" s="230"/>
      <c r="GTO142" s="230"/>
      <c r="GTP142" s="230"/>
      <c r="GTQ142" s="230"/>
      <c r="GTR142" s="230"/>
      <c r="GTS142" s="230"/>
      <c r="GTT142" s="230"/>
      <c r="GTU142" s="230"/>
      <c r="GTV142" s="230"/>
      <c r="GTW142" s="230"/>
      <c r="GTX142" s="229"/>
      <c r="GTY142" s="226"/>
      <c r="GTZ142" s="227"/>
      <c r="GUA142" s="227"/>
      <c r="GUB142" s="227"/>
      <c r="GUC142" s="228"/>
      <c r="GUD142" s="228"/>
      <c r="GUE142" s="228"/>
      <c r="GUF142" s="228"/>
      <c r="GUG142" s="228"/>
      <c r="GUH142" s="228"/>
      <c r="GUI142" s="229"/>
      <c r="GUJ142" s="230"/>
      <c r="GUK142" s="230"/>
      <c r="GUL142" s="231"/>
      <c r="GUM142" s="229"/>
      <c r="GUN142" s="230"/>
      <c r="GUO142" s="229"/>
      <c r="GUP142" s="229"/>
      <c r="GUQ142" s="230"/>
      <c r="GUR142" s="230"/>
      <c r="GUS142" s="230"/>
      <c r="GUT142" s="230"/>
      <c r="GUU142" s="230"/>
      <c r="GUV142" s="230"/>
      <c r="GUW142" s="230"/>
      <c r="GUX142" s="230"/>
      <c r="GUY142" s="230"/>
      <c r="GUZ142" s="230"/>
      <c r="GVA142" s="230"/>
      <c r="GVB142" s="230"/>
      <c r="GVC142" s="229"/>
      <c r="GVD142" s="226"/>
      <c r="GVE142" s="227"/>
      <c r="GVF142" s="227"/>
      <c r="GVG142" s="227"/>
      <c r="GVH142" s="228"/>
      <c r="GVI142" s="228"/>
      <c r="GVJ142" s="228"/>
      <c r="GVK142" s="228"/>
      <c r="GVL142" s="228"/>
      <c r="GVM142" s="228"/>
      <c r="GVN142" s="229"/>
      <c r="GVO142" s="230"/>
      <c r="GVP142" s="230"/>
      <c r="GVQ142" s="231"/>
      <c r="GVR142" s="229"/>
      <c r="GVS142" s="230"/>
      <c r="GVT142" s="229"/>
      <c r="GVU142" s="229"/>
      <c r="GVV142" s="230"/>
      <c r="GVW142" s="230"/>
      <c r="GVX142" s="230"/>
      <c r="GVY142" s="230"/>
      <c r="GVZ142" s="230"/>
      <c r="GWA142" s="230"/>
      <c r="GWB142" s="230"/>
      <c r="GWC142" s="230"/>
      <c r="GWD142" s="230"/>
      <c r="GWE142" s="230"/>
      <c r="GWF142" s="230"/>
      <c r="GWG142" s="230"/>
      <c r="GWH142" s="229"/>
      <c r="GWI142" s="226"/>
      <c r="GWJ142" s="227"/>
      <c r="GWK142" s="227"/>
      <c r="GWL142" s="227"/>
      <c r="GWM142" s="228"/>
      <c r="GWN142" s="228"/>
      <c r="GWO142" s="228"/>
      <c r="GWP142" s="228"/>
      <c r="GWQ142" s="228"/>
      <c r="GWR142" s="228"/>
      <c r="GWS142" s="229"/>
      <c r="GWT142" s="230"/>
      <c r="GWU142" s="230"/>
      <c r="GWV142" s="231"/>
      <c r="GWW142" s="229"/>
      <c r="GWX142" s="230"/>
      <c r="GWY142" s="229"/>
      <c r="GWZ142" s="229"/>
      <c r="GXA142" s="230"/>
      <c r="GXB142" s="230"/>
      <c r="GXC142" s="230"/>
      <c r="GXD142" s="230"/>
      <c r="GXE142" s="230"/>
      <c r="GXF142" s="230"/>
      <c r="GXG142" s="230"/>
      <c r="GXH142" s="230"/>
      <c r="GXI142" s="230"/>
      <c r="GXJ142" s="230"/>
      <c r="GXK142" s="230"/>
      <c r="GXL142" s="230"/>
      <c r="GXM142" s="229"/>
      <c r="GXN142" s="226"/>
      <c r="GXO142" s="227"/>
      <c r="GXP142" s="227"/>
      <c r="GXQ142" s="227"/>
      <c r="GXR142" s="228"/>
      <c r="GXS142" s="228"/>
      <c r="GXT142" s="228"/>
      <c r="GXU142" s="228"/>
      <c r="GXV142" s="228"/>
      <c r="GXW142" s="228"/>
      <c r="GXX142" s="229"/>
      <c r="GXY142" s="230"/>
      <c r="GXZ142" s="230"/>
      <c r="GYA142" s="231"/>
      <c r="GYB142" s="229"/>
      <c r="GYC142" s="230"/>
      <c r="GYD142" s="229"/>
      <c r="GYE142" s="229"/>
      <c r="GYF142" s="230"/>
      <c r="GYG142" s="230"/>
      <c r="GYH142" s="230"/>
      <c r="GYI142" s="230"/>
      <c r="GYJ142" s="230"/>
      <c r="GYK142" s="230"/>
      <c r="GYL142" s="230"/>
      <c r="GYM142" s="230"/>
      <c r="GYN142" s="230"/>
      <c r="GYO142" s="230"/>
      <c r="GYP142" s="230"/>
      <c r="GYQ142" s="230"/>
      <c r="GYR142" s="229"/>
      <c r="GYS142" s="226"/>
      <c r="GYT142" s="227"/>
      <c r="GYU142" s="227"/>
      <c r="GYV142" s="227"/>
      <c r="GYW142" s="228"/>
      <c r="GYX142" s="228"/>
      <c r="GYY142" s="228"/>
      <c r="GYZ142" s="228"/>
      <c r="GZA142" s="228"/>
      <c r="GZB142" s="228"/>
      <c r="GZC142" s="229"/>
      <c r="GZD142" s="230"/>
      <c r="GZE142" s="230"/>
      <c r="GZF142" s="231"/>
      <c r="GZG142" s="229"/>
      <c r="GZH142" s="230"/>
      <c r="GZI142" s="229"/>
      <c r="GZJ142" s="229"/>
      <c r="GZK142" s="230"/>
      <c r="GZL142" s="230"/>
      <c r="GZM142" s="230"/>
      <c r="GZN142" s="230"/>
      <c r="GZO142" s="230"/>
      <c r="GZP142" s="230"/>
      <c r="GZQ142" s="230"/>
      <c r="GZR142" s="230"/>
      <c r="GZS142" s="230"/>
      <c r="GZT142" s="230"/>
      <c r="GZU142" s="230"/>
      <c r="GZV142" s="230"/>
      <c r="GZW142" s="229"/>
      <c r="GZX142" s="226"/>
      <c r="GZY142" s="227"/>
      <c r="GZZ142" s="227"/>
      <c r="HAA142" s="227"/>
      <c r="HAB142" s="228"/>
      <c r="HAC142" s="228"/>
      <c r="HAD142" s="228"/>
      <c r="HAE142" s="228"/>
      <c r="HAF142" s="228"/>
      <c r="HAG142" s="228"/>
      <c r="HAH142" s="229"/>
      <c r="HAI142" s="230"/>
      <c r="HAJ142" s="230"/>
      <c r="HAK142" s="231"/>
      <c r="HAL142" s="229"/>
      <c r="HAM142" s="230"/>
      <c r="HAN142" s="229"/>
      <c r="HAO142" s="229"/>
      <c r="HAP142" s="230"/>
      <c r="HAQ142" s="230"/>
      <c r="HAR142" s="230"/>
      <c r="HAS142" s="230"/>
      <c r="HAT142" s="230"/>
      <c r="HAU142" s="230"/>
      <c r="HAV142" s="230"/>
      <c r="HAW142" s="230"/>
      <c r="HAX142" s="230"/>
      <c r="HAY142" s="230"/>
      <c r="HAZ142" s="230"/>
      <c r="HBA142" s="230"/>
      <c r="HBB142" s="229"/>
      <c r="HBC142" s="226"/>
      <c r="HBD142" s="227"/>
      <c r="HBE142" s="227"/>
      <c r="HBF142" s="227"/>
      <c r="HBG142" s="228"/>
      <c r="HBH142" s="228"/>
      <c r="HBI142" s="228"/>
      <c r="HBJ142" s="228"/>
      <c r="HBK142" s="228"/>
      <c r="HBL142" s="228"/>
      <c r="HBM142" s="229"/>
      <c r="HBN142" s="230"/>
      <c r="HBO142" s="230"/>
      <c r="HBP142" s="231"/>
      <c r="HBQ142" s="229"/>
      <c r="HBR142" s="230"/>
      <c r="HBS142" s="229"/>
      <c r="HBT142" s="229"/>
      <c r="HBU142" s="230"/>
      <c r="HBV142" s="230"/>
      <c r="HBW142" s="230"/>
      <c r="HBX142" s="230"/>
      <c r="HBY142" s="230"/>
      <c r="HBZ142" s="230"/>
      <c r="HCA142" s="230"/>
      <c r="HCB142" s="230"/>
      <c r="HCC142" s="230"/>
      <c r="HCD142" s="230"/>
      <c r="HCE142" s="230"/>
      <c r="HCF142" s="230"/>
      <c r="HCG142" s="229"/>
      <c r="HCH142" s="226"/>
      <c r="HCI142" s="227"/>
      <c r="HCJ142" s="227"/>
      <c r="HCK142" s="227"/>
      <c r="HCL142" s="228"/>
      <c r="HCM142" s="228"/>
      <c r="HCN142" s="228"/>
      <c r="HCO142" s="228"/>
      <c r="HCP142" s="228"/>
      <c r="HCQ142" s="228"/>
      <c r="HCR142" s="229"/>
      <c r="HCS142" s="230"/>
      <c r="HCT142" s="230"/>
      <c r="HCU142" s="231"/>
      <c r="HCV142" s="229"/>
      <c r="HCW142" s="230"/>
      <c r="HCX142" s="229"/>
      <c r="HCY142" s="229"/>
      <c r="HCZ142" s="230"/>
      <c r="HDA142" s="230"/>
      <c r="HDB142" s="230"/>
      <c r="HDC142" s="230"/>
      <c r="HDD142" s="230"/>
      <c r="HDE142" s="230"/>
      <c r="HDF142" s="230"/>
      <c r="HDG142" s="230"/>
      <c r="HDH142" s="230"/>
      <c r="HDI142" s="230"/>
      <c r="HDJ142" s="230"/>
      <c r="HDK142" s="230"/>
      <c r="HDL142" s="229"/>
      <c r="HDM142" s="226"/>
      <c r="HDN142" s="227"/>
      <c r="HDO142" s="227"/>
      <c r="HDP142" s="227"/>
      <c r="HDQ142" s="228"/>
      <c r="HDR142" s="228"/>
      <c r="HDS142" s="228"/>
      <c r="HDT142" s="228"/>
      <c r="HDU142" s="228"/>
      <c r="HDV142" s="228"/>
      <c r="HDW142" s="229"/>
      <c r="HDX142" s="230"/>
      <c r="HDY142" s="230"/>
      <c r="HDZ142" s="231"/>
      <c r="HEA142" s="229"/>
      <c r="HEB142" s="230"/>
      <c r="HEC142" s="229"/>
      <c r="HED142" s="229"/>
      <c r="HEE142" s="230"/>
      <c r="HEF142" s="230"/>
      <c r="HEG142" s="230"/>
      <c r="HEH142" s="230"/>
      <c r="HEI142" s="230"/>
      <c r="HEJ142" s="230"/>
      <c r="HEK142" s="230"/>
      <c r="HEL142" s="230"/>
      <c r="HEM142" s="230"/>
      <c r="HEN142" s="230"/>
      <c r="HEO142" s="230"/>
      <c r="HEP142" s="230"/>
      <c r="HEQ142" s="229"/>
      <c r="HER142" s="226"/>
      <c r="HES142" s="227"/>
      <c r="HET142" s="227"/>
      <c r="HEU142" s="227"/>
      <c r="HEV142" s="228"/>
      <c r="HEW142" s="228"/>
      <c r="HEX142" s="228"/>
      <c r="HEY142" s="228"/>
      <c r="HEZ142" s="228"/>
      <c r="HFA142" s="228"/>
      <c r="HFB142" s="229"/>
      <c r="HFC142" s="230"/>
      <c r="HFD142" s="230"/>
      <c r="HFE142" s="231"/>
      <c r="HFF142" s="229"/>
      <c r="HFG142" s="230"/>
      <c r="HFH142" s="229"/>
      <c r="HFI142" s="229"/>
      <c r="HFJ142" s="230"/>
      <c r="HFK142" s="230"/>
      <c r="HFL142" s="230"/>
      <c r="HFM142" s="230"/>
      <c r="HFN142" s="230"/>
      <c r="HFO142" s="230"/>
      <c r="HFP142" s="230"/>
      <c r="HFQ142" s="230"/>
      <c r="HFR142" s="230"/>
      <c r="HFS142" s="230"/>
      <c r="HFT142" s="230"/>
      <c r="HFU142" s="230"/>
      <c r="HFV142" s="229"/>
      <c r="HFW142" s="226"/>
      <c r="HFX142" s="227"/>
      <c r="HFY142" s="227"/>
      <c r="HFZ142" s="227"/>
      <c r="HGA142" s="228"/>
      <c r="HGB142" s="228"/>
      <c r="HGC142" s="228"/>
      <c r="HGD142" s="228"/>
      <c r="HGE142" s="228"/>
      <c r="HGF142" s="228"/>
      <c r="HGG142" s="229"/>
      <c r="HGH142" s="230"/>
      <c r="HGI142" s="230"/>
      <c r="HGJ142" s="231"/>
      <c r="HGK142" s="229"/>
      <c r="HGL142" s="230"/>
      <c r="HGM142" s="229"/>
      <c r="HGN142" s="229"/>
      <c r="HGO142" s="230"/>
      <c r="HGP142" s="230"/>
      <c r="HGQ142" s="230"/>
      <c r="HGR142" s="230"/>
      <c r="HGS142" s="230"/>
      <c r="HGT142" s="230"/>
      <c r="HGU142" s="230"/>
      <c r="HGV142" s="230"/>
      <c r="HGW142" s="230"/>
      <c r="HGX142" s="230"/>
      <c r="HGY142" s="230"/>
      <c r="HGZ142" s="230"/>
      <c r="HHA142" s="229"/>
      <c r="HHB142" s="226"/>
      <c r="HHC142" s="227"/>
      <c r="HHD142" s="227"/>
      <c r="HHE142" s="227"/>
      <c r="HHF142" s="228"/>
      <c r="HHG142" s="228"/>
      <c r="HHH142" s="228"/>
      <c r="HHI142" s="228"/>
      <c r="HHJ142" s="228"/>
      <c r="HHK142" s="228"/>
      <c r="HHL142" s="229"/>
      <c r="HHM142" s="230"/>
      <c r="HHN142" s="230"/>
      <c r="HHO142" s="231"/>
      <c r="HHP142" s="229"/>
      <c r="HHQ142" s="230"/>
      <c r="HHR142" s="229"/>
      <c r="HHS142" s="229"/>
      <c r="HHT142" s="230"/>
      <c r="HHU142" s="230"/>
      <c r="HHV142" s="230"/>
      <c r="HHW142" s="230"/>
      <c r="HHX142" s="230"/>
      <c r="HHY142" s="230"/>
      <c r="HHZ142" s="230"/>
      <c r="HIA142" s="230"/>
      <c r="HIB142" s="230"/>
      <c r="HIC142" s="230"/>
      <c r="HID142" s="230"/>
      <c r="HIE142" s="230"/>
      <c r="HIF142" s="229"/>
      <c r="HIG142" s="226"/>
      <c r="HIH142" s="227"/>
      <c r="HII142" s="227"/>
      <c r="HIJ142" s="227"/>
      <c r="HIK142" s="228"/>
      <c r="HIL142" s="228"/>
      <c r="HIM142" s="228"/>
      <c r="HIN142" s="228"/>
      <c r="HIO142" s="228"/>
      <c r="HIP142" s="228"/>
      <c r="HIQ142" s="229"/>
      <c r="HIR142" s="230"/>
      <c r="HIS142" s="230"/>
      <c r="HIT142" s="231"/>
      <c r="HIU142" s="229"/>
      <c r="HIV142" s="230"/>
      <c r="HIW142" s="229"/>
      <c r="HIX142" s="229"/>
      <c r="HIY142" s="230"/>
      <c r="HIZ142" s="230"/>
      <c r="HJA142" s="230"/>
      <c r="HJB142" s="230"/>
      <c r="HJC142" s="230"/>
      <c r="HJD142" s="230"/>
      <c r="HJE142" s="230"/>
      <c r="HJF142" s="230"/>
      <c r="HJG142" s="230"/>
      <c r="HJH142" s="230"/>
      <c r="HJI142" s="230"/>
      <c r="HJJ142" s="230"/>
      <c r="HJK142" s="229"/>
      <c r="HJL142" s="226"/>
      <c r="HJM142" s="227"/>
      <c r="HJN142" s="227"/>
      <c r="HJO142" s="227"/>
      <c r="HJP142" s="228"/>
      <c r="HJQ142" s="228"/>
      <c r="HJR142" s="228"/>
      <c r="HJS142" s="228"/>
      <c r="HJT142" s="228"/>
      <c r="HJU142" s="228"/>
      <c r="HJV142" s="229"/>
      <c r="HJW142" s="230"/>
      <c r="HJX142" s="230"/>
      <c r="HJY142" s="231"/>
      <c r="HJZ142" s="229"/>
      <c r="HKA142" s="230"/>
      <c r="HKB142" s="229"/>
      <c r="HKC142" s="229"/>
      <c r="HKD142" s="230"/>
      <c r="HKE142" s="230"/>
      <c r="HKF142" s="230"/>
      <c r="HKG142" s="230"/>
      <c r="HKH142" s="230"/>
      <c r="HKI142" s="230"/>
      <c r="HKJ142" s="230"/>
      <c r="HKK142" s="230"/>
      <c r="HKL142" s="230"/>
      <c r="HKM142" s="230"/>
      <c r="HKN142" s="230"/>
      <c r="HKO142" s="230"/>
      <c r="HKP142" s="229"/>
      <c r="HKQ142" s="226"/>
      <c r="HKR142" s="227"/>
      <c r="HKS142" s="227"/>
      <c r="HKT142" s="227"/>
      <c r="HKU142" s="228"/>
      <c r="HKV142" s="228"/>
      <c r="HKW142" s="228"/>
      <c r="HKX142" s="228"/>
      <c r="HKY142" s="228"/>
      <c r="HKZ142" s="228"/>
      <c r="HLA142" s="229"/>
      <c r="HLB142" s="230"/>
      <c r="HLC142" s="230"/>
      <c r="HLD142" s="231"/>
      <c r="HLE142" s="229"/>
      <c r="HLF142" s="230"/>
      <c r="HLG142" s="229"/>
      <c r="HLH142" s="229"/>
      <c r="HLI142" s="230"/>
      <c r="HLJ142" s="230"/>
      <c r="HLK142" s="230"/>
      <c r="HLL142" s="230"/>
      <c r="HLM142" s="230"/>
      <c r="HLN142" s="230"/>
      <c r="HLO142" s="230"/>
      <c r="HLP142" s="230"/>
      <c r="HLQ142" s="230"/>
      <c r="HLR142" s="230"/>
      <c r="HLS142" s="230"/>
      <c r="HLT142" s="230"/>
      <c r="HLU142" s="229"/>
      <c r="HLV142" s="226"/>
      <c r="HLW142" s="227"/>
      <c r="HLX142" s="227"/>
      <c r="HLY142" s="227"/>
      <c r="HLZ142" s="228"/>
      <c r="HMA142" s="228"/>
      <c r="HMB142" s="228"/>
      <c r="HMC142" s="228"/>
      <c r="HMD142" s="228"/>
      <c r="HME142" s="228"/>
      <c r="HMF142" s="229"/>
      <c r="HMG142" s="230"/>
      <c r="HMH142" s="230"/>
      <c r="HMI142" s="231"/>
      <c r="HMJ142" s="229"/>
      <c r="HMK142" s="230"/>
      <c r="HML142" s="229"/>
      <c r="HMM142" s="229"/>
      <c r="HMN142" s="230"/>
      <c r="HMO142" s="230"/>
      <c r="HMP142" s="230"/>
      <c r="HMQ142" s="230"/>
      <c r="HMR142" s="230"/>
      <c r="HMS142" s="230"/>
      <c r="HMT142" s="230"/>
      <c r="HMU142" s="230"/>
      <c r="HMV142" s="230"/>
      <c r="HMW142" s="230"/>
      <c r="HMX142" s="230"/>
      <c r="HMY142" s="230"/>
      <c r="HMZ142" s="229"/>
      <c r="HNA142" s="226"/>
      <c r="HNB142" s="227"/>
      <c r="HNC142" s="227"/>
      <c r="HND142" s="227"/>
      <c r="HNE142" s="228"/>
      <c r="HNF142" s="228"/>
      <c r="HNG142" s="228"/>
      <c r="HNH142" s="228"/>
      <c r="HNI142" s="228"/>
      <c r="HNJ142" s="228"/>
      <c r="HNK142" s="229"/>
      <c r="HNL142" s="230"/>
      <c r="HNM142" s="230"/>
      <c r="HNN142" s="231"/>
      <c r="HNO142" s="229"/>
      <c r="HNP142" s="230"/>
      <c r="HNQ142" s="229"/>
      <c r="HNR142" s="229"/>
      <c r="HNS142" s="230"/>
      <c r="HNT142" s="230"/>
      <c r="HNU142" s="230"/>
      <c r="HNV142" s="230"/>
      <c r="HNW142" s="230"/>
      <c r="HNX142" s="230"/>
      <c r="HNY142" s="230"/>
      <c r="HNZ142" s="230"/>
      <c r="HOA142" s="230"/>
      <c r="HOB142" s="230"/>
      <c r="HOC142" s="230"/>
      <c r="HOD142" s="230"/>
      <c r="HOE142" s="229"/>
      <c r="HOF142" s="226"/>
      <c r="HOG142" s="227"/>
      <c r="HOH142" s="227"/>
      <c r="HOI142" s="227"/>
      <c r="HOJ142" s="228"/>
      <c r="HOK142" s="228"/>
      <c r="HOL142" s="228"/>
      <c r="HOM142" s="228"/>
      <c r="HON142" s="228"/>
      <c r="HOO142" s="228"/>
      <c r="HOP142" s="229"/>
      <c r="HOQ142" s="230"/>
      <c r="HOR142" s="230"/>
      <c r="HOS142" s="231"/>
      <c r="HOT142" s="229"/>
      <c r="HOU142" s="230"/>
      <c r="HOV142" s="229"/>
      <c r="HOW142" s="229"/>
      <c r="HOX142" s="230"/>
      <c r="HOY142" s="230"/>
      <c r="HOZ142" s="230"/>
      <c r="HPA142" s="230"/>
      <c r="HPB142" s="230"/>
      <c r="HPC142" s="230"/>
      <c r="HPD142" s="230"/>
      <c r="HPE142" s="230"/>
      <c r="HPF142" s="230"/>
      <c r="HPG142" s="230"/>
      <c r="HPH142" s="230"/>
      <c r="HPI142" s="230"/>
      <c r="HPJ142" s="229"/>
      <c r="HPK142" s="226"/>
      <c r="HPL142" s="227"/>
      <c r="HPM142" s="227"/>
      <c r="HPN142" s="227"/>
      <c r="HPO142" s="228"/>
      <c r="HPP142" s="228"/>
      <c r="HPQ142" s="228"/>
      <c r="HPR142" s="228"/>
      <c r="HPS142" s="228"/>
      <c r="HPT142" s="228"/>
      <c r="HPU142" s="229"/>
      <c r="HPV142" s="230"/>
      <c r="HPW142" s="230"/>
      <c r="HPX142" s="231"/>
      <c r="HPY142" s="229"/>
      <c r="HPZ142" s="230"/>
      <c r="HQA142" s="229"/>
      <c r="HQB142" s="229"/>
      <c r="HQC142" s="230"/>
      <c r="HQD142" s="230"/>
      <c r="HQE142" s="230"/>
      <c r="HQF142" s="230"/>
      <c r="HQG142" s="230"/>
      <c r="HQH142" s="230"/>
      <c r="HQI142" s="230"/>
      <c r="HQJ142" s="230"/>
      <c r="HQK142" s="230"/>
      <c r="HQL142" s="230"/>
      <c r="HQM142" s="230"/>
      <c r="HQN142" s="230"/>
      <c r="HQO142" s="229"/>
      <c r="HQP142" s="226"/>
      <c r="HQQ142" s="227"/>
      <c r="HQR142" s="227"/>
      <c r="HQS142" s="227"/>
      <c r="HQT142" s="228"/>
      <c r="HQU142" s="228"/>
      <c r="HQV142" s="228"/>
      <c r="HQW142" s="228"/>
      <c r="HQX142" s="228"/>
      <c r="HQY142" s="228"/>
      <c r="HQZ142" s="229"/>
      <c r="HRA142" s="230"/>
      <c r="HRB142" s="230"/>
      <c r="HRC142" s="231"/>
      <c r="HRD142" s="229"/>
      <c r="HRE142" s="230"/>
      <c r="HRF142" s="229"/>
      <c r="HRG142" s="229"/>
      <c r="HRH142" s="230"/>
      <c r="HRI142" s="230"/>
      <c r="HRJ142" s="230"/>
      <c r="HRK142" s="230"/>
      <c r="HRL142" s="230"/>
      <c r="HRM142" s="230"/>
      <c r="HRN142" s="230"/>
      <c r="HRO142" s="230"/>
      <c r="HRP142" s="230"/>
      <c r="HRQ142" s="230"/>
      <c r="HRR142" s="230"/>
      <c r="HRS142" s="230"/>
      <c r="HRT142" s="229"/>
      <c r="HRU142" s="226"/>
      <c r="HRV142" s="227"/>
      <c r="HRW142" s="227"/>
      <c r="HRX142" s="227"/>
      <c r="HRY142" s="228"/>
      <c r="HRZ142" s="228"/>
      <c r="HSA142" s="228"/>
      <c r="HSB142" s="228"/>
      <c r="HSC142" s="228"/>
      <c r="HSD142" s="228"/>
      <c r="HSE142" s="229"/>
      <c r="HSF142" s="230"/>
      <c r="HSG142" s="230"/>
      <c r="HSH142" s="231"/>
      <c r="HSI142" s="229"/>
      <c r="HSJ142" s="230"/>
      <c r="HSK142" s="229"/>
      <c r="HSL142" s="229"/>
      <c r="HSM142" s="230"/>
      <c r="HSN142" s="230"/>
      <c r="HSO142" s="230"/>
      <c r="HSP142" s="230"/>
      <c r="HSQ142" s="230"/>
      <c r="HSR142" s="230"/>
      <c r="HSS142" s="230"/>
      <c r="HST142" s="230"/>
      <c r="HSU142" s="230"/>
      <c r="HSV142" s="230"/>
      <c r="HSW142" s="230"/>
      <c r="HSX142" s="230"/>
      <c r="HSY142" s="229"/>
      <c r="HSZ142" s="226"/>
      <c r="HTA142" s="227"/>
      <c r="HTB142" s="227"/>
      <c r="HTC142" s="227"/>
      <c r="HTD142" s="228"/>
      <c r="HTE142" s="228"/>
      <c r="HTF142" s="228"/>
      <c r="HTG142" s="228"/>
      <c r="HTH142" s="228"/>
      <c r="HTI142" s="228"/>
      <c r="HTJ142" s="229"/>
      <c r="HTK142" s="230"/>
      <c r="HTL142" s="230"/>
      <c r="HTM142" s="231"/>
      <c r="HTN142" s="229"/>
      <c r="HTO142" s="230"/>
      <c r="HTP142" s="229"/>
      <c r="HTQ142" s="229"/>
      <c r="HTR142" s="230"/>
      <c r="HTS142" s="230"/>
      <c r="HTT142" s="230"/>
      <c r="HTU142" s="230"/>
      <c r="HTV142" s="230"/>
      <c r="HTW142" s="230"/>
      <c r="HTX142" s="230"/>
      <c r="HTY142" s="230"/>
      <c r="HTZ142" s="230"/>
      <c r="HUA142" s="230"/>
      <c r="HUB142" s="230"/>
      <c r="HUC142" s="230"/>
      <c r="HUD142" s="229"/>
      <c r="HUE142" s="226"/>
      <c r="HUF142" s="227"/>
      <c r="HUG142" s="227"/>
      <c r="HUH142" s="227"/>
      <c r="HUI142" s="228"/>
      <c r="HUJ142" s="228"/>
      <c r="HUK142" s="228"/>
      <c r="HUL142" s="228"/>
      <c r="HUM142" s="228"/>
      <c r="HUN142" s="228"/>
      <c r="HUO142" s="229"/>
      <c r="HUP142" s="230"/>
      <c r="HUQ142" s="230"/>
      <c r="HUR142" s="231"/>
      <c r="HUS142" s="229"/>
      <c r="HUT142" s="230"/>
      <c r="HUU142" s="229"/>
      <c r="HUV142" s="229"/>
      <c r="HUW142" s="230"/>
      <c r="HUX142" s="230"/>
      <c r="HUY142" s="230"/>
      <c r="HUZ142" s="230"/>
      <c r="HVA142" s="230"/>
      <c r="HVB142" s="230"/>
      <c r="HVC142" s="230"/>
      <c r="HVD142" s="230"/>
      <c r="HVE142" s="230"/>
      <c r="HVF142" s="230"/>
      <c r="HVG142" s="230"/>
      <c r="HVH142" s="230"/>
      <c r="HVI142" s="229"/>
      <c r="HVJ142" s="226"/>
      <c r="HVK142" s="227"/>
      <c r="HVL142" s="227"/>
      <c r="HVM142" s="227"/>
      <c r="HVN142" s="228"/>
      <c r="HVO142" s="228"/>
      <c r="HVP142" s="228"/>
      <c r="HVQ142" s="228"/>
      <c r="HVR142" s="228"/>
      <c r="HVS142" s="228"/>
      <c r="HVT142" s="229"/>
      <c r="HVU142" s="230"/>
      <c r="HVV142" s="230"/>
      <c r="HVW142" s="231"/>
      <c r="HVX142" s="229"/>
      <c r="HVY142" s="230"/>
      <c r="HVZ142" s="229"/>
      <c r="HWA142" s="229"/>
      <c r="HWB142" s="230"/>
      <c r="HWC142" s="230"/>
      <c r="HWD142" s="230"/>
      <c r="HWE142" s="230"/>
      <c r="HWF142" s="230"/>
      <c r="HWG142" s="230"/>
      <c r="HWH142" s="230"/>
      <c r="HWI142" s="230"/>
      <c r="HWJ142" s="230"/>
      <c r="HWK142" s="230"/>
      <c r="HWL142" s="230"/>
      <c r="HWM142" s="230"/>
      <c r="HWN142" s="229"/>
      <c r="HWO142" s="226"/>
      <c r="HWP142" s="227"/>
      <c r="HWQ142" s="227"/>
      <c r="HWR142" s="227"/>
      <c r="HWS142" s="228"/>
      <c r="HWT142" s="228"/>
      <c r="HWU142" s="228"/>
      <c r="HWV142" s="228"/>
      <c r="HWW142" s="228"/>
      <c r="HWX142" s="228"/>
      <c r="HWY142" s="229"/>
      <c r="HWZ142" s="230"/>
      <c r="HXA142" s="230"/>
      <c r="HXB142" s="231"/>
      <c r="HXC142" s="229"/>
      <c r="HXD142" s="230"/>
      <c r="HXE142" s="229"/>
      <c r="HXF142" s="229"/>
      <c r="HXG142" s="230"/>
      <c r="HXH142" s="230"/>
      <c r="HXI142" s="230"/>
      <c r="HXJ142" s="230"/>
      <c r="HXK142" s="230"/>
      <c r="HXL142" s="230"/>
      <c r="HXM142" s="230"/>
      <c r="HXN142" s="230"/>
      <c r="HXO142" s="230"/>
      <c r="HXP142" s="230"/>
      <c r="HXQ142" s="230"/>
      <c r="HXR142" s="230"/>
      <c r="HXS142" s="229"/>
      <c r="HXT142" s="226"/>
      <c r="HXU142" s="227"/>
      <c r="HXV142" s="227"/>
      <c r="HXW142" s="227"/>
      <c r="HXX142" s="228"/>
      <c r="HXY142" s="228"/>
      <c r="HXZ142" s="228"/>
      <c r="HYA142" s="228"/>
      <c r="HYB142" s="228"/>
      <c r="HYC142" s="228"/>
      <c r="HYD142" s="229"/>
      <c r="HYE142" s="230"/>
      <c r="HYF142" s="230"/>
      <c r="HYG142" s="231"/>
      <c r="HYH142" s="229"/>
      <c r="HYI142" s="230"/>
      <c r="HYJ142" s="229"/>
      <c r="HYK142" s="229"/>
      <c r="HYL142" s="230"/>
      <c r="HYM142" s="230"/>
      <c r="HYN142" s="230"/>
      <c r="HYO142" s="230"/>
      <c r="HYP142" s="230"/>
      <c r="HYQ142" s="230"/>
      <c r="HYR142" s="230"/>
      <c r="HYS142" s="230"/>
      <c r="HYT142" s="230"/>
      <c r="HYU142" s="230"/>
      <c r="HYV142" s="230"/>
      <c r="HYW142" s="230"/>
      <c r="HYX142" s="229"/>
      <c r="HYY142" s="226"/>
      <c r="HYZ142" s="227"/>
      <c r="HZA142" s="227"/>
      <c r="HZB142" s="227"/>
      <c r="HZC142" s="228"/>
      <c r="HZD142" s="228"/>
      <c r="HZE142" s="228"/>
      <c r="HZF142" s="228"/>
      <c r="HZG142" s="228"/>
      <c r="HZH142" s="228"/>
      <c r="HZI142" s="229"/>
      <c r="HZJ142" s="230"/>
      <c r="HZK142" s="230"/>
      <c r="HZL142" s="231"/>
      <c r="HZM142" s="229"/>
      <c r="HZN142" s="230"/>
      <c r="HZO142" s="229"/>
      <c r="HZP142" s="229"/>
      <c r="HZQ142" s="230"/>
      <c r="HZR142" s="230"/>
      <c r="HZS142" s="230"/>
      <c r="HZT142" s="230"/>
      <c r="HZU142" s="230"/>
      <c r="HZV142" s="230"/>
      <c r="HZW142" s="230"/>
      <c r="HZX142" s="230"/>
      <c r="HZY142" s="230"/>
      <c r="HZZ142" s="230"/>
      <c r="IAA142" s="230"/>
      <c r="IAB142" s="230"/>
      <c r="IAC142" s="229"/>
      <c r="IAD142" s="226"/>
      <c r="IAE142" s="227"/>
      <c r="IAF142" s="227"/>
      <c r="IAG142" s="227"/>
      <c r="IAH142" s="228"/>
      <c r="IAI142" s="228"/>
      <c r="IAJ142" s="228"/>
      <c r="IAK142" s="228"/>
      <c r="IAL142" s="228"/>
      <c r="IAM142" s="228"/>
      <c r="IAN142" s="229"/>
      <c r="IAO142" s="230"/>
      <c r="IAP142" s="230"/>
      <c r="IAQ142" s="231"/>
      <c r="IAR142" s="229"/>
      <c r="IAS142" s="230"/>
      <c r="IAT142" s="229"/>
      <c r="IAU142" s="229"/>
      <c r="IAV142" s="230"/>
      <c r="IAW142" s="230"/>
      <c r="IAX142" s="230"/>
      <c r="IAY142" s="230"/>
      <c r="IAZ142" s="230"/>
      <c r="IBA142" s="230"/>
      <c r="IBB142" s="230"/>
      <c r="IBC142" s="230"/>
      <c r="IBD142" s="230"/>
      <c r="IBE142" s="230"/>
      <c r="IBF142" s="230"/>
      <c r="IBG142" s="230"/>
      <c r="IBH142" s="229"/>
      <c r="IBI142" s="226"/>
      <c r="IBJ142" s="227"/>
      <c r="IBK142" s="227"/>
      <c r="IBL142" s="227"/>
      <c r="IBM142" s="228"/>
      <c r="IBN142" s="228"/>
      <c r="IBO142" s="228"/>
      <c r="IBP142" s="228"/>
      <c r="IBQ142" s="228"/>
      <c r="IBR142" s="228"/>
      <c r="IBS142" s="229"/>
      <c r="IBT142" s="230"/>
      <c r="IBU142" s="230"/>
      <c r="IBV142" s="231"/>
      <c r="IBW142" s="229"/>
      <c r="IBX142" s="230"/>
      <c r="IBY142" s="229"/>
      <c r="IBZ142" s="229"/>
      <c r="ICA142" s="230"/>
      <c r="ICB142" s="230"/>
      <c r="ICC142" s="230"/>
      <c r="ICD142" s="230"/>
      <c r="ICE142" s="230"/>
      <c r="ICF142" s="230"/>
      <c r="ICG142" s="230"/>
      <c r="ICH142" s="230"/>
      <c r="ICI142" s="230"/>
      <c r="ICJ142" s="230"/>
      <c r="ICK142" s="230"/>
      <c r="ICL142" s="230"/>
      <c r="ICM142" s="229"/>
      <c r="ICN142" s="226"/>
      <c r="ICO142" s="227"/>
      <c r="ICP142" s="227"/>
      <c r="ICQ142" s="227"/>
      <c r="ICR142" s="228"/>
      <c r="ICS142" s="228"/>
      <c r="ICT142" s="228"/>
      <c r="ICU142" s="228"/>
      <c r="ICV142" s="228"/>
      <c r="ICW142" s="228"/>
      <c r="ICX142" s="229"/>
      <c r="ICY142" s="230"/>
      <c r="ICZ142" s="230"/>
      <c r="IDA142" s="231"/>
      <c r="IDB142" s="229"/>
      <c r="IDC142" s="230"/>
      <c r="IDD142" s="229"/>
      <c r="IDE142" s="229"/>
      <c r="IDF142" s="230"/>
      <c r="IDG142" s="230"/>
      <c r="IDH142" s="230"/>
      <c r="IDI142" s="230"/>
      <c r="IDJ142" s="230"/>
      <c r="IDK142" s="230"/>
      <c r="IDL142" s="230"/>
      <c r="IDM142" s="230"/>
      <c r="IDN142" s="230"/>
      <c r="IDO142" s="230"/>
      <c r="IDP142" s="230"/>
      <c r="IDQ142" s="230"/>
      <c r="IDR142" s="229"/>
      <c r="IDS142" s="226"/>
      <c r="IDT142" s="227"/>
      <c r="IDU142" s="227"/>
      <c r="IDV142" s="227"/>
      <c r="IDW142" s="228"/>
      <c r="IDX142" s="228"/>
      <c r="IDY142" s="228"/>
      <c r="IDZ142" s="228"/>
      <c r="IEA142" s="228"/>
      <c r="IEB142" s="228"/>
      <c r="IEC142" s="229"/>
      <c r="IED142" s="230"/>
      <c r="IEE142" s="230"/>
      <c r="IEF142" s="231"/>
      <c r="IEG142" s="229"/>
      <c r="IEH142" s="230"/>
      <c r="IEI142" s="229"/>
      <c r="IEJ142" s="229"/>
      <c r="IEK142" s="230"/>
      <c r="IEL142" s="230"/>
      <c r="IEM142" s="230"/>
      <c r="IEN142" s="230"/>
      <c r="IEO142" s="230"/>
      <c r="IEP142" s="230"/>
      <c r="IEQ142" s="230"/>
      <c r="IER142" s="230"/>
      <c r="IES142" s="230"/>
      <c r="IET142" s="230"/>
      <c r="IEU142" s="230"/>
      <c r="IEV142" s="230"/>
      <c r="IEW142" s="229"/>
      <c r="IEX142" s="226"/>
      <c r="IEY142" s="227"/>
      <c r="IEZ142" s="227"/>
      <c r="IFA142" s="227"/>
      <c r="IFB142" s="228"/>
      <c r="IFC142" s="228"/>
      <c r="IFD142" s="228"/>
      <c r="IFE142" s="228"/>
      <c r="IFF142" s="228"/>
      <c r="IFG142" s="228"/>
      <c r="IFH142" s="229"/>
      <c r="IFI142" s="230"/>
      <c r="IFJ142" s="230"/>
      <c r="IFK142" s="231"/>
      <c r="IFL142" s="229"/>
      <c r="IFM142" s="230"/>
      <c r="IFN142" s="229"/>
      <c r="IFO142" s="229"/>
      <c r="IFP142" s="230"/>
      <c r="IFQ142" s="230"/>
      <c r="IFR142" s="230"/>
      <c r="IFS142" s="230"/>
      <c r="IFT142" s="230"/>
      <c r="IFU142" s="230"/>
      <c r="IFV142" s="230"/>
      <c r="IFW142" s="230"/>
      <c r="IFX142" s="230"/>
      <c r="IFY142" s="230"/>
      <c r="IFZ142" s="230"/>
      <c r="IGA142" s="230"/>
      <c r="IGB142" s="229"/>
      <c r="IGC142" s="226"/>
      <c r="IGD142" s="227"/>
      <c r="IGE142" s="227"/>
      <c r="IGF142" s="227"/>
      <c r="IGG142" s="228"/>
      <c r="IGH142" s="228"/>
      <c r="IGI142" s="228"/>
      <c r="IGJ142" s="228"/>
      <c r="IGK142" s="228"/>
      <c r="IGL142" s="228"/>
      <c r="IGM142" s="229"/>
      <c r="IGN142" s="230"/>
      <c r="IGO142" s="230"/>
      <c r="IGP142" s="231"/>
      <c r="IGQ142" s="229"/>
      <c r="IGR142" s="230"/>
      <c r="IGS142" s="229"/>
      <c r="IGT142" s="229"/>
      <c r="IGU142" s="230"/>
      <c r="IGV142" s="230"/>
      <c r="IGW142" s="230"/>
      <c r="IGX142" s="230"/>
      <c r="IGY142" s="230"/>
      <c r="IGZ142" s="230"/>
      <c r="IHA142" s="230"/>
      <c r="IHB142" s="230"/>
      <c r="IHC142" s="230"/>
      <c r="IHD142" s="230"/>
      <c r="IHE142" s="230"/>
      <c r="IHF142" s="230"/>
      <c r="IHG142" s="229"/>
      <c r="IHH142" s="226"/>
      <c r="IHI142" s="227"/>
      <c r="IHJ142" s="227"/>
      <c r="IHK142" s="227"/>
      <c r="IHL142" s="228"/>
      <c r="IHM142" s="228"/>
      <c r="IHN142" s="228"/>
      <c r="IHO142" s="228"/>
      <c r="IHP142" s="228"/>
      <c r="IHQ142" s="228"/>
      <c r="IHR142" s="229"/>
      <c r="IHS142" s="230"/>
      <c r="IHT142" s="230"/>
      <c r="IHU142" s="231"/>
      <c r="IHV142" s="229"/>
      <c r="IHW142" s="230"/>
      <c r="IHX142" s="229"/>
      <c r="IHY142" s="229"/>
      <c r="IHZ142" s="230"/>
      <c r="IIA142" s="230"/>
      <c r="IIB142" s="230"/>
      <c r="IIC142" s="230"/>
      <c r="IID142" s="230"/>
      <c r="IIE142" s="230"/>
      <c r="IIF142" s="230"/>
      <c r="IIG142" s="230"/>
      <c r="IIH142" s="230"/>
      <c r="III142" s="230"/>
      <c r="IIJ142" s="230"/>
      <c r="IIK142" s="230"/>
      <c r="IIL142" s="229"/>
      <c r="IIM142" s="226"/>
      <c r="IIN142" s="227"/>
      <c r="IIO142" s="227"/>
      <c r="IIP142" s="227"/>
      <c r="IIQ142" s="228"/>
      <c r="IIR142" s="228"/>
      <c r="IIS142" s="228"/>
      <c r="IIT142" s="228"/>
      <c r="IIU142" s="228"/>
      <c r="IIV142" s="228"/>
      <c r="IIW142" s="229"/>
      <c r="IIX142" s="230"/>
      <c r="IIY142" s="230"/>
      <c r="IIZ142" s="231"/>
      <c r="IJA142" s="229"/>
      <c r="IJB142" s="230"/>
      <c r="IJC142" s="229"/>
      <c r="IJD142" s="229"/>
      <c r="IJE142" s="230"/>
      <c r="IJF142" s="230"/>
      <c r="IJG142" s="230"/>
      <c r="IJH142" s="230"/>
      <c r="IJI142" s="230"/>
      <c r="IJJ142" s="230"/>
      <c r="IJK142" s="230"/>
      <c r="IJL142" s="230"/>
      <c r="IJM142" s="230"/>
      <c r="IJN142" s="230"/>
      <c r="IJO142" s="230"/>
      <c r="IJP142" s="230"/>
      <c r="IJQ142" s="229"/>
      <c r="IJR142" s="226"/>
      <c r="IJS142" s="227"/>
      <c r="IJT142" s="227"/>
      <c r="IJU142" s="227"/>
      <c r="IJV142" s="228"/>
      <c r="IJW142" s="228"/>
      <c r="IJX142" s="228"/>
      <c r="IJY142" s="228"/>
      <c r="IJZ142" s="228"/>
      <c r="IKA142" s="228"/>
      <c r="IKB142" s="229"/>
      <c r="IKC142" s="230"/>
      <c r="IKD142" s="230"/>
      <c r="IKE142" s="231"/>
      <c r="IKF142" s="229"/>
      <c r="IKG142" s="230"/>
      <c r="IKH142" s="229"/>
      <c r="IKI142" s="229"/>
      <c r="IKJ142" s="230"/>
      <c r="IKK142" s="230"/>
      <c r="IKL142" s="230"/>
      <c r="IKM142" s="230"/>
      <c r="IKN142" s="230"/>
      <c r="IKO142" s="230"/>
      <c r="IKP142" s="230"/>
      <c r="IKQ142" s="230"/>
      <c r="IKR142" s="230"/>
      <c r="IKS142" s="230"/>
      <c r="IKT142" s="230"/>
      <c r="IKU142" s="230"/>
      <c r="IKV142" s="229"/>
      <c r="IKW142" s="226"/>
      <c r="IKX142" s="227"/>
      <c r="IKY142" s="227"/>
      <c r="IKZ142" s="227"/>
      <c r="ILA142" s="228"/>
      <c r="ILB142" s="228"/>
      <c r="ILC142" s="228"/>
      <c r="ILD142" s="228"/>
      <c r="ILE142" s="228"/>
      <c r="ILF142" s="228"/>
      <c r="ILG142" s="229"/>
      <c r="ILH142" s="230"/>
      <c r="ILI142" s="230"/>
      <c r="ILJ142" s="231"/>
      <c r="ILK142" s="229"/>
      <c r="ILL142" s="230"/>
      <c r="ILM142" s="229"/>
      <c r="ILN142" s="229"/>
      <c r="ILO142" s="230"/>
      <c r="ILP142" s="230"/>
      <c r="ILQ142" s="230"/>
      <c r="ILR142" s="230"/>
      <c r="ILS142" s="230"/>
      <c r="ILT142" s="230"/>
      <c r="ILU142" s="230"/>
      <c r="ILV142" s="230"/>
      <c r="ILW142" s="230"/>
      <c r="ILX142" s="230"/>
      <c r="ILY142" s="230"/>
      <c r="ILZ142" s="230"/>
      <c r="IMA142" s="229"/>
      <c r="IMB142" s="226"/>
      <c r="IMC142" s="227"/>
      <c r="IMD142" s="227"/>
      <c r="IME142" s="227"/>
      <c r="IMF142" s="228"/>
      <c r="IMG142" s="228"/>
      <c r="IMH142" s="228"/>
      <c r="IMI142" s="228"/>
      <c r="IMJ142" s="228"/>
      <c r="IMK142" s="228"/>
      <c r="IML142" s="229"/>
      <c r="IMM142" s="230"/>
      <c r="IMN142" s="230"/>
      <c r="IMO142" s="231"/>
      <c r="IMP142" s="229"/>
      <c r="IMQ142" s="230"/>
      <c r="IMR142" s="229"/>
      <c r="IMS142" s="229"/>
      <c r="IMT142" s="230"/>
      <c r="IMU142" s="230"/>
      <c r="IMV142" s="230"/>
      <c r="IMW142" s="230"/>
      <c r="IMX142" s="230"/>
      <c r="IMY142" s="230"/>
      <c r="IMZ142" s="230"/>
      <c r="INA142" s="230"/>
      <c r="INB142" s="230"/>
      <c r="INC142" s="230"/>
      <c r="IND142" s="230"/>
      <c r="INE142" s="230"/>
      <c r="INF142" s="229"/>
      <c r="ING142" s="226"/>
      <c r="INH142" s="227"/>
      <c r="INI142" s="227"/>
      <c r="INJ142" s="227"/>
      <c r="INK142" s="228"/>
      <c r="INL142" s="228"/>
      <c r="INM142" s="228"/>
      <c r="INN142" s="228"/>
      <c r="INO142" s="228"/>
      <c r="INP142" s="228"/>
      <c r="INQ142" s="229"/>
      <c r="INR142" s="230"/>
      <c r="INS142" s="230"/>
      <c r="INT142" s="231"/>
      <c r="INU142" s="229"/>
      <c r="INV142" s="230"/>
      <c r="INW142" s="229"/>
      <c r="INX142" s="229"/>
      <c r="INY142" s="230"/>
      <c r="INZ142" s="230"/>
      <c r="IOA142" s="230"/>
      <c r="IOB142" s="230"/>
      <c r="IOC142" s="230"/>
      <c r="IOD142" s="230"/>
      <c r="IOE142" s="230"/>
      <c r="IOF142" s="230"/>
      <c r="IOG142" s="230"/>
      <c r="IOH142" s="230"/>
      <c r="IOI142" s="230"/>
      <c r="IOJ142" s="230"/>
      <c r="IOK142" s="229"/>
      <c r="IOL142" s="226"/>
      <c r="IOM142" s="227"/>
      <c r="ION142" s="227"/>
      <c r="IOO142" s="227"/>
      <c r="IOP142" s="228"/>
      <c r="IOQ142" s="228"/>
      <c r="IOR142" s="228"/>
      <c r="IOS142" s="228"/>
      <c r="IOT142" s="228"/>
      <c r="IOU142" s="228"/>
      <c r="IOV142" s="229"/>
      <c r="IOW142" s="230"/>
      <c r="IOX142" s="230"/>
      <c r="IOY142" s="231"/>
      <c r="IOZ142" s="229"/>
      <c r="IPA142" s="230"/>
      <c r="IPB142" s="229"/>
      <c r="IPC142" s="229"/>
      <c r="IPD142" s="230"/>
      <c r="IPE142" s="230"/>
      <c r="IPF142" s="230"/>
      <c r="IPG142" s="230"/>
      <c r="IPH142" s="230"/>
      <c r="IPI142" s="230"/>
      <c r="IPJ142" s="230"/>
      <c r="IPK142" s="230"/>
      <c r="IPL142" s="230"/>
      <c r="IPM142" s="230"/>
      <c r="IPN142" s="230"/>
      <c r="IPO142" s="230"/>
      <c r="IPP142" s="229"/>
      <c r="IPQ142" s="226"/>
      <c r="IPR142" s="227"/>
      <c r="IPS142" s="227"/>
      <c r="IPT142" s="227"/>
      <c r="IPU142" s="228"/>
      <c r="IPV142" s="228"/>
      <c r="IPW142" s="228"/>
      <c r="IPX142" s="228"/>
      <c r="IPY142" s="228"/>
      <c r="IPZ142" s="228"/>
      <c r="IQA142" s="229"/>
      <c r="IQB142" s="230"/>
      <c r="IQC142" s="230"/>
      <c r="IQD142" s="231"/>
      <c r="IQE142" s="229"/>
      <c r="IQF142" s="230"/>
      <c r="IQG142" s="229"/>
      <c r="IQH142" s="229"/>
      <c r="IQI142" s="230"/>
      <c r="IQJ142" s="230"/>
      <c r="IQK142" s="230"/>
      <c r="IQL142" s="230"/>
      <c r="IQM142" s="230"/>
      <c r="IQN142" s="230"/>
      <c r="IQO142" s="230"/>
      <c r="IQP142" s="230"/>
      <c r="IQQ142" s="230"/>
      <c r="IQR142" s="230"/>
      <c r="IQS142" s="230"/>
      <c r="IQT142" s="230"/>
      <c r="IQU142" s="229"/>
      <c r="IQV142" s="226"/>
      <c r="IQW142" s="227"/>
      <c r="IQX142" s="227"/>
      <c r="IQY142" s="227"/>
      <c r="IQZ142" s="228"/>
      <c r="IRA142" s="228"/>
      <c r="IRB142" s="228"/>
      <c r="IRC142" s="228"/>
      <c r="IRD142" s="228"/>
      <c r="IRE142" s="228"/>
      <c r="IRF142" s="229"/>
      <c r="IRG142" s="230"/>
      <c r="IRH142" s="230"/>
      <c r="IRI142" s="231"/>
      <c r="IRJ142" s="229"/>
      <c r="IRK142" s="230"/>
      <c r="IRL142" s="229"/>
      <c r="IRM142" s="229"/>
      <c r="IRN142" s="230"/>
      <c r="IRO142" s="230"/>
      <c r="IRP142" s="230"/>
      <c r="IRQ142" s="230"/>
      <c r="IRR142" s="230"/>
      <c r="IRS142" s="230"/>
      <c r="IRT142" s="230"/>
      <c r="IRU142" s="230"/>
      <c r="IRV142" s="230"/>
      <c r="IRW142" s="230"/>
      <c r="IRX142" s="230"/>
      <c r="IRY142" s="230"/>
      <c r="IRZ142" s="229"/>
      <c r="ISA142" s="226"/>
      <c r="ISB142" s="227"/>
      <c r="ISC142" s="227"/>
      <c r="ISD142" s="227"/>
      <c r="ISE142" s="228"/>
      <c r="ISF142" s="228"/>
      <c r="ISG142" s="228"/>
      <c r="ISH142" s="228"/>
      <c r="ISI142" s="228"/>
      <c r="ISJ142" s="228"/>
      <c r="ISK142" s="229"/>
      <c r="ISL142" s="230"/>
      <c r="ISM142" s="230"/>
      <c r="ISN142" s="231"/>
      <c r="ISO142" s="229"/>
      <c r="ISP142" s="230"/>
      <c r="ISQ142" s="229"/>
      <c r="ISR142" s="229"/>
      <c r="ISS142" s="230"/>
      <c r="IST142" s="230"/>
      <c r="ISU142" s="230"/>
      <c r="ISV142" s="230"/>
      <c r="ISW142" s="230"/>
      <c r="ISX142" s="230"/>
      <c r="ISY142" s="230"/>
      <c r="ISZ142" s="230"/>
      <c r="ITA142" s="230"/>
      <c r="ITB142" s="230"/>
      <c r="ITC142" s="230"/>
      <c r="ITD142" s="230"/>
      <c r="ITE142" s="229"/>
      <c r="ITF142" s="226"/>
      <c r="ITG142" s="227"/>
      <c r="ITH142" s="227"/>
      <c r="ITI142" s="227"/>
      <c r="ITJ142" s="228"/>
      <c r="ITK142" s="228"/>
      <c r="ITL142" s="228"/>
      <c r="ITM142" s="228"/>
      <c r="ITN142" s="228"/>
      <c r="ITO142" s="228"/>
      <c r="ITP142" s="229"/>
      <c r="ITQ142" s="230"/>
      <c r="ITR142" s="230"/>
      <c r="ITS142" s="231"/>
      <c r="ITT142" s="229"/>
      <c r="ITU142" s="230"/>
      <c r="ITV142" s="229"/>
      <c r="ITW142" s="229"/>
      <c r="ITX142" s="230"/>
      <c r="ITY142" s="230"/>
      <c r="ITZ142" s="230"/>
      <c r="IUA142" s="230"/>
      <c r="IUB142" s="230"/>
      <c r="IUC142" s="230"/>
      <c r="IUD142" s="230"/>
      <c r="IUE142" s="230"/>
      <c r="IUF142" s="230"/>
      <c r="IUG142" s="230"/>
      <c r="IUH142" s="230"/>
      <c r="IUI142" s="230"/>
      <c r="IUJ142" s="229"/>
      <c r="IUK142" s="226"/>
      <c r="IUL142" s="227"/>
      <c r="IUM142" s="227"/>
      <c r="IUN142" s="227"/>
      <c r="IUO142" s="228"/>
      <c r="IUP142" s="228"/>
      <c r="IUQ142" s="228"/>
      <c r="IUR142" s="228"/>
      <c r="IUS142" s="228"/>
      <c r="IUT142" s="228"/>
      <c r="IUU142" s="229"/>
      <c r="IUV142" s="230"/>
      <c r="IUW142" s="230"/>
      <c r="IUX142" s="231"/>
      <c r="IUY142" s="229"/>
      <c r="IUZ142" s="230"/>
      <c r="IVA142" s="229"/>
      <c r="IVB142" s="229"/>
      <c r="IVC142" s="230"/>
      <c r="IVD142" s="230"/>
      <c r="IVE142" s="230"/>
      <c r="IVF142" s="230"/>
      <c r="IVG142" s="230"/>
      <c r="IVH142" s="230"/>
      <c r="IVI142" s="230"/>
      <c r="IVJ142" s="230"/>
      <c r="IVK142" s="230"/>
      <c r="IVL142" s="230"/>
      <c r="IVM142" s="230"/>
      <c r="IVN142" s="230"/>
      <c r="IVO142" s="229"/>
      <c r="IVP142" s="226"/>
      <c r="IVQ142" s="227"/>
      <c r="IVR142" s="227"/>
      <c r="IVS142" s="227"/>
      <c r="IVT142" s="228"/>
      <c r="IVU142" s="228"/>
      <c r="IVV142" s="228"/>
      <c r="IVW142" s="228"/>
      <c r="IVX142" s="228"/>
      <c r="IVY142" s="228"/>
      <c r="IVZ142" s="229"/>
      <c r="IWA142" s="230"/>
      <c r="IWB142" s="230"/>
      <c r="IWC142" s="231"/>
      <c r="IWD142" s="229"/>
      <c r="IWE142" s="230"/>
      <c r="IWF142" s="229"/>
      <c r="IWG142" s="229"/>
      <c r="IWH142" s="230"/>
      <c r="IWI142" s="230"/>
      <c r="IWJ142" s="230"/>
      <c r="IWK142" s="230"/>
      <c r="IWL142" s="230"/>
      <c r="IWM142" s="230"/>
      <c r="IWN142" s="230"/>
      <c r="IWO142" s="230"/>
      <c r="IWP142" s="230"/>
      <c r="IWQ142" s="230"/>
      <c r="IWR142" s="230"/>
      <c r="IWS142" s="230"/>
      <c r="IWT142" s="229"/>
      <c r="IWU142" s="226"/>
      <c r="IWV142" s="227"/>
      <c r="IWW142" s="227"/>
      <c r="IWX142" s="227"/>
      <c r="IWY142" s="228"/>
      <c r="IWZ142" s="228"/>
      <c r="IXA142" s="228"/>
      <c r="IXB142" s="228"/>
      <c r="IXC142" s="228"/>
      <c r="IXD142" s="228"/>
      <c r="IXE142" s="229"/>
      <c r="IXF142" s="230"/>
      <c r="IXG142" s="230"/>
      <c r="IXH142" s="231"/>
      <c r="IXI142" s="229"/>
      <c r="IXJ142" s="230"/>
      <c r="IXK142" s="229"/>
      <c r="IXL142" s="229"/>
      <c r="IXM142" s="230"/>
      <c r="IXN142" s="230"/>
      <c r="IXO142" s="230"/>
      <c r="IXP142" s="230"/>
      <c r="IXQ142" s="230"/>
      <c r="IXR142" s="230"/>
      <c r="IXS142" s="230"/>
      <c r="IXT142" s="230"/>
      <c r="IXU142" s="230"/>
      <c r="IXV142" s="230"/>
      <c r="IXW142" s="230"/>
      <c r="IXX142" s="230"/>
      <c r="IXY142" s="229"/>
      <c r="IXZ142" s="226"/>
      <c r="IYA142" s="227"/>
      <c r="IYB142" s="227"/>
      <c r="IYC142" s="227"/>
      <c r="IYD142" s="228"/>
      <c r="IYE142" s="228"/>
      <c r="IYF142" s="228"/>
      <c r="IYG142" s="228"/>
      <c r="IYH142" s="228"/>
      <c r="IYI142" s="228"/>
      <c r="IYJ142" s="229"/>
      <c r="IYK142" s="230"/>
      <c r="IYL142" s="230"/>
      <c r="IYM142" s="231"/>
      <c r="IYN142" s="229"/>
      <c r="IYO142" s="230"/>
      <c r="IYP142" s="229"/>
      <c r="IYQ142" s="229"/>
      <c r="IYR142" s="230"/>
      <c r="IYS142" s="230"/>
      <c r="IYT142" s="230"/>
      <c r="IYU142" s="230"/>
      <c r="IYV142" s="230"/>
      <c r="IYW142" s="230"/>
      <c r="IYX142" s="230"/>
      <c r="IYY142" s="230"/>
      <c r="IYZ142" s="230"/>
      <c r="IZA142" s="230"/>
      <c r="IZB142" s="230"/>
      <c r="IZC142" s="230"/>
      <c r="IZD142" s="229"/>
      <c r="IZE142" s="226"/>
      <c r="IZF142" s="227"/>
      <c r="IZG142" s="227"/>
      <c r="IZH142" s="227"/>
      <c r="IZI142" s="228"/>
      <c r="IZJ142" s="228"/>
      <c r="IZK142" s="228"/>
      <c r="IZL142" s="228"/>
      <c r="IZM142" s="228"/>
      <c r="IZN142" s="228"/>
      <c r="IZO142" s="229"/>
      <c r="IZP142" s="230"/>
      <c r="IZQ142" s="230"/>
      <c r="IZR142" s="231"/>
      <c r="IZS142" s="229"/>
      <c r="IZT142" s="230"/>
      <c r="IZU142" s="229"/>
      <c r="IZV142" s="229"/>
      <c r="IZW142" s="230"/>
      <c r="IZX142" s="230"/>
      <c r="IZY142" s="230"/>
      <c r="IZZ142" s="230"/>
      <c r="JAA142" s="230"/>
      <c r="JAB142" s="230"/>
      <c r="JAC142" s="230"/>
      <c r="JAD142" s="230"/>
      <c r="JAE142" s="230"/>
      <c r="JAF142" s="230"/>
      <c r="JAG142" s="230"/>
      <c r="JAH142" s="230"/>
      <c r="JAI142" s="229"/>
      <c r="JAJ142" s="226"/>
      <c r="JAK142" s="227"/>
      <c r="JAL142" s="227"/>
      <c r="JAM142" s="227"/>
      <c r="JAN142" s="228"/>
      <c r="JAO142" s="228"/>
      <c r="JAP142" s="228"/>
      <c r="JAQ142" s="228"/>
      <c r="JAR142" s="228"/>
      <c r="JAS142" s="228"/>
      <c r="JAT142" s="229"/>
      <c r="JAU142" s="230"/>
      <c r="JAV142" s="230"/>
      <c r="JAW142" s="231"/>
      <c r="JAX142" s="229"/>
      <c r="JAY142" s="230"/>
      <c r="JAZ142" s="229"/>
      <c r="JBA142" s="229"/>
      <c r="JBB142" s="230"/>
      <c r="JBC142" s="230"/>
      <c r="JBD142" s="230"/>
      <c r="JBE142" s="230"/>
      <c r="JBF142" s="230"/>
      <c r="JBG142" s="230"/>
      <c r="JBH142" s="230"/>
      <c r="JBI142" s="230"/>
      <c r="JBJ142" s="230"/>
      <c r="JBK142" s="230"/>
      <c r="JBL142" s="230"/>
      <c r="JBM142" s="230"/>
      <c r="JBN142" s="229"/>
      <c r="JBO142" s="226"/>
      <c r="JBP142" s="227"/>
      <c r="JBQ142" s="227"/>
      <c r="JBR142" s="227"/>
      <c r="JBS142" s="228"/>
      <c r="JBT142" s="228"/>
      <c r="JBU142" s="228"/>
      <c r="JBV142" s="228"/>
      <c r="JBW142" s="228"/>
      <c r="JBX142" s="228"/>
      <c r="JBY142" s="229"/>
      <c r="JBZ142" s="230"/>
      <c r="JCA142" s="230"/>
      <c r="JCB142" s="231"/>
      <c r="JCC142" s="229"/>
      <c r="JCD142" s="230"/>
      <c r="JCE142" s="229"/>
      <c r="JCF142" s="229"/>
      <c r="JCG142" s="230"/>
      <c r="JCH142" s="230"/>
      <c r="JCI142" s="230"/>
      <c r="JCJ142" s="230"/>
      <c r="JCK142" s="230"/>
      <c r="JCL142" s="230"/>
      <c r="JCM142" s="230"/>
      <c r="JCN142" s="230"/>
      <c r="JCO142" s="230"/>
      <c r="JCP142" s="230"/>
      <c r="JCQ142" s="230"/>
      <c r="JCR142" s="230"/>
      <c r="JCS142" s="229"/>
      <c r="JCT142" s="226"/>
      <c r="JCU142" s="227"/>
      <c r="JCV142" s="227"/>
      <c r="JCW142" s="227"/>
      <c r="JCX142" s="228"/>
      <c r="JCY142" s="228"/>
      <c r="JCZ142" s="228"/>
      <c r="JDA142" s="228"/>
      <c r="JDB142" s="228"/>
      <c r="JDC142" s="228"/>
      <c r="JDD142" s="229"/>
      <c r="JDE142" s="230"/>
      <c r="JDF142" s="230"/>
      <c r="JDG142" s="231"/>
      <c r="JDH142" s="229"/>
      <c r="JDI142" s="230"/>
      <c r="JDJ142" s="229"/>
      <c r="JDK142" s="229"/>
      <c r="JDL142" s="230"/>
      <c r="JDM142" s="230"/>
      <c r="JDN142" s="230"/>
      <c r="JDO142" s="230"/>
      <c r="JDP142" s="230"/>
      <c r="JDQ142" s="230"/>
      <c r="JDR142" s="230"/>
      <c r="JDS142" s="230"/>
      <c r="JDT142" s="230"/>
      <c r="JDU142" s="230"/>
      <c r="JDV142" s="230"/>
      <c r="JDW142" s="230"/>
      <c r="JDX142" s="229"/>
      <c r="JDY142" s="226"/>
      <c r="JDZ142" s="227"/>
      <c r="JEA142" s="227"/>
      <c r="JEB142" s="227"/>
      <c r="JEC142" s="228"/>
      <c r="JED142" s="228"/>
      <c r="JEE142" s="228"/>
      <c r="JEF142" s="228"/>
      <c r="JEG142" s="228"/>
      <c r="JEH142" s="228"/>
      <c r="JEI142" s="229"/>
      <c r="JEJ142" s="230"/>
      <c r="JEK142" s="230"/>
      <c r="JEL142" s="231"/>
      <c r="JEM142" s="229"/>
      <c r="JEN142" s="230"/>
      <c r="JEO142" s="229"/>
      <c r="JEP142" s="229"/>
      <c r="JEQ142" s="230"/>
      <c r="JER142" s="230"/>
      <c r="JES142" s="230"/>
      <c r="JET142" s="230"/>
      <c r="JEU142" s="230"/>
      <c r="JEV142" s="230"/>
      <c r="JEW142" s="230"/>
      <c r="JEX142" s="230"/>
      <c r="JEY142" s="230"/>
      <c r="JEZ142" s="230"/>
      <c r="JFA142" s="230"/>
      <c r="JFB142" s="230"/>
      <c r="JFC142" s="229"/>
      <c r="JFD142" s="226"/>
      <c r="JFE142" s="227"/>
      <c r="JFF142" s="227"/>
      <c r="JFG142" s="227"/>
      <c r="JFH142" s="228"/>
      <c r="JFI142" s="228"/>
      <c r="JFJ142" s="228"/>
      <c r="JFK142" s="228"/>
      <c r="JFL142" s="228"/>
      <c r="JFM142" s="228"/>
      <c r="JFN142" s="229"/>
      <c r="JFO142" s="230"/>
      <c r="JFP142" s="230"/>
      <c r="JFQ142" s="231"/>
      <c r="JFR142" s="229"/>
      <c r="JFS142" s="230"/>
      <c r="JFT142" s="229"/>
      <c r="JFU142" s="229"/>
      <c r="JFV142" s="230"/>
      <c r="JFW142" s="230"/>
      <c r="JFX142" s="230"/>
      <c r="JFY142" s="230"/>
      <c r="JFZ142" s="230"/>
      <c r="JGA142" s="230"/>
      <c r="JGB142" s="230"/>
      <c r="JGC142" s="230"/>
      <c r="JGD142" s="230"/>
      <c r="JGE142" s="230"/>
      <c r="JGF142" s="230"/>
      <c r="JGG142" s="230"/>
      <c r="JGH142" s="229"/>
      <c r="JGI142" s="226"/>
      <c r="JGJ142" s="227"/>
      <c r="JGK142" s="227"/>
      <c r="JGL142" s="227"/>
      <c r="JGM142" s="228"/>
      <c r="JGN142" s="228"/>
      <c r="JGO142" s="228"/>
      <c r="JGP142" s="228"/>
      <c r="JGQ142" s="228"/>
      <c r="JGR142" s="228"/>
      <c r="JGS142" s="229"/>
      <c r="JGT142" s="230"/>
      <c r="JGU142" s="230"/>
      <c r="JGV142" s="231"/>
      <c r="JGW142" s="229"/>
      <c r="JGX142" s="230"/>
      <c r="JGY142" s="229"/>
      <c r="JGZ142" s="229"/>
      <c r="JHA142" s="230"/>
      <c r="JHB142" s="230"/>
      <c r="JHC142" s="230"/>
      <c r="JHD142" s="230"/>
      <c r="JHE142" s="230"/>
      <c r="JHF142" s="230"/>
      <c r="JHG142" s="230"/>
      <c r="JHH142" s="230"/>
      <c r="JHI142" s="230"/>
      <c r="JHJ142" s="230"/>
      <c r="JHK142" s="230"/>
      <c r="JHL142" s="230"/>
      <c r="JHM142" s="229"/>
      <c r="JHN142" s="226"/>
      <c r="JHO142" s="227"/>
      <c r="JHP142" s="227"/>
      <c r="JHQ142" s="227"/>
      <c r="JHR142" s="228"/>
      <c r="JHS142" s="228"/>
      <c r="JHT142" s="228"/>
      <c r="JHU142" s="228"/>
      <c r="JHV142" s="228"/>
      <c r="JHW142" s="228"/>
      <c r="JHX142" s="229"/>
      <c r="JHY142" s="230"/>
      <c r="JHZ142" s="230"/>
      <c r="JIA142" s="231"/>
      <c r="JIB142" s="229"/>
      <c r="JIC142" s="230"/>
      <c r="JID142" s="229"/>
      <c r="JIE142" s="229"/>
      <c r="JIF142" s="230"/>
      <c r="JIG142" s="230"/>
      <c r="JIH142" s="230"/>
      <c r="JII142" s="230"/>
      <c r="JIJ142" s="230"/>
      <c r="JIK142" s="230"/>
      <c r="JIL142" s="230"/>
      <c r="JIM142" s="230"/>
      <c r="JIN142" s="230"/>
      <c r="JIO142" s="230"/>
      <c r="JIP142" s="230"/>
      <c r="JIQ142" s="230"/>
      <c r="JIR142" s="229"/>
      <c r="JIS142" s="226"/>
      <c r="JIT142" s="227"/>
      <c r="JIU142" s="227"/>
      <c r="JIV142" s="227"/>
      <c r="JIW142" s="228"/>
      <c r="JIX142" s="228"/>
      <c r="JIY142" s="228"/>
      <c r="JIZ142" s="228"/>
      <c r="JJA142" s="228"/>
      <c r="JJB142" s="228"/>
      <c r="JJC142" s="229"/>
      <c r="JJD142" s="230"/>
      <c r="JJE142" s="230"/>
      <c r="JJF142" s="231"/>
      <c r="JJG142" s="229"/>
      <c r="JJH142" s="230"/>
      <c r="JJI142" s="229"/>
      <c r="JJJ142" s="229"/>
      <c r="JJK142" s="230"/>
      <c r="JJL142" s="230"/>
      <c r="JJM142" s="230"/>
      <c r="JJN142" s="230"/>
      <c r="JJO142" s="230"/>
      <c r="JJP142" s="230"/>
      <c r="JJQ142" s="230"/>
      <c r="JJR142" s="230"/>
      <c r="JJS142" s="230"/>
      <c r="JJT142" s="230"/>
      <c r="JJU142" s="230"/>
      <c r="JJV142" s="230"/>
      <c r="JJW142" s="229"/>
      <c r="JJX142" s="226"/>
      <c r="JJY142" s="227"/>
      <c r="JJZ142" s="227"/>
      <c r="JKA142" s="227"/>
      <c r="JKB142" s="228"/>
      <c r="JKC142" s="228"/>
      <c r="JKD142" s="228"/>
      <c r="JKE142" s="228"/>
      <c r="JKF142" s="228"/>
      <c r="JKG142" s="228"/>
      <c r="JKH142" s="229"/>
      <c r="JKI142" s="230"/>
      <c r="JKJ142" s="230"/>
      <c r="JKK142" s="231"/>
      <c r="JKL142" s="229"/>
      <c r="JKM142" s="230"/>
      <c r="JKN142" s="229"/>
      <c r="JKO142" s="229"/>
      <c r="JKP142" s="230"/>
      <c r="JKQ142" s="230"/>
      <c r="JKR142" s="230"/>
      <c r="JKS142" s="230"/>
      <c r="JKT142" s="230"/>
      <c r="JKU142" s="230"/>
      <c r="JKV142" s="230"/>
      <c r="JKW142" s="230"/>
      <c r="JKX142" s="230"/>
      <c r="JKY142" s="230"/>
      <c r="JKZ142" s="230"/>
      <c r="JLA142" s="230"/>
      <c r="JLB142" s="229"/>
      <c r="JLC142" s="226"/>
      <c r="JLD142" s="227"/>
      <c r="JLE142" s="227"/>
      <c r="JLF142" s="227"/>
      <c r="JLG142" s="228"/>
      <c r="JLH142" s="228"/>
      <c r="JLI142" s="228"/>
      <c r="JLJ142" s="228"/>
      <c r="JLK142" s="228"/>
      <c r="JLL142" s="228"/>
      <c r="JLM142" s="229"/>
      <c r="JLN142" s="230"/>
      <c r="JLO142" s="230"/>
      <c r="JLP142" s="231"/>
      <c r="JLQ142" s="229"/>
      <c r="JLR142" s="230"/>
      <c r="JLS142" s="229"/>
      <c r="JLT142" s="229"/>
      <c r="JLU142" s="230"/>
      <c r="JLV142" s="230"/>
      <c r="JLW142" s="230"/>
      <c r="JLX142" s="230"/>
      <c r="JLY142" s="230"/>
      <c r="JLZ142" s="230"/>
      <c r="JMA142" s="230"/>
      <c r="JMB142" s="230"/>
      <c r="JMC142" s="230"/>
      <c r="JMD142" s="230"/>
      <c r="JME142" s="230"/>
      <c r="JMF142" s="230"/>
      <c r="JMG142" s="229"/>
      <c r="JMH142" s="226"/>
      <c r="JMI142" s="227"/>
      <c r="JMJ142" s="227"/>
      <c r="JMK142" s="227"/>
      <c r="JML142" s="228"/>
      <c r="JMM142" s="228"/>
      <c r="JMN142" s="228"/>
      <c r="JMO142" s="228"/>
      <c r="JMP142" s="228"/>
      <c r="JMQ142" s="228"/>
      <c r="JMR142" s="229"/>
      <c r="JMS142" s="230"/>
      <c r="JMT142" s="230"/>
      <c r="JMU142" s="231"/>
      <c r="JMV142" s="229"/>
      <c r="JMW142" s="230"/>
      <c r="JMX142" s="229"/>
      <c r="JMY142" s="229"/>
      <c r="JMZ142" s="230"/>
      <c r="JNA142" s="230"/>
      <c r="JNB142" s="230"/>
      <c r="JNC142" s="230"/>
      <c r="JND142" s="230"/>
      <c r="JNE142" s="230"/>
      <c r="JNF142" s="230"/>
      <c r="JNG142" s="230"/>
      <c r="JNH142" s="230"/>
      <c r="JNI142" s="230"/>
      <c r="JNJ142" s="230"/>
      <c r="JNK142" s="230"/>
      <c r="JNL142" s="229"/>
      <c r="JNM142" s="226"/>
      <c r="JNN142" s="227"/>
      <c r="JNO142" s="227"/>
      <c r="JNP142" s="227"/>
      <c r="JNQ142" s="228"/>
      <c r="JNR142" s="228"/>
      <c r="JNS142" s="228"/>
      <c r="JNT142" s="228"/>
      <c r="JNU142" s="228"/>
      <c r="JNV142" s="228"/>
      <c r="JNW142" s="229"/>
      <c r="JNX142" s="230"/>
      <c r="JNY142" s="230"/>
      <c r="JNZ142" s="231"/>
      <c r="JOA142" s="229"/>
      <c r="JOB142" s="230"/>
      <c r="JOC142" s="229"/>
      <c r="JOD142" s="229"/>
      <c r="JOE142" s="230"/>
      <c r="JOF142" s="230"/>
      <c r="JOG142" s="230"/>
      <c r="JOH142" s="230"/>
      <c r="JOI142" s="230"/>
      <c r="JOJ142" s="230"/>
      <c r="JOK142" s="230"/>
      <c r="JOL142" s="230"/>
      <c r="JOM142" s="230"/>
      <c r="JON142" s="230"/>
      <c r="JOO142" s="230"/>
      <c r="JOP142" s="230"/>
      <c r="JOQ142" s="229"/>
      <c r="JOR142" s="226"/>
      <c r="JOS142" s="227"/>
      <c r="JOT142" s="227"/>
      <c r="JOU142" s="227"/>
      <c r="JOV142" s="228"/>
      <c r="JOW142" s="228"/>
      <c r="JOX142" s="228"/>
      <c r="JOY142" s="228"/>
      <c r="JOZ142" s="228"/>
      <c r="JPA142" s="228"/>
      <c r="JPB142" s="229"/>
      <c r="JPC142" s="230"/>
      <c r="JPD142" s="230"/>
      <c r="JPE142" s="231"/>
      <c r="JPF142" s="229"/>
      <c r="JPG142" s="230"/>
      <c r="JPH142" s="229"/>
      <c r="JPI142" s="229"/>
      <c r="JPJ142" s="230"/>
      <c r="JPK142" s="230"/>
      <c r="JPL142" s="230"/>
      <c r="JPM142" s="230"/>
      <c r="JPN142" s="230"/>
      <c r="JPO142" s="230"/>
      <c r="JPP142" s="230"/>
      <c r="JPQ142" s="230"/>
      <c r="JPR142" s="230"/>
      <c r="JPS142" s="230"/>
      <c r="JPT142" s="230"/>
      <c r="JPU142" s="230"/>
      <c r="JPV142" s="229"/>
      <c r="JPW142" s="226"/>
      <c r="JPX142" s="227"/>
      <c r="JPY142" s="227"/>
      <c r="JPZ142" s="227"/>
      <c r="JQA142" s="228"/>
      <c r="JQB142" s="228"/>
      <c r="JQC142" s="228"/>
      <c r="JQD142" s="228"/>
      <c r="JQE142" s="228"/>
      <c r="JQF142" s="228"/>
      <c r="JQG142" s="229"/>
      <c r="JQH142" s="230"/>
      <c r="JQI142" s="230"/>
      <c r="JQJ142" s="231"/>
      <c r="JQK142" s="229"/>
      <c r="JQL142" s="230"/>
      <c r="JQM142" s="229"/>
      <c r="JQN142" s="229"/>
      <c r="JQO142" s="230"/>
      <c r="JQP142" s="230"/>
      <c r="JQQ142" s="230"/>
      <c r="JQR142" s="230"/>
      <c r="JQS142" s="230"/>
      <c r="JQT142" s="230"/>
      <c r="JQU142" s="230"/>
      <c r="JQV142" s="230"/>
      <c r="JQW142" s="230"/>
      <c r="JQX142" s="230"/>
      <c r="JQY142" s="230"/>
      <c r="JQZ142" s="230"/>
      <c r="JRA142" s="229"/>
      <c r="JRB142" s="226"/>
      <c r="JRC142" s="227"/>
      <c r="JRD142" s="227"/>
      <c r="JRE142" s="227"/>
      <c r="JRF142" s="228"/>
      <c r="JRG142" s="228"/>
      <c r="JRH142" s="228"/>
      <c r="JRI142" s="228"/>
      <c r="JRJ142" s="228"/>
      <c r="JRK142" s="228"/>
      <c r="JRL142" s="229"/>
      <c r="JRM142" s="230"/>
      <c r="JRN142" s="230"/>
      <c r="JRO142" s="231"/>
      <c r="JRP142" s="229"/>
      <c r="JRQ142" s="230"/>
      <c r="JRR142" s="229"/>
      <c r="JRS142" s="229"/>
      <c r="JRT142" s="230"/>
      <c r="JRU142" s="230"/>
      <c r="JRV142" s="230"/>
      <c r="JRW142" s="230"/>
      <c r="JRX142" s="230"/>
      <c r="JRY142" s="230"/>
      <c r="JRZ142" s="230"/>
      <c r="JSA142" s="230"/>
      <c r="JSB142" s="230"/>
      <c r="JSC142" s="230"/>
      <c r="JSD142" s="230"/>
      <c r="JSE142" s="230"/>
      <c r="JSF142" s="229"/>
      <c r="JSG142" s="226"/>
      <c r="JSH142" s="227"/>
      <c r="JSI142" s="227"/>
      <c r="JSJ142" s="227"/>
      <c r="JSK142" s="228"/>
      <c r="JSL142" s="228"/>
      <c r="JSM142" s="228"/>
      <c r="JSN142" s="228"/>
      <c r="JSO142" s="228"/>
      <c r="JSP142" s="228"/>
      <c r="JSQ142" s="229"/>
      <c r="JSR142" s="230"/>
      <c r="JSS142" s="230"/>
      <c r="JST142" s="231"/>
      <c r="JSU142" s="229"/>
      <c r="JSV142" s="230"/>
      <c r="JSW142" s="229"/>
      <c r="JSX142" s="229"/>
      <c r="JSY142" s="230"/>
      <c r="JSZ142" s="230"/>
      <c r="JTA142" s="230"/>
      <c r="JTB142" s="230"/>
      <c r="JTC142" s="230"/>
      <c r="JTD142" s="230"/>
      <c r="JTE142" s="230"/>
      <c r="JTF142" s="230"/>
      <c r="JTG142" s="230"/>
      <c r="JTH142" s="230"/>
      <c r="JTI142" s="230"/>
      <c r="JTJ142" s="230"/>
      <c r="JTK142" s="229"/>
      <c r="JTL142" s="226"/>
      <c r="JTM142" s="227"/>
      <c r="JTN142" s="227"/>
      <c r="JTO142" s="227"/>
      <c r="JTP142" s="228"/>
      <c r="JTQ142" s="228"/>
      <c r="JTR142" s="228"/>
      <c r="JTS142" s="228"/>
      <c r="JTT142" s="228"/>
      <c r="JTU142" s="228"/>
      <c r="JTV142" s="229"/>
      <c r="JTW142" s="230"/>
      <c r="JTX142" s="230"/>
      <c r="JTY142" s="231"/>
      <c r="JTZ142" s="229"/>
      <c r="JUA142" s="230"/>
      <c r="JUB142" s="229"/>
      <c r="JUC142" s="229"/>
      <c r="JUD142" s="230"/>
      <c r="JUE142" s="230"/>
      <c r="JUF142" s="230"/>
      <c r="JUG142" s="230"/>
      <c r="JUH142" s="230"/>
      <c r="JUI142" s="230"/>
      <c r="JUJ142" s="230"/>
      <c r="JUK142" s="230"/>
      <c r="JUL142" s="230"/>
      <c r="JUM142" s="230"/>
      <c r="JUN142" s="230"/>
      <c r="JUO142" s="230"/>
      <c r="JUP142" s="229"/>
      <c r="JUQ142" s="226"/>
      <c r="JUR142" s="227"/>
      <c r="JUS142" s="227"/>
      <c r="JUT142" s="227"/>
      <c r="JUU142" s="228"/>
      <c r="JUV142" s="228"/>
      <c r="JUW142" s="228"/>
      <c r="JUX142" s="228"/>
      <c r="JUY142" s="228"/>
      <c r="JUZ142" s="228"/>
      <c r="JVA142" s="229"/>
      <c r="JVB142" s="230"/>
      <c r="JVC142" s="230"/>
      <c r="JVD142" s="231"/>
      <c r="JVE142" s="229"/>
      <c r="JVF142" s="230"/>
      <c r="JVG142" s="229"/>
      <c r="JVH142" s="229"/>
      <c r="JVI142" s="230"/>
      <c r="JVJ142" s="230"/>
      <c r="JVK142" s="230"/>
      <c r="JVL142" s="230"/>
      <c r="JVM142" s="230"/>
      <c r="JVN142" s="230"/>
      <c r="JVO142" s="230"/>
      <c r="JVP142" s="230"/>
      <c r="JVQ142" s="230"/>
      <c r="JVR142" s="230"/>
      <c r="JVS142" s="230"/>
      <c r="JVT142" s="230"/>
      <c r="JVU142" s="229"/>
      <c r="JVV142" s="226"/>
      <c r="JVW142" s="227"/>
      <c r="JVX142" s="227"/>
      <c r="JVY142" s="227"/>
      <c r="JVZ142" s="228"/>
      <c r="JWA142" s="228"/>
      <c r="JWB142" s="228"/>
      <c r="JWC142" s="228"/>
      <c r="JWD142" s="228"/>
      <c r="JWE142" s="228"/>
      <c r="JWF142" s="229"/>
      <c r="JWG142" s="230"/>
      <c r="JWH142" s="230"/>
      <c r="JWI142" s="231"/>
      <c r="JWJ142" s="229"/>
      <c r="JWK142" s="230"/>
      <c r="JWL142" s="229"/>
      <c r="JWM142" s="229"/>
      <c r="JWN142" s="230"/>
      <c r="JWO142" s="230"/>
      <c r="JWP142" s="230"/>
      <c r="JWQ142" s="230"/>
      <c r="JWR142" s="230"/>
      <c r="JWS142" s="230"/>
      <c r="JWT142" s="230"/>
      <c r="JWU142" s="230"/>
      <c r="JWV142" s="230"/>
      <c r="JWW142" s="230"/>
      <c r="JWX142" s="230"/>
      <c r="JWY142" s="230"/>
      <c r="JWZ142" s="229"/>
      <c r="JXA142" s="226"/>
      <c r="JXB142" s="227"/>
      <c r="JXC142" s="227"/>
      <c r="JXD142" s="227"/>
      <c r="JXE142" s="228"/>
      <c r="JXF142" s="228"/>
      <c r="JXG142" s="228"/>
      <c r="JXH142" s="228"/>
      <c r="JXI142" s="228"/>
      <c r="JXJ142" s="228"/>
      <c r="JXK142" s="229"/>
      <c r="JXL142" s="230"/>
      <c r="JXM142" s="230"/>
      <c r="JXN142" s="231"/>
      <c r="JXO142" s="229"/>
      <c r="JXP142" s="230"/>
      <c r="JXQ142" s="229"/>
      <c r="JXR142" s="229"/>
      <c r="JXS142" s="230"/>
      <c r="JXT142" s="230"/>
      <c r="JXU142" s="230"/>
      <c r="JXV142" s="230"/>
      <c r="JXW142" s="230"/>
      <c r="JXX142" s="230"/>
      <c r="JXY142" s="230"/>
      <c r="JXZ142" s="230"/>
      <c r="JYA142" s="230"/>
      <c r="JYB142" s="230"/>
      <c r="JYC142" s="230"/>
      <c r="JYD142" s="230"/>
      <c r="JYE142" s="229"/>
      <c r="JYF142" s="226"/>
      <c r="JYG142" s="227"/>
      <c r="JYH142" s="227"/>
      <c r="JYI142" s="227"/>
      <c r="JYJ142" s="228"/>
      <c r="JYK142" s="228"/>
      <c r="JYL142" s="228"/>
      <c r="JYM142" s="228"/>
      <c r="JYN142" s="228"/>
      <c r="JYO142" s="228"/>
      <c r="JYP142" s="229"/>
      <c r="JYQ142" s="230"/>
      <c r="JYR142" s="230"/>
      <c r="JYS142" s="231"/>
      <c r="JYT142" s="229"/>
      <c r="JYU142" s="230"/>
      <c r="JYV142" s="229"/>
      <c r="JYW142" s="229"/>
      <c r="JYX142" s="230"/>
      <c r="JYY142" s="230"/>
      <c r="JYZ142" s="230"/>
      <c r="JZA142" s="230"/>
      <c r="JZB142" s="230"/>
      <c r="JZC142" s="230"/>
      <c r="JZD142" s="230"/>
      <c r="JZE142" s="230"/>
      <c r="JZF142" s="230"/>
      <c r="JZG142" s="230"/>
      <c r="JZH142" s="230"/>
      <c r="JZI142" s="230"/>
      <c r="JZJ142" s="229"/>
      <c r="JZK142" s="226"/>
      <c r="JZL142" s="227"/>
      <c r="JZM142" s="227"/>
      <c r="JZN142" s="227"/>
      <c r="JZO142" s="228"/>
      <c r="JZP142" s="228"/>
      <c r="JZQ142" s="228"/>
      <c r="JZR142" s="228"/>
      <c r="JZS142" s="228"/>
      <c r="JZT142" s="228"/>
      <c r="JZU142" s="229"/>
      <c r="JZV142" s="230"/>
      <c r="JZW142" s="230"/>
      <c r="JZX142" s="231"/>
      <c r="JZY142" s="229"/>
      <c r="JZZ142" s="230"/>
      <c r="KAA142" s="229"/>
      <c r="KAB142" s="229"/>
      <c r="KAC142" s="230"/>
      <c r="KAD142" s="230"/>
      <c r="KAE142" s="230"/>
      <c r="KAF142" s="230"/>
      <c r="KAG142" s="230"/>
      <c r="KAH142" s="230"/>
      <c r="KAI142" s="230"/>
      <c r="KAJ142" s="230"/>
      <c r="KAK142" s="230"/>
      <c r="KAL142" s="230"/>
      <c r="KAM142" s="230"/>
      <c r="KAN142" s="230"/>
      <c r="KAO142" s="229"/>
      <c r="KAP142" s="226"/>
      <c r="KAQ142" s="227"/>
      <c r="KAR142" s="227"/>
      <c r="KAS142" s="227"/>
      <c r="KAT142" s="228"/>
      <c r="KAU142" s="228"/>
      <c r="KAV142" s="228"/>
      <c r="KAW142" s="228"/>
      <c r="KAX142" s="228"/>
      <c r="KAY142" s="228"/>
      <c r="KAZ142" s="229"/>
      <c r="KBA142" s="230"/>
      <c r="KBB142" s="230"/>
      <c r="KBC142" s="231"/>
      <c r="KBD142" s="229"/>
      <c r="KBE142" s="230"/>
      <c r="KBF142" s="229"/>
      <c r="KBG142" s="229"/>
      <c r="KBH142" s="230"/>
      <c r="KBI142" s="230"/>
      <c r="KBJ142" s="230"/>
      <c r="KBK142" s="230"/>
      <c r="KBL142" s="230"/>
      <c r="KBM142" s="230"/>
      <c r="KBN142" s="230"/>
      <c r="KBO142" s="230"/>
      <c r="KBP142" s="230"/>
      <c r="KBQ142" s="230"/>
      <c r="KBR142" s="230"/>
      <c r="KBS142" s="230"/>
      <c r="KBT142" s="229"/>
      <c r="KBU142" s="226"/>
      <c r="KBV142" s="227"/>
      <c r="KBW142" s="227"/>
      <c r="KBX142" s="227"/>
      <c r="KBY142" s="228"/>
      <c r="KBZ142" s="228"/>
      <c r="KCA142" s="228"/>
      <c r="KCB142" s="228"/>
      <c r="KCC142" s="228"/>
      <c r="KCD142" s="228"/>
      <c r="KCE142" s="229"/>
      <c r="KCF142" s="230"/>
      <c r="KCG142" s="230"/>
      <c r="KCH142" s="231"/>
      <c r="KCI142" s="229"/>
      <c r="KCJ142" s="230"/>
      <c r="KCK142" s="229"/>
      <c r="KCL142" s="229"/>
      <c r="KCM142" s="230"/>
      <c r="KCN142" s="230"/>
      <c r="KCO142" s="230"/>
      <c r="KCP142" s="230"/>
      <c r="KCQ142" s="230"/>
      <c r="KCR142" s="230"/>
      <c r="KCS142" s="230"/>
      <c r="KCT142" s="230"/>
      <c r="KCU142" s="230"/>
      <c r="KCV142" s="230"/>
      <c r="KCW142" s="230"/>
      <c r="KCX142" s="230"/>
      <c r="KCY142" s="229"/>
      <c r="KCZ142" s="226"/>
      <c r="KDA142" s="227"/>
      <c r="KDB142" s="227"/>
      <c r="KDC142" s="227"/>
      <c r="KDD142" s="228"/>
      <c r="KDE142" s="228"/>
      <c r="KDF142" s="228"/>
      <c r="KDG142" s="228"/>
      <c r="KDH142" s="228"/>
      <c r="KDI142" s="228"/>
      <c r="KDJ142" s="229"/>
      <c r="KDK142" s="230"/>
      <c r="KDL142" s="230"/>
      <c r="KDM142" s="231"/>
      <c r="KDN142" s="229"/>
      <c r="KDO142" s="230"/>
      <c r="KDP142" s="229"/>
      <c r="KDQ142" s="229"/>
      <c r="KDR142" s="230"/>
      <c r="KDS142" s="230"/>
      <c r="KDT142" s="230"/>
      <c r="KDU142" s="230"/>
      <c r="KDV142" s="230"/>
      <c r="KDW142" s="230"/>
      <c r="KDX142" s="230"/>
      <c r="KDY142" s="230"/>
      <c r="KDZ142" s="230"/>
      <c r="KEA142" s="230"/>
      <c r="KEB142" s="230"/>
      <c r="KEC142" s="230"/>
      <c r="KED142" s="229"/>
      <c r="KEE142" s="226"/>
      <c r="KEF142" s="227"/>
      <c r="KEG142" s="227"/>
      <c r="KEH142" s="227"/>
      <c r="KEI142" s="228"/>
      <c r="KEJ142" s="228"/>
      <c r="KEK142" s="228"/>
      <c r="KEL142" s="228"/>
      <c r="KEM142" s="228"/>
      <c r="KEN142" s="228"/>
      <c r="KEO142" s="229"/>
      <c r="KEP142" s="230"/>
      <c r="KEQ142" s="230"/>
      <c r="KER142" s="231"/>
      <c r="KES142" s="229"/>
      <c r="KET142" s="230"/>
      <c r="KEU142" s="229"/>
      <c r="KEV142" s="229"/>
      <c r="KEW142" s="230"/>
      <c r="KEX142" s="230"/>
      <c r="KEY142" s="230"/>
      <c r="KEZ142" s="230"/>
      <c r="KFA142" s="230"/>
      <c r="KFB142" s="230"/>
      <c r="KFC142" s="230"/>
      <c r="KFD142" s="230"/>
      <c r="KFE142" s="230"/>
      <c r="KFF142" s="230"/>
      <c r="KFG142" s="230"/>
      <c r="KFH142" s="230"/>
      <c r="KFI142" s="229"/>
      <c r="KFJ142" s="226"/>
      <c r="KFK142" s="227"/>
      <c r="KFL142" s="227"/>
      <c r="KFM142" s="227"/>
      <c r="KFN142" s="228"/>
      <c r="KFO142" s="228"/>
      <c r="KFP142" s="228"/>
      <c r="KFQ142" s="228"/>
      <c r="KFR142" s="228"/>
      <c r="KFS142" s="228"/>
      <c r="KFT142" s="229"/>
      <c r="KFU142" s="230"/>
      <c r="KFV142" s="230"/>
      <c r="KFW142" s="231"/>
      <c r="KFX142" s="229"/>
      <c r="KFY142" s="230"/>
      <c r="KFZ142" s="229"/>
      <c r="KGA142" s="229"/>
      <c r="KGB142" s="230"/>
      <c r="KGC142" s="230"/>
      <c r="KGD142" s="230"/>
      <c r="KGE142" s="230"/>
      <c r="KGF142" s="230"/>
      <c r="KGG142" s="230"/>
      <c r="KGH142" s="230"/>
      <c r="KGI142" s="230"/>
      <c r="KGJ142" s="230"/>
      <c r="KGK142" s="230"/>
      <c r="KGL142" s="230"/>
      <c r="KGM142" s="230"/>
      <c r="KGN142" s="229"/>
      <c r="KGO142" s="226"/>
      <c r="KGP142" s="227"/>
      <c r="KGQ142" s="227"/>
      <c r="KGR142" s="227"/>
      <c r="KGS142" s="228"/>
      <c r="KGT142" s="228"/>
      <c r="KGU142" s="228"/>
      <c r="KGV142" s="228"/>
      <c r="KGW142" s="228"/>
      <c r="KGX142" s="228"/>
      <c r="KGY142" s="229"/>
      <c r="KGZ142" s="230"/>
      <c r="KHA142" s="230"/>
      <c r="KHB142" s="231"/>
      <c r="KHC142" s="229"/>
      <c r="KHD142" s="230"/>
      <c r="KHE142" s="229"/>
      <c r="KHF142" s="229"/>
      <c r="KHG142" s="230"/>
      <c r="KHH142" s="230"/>
      <c r="KHI142" s="230"/>
      <c r="KHJ142" s="230"/>
      <c r="KHK142" s="230"/>
      <c r="KHL142" s="230"/>
      <c r="KHM142" s="230"/>
      <c r="KHN142" s="230"/>
      <c r="KHO142" s="230"/>
      <c r="KHP142" s="230"/>
      <c r="KHQ142" s="230"/>
      <c r="KHR142" s="230"/>
      <c r="KHS142" s="229"/>
      <c r="KHT142" s="226"/>
      <c r="KHU142" s="227"/>
      <c r="KHV142" s="227"/>
      <c r="KHW142" s="227"/>
      <c r="KHX142" s="228"/>
      <c r="KHY142" s="228"/>
      <c r="KHZ142" s="228"/>
      <c r="KIA142" s="228"/>
      <c r="KIB142" s="228"/>
      <c r="KIC142" s="228"/>
      <c r="KID142" s="229"/>
      <c r="KIE142" s="230"/>
      <c r="KIF142" s="230"/>
      <c r="KIG142" s="231"/>
      <c r="KIH142" s="229"/>
      <c r="KII142" s="230"/>
      <c r="KIJ142" s="229"/>
      <c r="KIK142" s="229"/>
      <c r="KIL142" s="230"/>
      <c r="KIM142" s="230"/>
      <c r="KIN142" s="230"/>
      <c r="KIO142" s="230"/>
      <c r="KIP142" s="230"/>
      <c r="KIQ142" s="230"/>
      <c r="KIR142" s="230"/>
      <c r="KIS142" s="230"/>
      <c r="KIT142" s="230"/>
      <c r="KIU142" s="230"/>
      <c r="KIV142" s="230"/>
      <c r="KIW142" s="230"/>
      <c r="KIX142" s="229"/>
      <c r="KIY142" s="226"/>
      <c r="KIZ142" s="227"/>
      <c r="KJA142" s="227"/>
      <c r="KJB142" s="227"/>
      <c r="KJC142" s="228"/>
      <c r="KJD142" s="228"/>
      <c r="KJE142" s="228"/>
      <c r="KJF142" s="228"/>
      <c r="KJG142" s="228"/>
      <c r="KJH142" s="228"/>
      <c r="KJI142" s="229"/>
      <c r="KJJ142" s="230"/>
      <c r="KJK142" s="230"/>
      <c r="KJL142" s="231"/>
      <c r="KJM142" s="229"/>
      <c r="KJN142" s="230"/>
      <c r="KJO142" s="229"/>
      <c r="KJP142" s="229"/>
      <c r="KJQ142" s="230"/>
      <c r="KJR142" s="230"/>
      <c r="KJS142" s="230"/>
      <c r="KJT142" s="230"/>
      <c r="KJU142" s="230"/>
      <c r="KJV142" s="230"/>
      <c r="KJW142" s="230"/>
      <c r="KJX142" s="230"/>
      <c r="KJY142" s="230"/>
      <c r="KJZ142" s="230"/>
      <c r="KKA142" s="230"/>
      <c r="KKB142" s="230"/>
      <c r="KKC142" s="229"/>
      <c r="KKD142" s="226"/>
      <c r="KKE142" s="227"/>
      <c r="KKF142" s="227"/>
      <c r="KKG142" s="227"/>
      <c r="KKH142" s="228"/>
      <c r="KKI142" s="228"/>
      <c r="KKJ142" s="228"/>
      <c r="KKK142" s="228"/>
      <c r="KKL142" s="228"/>
      <c r="KKM142" s="228"/>
      <c r="KKN142" s="229"/>
      <c r="KKO142" s="230"/>
      <c r="KKP142" s="230"/>
      <c r="KKQ142" s="231"/>
      <c r="KKR142" s="229"/>
      <c r="KKS142" s="230"/>
      <c r="KKT142" s="229"/>
      <c r="KKU142" s="229"/>
      <c r="KKV142" s="230"/>
      <c r="KKW142" s="230"/>
      <c r="KKX142" s="230"/>
      <c r="KKY142" s="230"/>
      <c r="KKZ142" s="230"/>
      <c r="KLA142" s="230"/>
      <c r="KLB142" s="230"/>
      <c r="KLC142" s="230"/>
      <c r="KLD142" s="230"/>
      <c r="KLE142" s="230"/>
      <c r="KLF142" s="230"/>
      <c r="KLG142" s="230"/>
      <c r="KLH142" s="229"/>
      <c r="KLI142" s="226"/>
      <c r="KLJ142" s="227"/>
      <c r="KLK142" s="227"/>
      <c r="KLL142" s="227"/>
      <c r="KLM142" s="228"/>
      <c r="KLN142" s="228"/>
      <c r="KLO142" s="228"/>
      <c r="KLP142" s="228"/>
      <c r="KLQ142" s="228"/>
      <c r="KLR142" s="228"/>
      <c r="KLS142" s="229"/>
      <c r="KLT142" s="230"/>
      <c r="KLU142" s="230"/>
      <c r="KLV142" s="231"/>
      <c r="KLW142" s="229"/>
      <c r="KLX142" s="230"/>
      <c r="KLY142" s="229"/>
      <c r="KLZ142" s="229"/>
      <c r="KMA142" s="230"/>
      <c r="KMB142" s="230"/>
      <c r="KMC142" s="230"/>
      <c r="KMD142" s="230"/>
      <c r="KME142" s="230"/>
      <c r="KMF142" s="230"/>
      <c r="KMG142" s="230"/>
      <c r="KMH142" s="230"/>
      <c r="KMI142" s="230"/>
      <c r="KMJ142" s="230"/>
      <c r="KMK142" s="230"/>
      <c r="KML142" s="230"/>
      <c r="KMM142" s="229"/>
      <c r="KMN142" s="226"/>
      <c r="KMO142" s="227"/>
      <c r="KMP142" s="227"/>
      <c r="KMQ142" s="227"/>
      <c r="KMR142" s="228"/>
      <c r="KMS142" s="228"/>
      <c r="KMT142" s="228"/>
      <c r="KMU142" s="228"/>
      <c r="KMV142" s="228"/>
      <c r="KMW142" s="228"/>
      <c r="KMX142" s="229"/>
      <c r="KMY142" s="230"/>
      <c r="KMZ142" s="230"/>
      <c r="KNA142" s="231"/>
      <c r="KNB142" s="229"/>
      <c r="KNC142" s="230"/>
      <c r="KND142" s="229"/>
      <c r="KNE142" s="229"/>
      <c r="KNF142" s="230"/>
      <c r="KNG142" s="230"/>
      <c r="KNH142" s="230"/>
      <c r="KNI142" s="230"/>
      <c r="KNJ142" s="230"/>
      <c r="KNK142" s="230"/>
      <c r="KNL142" s="230"/>
      <c r="KNM142" s="230"/>
      <c r="KNN142" s="230"/>
      <c r="KNO142" s="230"/>
      <c r="KNP142" s="230"/>
      <c r="KNQ142" s="230"/>
      <c r="KNR142" s="229"/>
      <c r="KNS142" s="226"/>
      <c r="KNT142" s="227"/>
      <c r="KNU142" s="227"/>
      <c r="KNV142" s="227"/>
      <c r="KNW142" s="228"/>
      <c r="KNX142" s="228"/>
      <c r="KNY142" s="228"/>
      <c r="KNZ142" s="228"/>
      <c r="KOA142" s="228"/>
      <c r="KOB142" s="228"/>
      <c r="KOC142" s="229"/>
      <c r="KOD142" s="230"/>
      <c r="KOE142" s="230"/>
      <c r="KOF142" s="231"/>
      <c r="KOG142" s="229"/>
      <c r="KOH142" s="230"/>
      <c r="KOI142" s="229"/>
      <c r="KOJ142" s="229"/>
      <c r="KOK142" s="230"/>
      <c r="KOL142" s="230"/>
      <c r="KOM142" s="230"/>
      <c r="KON142" s="230"/>
      <c r="KOO142" s="230"/>
      <c r="KOP142" s="230"/>
      <c r="KOQ142" s="230"/>
      <c r="KOR142" s="230"/>
      <c r="KOS142" s="230"/>
      <c r="KOT142" s="230"/>
      <c r="KOU142" s="230"/>
      <c r="KOV142" s="230"/>
      <c r="KOW142" s="229"/>
      <c r="KOX142" s="226"/>
      <c r="KOY142" s="227"/>
      <c r="KOZ142" s="227"/>
      <c r="KPA142" s="227"/>
      <c r="KPB142" s="228"/>
      <c r="KPC142" s="228"/>
      <c r="KPD142" s="228"/>
      <c r="KPE142" s="228"/>
      <c r="KPF142" s="228"/>
      <c r="KPG142" s="228"/>
      <c r="KPH142" s="229"/>
      <c r="KPI142" s="230"/>
      <c r="KPJ142" s="230"/>
      <c r="KPK142" s="231"/>
      <c r="KPL142" s="229"/>
      <c r="KPM142" s="230"/>
      <c r="KPN142" s="229"/>
      <c r="KPO142" s="229"/>
      <c r="KPP142" s="230"/>
      <c r="KPQ142" s="230"/>
      <c r="KPR142" s="230"/>
      <c r="KPS142" s="230"/>
      <c r="KPT142" s="230"/>
      <c r="KPU142" s="230"/>
      <c r="KPV142" s="230"/>
      <c r="KPW142" s="230"/>
      <c r="KPX142" s="230"/>
      <c r="KPY142" s="230"/>
      <c r="KPZ142" s="230"/>
      <c r="KQA142" s="230"/>
      <c r="KQB142" s="229"/>
      <c r="KQC142" s="226"/>
      <c r="KQD142" s="227"/>
      <c r="KQE142" s="227"/>
      <c r="KQF142" s="227"/>
      <c r="KQG142" s="228"/>
      <c r="KQH142" s="228"/>
      <c r="KQI142" s="228"/>
      <c r="KQJ142" s="228"/>
      <c r="KQK142" s="228"/>
      <c r="KQL142" s="228"/>
      <c r="KQM142" s="229"/>
      <c r="KQN142" s="230"/>
      <c r="KQO142" s="230"/>
      <c r="KQP142" s="231"/>
      <c r="KQQ142" s="229"/>
      <c r="KQR142" s="230"/>
      <c r="KQS142" s="229"/>
      <c r="KQT142" s="229"/>
      <c r="KQU142" s="230"/>
      <c r="KQV142" s="230"/>
      <c r="KQW142" s="230"/>
      <c r="KQX142" s="230"/>
      <c r="KQY142" s="230"/>
      <c r="KQZ142" s="230"/>
      <c r="KRA142" s="230"/>
      <c r="KRB142" s="230"/>
      <c r="KRC142" s="230"/>
      <c r="KRD142" s="230"/>
      <c r="KRE142" s="230"/>
      <c r="KRF142" s="230"/>
      <c r="KRG142" s="229"/>
      <c r="KRH142" s="226"/>
      <c r="KRI142" s="227"/>
      <c r="KRJ142" s="227"/>
      <c r="KRK142" s="227"/>
      <c r="KRL142" s="228"/>
      <c r="KRM142" s="228"/>
      <c r="KRN142" s="228"/>
      <c r="KRO142" s="228"/>
      <c r="KRP142" s="228"/>
      <c r="KRQ142" s="228"/>
      <c r="KRR142" s="229"/>
      <c r="KRS142" s="230"/>
      <c r="KRT142" s="230"/>
      <c r="KRU142" s="231"/>
      <c r="KRV142" s="229"/>
      <c r="KRW142" s="230"/>
      <c r="KRX142" s="229"/>
      <c r="KRY142" s="229"/>
      <c r="KRZ142" s="230"/>
      <c r="KSA142" s="230"/>
      <c r="KSB142" s="230"/>
      <c r="KSC142" s="230"/>
      <c r="KSD142" s="230"/>
      <c r="KSE142" s="230"/>
      <c r="KSF142" s="230"/>
      <c r="KSG142" s="230"/>
      <c r="KSH142" s="230"/>
      <c r="KSI142" s="230"/>
      <c r="KSJ142" s="230"/>
      <c r="KSK142" s="230"/>
      <c r="KSL142" s="229"/>
      <c r="KSM142" s="226"/>
      <c r="KSN142" s="227"/>
      <c r="KSO142" s="227"/>
      <c r="KSP142" s="227"/>
      <c r="KSQ142" s="228"/>
      <c r="KSR142" s="228"/>
      <c r="KSS142" s="228"/>
      <c r="KST142" s="228"/>
      <c r="KSU142" s="228"/>
      <c r="KSV142" s="228"/>
      <c r="KSW142" s="229"/>
      <c r="KSX142" s="230"/>
      <c r="KSY142" s="230"/>
      <c r="KSZ142" s="231"/>
      <c r="KTA142" s="229"/>
      <c r="KTB142" s="230"/>
      <c r="KTC142" s="229"/>
      <c r="KTD142" s="229"/>
      <c r="KTE142" s="230"/>
      <c r="KTF142" s="230"/>
      <c r="KTG142" s="230"/>
      <c r="KTH142" s="230"/>
      <c r="KTI142" s="230"/>
      <c r="KTJ142" s="230"/>
      <c r="KTK142" s="230"/>
      <c r="KTL142" s="230"/>
      <c r="KTM142" s="230"/>
      <c r="KTN142" s="230"/>
      <c r="KTO142" s="230"/>
      <c r="KTP142" s="230"/>
      <c r="KTQ142" s="229"/>
      <c r="KTR142" s="226"/>
      <c r="KTS142" s="227"/>
      <c r="KTT142" s="227"/>
      <c r="KTU142" s="227"/>
      <c r="KTV142" s="228"/>
      <c r="KTW142" s="228"/>
      <c r="KTX142" s="228"/>
      <c r="KTY142" s="228"/>
      <c r="KTZ142" s="228"/>
      <c r="KUA142" s="228"/>
      <c r="KUB142" s="229"/>
      <c r="KUC142" s="230"/>
      <c r="KUD142" s="230"/>
      <c r="KUE142" s="231"/>
      <c r="KUF142" s="229"/>
      <c r="KUG142" s="230"/>
      <c r="KUH142" s="229"/>
      <c r="KUI142" s="229"/>
      <c r="KUJ142" s="230"/>
      <c r="KUK142" s="230"/>
      <c r="KUL142" s="230"/>
      <c r="KUM142" s="230"/>
      <c r="KUN142" s="230"/>
      <c r="KUO142" s="230"/>
      <c r="KUP142" s="230"/>
      <c r="KUQ142" s="230"/>
      <c r="KUR142" s="230"/>
      <c r="KUS142" s="230"/>
      <c r="KUT142" s="230"/>
      <c r="KUU142" s="230"/>
      <c r="KUV142" s="229"/>
      <c r="KUW142" s="226"/>
      <c r="KUX142" s="227"/>
      <c r="KUY142" s="227"/>
      <c r="KUZ142" s="227"/>
      <c r="KVA142" s="228"/>
      <c r="KVB142" s="228"/>
      <c r="KVC142" s="228"/>
      <c r="KVD142" s="228"/>
      <c r="KVE142" s="228"/>
      <c r="KVF142" s="228"/>
      <c r="KVG142" s="229"/>
      <c r="KVH142" s="230"/>
      <c r="KVI142" s="230"/>
      <c r="KVJ142" s="231"/>
      <c r="KVK142" s="229"/>
      <c r="KVL142" s="230"/>
      <c r="KVM142" s="229"/>
      <c r="KVN142" s="229"/>
      <c r="KVO142" s="230"/>
      <c r="KVP142" s="230"/>
      <c r="KVQ142" s="230"/>
      <c r="KVR142" s="230"/>
      <c r="KVS142" s="230"/>
      <c r="KVT142" s="230"/>
      <c r="KVU142" s="230"/>
      <c r="KVV142" s="230"/>
      <c r="KVW142" s="230"/>
      <c r="KVX142" s="230"/>
      <c r="KVY142" s="230"/>
      <c r="KVZ142" s="230"/>
      <c r="KWA142" s="229"/>
      <c r="KWB142" s="226"/>
      <c r="KWC142" s="227"/>
      <c r="KWD142" s="227"/>
      <c r="KWE142" s="227"/>
      <c r="KWF142" s="228"/>
      <c r="KWG142" s="228"/>
      <c r="KWH142" s="228"/>
      <c r="KWI142" s="228"/>
      <c r="KWJ142" s="228"/>
      <c r="KWK142" s="228"/>
      <c r="KWL142" s="229"/>
      <c r="KWM142" s="230"/>
      <c r="KWN142" s="230"/>
      <c r="KWO142" s="231"/>
      <c r="KWP142" s="229"/>
      <c r="KWQ142" s="230"/>
      <c r="KWR142" s="229"/>
      <c r="KWS142" s="229"/>
      <c r="KWT142" s="230"/>
      <c r="KWU142" s="230"/>
      <c r="KWV142" s="230"/>
      <c r="KWW142" s="230"/>
      <c r="KWX142" s="230"/>
      <c r="KWY142" s="230"/>
      <c r="KWZ142" s="230"/>
      <c r="KXA142" s="230"/>
      <c r="KXB142" s="230"/>
      <c r="KXC142" s="230"/>
      <c r="KXD142" s="230"/>
      <c r="KXE142" s="230"/>
      <c r="KXF142" s="229"/>
      <c r="KXG142" s="226"/>
      <c r="KXH142" s="227"/>
      <c r="KXI142" s="227"/>
      <c r="KXJ142" s="227"/>
      <c r="KXK142" s="228"/>
      <c r="KXL142" s="228"/>
      <c r="KXM142" s="228"/>
      <c r="KXN142" s="228"/>
      <c r="KXO142" s="228"/>
      <c r="KXP142" s="228"/>
      <c r="KXQ142" s="229"/>
      <c r="KXR142" s="230"/>
      <c r="KXS142" s="230"/>
      <c r="KXT142" s="231"/>
      <c r="KXU142" s="229"/>
      <c r="KXV142" s="230"/>
      <c r="KXW142" s="229"/>
      <c r="KXX142" s="229"/>
      <c r="KXY142" s="230"/>
      <c r="KXZ142" s="230"/>
      <c r="KYA142" s="230"/>
      <c r="KYB142" s="230"/>
      <c r="KYC142" s="230"/>
      <c r="KYD142" s="230"/>
      <c r="KYE142" s="230"/>
      <c r="KYF142" s="230"/>
      <c r="KYG142" s="230"/>
      <c r="KYH142" s="230"/>
      <c r="KYI142" s="230"/>
      <c r="KYJ142" s="230"/>
      <c r="KYK142" s="229"/>
      <c r="KYL142" s="226"/>
      <c r="KYM142" s="227"/>
      <c r="KYN142" s="227"/>
      <c r="KYO142" s="227"/>
      <c r="KYP142" s="228"/>
      <c r="KYQ142" s="228"/>
      <c r="KYR142" s="228"/>
      <c r="KYS142" s="228"/>
      <c r="KYT142" s="228"/>
      <c r="KYU142" s="228"/>
      <c r="KYV142" s="229"/>
      <c r="KYW142" s="230"/>
      <c r="KYX142" s="230"/>
      <c r="KYY142" s="231"/>
      <c r="KYZ142" s="229"/>
      <c r="KZA142" s="230"/>
      <c r="KZB142" s="229"/>
      <c r="KZC142" s="229"/>
      <c r="KZD142" s="230"/>
      <c r="KZE142" s="230"/>
      <c r="KZF142" s="230"/>
      <c r="KZG142" s="230"/>
      <c r="KZH142" s="230"/>
      <c r="KZI142" s="230"/>
      <c r="KZJ142" s="230"/>
      <c r="KZK142" s="230"/>
      <c r="KZL142" s="230"/>
      <c r="KZM142" s="230"/>
      <c r="KZN142" s="230"/>
      <c r="KZO142" s="230"/>
      <c r="KZP142" s="229"/>
      <c r="KZQ142" s="226"/>
      <c r="KZR142" s="227"/>
      <c r="KZS142" s="227"/>
      <c r="KZT142" s="227"/>
      <c r="KZU142" s="228"/>
      <c r="KZV142" s="228"/>
      <c r="KZW142" s="228"/>
      <c r="KZX142" s="228"/>
      <c r="KZY142" s="228"/>
      <c r="KZZ142" s="228"/>
      <c r="LAA142" s="229"/>
      <c r="LAB142" s="230"/>
      <c r="LAC142" s="230"/>
      <c r="LAD142" s="231"/>
      <c r="LAE142" s="229"/>
      <c r="LAF142" s="230"/>
      <c r="LAG142" s="229"/>
      <c r="LAH142" s="229"/>
      <c r="LAI142" s="230"/>
      <c r="LAJ142" s="230"/>
      <c r="LAK142" s="230"/>
      <c r="LAL142" s="230"/>
      <c r="LAM142" s="230"/>
      <c r="LAN142" s="230"/>
      <c r="LAO142" s="230"/>
      <c r="LAP142" s="230"/>
      <c r="LAQ142" s="230"/>
      <c r="LAR142" s="230"/>
      <c r="LAS142" s="230"/>
      <c r="LAT142" s="230"/>
      <c r="LAU142" s="229"/>
      <c r="LAV142" s="226"/>
      <c r="LAW142" s="227"/>
      <c r="LAX142" s="227"/>
      <c r="LAY142" s="227"/>
      <c r="LAZ142" s="228"/>
      <c r="LBA142" s="228"/>
      <c r="LBB142" s="228"/>
      <c r="LBC142" s="228"/>
      <c r="LBD142" s="228"/>
      <c r="LBE142" s="228"/>
      <c r="LBF142" s="229"/>
      <c r="LBG142" s="230"/>
      <c r="LBH142" s="230"/>
      <c r="LBI142" s="231"/>
      <c r="LBJ142" s="229"/>
      <c r="LBK142" s="230"/>
      <c r="LBL142" s="229"/>
      <c r="LBM142" s="229"/>
      <c r="LBN142" s="230"/>
      <c r="LBO142" s="230"/>
      <c r="LBP142" s="230"/>
      <c r="LBQ142" s="230"/>
      <c r="LBR142" s="230"/>
      <c r="LBS142" s="230"/>
      <c r="LBT142" s="230"/>
      <c r="LBU142" s="230"/>
      <c r="LBV142" s="230"/>
      <c r="LBW142" s="230"/>
      <c r="LBX142" s="230"/>
      <c r="LBY142" s="230"/>
      <c r="LBZ142" s="229"/>
      <c r="LCA142" s="226"/>
      <c r="LCB142" s="227"/>
      <c r="LCC142" s="227"/>
      <c r="LCD142" s="227"/>
      <c r="LCE142" s="228"/>
      <c r="LCF142" s="228"/>
      <c r="LCG142" s="228"/>
      <c r="LCH142" s="228"/>
      <c r="LCI142" s="228"/>
      <c r="LCJ142" s="228"/>
      <c r="LCK142" s="229"/>
      <c r="LCL142" s="230"/>
      <c r="LCM142" s="230"/>
      <c r="LCN142" s="231"/>
      <c r="LCO142" s="229"/>
      <c r="LCP142" s="230"/>
      <c r="LCQ142" s="229"/>
      <c r="LCR142" s="229"/>
      <c r="LCS142" s="230"/>
      <c r="LCT142" s="230"/>
      <c r="LCU142" s="230"/>
      <c r="LCV142" s="230"/>
      <c r="LCW142" s="230"/>
      <c r="LCX142" s="230"/>
      <c r="LCY142" s="230"/>
      <c r="LCZ142" s="230"/>
      <c r="LDA142" s="230"/>
      <c r="LDB142" s="230"/>
      <c r="LDC142" s="230"/>
      <c r="LDD142" s="230"/>
      <c r="LDE142" s="229"/>
      <c r="LDF142" s="226"/>
      <c r="LDG142" s="227"/>
      <c r="LDH142" s="227"/>
      <c r="LDI142" s="227"/>
      <c r="LDJ142" s="228"/>
      <c r="LDK142" s="228"/>
      <c r="LDL142" s="228"/>
      <c r="LDM142" s="228"/>
      <c r="LDN142" s="228"/>
      <c r="LDO142" s="228"/>
      <c r="LDP142" s="229"/>
      <c r="LDQ142" s="230"/>
      <c r="LDR142" s="230"/>
      <c r="LDS142" s="231"/>
      <c r="LDT142" s="229"/>
      <c r="LDU142" s="230"/>
      <c r="LDV142" s="229"/>
      <c r="LDW142" s="229"/>
      <c r="LDX142" s="230"/>
      <c r="LDY142" s="230"/>
      <c r="LDZ142" s="230"/>
      <c r="LEA142" s="230"/>
      <c r="LEB142" s="230"/>
      <c r="LEC142" s="230"/>
      <c r="LED142" s="230"/>
      <c r="LEE142" s="230"/>
      <c r="LEF142" s="230"/>
      <c r="LEG142" s="230"/>
      <c r="LEH142" s="230"/>
      <c r="LEI142" s="230"/>
      <c r="LEJ142" s="229"/>
      <c r="LEK142" s="226"/>
      <c r="LEL142" s="227"/>
      <c r="LEM142" s="227"/>
      <c r="LEN142" s="227"/>
      <c r="LEO142" s="228"/>
      <c r="LEP142" s="228"/>
      <c r="LEQ142" s="228"/>
      <c r="LER142" s="228"/>
      <c r="LES142" s="228"/>
      <c r="LET142" s="228"/>
      <c r="LEU142" s="229"/>
      <c r="LEV142" s="230"/>
      <c r="LEW142" s="230"/>
      <c r="LEX142" s="231"/>
      <c r="LEY142" s="229"/>
      <c r="LEZ142" s="230"/>
      <c r="LFA142" s="229"/>
      <c r="LFB142" s="229"/>
      <c r="LFC142" s="230"/>
      <c r="LFD142" s="230"/>
      <c r="LFE142" s="230"/>
      <c r="LFF142" s="230"/>
      <c r="LFG142" s="230"/>
      <c r="LFH142" s="230"/>
      <c r="LFI142" s="230"/>
      <c r="LFJ142" s="230"/>
      <c r="LFK142" s="230"/>
      <c r="LFL142" s="230"/>
      <c r="LFM142" s="230"/>
      <c r="LFN142" s="230"/>
      <c r="LFO142" s="229"/>
      <c r="LFP142" s="226"/>
      <c r="LFQ142" s="227"/>
      <c r="LFR142" s="227"/>
      <c r="LFS142" s="227"/>
      <c r="LFT142" s="228"/>
      <c r="LFU142" s="228"/>
      <c r="LFV142" s="228"/>
      <c r="LFW142" s="228"/>
      <c r="LFX142" s="228"/>
      <c r="LFY142" s="228"/>
      <c r="LFZ142" s="229"/>
      <c r="LGA142" s="230"/>
      <c r="LGB142" s="230"/>
      <c r="LGC142" s="231"/>
      <c r="LGD142" s="229"/>
      <c r="LGE142" s="230"/>
      <c r="LGF142" s="229"/>
      <c r="LGG142" s="229"/>
      <c r="LGH142" s="230"/>
      <c r="LGI142" s="230"/>
      <c r="LGJ142" s="230"/>
      <c r="LGK142" s="230"/>
      <c r="LGL142" s="230"/>
      <c r="LGM142" s="230"/>
      <c r="LGN142" s="230"/>
      <c r="LGO142" s="230"/>
      <c r="LGP142" s="230"/>
      <c r="LGQ142" s="230"/>
      <c r="LGR142" s="230"/>
      <c r="LGS142" s="230"/>
      <c r="LGT142" s="229"/>
      <c r="LGU142" s="226"/>
      <c r="LGV142" s="227"/>
      <c r="LGW142" s="227"/>
      <c r="LGX142" s="227"/>
      <c r="LGY142" s="228"/>
      <c r="LGZ142" s="228"/>
      <c r="LHA142" s="228"/>
      <c r="LHB142" s="228"/>
      <c r="LHC142" s="228"/>
      <c r="LHD142" s="228"/>
      <c r="LHE142" s="229"/>
      <c r="LHF142" s="230"/>
      <c r="LHG142" s="230"/>
      <c r="LHH142" s="231"/>
      <c r="LHI142" s="229"/>
      <c r="LHJ142" s="230"/>
      <c r="LHK142" s="229"/>
      <c r="LHL142" s="229"/>
      <c r="LHM142" s="230"/>
      <c r="LHN142" s="230"/>
      <c r="LHO142" s="230"/>
      <c r="LHP142" s="230"/>
      <c r="LHQ142" s="230"/>
      <c r="LHR142" s="230"/>
      <c r="LHS142" s="230"/>
      <c r="LHT142" s="230"/>
      <c r="LHU142" s="230"/>
      <c r="LHV142" s="230"/>
      <c r="LHW142" s="230"/>
      <c r="LHX142" s="230"/>
      <c r="LHY142" s="229"/>
      <c r="LHZ142" s="226"/>
      <c r="LIA142" s="227"/>
      <c r="LIB142" s="227"/>
      <c r="LIC142" s="227"/>
      <c r="LID142" s="228"/>
      <c r="LIE142" s="228"/>
      <c r="LIF142" s="228"/>
      <c r="LIG142" s="228"/>
      <c r="LIH142" s="228"/>
      <c r="LII142" s="228"/>
      <c r="LIJ142" s="229"/>
      <c r="LIK142" s="230"/>
      <c r="LIL142" s="230"/>
      <c r="LIM142" s="231"/>
      <c r="LIN142" s="229"/>
      <c r="LIO142" s="230"/>
      <c r="LIP142" s="229"/>
      <c r="LIQ142" s="229"/>
      <c r="LIR142" s="230"/>
      <c r="LIS142" s="230"/>
      <c r="LIT142" s="230"/>
      <c r="LIU142" s="230"/>
      <c r="LIV142" s="230"/>
      <c r="LIW142" s="230"/>
      <c r="LIX142" s="230"/>
      <c r="LIY142" s="230"/>
      <c r="LIZ142" s="230"/>
      <c r="LJA142" s="230"/>
      <c r="LJB142" s="230"/>
      <c r="LJC142" s="230"/>
      <c r="LJD142" s="229"/>
      <c r="LJE142" s="226"/>
      <c r="LJF142" s="227"/>
      <c r="LJG142" s="227"/>
      <c r="LJH142" s="227"/>
      <c r="LJI142" s="228"/>
      <c r="LJJ142" s="228"/>
      <c r="LJK142" s="228"/>
      <c r="LJL142" s="228"/>
      <c r="LJM142" s="228"/>
      <c r="LJN142" s="228"/>
      <c r="LJO142" s="229"/>
      <c r="LJP142" s="230"/>
      <c r="LJQ142" s="230"/>
      <c r="LJR142" s="231"/>
      <c r="LJS142" s="229"/>
      <c r="LJT142" s="230"/>
      <c r="LJU142" s="229"/>
      <c r="LJV142" s="229"/>
      <c r="LJW142" s="230"/>
      <c r="LJX142" s="230"/>
      <c r="LJY142" s="230"/>
      <c r="LJZ142" s="230"/>
      <c r="LKA142" s="230"/>
      <c r="LKB142" s="230"/>
      <c r="LKC142" s="230"/>
      <c r="LKD142" s="230"/>
      <c r="LKE142" s="230"/>
      <c r="LKF142" s="230"/>
      <c r="LKG142" s="230"/>
      <c r="LKH142" s="230"/>
      <c r="LKI142" s="229"/>
      <c r="LKJ142" s="226"/>
      <c r="LKK142" s="227"/>
      <c r="LKL142" s="227"/>
      <c r="LKM142" s="227"/>
      <c r="LKN142" s="228"/>
      <c r="LKO142" s="228"/>
      <c r="LKP142" s="228"/>
      <c r="LKQ142" s="228"/>
      <c r="LKR142" s="228"/>
      <c r="LKS142" s="228"/>
      <c r="LKT142" s="229"/>
      <c r="LKU142" s="230"/>
      <c r="LKV142" s="230"/>
      <c r="LKW142" s="231"/>
      <c r="LKX142" s="229"/>
      <c r="LKY142" s="230"/>
      <c r="LKZ142" s="229"/>
      <c r="LLA142" s="229"/>
      <c r="LLB142" s="230"/>
      <c r="LLC142" s="230"/>
      <c r="LLD142" s="230"/>
      <c r="LLE142" s="230"/>
      <c r="LLF142" s="230"/>
      <c r="LLG142" s="230"/>
      <c r="LLH142" s="230"/>
      <c r="LLI142" s="230"/>
      <c r="LLJ142" s="230"/>
      <c r="LLK142" s="230"/>
      <c r="LLL142" s="230"/>
      <c r="LLM142" s="230"/>
      <c r="LLN142" s="229"/>
      <c r="LLO142" s="226"/>
      <c r="LLP142" s="227"/>
      <c r="LLQ142" s="227"/>
      <c r="LLR142" s="227"/>
      <c r="LLS142" s="228"/>
      <c r="LLT142" s="228"/>
      <c r="LLU142" s="228"/>
      <c r="LLV142" s="228"/>
      <c r="LLW142" s="228"/>
      <c r="LLX142" s="228"/>
      <c r="LLY142" s="229"/>
      <c r="LLZ142" s="230"/>
      <c r="LMA142" s="230"/>
      <c r="LMB142" s="231"/>
      <c r="LMC142" s="229"/>
      <c r="LMD142" s="230"/>
      <c r="LME142" s="229"/>
      <c r="LMF142" s="229"/>
      <c r="LMG142" s="230"/>
      <c r="LMH142" s="230"/>
      <c r="LMI142" s="230"/>
      <c r="LMJ142" s="230"/>
      <c r="LMK142" s="230"/>
      <c r="LML142" s="230"/>
      <c r="LMM142" s="230"/>
      <c r="LMN142" s="230"/>
      <c r="LMO142" s="230"/>
      <c r="LMP142" s="230"/>
      <c r="LMQ142" s="230"/>
      <c r="LMR142" s="230"/>
      <c r="LMS142" s="229"/>
      <c r="LMT142" s="226"/>
      <c r="LMU142" s="227"/>
      <c r="LMV142" s="227"/>
      <c r="LMW142" s="227"/>
      <c r="LMX142" s="228"/>
      <c r="LMY142" s="228"/>
      <c r="LMZ142" s="228"/>
      <c r="LNA142" s="228"/>
      <c r="LNB142" s="228"/>
      <c r="LNC142" s="228"/>
      <c r="LND142" s="229"/>
      <c r="LNE142" s="230"/>
      <c r="LNF142" s="230"/>
      <c r="LNG142" s="231"/>
      <c r="LNH142" s="229"/>
      <c r="LNI142" s="230"/>
      <c r="LNJ142" s="229"/>
      <c r="LNK142" s="229"/>
      <c r="LNL142" s="230"/>
      <c r="LNM142" s="230"/>
      <c r="LNN142" s="230"/>
      <c r="LNO142" s="230"/>
      <c r="LNP142" s="230"/>
      <c r="LNQ142" s="230"/>
      <c r="LNR142" s="230"/>
      <c r="LNS142" s="230"/>
      <c r="LNT142" s="230"/>
      <c r="LNU142" s="230"/>
      <c r="LNV142" s="230"/>
      <c r="LNW142" s="230"/>
      <c r="LNX142" s="229"/>
      <c r="LNY142" s="226"/>
      <c r="LNZ142" s="227"/>
      <c r="LOA142" s="227"/>
      <c r="LOB142" s="227"/>
      <c r="LOC142" s="228"/>
      <c r="LOD142" s="228"/>
      <c r="LOE142" s="228"/>
      <c r="LOF142" s="228"/>
      <c r="LOG142" s="228"/>
      <c r="LOH142" s="228"/>
      <c r="LOI142" s="229"/>
      <c r="LOJ142" s="230"/>
      <c r="LOK142" s="230"/>
      <c r="LOL142" s="231"/>
      <c r="LOM142" s="229"/>
      <c r="LON142" s="230"/>
      <c r="LOO142" s="229"/>
      <c r="LOP142" s="229"/>
      <c r="LOQ142" s="230"/>
      <c r="LOR142" s="230"/>
      <c r="LOS142" s="230"/>
      <c r="LOT142" s="230"/>
      <c r="LOU142" s="230"/>
      <c r="LOV142" s="230"/>
      <c r="LOW142" s="230"/>
      <c r="LOX142" s="230"/>
      <c r="LOY142" s="230"/>
      <c r="LOZ142" s="230"/>
      <c r="LPA142" s="230"/>
      <c r="LPB142" s="230"/>
      <c r="LPC142" s="229"/>
      <c r="LPD142" s="226"/>
      <c r="LPE142" s="227"/>
      <c r="LPF142" s="227"/>
      <c r="LPG142" s="227"/>
      <c r="LPH142" s="228"/>
      <c r="LPI142" s="228"/>
      <c r="LPJ142" s="228"/>
      <c r="LPK142" s="228"/>
      <c r="LPL142" s="228"/>
      <c r="LPM142" s="228"/>
      <c r="LPN142" s="229"/>
      <c r="LPO142" s="230"/>
      <c r="LPP142" s="230"/>
      <c r="LPQ142" s="231"/>
      <c r="LPR142" s="229"/>
      <c r="LPS142" s="230"/>
      <c r="LPT142" s="229"/>
      <c r="LPU142" s="229"/>
      <c r="LPV142" s="230"/>
      <c r="LPW142" s="230"/>
      <c r="LPX142" s="230"/>
      <c r="LPY142" s="230"/>
      <c r="LPZ142" s="230"/>
      <c r="LQA142" s="230"/>
      <c r="LQB142" s="230"/>
      <c r="LQC142" s="230"/>
      <c r="LQD142" s="230"/>
      <c r="LQE142" s="230"/>
      <c r="LQF142" s="230"/>
      <c r="LQG142" s="230"/>
      <c r="LQH142" s="229"/>
      <c r="LQI142" s="226"/>
      <c r="LQJ142" s="227"/>
      <c r="LQK142" s="227"/>
      <c r="LQL142" s="227"/>
      <c r="LQM142" s="228"/>
      <c r="LQN142" s="228"/>
      <c r="LQO142" s="228"/>
      <c r="LQP142" s="228"/>
      <c r="LQQ142" s="228"/>
      <c r="LQR142" s="228"/>
      <c r="LQS142" s="229"/>
      <c r="LQT142" s="230"/>
      <c r="LQU142" s="230"/>
      <c r="LQV142" s="231"/>
      <c r="LQW142" s="229"/>
      <c r="LQX142" s="230"/>
      <c r="LQY142" s="229"/>
      <c r="LQZ142" s="229"/>
      <c r="LRA142" s="230"/>
      <c r="LRB142" s="230"/>
      <c r="LRC142" s="230"/>
      <c r="LRD142" s="230"/>
      <c r="LRE142" s="230"/>
      <c r="LRF142" s="230"/>
      <c r="LRG142" s="230"/>
      <c r="LRH142" s="230"/>
      <c r="LRI142" s="230"/>
      <c r="LRJ142" s="230"/>
      <c r="LRK142" s="230"/>
      <c r="LRL142" s="230"/>
      <c r="LRM142" s="229"/>
      <c r="LRN142" s="226"/>
      <c r="LRO142" s="227"/>
      <c r="LRP142" s="227"/>
      <c r="LRQ142" s="227"/>
      <c r="LRR142" s="228"/>
      <c r="LRS142" s="228"/>
      <c r="LRT142" s="228"/>
      <c r="LRU142" s="228"/>
      <c r="LRV142" s="228"/>
      <c r="LRW142" s="228"/>
      <c r="LRX142" s="229"/>
      <c r="LRY142" s="230"/>
      <c r="LRZ142" s="230"/>
      <c r="LSA142" s="231"/>
      <c r="LSB142" s="229"/>
      <c r="LSC142" s="230"/>
      <c r="LSD142" s="229"/>
      <c r="LSE142" s="229"/>
      <c r="LSF142" s="230"/>
      <c r="LSG142" s="230"/>
      <c r="LSH142" s="230"/>
      <c r="LSI142" s="230"/>
      <c r="LSJ142" s="230"/>
      <c r="LSK142" s="230"/>
      <c r="LSL142" s="230"/>
      <c r="LSM142" s="230"/>
      <c r="LSN142" s="230"/>
      <c r="LSO142" s="230"/>
      <c r="LSP142" s="230"/>
      <c r="LSQ142" s="230"/>
      <c r="LSR142" s="229"/>
      <c r="LSS142" s="226"/>
      <c r="LST142" s="227"/>
      <c r="LSU142" s="227"/>
      <c r="LSV142" s="227"/>
      <c r="LSW142" s="228"/>
      <c r="LSX142" s="228"/>
      <c r="LSY142" s="228"/>
      <c r="LSZ142" s="228"/>
      <c r="LTA142" s="228"/>
      <c r="LTB142" s="228"/>
      <c r="LTC142" s="229"/>
      <c r="LTD142" s="230"/>
      <c r="LTE142" s="230"/>
      <c r="LTF142" s="231"/>
      <c r="LTG142" s="229"/>
      <c r="LTH142" s="230"/>
      <c r="LTI142" s="229"/>
      <c r="LTJ142" s="229"/>
      <c r="LTK142" s="230"/>
      <c r="LTL142" s="230"/>
      <c r="LTM142" s="230"/>
      <c r="LTN142" s="230"/>
      <c r="LTO142" s="230"/>
      <c r="LTP142" s="230"/>
      <c r="LTQ142" s="230"/>
      <c r="LTR142" s="230"/>
      <c r="LTS142" s="230"/>
      <c r="LTT142" s="230"/>
      <c r="LTU142" s="230"/>
      <c r="LTV142" s="230"/>
      <c r="LTW142" s="229"/>
      <c r="LTX142" s="226"/>
      <c r="LTY142" s="227"/>
      <c r="LTZ142" s="227"/>
      <c r="LUA142" s="227"/>
      <c r="LUB142" s="228"/>
      <c r="LUC142" s="228"/>
      <c r="LUD142" s="228"/>
      <c r="LUE142" s="228"/>
      <c r="LUF142" s="228"/>
      <c r="LUG142" s="228"/>
      <c r="LUH142" s="229"/>
      <c r="LUI142" s="230"/>
      <c r="LUJ142" s="230"/>
      <c r="LUK142" s="231"/>
      <c r="LUL142" s="229"/>
      <c r="LUM142" s="230"/>
      <c r="LUN142" s="229"/>
      <c r="LUO142" s="229"/>
      <c r="LUP142" s="230"/>
      <c r="LUQ142" s="230"/>
      <c r="LUR142" s="230"/>
      <c r="LUS142" s="230"/>
      <c r="LUT142" s="230"/>
      <c r="LUU142" s="230"/>
      <c r="LUV142" s="230"/>
      <c r="LUW142" s="230"/>
      <c r="LUX142" s="230"/>
      <c r="LUY142" s="230"/>
      <c r="LUZ142" s="230"/>
      <c r="LVA142" s="230"/>
      <c r="LVB142" s="229"/>
      <c r="LVC142" s="226"/>
      <c r="LVD142" s="227"/>
      <c r="LVE142" s="227"/>
      <c r="LVF142" s="227"/>
      <c r="LVG142" s="228"/>
      <c r="LVH142" s="228"/>
      <c r="LVI142" s="228"/>
      <c r="LVJ142" s="228"/>
      <c r="LVK142" s="228"/>
      <c r="LVL142" s="228"/>
      <c r="LVM142" s="229"/>
      <c r="LVN142" s="230"/>
      <c r="LVO142" s="230"/>
      <c r="LVP142" s="231"/>
      <c r="LVQ142" s="229"/>
      <c r="LVR142" s="230"/>
      <c r="LVS142" s="229"/>
      <c r="LVT142" s="229"/>
      <c r="LVU142" s="230"/>
      <c r="LVV142" s="230"/>
      <c r="LVW142" s="230"/>
      <c r="LVX142" s="230"/>
      <c r="LVY142" s="230"/>
      <c r="LVZ142" s="230"/>
      <c r="LWA142" s="230"/>
      <c r="LWB142" s="230"/>
      <c r="LWC142" s="230"/>
      <c r="LWD142" s="230"/>
      <c r="LWE142" s="230"/>
      <c r="LWF142" s="230"/>
      <c r="LWG142" s="229"/>
      <c r="LWH142" s="226"/>
      <c r="LWI142" s="227"/>
      <c r="LWJ142" s="227"/>
      <c r="LWK142" s="227"/>
      <c r="LWL142" s="228"/>
      <c r="LWM142" s="228"/>
      <c r="LWN142" s="228"/>
      <c r="LWO142" s="228"/>
      <c r="LWP142" s="228"/>
      <c r="LWQ142" s="228"/>
      <c r="LWR142" s="229"/>
      <c r="LWS142" s="230"/>
      <c r="LWT142" s="230"/>
      <c r="LWU142" s="231"/>
      <c r="LWV142" s="229"/>
      <c r="LWW142" s="230"/>
      <c r="LWX142" s="229"/>
      <c r="LWY142" s="229"/>
      <c r="LWZ142" s="230"/>
      <c r="LXA142" s="230"/>
      <c r="LXB142" s="230"/>
      <c r="LXC142" s="230"/>
      <c r="LXD142" s="230"/>
      <c r="LXE142" s="230"/>
      <c r="LXF142" s="230"/>
      <c r="LXG142" s="230"/>
      <c r="LXH142" s="230"/>
      <c r="LXI142" s="230"/>
      <c r="LXJ142" s="230"/>
      <c r="LXK142" s="230"/>
      <c r="LXL142" s="229"/>
      <c r="LXM142" s="226"/>
      <c r="LXN142" s="227"/>
      <c r="LXO142" s="227"/>
      <c r="LXP142" s="227"/>
      <c r="LXQ142" s="228"/>
      <c r="LXR142" s="228"/>
      <c r="LXS142" s="228"/>
      <c r="LXT142" s="228"/>
      <c r="LXU142" s="228"/>
      <c r="LXV142" s="228"/>
      <c r="LXW142" s="229"/>
      <c r="LXX142" s="230"/>
      <c r="LXY142" s="230"/>
      <c r="LXZ142" s="231"/>
      <c r="LYA142" s="229"/>
      <c r="LYB142" s="230"/>
      <c r="LYC142" s="229"/>
      <c r="LYD142" s="229"/>
      <c r="LYE142" s="230"/>
      <c r="LYF142" s="230"/>
      <c r="LYG142" s="230"/>
      <c r="LYH142" s="230"/>
      <c r="LYI142" s="230"/>
      <c r="LYJ142" s="230"/>
      <c r="LYK142" s="230"/>
      <c r="LYL142" s="230"/>
      <c r="LYM142" s="230"/>
      <c r="LYN142" s="230"/>
      <c r="LYO142" s="230"/>
      <c r="LYP142" s="230"/>
      <c r="LYQ142" s="229"/>
      <c r="LYR142" s="226"/>
      <c r="LYS142" s="227"/>
      <c r="LYT142" s="227"/>
      <c r="LYU142" s="227"/>
      <c r="LYV142" s="228"/>
      <c r="LYW142" s="228"/>
      <c r="LYX142" s="228"/>
      <c r="LYY142" s="228"/>
      <c r="LYZ142" s="228"/>
      <c r="LZA142" s="228"/>
      <c r="LZB142" s="229"/>
      <c r="LZC142" s="230"/>
      <c r="LZD142" s="230"/>
      <c r="LZE142" s="231"/>
      <c r="LZF142" s="229"/>
      <c r="LZG142" s="230"/>
      <c r="LZH142" s="229"/>
      <c r="LZI142" s="229"/>
      <c r="LZJ142" s="230"/>
      <c r="LZK142" s="230"/>
      <c r="LZL142" s="230"/>
      <c r="LZM142" s="230"/>
      <c r="LZN142" s="230"/>
      <c r="LZO142" s="230"/>
      <c r="LZP142" s="230"/>
      <c r="LZQ142" s="230"/>
      <c r="LZR142" s="230"/>
      <c r="LZS142" s="230"/>
      <c r="LZT142" s="230"/>
      <c r="LZU142" s="230"/>
      <c r="LZV142" s="229"/>
      <c r="LZW142" s="226"/>
      <c r="LZX142" s="227"/>
      <c r="LZY142" s="227"/>
      <c r="LZZ142" s="227"/>
      <c r="MAA142" s="228"/>
      <c r="MAB142" s="228"/>
      <c r="MAC142" s="228"/>
      <c r="MAD142" s="228"/>
      <c r="MAE142" s="228"/>
      <c r="MAF142" s="228"/>
      <c r="MAG142" s="229"/>
      <c r="MAH142" s="230"/>
      <c r="MAI142" s="230"/>
      <c r="MAJ142" s="231"/>
      <c r="MAK142" s="229"/>
      <c r="MAL142" s="230"/>
      <c r="MAM142" s="229"/>
      <c r="MAN142" s="229"/>
      <c r="MAO142" s="230"/>
      <c r="MAP142" s="230"/>
      <c r="MAQ142" s="230"/>
      <c r="MAR142" s="230"/>
      <c r="MAS142" s="230"/>
      <c r="MAT142" s="230"/>
      <c r="MAU142" s="230"/>
      <c r="MAV142" s="230"/>
      <c r="MAW142" s="230"/>
      <c r="MAX142" s="230"/>
      <c r="MAY142" s="230"/>
      <c r="MAZ142" s="230"/>
      <c r="MBA142" s="229"/>
      <c r="MBB142" s="226"/>
      <c r="MBC142" s="227"/>
      <c r="MBD142" s="227"/>
      <c r="MBE142" s="227"/>
      <c r="MBF142" s="228"/>
      <c r="MBG142" s="228"/>
      <c r="MBH142" s="228"/>
      <c r="MBI142" s="228"/>
      <c r="MBJ142" s="228"/>
      <c r="MBK142" s="228"/>
      <c r="MBL142" s="229"/>
      <c r="MBM142" s="230"/>
      <c r="MBN142" s="230"/>
      <c r="MBO142" s="231"/>
      <c r="MBP142" s="229"/>
      <c r="MBQ142" s="230"/>
      <c r="MBR142" s="229"/>
      <c r="MBS142" s="229"/>
      <c r="MBT142" s="230"/>
      <c r="MBU142" s="230"/>
      <c r="MBV142" s="230"/>
      <c r="MBW142" s="230"/>
      <c r="MBX142" s="230"/>
      <c r="MBY142" s="230"/>
      <c r="MBZ142" s="230"/>
      <c r="MCA142" s="230"/>
      <c r="MCB142" s="230"/>
      <c r="MCC142" s="230"/>
      <c r="MCD142" s="230"/>
      <c r="MCE142" s="230"/>
      <c r="MCF142" s="229"/>
      <c r="MCG142" s="226"/>
      <c r="MCH142" s="227"/>
      <c r="MCI142" s="227"/>
      <c r="MCJ142" s="227"/>
      <c r="MCK142" s="228"/>
      <c r="MCL142" s="228"/>
      <c r="MCM142" s="228"/>
      <c r="MCN142" s="228"/>
      <c r="MCO142" s="228"/>
      <c r="MCP142" s="228"/>
      <c r="MCQ142" s="229"/>
      <c r="MCR142" s="230"/>
      <c r="MCS142" s="230"/>
      <c r="MCT142" s="231"/>
      <c r="MCU142" s="229"/>
      <c r="MCV142" s="230"/>
      <c r="MCW142" s="229"/>
      <c r="MCX142" s="229"/>
      <c r="MCY142" s="230"/>
      <c r="MCZ142" s="230"/>
      <c r="MDA142" s="230"/>
      <c r="MDB142" s="230"/>
      <c r="MDC142" s="230"/>
      <c r="MDD142" s="230"/>
      <c r="MDE142" s="230"/>
      <c r="MDF142" s="230"/>
      <c r="MDG142" s="230"/>
      <c r="MDH142" s="230"/>
      <c r="MDI142" s="230"/>
      <c r="MDJ142" s="230"/>
      <c r="MDK142" s="229"/>
      <c r="MDL142" s="226"/>
      <c r="MDM142" s="227"/>
      <c r="MDN142" s="227"/>
      <c r="MDO142" s="227"/>
      <c r="MDP142" s="228"/>
      <c r="MDQ142" s="228"/>
      <c r="MDR142" s="228"/>
      <c r="MDS142" s="228"/>
      <c r="MDT142" s="228"/>
      <c r="MDU142" s="228"/>
      <c r="MDV142" s="229"/>
      <c r="MDW142" s="230"/>
      <c r="MDX142" s="230"/>
      <c r="MDY142" s="231"/>
      <c r="MDZ142" s="229"/>
      <c r="MEA142" s="230"/>
      <c r="MEB142" s="229"/>
      <c r="MEC142" s="229"/>
      <c r="MED142" s="230"/>
      <c r="MEE142" s="230"/>
      <c r="MEF142" s="230"/>
      <c r="MEG142" s="230"/>
      <c r="MEH142" s="230"/>
      <c r="MEI142" s="230"/>
      <c r="MEJ142" s="230"/>
      <c r="MEK142" s="230"/>
      <c r="MEL142" s="230"/>
      <c r="MEM142" s="230"/>
      <c r="MEN142" s="230"/>
      <c r="MEO142" s="230"/>
      <c r="MEP142" s="229"/>
      <c r="MEQ142" s="226"/>
      <c r="MER142" s="227"/>
      <c r="MES142" s="227"/>
      <c r="MET142" s="227"/>
      <c r="MEU142" s="228"/>
      <c r="MEV142" s="228"/>
      <c r="MEW142" s="228"/>
      <c r="MEX142" s="228"/>
      <c r="MEY142" s="228"/>
      <c r="MEZ142" s="228"/>
      <c r="MFA142" s="229"/>
      <c r="MFB142" s="230"/>
      <c r="MFC142" s="230"/>
      <c r="MFD142" s="231"/>
      <c r="MFE142" s="229"/>
      <c r="MFF142" s="230"/>
      <c r="MFG142" s="229"/>
      <c r="MFH142" s="229"/>
      <c r="MFI142" s="230"/>
      <c r="MFJ142" s="230"/>
      <c r="MFK142" s="230"/>
      <c r="MFL142" s="230"/>
      <c r="MFM142" s="230"/>
      <c r="MFN142" s="230"/>
      <c r="MFO142" s="230"/>
      <c r="MFP142" s="230"/>
      <c r="MFQ142" s="230"/>
      <c r="MFR142" s="230"/>
      <c r="MFS142" s="230"/>
      <c r="MFT142" s="230"/>
      <c r="MFU142" s="229"/>
      <c r="MFV142" s="226"/>
      <c r="MFW142" s="227"/>
      <c r="MFX142" s="227"/>
      <c r="MFY142" s="227"/>
      <c r="MFZ142" s="228"/>
      <c r="MGA142" s="228"/>
      <c r="MGB142" s="228"/>
      <c r="MGC142" s="228"/>
      <c r="MGD142" s="228"/>
      <c r="MGE142" s="228"/>
      <c r="MGF142" s="229"/>
      <c r="MGG142" s="230"/>
      <c r="MGH142" s="230"/>
      <c r="MGI142" s="231"/>
      <c r="MGJ142" s="229"/>
      <c r="MGK142" s="230"/>
      <c r="MGL142" s="229"/>
      <c r="MGM142" s="229"/>
      <c r="MGN142" s="230"/>
      <c r="MGO142" s="230"/>
      <c r="MGP142" s="230"/>
      <c r="MGQ142" s="230"/>
      <c r="MGR142" s="230"/>
      <c r="MGS142" s="230"/>
      <c r="MGT142" s="230"/>
      <c r="MGU142" s="230"/>
      <c r="MGV142" s="230"/>
      <c r="MGW142" s="230"/>
      <c r="MGX142" s="230"/>
      <c r="MGY142" s="230"/>
      <c r="MGZ142" s="229"/>
      <c r="MHA142" s="226"/>
      <c r="MHB142" s="227"/>
      <c r="MHC142" s="227"/>
      <c r="MHD142" s="227"/>
      <c r="MHE142" s="228"/>
      <c r="MHF142" s="228"/>
      <c r="MHG142" s="228"/>
      <c r="MHH142" s="228"/>
      <c r="MHI142" s="228"/>
      <c r="MHJ142" s="228"/>
      <c r="MHK142" s="229"/>
      <c r="MHL142" s="230"/>
      <c r="MHM142" s="230"/>
      <c r="MHN142" s="231"/>
      <c r="MHO142" s="229"/>
      <c r="MHP142" s="230"/>
      <c r="MHQ142" s="229"/>
      <c r="MHR142" s="229"/>
      <c r="MHS142" s="230"/>
      <c r="MHT142" s="230"/>
      <c r="MHU142" s="230"/>
      <c r="MHV142" s="230"/>
      <c r="MHW142" s="230"/>
      <c r="MHX142" s="230"/>
      <c r="MHY142" s="230"/>
      <c r="MHZ142" s="230"/>
      <c r="MIA142" s="230"/>
      <c r="MIB142" s="230"/>
      <c r="MIC142" s="230"/>
      <c r="MID142" s="230"/>
      <c r="MIE142" s="229"/>
      <c r="MIF142" s="226"/>
      <c r="MIG142" s="227"/>
      <c r="MIH142" s="227"/>
      <c r="MII142" s="227"/>
      <c r="MIJ142" s="228"/>
      <c r="MIK142" s="228"/>
      <c r="MIL142" s="228"/>
      <c r="MIM142" s="228"/>
      <c r="MIN142" s="228"/>
      <c r="MIO142" s="228"/>
      <c r="MIP142" s="229"/>
      <c r="MIQ142" s="230"/>
      <c r="MIR142" s="230"/>
      <c r="MIS142" s="231"/>
      <c r="MIT142" s="229"/>
      <c r="MIU142" s="230"/>
      <c r="MIV142" s="229"/>
      <c r="MIW142" s="229"/>
      <c r="MIX142" s="230"/>
      <c r="MIY142" s="230"/>
      <c r="MIZ142" s="230"/>
      <c r="MJA142" s="230"/>
      <c r="MJB142" s="230"/>
      <c r="MJC142" s="230"/>
      <c r="MJD142" s="230"/>
      <c r="MJE142" s="230"/>
      <c r="MJF142" s="230"/>
      <c r="MJG142" s="230"/>
      <c r="MJH142" s="230"/>
      <c r="MJI142" s="230"/>
      <c r="MJJ142" s="229"/>
      <c r="MJK142" s="226"/>
      <c r="MJL142" s="227"/>
      <c r="MJM142" s="227"/>
      <c r="MJN142" s="227"/>
      <c r="MJO142" s="228"/>
      <c r="MJP142" s="228"/>
      <c r="MJQ142" s="228"/>
      <c r="MJR142" s="228"/>
      <c r="MJS142" s="228"/>
      <c r="MJT142" s="228"/>
      <c r="MJU142" s="229"/>
      <c r="MJV142" s="230"/>
      <c r="MJW142" s="230"/>
      <c r="MJX142" s="231"/>
      <c r="MJY142" s="229"/>
      <c r="MJZ142" s="230"/>
      <c r="MKA142" s="229"/>
      <c r="MKB142" s="229"/>
      <c r="MKC142" s="230"/>
      <c r="MKD142" s="230"/>
      <c r="MKE142" s="230"/>
      <c r="MKF142" s="230"/>
      <c r="MKG142" s="230"/>
      <c r="MKH142" s="230"/>
      <c r="MKI142" s="230"/>
      <c r="MKJ142" s="230"/>
      <c r="MKK142" s="230"/>
      <c r="MKL142" s="230"/>
      <c r="MKM142" s="230"/>
      <c r="MKN142" s="230"/>
      <c r="MKO142" s="229"/>
      <c r="MKP142" s="226"/>
      <c r="MKQ142" s="227"/>
      <c r="MKR142" s="227"/>
      <c r="MKS142" s="227"/>
      <c r="MKT142" s="228"/>
      <c r="MKU142" s="228"/>
      <c r="MKV142" s="228"/>
      <c r="MKW142" s="228"/>
      <c r="MKX142" s="228"/>
      <c r="MKY142" s="228"/>
      <c r="MKZ142" s="229"/>
      <c r="MLA142" s="230"/>
      <c r="MLB142" s="230"/>
      <c r="MLC142" s="231"/>
      <c r="MLD142" s="229"/>
      <c r="MLE142" s="230"/>
      <c r="MLF142" s="229"/>
      <c r="MLG142" s="229"/>
      <c r="MLH142" s="230"/>
      <c r="MLI142" s="230"/>
      <c r="MLJ142" s="230"/>
      <c r="MLK142" s="230"/>
      <c r="MLL142" s="230"/>
      <c r="MLM142" s="230"/>
      <c r="MLN142" s="230"/>
      <c r="MLO142" s="230"/>
      <c r="MLP142" s="230"/>
      <c r="MLQ142" s="230"/>
      <c r="MLR142" s="230"/>
      <c r="MLS142" s="230"/>
      <c r="MLT142" s="229"/>
      <c r="MLU142" s="226"/>
      <c r="MLV142" s="227"/>
      <c r="MLW142" s="227"/>
      <c r="MLX142" s="227"/>
      <c r="MLY142" s="228"/>
      <c r="MLZ142" s="228"/>
      <c r="MMA142" s="228"/>
      <c r="MMB142" s="228"/>
      <c r="MMC142" s="228"/>
      <c r="MMD142" s="228"/>
      <c r="MME142" s="229"/>
      <c r="MMF142" s="230"/>
      <c r="MMG142" s="230"/>
      <c r="MMH142" s="231"/>
      <c r="MMI142" s="229"/>
      <c r="MMJ142" s="230"/>
      <c r="MMK142" s="229"/>
      <c r="MML142" s="229"/>
      <c r="MMM142" s="230"/>
      <c r="MMN142" s="230"/>
      <c r="MMO142" s="230"/>
      <c r="MMP142" s="230"/>
      <c r="MMQ142" s="230"/>
      <c r="MMR142" s="230"/>
      <c r="MMS142" s="230"/>
      <c r="MMT142" s="230"/>
      <c r="MMU142" s="230"/>
      <c r="MMV142" s="230"/>
      <c r="MMW142" s="230"/>
      <c r="MMX142" s="230"/>
      <c r="MMY142" s="229"/>
      <c r="MMZ142" s="226"/>
      <c r="MNA142" s="227"/>
      <c r="MNB142" s="227"/>
      <c r="MNC142" s="227"/>
      <c r="MND142" s="228"/>
      <c r="MNE142" s="228"/>
      <c r="MNF142" s="228"/>
      <c r="MNG142" s="228"/>
      <c r="MNH142" s="228"/>
      <c r="MNI142" s="228"/>
      <c r="MNJ142" s="229"/>
      <c r="MNK142" s="230"/>
      <c r="MNL142" s="230"/>
      <c r="MNM142" s="231"/>
      <c r="MNN142" s="229"/>
      <c r="MNO142" s="230"/>
      <c r="MNP142" s="229"/>
      <c r="MNQ142" s="229"/>
      <c r="MNR142" s="230"/>
      <c r="MNS142" s="230"/>
      <c r="MNT142" s="230"/>
      <c r="MNU142" s="230"/>
      <c r="MNV142" s="230"/>
      <c r="MNW142" s="230"/>
      <c r="MNX142" s="230"/>
      <c r="MNY142" s="230"/>
      <c r="MNZ142" s="230"/>
      <c r="MOA142" s="230"/>
      <c r="MOB142" s="230"/>
      <c r="MOC142" s="230"/>
      <c r="MOD142" s="229"/>
      <c r="MOE142" s="226"/>
      <c r="MOF142" s="227"/>
      <c r="MOG142" s="227"/>
      <c r="MOH142" s="227"/>
      <c r="MOI142" s="228"/>
      <c r="MOJ142" s="228"/>
      <c r="MOK142" s="228"/>
      <c r="MOL142" s="228"/>
      <c r="MOM142" s="228"/>
      <c r="MON142" s="228"/>
      <c r="MOO142" s="229"/>
      <c r="MOP142" s="230"/>
      <c r="MOQ142" s="230"/>
      <c r="MOR142" s="231"/>
      <c r="MOS142" s="229"/>
      <c r="MOT142" s="230"/>
      <c r="MOU142" s="229"/>
      <c r="MOV142" s="229"/>
      <c r="MOW142" s="230"/>
      <c r="MOX142" s="230"/>
      <c r="MOY142" s="230"/>
      <c r="MOZ142" s="230"/>
      <c r="MPA142" s="230"/>
      <c r="MPB142" s="230"/>
      <c r="MPC142" s="230"/>
      <c r="MPD142" s="230"/>
      <c r="MPE142" s="230"/>
      <c r="MPF142" s="230"/>
      <c r="MPG142" s="230"/>
      <c r="MPH142" s="230"/>
      <c r="MPI142" s="229"/>
      <c r="MPJ142" s="226"/>
      <c r="MPK142" s="227"/>
      <c r="MPL142" s="227"/>
      <c r="MPM142" s="227"/>
      <c r="MPN142" s="228"/>
      <c r="MPO142" s="228"/>
      <c r="MPP142" s="228"/>
      <c r="MPQ142" s="228"/>
      <c r="MPR142" s="228"/>
      <c r="MPS142" s="228"/>
      <c r="MPT142" s="229"/>
      <c r="MPU142" s="230"/>
      <c r="MPV142" s="230"/>
      <c r="MPW142" s="231"/>
      <c r="MPX142" s="229"/>
      <c r="MPY142" s="230"/>
      <c r="MPZ142" s="229"/>
      <c r="MQA142" s="229"/>
      <c r="MQB142" s="230"/>
      <c r="MQC142" s="230"/>
      <c r="MQD142" s="230"/>
      <c r="MQE142" s="230"/>
      <c r="MQF142" s="230"/>
      <c r="MQG142" s="230"/>
      <c r="MQH142" s="230"/>
      <c r="MQI142" s="230"/>
      <c r="MQJ142" s="230"/>
      <c r="MQK142" s="230"/>
      <c r="MQL142" s="230"/>
      <c r="MQM142" s="230"/>
      <c r="MQN142" s="229"/>
      <c r="MQO142" s="226"/>
      <c r="MQP142" s="227"/>
      <c r="MQQ142" s="227"/>
      <c r="MQR142" s="227"/>
      <c r="MQS142" s="228"/>
      <c r="MQT142" s="228"/>
      <c r="MQU142" s="228"/>
      <c r="MQV142" s="228"/>
      <c r="MQW142" s="228"/>
      <c r="MQX142" s="228"/>
      <c r="MQY142" s="229"/>
      <c r="MQZ142" s="230"/>
      <c r="MRA142" s="230"/>
      <c r="MRB142" s="231"/>
      <c r="MRC142" s="229"/>
      <c r="MRD142" s="230"/>
      <c r="MRE142" s="229"/>
      <c r="MRF142" s="229"/>
      <c r="MRG142" s="230"/>
      <c r="MRH142" s="230"/>
      <c r="MRI142" s="230"/>
      <c r="MRJ142" s="230"/>
      <c r="MRK142" s="230"/>
      <c r="MRL142" s="230"/>
      <c r="MRM142" s="230"/>
      <c r="MRN142" s="230"/>
      <c r="MRO142" s="230"/>
      <c r="MRP142" s="230"/>
      <c r="MRQ142" s="230"/>
      <c r="MRR142" s="230"/>
      <c r="MRS142" s="229"/>
      <c r="MRT142" s="226"/>
      <c r="MRU142" s="227"/>
      <c r="MRV142" s="227"/>
      <c r="MRW142" s="227"/>
      <c r="MRX142" s="228"/>
      <c r="MRY142" s="228"/>
      <c r="MRZ142" s="228"/>
      <c r="MSA142" s="228"/>
      <c r="MSB142" s="228"/>
      <c r="MSC142" s="228"/>
      <c r="MSD142" s="229"/>
      <c r="MSE142" s="230"/>
      <c r="MSF142" s="230"/>
      <c r="MSG142" s="231"/>
      <c r="MSH142" s="229"/>
      <c r="MSI142" s="230"/>
      <c r="MSJ142" s="229"/>
      <c r="MSK142" s="229"/>
      <c r="MSL142" s="230"/>
      <c r="MSM142" s="230"/>
      <c r="MSN142" s="230"/>
      <c r="MSO142" s="230"/>
      <c r="MSP142" s="230"/>
      <c r="MSQ142" s="230"/>
      <c r="MSR142" s="230"/>
      <c r="MSS142" s="230"/>
      <c r="MST142" s="230"/>
      <c r="MSU142" s="230"/>
      <c r="MSV142" s="230"/>
      <c r="MSW142" s="230"/>
      <c r="MSX142" s="229"/>
      <c r="MSY142" s="226"/>
      <c r="MSZ142" s="227"/>
      <c r="MTA142" s="227"/>
      <c r="MTB142" s="227"/>
      <c r="MTC142" s="228"/>
      <c r="MTD142" s="228"/>
      <c r="MTE142" s="228"/>
      <c r="MTF142" s="228"/>
      <c r="MTG142" s="228"/>
      <c r="MTH142" s="228"/>
      <c r="MTI142" s="229"/>
      <c r="MTJ142" s="230"/>
      <c r="MTK142" s="230"/>
      <c r="MTL142" s="231"/>
      <c r="MTM142" s="229"/>
      <c r="MTN142" s="230"/>
      <c r="MTO142" s="229"/>
      <c r="MTP142" s="229"/>
      <c r="MTQ142" s="230"/>
      <c r="MTR142" s="230"/>
      <c r="MTS142" s="230"/>
      <c r="MTT142" s="230"/>
      <c r="MTU142" s="230"/>
      <c r="MTV142" s="230"/>
      <c r="MTW142" s="230"/>
      <c r="MTX142" s="230"/>
      <c r="MTY142" s="230"/>
      <c r="MTZ142" s="230"/>
      <c r="MUA142" s="230"/>
      <c r="MUB142" s="230"/>
      <c r="MUC142" s="229"/>
      <c r="MUD142" s="226"/>
      <c r="MUE142" s="227"/>
      <c r="MUF142" s="227"/>
      <c r="MUG142" s="227"/>
      <c r="MUH142" s="228"/>
      <c r="MUI142" s="228"/>
      <c r="MUJ142" s="228"/>
      <c r="MUK142" s="228"/>
      <c r="MUL142" s="228"/>
      <c r="MUM142" s="228"/>
      <c r="MUN142" s="229"/>
      <c r="MUO142" s="230"/>
      <c r="MUP142" s="230"/>
      <c r="MUQ142" s="231"/>
      <c r="MUR142" s="229"/>
      <c r="MUS142" s="230"/>
      <c r="MUT142" s="229"/>
      <c r="MUU142" s="229"/>
      <c r="MUV142" s="230"/>
      <c r="MUW142" s="230"/>
      <c r="MUX142" s="230"/>
      <c r="MUY142" s="230"/>
      <c r="MUZ142" s="230"/>
      <c r="MVA142" s="230"/>
      <c r="MVB142" s="230"/>
      <c r="MVC142" s="230"/>
      <c r="MVD142" s="230"/>
      <c r="MVE142" s="230"/>
      <c r="MVF142" s="230"/>
      <c r="MVG142" s="230"/>
      <c r="MVH142" s="229"/>
      <c r="MVI142" s="226"/>
      <c r="MVJ142" s="227"/>
      <c r="MVK142" s="227"/>
      <c r="MVL142" s="227"/>
      <c r="MVM142" s="228"/>
      <c r="MVN142" s="228"/>
      <c r="MVO142" s="228"/>
      <c r="MVP142" s="228"/>
      <c r="MVQ142" s="228"/>
      <c r="MVR142" s="228"/>
      <c r="MVS142" s="229"/>
      <c r="MVT142" s="230"/>
      <c r="MVU142" s="230"/>
      <c r="MVV142" s="231"/>
      <c r="MVW142" s="229"/>
      <c r="MVX142" s="230"/>
      <c r="MVY142" s="229"/>
      <c r="MVZ142" s="229"/>
      <c r="MWA142" s="230"/>
      <c r="MWB142" s="230"/>
      <c r="MWC142" s="230"/>
      <c r="MWD142" s="230"/>
      <c r="MWE142" s="230"/>
      <c r="MWF142" s="230"/>
      <c r="MWG142" s="230"/>
      <c r="MWH142" s="230"/>
      <c r="MWI142" s="230"/>
      <c r="MWJ142" s="230"/>
      <c r="MWK142" s="230"/>
      <c r="MWL142" s="230"/>
      <c r="MWM142" s="229"/>
      <c r="MWN142" s="226"/>
      <c r="MWO142" s="227"/>
      <c r="MWP142" s="227"/>
      <c r="MWQ142" s="227"/>
      <c r="MWR142" s="228"/>
      <c r="MWS142" s="228"/>
      <c r="MWT142" s="228"/>
      <c r="MWU142" s="228"/>
      <c r="MWV142" s="228"/>
      <c r="MWW142" s="228"/>
      <c r="MWX142" s="229"/>
      <c r="MWY142" s="230"/>
      <c r="MWZ142" s="230"/>
      <c r="MXA142" s="231"/>
      <c r="MXB142" s="229"/>
      <c r="MXC142" s="230"/>
      <c r="MXD142" s="229"/>
      <c r="MXE142" s="229"/>
      <c r="MXF142" s="230"/>
      <c r="MXG142" s="230"/>
      <c r="MXH142" s="230"/>
      <c r="MXI142" s="230"/>
      <c r="MXJ142" s="230"/>
      <c r="MXK142" s="230"/>
      <c r="MXL142" s="230"/>
      <c r="MXM142" s="230"/>
      <c r="MXN142" s="230"/>
      <c r="MXO142" s="230"/>
      <c r="MXP142" s="230"/>
      <c r="MXQ142" s="230"/>
      <c r="MXR142" s="229"/>
      <c r="MXS142" s="226"/>
      <c r="MXT142" s="227"/>
      <c r="MXU142" s="227"/>
      <c r="MXV142" s="227"/>
      <c r="MXW142" s="228"/>
      <c r="MXX142" s="228"/>
      <c r="MXY142" s="228"/>
      <c r="MXZ142" s="228"/>
      <c r="MYA142" s="228"/>
      <c r="MYB142" s="228"/>
      <c r="MYC142" s="229"/>
      <c r="MYD142" s="230"/>
      <c r="MYE142" s="230"/>
      <c r="MYF142" s="231"/>
      <c r="MYG142" s="229"/>
      <c r="MYH142" s="230"/>
      <c r="MYI142" s="229"/>
      <c r="MYJ142" s="229"/>
      <c r="MYK142" s="230"/>
      <c r="MYL142" s="230"/>
      <c r="MYM142" s="230"/>
      <c r="MYN142" s="230"/>
      <c r="MYO142" s="230"/>
      <c r="MYP142" s="230"/>
      <c r="MYQ142" s="230"/>
      <c r="MYR142" s="230"/>
      <c r="MYS142" s="230"/>
      <c r="MYT142" s="230"/>
      <c r="MYU142" s="230"/>
      <c r="MYV142" s="230"/>
      <c r="MYW142" s="229"/>
      <c r="MYX142" s="226"/>
      <c r="MYY142" s="227"/>
      <c r="MYZ142" s="227"/>
      <c r="MZA142" s="227"/>
      <c r="MZB142" s="228"/>
      <c r="MZC142" s="228"/>
      <c r="MZD142" s="228"/>
      <c r="MZE142" s="228"/>
      <c r="MZF142" s="228"/>
      <c r="MZG142" s="228"/>
      <c r="MZH142" s="229"/>
      <c r="MZI142" s="230"/>
      <c r="MZJ142" s="230"/>
      <c r="MZK142" s="231"/>
      <c r="MZL142" s="229"/>
      <c r="MZM142" s="230"/>
      <c r="MZN142" s="229"/>
      <c r="MZO142" s="229"/>
      <c r="MZP142" s="230"/>
      <c r="MZQ142" s="230"/>
      <c r="MZR142" s="230"/>
      <c r="MZS142" s="230"/>
      <c r="MZT142" s="230"/>
      <c r="MZU142" s="230"/>
      <c r="MZV142" s="230"/>
      <c r="MZW142" s="230"/>
      <c r="MZX142" s="230"/>
      <c r="MZY142" s="230"/>
      <c r="MZZ142" s="230"/>
      <c r="NAA142" s="230"/>
      <c r="NAB142" s="229"/>
      <c r="NAC142" s="226"/>
      <c r="NAD142" s="227"/>
      <c r="NAE142" s="227"/>
      <c r="NAF142" s="227"/>
      <c r="NAG142" s="228"/>
      <c r="NAH142" s="228"/>
      <c r="NAI142" s="228"/>
      <c r="NAJ142" s="228"/>
      <c r="NAK142" s="228"/>
      <c r="NAL142" s="228"/>
      <c r="NAM142" s="229"/>
      <c r="NAN142" s="230"/>
      <c r="NAO142" s="230"/>
      <c r="NAP142" s="231"/>
      <c r="NAQ142" s="229"/>
      <c r="NAR142" s="230"/>
      <c r="NAS142" s="229"/>
      <c r="NAT142" s="229"/>
      <c r="NAU142" s="230"/>
      <c r="NAV142" s="230"/>
      <c r="NAW142" s="230"/>
      <c r="NAX142" s="230"/>
      <c r="NAY142" s="230"/>
      <c r="NAZ142" s="230"/>
      <c r="NBA142" s="230"/>
      <c r="NBB142" s="230"/>
      <c r="NBC142" s="230"/>
      <c r="NBD142" s="230"/>
      <c r="NBE142" s="230"/>
      <c r="NBF142" s="230"/>
      <c r="NBG142" s="229"/>
      <c r="NBH142" s="226"/>
      <c r="NBI142" s="227"/>
      <c r="NBJ142" s="227"/>
      <c r="NBK142" s="227"/>
      <c r="NBL142" s="228"/>
      <c r="NBM142" s="228"/>
      <c r="NBN142" s="228"/>
      <c r="NBO142" s="228"/>
      <c r="NBP142" s="228"/>
      <c r="NBQ142" s="228"/>
      <c r="NBR142" s="229"/>
      <c r="NBS142" s="230"/>
      <c r="NBT142" s="230"/>
      <c r="NBU142" s="231"/>
      <c r="NBV142" s="229"/>
      <c r="NBW142" s="230"/>
      <c r="NBX142" s="229"/>
      <c r="NBY142" s="229"/>
      <c r="NBZ142" s="230"/>
      <c r="NCA142" s="230"/>
      <c r="NCB142" s="230"/>
      <c r="NCC142" s="230"/>
      <c r="NCD142" s="230"/>
      <c r="NCE142" s="230"/>
      <c r="NCF142" s="230"/>
      <c r="NCG142" s="230"/>
      <c r="NCH142" s="230"/>
      <c r="NCI142" s="230"/>
      <c r="NCJ142" s="230"/>
      <c r="NCK142" s="230"/>
      <c r="NCL142" s="229"/>
      <c r="NCM142" s="226"/>
      <c r="NCN142" s="227"/>
      <c r="NCO142" s="227"/>
      <c r="NCP142" s="227"/>
      <c r="NCQ142" s="228"/>
      <c r="NCR142" s="228"/>
      <c r="NCS142" s="228"/>
      <c r="NCT142" s="228"/>
      <c r="NCU142" s="228"/>
      <c r="NCV142" s="228"/>
      <c r="NCW142" s="229"/>
      <c r="NCX142" s="230"/>
      <c r="NCY142" s="230"/>
      <c r="NCZ142" s="231"/>
      <c r="NDA142" s="229"/>
      <c r="NDB142" s="230"/>
      <c r="NDC142" s="229"/>
      <c r="NDD142" s="229"/>
      <c r="NDE142" s="230"/>
      <c r="NDF142" s="230"/>
      <c r="NDG142" s="230"/>
      <c r="NDH142" s="230"/>
      <c r="NDI142" s="230"/>
      <c r="NDJ142" s="230"/>
      <c r="NDK142" s="230"/>
      <c r="NDL142" s="230"/>
      <c r="NDM142" s="230"/>
      <c r="NDN142" s="230"/>
      <c r="NDO142" s="230"/>
      <c r="NDP142" s="230"/>
      <c r="NDQ142" s="229"/>
      <c r="NDR142" s="226"/>
      <c r="NDS142" s="227"/>
      <c r="NDT142" s="227"/>
      <c r="NDU142" s="227"/>
      <c r="NDV142" s="228"/>
      <c r="NDW142" s="228"/>
      <c r="NDX142" s="228"/>
      <c r="NDY142" s="228"/>
      <c r="NDZ142" s="228"/>
      <c r="NEA142" s="228"/>
      <c r="NEB142" s="229"/>
      <c r="NEC142" s="230"/>
      <c r="NED142" s="230"/>
      <c r="NEE142" s="231"/>
      <c r="NEF142" s="229"/>
      <c r="NEG142" s="230"/>
      <c r="NEH142" s="229"/>
      <c r="NEI142" s="229"/>
      <c r="NEJ142" s="230"/>
      <c r="NEK142" s="230"/>
      <c r="NEL142" s="230"/>
      <c r="NEM142" s="230"/>
      <c r="NEN142" s="230"/>
      <c r="NEO142" s="230"/>
      <c r="NEP142" s="230"/>
      <c r="NEQ142" s="230"/>
      <c r="NER142" s="230"/>
      <c r="NES142" s="230"/>
      <c r="NET142" s="230"/>
      <c r="NEU142" s="230"/>
      <c r="NEV142" s="229"/>
      <c r="NEW142" s="226"/>
      <c r="NEX142" s="227"/>
      <c r="NEY142" s="227"/>
      <c r="NEZ142" s="227"/>
      <c r="NFA142" s="228"/>
      <c r="NFB142" s="228"/>
      <c r="NFC142" s="228"/>
      <c r="NFD142" s="228"/>
      <c r="NFE142" s="228"/>
      <c r="NFF142" s="228"/>
      <c r="NFG142" s="229"/>
      <c r="NFH142" s="230"/>
      <c r="NFI142" s="230"/>
      <c r="NFJ142" s="231"/>
      <c r="NFK142" s="229"/>
      <c r="NFL142" s="230"/>
      <c r="NFM142" s="229"/>
      <c r="NFN142" s="229"/>
      <c r="NFO142" s="230"/>
      <c r="NFP142" s="230"/>
      <c r="NFQ142" s="230"/>
      <c r="NFR142" s="230"/>
      <c r="NFS142" s="230"/>
      <c r="NFT142" s="230"/>
      <c r="NFU142" s="230"/>
      <c r="NFV142" s="230"/>
      <c r="NFW142" s="230"/>
      <c r="NFX142" s="230"/>
      <c r="NFY142" s="230"/>
      <c r="NFZ142" s="230"/>
      <c r="NGA142" s="229"/>
      <c r="NGB142" s="226"/>
      <c r="NGC142" s="227"/>
      <c r="NGD142" s="227"/>
      <c r="NGE142" s="227"/>
      <c r="NGF142" s="228"/>
      <c r="NGG142" s="228"/>
      <c r="NGH142" s="228"/>
      <c r="NGI142" s="228"/>
      <c r="NGJ142" s="228"/>
      <c r="NGK142" s="228"/>
      <c r="NGL142" s="229"/>
      <c r="NGM142" s="230"/>
      <c r="NGN142" s="230"/>
      <c r="NGO142" s="231"/>
      <c r="NGP142" s="229"/>
      <c r="NGQ142" s="230"/>
      <c r="NGR142" s="229"/>
      <c r="NGS142" s="229"/>
      <c r="NGT142" s="230"/>
      <c r="NGU142" s="230"/>
      <c r="NGV142" s="230"/>
      <c r="NGW142" s="230"/>
      <c r="NGX142" s="230"/>
      <c r="NGY142" s="230"/>
      <c r="NGZ142" s="230"/>
      <c r="NHA142" s="230"/>
      <c r="NHB142" s="230"/>
      <c r="NHC142" s="230"/>
      <c r="NHD142" s="230"/>
      <c r="NHE142" s="230"/>
      <c r="NHF142" s="229"/>
      <c r="NHG142" s="226"/>
      <c r="NHH142" s="227"/>
      <c r="NHI142" s="227"/>
      <c r="NHJ142" s="227"/>
      <c r="NHK142" s="228"/>
      <c r="NHL142" s="228"/>
      <c r="NHM142" s="228"/>
      <c r="NHN142" s="228"/>
      <c r="NHO142" s="228"/>
      <c r="NHP142" s="228"/>
      <c r="NHQ142" s="229"/>
      <c r="NHR142" s="230"/>
      <c r="NHS142" s="230"/>
      <c r="NHT142" s="231"/>
      <c r="NHU142" s="229"/>
      <c r="NHV142" s="230"/>
      <c r="NHW142" s="229"/>
      <c r="NHX142" s="229"/>
      <c r="NHY142" s="230"/>
      <c r="NHZ142" s="230"/>
      <c r="NIA142" s="230"/>
      <c r="NIB142" s="230"/>
      <c r="NIC142" s="230"/>
      <c r="NID142" s="230"/>
      <c r="NIE142" s="230"/>
      <c r="NIF142" s="230"/>
      <c r="NIG142" s="230"/>
      <c r="NIH142" s="230"/>
      <c r="NII142" s="230"/>
      <c r="NIJ142" s="230"/>
      <c r="NIK142" s="229"/>
      <c r="NIL142" s="226"/>
      <c r="NIM142" s="227"/>
      <c r="NIN142" s="227"/>
      <c r="NIO142" s="227"/>
      <c r="NIP142" s="228"/>
      <c r="NIQ142" s="228"/>
      <c r="NIR142" s="228"/>
      <c r="NIS142" s="228"/>
      <c r="NIT142" s="228"/>
      <c r="NIU142" s="228"/>
      <c r="NIV142" s="229"/>
      <c r="NIW142" s="230"/>
      <c r="NIX142" s="230"/>
      <c r="NIY142" s="231"/>
      <c r="NIZ142" s="229"/>
      <c r="NJA142" s="230"/>
      <c r="NJB142" s="229"/>
      <c r="NJC142" s="229"/>
      <c r="NJD142" s="230"/>
      <c r="NJE142" s="230"/>
      <c r="NJF142" s="230"/>
      <c r="NJG142" s="230"/>
      <c r="NJH142" s="230"/>
      <c r="NJI142" s="230"/>
      <c r="NJJ142" s="230"/>
      <c r="NJK142" s="230"/>
      <c r="NJL142" s="230"/>
      <c r="NJM142" s="230"/>
      <c r="NJN142" s="230"/>
      <c r="NJO142" s="230"/>
      <c r="NJP142" s="229"/>
      <c r="NJQ142" s="226"/>
      <c r="NJR142" s="227"/>
      <c r="NJS142" s="227"/>
      <c r="NJT142" s="227"/>
      <c r="NJU142" s="228"/>
      <c r="NJV142" s="228"/>
      <c r="NJW142" s="228"/>
      <c r="NJX142" s="228"/>
      <c r="NJY142" s="228"/>
      <c r="NJZ142" s="228"/>
      <c r="NKA142" s="229"/>
      <c r="NKB142" s="230"/>
      <c r="NKC142" s="230"/>
      <c r="NKD142" s="231"/>
      <c r="NKE142" s="229"/>
      <c r="NKF142" s="230"/>
      <c r="NKG142" s="229"/>
      <c r="NKH142" s="229"/>
      <c r="NKI142" s="230"/>
      <c r="NKJ142" s="230"/>
      <c r="NKK142" s="230"/>
      <c r="NKL142" s="230"/>
      <c r="NKM142" s="230"/>
      <c r="NKN142" s="230"/>
      <c r="NKO142" s="230"/>
      <c r="NKP142" s="230"/>
      <c r="NKQ142" s="230"/>
      <c r="NKR142" s="230"/>
      <c r="NKS142" s="230"/>
      <c r="NKT142" s="230"/>
      <c r="NKU142" s="229"/>
      <c r="NKV142" s="226"/>
      <c r="NKW142" s="227"/>
      <c r="NKX142" s="227"/>
      <c r="NKY142" s="227"/>
      <c r="NKZ142" s="228"/>
      <c r="NLA142" s="228"/>
      <c r="NLB142" s="228"/>
      <c r="NLC142" s="228"/>
      <c r="NLD142" s="228"/>
      <c r="NLE142" s="228"/>
      <c r="NLF142" s="229"/>
      <c r="NLG142" s="230"/>
      <c r="NLH142" s="230"/>
      <c r="NLI142" s="231"/>
      <c r="NLJ142" s="229"/>
      <c r="NLK142" s="230"/>
      <c r="NLL142" s="229"/>
      <c r="NLM142" s="229"/>
      <c r="NLN142" s="230"/>
      <c r="NLO142" s="230"/>
      <c r="NLP142" s="230"/>
      <c r="NLQ142" s="230"/>
      <c r="NLR142" s="230"/>
      <c r="NLS142" s="230"/>
      <c r="NLT142" s="230"/>
      <c r="NLU142" s="230"/>
      <c r="NLV142" s="230"/>
      <c r="NLW142" s="230"/>
      <c r="NLX142" s="230"/>
      <c r="NLY142" s="230"/>
      <c r="NLZ142" s="229"/>
      <c r="NMA142" s="226"/>
      <c r="NMB142" s="227"/>
      <c r="NMC142" s="227"/>
      <c r="NMD142" s="227"/>
      <c r="NME142" s="228"/>
      <c r="NMF142" s="228"/>
      <c r="NMG142" s="228"/>
      <c r="NMH142" s="228"/>
      <c r="NMI142" s="228"/>
      <c r="NMJ142" s="228"/>
      <c r="NMK142" s="229"/>
      <c r="NML142" s="230"/>
      <c r="NMM142" s="230"/>
      <c r="NMN142" s="231"/>
      <c r="NMO142" s="229"/>
      <c r="NMP142" s="230"/>
      <c r="NMQ142" s="229"/>
      <c r="NMR142" s="229"/>
      <c r="NMS142" s="230"/>
      <c r="NMT142" s="230"/>
      <c r="NMU142" s="230"/>
      <c r="NMV142" s="230"/>
      <c r="NMW142" s="230"/>
      <c r="NMX142" s="230"/>
      <c r="NMY142" s="230"/>
      <c r="NMZ142" s="230"/>
      <c r="NNA142" s="230"/>
      <c r="NNB142" s="230"/>
      <c r="NNC142" s="230"/>
      <c r="NND142" s="230"/>
      <c r="NNE142" s="229"/>
      <c r="NNF142" s="226"/>
      <c r="NNG142" s="227"/>
      <c r="NNH142" s="227"/>
      <c r="NNI142" s="227"/>
      <c r="NNJ142" s="228"/>
      <c r="NNK142" s="228"/>
      <c r="NNL142" s="228"/>
      <c r="NNM142" s="228"/>
      <c r="NNN142" s="228"/>
      <c r="NNO142" s="228"/>
      <c r="NNP142" s="229"/>
      <c r="NNQ142" s="230"/>
      <c r="NNR142" s="230"/>
      <c r="NNS142" s="231"/>
      <c r="NNT142" s="229"/>
      <c r="NNU142" s="230"/>
      <c r="NNV142" s="229"/>
      <c r="NNW142" s="229"/>
      <c r="NNX142" s="230"/>
      <c r="NNY142" s="230"/>
      <c r="NNZ142" s="230"/>
      <c r="NOA142" s="230"/>
      <c r="NOB142" s="230"/>
      <c r="NOC142" s="230"/>
      <c r="NOD142" s="230"/>
      <c r="NOE142" s="230"/>
      <c r="NOF142" s="230"/>
      <c r="NOG142" s="230"/>
      <c r="NOH142" s="230"/>
      <c r="NOI142" s="230"/>
      <c r="NOJ142" s="229"/>
      <c r="NOK142" s="226"/>
      <c r="NOL142" s="227"/>
      <c r="NOM142" s="227"/>
      <c r="NON142" s="227"/>
      <c r="NOO142" s="228"/>
      <c r="NOP142" s="228"/>
      <c r="NOQ142" s="228"/>
      <c r="NOR142" s="228"/>
      <c r="NOS142" s="228"/>
      <c r="NOT142" s="228"/>
      <c r="NOU142" s="229"/>
      <c r="NOV142" s="230"/>
      <c r="NOW142" s="230"/>
      <c r="NOX142" s="231"/>
      <c r="NOY142" s="229"/>
      <c r="NOZ142" s="230"/>
      <c r="NPA142" s="229"/>
      <c r="NPB142" s="229"/>
      <c r="NPC142" s="230"/>
      <c r="NPD142" s="230"/>
      <c r="NPE142" s="230"/>
      <c r="NPF142" s="230"/>
      <c r="NPG142" s="230"/>
      <c r="NPH142" s="230"/>
      <c r="NPI142" s="230"/>
      <c r="NPJ142" s="230"/>
      <c r="NPK142" s="230"/>
      <c r="NPL142" s="230"/>
      <c r="NPM142" s="230"/>
      <c r="NPN142" s="230"/>
      <c r="NPO142" s="229"/>
      <c r="NPP142" s="226"/>
      <c r="NPQ142" s="227"/>
      <c r="NPR142" s="227"/>
      <c r="NPS142" s="227"/>
      <c r="NPT142" s="228"/>
      <c r="NPU142" s="228"/>
      <c r="NPV142" s="228"/>
      <c r="NPW142" s="228"/>
      <c r="NPX142" s="228"/>
      <c r="NPY142" s="228"/>
      <c r="NPZ142" s="229"/>
      <c r="NQA142" s="230"/>
      <c r="NQB142" s="230"/>
      <c r="NQC142" s="231"/>
      <c r="NQD142" s="229"/>
      <c r="NQE142" s="230"/>
      <c r="NQF142" s="229"/>
      <c r="NQG142" s="229"/>
      <c r="NQH142" s="230"/>
      <c r="NQI142" s="230"/>
      <c r="NQJ142" s="230"/>
      <c r="NQK142" s="230"/>
      <c r="NQL142" s="230"/>
      <c r="NQM142" s="230"/>
      <c r="NQN142" s="230"/>
      <c r="NQO142" s="230"/>
      <c r="NQP142" s="230"/>
      <c r="NQQ142" s="230"/>
      <c r="NQR142" s="230"/>
      <c r="NQS142" s="230"/>
      <c r="NQT142" s="229"/>
      <c r="NQU142" s="226"/>
      <c r="NQV142" s="227"/>
      <c r="NQW142" s="227"/>
      <c r="NQX142" s="227"/>
      <c r="NQY142" s="228"/>
      <c r="NQZ142" s="228"/>
      <c r="NRA142" s="228"/>
      <c r="NRB142" s="228"/>
      <c r="NRC142" s="228"/>
      <c r="NRD142" s="228"/>
      <c r="NRE142" s="229"/>
      <c r="NRF142" s="230"/>
      <c r="NRG142" s="230"/>
      <c r="NRH142" s="231"/>
      <c r="NRI142" s="229"/>
      <c r="NRJ142" s="230"/>
      <c r="NRK142" s="229"/>
      <c r="NRL142" s="229"/>
      <c r="NRM142" s="230"/>
      <c r="NRN142" s="230"/>
      <c r="NRO142" s="230"/>
      <c r="NRP142" s="230"/>
      <c r="NRQ142" s="230"/>
      <c r="NRR142" s="230"/>
      <c r="NRS142" s="230"/>
      <c r="NRT142" s="230"/>
      <c r="NRU142" s="230"/>
      <c r="NRV142" s="230"/>
      <c r="NRW142" s="230"/>
      <c r="NRX142" s="230"/>
      <c r="NRY142" s="229"/>
      <c r="NRZ142" s="226"/>
      <c r="NSA142" s="227"/>
      <c r="NSB142" s="227"/>
      <c r="NSC142" s="227"/>
      <c r="NSD142" s="228"/>
      <c r="NSE142" s="228"/>
      <c r="NSF142" s="228"/>
      <c r="NSG142" s="228"/>
      <c r="NSH142" s="228"/>
      <c r="NSI142" s="228"/>
      <c r="NSJ142" s="229"/>
      <c r="NSK142" s="230"/>
      <c r="NSL142" s="230"/>
      <c r="NSM142" s="231"/>
      <c r="NSN142" s="229"/>
      <c r="NSO142" s="230"/>
      <c r="NSP142" s="229"/>
      <c r="NSQ142" s="229"/>
      <c r="NSR142" s="230"/>
      <c r="NSS142" s="230"/>
      <c r="NST142" s="230"/>
      <c r="NSU142" s="230"/>
      <c r="NSV142" s="230"/>
      <c r="NSW142" s="230"/>
      <c r="NSX142" s="230"/>
      <c r="NSY142" s="230"/>
      <c r="NSZ142" s="230"/>
      <c r="NTA142" s="230"/>
      <c r="NTB142" s="230"/>
      <c r="NTC142" s="230"/>
      <c r="NTD142" s="229"/>
      <c r="NTE142" s="226"/>
      <c r="NTF142" s="227"/>
      <c r="NTG142" s="227"/>
      <c r="NTH142" s="227"/>
      <c r="NTI142" s="228"/>
      <c r="NTJ142" s="228"/>
      <c r="NTK142" s="228"/>
      <c r="NTL142" s="228"/>
      <c r="NTM142" s="228"/>
      <c r="NTN142" s="228"/>
      <c r="NTO142" s="229"/>
      <c r="NTP142" s="230"/>
      <c r="NTQ142" s="230"/>
      <c r="NTR142" s="231"/>
      <c r="NTS142" s="229"/>
      <c r="NTT142" s="230"/>
      <c r="NTU142" s="229"/>
      <c r="NTV142" s="229"/>
      <c r="NTW142" s="230"/>
      <c r="NTX142" s="230"/>
      <c r="NTY142" s="230"/>
      <c r="NTZ142" s="230"/>
      <c r="NUA142" s="230"/>
      <c r="NUB142" s="230"/>
      <c r="NUC142" s="230"/>
      <c r="NUD142" s="230"/>
      <c r="NUE142" s="230"/>
      <c r="NUF142" s="230"/>
      <c r="NUG142" s="230"/>
      <c r="NUH142" s="230"/>
      <c r="NUI142" s="229"/>
      <c r="NUJ142" s="226"/>
      <c r="NUK142" s="227"/>
      <c r="NUL142" s="227"/>
      <c r="NUM142" s="227"/>
      <c r="NUN142" s="228"/>
      <c r="NUO142" s="228"/>
      <c r="NUP142" s="228"/>
      <c r="NUQ142" s="228"/>
      <c r="NUR142" s="228"/>
      <c r="NUS142" s="228"/>
      <c r="NUT142" s="229"/>
      <c r="NUU142" s="230"/>
      <c r="NUV142" s="230"/>
      <c r="NUW142" s="231"/>
      <c r="NUX142" s="229"/>
      <c r="NUY142" s="230"/>
      <c r="NUZ142" s="229"/>
      <c r="NVA142" s="229"/>
      <c r="NVB142" s="230"/>
      <c r="NVC142" s="230"/>
      <c r="NVD142" s="230"/>
      <c r="NVE142" s="230"/>
      <c r="NVF142" s="230"/>
      <c r="NVG142" s="230"/>
      <c r="NVH142" s="230"/>
      <c r="NVI142" s="230"/>
      <c r="NVJ142" s="230"/>
      <c r="NVK142" s="230"/>
      <c r="NVL142" s="230"/>
      <c r="NVM142" s="230"/>
      <c r="NVN142" s="229"/>
      <c r="NVO142" s="226"/>
      <c r="NVP142" s="227"/>
      <c r="NVQ142" s="227"/>
      <c r="NVR142" s="227"/>
      <c r="NVS142" s="228"/>
      <c r="NVT142" s="228"/>
      <c r="NVU142" s="228"/>
      <c r="NVV142" s="228"/>
      <c r="NVW142" s="228"/>
      <c r="NVX142" s="228"/>
      <c r="NVY142" s="229"/>
      <c r="NVZ142" s="230"/>
      <c r="NWA142" s="230"/>
      <c r="NWB142" s="231"/>
      <c r="NWC142" s="229"/>
      <c r="NWD142" s="230"/>
      <c r="NWE142" s="229"/>
      <c r="NWF142" s="229"/>
      <c r="NWG142" s="230"/>
      <c r="NWH142" s="230"/>
      <c r="NWI142" s="230"/>
      <c r="NWJ142" s="230"/>
      <c r="NWK142" s="230"/>
      <c r="NWL142" s="230"/>
      <c r="NWM142" s="230"/>
      <c r="NWN142" s="230"/>
      <c r="NWO142" s="230"/>
      <c r="NWP142" s="230"/>
      <c r="NWQ142" s="230"/>
      <c r="NWR142" s="230"/>
      <c r="NWS142" s="229"/>
      <c r="NWT142" s="226"/>
      <c r="NWU142" s="227"/>
      <c r="NWV142" s="227"/>
      <c r="NWW142" s="227"/>
      <c r="NWX142" s="228"/>
      <c r="NWY142" s="228"/>
      <c r="NWZ142" s="228"/>
      <c r="NXA142" s="228"/>
      <c r="NXB142" s="228"/>
      <c r="NXC142" s="228"/>
      <c r="NXD142" s="229"/>
      <c r="NXE142" s="230"/>
      <c r="NXF142" s="230"/>
      <c r="NXG142" s="231"/>
      <c r="NXH142" s="229"/>
      <c r="NXI142" s="230"/>
      <c r="NXJ142" s="229"/>
      <c r="NXK142" s="229"/>
      <c r="NXL142" s="230"/>
      <c r="NXM142" s="230"/>
      <c r="NXN142" s="230"/>
      <c r="NXO142" s="230"/>
      <c r="NXP142" s="230"/>
      <c r="NXQ142" s="230"/>
      <c r="NXR142" s="230"/>
      <c r="NXS142" s="230"/>
      <c r="NXT142" s="230"/>
      <c r="NXU142" s="230"/>
      <c r="NXV142" s="230"/>
      <c r="NXW142" s="230"/>
      <c r="NXX142" s="229"/>
      <c r="NXY142" s="226"/>
      <c r="NXZ142" s="227"/>
      <c r="NYA142" s="227"/>
      <c r="NYB142" s="227"/>
      <c r="NYC142" s="228"/>
      <c r="NYD142" s="228"/>
      <c r="NYE142" s="228"/>
      <c r="NYF142" s="228"/>
      <c r="NYG142" s="228"/>
      <c r="NYH142" s="228"/>
      <c r="NYI142" s="229"/>
      <c r="NYJ142" s="230"/>
      <c r="NYK142" s="230"/>
      <c r="NYL142" s="231"/>
      <c r="NYM142" s="229"/>
      <c r="NYN142" s="230"/>
      <c r="NYO142" s="229"/>
      <c r="NYP142" s="229"/>
      <c r="NYQ142" s="230"/>
      <c r="NYR142" s="230"/>
      <c r="NYS142" s="230"/>
      <c r="NYT142" s="230"/>
      <c r="NYU142" s="230"/>
      <c r="NYV142" s="230"/>
      <c r="NYW142" s="230"/>
      <c r="NYX142" s="230"/>
      <c r="NYY142" s="230"/>
      <c r="NYZ142" s="230"/>
      <c r="NZA142" s="230"/>
      <c r="NZB142" s="230"/>
      <c r="NZC142" s="229"/>
      <c r="NZD142" s="226"/>
      <c r="NZE142" s="227"/>
      <c r="NZF142" s="227"/>
      <c r="NZG142" s="227"/>
      <c r="NZH142" s="228"/>
      <c r="NZI142" s="228"/>
      <c r="NZJ142" s="228"/>
      <c r="NZK142" s="228"/>
      <c r="NZL142" s="228"/>
      <c r="NZM142" s="228"/>
      <c r="NZN142" s="229"/>
      <c r="NZO142" s="230"/>
      <c r="NZP142" s="230"/>
      <c r="NZQ142" s="231"/>
      <c r="NZR142" s="229"/>
      <c r="NZS142" s="230"/>
      <c r="NZT142" s="229"/>
      <c r="NZU142" s="229"/>
      <c r="NZV142" s="230"/>
      <c r="NZW142" s="230"/>
      <c r="NZX142" s="230"/>
      <c r="NZY142" s="230"/>
      <c r="NZZ142" s="230"/>
      <c r="OAA142" s="230"/>
      <c r="OAB142" s="230"/>
      <c r="OAC142" s="230"/>
      <c r="OAD142" s="230"/>
      <c r="OAE142" s="230"/>
      <c r="OAF142" s="230"/>
      <c r="OAG142" s="230"/>
      <c r="OAH142" s="229"/>
      <c r="OAI142" s="226"/>
      <c r="OAJ142" s="227"/>
      <c r="OAK142" s="227"/>
      <c r="OAL142" s="227"/>
      <c r="OAM142" s="228"/>
      <c r="OAN142" s="228"/>
      <c r="OAO142" s="228"/>
      <c r="OAP142" s="228"/>
      <c r="OAQ142" s="228"/>
      <c r="OAR142" s="228"/>
      <c r="OAS142" s="229"/>
      <c r="OAT142" s="230"/>
      <c r="OAU142" s="230"/>
      <c r="OAV142" s="231"/>
      <c r="OAW142" s="229"/>
      <c r="OAX142" s="230"/>
      <c r="OAY142" s="229"/>
      <c r="OAZ142" s="229"/>
      <c r="OBA142" s="230"/>
      <c r="OBB142" s="230"/>
      <c r="OBC142" s="230"/>
      <c r="OBD142" s="230"/>
      <c r="OBE142" s="230"/>
      <c r="OBF142" s="230"/>
      <c r="OBG142" s="230"/>
      <c r="OBH142" s="230"/>
      <c r="OBI142" s="230"/>
      <c r="OBJ142" s="230"/>
      <c r="OBK142" s="230"/>
      <c r="OBL142" s="230"/>
      <c r="OBM142" s="229"/>
      <c r="OBN142" s="226"/>
      <c r="OBO142" s="227"/>
      <c r="OBP142" s="227"/>
      <c r="OBQ142" s="227"/>
      <c r="OBR142" s="228"/>
      <c r="OBS142" s="228"/>
      <c r="OBT142" s="228"/>
      <c r="OBU142" s="228"/>
      <c r="OBV142" s="228"/>
      <c r="OBW142" s="228"/>
      <c r="OBX142" s="229"/>
      <c r="OBY142" s="230"/>
      <c r="OBZ142" s="230"/>
      <c r="OCA142" s="231"/>
      <c r="OCB142" s="229"/>
      <c r="OCC142" s="230"/>
      <c r="OCD142" s="229"/>
      <c r="OCE142" s="229"/>
      <c r="OCF142" s="230"/>
      <c r="OCG142" s="230"/>
      <c r="OCH142" s="230"/>
      <c r="OCI142" s="230"/>
      <c r="OCJ142" s="230"/>
      <c r="OCK142" s="230"/>
      <c r="OCL142" s="230"/>
      <c r="OCM142" s="230"/>
      <c r="OCN142" s="230"/>
      <c r="OCO142" s="230"/>
      <c r="OCP142" s="230"/>
      <c r="OCQ142" s="230"/>
      <c r="OCR142" s="229"/>
      <c r="OCS142" s="226"/>
      <c r="OCT142" s="227"/>
      <c r="OCU142" s="227"/>
      <c r="OCV142" s="227"/>
      <c r="OCW142" s="228"/>
      <c r="OCX142" s="228"/>
      <c r="OCY142" s="228"/>
      <c r="OCZ142" s="228"/>
      <c r="ODA142" s="228"/>
      <c r="ODB142" s="228"/>
      <c r="ODC142" s="229"/>
      <c r="ODD142" s="230"/>
      <c r="ODE142" s="230"/>
      <c r="ODF142" s="231"/>
      <c r="ODG142" s="229"/>
      <c r="ODH142" s="230"/>
      <c r="ODI142" s="229"/>
      <c r="ODJ142" s="229"/>
      <c r="ODK142" s="230"/>
      <c r="ODL142" s="230"/>
      <c r="ODM142" s="230"/>
      <c r="ODN142" s="230"/>
      <c r="ODO142" s="230"/>
      <c r="ODP142" s="230"/>
      <c r="ODQ142" s="230"/>
      <c r="ODR142" s="230"/>
      <c r="ODS142" s="230"/>
      <c r="ODT142" s="230"/>
      <c r="ODU142" s="230"/>
      <c r="ODV142" s="230"/>
      <c r="ODW142" s="229"/>
      <c r="ODX142" s="226"/>
      <c r="ODY142" s="227"/>
      <c r="ODZ142" s="227"/>
      <c r="OEA142" s="227"/>
      <c r="OEB142" s="228"/>
      <c r="OEC142" s="228"/>
      <c r="OED142" s="228"/>
      <c r="OEE142" s="228"/>
      <c r="OEF142" s="228"/>
      <c r="OEG142" s="228"/>
      <c r="OEH142" s="229"/>
      <c r="OEI142" s="230"/>
      <c r="OEJ142" s="230"/>
      <c r="OEK142" s="231"/>
      <c r="OEL142" s="229"/>
      <c r="OEM142" s="230"/>
      <c r="OEN142" s="229"/>
      <c r="OEO142" s="229"/>
      <c r="OEP142" s="230"/>
      <c r="OEQ142" s="230"/>
      <c r="OER142" s="230"/>
      <c r="OES142" s="230"/>
      <c r="OET142" s="230"/>
      <c r="OEU142" s="230"/>
      <c r="OEV142" s="230"/>
      <c r="OEW142" s="230"/>
      <c r="OEX142" s="230"/>
      <c r="OEY142" s="230"/>
      <c r="OEZ142" s="230"/>
      <c r="OFA142" s="230"/>
      <c r="OFB142" s="229"/>
      <c r="OFC142" s="226"/>
      <c r="OFD142" s="227"/>
      <c r="OFE142" s="227"/>
      <c r="OFF142" s="227"/>
      <c r="OFG142" s="228"/>
      <c r="OFH142" s="228"/>
      <c r="OFI142" s="228"/>
      <c r="OFJ142" s="228"/>
      <c r="OFK142" s="228"/>
      <c r="OFL142" s="228"/>
      <c r="OFM142" s="229"/>
      <c r="OFN142" s="230"/>
      <c r="OFO142" s="230"/>
      <c r="OFP142" s="231"/>
      <c r="OFQ142" s="229"/>
      <c r="OFR142" s="230"/>
      <c r="OFS142" s="229"/>
      <c r="OFT142" s="229"/>
      <c r="OFU142" s="230"/>
      <c r="OFV142" s="230"/>
      <c r="OFW142" s="230"/>
      <c r="OFX142" s="230"/>
      <c r="OFY142" s="230"/>
      <c r="OFZ142" s="230"/>
      <c r="OGA142" s="230"/>
      <c r="OGB142" s="230"/>
      <c r="OGC142" s="230"/>
      <c r="OGD142" s="230"/>
      <c r="OGE142" s="230"/>
      <c r="OGF142" s="230"/>
      <c r="OGG142" s="229"/>
      <c r="OGH142" s="226"/>
      <c r="OGI142" s="227"/>
      <c r="OGJ142" s="227"/>
      <c r="OGK142" s="227"/>
      <c r="OGL142" s="228"/>
      <c r="OGM142" s="228"/>
      <c r="OGN142" s="228"/>
      <c r="OGO142" s="228"/>
      <c r="OGP142" s="228"/>
      <c r="OGQ142" s="228"/>
      <c r="OGR142" s="229"/>
      <c r="OGS142" s="230"/>
      <c r="OGT142" s="230"/>
      <c r="OGU142" s="231"/>
      <c r="OGV142" s="229"/>
      <c r="OGW142" s="230"/>
      <c r="OGX142" s="229"/>
      <c r="OGY142" s="229"/>
      <c r="OGZ142" s="230"/>
      <c r="OHA142" s="230"/>
      <c r="OHB142" s="230"/>
      <c r="OHC142" s="230"/>
      <c r="OHD142" s="230"/>
      <c r="OHE142" s="230"/>
      <c r="OHF142" s="230"/>
      <c r="OHG142" s="230"/>
      <c r="OHH142" s="230"/>
      <c r="OHI142" s="230"/>
      <c r="OHJ142" s="230"/>
      <c r="OHK142" s="230"/>
      <c r="OHL142" s="229"/>
      <c r="OHM142" s="226"/>
      <c r="OHN142" s="227"/>
      <c r="OHO142" s="227"/>
      <c r="OHP142" s="227"/>
      <c r="OHQ142" s="228"/>
      <c r="OHR142" s="228"/>
      <c r="OHS142" s="228"/>
      <c r="OHT142" s="228"/>
      <c r="OHU142" s="228"/>
      <c r="OHV142" s="228"/>
      <c r="OHW142" s="229"/>
      <c r="OHX142" s="230"/>
      <c r="OHY142" s="230"/>
      <c r="OHZ142" s="231"/>
      <c r="OIA142" s="229"/>
      <c r="OIB142" s="230"/>
      <c r="OIC142" s="229"/>
      <c r="OID142" s="229"/>
      <c r="OIE142" s="230"/>
      <c r="OIF142" s="230"/>
      <c r="OIG142" s="230"/>
      <c r="OIH142" s="230"/>
      <c r="OII142" s="230"/>
      <c r="OIJ142" s="230"/>
      <c r="OIK142" s="230"/>
      <c r="OIL142" s="230"/>
      <c r="OIM142" s="230"/>
      <c r="OIN142" s="230"/>
      <c r="OIO142" s="230"/>
      <c r="OIP142" s="230"/>
      <c r="OIQ142" s="229"/>
      <c r="OIR142" s="226"/>
      <c r="OIS142" s="227"/>
      <c r="OIT142" s="227"/>
      <c r="OIU142" s="227"/>
      <c r="OIV142" s="228"/>
      <c r="OIW142" s="228"/>
      <c r="OIX142" s="228"/>
      <c r="OIY142" s="228"/>
      <c r="OIZ142" s="228"/>
      <c r="OJA142" s="228"/>
      <c r="OJB142" s="229"/>
      <c r="OJC142" s="230"/>
      <c r="OJD142" s="230"/>
      <c r="OJE142" s="231"/>
      <c r="OJF142" s="229"/>
      <c r="OJG142" s="230"/>
      <c r="OJH142" s="229"/>
      <c r="OJI142" s="229"/>
      <c r="OJJ142" s="230"/>
      <c r="OJK142" s="230"/>
      <c r="OJL142" s="230"/>
      <c r="OJM142" s="230"/>
      <c r="OJN142" s="230"/>
      <c r="OJO142" s="230"/>
      <c r="OJP142" s="230"/>
      <c r="OJQ142" s="230"/>
      <c r="OJR142" s="230"/>
      <c r="OJS142" s="230"/>
      <c r="OJT142" s="230"/>
      <c r="OJU142" s="230"/>
      <c r="OJV142" s="229"/>
      <c r="OJW142" s="226"/>
      <c r="OJX142" s="227"/>
      <c r="OJY142" s="227"/>
      <c r="OJZ142" s="227"/>
      <c r="OKA142" s="228"/>
      <c r="OKB142" s="228"/>
      <c r="OKC142" s="228"/>
      <c r="OKD142" s="228"/>
      <c r="OKE142" s="228"/>
      <c r="OKF142" s="228"/>
      <c r="OKG142" s="229"/>
      <c r="OKH142" s="230"/>
      <c r="OKI142" s="230"/>
      <c r="OKJ142" s="231"/>
      <c r="OKK142" s="229"/>
      <c r="OKL142" s="230"/>
      <c r="OKM142" s="229"/>
      <c r="OKN142" s="229"/>
      <c r="OKO142" s="230"/>
      <c r="OKP142" s="230"/>
      <c r="OKQ142" s="230"/>
      <c r="OKR142" s="230"/>
      <c r="OKS142" s="230"/>
      <c r="OKT142" s="230"/>
      <c r="OKU142" s="230"/>
      <c r="OKV142" s="230"/>
      <c r="OKW142" s="230"/>
      <c r="OKX142" s="230"/>
      <c r="OKY142" s="230"/>
      <c r="OKZ142" s="230"/>
      <c r="OLA142" s="229"/>
      <c r="OLB142" s="226"/>
      <c r="OLC142" s="227"/>
      <c r="OLD142" s="227"/>
      <c r="OLE142" s="227"/>
      <c r="OLF142" s="228"/>
      <c r="OLG142" s="228"/>
      <c r="OLH142" s="228"/>
      <c r="OLI142" s="228"/>
      <c r="OLJ142" s="228"/>
      <c r="OLK142" s="228"/>
      <c r="OLL142" s="229"/>
      <c r="OLM142" s="230"/>
      <c r="OLN142" s="230"/>
      <c r="OLO142" s="231"/>
      <c r="OLP142" s="229"/>
      <c r="OLQ142" s="230"/>
      <c r="OLR142" s="229"/>
      <c r="OLS142" s="229"/>
      <c r="OLT142" s="230"/>
      <c r="OLU142" s="230"/>
      <c r="OLV142" s="230"/>
      <c r="OLW142" s="230"/>
      <c r="OLX142" s="230"/>
      <c r="OLY142" s="230"/>
      <c r="OLZ142" s="230"/>
      <c r="OMA142" s="230"/>
      <c r="OMB142" s="230"/>
      <c r="OMC142" s="230"/>
      <c r="OMD142" s="230"/>
      <c r="OME142" s="230"/>
      <c r="OMF142" s="229"/>
      <c r="OMG142" s="226"/>
      <c r="OMH142" s="227"/>
      <c r="OMI142" s="227"/>
      <c r="OMJ142" s="227"/>
      <c r="OMK142" s="228"/>
      <c r="OML142" s="228"/>
      <c r="OMM142" s="228"/>
      <c r="OMN142" s="228"/>
      <c r="OMO142" s="228"/>
      <c r="OMP142" s="228"/>
      <c r="OMQ142" s="229"/>
      <c r="OMR142" s="230"/>
      <c r="OMS142" s="230"/>
      <c r="OMT142" s="231"/>
      <c r="OMU142" s="229"/>
      <c r="OMV142" s="230"/>
      <c r="OMW142" s="229"/>
      <c r="OMX142" s="229"/>
      <c r="OMY142" s="230"/>
      <c r="OMZ142" s="230"/>
      <c r="ONA142" s="230"/>
      <c r="ONB142" s="230"/>
      <c r="ONC142" s="230"/>
      <c r="OND142" s="230"/>
      <c r="ONE142" s="230"/>
      <c r="ONF142" s="230"/>
      <c r="ONG142" s="230"/>
      <c r="ONH142" s="230"/>
      <c r="ONI142" s="230"/>
      <c r="ONJ142" s="230"/>
      <c r="ONK142" s="229"/>
      <c r="ONL142" s="226"/>
      <c r="ONM142" s="227"/>
      <c r="ONN142" s="227"/>
      <c r="ONO142" s="227"/>
      <c r="ONP142" s="228"/>
      <c r="ONQ142" s="228"/>
      <c r="ONR142" s="228"/>
      <c r="ONS142" s="228"/>
      <c r="ONT142" s="228"/>
      <c r="ONU142" s="228"/>
      <c r="ONV142" s="229"/>
      <c r="ONW142" s="230"/>
      <c r="ONX142" s="230"/>
      <c r="ONY142" s="231"/>
      <c r="ONZ142" s="229"/>
      <c r="OOA142" s="230"/>
      <c r="OOB142" s="229"/>
      <c r="OOC142" s="229"/>
      <c r="OOD142" s="230"/>
      <c r="OOE142" s="230"/>
      <c r="OOF142" s="230"/>
      <c r="OOG142" s="230"/>
      <c r="OOH142" s="230"/>
      <c r="OOI142" s="230"/>
      <c r="OOJ142" s="230"/>
      <c r="OOK142" s="230"/>
      <c r="OOL142" s="230"/>
      <c r="OOM142" s="230"/>
      <c r="OON142" s="230"/>
      <c r="OOO142" s="230"/>
      <c r="OOP142" s="229"/>
      <c r="OOQ142" s="226"/>
      <c r="OOR142" s="227"/>
      <c r="OOS142" s="227"/>
      <c r="OOT142" s="227"/>
      <c r="OOU142" s="228"/>
      <c r="OOV142" s="228"/>
      <c r="OOW142" s="228"/>
      <c r="OOX142" s="228"/>
      <c r="OOY142" s="228"/>
      <c r="OOZ142" s="228"/>
      <c r="OPA142" s="229"/>
      <c r="OPB142" s="230"/>
      <c r="OPC142" s="230"/>
      <c r="OPD142" s="231"/>
      <c r="OPE142" s="229"/>
      <c r="OPF142" s="230"/>
      <c r="OPG142" s="229"/>
      <c r="OPH142" s="229"/>
      <c r="OPI142" s="230"/>
      <c r="OPJ142" s="230"/>
      <c r="OPK142" s="230"/>
      <c r="OPL142" s="230"/>
      <c r="OPM142" s="230"/>
      <c r="OPN142" s="230"/>
      <c r="OPO142" s="230"/>
      <c r="OPP142" s="230"/>
      <c r="OPQ142" s="230"/>
      <c r="OPR142" s="230"/>
      <c r="OPS142" s="230"/>
      <c r="OPT142" s="230"/>
      <c r="OPU142" s="229"/>
      <c r="OPV142" s="226"/>
      <c r="OPW142" s="227"/>
      <c r="OPX142" s="227"/>
      <c r="OPY142" s="227"/>
      <c r="OPZ142" s="228"/>
      <c r="OQA142" s="228"/>
      <c r="OQB142" s="228"/>
      <c r="OQC142" s="228"/>
      <c r="OQD142" s="228"/>
      <c r="OQE142" s="228"/>
      <c r="OQF142" s="229"/>
      <c r="OQG142" s="230"/>
      <c r="OQH142" s="230"/>
      <c r="OQI142" s="231"/>
      <c r="OQJ142" s="229"/>
      <c r="OQK142" s="230"/>
      <c r="OQL142" s="229"/>
      <c r="OQM142" s="229"/>
      <c r="OQN142" s="230"/>
      <c r="OQO142" s="230"/>
      <c r="OQP142" s="230"/>
      <c r="OQQ142" s="230"/>
      <c r="OQR142" s="230"/>
      <c r="OQS142" s="230"/>
      <c r="OQT142" s="230"/>
      <c r="OQU142" s="230"/>
      <c r="OQV142" s="230"/>
      <c r="OQW142" s="230"/>
      <c r="OQX142" s="230"/>
      <c r="OQY142" s="230"/>
      <c r="OQZ142" s="229"/>
      <c r="ORA142" s="226"/>
      <c r="ORB142" s="227"/>
      <c r="ORC142" s="227"/>
      <c r="ORD142" s="227"/>
      <c r="ORE142" s="228"/>
      <c r="ORF142" s="228"/>
      <c r="ORG142" s="228"/>
      <c r="ORH142" s="228"/>
      <c r="ORI142" s="228"/>
      <c r="ORJ142" s="228"/>
      <c r="ORK142" s="229"/>
      <c r="ORL142" s="230"/>
      <c r="ORM142" s="230"/>
      <c r="ORN142" s="231"/>
      <c r="ORO142" s="229"/>
      <c r="ORP142" s="230"/>
      <c r="ORQ142" s="229"/>
      <c r="ORR142" s="229"/>
      <c r="ORS142" s="230"/>
      <c r="ORT142" s="230"/>
      <c r="ORU142" s="230"/>
      <c r="ORV142" s="230"/>
      <c r="ORW142" s="230"/>
      <c r="ORX142" s="230"/>
      <c r="ORY142" s="230"/>
      <c r="ORZ142" s="230"/>
      <c r="OSA142" s="230"/>
      <c r="OSB142" s="230"/>
      <c r="OSC142" s="230"/>
      <c r="OSD142" s="230"/>
      <c r="OSE142" s="229"/>
      <c r="OSF142" s="226"/>
      <c r="OSG142" s="227"/>
      <c r="OSH142" s="227"/>
      <c r="OSI142" s="227"/>
      <c r="OSJ142" s="228"/>
      <c r="OSK142" s="228"/>
      <c r="OSL142" s="228"/>
      <c r="OSM142" s="228"/>
      <c r="OSN142" s="228"/>
      <c r="OSO142" s="228"/>
      <c r="OSP142" s="229"/>
      <c r="OSQ142" s="230"/>
      <c r="OSR142" s="230"/>
      <c r="OSS142" s="231"/>
      <c r="OST142" s="229"/>
      <c r="OSU142" s="230"/>
      <c r="OSV142" s="229"/>
      <c r="OSW142" s="229"/>
      <c r="OSX142" s="230"/>
      <c r="OSY142" s="230"/>
      <c r="OSZ142" s="230"/>
      <c r="OTA142" s="230"/>
      <c r="OTB142" s="230"/>
      <c r="OTC142" s="230"/>
      <c r="OTD142" s="230"/>
      <c r="OTE142" s="230"/>
      <c r="OTF142" s="230"/>
      <c r="OTG142" s="230"/>
      <c r="OTH142" s="230"/>
      <c r="OTI142" s="230"/>
      <c r="OTJ142" s="229"/>
      <c r="OTK142" s="226"/>
      <c r="OTL142" s="227"/>
      <c r="OTM142" s="227"/>
      <c r="OTN142" s="227"/>
      <c r="OTO142" s="228"/>
      <c r="OTP142" s="228"/>
      <c r="OTQ142" s="228"/>
      <c r="OTR142" s="228"/>
      <c r="OTS142" s="228"/>
      <c r="OTT142" s="228"/>
      <c r="OTU142" s="229"/>
      <c r="OTV142" s="230"/>
      <c r="OTW142" s="230"/>
      <c r="OTX142" s="231"/>
      <c r="OTY142" s="229"/>
      <c r="OTZ142" s="230"/>
      <c r="OUA142" s="229"/>
      <c r="OUB142" s="229"/>
      <c r="OUC142" s="230"/>
      <c r="OUD142" s="230"/>
      <c r="OUE142" s="230"/>
      <c r="OUF142" s="230"/>
      <c r="OUG142" s="230"/>
      <c r="OUH142" s="230"/>
      <c r="OUI142" s="230"/>
      <c r="OUJ142" s="230"/>
      <c r="OUK142" s="230"/>
      <c r="OUL142" s="230"/>
      <c r="OUM142" s="230"/>
      <c r="OUN142" s="230"/>
      <c r="OUO142" s="229"/>
      <c r="OUP142" s="226"/>
      <c r="OUQ142" s="227"/>
      <c r="OUR142" s="227"/>
      <c r="OUS142" s="227"/>
      <c r="OUT142" s="228"/>
      <c r="OUU142" s="228"/>
      <c r="OUV142" s="228"/>
      <c r="OUW142" s="228"/>
      <c r="OUX142" s="228"/>
      <c r="OUY142" s="228"/>
      <c r="OUZ142" s="229"/>
      <c r="OVA142" s="230"/>
      <c r="OVB142" s="230"/>
      <c r="OVC142" s="231"/>
      <c r="OVD142" s="229"/>
      <c r="OVE142" s="230"/>
      <c r="OVF142" s="229"/>
      <c r="OVG142" s="229"/>
      <c r="OVH142" s="230"/>
      <c r="OVI142" s="230"/>
      <c r="OVJ142" s="230"/>
      <c r="OVK142" s="230"/>
      <c r="OVL142" s="230"/>
      <c r="OVM142" s="230"/>
      <c r="OVN142" s="230"/>
      <c r="OVO142" s="230"/>
      <c r="OVP142" s="230"/>
      <c r="OVQ142" s="230"/>
      <c r="OVR142" s="230"/>
      <c r="OVS142" s="230"/>
      <c r="OVT142" s="229"/>
      <c r="OVU142" s="226"/>
      <c r="OVV142" s="227"/>
      <c r="OVW142" s="227"/>
      <c r="OVX142" s="227"/>
      <c r="OVY142" s="228"/>
      <c r="OVZ142" s="228"/>
      <c r="OWA142" s="228"/>
      <c r="OWB142" s="228"/>
      <c r="OWC142" s="228"/>
      <c r="OWD142" s="228"/>
      <c r="OWE142" s="229"/>
      <c r="OWF142" s="230"/>
      <c r="OWG142" s="230"/>
      <c r="OWH142" s="231"/>
      <c r="OWI142" s="229"/>
      <c r="OWJ142" s="230"/>
      <c r="OWK142" s="229"/>
      <c r="OWL142" s="229"/>
      <c r="OWM142" s="230"/>
      <c r="OWN142" s="230"/>
      <c r="OWO142" s="230"/>
      <c r="OWP142" s="230"/>
      <c r="OWQ142" s="230"/>
      <c r="OWR142" s="230"/>
      <c r="OWS142" s="230"/>
      <c r="OWT142" s="230"/>
      <c r="OWU142" s="230"/>
      <c r="OWV142" s="230"/>
      <c r="OWW142" s="230"/>
      <c r="OWX142" s="230"/>
      <c r="OWY142" s="229"/>
      <c r="OWZ142" s="226"/>
      <c r="OXA142" s="227"/>
      <c r="OXB142" s="227"/>
      <c r="OXC142" s="227"/>
      <c r="OXD142" s="228"/>
      <c r="OXE142" s="228"/>
      <c r="OXF142" s="228"/>
      <c r="OXG142" s="228"/>
      <c r="OXH142" s="228"/>
      <c r="OXI142" s="228"/>
      <c r="OXJ142" s="229"/>
      <c r="OXK142" s="230"/>
      <c r="OXL142" s="230"/>
      <c r="OXM142" s="231"/>
      <c r="OXN142" s="229"/>
      <c r="OXO142" s="230"/>
      <c r="OXP142" s="229"/>
      <c r="OXQ142" s="229"/>
      <c r="OXR142" s="230"/>
      <c r="OXS142" s="230"/>
      <c r="OXT142" s="230"/>
      <c r="OXU142" s="230"/>
      <c r="OXV142" s="230"/>
      <c r="OXW142" s="230"/>
      <c r="OXX142" s="230"/>
      <c r="OXY142" s="230"/>
      <c r="OXZ142" s="230"/>
      <c r="OYA142" s="230"/>
      <c r="OYB142" s="230"/>
      <c r="OYC142" s="230"/>
      <c r="OYD142" s="229"/>
      <c r="OYE142" s="226"/>
      <c r="OYF142" s="227"/>
      <c r="OYG142" s="227"/>
      <c r="OYH142" s="227"/>
      <c r="OYI142" s="228"/>
      <c r="OYJ142" s="228"/>
      <c r="OYK142" s="228"/>
      <c r="OYL142" s="228"/>
      <c r="OYM142" s="228"/>
      <c r="OYN142" s="228"/>
      <c r="OYO142" s="229"/>
      <c r="OYP142" s="230"/>
      <c r="OYQ142" s="230"/>
      <c r="OYR142" s="231"/>
      <c r="OYS142" s="229"/>
      <c r="OYT142" s="230"/>
      <c r="OYU142" s="229"/>
      <c r="OYV142" s="229"/>
      <c r="OYW142" s="230"/>
      <c r="OYX142" s="230"/>
      <c r="OYY142" s="230"/>
      <c r="OYZ142" s="230"/>
      <c r="OZA142" s="230"/>
      <c r="OZB142" s="230"/>
      <c r="OZC142" s="230"/>
      <c r="OZD142" s="230"/>
      <c r="OZE142" s="230"/>
      <c r="OZF142" s="230"/>
      <c r="OZG142" s="230"/>
      <c r="OZH142" s="230"/>
      <c r="OZI142" s="229"/>
      <c r="OZJ142" s="226"/>
      <c r="OZK142" s="227"/>
      <c r="OZL142" s="227"/>
      <c r="OZM142" s="227"/>
      <c r="OZN142" s="228"/>
      <c r="OZO142" s="228"/>
      <c r="OZP142" s="228"/>
      <c r="OZQ142" s="228"/>
      <c r="OZR142" s="228"/>
      <c r="OZS142" s="228"/>
      <c r="OZT142" s="229"/>
      <c r="OZU142" s="230"/>
      <c r="OZV142" s="230"/>
      <c r="OZW142" s="231"/>
      <c r="OZX142" s="229"/>
      <c r="OZY142" s="230"/>
      <c r="OZZ142" s="229"/>
      <c r="PAA142" s="229"/>
      <c r="PAB142" s="230"/>
      <c r="PAC142" s="230"/>
      <c r="PAD142" s="230"/>
      <c r="PAE142" s="230"/>
      <c r="PAF142" s="230"/>
      <c r="PAG142" s="230"/>
      <c r="PAH142" s="230"/>
      <c r="PAI142" s="230"/>
      <c r="PAJ142" s="230"/>
      <c r="PAK142" s="230"/>
      <c r="PAL142" s="230"/>
      <c r="PAM142" s="230"/>
      <c r="PAN142" s="229"/>
      <c r="PAO142" s="226"/>
      <c r="PAP142" s="227"/>
      <c r="PAQ142" s="227"/>
      <c r="PAR142" s="227"/>
      <c r="PAS142" s="228"/>
      <c r="PAT142" s="228"/>
      <c r="PAU142" s="228"/>
      <c r="PAV142" s="228"/>
      <c r="PAW142" s="228"/>
      <c r="PAX142" s="228"/>
      <c r="PAY142" s="229"/>
      <c r="PAZ142" s="230"/>
      <c r="PBA142" s="230"/>
      <c r="PBB142" s="231"/>
      <c r="PBC142" s="229"/>
      <c r="PBD142" s="230"/>
      <c r="PBE142" s="229"/>
      <c r="PBF142" s="229"/>
      <c r="PBG142" s="230"/>
      <c r="PBH142" s="230"/>
      <c r="PBI142" s="230"/>
      <c r="PBJ142" s="230"/>
      <c r="PBK142" s="230"/>
      <c r="PBL142" s="230"/>
      <c r="PBM142" s="230"/>
      <c r="PBN142" s="230"/>
      <c r="PBO142" s="230"/>
      <c r="PBP142" s="230"/>
      <c r="PBQ142" s="230"/>
      <c r="PBR142" s="230"/>
      <c r="PBS142" s="229"/>
      <c r="PBT142" s="226"/>
      <c r="PBU142" s="227"/>
      <c r="PBV142" s="227"/>
      <c r="PBW142" s="227"/>
      <c r="PBX142" s="228"/>
      <c r="PBY142" s="228"/>
      <c r="PBZ142" s="228"/>
      <c r="PCA142" s="228"/>
      <c r="PCB142" s="228"/>
      <c r="PCC142" s="228"/>
      <c r="PCD142" s="229"/>
      <c r="PCE142" s="230"/>
      <c r="PCF142" s="230"/>
      <c r="PCG142" s="231"/>
      <c r="PCH142" s="229"/>
      <c r="PCI142" s="230"/>
      <c r="PCJ142" s="229"/>
      <c r="PCK142" s="229"/>
      <c r="PCL142" s="230"/>
      <c r="PCM142" s="230"/>
      <c r="PCN142" s="230"/>
      <c r="PCO142" s="230"/>
      <c r="PCP142" s="230"/>
      <c r="PCQ142" s="230"/>
      <c r="PCR142" s="230"/>
      <c r="PCS142" s="230"/>
      <c r="PCT142" s="230"/>
      <c r="PCU142" s="230"/>
      <c r="PCV142" s="230"/>
      <c r="PCW142" s="230"/>
      <c r="PCX142" s="229"/>
      <c r="PCY142" s="226"/>
      <c r="PCZ142" s="227"/>
      <c r="PDA142" s="227"/>
      <c r="PDB142" s="227"/>
      <c r="PDC142" s="228"/>
      <c r="PDD142" s="228"/>
      <c r="PDE142" s="228"/>
      <c r="PDF142" s="228"/>
      <c r="PDG142" s="228"/>
      <c r="PDH142" s="228"/>
      <c r="PDI142" s="229"/>
      <c r="PDJ142" s="230"/>
      <c r="PDK142" s="230"/>
      <c r="PDL142" s="231"/>
      <c r="PDM142" s="229"/>
      <c r="PDN142" s="230"/>
      <c r="PDO142" s="229"/>
      <c r="PDP142" s="229"/>
      <c r="PDQ142" s="230"/>
      <c r="PDR142" s="230"/>
      <c r="PDS142" s="230"/>
      <c r="PDT142" s="230"/>
      <c r="PDU142" s="230"/>
      <c r="PDV142" s="230"/>
      <c r="PDW142" s="230"/>
      <c r="PDX142" s="230"/>
      <c r="PDY142" s="230"/>
      <c r="PDZ142" s="230"/>
      <c r="PEA142" s="230"/>
      <c r="PEB142" s="230"/>
      <c r="PEC142" s="229"/>
      <c r="PED142" s="226"/>
      <c r="PEE142" s="227"/>
      <c r="PEF142" s="227"/>
      <c r="PEG142" s="227"/>
      <c r="PEH142" s="228"/>
      <c r="PEI142" s="228"/>
      <c r="PEJ142" s="228"/>
      <c r="PEK142" s="228"/>
      <c r="PEL142" s="228"/>
      <c r="PEM142" s="228"/>
      <c r="PEN142" s="229"/>
      <c r="PEO142" s="230"/>
      <c r="PEP142" s="230"/>
      <c r="PEQ142" s="231"/>
      <c r="PER142" s="229"/>
      <c r="PES142" s="230"/>
      <c r="PET142" s="229"/>
      <c r="PEU142" s="229"/>
      <c r="PEV142" s="230"/>
      <c r="PEW142" s="230"/>
      <c r="PEX142" s="230"/>
      <c r="PEY142" s="230"/>
      <c r="PEZ142" s="230"/>
      <c r="PFA142" s="230"/>
      <c r="PFB142" s="230"/>
      <c r="PFC142" s="230"/>
      <c r="PFD142" s="230"/>
      <c r="PFE142" s="230"/>
      <c r="PFF142" s="230"/>
      <c r="PFG142" s="230"/>
      <c r="PFH142" s="229"/>
      <c r="PFI142" s="226"/>
      <c r="PFJ142" s="227"/>
      <c r="PFK142" s="227"/>
      <c r="PFL142" s="227"/>
      <c r="PFM142" s="228"/>
      <c r="PFN142" s="228"/>
      <c r="PFO142" s="228"/>
      <c r="PFP142" s="228"/>
      <c r="PFQ142" s="228"/>
      <c r="PFR142" s="228"/>
      <c r="PFS142" s="229"/>
      <c r="PFT142" s="230"/>
      <c r="PFU142" s="230"/>
      <c r="PFV142" s="231"/>
      <c r="PFW142" s="229"/>
      <c r="PFX142" s="230"/>
      <c r="PFY142" s="229"/>
      <c r="PFZ142" s="229"/>
      <c r="PGA142" s="230"/>
      <c r="PGB142" s="230"/>
      <c r="PGC142" s="230"/>
      <c r="PGD142" s="230"/>
      <c r="PGE142" s="230"/>
      <c r="PGF142" s="230"/>
      <c r="PGG142" s="230"/>
      <c r="PGH142" s="230"/>
      <c r="PGI142" s="230"/>
      <c r="PGJ142" s="230"/>
      <c r="PGK142" s="230"/>
      <c r="PGL142" s="230"/>
      <c r="PGM142" s="229"/>
      <c r="PGN142" s="226"/>
      <c r="PGO142" s="227"/>
      <c r="PGP142" s="227"/>
      <c r="PGQ142" s="227"/>
      <c r="PGR142" s="228"/>
      <c r="PGS142" s="228"/>
      <c r="PGT142" s="228"/>
      <c r="PGU142" s="228"/>
      <c r="PGV142" s="228"/>
      <c r="PGW142" s="228"/>
      <c r="PGX142" s="229"/>
      <c r="PGY142" s="230"/>
      <c r="PGZ142" s="230"/>
      <c r="PHA142" s="231"/>
      <c r="PHB142" s="229"/>
      <c r="PHC142" s="230"/>
      <c r="PHD142" s="229"/>
      <c r="PHE142" s="229"/>
      <c r="PHF142" s="230"/>
      <c r="PHG142" s="230"/>
      <c r="PHH142" s="230"/>
      <c r="PHI142" s="230"/>
      <c r="PHJ142" s="230"/>
      <c r="PHK142" s="230"/>
      <c r="PHL142" s="230"/>
      <c r="PHM142" s="230"/>
      <c r="PHN142" s="230"/>
      <c r="PHO142" s="230"/>
      <c r="PHP142" s="230"/>
      <c r="PHQ142" s="230"/>
      <c r="PHR142" s="229"/>
      <c r="PHS142" s="226"/>
      <c r="PHT142" s="227"/>
      <c r="PHU142" s="227"/>
      <c r="PHV142" s="227"/>
      <c r="PHW142" s="228"/>
      <c r="PHX142" s="228"/>
      <c r="PHY142" s="228"/>
      <c r="PHZ142" s="228"/>
      <c r="PIA142" s="228"/>
      <c r="PIB142" s="228"/>
      <c r="PIC142" s="229"/>
      <c r="PID142" s="230"/>
      <c r="PIE142" s="230"/>
      <c r="PIF142" s="231"/>
      <c r="PIG142" s="229"/>
      <c r="PIH142" s="230"/>
      <c r="PII142" s="229"/>
      <c r="PIJ142" s="229"/>
      <c r="PIK142" s="230"/>
      <c r="PIL142" s="230"/>
      <c r="PIM142" s="230"/>
      <c r="PIN142" s="230"/>
      <c r="PIO142" s="230"/>
      <c r="PIP142" s="230"/>
      <c r="PIQ142" s="230"/>
      <c r="PIR142" s="230"/>
      <c r="PIS142" s="230"/>
      <c r="PIT142" s="230"/>
      <c r="PIU142" s="230"/>
      <c r="PIV142" s="230"/>
      <c r="PIW142" s="229"/>
      <c r="PIX142" s="226"/>
      <c r="PIY142" s="227"/>
      <c r="PIZ142" s="227"/>
      <c r="PJA142" s="227"/>
      <c r="PJB142" s="228"/>
      <c r="PJC142" s="228"/>
      <c r="PJD142" s="228"/>
      <c r="PJE142" s="228"/>
      <c r="PJF142" s="228"/>
      <c r="PJG142" s="228"/>
      <c r="PJH142" s="229"/>
      <c r="PJI142" s="230"/>
      <c r="PJJ142" s="230"/>
      <c r="PJK142" s="231"/>
      <c r="PJL142" s="229"/>
      <c r="PJM142" s="230"/>
      <c r="PJN142" s="229"/>
      <c r="PJO142" s="229"/>
      <c r="PJP142" s="230"/>
      <c r="PJQ142" s="230"/>
      <c r="PJR142" s="230"/>
      <c r="PJS142" s="230"/>
      <c r="PJT142" s="230"/>
      <c r="PJU142" s="230"/>
      <c r="PJV142" s="230"/>
      <c r="PJW142" s="230"/>
      <c r="PJX142" s="230"/>
      <c r="PJY142" s="230"/>
      <c r="PJZ142" s="230"/>
      <c r="PKA142" s="230"/>
      <c r="PKB142" s="229"/>
      <c r="PKC142" s="226"/>
      <c r="PKD142" s="227"/>
      <c r="PKE142" s="227"/>
      <c r="PKF142" s="227"/>
      <c r="PKG142" s="228"/>
      <c r="PKH142" s="228"/>
      <c r="PKI142" s="228"/>
      <c r="PKJ142" s="228"/>
      <c r="PKK142" s="228"/>
      <c r="PKL142" s="228"/>
      <c r="PKM142" s="229"/>
      <c r="PKN142" s="230"/>
      <c r="PKO142" s="230"/>
      <c r="PKP142" s="231"/>
      <c r="PKQ142" s="229"/>
      <c r="PKR142" s="230"/>
      <c r="PKS142" s="229"/>
      <c r="PKT142" s="229"/>
      <c r="PKU142" s="230"/>
      <c r="PKV142" s="230"/>
      <c r="PKW142" s="230"/>
      <c r="PKX142" s="230"/>
      <c r="PKY142" s="230"/>
      <c r="PKZ142" s="230"/>
      <c r="PLA142" s="230"/>
      <c r="PLB142" s="230"/>
      <c r="PLC142" s="230"/>
      <c r="PLD142" s="230"/>
      <c r="PLE142" s="230"/>
      <c r="PLF142" s="230"/>
      <c r="PLG142" s="229"/>
      <c r="PLH142" s="226"/>
      <c r="PLI142" s="227"/>
      <c r="PLJ142" s="227"/>
      <c r="PLK142" s="227"/>
      <c r="PLL142" s="228"/>
      <c r="PLM142" s="228"/>
      <c r="PLN142" s="228"/>
      <c r="PLO142" s="228"/>
      <c r="PLP142" s="228"/>
      <c r="PLQ142" s="228"/>
      <c r="PLR142" s="229"/>
      <c r="PLS142" s="230"/>
      <c r="PLT142" s="230"/>
      <c r="PLU142" s="231"/>
      <c r="PLV142" s="229"/>
      <c r="PLW142" s="230"/>
      <c r="PLX142" s="229"/>
      <c r="PLY142" s="229"/>
      <c r="PLZ142" s="230"/>
      <c r="PMA142" s="230"/>
      <c r="PMB142" s="230"/>
      <c r="PMC142" s="230"/>
      <c r="PMD142" s="230"/>
      <c r="PME142" s="230"/>
      <c r="PMF142" s="230"/>
      <c r="PMG142" s="230"/>
      <c r="PMH142" s="230"/>
      <c r="PMI142" s="230"/>
      <c r="PMJ142" s="230"/>
      <c r="PMK142" s="230"/>
      <c r="PML142" s="229"/>
      <c r="PMM142" s="226"/>
      <c r="PMN142" s="227"/>
      <c r="PMO142" s="227"/>
      <c r="PMP142" s="227"/>
      <c r="PMQ142" s="228"/>
      <c r="PMR142" s="228"/>
      <c r="PMS142" s="228"/>
      <c r="PMT142" s="228"/>
      <c r="PMU142" s="228"/>
      <c r="PMV142" s="228"/>
      <c r="PMW142" s="229"/>
      <c r="PMX142" s="230"/>
      <c r="PMY142" s="230"/>
      <c r="PMZ142" s="231"/>
      <c r="PNA142" s="229"/>
      <c r="PNB142" s="230"/>
      <c r="PNC142" s="229"/>
      <c r="PND142" s="229"/>
      <c r="PNE142" s="230"/>
      <c r="PNF142" s="230"/>
      <c r="PNG142" s="230"/>
      <c r="PNH142" s="230"/>
      <c r="PNI142" s="230"/>
      <c r="PNJ142" s="230"/>
      <c r="PNK142" s="230"/>
      <c r="PNL142" s="230"/>
      <c r="PNM142" s="230"/>
      <c r="PNN142" s="230"/>
      <c r="PNO142" s="230"/>
      <c r="PNP142" s="230"/>
      <c r="PNQ142" s="229"/>
      <c r="PNR142" s="226"/>
      <c r="PNS142" s="227"/>
      <c r="PNT142" s="227"/>
      <c r="PNU142" s="227"/>
      <c r="PNV142" s="228"/>
      <c r="PNW142" s="228"/>
      <c r="PNX142" s="228"/>
      <c r="PNY142" s="228"/>
      <c r="PNZ142" s="228"/>
      <c r="POA142" s="228"/>
      <c r="POB142" s="229"/>
      <c r="POC142" s="230"/>
      <c r="POD142" s="230"/>
      <c r="POE142" s="231"/>
      <c r="POF142" s="229"/>
      <c r="POG142" s="230"/>
      <c r="POH142" s="229"/>
      <c r="POI142" s="229"/>
      <c r="POJ142" s="230"/>
      <c r="POK142" s="230"/>
      <c r="POL142" s="230"/>
      <c r="POM142" s="230"/>
      <c r="PON142" s="230"/>
      <c r="POO142" s="230"/>
      <c r="POP142" s="230"/>
      <c r="POQ142" s="230"/>
      <c r="POR142" s="230"/>
      <c r="POS142" s="230"/>
      <c r="POT142" s="230"/>
      <c r="POU142" s="230"/>
      <c r="POV142" s="229"/>
      <c r="POW142" s="226"/>
      <c r="POX142" s="227"/>
      <c r="POY142" s="227"/>
      <c r="POZ142" s="227"/>
      <c r="PPA142" s="228"/>
      <c r="PPB142" s="228"/>
      <c r="PPC142" s="228"/>
      <c r="PPD142" s="228"/>
      <c r="PPE142" s="228"/>
      <c r="PPF142" s="228"/>
      <c r="PPG142" s="229"/>
      <c r="PPH142" s="230"/>
      <c r="PPI142" s="230"/>
      <c r="PPJ142" s="231"/>
      <c r="PPK142" s="229"/>
      <c r="PPL142" s="230"/>
      <c r="PPM142" s="229"/>
      <c r="PPN142" s="229"/>
      <c r="PPO142" s="230"/>
      <c r="PPP142" s="230"/>
      <c r="PPQ142" s="230"/>
      <c r="PPR142" s="230"/>
      <c r="PPS142" s="230"/>
      <c r="PPT142" s="230"/>
      <c r="PPU142" s="230"/>
      <c r="PPV142" s="230"/>
      <c r="PPW142" s="230"/>
      <c r="PPX142" s="230"/>
      <c r="PPY142" s="230"/>
      <c r="PPZ142" s="230"/>
      <c r="PQA142" s="229"/>
      <c r="PQB142" s="226"/>
      <c r="PQC142" s="227"/>
      <c r="PQD142" s="227"/>
      <c r="PQE142" s="227"/>
      <c r="PQF142" s="228"/>
      <c r="PQG142" s="228"/>
      <c r="PQH142" s="228"/>
      <c r="PQI142" s="228"/>
      <c r="PQJ142" s="228"/>
      <c r="PQK142" s="228"/>
      <c r="PQL142" s="229"/>
      <c r="PQM142" s="230"/>
      <c r="PQN142" s="230"/>
      <c r="PQO142" s="231"/>
      <c r="PQP142" s="229"/>
      <c r="PQQ142" s="230"/>
      <c r="PQR142" s="229"/>
      <c r="PQS142" s="229"/>
      <c r="PQT142" s="230"/>
      <c r="PQU142" s="230"/>
      <c r="PQV142" s="230"/>
      <c r="PQW142" s="230"/>
      <c r="PQX142" s="230"/>
      <c r="PQY142" s="230"/>
      <c r="PQZ142" s="230"/>
      <c r="PRA142" s="230"/>
      <c r="PRB142" s="230"/>
      <c r="PRC142" s="230"/>
      <c r="PRD142" s="230"/>
      <c r="PRE142" s="230"/>
      <c r="PRF142" s="229"/>
      <c r="PRG142" s="226"/>
      <c r="PRH142" s="227"/>
      <c r="PRI142" s="227"/>
      <c r="PRJ142" s="227"/>
      <c r="PRK142" s="228"/>
      <c r="PRL142" s="228"/>
      <c r="PRM142" s="228"/>
      <c r="PRN142" s="228"/>
      <c r="PRO142" s="228"/>
      <c r="PRP142" s="228"/>
      <c r="PRQ142" s="229"/>
      <c r="PRR142" s="230"/>
      <c r="PRS142" s="230"/>
      <c r="PRT142" s="231"/>
      <c r="PRU142" s="229"/>
      <c r="PRV142" s="230"/>
      <c r="PRW142" s="229"/>
      <c r="PRX142" s="229"/>
      <c r="PRY142" s="230"/>
      <c r="PRZ142" s="230"/>
      <c r="PSA142" s="230"/>
      <c r="PSB142" s="230"/>
      <c r="PSC142" s="230"/>
      <c r="PSD142" s="230"/>
      <c r="PSE142" s="230"/>
      <c r="PSF142" s="230"/>
      <c r="PSG142" s="230"/>
      <c r="PSH142" s="230"/>
      <c r="PSI142" s="230"/>
      <c r="PSJ142" s="230"/>
      <c r="PSK142" s="229"/>
      <c r="PSL142" s="226"/>
      <c r="PSM142" s="227"/>
      <c r="PSN142" s="227"/>
      <c r="PSO142" s="227"/>
      <c r="PSP142" s="228"/>
      <c r="PSQ142" s="228"/>
      <c r="PSR142" s="228"/>
      <c r="PSS142" s="228"/>
      <c r="PST142" s="228"/>
      <c r="PSU142" s="228"/>
      <c r="PSV142" s="229"/>
      <c r="PSW142" s="230"/>
      <c r="PSX142" s="230"/>
      <c r="PSY142" s="231"/>
      <c r="PSZ142" s="229"/>
      <c r="PTA142" s="230"/>
      <c r="PTB142" s="229"/>
      <c r="PTC142" s="229"/>
      <c r="PTD142" s="230"/>
      <c r="PTE142" s="230"/>
      <c r="PTF142" s="230"/>
      <c r="PTG142" s="230"/>
      <c r="PTH142" s="230"/>
      <c r="PTI142" s="230"/>
      <c r="PTJ142" s="230"/>
      <c r="PTK142" s="230"/>
      <c r="PTL142" s="230"/>
      <c r="PTM142" s="230"/>
      <c r="PTN142" s="230"/>
      <c r="PTO142" s="230"/>
      <c r="PTP142" s="229"/>
      <c r="PTQ142" s="226"/>
      <c r="PTR142" s="227"/>
      <c r="PTS142" s="227"/>
      <c r="PTT142" s="227"/>
      <c r="PTU142" s="228"/>
      <c r="PTV142" s="228"/>
      <c r="PTW142" s="228"/>
    </row>
    <row r="143" spans="1:11359" s="33" customFormat="1" ht="49.5" x14ac:dyDescent="0.95">
      <c r="A143" s="222">
        <v>4</v>
      </c>
      <c r="B143" s="25" t="s">
        <v>1203</v>
      </c>
      <c r="C143" s="35"/>
      <c r="D143" s="269"/>
      <c r="E143" s="269"/>
      <c r="F143" s="36"/>
      <c r="G143" s="36"/>
      <c r="H143" s="36"/>
      <c r="I143" s="36"/>
      <c r="J143" s="270"/>
      <c r="K143" s="270"/>
      <c r="L143" s="271"/>
      <c r="M143" s="272"/>
      <c r="N143" s="272"/>
      <c r="O143" s="272"/>
      <c r="P143" s="271"/>
      <c r="Q143" s="272"/>
      <c r="R143" s="271"/>
      <c r="S143" s="271"/>
      <c r="T143" s="273"/>
      <c r="U143" s="271"/>
      <c r="V143" s="272"/>
      <c r="W143" s="272"/>
      <c r="X143" s="272"/>
      <c r="Y143" s="272"/>
      <c r="Z143" s="272"/>
      <c r="AA143" s="272"/>
      <c r="AB143" s="272"/>
      <c r="AC143" s="272"/>
      <c r="AD143" s="272"/>
      <c r="AE143" s="272"/>
      <c r="AF143" s="260" t="s">
        <v>100</v>
      </c>
      <c r="AG143" s="32">
        <f t="shared" si="6"/>
        <v>0</v>
      </c>
    </row>
    <row r="144" spans="1:11359" s="33" customFormat="1" ht="49.5" x14ac:dyDescent="0.95">
      <c r="A144" s="34">
        <v>5</v>
      </c>
      <c r="B144" s="39" t="s">
        <v>1204</v>
      </c>
      <c r="C144" s="34">
        <v>312643</v>
      </c>
      <c r="D144" s="34">
        <v>312753</v>
      </c>
      <c r="E144" s="34"/>
      <c r="F144" s="41">
        <v>7</v>
      </c>
      <c r="G144" s="41">
        <v>12</v>
      </c>
      <c r="H144" s="41">
        <v>13</v>
      </c>
      <c r="I144" s="41">
        <v>17</v>
      </c>
      <c r="J144" s="41"/>
      <c r="K144" s="41"/>
      <c r="L144" s="42">
        <v>22</v>
      </c>
      <c r="M144" s="43"/>
      <c r="N144" s="43"/>
      <c r="O144" s="44"/>
      <c r="P144" s="42"/>
      <c r="Q144" s="43"/>
      <c r="R144" s="42"/>
      <c r="S144" s="42"/>
      <c r="T144" s="44"/>
      <c r="U144" s="42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2" t="s">
        <v>902</v>
      </c>
      <c r="AG144" s="32">
        <f t="shared" si="6"/>
        <v>110</v>
      </c>
    </row>
    <row r="145" spans="1:33" s="33" customFormat="1" ht="49.5" x14ac:dyDescent="0.95">
      <c r="A145" s="222">
        <v>6</v>
      </c>
      <c r="B145" s="39" t="s">
        <v>1205</v>
      </c>
      <c r="C145" s="34">
        <v>312753</v>
      </c>
      <c r="D145" s="34">
        <v>312854</v>
      </c>
      <c r="E145" s="34"/>
      <c r="F145" s="41">
        <v>7</v>
      </c>
      <c r="G145" s="41">
        <v>12</v>
      </c>
      <c r="H145" s="41">
        <v>13</v>
      </c>
      <c r="I145" s="41">
        <v>17</v>
      </c>
      <c r="J145" s="41"/>
      <c r="K145" s="41"/>
      <c r="L145" s="42">
        <v>16</v>
      </c>
      <c r="M145" s="43"/>
      <c r="N145" s="43"/>
      <c r="O145" s="43">
        <v>7</v>
      </c>
      <c r="P145" s="42"/>
      <c r="Q145" s="43"/>
      <c r="R145" s="42"/>
      <c r="S145" s="42"/>
      <c r="T145" s="44"/>
      <c r="U145" s="42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2" t="s">
        <v>926</v>
      </c>
      <c r="AG145" s="32">
        <f t="shared" si="6"/>
        <v>101</v>
      </c>
    </row>
    <row r="146" spans="1:33" s="33" customFormat="1" ht="49.5" x14ac:dyDescent="0.95">
      <c r="A146" s="34">
        <v>7</v>
      </c>
      <c r="B146" s="39" t="s">
        <v>1206</v>
      </c>
      <c r="C146" s="34">
        <v>312854</v>
      </c>
      <c r="D146" s="34">
        <v>312953</v>
      </c>
      <c r="E146" s="34"/>
      <c r="F146" s="41">
        <v>7</v>
      </c>
      <c r="G146" s="41">
        <v>12</v>
      </c>
      <c r="H146" s="41">
        <v>13</v>
      </c>
      <c r="I146" s="41">
        <v>17</v>
      </c>
      <c r="J146" s="41"/>
      <c r="K146" s="41"/>
      <c r="L146" s="42"/>
      <c r="M146" s="43"/>
      <c r="N146" s="43">
        <v>7</v>
      </c>
      <c r="O146" s="43">
        <v>7</v>
      </c>
      <c r="P146" s="42"/>
      <c r="Q146" s="43"/>
      <c r="R146" s="42"/>
      <c r="S146" s="42"/>
      <c r="T146" s="44"/>
      <c r="U146" s="42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2" t="s">
        <v>922</v>
      </c>
      <c r="AG146" s="32">
        <f t="shared" si="6"/>
        <v>99</v>
      </c>
    </row>
    <row r="147" spans="1:33" s="33" customFormat="1" ht="49.5" x14ac:dyDescent="0.95">
      <c r="A147" s="222">
        <v>8</v>
      </c>
      <c r="B147" s="39" t="s">
        <v>1207</v>
      </c>
      <c r="C147" s="34">
        <v>312953</v>
      </c>
      <c r="D147" s="34">
        <v>313081</v>
      </c>
      <c r="E147" s="34"/>
      <c r="F147" s="41">
        <v>7</v>
      </c>
      <c r="G147" s="41">
        <v>12</v>
      </c>
      <c r="H147" s="41">
        <v>13</v>
      </c>
      <c r="I147" s="41">
        <v>17</v>
      </c>
      <c r="J147" s="41"/>
      <c r="K147" s="41"/>
      <c r="L147" s="42"/>
      <c r="M147" s="43">
        <v>1</v>
      </c>
      <c r="N147" s="43">
        <v>15</v>
      </c>
      <c r="O147" s="44"/>
      <c r="P147" s="42"/>
      <c r="Q147" s="43"/>
      <c r="R147" s="42"/>
      <c r="S147" s="42"/>
      <c r="T147" s="44"/>
      <c r="U147" s="42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2" t="s">
        <v>919</v>
      </c>
      <c r="AG147" s="32">
        <f t="shared" si="6"/>
        <v>128</v>
      </c>
    </row>
    <row r="148" spans="1:33" s="33" customFormat="1" ht="99" x14ac:dyDescent="0.95">
      <c r="A148" s="34">
        <v>9</v>
      </c>
      <c r="B148" s="39" t="s">
        <v>1208</v>
      </c>
      <c r="C148" s="34">
        <v>313081</v>
      </c>
      <c r="D148" s="34">
        <v>313308</v>
      </c>
      <c r="E148" s="34"/>
      <c r="F148" s="41">
        <v>7</v>
      </c>
      <c r="G148" s="41">
        <v>12</v>
      </c>
      <c r="H148" s="41">
        <v>13</v>
      </c>
      <c r="I148" s="41">
        <v>20</v>
      </c>
      <c r="J148" s="41"/>
      <c r="K148" s="41"/>
      <c r="L148" s="42">
        <v>8</v>
      </c>
      <c r="M148" s="43"/>
      <c r="N148" s="43"/>
      <c r="O148" s="44"/>
      <c r="P148" s="42"/>
      <c r="Q148" s="43"/>
      <c r="R148" s="42"/>
      <c r="S148" s="42"/>
      <c r="T148" s="44"/>
      <c r="U148" s="42"/>
      <c r="V148" s="43"/>
      <c r="W148" s="43"/>
      <c r="X148" s="43"/>
      <c r="Y148" s="43">
        <v>1</v>
      </c>
      <c r="Z148" s="43"/>
      <c r="AA148" s="43"/>
      <c r="AB148" s="43"/>
      <c r="AC148" s="43"/>
      <c r="AD148" s="43"/>
      <c r="AE148" s="43"/>
      <c r="AF148" s="42" t="s">
        <v>1258</v>
      </c>
      <c r="AG148" s="32">
        <f t="shared" si="6"/>
        <v>227</v>
      </c>
    </row>
    <row r="149" spans="1:33" s="33" customFormat="1" ht="49.5" x14ac:dyDescent="0.95">
      <c r="A149" s="222">
        <v>10</v>
      </c>
      <c r="B149" s="39" t="s">
        <v>1209</v>
      </c>
      <c r="C149" s="34">
        <v>313308</v>
      </c>
      <c r="D149" s="34">
        <v>313370</v>
      </c>
      <c r="E149" s="34"/>
      <c r="F149" s="41">
        <v>7</v>
      </c>
      <c r="G149" s="41">
        <v>12</v>
      </c>
      <c r="H149" s="41"/>
      <c r="I149" s="41"/>
      <c r="J149" s="41"/>
      <c r="K149" s="41"/>
      <c r="L149" s="42"/>
      <c r="M149" s="43"/>
      <c r="N149" s="43"/>
      <c r="O149" s="44"/>
      <c r="P149" s="42"/>
      <c r="Q149" s="43"/>
      <c r="R149" s="42"/>
      <c r="S149" s="42"/>
      <c r="T149" s="44"/>
      <c r="U149" s="42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2" t="s">
        <v>1254</v>
      </c>
      <c r="AG149" s="32">
        <f t="shared" si="6"/>
        <v>62</v>
      </c>
    </row>
    <row r="150" spans="1:33" s="33" customFormat="1" ht="49.5" x14ac:dyDescent="0.95">
      <c r="A150" s="222">
        <v>11</v>
      </c>
      <c r="B150" s="25" t="s">
        <v>1210</v>
      </c>
      <c r="C150" s="35"/>
      <c r="D150" s="269"/>
      <c r="E150" s="269"/>
      <c r="F150" s="36"/>
      <c r="G150" s="36"/>
      <c r="H150" s="36"/>
      <c r="I150" s="36"/>
      <c r="J150" s="270"/>
      <c r="K150" s="270"/>
      <c r="L150" s="271"/>
      <c r="M150" s="272"/>
      <c r="N150" s="272"/>
      <c r="O150" s="272"/>
      <c r="P150" s="271"/>
      <c r="Q150" s="272"/>
      <c r="R150" s="271"/>
      <c r="S150" s="271"/>
      <c r="T150" s="273"/>
      <c r="U150" s="271"/>
      <c r="V150" s="272"/>
      <c r="W150" s="272"/>
      <c r="X150" s="272"/>
      <c r="Y150" s="272"/>
      <c r="Z150" s="272"/>
      <c r="AA150" s="272"/>
      <c r="AB150" s="272"/>
      <c r="AC150" s="272"/>
      <c r="AD150" s="272"/>
      <c r="AE150" s="272"/>
      <c r="AF150" s="260" t="s">
        <v>100</v>
      </c>
      <c r="AG150" s="32">
        <f t="shared" si="6"/>
        <v>0</v>
      </c>
    </row>
    <row r="151" spans="1:33" s="33" customFormat="1" ht="49.5" x14ac:dyDescent="0.95">
      <c r="A151" s="222">
        <v>12</v>
      </c>
      <c r="B151" s="39" t="s">
        <v>1211</v>
      </c>
      <c r="C151" s="34"/>
      <c r="D151" s="34"/>
      <c r="E151" s="34"/>
      <c r="F151" s="41">
        <v>7</v>
      </c>
      <c r="G151" s="41">
        <v>12</v>
      </c>
      <c r="H151" s="41">
        <v>14</v>
      </c>
      <c r="I151" s="41">
        <v>17</v>
      </c>
      <c r="J151" s="41"/>
      <c r="K151" s="41"/>
      <c r="L151" s="42"/>
      <c r="M151" s="43"/>
      <c r="N151" s="43"/>
      <c r="O151" s="44"/>
      <c r="P151" s="42"/>
      <c r="Q151" s="43"/>
      <c r="R151" s="42"/>
      <c r="S151" s="42"/>
      <c r="T151" s="44"/>
      <c r="U151" s="42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2" t="s">
        <v>951</v>
      </c>
      <c r="AG151" s="32">
        <f t="shared" si="6"/>
        <v>0</v>
      </c>
    </row>
    <row r="152" spans="1:33" s="33" customFormat="1" ht="49.5" x14ac:dyDescent="0.95">
      <c r="A152" s="34">
        <v>13</v>
      </c>
      <c r="B152" s="39" t="s">
        <v>1212</v>
      </c>
      <c r="C152" s="34"/>
      <c r="D152" s="34"/>
      <c r="E152" s="34"/>
      <c r="F152" s="41">
        <v>7</v>
      </c>
      <c r="G152" s="41">
        <v>12</v>
      </c>
      <c r="H152" s="41">
        <v>14</v>
      </c>
      <c r="I152" s="41">
        <v>17</v>
      </c>
      <c r="J152" s="41"/>
      <c r="K152" s="41"/>
      <c r="L152" s="42"/>
      <c r="M152" s="43"/>
      <c r="N152" s="43"/>
      <c r="O152" s="44"/>
      <c r="P152" s="42"/>
      <c r="Q152" s="43"/>
      <c r="R152" s="42"/>
      <c r="S152" s="42"/>
      <c r="T152" s="44"/>
      <c r="U152" s="42"/>
      <c r="V152" s="43"/>
      <c r="W152" s="43"/>
      <c r="X152" s="44"/>
      <c r="Y152" s="43"/>
      <c r="Z152" s="44"/>
      <c r="AA152" s="44"/>
      <c r="AB152" s="43"/>
      <c r="AC152" s="43"/>
      <c r="AD152" s="43"/>
      <c r="AE152" s="43"/>
      <c r="AF152" s="42" t="s">
        <v>951</v>
      </c>
      <c r="AG152" s="32">
        <f t="shared" si="6"/>
        <v>0</v>
      </c>
    </row>
    <row r="153" spans="1:33" s="33" customFormat="1" ht="49.5" x14ac:dyDescent="0.95">
      <c r="A153" s="222">
        <v>14</v>
      </c>
      <c r="B153" s="39" t="s">
        <v>1213</v>
      </c>
      <c r="C153" s="34"/>
      <c r="D153" s="34"/>
      <c r="E153" s="34"/>
      <c r="F153" s="41">
        <v>7</v>
      </c>
      <c r="G153" s="41">
        <v>12</v>
      </c>
      <c r="H153" s="41">
        <v>14</v>
      </c>
      <c r="I153" s="41">
        <v>17</v>
      </c>
      <c r="J153" s="41"/>
      <c r="K153" s="41"/>
      <c r="L153" s="42"/>
      <c r="M153" s="43"/>
      <c r="N153" s="43"/>
      <c r="O153" s="44"/>
      <c r="P153" s="42"/>
      <c r="Q153" s="43"/>
      <c r="R153" s="42"/>
      <c r="S153" s="42"/>
      <c r="T153" s="44"/>
      <c r="U153" s="42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2" t="s">
        <v>951</v>
      </c>
      <c r="AG153" s="32">
        <f t="shared" si="6"/>
        <v>0</v>
      </c>
    </row>
    <row r="154" spans="1:33" s="33" customFormat="1" ht="49.5" x14ac:dyDescent="0.95">
      <c r="A154" s="34">
        <v>15</v>
      </c>
      <c r="B154" s="39" t="s">
        <v>1214</v>
      </c>
      <c r="C154" s="34">
        <v>313370</v>
      </c>
      <c r="D154" s="34">
        <v>313519</v>
      </c>
      <c r="E154" s="34"/>
      <c r="F154" s="41">
        <v>7</v>
      </c>
      <c r="G154" s="41">
        <v>12</v>
      </c>
      <c r="H154" s="41">
        <v>13</v>
      </c>
      <c r="I154" s="41">
        <v>17</v>
      </c>
      <c r="J154" s="41"/>
      <c r="K154" s="41"/>
      <c r="L154" s="42"/>
      <c r="M154" s="43">
        <v>3</v>
      </c>
      <c r="N154" s="43">
        <v>15</v>
      </c>
      <c r="O154" s="44"/>
      <c r="P154" s="42"/>
      <c r="Q154" s="43"/>
      <c r="R154" s="42"/>
      <c r="S154" s="42"/>
      <c r="T154" s="44"/>
      <c r="U154" s="42"/>
      <c r="V154" s="43"/>
      <c r="W154" s="43"/>
      <c r="X154" s="43"/>
      <c r="Y154" s="43"/>
      <c r="Z154" s="43"/>
      <c r="AA154" s="43"/>
      <c r="AB154" s="43"/>
      <c r="AC154" s="211"/>
      <c r="AD154" s="43"/>
      <c r="AE154" s="43"/>
      <c r="AF154" s="42" t="s">
        <v>907</v>
      </c>
      <c r="AG154" s="32">
        <f t="shared" si="6"/>
        <v>149</v>
      </c>
    </row>
    <row r="155" spans="1:33" s="33" customFormat="1" ht="49.5" x14ac:dyDescent="0.95">
      <c r="A155" s="222">
        <v>16</v>
      </c>
      <c r="B155" s="39" t="s">
        <v>1215</v>
      </c>
      <c r="C155" s="34"/>
      <c r="D155" s="34"/>
      <c r="E155" s="34"/>
      <c r="F155" s="41">
        <v>7</v>
      </c>
      <c r="G155" s="41">
        <v>12</v>
      </c>
      <c r="H155" s="41">
        <v>13</v>
      </c>
      <c r="I155" s="41">
        <v>17</v>
      </c>
      <c r="J155" s="41"/>
      <c r="K155" s="41"/>
      <c r="L155" s="42"/>
      <c r="M155" s="43"/>
      <c r="N155" s="43"/>
      <c r="O155" s="44"/>
      <c r="P155" s="42"/>
      <c r="Q155" s="43"/>
      <c r="R155" s="42"/>
      <c r="S155" s="42"/>
      <c r="T155" s="44"/>
      <c r="U155" s="42"/>
      <c r="V155" s="43"/>
      <c r="W155" s="43"/>
      <c r="X155" s="43"/>
      <c r="Y155" s="43"/>
      <c r="Z155" s="43"/>
      <c r="AA155" s="43"/>
      <c r="AB155" s="43"/>
      <c r="AC155" s="211"/>
      <c r="AD155" s="43"/>
      <c r="AE155" s="43"/>
      <c r="AF155" s="42"/>
      <c r="AG155" s="32">
        <f t="shared" si="6"/>
        <v>0</v>
      </c>
    </row>
    <row r="156" spans="1:33" s="33" customFormat="1" ht="49.5" x14ac:dyDescent="0.95">
      <c r="A156" s="34">
        <v>17</v>
      </c>
      <c r="B156" s="39" t="s">
        <v>1216</v>
      </c>
      <c r="C156" s="34"/>
      <c r="D156" s="34"/>
      <c r="E156" s="34"/>
      <c r="F156" s="41">
        <v>7</v>
      </c>
      <c r="G156" s="41">
        <v>12</v>
      </c>
      <c r="H156" s="41">
        <v>13</v>
      </c>
      <c r="I156" s="41">
        <v>17</v>
      </c>
      <c r="J156" s="41"/>
      <c r="K156" s="41"/>
      <c r="L156" s="42"/>
      <c r="M156" s="43"/>
      <c r="N156" s="43"/>
      <c r="O156" s="44"/>
      <c r="P156" s="42"/>
      <c r="Q156" s="43"/>
      <c r="R156" s="42"/>
      <c r="S156" s="42"/>
      <c r="T156" s="44"/>
      <c r="U156" s="42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2"/>
      <c r="AG156" s="32">
        <f t="shared" si="6"/>
        <v>0</v>
      </c>
    </row>
    <row r="157" spans="1:33" s="33" customFormat="1" ht="49.5" x14ac:dyDescent="0.95">
      <c r="A157" s="222">
        <v>18</v>
      </c>
      <c r="B157" s="45" t="s">
        <v>1217</v>
      </c>
      <c r="C157" s="34"/>
      <c r="D157" s="34"/>
      <c r="E157" s="34"/>
      <c r="F157" s="41"/>
      <c r="G157" s="41"/>
      <c r="H157" s="41"/>
      <c r="I157" s="41"/>
      <c r="J157" s="41"/>
      <c r="K157" s="41"/>
      <c r="L157" s="42"/>
      <c r="M157" s="43"/>
      <c r="N157" s="43"/>
      <c r="O157" s="44"/>
      <c r="P157" s="42"/>
      <c r="Q157" s="43"/>
      <c r="R157" s="42"/>
      <c r="S157" s="42"/>
      <c r="T157" s="44"/>
      <c r="U157" s="42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2"/>
      <c r="AG157" s="32">
        <f t="shared" si="6"/>
        <v>0</v>
      </c>
    </row>
    <row r="158" spans="1:33" s="33" customFormat="1" ht="49.5" x14ac:dyDescent="0.95">
      <c r="A158" s="34">
        <v>19</v>
      </c>
      <c r="B158" s="39" t="s">
        <v>1218</v>
      </c>
      <c r="C158" s="34"/>
      <c r="D158" s="40"/>
      <c r="E158" s="34"/>
      <c r="F158" s="41">
        <v>7</v>
      </c>
      <c r="G158" s="41">
        <v>12</v>
      </c>
      <c r="H158" s="41">
        <v>13</v>
      </c>
      <c r="I158" s="41">
        <v>17</v>
      </c>
      <c r="J158" s="41"/>
      <c r="K158" s="41"/>
      <c r="L158" s="42"/>
      <c r="M158" s="43"/>
      <c r="N158" s="43"/>
      <c r="O158" s="44"/>
      <c r="P158" s="42"/>
      <c r="Q158" s="43"/>
      <c r="R158" s="42"/>
      <c r="S158" s="42"/>
      <c r="T158" s="44"/>
      <c r="U158" s="42"/>
      <c r="V158" s="43"/>
      <c r="W158" s="43"/>
      <c r="X158" s="43"/>
      <c r="Y158" s="43"/>
      <c r="Z158" s="44"/>
      <c r="AA158" s="44"/>
      <c r="AB158" s="43"/>
      <c r="AC158" s="43"/>
      <c r="AD158" s="43"/>
      <c r="AE158" s="43"/>
      <c r="AF158" s="42"/>
      <c r="AG158" s="32">
        <f t="shared" si="6"/>
        <v>0</v>
      </c>
    </row>
    <row r="159" spans="1:33" s="33" customFormat="1" ht="49.5" x14ac:dyDescent="0.95">
      <c r="A159" s="222">
        <v>20</v>
      </c>
      <c r="B159" s="39" t="s">
        <v>1219</v>
      </c>
      <c r="C159" s="40"/>
      <c r="D159" s="40"/>
      <c r="E159" s="34"/>
      <c r="F159" s="41">
        <v>7</v>
      </c>
      <c r="G159" s="41">
        <v>12</v>
      </c>
      <c r="H159" s="41">
        <v>13</v>
      </c>
      <c r="I159" s="41">
        <v>17</v>
      </c>
      <c r="J159" s="41"/>
      <c r="K159" s="41"/>
      <c r="L159" s="42"/>
      <c r="M159" s="43"/>
      <c r="N159" s="44"/>
      <c r="O159" s="44"/>
      <c r="P159" s="42"/>
      <c r="Q159" s="43"/>
      <c r="R159" s="42"/>
      <c r="S159" s="42"/>
      <c r="T159" s="44"/>
      <c r="U159" s="42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2"/>
      <c r="AG159" s="32">
        <f t="shared" si="6"/>
        <v>0</v>
      </c>
    </row>
    <row r="160" spans="1:33" s="33" customFormat="1" ht="49.5" x14ac:dyDescent="0.95">
      <c r="A160" s="34">
        <v>21</v>
      </c>
      <c r="B160" s="39" t="s">
        <v>1220</v>
      </c>
      <c r="C160" s="34"/>
      <c r="D160" s="34"/>
      <c r="E160" s="34"/>
      <c r="F160" s="41">
        <v>7</v>
      </c>
      <c r="G160" s="41">
        <v>12</v>
      </c>
      <c r="H160" s="41">
        <v>13</v>
      </c>
      <c r="I160" s="41">
        <v>17</v>
      </c>
      <c r="J160" s="41"/>
      <c r="K160" s="41"/>
      <c r="L160" s="42"/>
      <c r="M160" s="43"/>
      <c r="N160" s="43"/>
      <c r="O160" s="44"/>
      <c r="P160" s="42"/>
      <c r="Q160" s="43"/>
      <c r="R160" s="42"/>
      <c r="S160" s="42"/>
      <c r="T160" s="44"/>
      <c r="U160" s="42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2"/>
      <c r="AG160" s="32">
        <f t="shared" si="6"/>
        <v>0</v>
      </c>
    </row>
    <row r="161" spans="1:160" s="33" customFormat="1" ht="49.5" x14ac:dyDescent="0.95">
      <c r="A161" s="222">
        <v>22</v>
      </c>
      <c r="B161" s="39" t="s">
        <v>1221</v>
      </c>
      <c r="C161" s="40"/>
      <c r="D161" s="40"/>
      <c r="E161" s="34"/>
      <c r="F161" s="41">
        <v>7</v>
      </c>
      <c r="G161" s="41">
        <v>12</v>
      </c>
      <c r="H161" s="41">
        <v>13</v>
      </c>
      <c r="I161" s="41">
        <v>17</v>
      </c>
      <c r="J161" s="41"/>
      <c r="K161" s="41"/>
      <c r="L161" s="42"/>
      <c r="M161" s="43"/>
      <c r="N161" s="44"/>
      <c r="O161" s="44"/>
      <c r="P161" s="42"/>
      <c r="Q161" s="43"/>
      <c r="R161" s="42"/>
      <c r="S161" s="42"/>
      <c r="T161" s="44"/>
      <c r="U161" s="42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2"/>
      <c r="AG161" s="32">
        <f t="shared" si="6"/>
        <v>0</v>
      </c>
    </row>
    <row r="162" spans="1:160" s="33" customFormat="1" ht="49.5" x14ac:dyDescent="0.95">
      <c r="A162" s="34">
        <v>23</v>
      </c>
      <c r="B162" s="39" t="s">
        <v>1222</v>
      </c>
      <c r="C162" s="40"/>
      <c r="D162" s="40"/>
      <c r="E162" s="34"/>
      <c r="F162" s="41">
        <v>7</v>
      </c>
      <c r="G162" s="41">
        <v>12</v>
      </c>
      <c r="H162" s="41">
        <v>13</v>
      </c>
      <c r="I162" s="41">
        <v>17</v>
      </c>
      <c r="J162" s="41"/>
      <c r="K162" s="41"/>
      <c r="L162" s="42"/>
      <c r="M162" s="43"/>
      <c r="N162" s="44"/>
      <c r="O162" s="44"/>
      <c r="P162" s="42"/>
      <c r="Q162" s="43"/>
      <c r="R162" s="42"/>
      <c r="S162" s="42"/>
      <c r="T162" s="44"/>
      <c r="U162" s="42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2"/>
      <c r="AG162" s="32">
        <f t="shared" si="6"/>
        <v>0</v>
      </c>
    </row>
    <row r="163" spans="1:160" s="33" customFormat="1" ht="49.5" x14ac:dyDescent="0.95">
      <c r="A163" s="222">
        <v>24</v>
      </c>
      <c r="B163" s="39" t="s">
        <v>1223</v>
      </c>
      <c r="C163" s="40"/>
      <c r="D163" s="40"/>
      <c r="E163" s="34"/>
      <c r="F163" s="41">
        <v>7</v>
      </c>
      <c r="G163" s="41">
        <v>12</v>
      </c>
      <c r="H163" s="41">
        <v>13</v>
      </c>
      <c r="I163" s="41">
        <v>17</v>
      </c>
      <c r="J163" s="41"/>
      <c r="K163" s="41"/>
      <c r="L163" s="42"/>
      <c r="M163" s="43"/>
      <c r="N163" s="44"/>
      <c r="O163" s="44"/>
      <c r="P163" s="42"/>
      <c r="Q163" s="43"/>
      <c r="R163" s="42"/>
      <c r="S163" s="42"/>
      <c r="T163" s="44"/>
      <c r="U163" s="42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2"/>
      <c r="AG163" s="32">
        <f t="shared" si="6"/>
        <v>0</v>
      </c>
    </row>
    <row r="164" spans="1:160" s="33" customFormat="1" ht="49.5" x14ac:dyDescent="0.95">
      <c r="A164" s="34">
        <v>25</v>
      </c>
      <c r="B164" s="45" t="s">
        <v>1224</v>
      </c>
      <c r="C164" s="40"/>
      <c r="D164" s="40"/>
      <c r="E164" s="34"/>
      <c r="F164" s="41"/>
      <c r="G164" s="41"/>
      <c r="H164" s="41"/>
      <c r="I164" s="41"/>
      <c r="J164" s="41"/>
      <c r="K164" s="41"/>
      <c r="L164" s="42"/>
      <c r="M164" s="43"/>
      <c r="N164" s="44"/>
      <c r="O164" s="44"/>
      <c r="P164" s="42"/>
      <c r="Q164" s="43"/>
      <c r="R164" s="42"/>
      <c r="S164" s="42"/>
      <c r="T164" s="44"/>
      <c r="U164" s="42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2"/>
      <c r="AG164" s="32">
        <f t="shared" si="6"/>
        <v>0</v>
      </c>
    </row>
    <row r="165" spans="1:160" s="33" customFormat="1" ht="49.5" x14ac:dyDescent="0.95">
      <c r="A165" s="222">
        <v>26</v>
      </c>
      <c r="B165" s="39" t="s">
        <v>1225</v>
      </c>
      <c r="C165" s="40"/>
      <c r="D165" s="34"/>
      <c r="E165" s="34"/>
      <c r="F165" s="41">
        <v>7</v>
      </c>
      <c r="G165" s="41">
        <v>12</v>
      </c>
      <c r="H165" s="41">
        <v>13</v>
      </c>
      <c r="I165" s="41">
        <v>17</v>
      </c>
      <c r="J165" s="41"/>
      <c r="K165" s="41"/>
      <c r="L165" s="42"/>
      <c r="M165" s="43"/>
      <c r="N165" s="43"/>
      <c r="O165" s="44"/>
      <c r="P165" s="42"/>
      <c r="Q165" s="43"/>
      <c r="R165" s="42"/>
      <c r="S165" s="42"/>
      <c r="T165" s="44"/>
      <c r="U165" s="42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2"/>
      <c r="AG165" s="32">
        <f t="shared" si="6"/>
        <v>0</v>
      </c>
    </row>
    <row r="166" spans="1:160" s="33" customFormat="1" ht="49.5" x14ac:dyDescent="0.95">
      <c r="A166" s="34">
        <v>27</v>
      </c>
      <c r="B166" s="39" t="s">
        <v>1226</v>
      </c>
      <c r="C166" s="34"/>
      <c r="D166" s="34"/>
      <c r="E166" s="34"/>
      <c r="F166" s="41">
        <v>7</v>
      </c>
      <c r="G166" s="41">
        <v>12</v>
      </c>
      <c r="H166" s="41">
        <v>13</v>
      </c>
      <c r="I166" s="41">
        <v>17</v>
      </c>
      <c r="J166" s="41"/>
      <c r="K166" s="41"/>
      <c r="L166" s="42"/>
      <c r="M166" s="43"/>
      <c r="N166" s="43"/>
      <c r="O166" s="44"/>
      <c r="P166" s="42"/>
      <c r="Q166" s="43"/>
      <c r="R166" s="42"/>
      <c r="S166" s="42"/>
      <c r="T166" s="44"/>
      <c r="U166" s="42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2"/>
      <c r="AG166" s="32">
        <f t="shared" si="6"/>
        <v>0</v>
      </c>
    </row>
    <row r="167" spans="1:160" s="33" customFormat="1" ht="49.5" x14ac:dyDescent="0.95">
      <c r="A167" s="222">
        <v>28</v>
      </c>
      <c r="B167" s="39" t="s">
        <v>1227</v>
      </c>
      <c r="C167" s="34"/>
      <c r="D167" s="34"/>
      <c r="E167" s="34"/>
      <c r="F167" s="41">
        <v>7</v>
      </c>
      <c r="G167" s="41">
        <v>12</v>
      </c>
      <c r="H167" s="41">
        <v>13</v>
      </c>
      <c r="I167" s="41">
        <v>17</v>
      </c>
      <c r="J167" s="41"/>
      <c r="K167" s="41"/>
      <c r="L167" s="42"/>
      <c r="M167" s="43"/>
      <c r="N167" s="43"/>
      <c r="O167" s="44"/>
      <c r="P167" s="42"/>
      <c r="Q167" s="43"/>
      <c r="R167" s="42"/>
      <c r="S167" s="42"/>
      <c r="T167" s="44"/>
      <c r="U167" s="42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2"/>
      <c r="AG167" s="32">
        <f t="shared" si="6"/>
        <v>0</v>
      </c>
    </row>
    <row r="168" spans="1:160" s="33" customFormat="1" ht="49.5" x14ac:dyDescent="0.95">
      <c r="A168" s="34">
        <v>29</v>
      </c>
      <c r="B168" s="39" t="s">
        <v>1228</v>
      </c>
      <c r="C168" s="34"/>
      <c r="D168" s="34"/>
      <c r="E168" s="34"/>
      <c r="F168" s="41">
        <v>7</v>
      </c>
      <c r="G168" s="41">
        <v>12</v>
      </c>
      <c r="H168" s="41">
        <v>13</v>
      </c>
      <c r="I168" s="41">
        <v>17</v>
      </c>
      <c r="J168" s="41"/>
      <c r="K168" s="41"/>
      <c r="L168" s="42"/>
      <c r="M168" s="43"/>
      <c r="N168" s="43"/>
      <c r="O168" s="44"/>
      <c r="P168" s="42"/>
      <c r="Q168" s="43"/>
      <c r="R168" s="42"/>
      <c r="S168" s="42"/>
      <c r="T168" s="44"/>
      <c r="U168" s="42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2"/>
      <c r="AG168" s="32">
        <f t="shared" si="6"/>
        <v>0</v>
      </c>
    </row>
    <row r="169" spans="1:160" s="33" customFormat="1" ht="49.5" x14ac:dyDescent="0.95">
      <c r="A169" s="222">
        <v>30</v>
      </c>
      <c r="B169" s="39" t="s">
        <v>1229</v>
      </c>
      <c r="C169" s="34"/>
      <c r="D169" s="34"/>
      <c r="E169" s="34"/>
      <c r="F169" s="41">
        <v>7</v>
      </c>
      <c r="G169" s="41">
        <v>12</v>
      </c>
      <c r="H169" s="41">
        <v>13</v>
      </c>
      <c r="I169" s="41">
        <v>17</v>
      </c>
      <c r="J169" s="41"/>
      <c r="K169" s="41"/>
      <c r="L169" s="42"/>
      <c r="M169" s="43"/>
      <c r="N169" s="43"/>
      <c r="O169" s="44"/>
      <c r="P169" s="42"/>
      <c r="Q169" s="43"/>
      <c r="R169" s="42"/>
      <c r="S169" s="42"/>
      <c r="T169" s="44"/>
      <c r="U169" s="42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2"/>
      <c r="AG169" s="32">
        <f t="shared" si="6"/>
        <v>0</v>
      </c>
    </row>
    <row r="170" spans="1:160" s="33" customFormat="1" ht="50" thickBot="1" x14ac:dyDescent="1">
      <c r="A170" s="34">
        <v>31</v>
      </c>
      <c r="B170" s="39" t="s">
        <v>1230</v>
      </c>
      <c r="C170" s="34"/>
      <c r="D170" s="40"/>
      <c r="E170" s="34"/>
      <c r="F170" s="41">
        <v>7</v>
      </c>
      <c r="G170" s="41">
        <v>12</v>
      </c>
      <c r="H170" s="41">
        <v>13</v>
      </c>
      <c r="I170" s="41">
        <v>17</v>
      </c>
      <c r="J170" s="41"/>
      <c r="K170" s="41"/>
      <c r="L170" s="42"/>
      <c r="M170" s="43"/>
      <c r="N170" s="43"/>
      <c r="O170" s="43"/>
      <c r="P170" s="42"/>
      <c r="Q170" s="43"/>
      <c r="R170" s="42"/>
      <c r="S170" s="42"/>
      <c r="T170" s="43"/>
      <c r="U170" s="42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2"/>
      <c r="AG170" s="32">
        <f t="shared" si="6"/>
        <v>0</v>
      </c>
    </row>
    <row r="171" spans="1:160" s="67" customFormat="1" ht="50.5" thickTop="1" thickBot="1" x14ac:dyDescent="1">
      <c r="A171" s="317" t="s">
        <v>22</v>
      </c>
      <c r="B171" s="318"/>
      <c r="C171" s="57"/>
      <c r="D171" s="58"/>
      <c r="E171" s="59"/>
      <c r="F171" s="60"/>
      <c r="G171" s="61"/>
      <c r="H171" s="61"/>
      <c r="I171" s="61"/>
      <c r="J171" s="61"/>
      <c r="K171" s="62"/>
      <c r="L171" s="63">
        <f t="shared" ref="L171:AD171" si="7">SUM(L140:L170)</f>
        <v>65</v>
      </c>
      <c r="M171" s="64">
        <f t="shared" si="7"/>
        <v>4</v>
      </c>
      <c r="N171" s="64">
        <f t="shared" si="7"/>
        <v>37</v>
      </c>
      <c r="O171" s="64">
        <f t="shared" si="7"/>
        <v>14</v>
      </c>
      <c r="P171" s="64">
        <f t="shared" si="7"/>
        <v>0</v>
      </c>
      <c r="Q171" s="64">
        <f t="shared" si="7"/>
        <v>0</v>
      </c>
      <c r="R171" s="64">
        <f t="shared" si="7"/>
        <v>0</v>
      </c>
      <c r="S171" s="64">
        <f t="shared" si="7"/>
        <v>0</v>
      </c>
      <c r="T171" s="64">
        <f t="shared" si="7"/>
        <v>0</v>
      </c>
      <c r="U171" s="63">
        <f t="shared" si="7"/>
        <v>0</v>
      </c>
      <c r="V171" s="64">
        <f t="shared" si="7"/>
        <v>0</v>
      </c>
      <c r="W171" s="64">
        <f t="shared" si="7"/>
        <v>0</v>
      </c>
      <c r="X171" s="64">
        <f t="shared" si="7"/>
        <v>2</v>
      </c>
      <c r="Y171" s="64">
        <f t="shared" si="7"/>
        <v>3</v>
      </c>
      <c r="Z171" s="64">
        <f t="shared" si="7"/>
        <v>0</v>
      </c>
      <c r="AA171" s="64">
        <f t="shared" si="7"/>
        <v>0</v>
      </c>
      <c r="AB171" s="64">
        <f t="shared" si="7"/>
        <v>0</v>
      </c>
      <c r="AC171" s="64">
        <f t="shared" si="7"/>
        <v>16</v>
      </c>
      <c r="AD171" s="64">
        <f t="shared" si="7"/>
        <v>0</v>
      </c>
      <c r="AE171" s="63">
        <f>SUM(AE139:AE170)</f>
        <v>0</v>
      </c>
      <c r="AF171" s="63"/>
      <c r="AG171" s="32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</row>
    <row r="172" spans="1:160" s="67" customFormat="1" ht="50.5" thickTop="1" thickBot="1" x14ac:dyDescent="1">
      <c r="A172" s="319"/>
      <c r="B172" s="320"/>
      <c r="C172" s="68"/>
      <c r="D172" s="69"/>
      <c r="E172" s="70"/>
      <c r="F172" s="323"/>
      <c r="G172" s="324"/>
      <c r="H172" s="324"/>
      <c r="I172" s="324"/>
      <c r="J172" s="324"/>
      <c r="K172" s="69"/>
      <c r="L172" s="292" t="s">
        <v>30</v>
      </c>
      <c r="M172" s="294" t="s">
        <v>46</v>
      </c>
      <c r="N172" s="294" t="s">
        <v>29</v>
      </c>
      <c r="O172" s="292" t="s">
        <v>168</v>
      </c>
      <c r="P172" s="292" t="s">
        <v>193</v>
      </c>
      <c r="Q172" s="294" t="s">
        <v>333</v>
      </c>
      <c r="R172" s="294" t="s">
        <v>313</v>
      </c>
      <c r="S172" s="294" t="s">
        <v>496</v>
      </c>
      <c r="T172" s="294" t="s">
        <v>48</v>
      </c>
      <c r="U172" s="294" t="s">
        <v>35</v>
      </c>
      <c r="V172" s="331" t="s">
        <v>28</v>
      </c>
      <c r="W172" s="294" t="s">
        <v>53</v>
      </c>
      <c r="X172" s="294" t="s">
        <v>57</v>
      </c>
      <c r="Y172" s="294" t="s">
        <v>58</v>
      </c>
      <c r="Z172" s="292" t="s">
        <v>1097</v>
      </c>
      <c r="AA172" s="294" t="s">
        <v>141</v>
      </c>
      <c r="AB172" s="294" t="s">
        <v>967</v>
      </c>
      <c r="AC172" s="294" t="s">
        <v>1191</v>
      </c>
      <c r="AD172" s="294" t="s">
        <v>554</v>
      </c>
      <c r="AE172" s="329"/>
      <c r="AF172" s="294" t="s">
        <v>23</v>
      </c>
      <c r="AG172" s="32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</row>
    <row r="173" spans="1:160" s="67" customFormat="1" ht="185" customHeight="1" thickTop="1" x14ac:dyDescent="0.95">
      <c r="A173" s="319"/>
      <c r="B173" s="320"/>
      <c r="C173" s="68"/>
      <c r="D173" s="69"/>
      <c r="E173" s="70"/>
      <c r="F173" s="71"/>
      <c r="G173" s="325"/>
      <c r="H173" s="325"/>
      <c r="I173" s="325"/>
      <c r="J173" s="325"/>
      <c r="K173" s="70"/>
      <c r="L173" s="293"/>
      <c r="M173" s="295"/>
      <c r="N173" s="295"/>
      <c r="O173" s="293"/>
      <c r="P173" s="293"/>
      <c r="Q173" s="295"/>
      <c r="R173" s="295"/>
      <c r="S173" s="295"/>
      <c r="T173" s="295"/>
      <c r="U173" s="295"/>
      <c r="V173" s="332"/>
      <c r="W173" s="295"/>
      <c r="X173" s="295"/>
      <c r="Y173" s="295"/>
      <c r="Z173" s="293"/>
      <c r="AA173" s="295"/>
      <c r="AB173" s="295"/>
      <c r="AC173" s="295"/>
      <c r="AD173" s="295"/>
      <c r="AE173" s="330"/>
      <c r="AF173" s="295"/>
      <c r="AG173" s="32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</row>
    <row r="174" spans="1:160" s="67" customFormat="1" ht="49.5" x14ac:dyDescent="0.95">
      <c r="A174" s="321"/>
      <c r="B174" s="322"/>
      <c r="C174" s="72"/>
      <c r="D174" s="73"/>
      <c r="E174" s="74"/>
      <c r="F174" s="326"/>
      <c r="G174" s="327"/>
      <c r="H174" s="327"/>
      <c r="I174" s="327"/>
      <c r="J174" s="327"/>
      <c r="K174" s="328"/>
      <c r="L174" s="75">
        <f>L171*3200</f>
        <v>208000</v>
      </c>
      <c r="M174" s="76">
        <f>M171*4000</f>
        <v>16000</v>
      </c>
      <c r="N174" s="76">
        <f>N171*4800</f>
        <v>177600</v>
      </c>
      <c r="O174" s="75">
        <f>O171*5600</f>
        <v>78400</v>
      </c>
      <c r="P174" s="79">
        <f>P171*6400</f>
        <v>0</v>
      </c>
      <c r="Q174" s="76">
        <f>Q171*7200</f>
        <v>0</v>
      </c>
      <c r="R174" s="76">
        <f>R171*8000</f>
        <v>0</v>
      </c>
      <c r="S174" s="76">
        <f>S171*15200</f>
        <v>0</v>
      </c>
      <c r="T174" s="77">
        <f>T171*38400</f>
        <v>0</v>
      </c>
      <c r="U174" s="75">
        <f>U171*68000</f>
        <v>0</v>
      </c>
      <c r="V174" s="78">
        <f>V171*84000</f>
        <v>0</v>
      </c>
      <c r="W174" s="75">
        <f>W171*76000</f>
        <v>0</v>
      </c>
      <c r="X174" s="76">
        <f>X171*84000</f>
        <v>168000</v>
      </c>
      <c r="Y174" s="76">
        <f>Y171*80000</f>
        <v>240000</v>
      </c>
      <c r="Z174" s="79">
        <f>Z171*6500</f>
        <v>0</v>
      </c>
      <c r="AA174" s="76">
        <f>AA171*6000</f>
        <v>0</v>
      </c>
      <c r="AB174" s="76"/>
      <c r="AC174" s="76">
        <f>3*AC139</f>
        <v>228000</v>
      </c>
      <c r="AD174" s="75"/>
      <c r="AE174" s="80"/>
      <c r="AF174" s="75">
        <f>SUM(L174:AD174)</f>
        <v>1116000</v>
      </c>
      <c r="AG174" s="32"/>
    </row>
    <row r="176" spans="1:160" s="8" customFormat="1" ht="49.5" x14ac:dyDescent="0.95">
      <c r="A176" s="298" t="s">
        <v>0</v>
      </c>
      <c r="B176" s="298"/>
      <c r="C176" s="1" t="s">
        <v>1</v>
      </c>
      <c r="D176" s="1" t="s">
        <v>2</v>
      </c>
      <c r="E176" s="1"/>
      <c r="F176" s="1"/>
      <c r="G176" s="1"/>
      <c r="H176" s="1"/>
      <c r="I176" s="1"/>
      <c r="J176" s="1"/>
      <c r="K176" s="1"/>
      <c r="L176" s="2"/>
      <c r="M176" s="3"/>
      <c r="N176" s="4"/>
      <c r="O176" s="298" t="s">
        <v>1231</v>
      </c>
      <c r="P176" s="298"/>
      <c r="Q176" s="298"/>
      <c r="R176" s="298"/>
      <c r="S176" s="298"/>
      <c r="T176" s="298"/>
      <c r="U176" s="298"/>
      <c r="V176" s="298"/>
      <c r="W176" s="298"/>
      <c r="X176" s="298"/>
      <c r="Y176" s="2"/>
      <c r="Z176" s="2"/>
      <c r="AA176" s="2"/>
      <c r="AB176" s="2"/>
      <c r="AC176" s="2"/>
      <c r="AD176" s="2"/>
      <c r="AE176" s="2"/>
      <c r="AF176" s="5"/>
      <c r="AG176" s="6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</row>
    <row r="177" spans="1:11359" s="8" customFormat="1" ht="50.5" x14ac:dyDescent="0.95">
      <c r="A177" s="298" t="s">
        <v>3</v>
      </c>
      <c r="B177" s="298"/>
      <c r="C177" s="1" t="s">
        <v>1</v>
      </c>
      <c r="D177" s="83" t="s">
        <v>24</v>
      </c>
      <c r="E177" s="1"/>
      <c r="F177" s="1"/>
      <c r="G177" s="1"/>
      <c r="H177" s="1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6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</row>
    <row r="178" spans="1:11359" s="8" customFormat="1" ht="50.5" x14ac:dyDescent="0.95">
      <c r="A178" s="299" t="s">
        <v>4</v>
      </c>
      <c r="B178" s="299"/>
      <c r="C178" s="1" t="s">
        <v>1</v>
      </c>
      <c r="D178" s="84" t="s">
        <v>49</v>
      </c>
      <c r="E178" s="9"/>
      <c r="F178" s="1"/>
      <c r="G178" s="9"/>
      <c r="H178" s="9"/>
      <c r="I178" s="10"/>
      <c r="J178" s="10"/>
      <c r="K178" s="10"/>
      <c r="L178" s="11"/>
      <c r="M178" s="3"/>
      <c r="N178" s="4"/>
      <c r="O178" s="11"/>
      <c r="P178" s="11"/>
      <c r="Q178" s="3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5"/>
      <c r="AG178" s="6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</row>
    <row r="179" spans="1:11359" s="15" customFormat="1" ht="49.5" x14ac:dyDescent="0.95">
      <c r="A179" s="300" t="s">
        <v>5</v>
      </c>
      <c r="B179" s="300" t="s">
        <v>6</v>
      </c>
      <c r="C179" s="303" t="s">
        <v>7</v>
      </c>
      <c r="D179" s="304"/>
      <c r="E179" s="12" t="s">
        <v>8</v>
      </c>
      <c r="F179" s="305" t="s">
        <v>9</v>
      </c>
      <c r="G179" s="306"/>
      <c r="H179" s="306"/>
      <c r="I179" s="306"/>
      <c r="J179" s="306"/>
      <c r="K179" s="307"/>
      <c r="L179" s="308" t="s">
        <v>10</v>
      </c>
      <c r="M179" s="309"/>
      <c r="N179" s="309"/>
      <c r="O179" s="309"/>
      <c r="P179" s="309"/>
      <c r="Q179" s="309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  <c r="AD179" s="309"/>
      <c r="AE179" s="296" t="s">
        <v>11</v>
      </c>
      <c r="AF179" s="296" t="s">
        <v>12</v>
      </c>
      <c r="AG179" s="1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14"/>
      <c r="EX179" s="14"/>
      <c r="EY179" s="14"/>
      <c r="EZ179" s="14"/>
      <c r="FA179" s="14"/>
      <c r="FB179" s="14"/>
      <c r="FC179" s="14"/>
      <c r="FD179" s="14"/>
    </row>
    <row r="180" spans="1:11359" s="15" customFormat="1" ht="49.5" x14ac:dyDescent="0.95">
      <c r="A180" s="301"/>
      <c r="B180" s="301"/>
      <c r="C180" s="300" t="s">
        <v>13</v>
      </c>
      <c r="D180" s="300" t="s">
        <v>14</v>
      </c>
      <c r="E180" s="301" t="s">
        <v>15</v>
      </c>
      <c r="F180" s="311" t="s">
        <v>16</v>
      </c>
      <c r="G180" s="312"/>
      <c r="H180" s="312"/>
      <c r="I180" s="312"/>
      <c r="J180" s="312"/>
      <c r="K180" s="313"/>
      <c r="L180" s="296" t="s">
        <v>17</v>
      </c>
      <c r="M180" s="296" t="s">
        <v>45</v>
      </c>
      <c r="N180" s="296" t="s">
        <v>19</v>
      </c>
      <c r="O180" s="296" t="s">
        <v>169</v>
      </c>
      <c r="P180" s="296" t="s">
        <v>194</v>
      </c>
      <c r="Q180" s="296" t="s">
        <v>326</v>
      </c>
      <c r="R180" s="296" t="s">
        <v>1138</v>
      </c>
      <c r="S180" s="296" t="s">
        <v>604</v>
      </c>
      <c r="T180" s="296" t="s">
        <v>47</v>
      </c>
      <c r="U180" s="296" t="s">
        <v>18</v>
      </c>
      <c r="V180" s="316" t="s">
        <v>31</v>
      </c>
      <c r="W180" s="296" t="s">
        <v>54</v>
      </c>
      <c r="X180" s="314" t="s">
        <v>56</v>
      </c>
      <c r="Y180" s="314" t="s">
        <v>59</v>
      </c>
      <c r="Z180" s="296" t="s">
        <v>32</v>
      </c>
      <c r="AA180" s="296" t="s">
        <v>139</v>
      </c>
      <c r="AB180" s="296" t="s">
        <v>111</v>
      </c>
      <c r="AC180" s="296" t="s">
        <v>535</v>
      </c>
      <c r="AD180" s="296" t="s">
        <v>66</v>
      </c>
      <c r="AE180" s="310"/>
      <c r="AF180" s="310"/>
      <c r="AG180" s="1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14"/>
      <c r="EX180" s="14"/>
      <c r="EY180" s="14"/>
      <c r="EZ180" s="14"/>
      <c r="FA180" s="14"/>
      <c r="FB180" s="14"/>
      <c r="FC180" s="14"/>
      <c r="FD180" s="14"/>
    </row>
    <row r="181" spans="1:11359" s="15" customFormat="1" ht="154.5" customHeight="1" x14ac:dyDescent="0.95">
      <c r="A181" s="302"/>
      <c r="B181" s="302"/>
      <c r="C181" s="302"/>
      <c r="D181" s="302"/>
      <c r="E181" s="302"/>
      <c r="F181" s="16" t="s">
        <v>20</v>
      </c>
      <c r="G181" s="16" t="s">
        <v>21</v>
      </c>
      <c r="H181" s="16" t="s">
        <v>20</v>
      </c>
      <c r="I181" s="16" t="s">
        <v>21</v>
      </c>
      <c r="J181" s="16" t="s">
        <v>20</v>
      </c>
      <c r="K181" s="16" t="s">
        <v>21</v>
      </c>
      <c r="L181" s="297"/>
      <c r="M181" s="297"/>
      <c r="N181" s="297"/>
      <c r="O181" s="297"/>
      <c r="P181" s="297"/>
      <c r="Q181" s="297"/>
      <c r="R181" s="297"/>
      <c r="S181" s="297"/>
      <c r="T181" s="297"/>
      <c r="U181" s="297"/>
      <c r="V181" s="316"/>
      <c r="W181" s="297"/>
      <c r="X181" s="315"/>
      <c r="Y181" s="315"/>
      <c r="Z181" s="297"/>
      <c r="AA181" s="297"/>
      <c r="AB181" s="297"/>
      <c r="AC181" s="297"/>
      <c r="AD181" s="297"/>
      <c r="AE181" s="297"/>
      <c r="AF181" s="297"/>
      <c r="AG181" s="1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14"/>
      <c r="EX181" s="14"/>
      <c r="EY181" s="14"/>
      <c r="EZ181" s="14"/>
      <c r="FA181" s="14"/>
      <c r="FB181" s="14"/>
      <c r="FC181" s="14"/>
      <c r="FD181" s="14"/>
    </row>
    <row r="182" spans="1:11359" s="15" customFormat="1" ht="49.5" x14ac:dyDescent="0.95">
      <c r="A182" s="17"/>
      <c r="B182" s="18"/>
      <c r="C182" s="18"/>
      <c r="D182" s="17"/>
      <c r="E182" s="17"/>
      <c r="F182" s="19"/>
      <c r="G182" s="19"/>
      <c r="H182" s="19"/>
      <c r="I182" s="19"/>
      <c r="J182" s="19"/>
      <c r="K182" s="19"/>
      <c r="L182" s="20">
        <v>3200</v>
      </c>
      <c r="M182" s="21">
        <v>4000</v>
      </c>
      <c r="N182" s="21">
        <v>4800</v>
      </c>
      <c r="O182" s="20">
        <v>5600</v>
      </c>
      <c r="P182" s="22">
        <v>6400</v>
      </c>
      <c r="Q182" s="21">
        <v>7200</v>
      </c>
      <c r="R182" s="21">
        <v>32800</v>
      </c>
      <c r="S182" s="21">
        <v>37600</v>
      </c>
      <c r="T182" s="20">
        <v>38400</v>
      </c>
      <c r="U182" s="20">
        <v>68000</v>
      </c>
      <c r="V182" s="21">
        <v>84000</v>
      </c>
      <c r="W182" s="20">
        <v>76000</v>
      </c>
      <c r="X182" s="21">
        <v>84000</v>
      </c>
      <c r="Y182" s="21">
        <v>80000</v>
      </c>
      <c r="Z182" s="22">
        <v>6500</v>
      </c>
      <c r="AA182" s="21">
        <v>6000</v>
      </c>
      <c r="AB182" s="21">
        <v>84000</v>
      </c>
      <c r="AC182" s="21">
        <v>76000</v>
      </c>
      <c r="AD182" s="20">
        <v>76000</v>
      </c>
      <c r="AE182" s="23"/>
      <c r="AF182" s="17"/>
      <c r="AG182" s="1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14"/>
      <c r="EX182" s="14"/>
      <c r="EY182" s="14"/>
      <c r="EZ182" s="14"/>
      <c r="FA182" s="14"/>
      <c r="FB182" s="14"/>
      <c r="FC182" s="14"/>
      <c r="FD182" s="14"/>
    </row>
    <row r="183" spans="1:11359" s="33" customFormat="1" ht="49.5" x14ac:dyDescent="0.95">
      <c r="A183" s="34">
        <v>1</v>
      </c>
      <c r="B183" s="39" t="s">
        <v>1200</v>
      </c>
      <c r="C183" s="40">
        <v>296666</v>
      </c>
      <c r="D183" s="34">
        <v>296782</v>
      </c>
      <c r="E183" s="34"/>
      <c r="F183" s="41">
        <v>7</v>
      </c>
      <c r="G183" s="41">
        <v>12</v>
      </c>
      <c r="H183" s="41">
        <v>13</v>
      </c>
      <c r="I183" s="41">
        <v>17</v>
      </c>
      <c r="J183" s="41"/>
      <c r="K183" s="41"/>
      <c r="L183" s="42">
        <v>20</v>
      </c>
      <c r="M183" s="43"/>
      <c r="N183" s="43"/>
      <c r="O183" s="44"/>
      <c r="P183" s="42"/>
      <c r="Q183" s="43"/>
      <c r="R183" s="42"/>
      <c r="S183" s="42"/>
      <c r="T183" s="44"/>
      <c r="U183" s="42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2" t="s">
        <v>915</v>
      </c>
      <c r="AG183" s="32">
        <f>D183-C183</f>
        <v>116</v>
      </c>
    </row>
    <row r="184" spans="1:11359" s="33" customFormat="1" ht="49.5" x14ac:dyDescent="0.95">
      <c r="A184" s="222">
        <v>2</v>
      </c>
      <c r="B184" s="39" t="s">
        <v>1201</v>
      </c>
      <c r="C184" s="34">
        <v>296782</v>
      </c>
      <c r="D184" s="222">
        <v>297196</v>
      </c>
      <c r="E184" s="222"/>
      <c r="F184" s="41">
        <v>7</v>
      </c>
      <c r="G184" s="41">
        <v>12</v>
      </c>
      <c r="H184" s="41">
        <v>13</v>
      </c>
      <c r="I184" s="41">
        <v>17</v>
      </c>
      <c r="J184" s="224"/>
      <c r="K184" s="224"/>
      <c r="L184" s="245"/>
      <c r="M184" s="246"/>
      <c r="N184" s="246"/>
      <c r="O184" s="247"/>
      <c r="P184" s="245"/>
      <c r="Q184" s="246"/>
      <c r="R184" s="245"/>
      <c r="S184" s="245"/>
      <c r="T184" s="247"/>
      <c r="U184" s="245"/>
      <c r="V184" s="246"/>
      <c r="W184" s="246">
        <v>2</v>
      </c>
      <c r="X184" s="246"/>
      <c r="Y184" s="246"/>
      <c r="Z184" s="246"/>
      <c r="AA184" s="246"/>
      <c r="AB184" s="246"/>
      <c r="AC184" s="246">
        <v>10</v>
      </c>
      <c r="AD184" s="246"/>
      <c r="AE184" s="246"/>
      <c r="AF184" s="245" t="s">
        <v>1236</v>
      </c>
      <c r="AG184" s="32">
        <f t="shared" ref="AG184:AG213" si="8">D184-C184</f>
        <v>414</v>
      </c>
    </row>
    <row r="185" spans="1:11359" s="33" customFormat="1" ht="49.5" x14ac:dyDescent="0.95">
      <c r="A185" s="34">
        <v>3</v>
      </c>
      <c r="B185" s="39" t="s">
        <v>1202</v>
      </c>
      <c r="C185" s="222">
        <v>297196</v>
      </c>
      <c r="D185" s="34">
        <v>297557</v>
      </c>
      <c r="E185" s="34"/>
      <c r="F185" s="41">
        <v>7</v>
      </c>
      <c r="G185" s="41">
        <v>12</v>
      </c>
      <c r="H185" s="41">
        <v>13</v>
      </c>
      <c r="I185" s="41">
        <v>17</v>
      </c>
      <c r="J185" s="41"/>
      <c r="K185" s="41"/>
      <c r="L185" s="42"/>
      <c r="M185" s="43"/>
      <c r="N185" s="43"/>
      <c r="O185" s="44"/>
      <c r="P185" s="42"/>
      <c r="Q185" s="43"/>
      <c r="R185" s="42"/>
      <c r="S185" s="42"/>
      <c r="T185" s="44"/>
      <c r="U185" s="42"/>
      <c r="V185" s="43"/>
      <c r="W185" s="43"/>
      <c r="X185" s="43">
        <v>1</v>
      </c>
      <c r="Y185" s="43">
        <v>1</v>
      </c>
      <c r="Z185" s="43"/>
      <c r="AA185" s="43"/>
      <c r="AB185" s="43"/>
      <c r="AC185" s="43">
        <v>10</v>
      </c>
      <c r="AD185" s="43"/>
      <c r="AE185" s="43"/>
      <c r="AF185" s="245" t="s">
        <v>1244</v>
      </c>
      <c r="AG185" s="227">
        <f t="shared" si="8"/>
        <v>361</v>
      </c>
      <c r="AH185" s="230"/>
      <c r="AI185" s="230"/>
      <c r="AJ185" s="230"/>
      <c r="AK185" s="229"/>
      <c r="AL185" s="226"/>
      <c r="AM185" s="227"/>
      <c r="AN185" s="227"/>
      <c r="AO185" s="227"/>
      <c r="AP185" s="228"/>
      <c r="AQ185" s="228"/>
      <c r="AR185" s="228"/>
      <c r="AS185" s="228"/>
      <c r="AT185" s="228"/>
      <c r="AU185" s="228"/>
      <c r="AV185" s="229"/>
      <c r="AW185" s="230"/>
      <c r="AX185" s="230"/>
      <c r="AY185" s="231"/>
      <c r="AZ185" s="229"/>
      <c r="BA185" s="230"/>
      <c r="BB185" s="229"/>
      <c r="BC185" s="229"/>
      <c r="BD185" s="230"/>
      <c r="BE185" s="230"/>
      <c r="BF185" s="230"/>
      <c r="BG185" s="230"/>
      <c r="BH185" s="230"/>
      <c r="BI185" s="230"/>
      <c r="BJ185" s="230"/>
      <c r="BK185" s="230"/>
      <c r="BL185" s="230"/>
      <c r="BM185" s="230"/>
      <c r="BN185" s="230"/>
      <c r="BO185" s="230"/>
      <c r="BP185" s="229"/>
      <c r="BQ185" s="226"/>
      <c r="BR185" s="227"/>
      <c r="BS185" s="227"/>
      <c r="BT185" s="227"/>
      <c r="BU185" s="228"/>
      <c r="BV185" s="228"/>
      <c r="BW185" s="228"/>
      <c r="BX185" s="228"/>
      <c r="BY185" s="228"/>
      <c r="BZ185" s="228"/>
      <c r="CA185" s="229"/>
      <c r="CB185" s="230"/>
      <c r="CC185" s="230"/>
      <c r="CD185" s="231"/>
      <c r="CE185" s="229"/>
      <c r="CF185" s="230"/>
      <c r="CG185" s="229"/>
      <c r="CH185" s="229"/>
      <c r="CI185" s="230"/>
      <c r="CJ185" s="230"/>
      <c r="CK185" s="230"/>
      <c r="CL185" s="230"/>
      <c r="CM185" s="230"/>
      <c r="CN185" s="230"/>
      <c r="CO185" s="230"/>
      <c r="CP185" s="230"/>
      <c r="CQ185" s="230"/>
      <c r="CR185" s="230"/>
      <c r="CS185" s="230"/>
      <c r="CT185" s="230"/>
      <c r="CU185" s="229"/>
      <c r="CV185" s="226"/>
      <c r="CW185" s="227"/>
      <c r="CX185" s="227"/>
      <c r="CY185" s="227"/>
      <c r="CZ185" s="228"/>
      <c r="DA185" s="228"/>
      <c r="DB185" s="228"/>
      <c r="DC185" s="228"/>
      <c r="DD185" s="228"/>
      <c r="DE185" s="228"/>
      <c r="DF185" s="229"/>
      <c r="DG185" s="230"/>
      <c r="DH185" s="230"/>
      <c r="DI185" s="231"/>
      <c r="DJ185" s="229"/>
      <c r="DK185" s="230"/>
      <c r="DL185" s="229"/>
      <c r="DM185" s="229"/>
      <c r="DN185" s="230"/>
      <c r="DO185" s="230"/>
      <c r="DP185" s="230"/>
      <c r="DQ185" s="230"/>
      <c r="DR185" s="230"/>
      <c r="DS185" s="230"/>
      <c r="DT185" s="230"/>
      <c r="DU185" s="230"/>
      <c r="DV185" s="230"/>
      <c r="DW185" s="230"/>
      <c r="DX185" s="230"/>
      <c r="DY185" s="230"/>
      <c r="DZ185" s="229"/>
      <c r="EA185" s="226"/>
      <c r="EB185" s="227"/>
      <c r="EC185" s="227"/>
      <c r="ED185" s="227"/>
      <c r="EE185" s="228"/>
      <c r="EF185" s="228"/>
      <c r="EG185" s="228"/>
      <c r="EH185" s="228"/>
      <c r="EI185" s="228"/>
      <c r="EJ185" s="228"/>
      <c r="EK185" s="229"/>
      <c r="EL185" s="230"/>
      <c r="EM185" s="230"/>
      <c r="EN185" s="231"/>
      <c r="EO185" s="229"/>
      <c r="EP185" s="230"/>
      <c r="EQ185" s="229"/>
      <c r="ER185" s="229"/>
      <c r="ES185" s="230"/>
      <c r="ET185" s="230"/>
      <c r="EU185" s="230"/>
      <c r="EV185" s="230"/>
      <c r="EW185" s="230"/>
      <c r="EX185" s="230"/>
      <c r="EY185" s="230"/>
      <c r="EZ185" s="230"/>
      <c r="FA185" s="230"/>
      <c r="FB185" s="230"/>
      <c r="FC185" s="230"/>
      <c r="FD185" s="230"/>
      <c r="FE185" s="229"/>
      <c r="FF185" s="226"/>
      <c r="FG185" s="227"/>
      <c r="FH185" s="227"/>
      <c r="FI185" s="227"/>
      <c r="FJ185" s="228"/>
      <c r="FK185" s="228"/>
      <c r="FL185" s="228"/>
      <c r="FM185" s="228"/>
      <c r="FN185" s="228"/>
      <c r="FO185" s="228"/>
      <c r="FP185" s="229"/>
      <c r="FQ185" s="230"/>
      <c r="FR185" s="230"/>
      <c r="FS185" s="231"/>
      <c r="FT185" s="229"/>
      <c r="FU185" s="230"/>
      <c r="FV185" s="229"/>
      <c r="FW185" s="229"/>
      <c r="FX185" s="230"/>
      <c r="FY185" s="230"/>
      <c r="FZ185" s="230"/>
      <c r="GA185" s="230"/>
      <c r="GB185" s="230"/>
      <c r="GC185" s="230"/>
      <c r="GD185" s="230"/>
      <c r="GE185" s="230"/>
      <c r="GF185" s="230"/>
      <c r="GG185" s="230"/>
      <c r="GH185" s="230"/>
      <c r="GI185" s="230"/>
      <c r="GJ185" s="229"/>
      <c r="GK185" s="226"/>
      <c r="GL185" s="227"/>
      <c r="GM185" s="227"/>
      <c r="GN185" s="227"/>
      <c r="GO185" s="228"/>
      <c r="GP185" s="228"/>
      <c r="GQ185" s="228"/>
      <c r="GR185" s="228"/>
      <c r="GS185" s="228"/>
      <c r="GT185" s="228"/>
      <c r="GU185" s="229"/>
      <c r="GV185" s="230"/>
      <c r="GW185" s="230"/>
      <c r="GX185" s="231"/>
      <c r="GY185" s="229"/>
      <c r="GZ185" s="230"/>
      <c r="HA185" s="229"/>
      <c r="HB185" s="229"/>
      <c r="HC185" s="230"/>
      <c r="HD185" s="230"/>
      <c r="HE185" s="230"/>
      <c r="HF185" s="230"/>
      <c r="HG185" s="230"/>
      <c r="HH185" s="230"/>
      <c r="HI185" s="230"/>
      <c r="HJ185" s="230"/>
      <c r="HK185" s="230"/>
      <c r="HL185" s="230"/>
      <c r="HM185" s="230"/>
      <c r="HN185" s="230"/>
      <c r="HO185" s="229"/>
      <c r="HP185" s="226"/>
      <c r="HQ185" s="227"/>
      <c r="HR185" s="227"/>
      <c r="HS185" s="227"/>
      <c r="HT185" s="228"/>
      <c r="HU185" s="228"/>
      <c r="HV185" s="228"/>
      <c r="HW185" s="228"/>
      <c r="HX185" s="228"/>
      <c r="HY185" s="228"/>
      <c r="HZ185" s="229"/>
      <c r="IA185" s="230"/>
      <c r="IB185" s="230"/>
      <c r="IC185" s="231"/>
      <c r="ID185" s="229"/>
      <c r="IE185" s="230"/>
      <c r="IF185" s="229"/>
      <c r="IG185" s="229"/>
      <c r="IH185" s="230"/>
      <c r="II185" s="230"/>
      <c r="IJ185" s="230"/>
      <c r="IK185" s="230"/>
      <c r="IL185" s="230"/>
      <c r="IM185" s="230"/>
      <c r="IN185" s="230"/>
      <c r="IO185" s="230"/>
      <c r="IP185" s="230"/>
      <c r="IQ185" s="230"/>
      <c r="IR185" s="230"/>
      <c r="IS185" s="230"/>
      <c r="IT185" s="229"/>
      <c r="IU185" s="226"/>
      <c r="IV185" s="227"/>
      <c r="IW185" s="227"/>
      <c r="IX185" s="227"/>
      <c r="IY185" s="228"/>
      <c r="IZ185" s="228"/>
      <c r="JA185" s="228"/>
      <c r="JB185" s="228"/>
      <c r="JC185" s="228"/>
      <c r="JD185" s="228"/>
      <c r="JE185" s="229"/>
      <c r="JF185" s="230"/>
      <c r="JG185" s="230"/>
      <c r="JH185" s="231"/>
      <c r="JI185" s="229"/>
      <c r="JJ185" s="230"/>
      <c r="JK185" s="229"/>
      <c r="JL185" s="229"/>
      <c r="JM185" s="230"/>
      <c r="JN185" s="230"/>
      <c r="JO185" s="230"/>
      <c r="JP185" s="230"/>
      <c r="JQ185" s="230"/>
      <c r="JR185" s="230"/>
      <c r="JS185" s="230"/>
      <c r="JT185" s="230"/>
      <c r="JU185" s="230"/>
      <c r="JV185" s="230"/>
      <c r="JW185" s="230"/>
      <c r="JX185" s="230"/>
      <c r="JY185" s="229"/>
      <c r="JZ185" s="226"/>
      <c r="KA185" s="227"/>
      <c r="KB185" s="227"/>
      <c r="KC185" s="227"/>
      <c r="KD185" s="228"/>
      <c r="KE185" s="228"/>
      <c r="KF185" s="228"/>
      <c r="KG185" s="228"/>
      <c r="KH185" s="228"/>
      <c r="KI185" s="228"/>
      <c r="KJ185" s="229"/>
      <c r="KK185" s="230"/>
      <c r="KL185" s="230"/>
      <c r="KM185" s="231"/>
      <c r="KN185" s="229"/>
      <c r="KO185" s="230"/>
      <c r="KP185" s="229"/>
      <c r="KQ185" s="229"/>
      <c r="KR185" s="230"/>
      <c r="KS185" s="230"/>
      <c r="KT185" s="230"/>
      <c r="KU185" s="230"/>
      <c r="KV185" s="230"/>
      <c r="KW185" s="230"/>
      <c r="KX185" s="230"/>
      <c r="KY185" s="230"/>
      <c r="KZ185" s="230"/>
      <c r="LA185" s="230"/>
      <c r="LB185" s="230"/>
      <c r="LC185" s="230"/>
      <c r="LD185" s="229"/>
      <c r="LE185" s="226"/>
      <c r="LF185" s="227"/>
      <c r="LG185" s="227"/>
      <c r="LH185" s="227"/>
      <c r="LI185" s="228"/>
      <c r="LJ185" s="228"/>
      <c r="LK185" s="228"/>
      <c r="LL185" s="228"/>
      <c r="LM185" s="228"/>
      <c r="LN185" s="228"/>
      <c r="LO185" s="229"/>
      <c r="LP185" s="230"/>
      <c r="LQ185" s="230"/>
      <c r="LR185" s="231"/>
      <c r="LS185" s="229"/>
      <c r="LT185" s="230"/>
      <c r="LU185" s="229"/>
      <c r="LV185" s="229"/>
      <c r="LW185" s="230"/>
      <c r="LX185" s="230"/>
      <c r="LY185" s="230"/>
      <c r="LZ185" s="230"/>
      <c r="MA185" s="230"/>
      <c r="MB185" s="230"/>
      <c r="MC185" s="230"/>
      <c r="MD185" s="230"/>
      <c r="ME185" s="230"/>
      <c r="MF185" s="230"/>
      <c r="MG185" s="230"/>
      <c r="MH185" s="230"/>
      <c r="MI185" s="229"/>
      <c r="MJ185" s="226"/>
      <c r="MK185" s="227"/>
      <c r="ML185" s="227"/>
      <c r="MM185" s="227"/>
      <c r="MN185" s="228"/>
      <c r="MO185" s="228"/>
      <c r="MP185" s="228"/>
      <c r="MQ185" s="228"/>
      <c r="MR185" s="228"/>
      <c r="MS185" s="228"/>
      <c r="MT185" s="229"/>
      <c r="MU185" s="230"/>
      <c r="MV185" s="230"/>
      <c r="MW185" s="231"/>
      <c r="MX185" s="229"/>
      <c r="MY185" s="230"/>
      <c r="MZ185" s="229"/>
      <c r="NA185" s="229"/>
      <c r="NB185" s="230"/>
      <c r="NC185" s="230"/>
      <c r="ND185" s="230"/>
      <c r="NE185" s="230"/>
      <c r="NF185" s="230"/>
      <c r="NG185" s="230"/>
      <c r="NH185" s="230"/>
      <c r="NI185" s="230"/>
      <c r="NJ185" s="230"/>
      <c r="NK185" s="230"/>
      <c r="NL185" s="230"/>
      <c r="NM185" s="230"/>
      <c r="NN185" s="229"/>
      <c r="NO185" s="226"/>
      <c r="NP185" s="227"/>
      <c r="NQ185" s="227"/>
      <c r="NR185" s="227"/>
      <c r="NS185" s="228"/>
      <c r="NT185" s="228"/>
      <c r="NU185" s="228"/>
      <c r="NV185" s="228"/>
      <c r="NW185" s="228"/>
      <c r="NX185" s="228"/>
      <c r="NY185" s="229"/>
      <c r="NZ185" s="230"/>
      <c r="OA185" s="230"/>
      <c r="OB185" s="231"/>
      <c r="OC185" s="229"/>
      <c r="OD185" s="230"/>
      <c r="OE185" s="229"/>
      <c r="OF185" s="229"/>
      <c r="OG185" s="230"/>
      <c r="OH185" s="230"/>
      <c r="OI185" s="230"/>
      <c r="OJ185" s="230"/>
      <c r="OK185" s="230"/>
      <c r="OL185" s="230"/>
      <c r="OM185" s="230"/>
      <c r="ON185" s="230"/>
      <c r="OO185" s="230"/>
      <c r="OP185" s="230"/>
      <c r="OQ185" s="230"/>
      <c r="OR185" s="230"/>
      <c r="OS185" s="229"/>
      <c r="OT185" s="226"/>
      <c r="OU185" s="227"/>
      <c r="OV185" s="227"/>
      <c r="OW185" s="227"/>
      <c r="OX185" s="228"/>
      <c r="OY185" s="228"/>
      <c r="OZ185" s="228"/>
      <c r="PA185" s="228"/>
      <c r="PB185" s="228"/>
      <c r="PC185" s="228"/>
      <c r="PD185" s="229"/>
      <c r="PE185" s="230"/>
      <c r="PF185" s="230"/>
      <c r="PG185" s="231"/>
      <c r="PH185" s="229"/>
      <c r="PI185" s="230"/>
      <c r="PJ185" s="229"/>
      <c r="PK185" s="229"/>
      <c r="PL185" s="230"/>
      <c r="PM185" s="230"/>
      <c r="PN185" s="230"/>
      <c r="PO185" s="230"/>
      <c r="PP185" s="230"/>
      <c r="PQ185" s="230"/>
      <c r="PR185" s="230"/>
      <c r="PS185" s="230"/>
      <c r="PT185" s="230"/>
      <c r="PU185" s="230"/>
      <c r="PV185" s="230"/>
      <c r="PW185" s="230"/>
      <c r="PX185" s="229"/>
      <c r="PY185" s="226"/>
      <c r="PZ185" s="227"/>
      <c r="QA185" s="227"/>
      <c r="QB185" s="227"/>
      <c r="QC185" s="228"/>
      <c r="QD185" s="228"/>
      <c r="QE185" s="228"/>
      <c r="QF185" s="228"/>
      <c r="QG185" s="228"/>
      <c r="QH185" s="228"/>
      <c r="QI185" s="229"/>
      <c r="QJ185" s="230"/>
      <c r="QK185" s="230"/>
      <c r="QL185" s="231"/>
      <c r="QM185" s="229"/>
      <c r="QN185" s="230"/>
      <c r="QO185" s="229"/>
      <c r="QP185" s="229"/>
      <c r="QQ185" s="230"/>
      <c r="QR185" s="230"/>
      <c r="QS185" s="230"/>
      <c r="QT185" s="230"/>
      <c r="QU185" s="230"/>
      <c r="QV185" s="230"/>
      <c r="QW185" s="230"/>
      <c r="QX185" s="230"/>
      <c r="QY185" s="230"/>
      <c r="QZ185" s="230"/>
      <c r="RA185" s="230"/>
      <c r="RB185" s="230"/>
      <c r="RC185" s="229"/>
      <c r="RD185" s="226"/>
      <c r="RE185" s="227"/>
      <c r="RF185" s="227"/>
      <c r="RG185" s="227"/>
      <c r="RH185" s="228"/>
      <c r="RI185" s="228"/>
      <c r="RJ185" s="228"/>
      <c r="RK185" s="228"/>
      <c r="RL185" s="228"/>
      <c r="RM185" s="228"/>
      <c r="RN185" s="229"/>
      <c r="RO185" s="230"/>
      <c r="RP185" s="230"/>
      <c r="RQ185" s="231"/>
      <c r="RR185" s="229"/>
      <c r="RS185" s="230"/>
      <c r="RT185" s="229"/>
      <c r="RU185" s="229"/>
      <c r="RV185" s="230"/>
      <c r="RW185" s="230"/>
      <c r="RX185" s="230"/>
      <c r="RY185" s="230"/>
      <c r="RZ185" s="230"/>
      <c r="SA185" s="230"/>
      <c r="SB185" s="230"/>
      <c r="SC185" s="230"/>
      <c r="SD185" s="230"/>
      <c r="SE185" s="230"/>
      <c r="SF185" s="230"/>
      <c r="SG185" s="230"/>
      <c r="SH185" s="229"/>
      <c r="SI185" s="226"/>
      <c r="SJ185" s="227"/>
      <c r="SK185" s="227"/>
      <c r="SL185" s="227"/>
      <c r="SM185" s="228"/>
      <c r="SN185" s="228"/>
      <c r="SO185" s="228"/>
      <c r="SP185" s="228"/>
      <c r="SQ185" s="228"/>
      <c r="SR185" s="228"/>
      <c r="SS185" s="229"/>
      <c r="ST185" s="230"/>
      <c r="SU185" s="230"/>
      <c r="SV185" s="231"/>
      <c r="SW185" s="229"/>
      <c r="SX185" s="230"/>
      <c r="SY185" s="229"/>
      <c r="SZ185" s="229"/>
      <c r="TA185" s="230"/>
      <c r="TB185" s="230"/>
      <c r="TC185" s="230"/>
      <c r="TD185" s="230"/>
      <c r="TE185" s="230"/>
      <c r="TF185" s="230"/>
      <c r="TG185" s="230"/>
      <c r="TH185" s="230"/>
      <c r="TI185" s="230"/>
      <c r="TJ185" s="230"/>
      <c r="TK185" s="230"/>
      <c r="TL185" s="230"/>
      <c r="TM185" s="229"/>
      <c r="TN185" s="226"/>
      <c r="TO185" s="227"/>
      <c r="TP185" s="227"/>
      <c r="TQ185" s="227"/>
      <c r="TR185" s="228"/>
      <c r="TS185" s="228"/>
      <c r="TT185" s="228"/>
      <c r="TU185" s="228"/>
      <c r="TV185" s="228"/>
      <c r="TW185" s="228"/>
      <c r="TX185" s="229"/>
      <c r="TY185" s="230"/>
      <c r="TZ185" s="230"/>
      <c r="UA185" s="231"/>
      <c r="UB185" s="229"/>
      <c r="UC185" s="230"/>
      <c r="UD185" s="229"/>
      <c r="UE185" s="229"/>
      <c r="UF185" s="230"/>
      <c r="UG185" s="230"/>
      <c r="UH185" s="230"/>
      <c r="UI185" s="230"/>
      <c r="UJ185" s="230"/>
      <c r="UK185" s="230"/>
      <c r="UL185" s="230"/>
      <c r="UM185" s="230"/>
      <c r="UN185" s="230"/>
      <c r="UO185" s="230"/>
      <c r="UP185" s="230"/>
      <c r="UQ185" s="230"/>
      <c r="UR185" s="229"/>
      <c r="US185" s="226"/>
      <c r="UT185" s="227"/>
      <c r="UU185" s="227"/>
      <c r="UV185" s="227"/>
      <c r="UW185" s="228"/>
      <c r="UX185" s="228"/>
      <c r="UY185" s="228"/>
      <c r="UZ185" s="228"/>
      <c r="VA185" s="228"/>
      <c r="VB185" s="228"/>
      <c r="VC185" s="229"/>
      <c r="VD185" s="230"/>
      <c r="VE185" s="230"/>
      <c r="VF185" s="231"/>
      <c r="VG185" s="229"/>
      <c r="VH185" s="230"/>
      <c r="VI185" s="229"/>
      <c r="VJ185" s="229"/>
      <c r="VK185" s="230"/>
      <c r="VL185" s="230"/>
      <c r="VM185" s="230"/>
      <c r="VN185" s="230"/>
      <c r="VO185" s="230"/>
      <c r="VP185" s="230"/>
      <c r="VQ185" s="230"/>
      <c r="VR185" s="230"/>
      <c r="VS185" s="230"/>
      <c r="VT185" s="230"/>
      <c r="VU185" s="230"/>
      <c r="VV185" s="230"/>
      <c r="VW185" s="229"/>
      <c r="VX185" s="226"/>
      <c r="VY185" s="227"/>
      <c r="VZ185" s="227"/>
      <c r="WA185" s="227"/>
      <c r="WB185" s="228"/>
      <c r="WC185" s="228"/>
      <c r="WD185" s="228"/>
      <c r="WE185" s="228"/>
      <c r="WF185" s="228"/>
      <c r="WG185" s="228"/>
      <c r="WH185" s="229"/>
      <c r="WI185" s="230"/>
      <c r="WJ185" s="230"/>
      <c r="WK185" s="231"/>
      <c r="WL185" s="229"/>
      <c r="WM185" s="230"/>
      <c r="WN185" s="229"/>
      <c r="WO185" s="229"/>
      <c r="WP185" s="230"/>
      <c r="WQ185" s="230"/>
      <c r="WR185" s="230"/>
      <c r="WS185" s="230"/>
      <c r="WT185" s="230"/>
      <c r="WU185" s="230"/>
      <c r="WV185" s="230"/>
      <c r="WW185" s="230"/>
      <c r="WX185" s="230"/>
      <c r="WY185" s="230"/>
      <c r="WZ185" s="230"/>
      <c r="XA185" s="230"/>
      <c r="XB185" s="229"/>
      <c r="XC185" s="226"/>
      <c r="XD185" s="227"/>
      <c r="XE185" s="227"/>
      <c r="XF185" s="227"/>
      <c r="XG185" s="228"/>
      <c r="XH185" s="228"/>
      <c r="XI185" s="228"/>
      <c r="XJ185" s="228"/>
      <c r="XK185" s="228"/>
      <c r="XL185" s="228"/>
      <c r="XM185" s="229"/>
      <c r="XN185" s="230"/>
      <c r="XO185" s="230"/>
      <c r="XP185" s="231"/>
      <c r="XQ185" s="229"/>
      <c r="XR185" s="230"/>
      <c r="XS185" s="229"/>
      <c r="XT185" s="229"/>
      <c r="XU185" s="230"/>
      <c r="XV185" s="230"/>
      <c r="XW185" s="230"/>
      <c r="XX185" s="230"/>
      <c r="XY185" s="230"/>
      <c r="XZ185" s="230"/>
      <c r="YA185" s="230"/>
      <c r="YB185" s="230"/>
      <c r="YC185" s="230"/>
      <c r="YD185" s="230"/>
      <c r="YE185" s="230"/>
      <c r="YF185" s="230"/>
      <c r="YG185" s="229"/>
      <c r="YH185" s="226"/>
      <c r="YI185" s="227"/>
      <c r="YJ185" s="227"/>
      <c r="YK185" s="227"/>
      <c r="YL185" s="228"/>
      <c r="YM185" s="228"/>
      <c r="YN185" s="228"/>
      <c r="YO185" s="228"/>
      <c r="YP185" s="228"/>
      <c r="YQ185" s="228"/>
      <c r="YR185" s="229"/>
      <c r="YS185" s="230"/>
      <c r="YT185" s="230"/>
      <c r="YU185" s="231"/>
      <c r="YV185" s="229"/>
      <c r="YW185" s="230"/>
      <c r="YX185" s="229"/>
      <c r="YY185" s="229"/>
      <c r="YZ185" s="230"/>
      <c r="ZA185" s="230"/>
      <c r="ZB185" s="230"/>
      <c r="ZC185" s="230"/>
      <c r="ZD185" s="230"/>
      <c r="ZE185" s="230"/>
      <c r="ZF185" s="230"/>
      <c r="ZG185" s="230"/>
      <c r="ZH185" s="230"/>
      <c r="ZI185" s="230"/>
      <c r="ZJ185" s="230"/>
      <c r="ZK185" s="230"/>
      <c r="ZL185" s="229"/>
      <c r="ZM185" s="226"/>
      <c r="ZN185" s="227"/>
      <c r="ZO185" s="227"/>
      <c r="ZP185" s="227"/>
      <c r="ZQ185" s="228"/>
      <c r="ZR185" s="228"/>
      <c r="ZS185" s="228"/>
      <c r="ZT185" s="228"/>
      <c r="ZU185" s="228"/>
      <c r="ZV185" s="228"/>
      <c r="ZW185" s="229"/>
      <c r="ZX185" s="230"/>
      <c r="ZY185" s="230"/>
      <c r="ZZ185" s="231"/>
      <c r="AAA185" s="229"/>
      <c r="AAB185" s="230"/>
      <c r="AAC185" s="229"/>
      <c r="AAD185" s="229"/>
      <c r="AAE185" s="230"/>
      <c r="AAF185" s="230"/>
      <c r="AAG185" s="230"/>
      <c r="AAH185" s="230"/>
      <c r="AAI185" s="230"/>
      <c r="AAJ185" s="230"/>
      <c r="AAK185" s="230"/>
      <c r="AAL185" s="230"/>
      <c r="AAM185" s="230"/>
      <c r="AAN185" s="230"/>
      <c r="AAO185" s="230"/>
      <c r="AAP185" s="230"/>
      <c r="AAQ185" s="229"/>
      <c r="AAR185" s="226"/>
      <c r="AAS185" s="227"/>
      <c r="AAT185" s="227"/>
      <c r="AAU185" s="227"/>
      <c r="AAV185" s="228"/>
      <c r="AAW185" s="228"/>
      <c r="AAX185" s="228"/>
      <c r="AAY185" s="228"/>
      <c r="AAZ185" s="228"/>
      <c r="ABA185" s="228"/>
      <c r="ABB185" s="229"/>
      <c r="ABC185" s="230"/>
      <c r="ABD185" s="230"/>
      <c r="ABE185" s="231"/>
      <c r="ABF185" s="229"/>
      <c r="ABG185" s="230"/>
      <c r="ABH185" s="229"/>
      <c r="ABI185" s="229"/>
      <c r="ABJ185" s="230"/>
      <c r="ABK185" s="230"/>
      <c r="ABL185" s="230"/>
      <c r="ABM185" s="230"/>
      <c r="ABN185" s="230"/>
      <c r="ABO185" s="230"/>
      <c r="ABP185" s="230"/>
      <c r="ABQ185" s="230"/>
      <c r="ABR185" s="230"/>
      <c r="ABS185" s="230"/>
      <c r="ABT185" s="230"/>
      <c r="ABU185" s="230"/>
      <c r="ABV185" s="229"/>
      <c r="ABW185" s="226"/>
      <c r="ABX185" s="227"/>
      <c r="ABY185" s="227"/>
      <c r="ABZ185" s="227"/>
      <c r="ACA185" s="228"/>
      <c r="ACB185" s="228"/>
      <c r="ACC185" s="228"/>
      <c r="ACD185" s="228"/>
      <c r="ACE185" s="228"/>
      <c r="ACF185" s="228"/>
      <c r="ACG185" s="229"/>
      <c r="ACH185" s="230"/>
      <c r="ACI185" s="230"/>
      <c r="ACJ185" s="231"/>
      <c r="ACK185" s="229"/>
      <c r="ACL185" s="230"/>
      <c r="ACM185" s="229"/>
      <c r="ACN185" s="229"/>
      <c r="ACO185" s="230"/>
      <c r="ACP185" s="230"/>
      <c r="ACQ185" s="230"/>
      <c r="ACR185" s="230"/>
      <c r="ACS185" s="230"/>
      <c r="ACT185" s="230"/>
      <c r="ACU185" s="230"/>
      <c r="ACV185" s="230"/>
      <c r="ACW185" s="230"/>
      <c r="ACX185" s="230"/>
      <c r="ACY185" s="230"/>
      <c r="ACZ185" s="230"/>
      <c r="ADA185" s="229"/>
      <c r="ADB185" s="226"/>
      <c r="ADC185" s="227"/>
      <c r="ADD185" s="227"/>
      <c r="ADE185" s="227"/>
      <c r="ADF185" s="228"/>
      <c r="ADG185" s="228"/>
      <c r="ADH185" s="228"/>
      <c r="ADI185" s="228"/>
      <c r="ADJ185" s="228"/>
      <c r="ADK185" s="228"/>
      <c r="ADL185" s="229"/>
      <c r="ADM185" s="230"/>
      <c r="ADN185" s="230"/>
      <c r="ADO185" s="231"/>
      <c r="ADP185" s="229"/>
      <c r="ADQ185" s="230"/>
      <c r="ADR185" s="229"/>
      <c r="ADS185" s="229"/>
      <c r="ADT185" s="230"/>
      <c r="ADU185" s="230"/>
      <c r="ADV185" s="230"/>
      <c r="ADW185" s="230"/>
      <c r="ADX185" s="230"/>
      <c r="ADY185" s="230"/>
      <c r="ADZ185" s="230"/>
      <c r="AEA185" s="230"/>
      <c r="AEB185" s="230"/>
      <c r="AEC185" s="230"/>
      <c r="AED185" s="230"/>
      <c r="AEE185" s="230"/>
      <c r="AEF185" s="229"/>
      <c r="AEG185" s="226"/>
      <c r="AEH185" s="227"/>
      <c r="AEI185" s="227"/>
      <c r="AEJ185" s="227"/>
      <c r="AEK185" s="228"/>
      <c r="AEL185" s="228"/>
      <c r="AEM185" s="228"/>
      <c r="AEN185" s="228"/>
      <c r="AEO185" s="228"/>
      <c r="AEP185" s="228"/>
      <c r="AEQ185" s="229"/>
      <c r="AER185" s="230"/>
      <c r="AES185" s="230"/>
      <c r="AET185" s="231"/>
      <c r="AEU185" s="229"/>
      <c r="AEV185" s="230"/>
      <c r="AEW185" s="229"/>
      <c r="AEX185" s="229"/>
      <c r="AEY185" s="230"/>
      <c r="AEZ185" s="230"/>
      <c r="AFA185" s="230"/>
      <c r="AFB185" s="230"/>
      <c r="AFC185" s="230"/>
      <c r="AFD185" s="230"/>
      <c r="AFE185" s="230"/>
      <c r="AFF185" s="230"/>
      <c r="AFG185" s="230"/>
      <c r="AFH185" s="230"/>
      <c r="AFI185" s="230"/>
      <c r="AFJ185" s="230"/>
      <c r="AFK185" s="229"/>
      <c r="AFL185" s="226"/>
      <c r="AFM185" s="227"/>
      <c r="AFN185" s="227"/>
      <c r="AFO185" s="227"/>
      <c r="AFP185" s="228"/>
      <c r="AFQ185" s="228"/>
      <c r="AFR185" s="228"/>
      <c r="AFS185" s="228"/>
      <c r="AFT185" s="228"/>
      <c r="AFU185" s="228"/>
      <c r="AFV185" s="229"/>
      <c r="AFW185" s="230"/>
      <c r="AFX185" s="230"/>
      <c r="AFY185" s="231"/>
      <c r="AFZ185" s="229"/>
      <c r="AGA185" s="230"/>
      <c r="AGB185" s="229"/>
      <c r="AGC185" s="229"/>
      <c r="AGD185" s="230"/>
      <c r="AGE185" s="230"/>
      <c r="AGF185" s="230"/>
      <c r="AGG185" s="230"/>
      <c r="AGH185" s="230"/>
      <c r="AGI185" s="230"/>
      <c r="AGJ185" s="230"/>
      <c r="AGK185" s="230"/>
      <c r="AGL185" s="230"/>
      <c r="AGM185" s="230"/>
      <c r="AGN185" s="230"/>
      <c r="AGO185" s="230"/>
      <c r="AGP185" s="229"/>
      <c r="AGQ185" s="226"/>
      <c r="AGR185" s="227"/>
      <c r="AGS185" s="227"/>
      <c r="AGT185" s="227"/>
      <c r="AGU185" s="228"/>
      <c r="AGV185" s="228"/>
      <c r="AGW185" s="228"/>
      <c r="AGX185" s="228"/>
      <c r="AGY185" s="228"/>
      <c r="AGZ185" s="228"/>
      <c r="AHA185" s="229"/>
      <c r="AHB185" s="230"/>
      <c r="AHC185" s="230"/>
      <c r="AHD185" s="231"/>
      <c r="AHE185" s="229"/>
      <c r="AHF185" s="230"/>
      <c r="AHG185" s="229"/>
      <c r="AHH185" s="229"/>
      <c r="AHI185" s="230"/>
      <c r="AHJ185" s="230"/>
      <c r="AHK185" s="230"/>
      <c r="AHL185" s="230"/>
      <c r="AHM185" s="230"/>
      <c r="AHN185" s="230"/>
      <c r="AHO185" s="230"/>
      <c r="AHP185" s="230"/>
      <c r="AHQ185" s="230"/>
      <c r="AHR185" s="230"/>
      <c r="AHS185" s="230"/>
      <c r="AHT185" s="230"/>
      <c r="AHU185" s="229"/>
      <c r="AHV185" s="226"/>
      <c r="AHW185" s="227"/>
      <c r="AHX185" s="227"/>
      <c r="AHY185" s="227"/>
      <c r="AHZ185" s="228"/>
      <c r="AIA185" s="228"/>
      <c r="AIB185" s="228"/>
      <c r="AIC185" s="228"/>
      <c r="AID185" s="228"/>
      <c r="AIE185" s="228"/>
      <c r="AIF185" s="229"/>
      <c r="AIG185" s="230"/>
      <c r="AIH185" s="230"/>
      <c r="AII185" s="231"/>
      <c r="AIJ185" s="229"/>
      <c r="AIK185" s="230"/>
      <c r="AIL185" s="229"/>
      <c r="AIM185" s="229"/>
      <c r="AIN185" s="230"/>
      <c r="AIO185" s="230"/>
      <c r="AIP185" s="230"/>
      <c r="AIQ185" s="230"/>
      <c r="AIR185" s="230"/>
      <c r="AIS185" s="230"/>
      <c r="AIT185" s="230"/>
      <c r="AIU185" s="230"/>
      <c r="AIV185" s="230"/>
      <c r="AIW185" s="230"/>
      <c r="AIX185" s="230"/>
      <c r="AIY185" s="230"/>
      <c r="AIZ185" s="229"/>
      <c r="AJA185" s="226"/>
      <c r="AJB185" s="227"/>
      <c r="AJC185" s="227"/>
      <c r="AJD185" s="227"/>
      <c r="AJE185" s="228"/>
      <c r="AJF185" s="228"/>
      <c r="AJG185" s="228"/>
      <c r="AJH185" s="228"/>
      <c r="AJI185" s="228"/>
      <c r="AJJ185" s="228"/>
      <c r="AJK185" s="229"/>
      <c r="AJL185" s="230"/>
      <c r="AJM185" s="230"/>
      <c r="AJN185" s="231"/>
      <c r="AJO185" s="229"/>
      <c r="AJP185" s="230"/>
      <c r="AJQ185" s="229"/>
      <c r="AJR185" s="229"/>
      <c r="AJS185" s="230"/>
      <c r="AJT185" s="230"/>
      <c r="AJU185" s="230"/>
      <c r="AJV185" s="230"/>
      <c r="AJW185" s="230"/>
      <c r="AJX185" s="230"/>
      <c r="AJY185" s="230"/>
      <c r="AJZ185" s="230"/>
      <c r="AKA185" s="230"/>
      <c r="AKB185" s="230"/>
      <c r="AKC185" s="230"/>
      <c r="AKD185" s="230"/>
      <c r="AKE185" s="229"/>
      <c r="AKF185" s="226"/>
      <c r="AKG185" s="227"/>
      <c r="AKH185" s="227"/>
      <c r="AKI185" s="227"/>
      <c r="AKJ185" s="228"/>
      <c r="AKK185" s="228"/>
      <c r="AKL185" s="228"/>
      <c r="AKM185" s="228"/>
      <c r="AKN185" s="228"/>
      <c r="AKO185" s="228"/>
      <c r="AKP185" s="229"/>
      <c r="AKQ185" s="230"/>
      <c r="AKR185" s="230"/>
      <c r="AKS185" s="231"/>
      <c r="AKT185" s="229"/>
      <c r="AKU185" s="230"/>
      <c r="AKV185" s="229"/>
      <c r="AKW185" s="229"/>
      <c r="AKX185" s="230"/>
      <c r="AKY185" s="230"/>
      <c r="AKZ185" s="230"/>
      <c r="ALA185" s="230"/>
      <c r="ALB185" s="230"/>
      <c r="ALC185" s="230"/>
      <c r="ALD185" s="230"/>
      <c r="ALE185" s="230"/>
      <c r="ALF185" s="230"/>
      <c r="ALG185" s="230"/>
      <c r="ALH185" s="230"/>
      <c r="ALI185" s="230"/>
      <c r="ALJ185" s="229"/>
      <c r="ALK185" s="226"/>
      <c r="ALL185" s="227"/>
      <c r="ALM185" s="227"/>
      <c r="ALN185" s="227"/>
      <c r="ALO185" s="228"/>
      <c r="ALP185" s="228"/>
      <c r="ALQ185" s="228"/>
      <c r="ALR185" s="228"/>
      <c r="ALS185" s="228"/>
      <c r="ALT185" s="228"/>
      <c r="ALU185" s="229"/>
      <c r="ALV185" s="230"/>
      <c r="ALW185" s="230"/>
      <c r="ALX185" s="231"/>
      <c r="ALY185" s="229"/>
      <c r="ALZ185" s="230"/>
      <c r="AMA185" s="229"/>
      <c r="AMB185" s="229"/>
      <c r="AMC185" s="230"/>
      <c r="AMD185" s="230"/>
      <c r="AME185" s="230"/>
      <c r="AMF185" s="230"/>
      <c r="AMG185" s="230"/>
      <c r="AMH185" s="230"/>
      <c r="AMI185" s="230"/>
      <c r="AMJ185" s="230"/>
      <c r="AMK185" s="230"/>
      <c r="AML185" s="230"/>
      <c r="AMM185" s="230"/>
      <c r="AMN185" s="230"/>
      <c r="AMO185" s="229"/>
      <c r="AMP185" s="226"/>
      <c r="AMQ185" s="227"/>
      <c r="AMR185" s="227"/>
      <c r="AMS185" s="227"/>
      <c r="AMT185" s="228"/>
      <c r="AMU185" s="228"/>
      <c r="AMV185" s="228"/>
      <c r="AMW185" s="228"/>
      <c r="AMX185" s="228"/>
      <c r="AMY185" s="228"/>
      <c r="AMZ185" s="229"/>
      <c r="ANA185" s="230"/>
      <c r="ANB185" s="230"/>
      <c r="ANC185" s="231"/>
      <c r="AND185" s="229"/>
      <c r="ANE185" s="230"/>
      <c r="ANF185" s="229"/>
      <c r="ANG185" s="229"/>
      <c r="ANH185" s="230"/>
      <c r="ANI185" s="230"/>
      <c r="ANJ185" s="230"/>
      <c r="ANK185" s="230"/>
      <c r="ANL185" s="230"/>
      <c r="ANM185" s="230"/>
      <c r="ANN185" s="230"/>
      <c r="ANO185" s="230"/>
      <c r="ANP185" s="230"/>
      <c r="ANQ185" s="230"/>
      <c r="ANR185" s="230"/>
      <c r="ANS185" s="230"/>
      <c r="ANT185" s="229"/>
      <c r="ANU185" s="226"/>
      <c r="ANV185" s="227"/>
      <c r="ANW185" s="227"/>
      <c r="ANX185" s="227"/>
      <c r="ANY185" s="228"/>
      <c r="ANZ185" s="228"/>
      <c r="AOA185" s="228"/>
      <c r="AOB185" s="228"/>
      <c r="AOC185" s="228"/>
      <c r="AOD185" s="228"/>
      <c r="AOE185" s="229"/>
      <c r="AOF185" s="230"/>
      <c r="AOG185" s="230"/>
      <c r="AOH185" s="231"/>
      <c r="AOI185" s="229"/>
      <c r="AOJ185" s="230"/>
      <c r="AOK185" s="229"/>
      <c r="AOL185" s="229"/>
      <c r="AOM185" s="230"/>
      <c r="AON185" s="230"/>
      <c r="AOO185" s="230"/>
      <c r="AOP185" s="230"/>
      <c r="AOQ185" s="230"/>
      <c r="AOR185" s="230"/>
      <c r="AOS185" s="230"/>
      <c r="AOT185" s="230"/>
      <c r="AOU185" s="230"/>
      <c r="AOV185" s="230"/>
      <c r="AOW185" s="230"/>
      <c r="AOX185" s="230"/>
      <c r="AOY185" s="229"/>
      <c r="AOZ185" s="226"/>
      <c r="APA185" s="227"/>
      <c r="APB185" s="227"/>
      <c r="APC185" s="227"/>
      <c r="APD185" s="228"/>
      <c r="APE185" s="228"/>
      <c r="APF185" s="228"/>
      <c r="APG185" s="228"/>
      <c r="APH185" s="228"/>
      <c r="API185" s="228"/>
      <c r="APJ185" s="229"/>
      <c r="APK185" s="230"/>
      <c r="APL185" s="230"/>
      <c r="APM185" s="231"/>
      <c r="APN185" s="229"/>
      <c r="APO185" s="230"/>
      <c r="APP185" s="229"/>
      <c r="APQ185" s="229"/>
      <c r="APR185" s="230"/>
      <c r="APS185" s="230"/>
      <c r="APT185" s="230"/>
      <c r="APU185" s="230"/>
      <c r="APV185" s="230"/>
      <c r="APW185" s="230"/>
      <c r="APX185" s="230"/>
      <c r="APY185" s="230"/>
      <c r="APZ185" s="230"/>
      <c r="AQA185" s="230"/>
      <c r="AQB185" s="230"/>
      <c r="AQC185" s="230"/>
      <c r="AQD185" s="229"/>
      <c r="AQE185" s="226"/>
      <c r="AQF185" s="227"/>
      <c r="AQG185" s="227"/>
      <c r="AQH185" s="227"/>
      <c r="AQI185" s="228"/>
      <c r="AQJ185" s="228"/>
      <c r="AQK185" s="228"/>
      <c r="AQL185" s="228"/>
      <c r="AQM185" s="228"/>
      <c r="AQN185" s="228"/>
      <c r="AQO185" s="229"/>
      <c r="AQP185" s="230"/>
      <c r="AQQ185" s="230"/>
      <c r="AQR185" s="231"/>
      <c r="AQS185" s="229"/>
      <c r="AQT185" s="230"/>
      <c r="AQU185" s="229"/>
      <c r="AQV185" s="229"/>
      <c r="AQW185" s="230"/>
      <c r="AQX185" s="230"/>
      <c r="AQY185" s="230"/>
      <c r="AQZ185" s="230"/>
      <c r="ARA185" s="230"/>
      <c r="ARB185" s="230"/>
      <c r="ARC185" s="230"/>
      <c r="ARD185" s="230"/>
      <c r="ARE185" s="230"/>
      <c r="ARF185" s="230"/>
      <c r="ARG185" s="230"/>
      <c r="ARH185" s="230"/>
      <c r="ARI185" s="229"/>
      <c r="ARJ185" s="226"/>
      <c r="ARK185" s="227"/>
      <c r="ARL185" s="227"/>
      <c r="ARM185" s="227"/>
      <c r="ARN185" s="228"/>
      <c r="ARO185" s="228"/>
      <c r="ARP185" s="228"/>
      <c r="ARQ185" s="228"/>
      <c r="ARR185" s="228"/>
      <c r="ARS185" s="228"/>
      <c r="ART185" s="229"/>
      <c r="ARU185" s="230"/>
      <c r="ARV185" s="230"/>
      <c r="ARW185" s="231"/>
      <c r="ARX185" s="229"/>
      <c r="ARY185" s="230"/>
      <c r="ARZ185" s="229"/>
      <c r="ASA185" s="229"/>
      <c r="ASB185" s="230"/>
      <c r="ASC185" s="230"/>
      <c r="ASD185" s="230"/>
      <c r="ASE185" s="230"/>
      <c r="ASF185" s="230"/>
      <c r="ASG185" s="230"/>
      <c r="ASH185" s="230"/>
      <c r="ASI185" s="230"/>
      <c r="ASJ185" s="230"/>
      <c r="ASK185" s="230"/>
      <c r="ASL185" s="230"/>
      <c r="ASM185" s="230"/>
      <c r="ASN185" s="229"/>
      <c r="ASO185" s="226"/>
      <c r="ASP185" s="227"/>
      <c r="ASQ185" s="227"/>
      <c r="ASR185" s="227"/>
      <c r="ASS185" s="228"/>
      <c r="AST185" s="228"/>
      <c r="ASU185" s="228"/>
      <c r="ASV185" s="228"/>
      <c r="ASW185" s="228"/>
      <c r="ASX185" s="228"/>
      <c r="ASY185" s="229"/>
      <c r="ASZ185" s="230"/>
      <c r="ATA185" s="230"/>
      <c r="ATB185" s="231"/>
      <c r="ATC185" s="229"/>
      <c r="ATD185" s="230"/>
      <c r="ATE185" s="229"/>
      <c r="ATF185" s="229"/>
      <c r="ATG185" s="230"/>
      <c r="ATH185" s="230"/>
      <c r="ATI185" s="230"/>
      <c r="ATJ185" s="230"/>
      <c r="ATK185" s="230"/>
      <c r="ATL185" s="230"/>
      <c r="ATM185" s="230"/>
      <c r="ATN185" s="230"/>
      <c r="ATO185" s="230"/>
      <c r="ATP185" s="230"/>
      <c r="ATQ185" s="230"/>
      <c r="ATR185" s="230"/>
      <c r="ATS185" s="229"/>
      <c r="ATT185" s="226"/>
      <c r="ATU185" s="227"/>
      <c r="ATV185" s="227"/>
      <c r="ATW185" s="227"/>
      <c r="ATX185" s="228"/>
      <c r="ATY185" s="228"/>
      <c r="ATZ185" s="228"/>
      <c r="AUA185" s="228"/>
      <c r="AUB185" s="228"/>
      <c r="AUC185" s="228"/>
      <c r="AUD185" s="229"/>
      <c r="AUE185" s="230"/>
      <c r="AUF185" s="230"/>
      <c r="AUG185" s="231"/>
      <c r="AUH185" s="229"/>
      <c r="AUI185" s="230"/>
      <c r="AUJ185" s="229"/>
      <c r="AUK185" s="229"/>
      <c r="AUL185" s="230"/>
      <c r="AUM185" s="230"/>
      <c r="AUN185" s="230"/>
      <c r="AUO185" s="230"/>
      <c r="AUP185" s="230"/>
      <c r="AUQ185" s="230"/>
      <c r="AUR185" s="230"/>
      <c r="AUS185" s="230"/>
      <c r="AUT185" s="230"/>
      <c r="AUU185" s="230"/>
      <c r="AUV185" s="230"/>
      <c r="AUW185" s="230"/>
      <c r="AUX185" s="229"/>
      <c r="AUY185" s="226"/>
      <c r="AUZ185" s="227"/>
      <c r="AVA185" s="227"/>
      <c r="AVB185" s="227"/>
      <c r="AVC185" s="228"/>
      <c r="AVD185" s="228"/>
      <c r="AVE185" s="228"/>
      <c r="AVF185" s="228"/>
      <c r="AVG185" s="228"/>
      <c r="AVH185" s="228"/>
      <c r="AVI185" s="229"/>
      <c r="AVJ185" s="230"/>
      <c r="AVK185" s="230"/>
      <c r="AVL185" s="231"/>
      <c r="AVM185" s="229"/>
      <c r="AVN185" s="230"/>
      <c r="AVO185" s="229"/>
      <c r="AVP185" s="229"/>
      <c r="AVQ185" s="230"/>
      <c r="AVR185" s="230"/>
      <c r="AVS185" s="230"/>
      <c r="AVT185" s="230"/>
      <c r="AVU185" s="230"/>
      <c r="AVV185" s="230"/>
      <c r="AVW185" s="230"/>
      <c r="AVX185" s="230"/>
      <c r="AVY185" s="230"/>
      <c r="AVZ185" s="230"/>
      <c r="AWA185" s="230"/>
      <c r="AWB185" s="230"/>
      <c r="AWC185" s="229"/>
      <c r="AWD185" s="226"/>
      <c r="AWE185" s="227"/>
      <c r="AWF185" s="227"/>
      <c r="AWG185" s="227"/>
      <c r="AWH185" s="228"/>
      <c r="AWI185" s="228"/>
      <c r="AWJ185" s="228"/>
      <c r="AWK185" s="228"/>
      <c r="AWL185" s="228"/>
      <c r="AWM185" s="228"/>
      <c r="AWN185" s="229"/>
      <c r="AWO185" s="230"/>
      <c r="AWP185" s="230"/>
      <c r="AWQ185" s="231"/>
      <c r="AWR185" s="229"/>
      <c r="AWS185" s="230"/>
      <c r="AWT185" s="229"/>
      <c r="AWU185" s="229"/>
      <c r="AWV185" s="230"/>
      <c r="AWW185" s="230"/>
      <c r="AWX185" s="230"/>
      <c r="AWY185" s="230"/>
      <c r="AWZ185" s="230"/>
      <c r="AXA185" s="230"/>
      <c r="AXB185" s="230"/>
      <c r="AXC185" s="230"/>
      <c r="AXD185" s="230"/>
      <c r="AXE185" s="230"/>
      <c r="AXF185" s="230"/>
      <c r="AXG185" s="230"/>
      <c r="AXH185" s="229"/>
      <c r="AXI185" s="226"/>
      <c r="AXJ185" s="227"/>
      <c r="AXK185" s="227"/>
      <c r="AXL185" s="227"/>
      <c r="AXM185" s="228"/>
      <c r="AXN185" s="228"/>
      <c r="AXO185" s="228"/>
      <c r="AXP185" s="228"/>
      <c r="AXQ185" s="228"/>
      <c r="AXR185" s="228"/>
      <c r="AXS185" s="229"/>
      <c r="AXT185" s="230"/>
      <c r="AXU185" s="230"/>
      <c r="AXV185" s="231"/>
      <c r="AXW185" s="229"/>
      <c r="AXX185" s="230"/>
      <c r="AXY185" s="229"/>
      <c r="AXZ185" s="229"/>
      <c r="AYA185" s="230"/>
      <c r="AYB185" s="230"/>
      <c r="AYC185" s="230"/>
      <c r="AYD185" s="230"/>
      <c r="AYE185" s="230"/>
      <c r="AYF185" s="230"/>
      <c r="AYG185" s="230"/>
      <c r="AYH185" s="230"/>
      <c r="AYI185" s="230"/>
      <c r="AYJ185" s="230"/>
      <c r="AYK185" s="230"/>
      <c r="AYL185" s="230"/>
      <c r="AYM185" s="229"/>
      <c r="AYN185" s="226"/>
      <c r="AYO185" s="227"/>
      <c r="AYP185" s="227"/>
      <c r="AYQ185" s="227"/>
      <c r="AYR185" s="228"/>
      <c r="AYS185" s="228"/>
      <c r="AYT185" s="228"/>
      <c r="AYU185" s="228"/>
      <c r="AYV185" s="228"/>
      <c r="AYW185" s="228"/>
      <c r="AYX185" s="229"/>
      <c r="AYY185" s="230"/>
      <c r="AYZ185" s="230"/>
      <c r="AZA185" s="231"/>
      <c r="AZB185" s="229"/>
      <c r="AZC185" s="230"/>
      <c r="AZD185" s="229"/>
      <c r="AZE185" s="229"/>
      <c r="AZF185" s="230"/>
      <c r="AZG185" s="230"/>
      <c r="AZH185" s="230"/>
      <c r="AZI185" s="230"/>
      <c r="AZJ185" s="230"/>
      <c r="AZK185" s="230"/>
      <c r="AZL185" s="230"/>
      <c r="AZM185" s="230"/>
      <c r="AZN185" s="230"/>
      <c r="AZO185" s="230"/>
      <c r="AZP185" s="230"/>
      <c r="AZQ185" s="230"/>
      <c r="AZR185" s="229"/>
      <c r="AZS185" s="226"/>
      <c r="AZT185" s="227"/>
      <c r="AZU185" s="227"/>
      <c r="AZV185" s="227"/>
      <c r="AZW185" s="228"/>
      <c r="AZX185" s="228"/>
      <c r="AZY185" s="228"/>
      <c r="AZZ185" s="228"/>
      <c r="BAA185" s="228"/>
      <c r="BAB185" s="228"/>
      <c r="BAC185" s="229"/>
      <c r="BAD185" s="230"/>
      <c r="BAE185" s="230"/>
      <c r="BAF185" s="231"/>
      <c r="BAG185" s="229"/>
      <c r="BAH185" s="230"/>
      <c r="BAI185" s="229"/>
      <c r="BAJ185" s="229"/>
      <c r="BAK185" s="230"/>
      <c r="BAL185" s="230"/>
      <c r="BAM185" s="230"/>
      <c r="BAN185" s="230"/>
      <c r="BAO185" s="230"/>
      <c r="BAP185" s="230"/>
      <c r="BAQ185" s="230"/>
      <c r="BAR185" s="230"/>
      <c r="BAS185" s="230"/>
      <c r="BAT185" s="230"/>
      <c r="BAU185" s="230"/>
      <c r="BAV185" s="230"/>
      <c r="BAW185" s="229"/>
      <c r="BAX185" s="226"/>
      <c r="BAY185" s="227"/>
      <c r="BAZ185" s="227"/>
      <c r="BBA185" s="227"/>
      <c r="BBB185" s="228"/>
      <c r="BBC185" s="228"/>
      <c r="BBD185" s="228"/>
      <c r="BBE185" s="228"/>
      <c r="BBF185" s="228"/>
      <c r="BBG185" s="228"/>
      <c r="BBH185" s="229"/>
      <c r="BBI185" s="230"/>
      <c r="BBJ185" s="230"/>
      <c r="BBK185" s="231"/>
      <c r="BBL185" s="229"/>
      <c r="BBM185" s="230"/>
      <c r="BBN185" s="229"/>
      <c r="BBO185" s="229"/>
      <c r="BBP185" s="230"/>
      <c r="BBQ185" s="230"/>
      <c r="BBR185" s="230"/>
      <c r="BBS185" s="230"/>
      <c r="BBT185" s="230"/>
      <c r="BBU185" s="230"/>
      <c r="BBV185" s="230"/>
      <c r="BBW185" s="230"/>
      <c r="BBX185" s="230"/>
      <c r="BBY185" s="230"/>
      <c r="BBZ185" s="230"/>
      <c r="BCA185" s="230"/>
      <c r="BCB185" s="229"/>
      <c r="BCC185" s="226"/>
      <c r="BCD185" s="227"/>
      <c r="BCE185" s="227"/>
      <c r="BCF185" s="227"/>
      <c r="BCG185" s="228"/>
      <c r="BCH185" s="228"/>
      <c r="BCI185" s="228"/>
      <c r="BCJ185" s="228"/>
      <c r="BCK185" s="228"/>
      <c r="BCL185" s="228"/>
      <c r="BCM185" s="229"/>
      <c r="BCN185" s="230"/>
      <c r="BCO185" s="230"/>
      <c r="BCP185" s="231"/>
      <c r="BCQ185" s="229"/>
      <c r="BCR185" s="230"/>
      <c r="BCS185" s="229"/>
      <c r="BCT185" s="229"/>
      <c r="BCU185" s="230"/>
      <c r="BCV185" s="230"/>
      <c r="BCW185" s="230"/>
      <c r="BCX185" s="230"/>
      <c r="BCY185" s="230"/>
      <c r="BCZ185" s="230"/>
      <c r="BDA185" s="230"/>
      <c r="BDB185" s="230"/>
      <c r="BDC185" s="230"/>
      <c r="BDD185" s="230"/>
      <c r="BDE185" s="230"/>
      <c r="BDF185" s="230"/>
      <c r="BDG185" s="229"/>
      <c r="BDH185" s="226"/>
      <c r="BDI185" s="227"/>
      <c r="BDJ185" s="227"/>
      <c r="BDK185" s="227"/>
      <c r="BDL185" s="228"/>
      <c r="BDM185" s="228"/>
      <c r="BDN185" s="228"/>
      <c r="BDO185" s="228"/>
      <c r="BDP185" s="228"/>
      <c r="BDQ185" s="228"/>
      <c r="BDR185" s="229"/>
      <c r="BDS185" s="230"/>
      <c r="BDT185" s="230"/>
      <c r="BDU185" s="231"/>
      <c r="BDV185" s="229"/>
      <c r="BDW185" s="230"/>
      <c r="BDX185" s="229"/>
      <c r="BDY185" s="229"/>
      <c r="BDZ185" s="230"/>
      <c r="BEA185" s="230"/>
      <c r="BEB185" s="230"/>
      <c r="BEC185" s="230"/>
      <c r="BED185" s="230"/>
      <c r="BEE185" s="230"/>
      <c r="BEF185" s="230"/>
      <c r="BEG185" s="230"/>
      <c r="BEH185" s="230"/>
      <c r="BEI185" s="230"/>
      <c r="BEJ185" s="230"/>
      <c r="BEK185" s="230"/>
      <c r="BEL185" s="229"/>
      <c r="BEM185" s="226"/>
      <c r="BEN185" s="227"/>
      <c r="BEO185" s="227"/>
      <c r="BEP185" s="227"/>
      <c r="BEQ185" s="228"/>
      <c r="BER185" s="228"/>
      <c r="BES185" s="228"/>
      <c r="BET185" s="228"/>
      <c r="BEU185" s="228"/>
      <c r="BEV185" s="228"/>
      <c r="BEW185" s="229"/>
      <c r="BEX185" s="230"/>
      <c r="BEY185" s="230"/>
      <c r="BEZ185" s="231"/>
      <c r="BFA185" s="229"/>
      <c r="BFB185" s="230"/>
      <c r="BFC185" s="229"/>
      <c r="BFD185" s="229"/>
      <c r="BFE185" s="230"/>
      <c r="BFF185" s="230"/>
      <c r="BFG185" s="230"/>
      <c r="BFH185" s="230"/>
      <c r="BFI185" s="230"/>
      <c r="BFJ185" s="230"/>
      <c r="BFK185" s="230"/>
      <c r="BFL185" s="230"/>
      <c r="BFM185" s="230"/>
      <c r="BFN185" s="230"/>
      <c r="BFO185" s="230"/>
      <c r="BFP185" s="230"/>
      <c r="BFQ185" s="229"/>
      <c r="BFR185" s="226"/>
      <c r="BFS185" s="227"/>
      <c r="BFT185" s="227"/>
      <c r="BFU185" s="227"/>
      <c r="BFV185" s="228"/>
      <c r="BFW185" s="228"/>
      <c r="BFX185" s="228"/>
      <c r="BFY185" s="228"/>
      <c r="BFZ185" s="228"/>
      <c r="BGA185" s="228"/>
      <c r="BGB185" s="229"/>
      <c r="BGC185" s="230"/>
      <c r="BGD185" s="230"/>
      <c r="BGE185" s="231"/>
      <c r="BGF185" s="229"/>
      <c r="BGG185" s="230"/>
      <c r="BGH185" s="229"/>
      <c r="BGI185" s="229"/>
      <c r="BGJ185" s="230"/>
      <c r="BGK185" s="230"/>
      <c r="BGL185" s="230"/>
      <c r="BGM185" s="230"/>
      <c r="BGN185" s="230"/>
      <c r="BGO185" s="230"/>
      <c r="BGP185" s="230"/>
      <c r="BGQ185" s="230"/>
      <c r="BGR185" s="230"/>
      <c r="BGS185" s="230"/>
      <c r="BGT185" s="230"/>
      <c r="BGU185" s="230"/>
      <c r="BGV185" s="229"/>
      <c r="BGW185" s="226"/>
      <c r="BGX185" s="227"/>
      <c r="BGY185" s="227"/>
      <c r="BGZ185" s="227"/>
      <c r="BHA185" s="228"/>
      <c r="BHB185" s="228"/>
      <c r="BHC185" s="228"/>
      <c r="BHD185" s="228"/>
      <c r="BHE185" s="228"/>
      <c r="BHF185" s="228"/>
      <c r="BHG185" s="229"/>
      <c r="BHH185" s="230"/>
      <c r="BHI185" s="230"/>
      <c r="BHJ185" s="231"/>
      <c r="BHK185" s="229"/>
      <c r="BHL185" s="230"/>
      <c r="BHM185" s="229"/>
      <c r="BHN185" s="229"/>
      <c r="BHO185" s="230"/>
      <c r="BHP185" s="230"/>
      <c r="BHQ185" s="230"/>
      <c r="BHR185" s="230"/>
      <c r="BHS185" s="230"/>
      <c r="BHT185" s="230"/>
      <c r="BHU185" s="230"/>
      <c r="BHV185" s="230"/>
      <c r="BHW185" s="230"/>
      <c r="BHX185" s="230"/>
      <c r="BHY185" s="230"/>
      <c r="BHZ185" s="230"/>
      <c r="BIA185" s="229"/>
      <c r="BIB185" s="226"/>
      <c r="BIC185" s="227"/>
      <c r="BID185" s="227"/>
      <c r="BIE185" s="227"/>
      <c r="BIF185" s="228"/>
      <c r="BIG185" s="228"/>
      <c r="BIH185" s="228"/>
      <c r="BII185" s="228"/>
      <c r="BIJ185" s="228"/>
      <c r="BIK185" s="228"/>
      <c r="BIL185" s="229"/>
      <c r="BIM185" s="230"/>
      <c r="BIN185" s="230"/>
      <c r="BIO185" s="231"/>
      <c r="BIP185" s="229"/>
      <c r="BIQ185" s="230"/>
      <c r="BIR185" s="229"/>
      <c r="BIS185" s="229"/>
      <c r="BIT185" s="230"/>
      <c r="BIU185" s="230"/>
      <c r="BIV185" s="230"/>
      <c r="BIW185" s="230"/>
      <c r="BIX185" s="230"/>
      <c r="BIY185" s="230"/>
      <c r="BIZ185" s="230"/>
      <c r="BJA185" s="230"/>
      <c r="BJB185" s="230"/>
      <c r="BJC185" s="230"/>
      <c r="BJD185" s="230"/>
      <c r="BJE185" s="230"/>
      <c r="BJF185" s="229"/>
      <c r="BJG185" s="226"/>
      <c r="BJH185" s="227"/>
      <c r="BJI185" s="227"/>
      <c r="BJJ185" s="227"/>
      <c r="BJK185" s="228"/>
      <c r="BJL185" s="228"/>
      <c r="BJM185" s="228"/>
      <c r="BJN185" s="228"/>
      <c r="BJO185" s="228"/>
      <c r="BJP185" s="228"/>
      <c r="BJQ185" s="229"/>
      <c r="BJR185" s="230"/>
      <c r="BJS185" s="230"/>
      <c r="BJT185" s="231"/>
      <c r="BJU185" s="229"/>
      <c r="BJV185" s="230"/>
      <c r="BJW185" s="229"/>
      <c r="BJX185" s="229"/>
      <c r="BJY185" s="230"/>
      <c r="BJZ185" s="230"/>
      <c r="BKA185" s="230"/>
      <c r="BKB185" s="230"/>
      <c r="BKC185" s="230"/>
      <c r="BKD185" s="230"/>
      <c r="BKE185" s="230"/>
      <c r="BKF185" s="230"/>
      <c r="BKG185" s="230"/>
      <c r="BKH185" s="230"/>
      <c r="BKI185" s="230"/>
      <c r="BKJ185" s="230"/>
      <c r="BKK185" s="229"/>
      <c r="BKL185" s="226"/>
      <c r="BKM185" s="227"/>
      <c r="BKN185" s="227"/>
      <c r="BKO185" s="227"/>
      <c r="BKP185" s="228"/>
      <c r="BKQ185" s="228"/>
      <c r="BKR185" s="228"/>
      <c r="BKS185" s="228"/>
      <c r="BKT185" s="228"/>
      <c r="BKU185" s="228"/>
      <c r="BKV185" s="229"/>
      <c r="BKW185" s="230"/>
      <c r="BKX185" s="230"/>
      <c r="BKY185" s="231"/>
      <c r="BKZ185" s="229"/>
      <c r="BLA185" s="230"/>
      <c r="BLB185" s="229"/>
      <c r="BLC185" s="229"/>
      <c r="BLD185" s="230"/>
      <c r="BLE185" s="230"/>
      <c r="BLF185" s="230"/>
      <c r="BLG185" s="230"/>
      <c r="BLH185" s="230"/>
      <c r="BLI185" s="230"/>
      <c r="BLJ185" s="230"/>
      <c r="BLK185" s="230"/>
      <c r="BLL185" s="230"/>
      <c r="BLM185" s="230"/>
      <c r="BLN185" s="230"/>
      <c r="BLO185" s="230"/>
      <c r="BLP185" s="229"/>
      <c r="BLQ185" s="226"/>
      <c r="BLR185" s="227"/>
      <c r="BLS185" s="227"/>
      <c r="BLT185" s="227"/>
      <c r="BLU185" s="228"/>
      <c r="BLV185" s="228"/>
      <c r="BLW185" s="228"/>
      <c r="BLX185" s="228"/>
      <c r="BLY185" s="228"/>
      <c r="BLZ185" s="228"/>
      <c r="BMA185" s="229"/>
      <c r="BMB185" s="230"/>
      <c r="BMC185" s="230"/>
      <c r="BMD185" s="231"/>
      <c r="BME185" s="229"/>
      <c r="BMF185" s="230"/>
      <c r="BMG185" s="229"/>
      <c r="BMH185" s="229"/>
      <c r="BMI185" s="230"/>
      <c r="BMJ185" s="230"/>
      <c r="BMK185" s="230"/>
      <c r="BML185" s="230"/>
      <c r="BMM185" s="230"/>
      <c r="BMN185" s="230"/>
      <c r="BMO185" s="230"/>
      <c r="BMP185" s="230"/>
      <c r="BMQ185" s="230"/>
      <c r="BMR185" s="230"/>
      <c r="BMS185" s="230"/>
      <c r="BMT185" s="230"/>
      <c r="BMU185" s="229"/>
      <c r="BMV185" s="226"/>
      <c r="BMW185" s="227"/>
      <c r="BMX185" s="227"/>
      <c r="BMY185" s="227"/>
      <c r="BMZ185" s="228"/>
      <c r="BNA185" s="228"/>
      <c r="BNB185" s="228"/>
      <c r="BNC185" s="228"/>
      <c r="BND185" s="228"/>
      <c r="BNE185" s="228"/>
      <c r="BNF185" s="229"/>
      <c r="BNG185" s="230"/>
      <c r="BNH185" s="230"/>
      <c r="BNI185" s="231"/>
      <c r="BNJ185" s="229"/>
      <c r="BNK185" s="230"/>
      <c r="BNL185" s="229"/>
      <c r="BNM185" s="229"/>
      <c r="BNN185" s="230"/>
      <c r="BNO185" s="230"/>
      <c r="BNP185" s="230"/>
      <c r="BNQ185" s="230"/>
      <c r="BNR185" s="230"/>
      <c r="BNS185" s="230"/>
      <c r="BNT185" s="230"/>
      <c r="BNU185" s="230"/>
      <c r="BNV185" s="230"/>
      <c r="BNW185" s="230"/>
      <c r="BNX185" s="230"/>
      <c r="BNY185" s="230"/>
      <c r="BNZ185" s="229"/>
      <c r="BOA185" s="226"/>
      <c r="BOB185" s="227"/>
      <c r="BOC185" s="227"/>
      <c r="BOD185" s="227"/>
      <c r="BOE185" s="228"/>
      <c r="BOF185" s="228"/>
      <c r="BOG185" s="228"/>
      <c r="BOH185" s="228"/>
      <c r="BOI185" s="228"/>
      <c r="BOJ185" s="228"/>
      <c r="BOK185" s="229"/>
      <c r="BOL185" s="230"/>
      <c r="BOM185" s="230"/>
      <c r="BON185" s="231"/>
      <c r="BOO185" s="229"/>
      <c r="BOP185" s="230"/>
      <c r="BOQ185" s="229"/>
      <c r="BOR185" s="229"/>
      <c r="BOS185" s="230"/>
      <c r="BOT185" s="230"/>
      <c r="BOU185" s="230"/>
      <c r="BOV185" s="230"/>
      <c r="BOW185" s="230"/>
      <c r="BOX185" s="230"/>
      <c r="BOY185" s="230"/>
      <c r="BOZ185" s="230"/>
      <c r="BPA185" s="230"/>
      <c r="BPB185" s="230"/>
      <c r="BPC185" s="230"/>
      <c r="BPD185" s="230"/>
      <c r="BPE185" s="229"/>
      <c r="BPF185" s="226"/>
      <c r="BPG185" s="227"/>
      <c r="BPH185" s="227"/>
      <c r="BPI185" s="227"/>
      <c r="BPJ185" s="228"/>
      <c r="BPK185" s="228"/>
      <c r="BPL185" s="228"/>
      <c r="BPM185" s="228"/>
      <c r="BPN185" s="228"/>
      <c r="BPO185" s="228"/>
      <c r="BPP185" s="229"/>
      <c r="BPQ185" s="230"/>
      <c r="BPR185" s="230"/>
      <c r="BPS185" s="231"/>
      <c r="BPT185" s="229"/>
      <c r="BPU185" s="230"/>
      <c r="BPV185" s="229"/>
      <c r="BPW185" s="229"/>
      <c r="BPX185" s="230"/>
      <c r="BPY185" s="230"/>
      <c r="BPZ185" s="230"/>
      <c r="BQA185" s="230"/>
      <c r="BQB185" s="230"/>
      <c r="BQC185" s="230"/>
      <c r="BQD185" s="230"/>
      <c r="BQE185" s="230"/>
      <c r="BQF185" s="230"/>
      <c r="BQG185" s="230"/>
      <c r="BQH185" s="230"/>
      <c r="BQI185" s="230"/>
      <c r="BQJ185" s="229"/>
      <c r="BQK185" s="226"/>
      <c r="BQL185" s="227"/>
      <c r="BQM185" s="227"/>
      <c r="BQN185" s="227"/>
      <c r="BQO185" s="228"/>
      <c r="BQP185" s="228"/>
      <c r="BQQ185" s="228"/>
      <c r="BQR185" s="228"/>
      <c r="BQS185" s="228"/>
      <c r="BQT185" s="228"/>
      <c r="BQU185" s="229"/>
      <c r="BQV185" s="230"/>
      <c r="BQW185" s="230"/>
      <c r="BQX185" s="231"/>
      <c r="BQY185" s="229"/>
      <c r="BQZ185" s="230"/>
      <c r="BRA185" s="229"/>
      <c r="BRB185" s="229"/>
      <c r="BRC185" s="230"/>
      <c r="BRD185" s="230"/>
      <c r="BRE185" s="230"/>
      <c r="BRF185" s="230"/>
      <c r="BRG185" s="230"/>
      <c r="BRH185" s="230"/>
      <c r="BRI185" s="230"/>
      <c r="BRJ185" s="230"/>
      <c r="BRK185" s="230"/>
      <c r="BRL185" s="230"/>
      <c r="BRM185" s="230"/>
      <c r="BRN185" s="230"/>
      <c r="BRO185" s="229"/>
      <c r="BRP185" s="226"/>
      <c r="BRQ185" s="227"/>
      <c r="BRR185" s="227"/>
      <c r="BRS185" s="227"/>
      <c r="BRT185" s="228"/>
      <c r="BRU185" s="228"/>
      <c r="BRV185" s="228"/>
      <c r="BRW185" s="228"/>
      <c r="BRX185" s="228"/>
      <c r="BRY185" s="228"/>
      <c r="BRZ185" s="229"/>
      <c r="BSA185" s="230"/>
      <c r="BSB185" s="230"/>
      <c r="BSC185" s="231"/>
      <c r="BSD185" s="229"/>
      <c r="BSE185" s="230"/>
      <c r="BSF185" s="229"/>
      <c r="BSG185" s="229"/>
      <c r="BSH185" s="230"/>
      <c r="BSI185" s="230"/>
      <c r="BSJ185" s="230"/>
      <c r="BSK185" s="230"/>
      <c r="BSL185" s="230"/>
      <c r="BSM185" s="230"/>
      <c r="BSN185" s="230"/>
      <c r="BSO185" s="230"/>
      <c r="BSP185" s="230"/>
      <c r="BSQ185" s="230"/>
      <c r="BSR185" s="230"/>
      <c r="BSS185" s="230"/>
      <c r="BST185" s="229"/>
      <c r="BSU185" s="226"/>
      <c r="BSV185" s="227"/>
      <c r="BSW185" s="227"/>
      <c r="BSX185" s="227"/>
      <c r="BSY185" s="228"/>
      <c r="BSZ185" s="228"/>
      <c r="BTA185" s="228"/>
      <c r="BTB185" s="228"/>
      <c r="BTC185" s="228"/>
      <c r="BTD185" s="228"/>
      <c r="BTE185" s="229"/>
      <c r="BTF185" s="230"/>
      <c r="BTG185" s="230"/>
      <c r="BTH185" s="231"/>
      <c r="BTI185" s="229"/>
      <c r="BTJ185" s="230"/>
      <c r="BTK185" s="229"/>
      <c r="BTL185" s="229"/>
      <c r="BTM185" s="230"/>
      <c r="BTN185" s="230"/>
      <c r="BTO185" s="230"/>
      <c r="BTP185" s="230"/>
      <c r="BTQ185" s="230"/>
      <c r="BTR185" s="230"/>
      <c r="BTS185" s="230"/>
      <c r="BTT185" s="230"/>
      <c r="BTU185" s="230"/>
      <c r="BTV185" s="230"/>
      <c r="BTW185" s="230"/>
      <c r="BTX185" s="230"/>
      <c r="BTY185" s="229"/>
      <c r="BTZ185" s="226"/>
      <c r="BUA185" s="227"/>
      <c r="BUB185" s="227"/>
      <c r="BUC185" s="227"/>
      <c r="BUD185" s="228"/>
      <c r="BUE185" s="228"/>
      <c r="BUF185" s="228"/>
      <c r="BUG185" s="228"/>
      <c r="BUH185" s="228"/>
      <c r="BUI185" s="228"/>
      <c r="BUJ185" s="229"/>
      <c r="BUK185" s="230"/>
      <c r="BUL185" s="230"/>
      <c r="BUM185" s="231"/>
      <c r="BUN185" s="229"/>
      <c r="BUO185" s="230"/>
      <c r="BUP185" s="229"/>
      <c r="BUQ185" s="229"/>
      <c r="BUR185" s="230"/>
      <c r="BUS185" s="230"/>
      <c r="BUT185" s="230"/>
      <c r="BUU185" s="230"/>
      <c r="BUV185" s="230"/>
      <c r="BUW185" s="230"/>
      <c r="BUX185" s="230"/>
      <c r="BUY185" s="230"/>
      <c r="BUZ185" s="230"/>
      <c r="BVA185" s="230"/>
      <c r="BVB185" s="230"/>
      <c r="BVC185" s="230"/>
      <c r="BVD185" s="229"/>
      <c r="BVE185" s="226"/>
      <c r="BVF185" s="227"/>
      <c r="BVG185" s="227"/>
      <c r="BVH185" s="227"/>
      <c r="BVI185" s="228"/>
      <c r="BVJ185" s="228"/>
      <c r="BVK185" s="228"/>
      <c r="BVL185" s="228"/>
      <c r="BVM185" s="228"/>
      <c r="BVN185" s="228"/>
      <c r="BVO185" s="229"/>
      <c r="BVP185" s="230"/>
      <c r="BVQ185" s="230"/>
      <c r="BVR185" s="231"/>
      <c r="BVS185" s="229"/>
      <c r="BVT185" s="230"/>
      <c r="BVU185" s="229"/>
      <c r="BVV185" s="229"/>
      <c r="BVW185" s="230"/>
      <c r="BVX185" s="230"/>
      <c r="BVY185" s="230"/>
      <c r="BVZ185" s="230"/>
      <c r="BWA185" s="230"/>
      <c r="BWB185" s="230"/>
      <c r="BWC185" s="230"/>
      <c r="BWD185" s="230"/>
      <c r="BWE185" s="230"/>
      <c r="BWF185" s="230"/>
      <c r="BWG185" s="230"/>
      <c r="BWH185" s="230"/>
      <c r="BWI185" s="229"/>
      <c r="BWJ185" s="226"/>
      <c r="BWK185" s="227"/>
      <c r="BWL185" s="227"/>
      <c r="BWM185" s="227"/>
      <c r="BWN185" s="228"/>
      <c r="BWO185" s="228"/>
      <c r="BWP185" s="228"/>
      <c r="BWQ185" s="228"/>
      <c r="BWR185" s="228"/>
      <c r="BWS185" s="228"/>
      <c r="BWT185" s="229"/>
      <c r="BWU185" s="230"/>
      <c r="BWV185" s="230"/>
      <c r="BWW185" s="231"/>
      <c r="BWX185" s="229"/>
      <c r="BWY185" s="230"/>
      <c r="BWZ185" s="229"/>
      <c r="BXA185" s="229"/>
      <c r="BXB185" s="230"/>
      <c r="BXC185" s="230"/>
      <c r="BXD185" s="230"/>
      <c r="BXE185" s="230"/>
      <c r="BXF185" s="230"/>
      <c r="BXG185" s="230"/>
      <c r="BXH185" s="230"/>
      <c r="BXI185" s="230"/>
      <c r="BXJ185" s="230"/>
      <c r="BXK185" s="230"/>
      <c r="BXL185" s="230"/>
      <c r="BXM185" s="230"/>
      <c r="BXN185" s="229"/>
      <c r="BXO185" s="226"/>
      <c r="BXP185" s="227"/>
      <c r="BXQ185" s="227"/>
      <c r="BXR185" s="227"/>
      <c r="BXS185" s="228"/>
      <c r="BXT185" s="228"/>
      <c r="BXU185" s="228"/>
      <c r="BXV185" s="228"/>
      <c r="BXW185" s="228"/>
      <c r="BXX185" s="228"/>
      <c r="BXY185" s="229"/>
      <c r="BXZ185" s="230"/>
      <c r="BYA185" s="230"/>
      <c r="BYB185" s="231"/>
      <c r="BYC185" s="229"/>
      <c r="BYD185" s="230"/>
      <c r="BYE185" s="229"/>
      <c r="BYF185" s="229"/>
      <c r="BYG185" s="230"/>
      <c r="BYH185" s="230"/>
      <c r="BYI185" s="230"/>
      <c r="BYJ185" s="230"/>
      <c r="BYK185" s="230"/>
      <c r="BYL185" s="230"/>
      <c r="BYM185" s="230"/>
      <c r="BYN185" s="230"/>
      <c r="BYO185" s="230"/>
      <c r="BYP185" s="230"/>
      <c r="BYQ185" s="230"/>
      <c r="BYR185" s="230"/>
      <c r="BYS185" s="229"/>
      <c r="BYT185" s="226"/>
      <c r="BYU185" s="227"/>
      <c r="BYV185" s="227"/>
      <c r="BYW185" s="227"/>
      <c r="BYX185" s="228"/>
      <c r="BYY185" s="228"/>
      <c r="BYZ185" s="228"/>
      <c r="BZA185" s="228"/>
      <c r="BZB185" s="228"/>
      <c r="BZC185" s="228"/>
      <c r="BZD185" s="229"/>
      <c r="BZE185" s="230"/>
      <c r="BZF185" s="230"/>
      <c r="BZG185" s="231"/>
      <c r="BZH185" s="229"/>
      <c r="BZI185" s="230"/>
      <c r="BZJ185" s="229"/>
      <c r="BZK185" s="229"/>
      <c r="BZL185" s="230"/>
      <c r="BZM185" s="230"/>
      <c r="BZN185" s="230"/>
      <c r="BZO185" s="230"/>
      <c r="BZP185" s="230"/>
      <c r="BZQ185" s="230"/>
      <c r="BZR185" s="230"/>
      <c r="BZS185" s="230"/>
      <c r="BZT185" s="230"/>
      <c r="BZU185" s="230"/>
      <c r="BZV185" s="230"/>
      <c r="BZW185" s="230"/>
      <c r="BZX185" s="229"/>
      <c r="BZY185" s="226"/>
      <c r="BZZ185" s="227"/>
      <c r="CAA185" s="227"/>
      <c r="CAB185" s="227"/>
      <c r="CAC185" s="228"/>
      <c r="CAD185" s="228"/>
      <c r="CAE185" s="228"/>
      <c r="CAF185" s="228"/>
      <c r="CAG185" s="228"/>
      <c r="CAH185" s="228"/>
      <c r="CAI185" s="229"/>
      <c r="CAJ185" s="230"/>
      <c r="CAK185" s="230"/>
      <c r="CAL185" s="231"/>
      <c r="CAM185" s="229"/>
      <c r="CAN185" s="230"/>
      <c r="CAO185" s="229"/>
      <c r="CAP185" s="229"/>
      <c r="CAQ185" s="230"/>
      <c r="CAR185" s="230"/>
      <c r="CAS185" s="230"/>
      <c r="CAT185" s="230"/>
      <c r="CAU185" s="230"/>
      <c r="CAV185" s="230"/>
      <c r="CAW185" s="230"/>
      <c r="CAX185" s="230"/>
      <c r="CAY185" s="230"/>
      <c r="CAZ185" s="230"/>
      <c r="CBA185" s="230"/>
      <c r="CBB185" s="230"/>
      <c r="CBC185" s="229"/>
      <c r="CBD185" s="226"/>
      <c r="CBE185" s="227"/>
      <c r="CBF185" s="227"/>
      <c r="CBG185" s="227"/>
      <c r="CBH185" s="228"/>
      <c r="CBI185" s="228"/>
      <c r="CBJ185" s="228"/>
      <c r="CBK185" s="228"/>
      <c r="CBL185" s="228"/>
      <c r="CBM185" s="228"/>
      <c r="CBN185" s="229"/>
      <c r="CBO185" s="230"/>
      <c r="CBP185" s="230"/>
      <c r="CBQ185" s="231"/>
      <c r="CBR185" s="229"/>
      <c r="CBS185" s="230"/>
      <c r="CBT185" s="229"/>
      <c r="CBU185" s="229"/>
      <c r="CBV185" s="230"/>
      <c r="CBW185" s="230"/>
      <c r="CBX185" s="230"/>
      <c r="CBY185" s="230"/>
      <c r="CBZ185" s="230"/>
      <c r="CCA185" s="230"/>
      <c r="CCB185" s="230"/>
      <c r="CCC185" s="230"/>
      <c r="CCD185" s="230"/>
      <c r="CCE185" s="230"/>
      <c r="CCF185" s="230"/>
      <c r="CCG185" s="230"/>
      <c r="CCH185" s="229"/>
      <c r="CCI185" s="226"/>
      <c r="CCJ185" s="227"/>
      <c r="CCK185" s="227"/>
      <c r="CCL185" s="227"/>
      <c r="CCM185" s="228"/>
      <c r="CCN185" s="228"/>
      <c r="CCO185" s="228"/>
      <c r="CCP185" s="228"/>
      <c r="CCQ185" s="228"/>
      <c r="CCR185" s="228"/>
      <c r="CCS185" s="229"/>
      <c r="CCT185" s="230"/>
      <c r="CCU185" s="230"/>
      <c r="CCV185" s="231"/>
      <c r="CCW185" s="229"/>
      <c r="CCX185" s="230"/>
      <c r="CCY185" s="229"/>
      <c r="CCZ185" s="229"/>
      <c r="CDA185" s="230"/>
      <c r="CDB185" s="230"/>
      <c r="CDC185" s="230"/>
      <c r="CDD185" s="230"/>
      <c r="CDE185" s="230"/>
      <c r="CDF185" s="230"/>
      <c r="CDG185" s="230"/>
      <c r="CDH185" s="230"/>
      <c r="CDI185" s="230"/>
      <c r="CDJ185" s="230"/>
      <c r="CDK185" s="230"/>
      <c r="CDL185" s="230"/>
      <c r="CDM185" s="229"/>
      <c r="CDN185" s="226"/>
      <c r="CDO185" s="227"/>
      <c r="CDP185" s="227"/>
      <c r="CDQ185" s="227"/>
      <c r="CDR185" s="228"/>
      <c r="CDS185" s="228"/>
      <c r="CDT185" s="228"/>
      <c r="CDU185" s="228"/>
      <c r="CDV185" s="228"/>
      <c r="CDW185" s="228"/>
      <c r="CDX185" s="229"/>
      <c r="CDY185" s="230"/>
      <c r="CDZ185" s="230"/>
      <c r="CEA185" s="231"/>
      <c r="CEB185" s="229"/>
      <c r="CEC185" s="230"/>
      <c r="CED185" s="229"/>
      <c r="CEE185" s="229"/>
      <c r="CEF185" s="230"/>
      <c r="CEG185" s="230"/>
      <c r="CEH185" s="230"/>
      <c r="CEI185" s="230"/>
      <c r="CEJ185" s="230"/>
      <c r="CEK185" s="230"/>
      <c r="CEL185" s="230"/>
      <c r="CEM185" s="230"/>
      <c r="CEN185" s="230"/>
      <c r="CEO185" s="230"/>
      <c r="CEP185" s="230"/>
      <c r="CEQ185" s="230"/>
      <c r="CER185" s="229"/>
      <c r="CES185" s="226"/>
      <c r="CET185" s="227"/>
      <c r="CEU185" s="227"/>
      <c r="CEV185" s="227"/>
      <c r="CEW185" s="228"/>
      <c r="CEX185" s="228"/>
      <c r="CEY185" s="228"/>
      <c r="CEZ185" s="228"/>
      <c r="CFA185" s="228"/>
      <c r="CFB185" s="228"/>
      <c r="CFC185" s="229"/>
      <c r="CFD185" s="230"/>
      <c r="CFE185" s="230"/>
      <c r="CFF185" s="231"/>
      <c r="CFG185" s="229"/>
      <c r="CFH185" s="230"/>
      <c r="CFI185" s="229"/>
      <c r="CFJ185" s="229"/>
      <c r="CFK185" s="230"/>
      <c r="CFL185" s="230"/>
      <c r="CFM185" s="230"/>
      <c r="CFN185" s="230"/>
      <c r="CFO185" s="230"/>
      <c r="CFP185" s="230"/>
      <c r="CFQ185" s="230"/>
      <c r="CFR185" s="230"/>
      <c r="CFS185" s="230"/>
      <c r="CFT185" s="230"/>
      <c r="CFU185" s="230"/>
      <c r="CFV185" s="230"/>
      <c r="CFW185" s="229"/>
      <c r="CFX185" s="226"/>
      <c r="CFY185" s="227"/>
      <c r="CFZ185" s="227"/>
      <c r="CGA185" s="227"/>
      <c r="CGB185" s="228"/>
      <c r="CGC185" s="228"/>
      <c r="CGD185" s="228"/>
      <c r="CGE185" s="228"/>
      <c r="CGF185" s="228"/>
      <c r="CGG185" s="228"/>
      <c r="CGH185" s="229"/>
      <c r="CGI185" s="230"/>
      <c r="CGJ185" s="230"/>
      <c r="CGK185" s="231"/>
      <c r="CGL185" s="229"/>
      <c r="CGM185" s="230"/>
      <c r="CGN185" s="229"/>
      <c r="CGO185" s="229"/>
      <c r="CGP185" s="230"/>
      <c r="CGQ185" s="230"/>
      <c r="CGR185" s="230"/>
      <c r="CGS185" s="230"/>
      <c r="CGT185" s="230"/>
      <c r="CGU185" s="230"/>
      <c r="CGV185" s="230"/>
      <c r="CGW185" s="230"/>
      <c r="CGX185" s="230"/>
      <c r="CGY185" s="230"/>
      <c r="CGZ185" s="230"/>
      <c r="CHA185" s="230"/>
      <c r="CHB185" s="229"/>
      <c r="CHC185" s="226"/>
      <c r="CHD185" s="227"/>
      <c r="CHE185" s="227"/>
      <c r="CHF185" s="227"/>
      <c r="CHG185" s="228"/>
      <c r="CHH185" s="228"/>
      <c r="CHI185" s="228"/>
      <c r="CHJ185" s="228"/>
      <c r="CHK185" s="228"/>
      <c r="CHL185" s="228"/>
      <c r="CHM185" s="229"/>
      <c r="CHN185" s="230"/>
      <c r="CHO185" s="230"/>
      <c r="CHP185" s="231"/>
      <c r="CHQ185" s="229"/>
      <c r="CHR185" s="230"/>
      <c r="CHS185" s="229"/>
      <c r="CHT185" s="229"/>
      <c r="CHU185" s="230"/>
      <c r="CHV185" s="230"/>
      <c r="CHW185" s="230"/>
      <c r="CHX185" s="230"/>
      <c r="CHY185" s="230"/>
      <c r="CHZ185" s="230"/>
      <c r="CIA185" s="230"/>
      <c r="CIB185" s="230"/>
      <c r="CIC185" s="230"/>
      <c r="CID185" s="230"/>
      <c r="CIE185" s="230"/>
      <c r="CIF185" s="230"/>
      <c r="CIG185" s="229"/>
      <c r="CIH185" s="226"/>
      <c r="CII185" s="227"/>
      <c r="CIJ185" s="227"/>
      <c r="CIK185" s="227"/>
      <c r="CIL185" s="228"/>
      <c r="CIM185" s="228"/>
      <c r="CIN185" s="228"/>
      <c r="CIO185" s="228"/>
      <c r="CIP185" s="228"/>
      <c r="CIQ185" s="228"/>
      <c r="CIR185" s="229"/>
      <c r="CIS185" s="230"/>
      <c r="CIT185" s="230"/>
      <c r="CIU185" s="231"/>
      <c r="CIV185" s="229"/>
      <c r="CIW185" s="230"/>
      <c r="CIX185" s="229"/>
      <c r="CIY185" s="229"/>
      <c r="CIZ185" s="230"/>
      <c r="CJA185" s="230"/>
      <c r="CJB185" s="230"/>
      <c r="CJC185" s="230"/>
      <c r="CJD185" s="230"/>
      <c r="CJE185" s="230"/>
      <c r="CJF185" s="230"/>
      <c r="CJG185" s="230"/>
      <c r="CJH185" s="230"/>
      <c r="CJI185" s="230"/>
      <c r="CJJ185" s="230"/>
      <c r="CJK185" s="230"/>
      <c r="CJL185" s="229"/>
      <c r="CJM185" s="226"/>
      <c r="CJN185" s="227"/>
      <c r="CJO185" s="227"/>
      <c r="CJP185" s="227"/>
      <c r="CJQ185" s="228"/>
      <c r="CJR185" s="228"/>
      <c r="CJS185" s="228"/>
      <c r="CJT185" s="228"/>
      <c r="CJU185" s="228"/>
      <c r="CJV185" s="228"/>
      <c r="CJW185" s="229"/>
      <c r="CJX185" s="230"/>
      <c r="CJY185" s="230"/>
      <c r="CJZ185" s="231"/>
      <c r="CKA185" s="229"/>
      <c r="CKB185" s="230"/>
      <c r="CKC185" s="229"/>
      <c r="CKD185" s="229"/>
      <c r="CKE185" s="230"/>
      <c r="CKF185" s="230"/>
      <c r="CKG185" s="230"/>
      <c r="CKH185" s="230"/>
      <c r="CKI185" s="230"/>
      <c r="CKJ185" s="230"/>
      <c r="CKK185" s="230"/>
      <c r="CKL185" s="230"/>
      <c r="CKM185" s="230"/>
      <c r="CKN185" s="230"/>
      <c r="CKO185" s="230"/>
      <c r="CKP185" s="230"/>
      <c r="CKQ185" s="229"/>
      <c r="CKR185" s="226"/>
      <c r="CKS185" s="227"/>
      <c r="CKT185" s="227"/>
      <c r="CKU185" s="227"/>
      <c r="CKV185" s="228"/>
      <c r="CKW185" s="228"/>
      <c r="CKX185" s="228"/>
      <c r="CKY185" s="228"/>
      <c r="CKZ185" s="228"/>
      <c r="CLA185" s="228"/>
      <c r="CLB185" s="229"/>
      <c r="CLC185" s="230"/>
      <c r="CLD185" s="230"/>
      <c r="CLE185" s="231"/>
      <c r="CLF185" s="229"/>
      <c r="CLG185" s="230"/>
      <c r="CLH185" s="229"/>
      <c r="CLI185" s="229"/>
      <c r="CLJ185" s="230"/>
      <c r="CLK185" s="230"/>
      <c r="CLL185" s="230"/>
      <c r="CLM185" s="230"/>
      <c r="CLN185" s="230"/>
      <c r="CLO185" s="230"/>
      <c r="CLP185" s="230"/>
      <c r="CLQ185" s="230"/>
      <c r="CLR185" s="230"/>
      <c r="CLS185" s="230"/>
      <c r="CLT185" s="230"/>
      <c r="CLU185" s="230"/>
      <c r="CLV185" s="229"/>
      <c r="CLW185" s="226"/>
      <c r="CLX185" s="227"/>
      <c r="CLY185" s="227"/>
      <c r="CLZ185" s="227"/>
      <c r="CMA185" s="228"/>
      <c r="CMB185" s="228"/>
      <c r="CMC185" s="228"/>
      <c r="CMD185" s="228"/>
      <c r="CME185" s="228"/>
      <c r="CMF185" s="228"/>
      <c r="CMG185" s="229"/>
      <c r="CMH185" s="230"/>
      <c r="CMI185" s="230"/>
      <c r="CMJ185" s="231"/>
      <c r="CMK185" s="229"/>
      <c r="CML185" s="230"/>
      <c r="CMM185" s="229"/>
      <c r="CMN185" s="229"/>
      <c r="CMO185" s="230"/>
      <c r="CMP185" s="230"/>
      <c r="CMQ185" s="230"/>
      <c r="CMR185" s="230"/>
      <c r="CMS185" s="230"/>
      <c r="CMT185" s="230"/>
      <c r="CMU185" s="230"/>
      <c r="CMV185" s="230"/>
      <c r="CMW185" s="230"/>
      <c r="CMX185" s="230"/>
      <c r="CMY185" s="230"/>
      <c r="CMZ185" s="230"/>
      <c r="CNA185" s="229"/>
      <c r="CNB185" s="226"/>
      <c r="CNC185" s="227"/>
      <c r="CND185" s="227"/>
      <c r="CNE185" s="227"/>
      <c r="CNF185" s="228"/>
      <c r="CNG185" s="228"/>
      <c r="CNH185" s="228"/>
      <c r="CNI185" s="228"/>
      <c r="CNJ185" s="228"/>
      <c r="CNK185" s="228"/>
      <c r="CNL185" s="229"/>
      <c r="CNM185" s="230"/>
      <c r="CNN185" s="230"/>
      <c r="CNO185" s="231"/>
      <c r="CNP185" s="229"/>
      <c r="CNQ185" s="230"/>
      <c r="CNR185" s="229"/>
      <c r="CNS185" s="229"/>
      <c r="CNT185" s="230"/>
      <c r="CNU185" s="230"/>
      <c r="CNV185" s="230"/>
      <c r="CNW185" s="230"/>
      <c r="CNX185" s="230"/>
      <c r="CNY185" s="230"/>
      <c r="CNZ185" s="230"/>
      <c r="COA185" s="230"/>
      <c r="COB185" s="230"/>
      <c r="COC185" s="230"/>
      <c r="COD185" s="230"/>
      <c r="COE185" s="230"/>
      <c r="COF185" s="229"/>
      <c r="COG185" s="226"/>
      <c r="COH185" s="227"/>
      <c r="COI185" s="227"/>
      <c r="COJ185" s="227"/>
      <c r="COK185" s="228"/>
      <c r="COL185" s="228"/>
      <c r="COM185" s="228"/>
      <c r="CON185" s="228"/>
      <c r="COO185" s="228"/>
      <c r="COP185" s="228"/>
      <c r="COQ185" s="229"/>
      <c r="COR185" s="230"/>
      <c r="COS185" s="230"/>
      <c r="COT185" s="231"/>
      <c r="COU185" s="229"/>
      <c r="COV185" s="230"/>
      <c r="COW185" s="229"/>
      <c r="COX185" s="229"/>
      <c r="COY185" s="230"/>
      <c r="COZ185" s="230"/>
      <c r="CPA185" s="230"/>
      <c r="CPB185" s="230"/>
      <c r="CPC185" s="230"/>
      <c r="CPD185" s="230"/>
      <c r="CPE185" s="230"/>
      <c r="CPF185" s="230"/>
      <c r="CPG185" s="230"/>
      <c r="CPH185" s="230"/>
      <c r="CPI185" s="230"/>
      <c r="CPJ185" s="230"/>
      <c r="CPK185" s="229"/>
      <c r="CPL185" s="226"/>
      <c r="CPM185" s="227"/>
      <c r="CPN185" s="227"/>
      <c r="CPO185" s="227"/>
      <c r="CPP185" s="228"/>
      <c r="CPQ185" s="228"/>
      <c r="CPR185" s="228"/>
      <c r="CPS185" s="228"/>
      <c r="CPT185" s="228"/>
      <c r="CPU185" s="228"/>
      <c r="CPV185" s="229"/>
      <c r="CPW185" s="230"/>
      <c r="CPX185" s="230"/>
      <c r="CPY185" s="231"/>
      <c r="CPZ185" s="229"/>
      <c r="CQA185" s="230"/>
      <c r="CQB185" s="229"/>
      <c r="CQC185" s="229"/>
      <c r="CQD185" s="230"/>
      <c r="CQE185" s="230"/>
      <c r="CQF185" s="230"/>
      <c r="CQG185" s="230"/>
      <c r="CQH185" s="230"/>
      <c r="CQI185" s="230"/>
      <c r="CQJ185" s="230"/>
      <c r="CQK185" s="230"/>
      <c r="CQL185" s="230"/>
      <c r="CQM185" s="230"/>
      <c r="CQN185" s="230"/>
      <c r="CQO185" s="230"/>
      <c r="CQP185" s="229"/>
      <c r="CQQ185" s="226"/>
      <c r="CQR185" s="227"/>
      <c r="CQS185" s="227"/>
      <c r="CQT185" s="227"/>
      <c r="CQU185" s="228"/>
      <c r="CQV185" s="228"/>
      <c r="CQW185" s="228"/>
      <c r="CQX185" s="228"/>
      <c r="CQY185" s="228"/>
      <c r="CQZ185" s="228"/>
      <c r="CRA185" s="229"/>
      <c r="CRB185" s="230"/>
      <c r="CRC185" s="230"/>
      <c r="CRD185" s="231"/>
      <c r="CRE185" s="229"/>
      <c r="CRF185" s="230"/>
      <c r="CRG185" s="229"/>
      <c r="CRH185" s="229"/>
      <c r="CRI185" s="230"/>
      <c r="CRJ185" s="230"/>
      <c r="CRK185" s="230"/>
      <c r="CRL185" s="230"/>
      <c r="CRM185" s="230"/>
      <c r="CRN185" s="230"/>
      <c r="CRO185" s="230"/>
      <c r="CRP185" s="230"/>
      <c r="CRQ185" s="230"/>
      <c r="CRR185" s="230"/>
      <c r="CRS185" s="230"/>
      <c r="CRT185" s="230"/>
      <c r="CRU185" s="229"/>
      <c r="CRV185" s="226"/>
      <c r="CRW185" s="227"/>
      <c r="CRX185" s="227"/>
      <c r="CRY185" s="227"/>
      <c r="CRZ185" s="228"/>
      <c r="CSA185" s="228"/>
      <c r="CSB185" s="228"/>
      <c r="CSC185" s="228"/>
      <c r="CSD185" s="228"/>
      <c r="CSE185" s="228"/>
      <c r="CSF185" s="229"/>
      <c r="CSG185" s="230"/>
      <c r="CSH185" s="230"/>
      <c r="CSI185" s="231"/>
      <c r="CSJ185" s="229"/>
      <c r="CSK185" s="230"/>
      <c r="CSL185" s="229"/>
      <c r="CSM185" s="229"/>
      <c r="CSN185" s="230"/>
      <c r="CSO185" s="230"/>
      <c r="CSP185" s="230"/>
      <c r="CSQ185" s="230"/>
      <c r="CSR185" s="230"/>
      <c r="CSS185" s="230"/>
      <c r="CST185" s="230"/>
      <c r="CSU185" s="230"/>
      <c r="CSV185" s="230"/>
      <c r="CSW185" s="230"/>
      <c r="CSX185" s="230"/>
      <c r="CSY185" s="230"/>
      <c r="CSZ185" s="229"/>
      <c r="CTA185" s="226"/>
      <c r="CTB185" s="227"/>
      <c r="CTC185" s="227"/>
      <c r="CTD185" s="227"/>
      <c r="CTE185" s="228"/>
      <c r="CTF185" s="228"/>
      <c r="CTG185" s="228"/>
      <c r="CTH185" s="228"/>
      <c r="CTI185" s="228"/>
      <c r="CTJ185" s="228"/>
      <c r="CTK185" s="229"/>
      <c r="CTL185" s="230"/>
      <c r="CTM185" s="230"/>
      <c r="CTN185" s="231"/>
      <c r="CTO185" s="229"/>
      <c r="CTP185" s="230"/>
      <c r="CTQ185" s="229"/>
      <c r="CTR185" s="229"/>
      <c r="CTS185" s="230"/>
      <c r="CTT185" s="230"/>
      <c r="CTU185" s="230"/>
      <c r="CTV185" s="230"/>
      <c r="CTW185" s="230"/>
      <c r="CTX185" s="230"/>
      <c r="CTY185" s="230"/>
      <c r="CTZ185" s="230"/>
      <c r="CUA185" s="230"/>
      <c r="CUB185" s="230"/>
      <c r="CUC185" s="230"/>
      <c r="CUD185" s="230"/>
      <c r="CUE185" s="229"/>
      <c r="CUF185" s="226"/>
      <c r="CUG185" s="227"/>
      <c r="CUH185" s="227"/>
      <c r="CUI185" s="227"/>
      <c r="CUJ185" s="228"/>
      <c r="CUK185" s="228"/>
      <c r="CUL185" s="228"/>
      <c r="CUM185" s="228"/>
      <c r="CUN185" s="228"/>
      <c r="CUO185" s="228"/>
      <c r="CUP185" s="229"/>
      <c r="CUQ185" s="230"/>
      <c r="CUR185" s="230"/>
      <c r="CUS185" s="231"/>
      <c r="CUT185" s="229"/>
      <c r="CUU185" s="230"/>
      <c r="CUV185" s="229"/>
      <c r="CUW185" s="229"/>
      <c r="CUX185" s="230"/>
      <c r="CUY185" s="230"/>
      <c r="CUZ185" s="230"/>
      <c r="CVA185" s="230"/>
      <c r="CVB185" s="230"/>
      <c r="CVC185" s="230"/>
      <c r="CVD185" s="230"/>
      <c r="CVE185" s="230"/>
      <c r="CVF185" s="230"/>
      <c r="CVG185" s="230"/>
      <c r="CVH185" s="230"/>
      <c r="CVI185" s="230"/>
      <c r="CVJ185" s="229"/>
      <c r="CVK185" s="226"/>
      <c r="CVL185" s="227"/>
      <c r="CVM185" s="227"/>
      <c r="CVN185" s="227"/>
      <c r="CVO185" s="228"/>
      <c r="CVP185" s="228"/>
      <c r="CVQ185" s="228"/>
      <c r="CVR185" s="228"/>
      <c r="CVS185" s="228"/>
      <c r="CVT185" s="228"/>
      <c r="CVU185" s="229"/>
      <c r="CVV185" s="230"/>
      <c r="CVW185" s="230"/>
      <c r="CVX185" s="231"/>
      <c r="CVY185" s="229"/>
      <c r="CVZ185" s="230"/>
      <c r="CWA185" s="229"/>
      <c r="CWB185" s="229"/>
      <c r="CWC185" s="230"/>
      <c r="CWD185" s="230"/>
      <c r="CWE185" s="230"/>
      <c r="CWF185" s="230"/>
      <c r="CWG185" s="230"/>
      <c r="CWH185" s="230"/>
      <c r="CWI185" s="230"/>
      <c r="CWJ185" s="230"/>
      <c r="CWK185" s="230"/>
      <c r="CWL185" s="230"/>
      <c r="CWM185" s="230"/>
      <c r="CWN185" s="230"/>
      <c r="CWO185" s="229"/>
      <c r="CWP185" s="226"/>
      <c r="CWQ185" s="227"/>
      <c r="CWR185" s="227"/>
      <c r="CWS185" s="227"/>
      <c r="CWT185" s="228"/>
      <c r="CWU185" s="228"/>
      <c r="CWV185" s="228"/>
      <c r="CWW185" s="228"/>
      <c r="CWX185" s="228"/>
      <c r="CWY185" s="228"/>
      <c r="CWZ185" s="229"/>
      <c r="CXA185" s="230"/>
      <c r="CXB185" s="230"/>
      <c r="CXC185" s="231"/>
      <c r="CXD185" s="229"/>
      <c r="CXE185" s="230"/>
      <c r="CXF185" s="229"/>
      <c r="CXG185" s="229"/>
      <c r="CXH185" s="230"/>
      <c r="CXI185" s="230"/>
      <c r="CXJ185" s="230"/>
      <c r="CXK185" s="230"/>
      <c r="CXL185" s="230"/>
      <c r="CXM185" s="230"/>
      <c r="CXN185" s="230"/>
      <c r="CXO185" s="230"/>
      <c r="CXP185" s="230"/>
      <c r="CXQ185" s="230"/>
      <c r="CXR185" s="230"/>
      <c r="CXS185" s="230"/>
      <c r="CXT185" s="229"/>
      <c r="CXU185" s="226"/>
      <c r="CXV185" s="227"/>
      <c r="CXW185" s="227"/>
      <c r="CXX185" s="227"/>
      <c r="CXY185" s="228"/>
      <c r="CXZ185" s="228"/>
      <c r="CYA185" s="228"/>
      <c r="CYB185" s="228"/>
      <c r="CYC185" s="228"/>
      <c r="CYD185" s="228"/>
      <c r="CYE185" s="229"/>
      <c r="CYF185" s="230"/>
      <c r="CYG185" s="230"/>
      <c r="CYH185" s="231"/>
      <c r="CYI185" s="229"/>
      <c r="CYJ185" s="230"/>
      <c r="CYK185" s="229"/>
      <c r="CYL185" s="229"/>
      <c r="CYM185" s="230"/>
      <c r="CYN185" s="230"/>
      <c r="CYO185" s="230"/>
      <c r="CYP185" s="230"/>
      <c r="CYQ185" s="230"/>
      <c r="CYR185" s="230"/>
      <c r="CYS185" s="230"/>
      <c r="CYT185" s="230"/>
      <c r="CYU185" s="230"/>
      <c r="CYV185" s="230"/>
      <c r="CYW185" s="230"/>
      <c r="CYX185" s="230"/>
      <c r="CYY185" s="229"/>
      <c r="CYZ185" s="226"/>
      <c r="CZA185" s="227"/>
      <c r="CZB185" s="227"/>
      <c r="CZC185" s="227"/>
      <c r="CZD185" s="228"/>
      <c r="CZE185" s="228"/>
      <c r="CZF185" s="228"/>
      <c r="CZG185" s="228"/>
      <c r="CZH185" s="228"/>
      <c r="CZI185" s="228"/>
      <c r="CZJ185" s="229"/>
      <c r="CZK185" s="230"/>
      <c r="CZL185" s="230"/>
      <c r="CZM185" s="231"/>
      <c r="CZN185" s="229"/>
      <c r="CZO185" s="230"/>
      <c r="CZP185" s="229"/>
      <c r="CZQ185" s="229"/>
      <c r="CZR185" s="230"/>
      <c r="CZS185" s="230"/>
      <c r="CZT185" s="230"/>
      <c r="CZU185" s="230"/>
      <c r="CZV185" s="230"/>
      <c r="CZW185" s="230"/>
      <c r="CZX185" s="230"/>
      <c r="CZY185" s="230"/>
      <c r="CZZ185" s="230"/>
      <c r="DAA185" s="230"/>
      <c r="DAB185" s="230"/>
      <c r="DAC185" s="230"/>
      <c r="DAD185" s="229"/>
      <c r="DAE185" s="226"/>
      <c r="DAF185" s="227"/>
      <c r="DAG185" s="227"/>
      <c r="DAH185" s="227"/>
      <c r="DAI185" s="228"/>
      <c r="DAJ185" s="228"/>
      <c r="DAK185" s="228"/>
      <c r="DAL185" s="228"/>
      <c r="DAM185" s="228"/>
      <c r="DAN185" s="228"/>
      <c r="DAO185" s="229"/>
      <c r="DAP185" s="230"/>
      <c r="DAQ185" s="230"/>
      <c r="DAR185" s="231"/>
      <c r="DAS185" s="229"/>
      <c r="DAT185" s="230"/>
      <c r="DAU185" s="229"/>
      <c r="DAV185" s="229"/>
      <c r="DAW185" s="230"/>
      <c r="DAX185" s="230"/>
      <c r="DAY185" s="230"/>
      <c r="DAZ185" s="230"/>
      <c r="DBA185" s="230"/>
      <c r="DBB185" s="230"/>
      <c r="DBC185" s="230"/>
      <c r="DBD185" s="230"/>
      <c r="DBE185" s="230"/>
      <c r="DBF185" s="230"/>
      <c r="DBG185" s="230"/>
      <c r="DBH185" s="230"/>
      <c r="DBI185" s="229"/>
      <c r="DBJ185" s="226"/>
      <c r="DBK185" s="227"/>
      <c r="DBL185" s="227"/>
      <c r="DBM185" s="227"/>
      <c r="DBN185" s="228"/>
      <c r="DBO185" s="228"/>
      <c r="DBP185" s="228"/>
      <c r="DBQ185" s="228"/>
      <c r="DBR185" s="228"/>
      <c r="DBS185" s="228"/>
      <c r="DBT185" s="229"/>
      <c r="DBU185" s="230"/>
      <c r="DBV185" s="230"/>
      <c r="DBW185" s="231"/>
      <c r="DBX185" s="229"/>
      <c r="DBY185" s="230"/>
      <c r="DBZ185" s="229"/>
      <c r="DCA185" s="229"/>
      <c r="DCB185" s="230"/>
      <c r="DCC185" s="230"/>
      <c r="DCD185" s="230"/>
      <c r="DCE185" s="230"/>
      <c r="DCF185" s="230"/>
      <c r="DCG185" s="230"/>
      <c r="DCH185" s="230"/>
      <c r="DCI185" s="230"/>
      <c r="DCJ185" s="230"/>
      <c r="DCK185" s="230"/>
      <c r="DCL185" s="230"/>
      <c r="DCM185" s="230"/>
      <c r="DCN185" s="229"/>
      <c r="DCO185" s="226"/>
      <c r="DCP185" s="227"/>
      <c r="DCQ185" s="227"/>
      <c r="DCR185" s="227"/>
      <c r="DCS185" s="228"/>
      <c r="DCT185" s="228"/>
      <c r="DCU185" s="228"/>
      <c r="DCV185" s="228"/>
      <c r="DCW185" s="228"/>
      <c r="DCX185" s="228"/>
      <c r="DCY185" s="229"/>
      <c r="DCZ185" s="230"/>
      <c r="DDA185" s="230"/>
      <c r="DDB185" s="231"/>
      <c r="DDC185" s="229"/>
      <c r="DDD185" s="230"/>
      <c r="DDE185" s="229"/>
      <c r="DDF185" s="229"/>
      <c r="DDG185" s="230"/>
      <c r="DDH185" s="230"/>
      <c r="DDI185" s="230"/>
      <c r="DDJ185" s="230"/>
      <c r="DDK185" s="230"/>
      <c r="DDL185" s="230"/>
      <c r="DDM185" s="230"/>
      <c r="DDN185" s="230"/>
      <c r="DDO185" s="230"/>
      <c r="DDP185" s="230"/>
      <c r="DDQ185" s="230"/>
      <c r="DDR185" s="230"/>
      <c r="DDS185" s="229"/>
      <c r="DDT185" s="226"/>
      <c r="DDU185" s="227"/>
      <c r="DDV185" s="227"/>
      <c r="DDW185" s="227"/>
      <c r="DDX185" s="228"/>
      <c r="DDY185" s="228"/>
      <c r="DDZ185" s="228"/>
      <c r="DEA185" s="228"/>
      <c r="DEB185" s="228"/>
      <c r="DEC185" s="228"/>
      <c r="DED185" s="229"/>
      <c r="DEE185" s="230"/>
      <c r="DEF185" s="230"/>
      <c r="DEG185" s="231"/>
      <c r="DEH185" s="229"/>
      <c r="DEI185" s="230"/>
      <c r="DEJ185" s="229"/>
      <c r="DEK185" s="229"/>
      <c r="DEL185" s="230"/>
      <c r="DEM185" s="230"/>
      <c r="DEN185" s="230"/>
      <c r="DEO185" s="230"/>
      <c r="DEP185" s="230"/>
      <c r="DEQ185" s="230"/>
      <c r="DER185" s="230"/>
      <c r="DES185" s="230"/>
      <c r="DET185" s="230"/>
      <c r="DEU185" s="230"/>
      <c r="DEV185" s="230"/>
      <c r="DEW185" s="230"/>
      <c r="DEX185" s="229"/>
      <c r="DEY185" s="226"/>
      <c r="DEZ185" s="227"/>
      <c r="DFA185" s="227"/>
      <c r="DFB185" s="227"/>
      <c r="DFC185" s="228"/>
      <c r="DFD185" s="228"/>
      <c r="DFE185" s="228"/>
      <c r="DFF185" s="228"/>
      <c r="DFG185" s="228"/>
      <c r="DFH185" s="228"/>
      <c r="DFI185" s="229"/>
      <c r="DFJ185" s="230"/>
      <c r="DFK185" s="230"/>
      <c r="DFL185" s="231"/>
      <c r="DFM185" s="229"/>
      <c r="DFN185" s="230"/>
      <c r="DFO185" s="229"/>
      <c r="DFP185" s="229"/>
      <c r="DFQ185" s="230"/>
      <c r="DFR185" s="230"/>
      <c r="DFS185" s="230"/>
      <c r="DFT185" s="230"/>
      <c r="DFU185" s="230"/>
      <c r="DFV185" s="230"/>
      <c r="DFW185" s="230"/>
      <c r="DFX185" s="230"/>
      <c r="DFY185" s="230"/>
      <c r="DFZ185" s="230"/>
      <c r="DGA185" s="230"/>
      <c r="DGB185" s="230"/>
      <c r="DGC185" s="229"/>
      <c r="DGD185" s="226"/>
      <c r="DGE185" s="227"/>
      <c r="DGF185" s="227"/>
      <c r="DGG185" s="227"/>
      <c r="DGH185" s="228"/>
      <c r="DGI185" s="228"/>
      <c r="DGJ185" s="228"/>
      <c r="DGK185" s="228"/>
      <c r="DGL185" s="228"/>
      <c r="DGM185" s="228"/>
      <c r="DGN185" s="229"/>
      <c r="DGO185" s="230"/>
      <c r="DGP185" s="230"/>
      <c r="DGQ185" s="231"/>
      <c r="DGR185" s="229"/>
      <c r="DGS185" s="230"/>
      <c r="DGT185" s="229"/>
      <c r="DGU185" s="229"/>
      <c r="DGV185" s="230"/>
      <c r="DGW185" s="230"/>
      <c r="DGX185" s="230"/>
      <c r="DGY185" s="230"/>
      <c r="DGZ185" s="230"/>
      <c r="DHA185" s="230"/>
      <c r="DHB185" s="230"/>
      <c r="DHC185" s="230"/>
      <c r="DHD185" s="230"/>
      <c r="DHE185" s="230"/>
      <c r="DHF185" s="230"/>
      <c r="DHG185" s="230"/>
      <c r="DHH185" s="229"/>
      <c r="DHI185" s="226"/>
      <c r="DHJ185" s="227"/>
      <c r="DHK185" s="227"/>
      <c r="DHL185" s="227"/>
      <c r="DHM185" s="228"/>
      <c r="DHN185" s="228"/>
      <c r="DHO185" s="228"/>
      <c r="DHP185" s="228"/>
      <c r="DHQ185" s="228"/>
      <c r="DHR185" s="228"/>
      <c r="DHS185" s="229"/>
      <c r="DHT185" s="230"/>
      <c r="DHU185" s="230"/>
      <c r="DHV185" s="231"/>
      <c r="DHW185" s="229"/>
      <c r="DHX185" s="230"/>
      <c r="DHY185" s="229"/>
      <c r="DHZ185" s="229"/>
      <c r="DIA185" s="230"/>
      <c r="DIB185" s="230"/>
      <c r="DIC185" s="230"/>
      <c r="DID185" s="230"/>
      <c r="DIE185" s="230"/>
      <c r="DIF185" s="230"/>
      <c r="DIG185" s="230"/>
      <c r="DIH185" s="230"/>
      <c r="DII185" s="230"/>
      <c r="DIJ185" s="230"/>
      <c r="DIK185" s="230"/>
      <c r="DIL185" s="230"/>
      <c r="DIM185" s="229"/>
      <c r="DIN185" s="226"/>
      <c r="DIO185" s="227"/>
      <c r="DIP185" s="227"/>
      <c r="DIQ185" s="227"/>
      <c r="DIR185" s="228"/>
      <c r="DIS185" s="228"/>
      <c r="DIT185" s="228"/>
      <c r="DIU185" s="228"/>
      <c r="DIV185" s="228"/>
      <c r="DIW185" s="228"/>
      <c r="DIX185" s="229"/>
      <c r="DIY185" s="230"/>
      <c r="DIZ185" s="230"/>
      <c r="DJA185" s="231"/>
      <c r="DJB185" s="229"/>
      <c r="DJC185" s="230"/>
      <c r="DJD185" s="229"/>
      <c r="DJE185" s="229"/>
      <c r="DJF185" s="230"/>
      <c r="DJG185" s="230"/>
      <c r="DJH185" s="230"/>
      <c r="DJI185" s="230"/>
      <c r="DJJ185" s="230"/>
      <c r="DJK185" s="230"/>
      <c r="DJL185" s="230"/>
      <c r="DJM185" s="230"/>
      <c r="DJN185" s="230"/>
      <c r="DJO185" s="230"/>
      <c r="DJP185" s="230"/>
      <c r="DJQ185" s="230"/>
      <c r="DJR185" s="229"/>
      <c r="DJS185" s="226"/>
      <c r="DJT185" s="227"/>
      <c r="DJU185" s="227"/>
      <c r="DJV185" s="227"/>
      <c r="DJW185" s="228"/>
      <c r="DJX185" s="228"/>
      <c r="DJY185" s="228"/>
      <c r="DJZ185" s="228"/>
      <c r="DKA185" s="228"/>
      <c r="DKB185" s="228"/>
      <c r="DKC185" s="229"/>
      <c r="DKD185" s="230"/>
      <c r="DKE185" s="230"/>
      <c r="DKF185" s="231"/>
      <c r="DKG185" s="229"/>
      <c r="DKH185" s="230"/>
      <c r="DKI185" s="229"/>
      <c r="DKJ185" s="229"/>
      <c r="DKK185" s="230"/>
      <c r="DKL185" s="230"/>
      <c r="DKM185" s="230"/>
      <c r="DKN185" s="230"/>
      <c r="DKO185" s="230"/>
      <c r="DKP185" s="230"/>
      <c r="DKQ185" s="230"/>
      <c r="DKR185" s="230"/>
      <c r="DKS185" s="230"/>
      <c r="DKT185" s="230"/>
      <c r="DKU185" s="230"/>
      <c r="DKV185" s="230"/>
      <c r="DKW185" s="229"/>
      <c r="DKX185" s="226"/>
      <c r="DKY185" s="227"/>
      <c r="DKZ185" s="227"/>
      <c r="DLA185" s="227"/>
      <c r="DLB185" s="228"/>
      <c r="DLC185" s="228"/>
      <c r="DLD185" s="228"/>
      <c r="DLE185" s="228"/>
      <c r="DLF185" s="228"/>
      <c r="DLG185" s="228"/>
      <c r="DLH185" s="229"/>
      <c r="DLI185" s="230"/>
      <c r="DLJ185" s="230"/>
      <c r="DLK185" s="231"/>
      <c r="DLL185" s="229"/>
      <c r="DLM185" s="230"/>
      <c r="DLN185" s="229"/>
      <c r="DLO185" s="229"/>
      <c r="DLP185" s="230"/>
      <c r="DLQ185" s="230"/>
      <c r="DLR185" s="230"/>
      <c r="DLS185" s="230"/>
      <c r="DLT185" s="230"/>
      <c r="DLU185" s="230"/>
      <c r="DLV185" s="230"/>
      <c r="DLW185" s="230"/>
      <c r="DLX185" s="230"/>
      <c r="DLY185" s="230"/>
      <c r="DLZ185" s="230"/>
      <c r="DMA185" s="230"/>
      <c r="DMB185" s="229"/>
      <c r="DMC185" s="226"/>
      <c r="DMD185" s="227"/>
      <c r="DME185" s="227"/>
      <c r="DMF185" s="227"/>
      <c r="DMG185" s="228"/>
      <c r="DMH185" s="228"/>
      <c r="DMI185" s="228"/>
      <c r="DMJ185" s="228"/>
      <c r="DMK185" s="228"/>
      <c r="DML185" s="228"/>
      <c r="DMM185" s="229"/>
      <c r="DMN185" s="230"/>
      <c r="DMO185" s="230"/>
      <c r="DMP185" s="231"/>
      <c r="DMQ185" s="229"/>
      <c r="DMR185" s="230"/>
      <c r="DMS185" s="229"/>
      <c r="DMT185" s="229"/>
      <c r="DMU185" s="230"/>
      <c r="DMV185" s="230"/>
      <c r="DMW185" s="230"/>
      <c r="DMX185" s="230"/>
      <c r="DMY185" s="230"/>
      <c r="DMZ185" s="230"/>
      <c r="DNA185" s="230"/>
      <c r="DNB185" s="230"/>
      <c r="DNC185" s="230"/>
      <c r="DND185" s="230"/>
      <c r="DNE185" s="230"/>
      <c r="DNF185" s="230"/>
      <c r="DNG185" s="229"/>
      <c r="DNH185" s="226"/>
      <c r="DNI185" s="227"/>
      <c r="DNJ185" s="227"/>
      <c r="DNK185" s="227"/>
      <c r="DNL185" s="228"/>
      <c r="DNM185" s="228"/>
      <c r="DNN185" s="228"/>
      <c r="DNO185" s="228"/>
      <c r="DNP185" s="228"/>
      <c r="DNQ185" s="228"/>
      <c r="DNR185" s="229"/>
      <c r="DNS185" s="230"/>
      <c r="DNT185" s="230"/>
      <c r="DNU185" s="231"/>
      <c r="DNV185" s="229"/>
      <c r="DNW185" s="230"/>
      <c r="DNX185" s="229"/>
      <c r="DNY185" s="229"/>
      <c r="DNZ185" s="230"/>
      <c r="DOA185" s="230"/>
      <c r="DOB185" s="230"/>
      <c r="DOC185" s="230"/>
      <c r="DOD185" s="230"/>
      <c r="DOE185" s="230"/>
      <c r="DOF185" s="230"/>
      <c r="DOG185" s="230"/>
      <c r="DOH185" s="230"/>
      <c r="DOI185" s="230"/>
      <c r="DOJ185" s="230"/>
      <c r="DOK185" s="230"/>
      <c r="DOL185" s="229"/>
      <c r="DOM185" s="226"/>
      <c r="DON185" s="227"/>
      <c r="DOO185" s="227"/>
      <c r="DOP185" s="227"/>
      <c r="DOQ185" s="228"/>
      <c r="DOR185" s="228"/>
      <c r="DOS185" s="228"/>
      <c r="DOT185" s="228"/>
      <c r="DOU185" s="228"/>
      <c r="DOV185" s="228"/>
      <c r="DOW185" s="229"/>
      <c r="DOX185" s="230"/>
      <c r="DOY185" s="230"/>
      <c r="DOZ185" s="231"/>
      <c r="DPA185" s="229"/>
      <c r="DPB185" s="230"/>
      <c r="DPC185" s="229"/>
      <c r="DPD185" s="229"/>
      <c r="DPE185" s="230"/>
      <c r="DPF185" s="230"/>
      <c r="DPG185" s="230"/>
      <c r="DPH185" s="230"/>
      <c r="DPI185" s="230"/>
      <c r="DPJ185" s="230"/>
      <c r="DPK185" s="230"/>
      <c r="DPL185" s="230"/>
      <c r="DPM185" s="230"/>
      <c r="DPN185" s="230"/>
      <c r="DPO185" s="230"/>
      <c r="DPP185" s="230"/>
      <c r="DPQ185" s="229"/>
      <c r="DPR185" s="226"/>
      <c r="DPS185" s="227"/>
      <c r="DPT185" s="227"/>
      <c r="DPU185" s="227"/>
      <c r="DPV185" s="228"/>
      <c r="DPW185" s="228"/>
      <c r="DPX185" s="228"/>
      <c r="DPY185" s="228"/>
      <c r="DPZ185" s="228"/>
      <c r="DQA185" s="228"/>
      <c r="DQB185" s="229"/>
      <c r="DQC185" s="230"/>
      <c r="DQD185" s="230"/>
      <c r="DQE185" s="231"/>
      <c r="DQF185" s="229"/>
      <c r="DQG185" s="230"/>
      <c r="DQH185" s="229"/>
      <c r="DQI185" s="229"/>
      <c r="DQJ185" s="230"/>
      <c r="DQK185" s="230"/>
      <c r="DQL185" s="230"/>
      <c r="DQM185" s="230"/>
      <c r="DQN185" s="230"/>
      <c r="DQO185" s="230"/>
      <c r="DQP185" s="230"/>
      <c r="DQQ185" s="230"/>
      <c r="DQR185" s="230"/>
      <c r="DQS185" s="230"/>
      <c r="DQT185" s="230"/>
      <c r="DQU185" s="230"/>
      <c r="DQV185" s="229"/>
      <c r="DQW185" s="226"/>
      <c r="DQX185" s="227"/>
      <c r="DQY185" s="227"/>
      <c r="DQZ185" s="227"/>
      <c r="DRA185" s="228"/>
      <c r="DRB185" s="228"/>
      <c r="DRC185" s="228"/>
      <c r="DRD185" s="228"/>
      <c r="DRE185" s="228"/>
      <c r="DRF185" s="228"/>
      <c r="DRG185" s="229"/>
      <c r="DRH185" s="230"/>
      <c r="DRI185" s="230"/>
      <c r="DRJ185" s="231"/>
      <c r="DRK185" s="229"/>
      <c r="DRL185" s="230"/>
      <c r="DRM185" s="229"/>
      <c r="DRN185" s="229"/>
      <c r="DRO185" s="230"/>
      <c r="DRP185" s="230"/>
      <c r="DRQ185" s="230"/>
      <c r="DRR185" s="230"/>
      <c r="DRS185" s="230"/>
      <c r="DRT185" s="230"/>
      <c r="DRU185" s="230"/>
      <c r="DRV185" s="230"/>
      <c r="DRW185" s="230"/>
      <c r="DRX185" s="230"/>
      <c r="DRY185" s="230"/>
      <c r="DRZ185" s="230"/>
      <c r="DSA185" s="229"/>
      <c r="DSB185" s="226"/>
      <c r="DSC185" s="227"/>
      <c r="DSD185" s="227"/>
      <c r="DSE185" s="227"/>
      <c r="DSF185" s="228"/>
      <c r="DSG185" s="228"/>
      <c r="DSH185" s="228"/>
      <c r="DSI185" s="228"/>
      <c r="DSJ185" s="228"/>
      <c r="DSK185" s="228"/>
      <c r="DSL185" s="229"/>
      <c r="DSM185" s="230"/>
      <c r="DSN185" s="230"/>
      <c r="DSO185" s="231"/>
      <c r="DSP185" s="229"/>
      <c r="DSQ185" s="230"/>
      <c r="DSR185" s="229"/>
      <c r="DSS185" s="229"/>
      <c r="DST185" s="230"/>
      <c r="DSU185" s="230"/>
      <c r="DSV185" s="230"/>
      <c r="DSW185" s="230"/>
      <c r="DSX185" s="230"/>
      <c r="DSY185" s="230"/>
      <c r="DSZ185" s="230"/>
      <c r="DTA185" s="230"/>
      <c r="DTB185" s="230"/>
      <c r="DTC185" s="230"/>
      <c r="DTD185" s="230"/>
      <c r="DTE185" s="230"/>
      <c r="DTF185" s="229"/>
      <c r="DTG185" s="226"/>
      <c r="DTH185" s="227"/>
      <c r="DTI185" s="227"/>
      <c r="DTJ185" s="227"/>
      <c r="DTK185" s="228"/>
      <c r="DTL185" s="228"/>
      <c r="DTM185" s="228"/>
      <c r="DTN185" s="228"/>
      <c r="DTO185" s="228"/>
      <c r="DTP185" s="228"/>
      <c r="DTQ185" s="229"/>
      <c r="DTR185" s="230"/>
      <c r="DTS185" s="230"/>
      <c r="DTT185" s="231"/>
      <c r="DTU185" s="229"/>
      <c r="DTV185" s="230"/>
      <c r="DTW185" s="229"/>
      <c r="DTX185" s="229"/>
      <c r="DTY185" s="230"/>
      <c r="DTZ185" s="230"/>
      <c r="DUA185" s="230"/>
      <c r="DUB185" s="230"/>
      <c r="DUC185" s="230"/>
      <c r="DUD185" s="230"/>
      <c r="DUE185" s="230"/>
      <c r="DUF185" s="230"/>
      <c r="DUG185" s="230"/>
      <c r="DUH185" s="230"/>
      <c r="DUI185" s="230"/>
      <c r="DUJ185" s="230"/>
      <c r="DUK185" s="229"/>
      <c r="DUL185" s="226"/>
      <c r="DUM185" s="227"/>
      <c r="DUN185" s="227"/>
      <c r="DUO185" s="227"/>
      <c r="DUP185" s="228"/>
      <c r="DUQ185" s="228"/>
      <c r="DUR185" s="228"/>
      <c r="DUS185" s="228"/>
      <c r="DUT185" s="228"/>
      <c r="DUU185" s="228"/>
      <c r="DUV185" s="229"/>
      <c r="DUW185" s="230"/>
      <c r="DUX185" s="230"/>
      <c r="DUY185" s="231"/>
      <c r="DUZ185" s="229"/>
      <c r="DVA185" s="230"/>
      <c r="DVB185" s="229"/>
      <c r="DVC185" s="229"/>
      <c r="DVD185" s="230"/>
      <c r="DVE185" s="230"/>
      <c r="DVF185" s="230"/>
      <c r="DVG185" s="230"/>
      <c r="DVH185" s="230"/>
      <c r="DVI185" s="230"/>
      <c r="DVJ185" s="230"/>
      <c r="DVK185" s="230"/>
      <c r="DVL185" s="230"/>
      <c r="DVM185" s="230"/>
      <c r="DVN185" s="230"/>
      <c r="DVO185" s="230"/>
      <c r="DVP185" s="229"/>
      <c r="DVQ185" s="226"/>
      <c r="DVR185" s="227"/>
      <c r="DVS185" s="227"/>
      <c r="DVT185" s="227"/>
      <c r="DVU185" s="228"/>
      <c r="DVV185" s="228"/>
      <c r="DVW185" s="228"/>
      <c r="DVX185" s="228"/>
      <c r="DVY185" s="228"/>
      <c r="DVZ185" s="228"/>
      <c r="DWA185" s="229"/>
      <c r="DWB185" s="230"/>
      <c r="DWC185" s="230"/>
      <c r="DWD185" s="231"/>
      <c r="DWE185" s="229"/>
      <c r="DWF185" s="230"/>
      <c r="DWG185" s="229"/>
      <c r="DWH185" s="229"/>
      <c r="DWI185" s="230"/>
      <c r="DWJ185" s="230"/>
      <c r="DWK185" s="230"/>
      <c r="DWL185" s="230"/>
      <c r="DWM185" s="230"/>
      <c r="DWN185" s="230"/>
      <c r="DWO185" s="230"/>
      <c r="DWP185" s="230"/>
      <c r="DWQ185" s="230"/>
      <c r="DWR185" s="230"/>
      <c r="DWS185" s="230"/>
      <c r="DWT185" s="230"/>
      <c r="DWU185" s="229"/>
      <c r="DWV185" s="226"/>
      <c r="DWW185" s="227"/>
      <c r="DWX185" s="227"/>
      <c r="DWY185" s="227"/>
      <c r="DWZ185" s="228"/>
      <c r="DXA185" s="228"/>
      <c r="DXB185" s="228"/>
      <c r="DXC185" s="228"/>
      <c r="DXD185" s="228"/>
      <c r="DXE185" s="228"/>
      <c r="DXF185" s="229"/>
      <c r="DXG185" s="230"/>
      <c r="DXH185" s="230"/>
      <c r="DXI185" s="231"/>
      <c r="DXJ185" s="229"/>
      <c r="DXK185" s="230"/>
      <c r="DXL185" s="229"/>
      <c r="DXM185" s="229"/>
      <c r="DXN185" s="230"/>
      <c r="DXO185" s="230"/>
      <c r="DXP185" s="230"/>
      <c r="DXQ185" s="230"/>
      <c r="DXR185" s="230"/>
      <c r="DXS185" s="230"/>
      <c r="DXT185" s="230"/>
      <c r="DXU185" s="230"/>
      <c r="DXV185" s="230"/>
      <c r="DXW185" s="230"/>
      <c r="DXX185" s="230"/>
      <c r="DXY185" s="230"/>
      <c r="DXZ185" s="229"/>
      <c r="DYA185" s="226"/>
      <c r="DYB185" s="227"/>
      <c r="DYC185" s="227"/>
      <c r="DYD185" s="227"/>
      <c r="DYE185" s="228"/>
      <c r="DYF185" s="228"/>
      <c r="DYG185" s="228"/>
      <c r="DYH185" s="228"/>
      <c r="DYI185" s="228"/>
      <c r="DYJ185" s="228"/>
      <c r="DYK185" s="229"/>
      <c r="DYL185" s="230"/>
      <c r="DYM185" s="230"/>
      <c r="DYN185" s="231"/>
      <c r="DYO185" s="229"/>
      <c r="DYP185" s="230"/>
      <c r="DYQ185" s="229"/>
      <c r="DYR185" s="229"/>
      <c r="DYS185" s="230"/>
      <c r="DYT185" s="230"/>
      <c r="DYU185" s="230"/>
      <c r="DYV185" s="230"/>
      <c r="DYW185" s="230"/>
      <c r="DYX185" s="230"/>
      <c r="DYY185" s="230"/>
      <c r="DYZ185" s="230"/>
      <c r="DZA185" s="230"/>
      <c r="DZB185" s="230"/>
      <c r="DZC185" s="230"/>
      <c r="DZD185" s="230"/>
      <c r="DZE185" s="229"/>
      <c r="DZF185" s="226"/>
      <c r="DZG185" s="227"/>
      <c r="DZH185" s="227"/>
      <c r="DZI185" s="227"/>
      <c r="DZJ185" s="228"/>
      <c r="DZK185" s="228"/>
      <c r="DZL185" s="228"/>
      <c r="DZM185" s="228"/>
      <c r="DZN185" s="228"/>
      <c r="DZO185" s="228"/>
      <c r="DZP185" s="229"/>
      <c r="DZQ185" s="230"/>
      <c r="DZR185" s="230"/>
      <c r="DZS185" s="231"/>
      <c r="DZT185" s="229"/>
      <c r="DZU185" s="230"/>
      <c r="DZV185" s="229"/>
      <c r="DZW185" s="229"/>
      <c r="DZX185" s="230"/>
      <c r="DZY185" s="230"/>
      <c r="DZZ185" s="230"/>
      <c r="EAA185" s="230"/>
      <c r="EAB185" s="230"/>
      <c r="EAC185" s="230"/>
      <c r="EAD185" s="230"/>
      <c r="EAE185" s="230"/>
      <c r="EAF185" s="230"/>
      <c r="EAG185" s="230"/>
      <c r="EAH185" s="230"/>
      <c r="EAI185" s="230"/>
      <c r="EAJ185" s="229"/>
      <c r="EAK185" s="226"/>
      <c r="EAL185" s="227"/>
      <c r="EAM185" s="227"/>
      <c r="EAN185" s="227"/>
      <c r="EAO185" s="228"/>
      <c r="EAP185" s="228"/>
      <c r="EAQ185" s="228"/>
      <c r="EAR185" s="228"/>
      <c r="EAS185" s="228"/>
      <c r="EAT185" s="228"/>
      <c r="EAU185" s="229"/>
      <c r="EAV185" s="230"/>
      <c r="EAW185" s="230"/>
      <c r="EAX185" s="231"/>
      <c r="EAY185" s="229"/>
      <c r="EAZ185" s="230"/>
      <c r="EBA185" s="229"/>
      <c r="EBB185" s="229"/>
      <c r="EBC185" s="230"/>
      <c r="EBD185" s="230"/>
      <c r="EBE185" s="230"/>
      <c r="EBF185" s="230"/>
      <c r="EBG185" s="230"/>
      <c r="EBH185" s="230"/>
      <c r="EBI185" s="230"/>
      <c r="EBJ185" s="230"/>
      <c r="EBK185" s="230"/>
      <c r="EBL185" s="230"/>
      <c r="EBM185" s="230"/>
      <c r="EBN185" s="230"/>
      <c r="EBO185" s="229"/>
      <c r="EBP185" s="226"/>
      <c r="EBQ185" s="227"/>
      <c r="EBR185" s="227"/>
      <c r="EBS185" s="227"/>
      <c r="EBT185" s="228"/>
      <c r="EBU185" s="228"/>
      <c r="EBV185" s="228"/>
      <c r="EBW185" s="228"/>
      <c r="EBX185" s="228"/>
      <c r="EBY185" s="228"/>
      <c r="EBZ185" s="229"/>
      <c r="ECA185" s="230"/>
      <c r="ECB185" s="230"/>
      <c r="ECC185" s="231"/>
      <c r="ECD185" s="229"/>
      <c r="ECE185" s="230"/>
      <c r="ECF185" s="229"/>
      <c r="ECG185" s="229"/>
      <c r="ECH185" s="230"/>
      <c r="ECI185" s="230"/>
      <c r="ECJ185" s="230"/>
      <c r="ECK185" s="230"/>
      <c r="ECL185" s="230"/>
      <c r="ECM185" s="230"/>
      <c r="ECN185" s="230"/>
      <c r="ECO185" s="230"/>
      <c r="ECP185" s="230"/>
      <c r="ECQ185" s="230"/>
      <c r="ECR185" s="230"/>
      <c r="ECS185" s="230"/>
      <c r="ECT185" s="229"/>
      <c r="ECU185" s="226"/>
      <c r="ECV185" s="227"/>
      <c r="ECW185" s="227"/>
      <c r="ECX185" s="227"/>
      <c r="ECY185" s="228"/>
      <c r="ECZ185" s="228"/>
      <c r="EDA185" s="228"/>
      <c r="EDB185" s="228"/>
      <c r="EDC185" s="228"/>
      <c r="EDD185" s="228"/>
      <c r="EDE185" s="229"/>
      <c r="EDF185" s="230"/>
      <c r="EDG185" s="230"/>
      <c r="EDH185" s="231"/>
      <c r="EDI185" s="229"/>
      <c r="EDJ185" s="230"/>
      <c r="EDK185" s="229"/>
      <c r="EDL185" s="229"/>
      <c r="EDM185" s="230"/>
      <c r="EDN185" s="230"/>
      <c r="EDO185" s="230"/>
      <c r="EDP185" s="230"/>
      <c r="EDQ185" s="230"/>
      <c r="EDR185" s="230"/>
      <c r="EDS185" s="230"/>
      <c r="EDT185" s="230"/>
      <c r="EDU185" s="230"/>
      <c r="EDV185" s="230"/>
      <c r="EDW185" s="230"/>
      <c r="EDX185" s="230"/>
      <c r="EDY185" s="229"/>
      <c r="EDZ185" s="226"/>
      <c r="EEA185" s="227"/>
      <c r="EEB185" s="227"/>
      <c r="EEC185" s="227"/>
      <c r="EED185" s="228"/>
      <c r="EEE185" s="228"/>
      <c r="EEF185" s="228"/>
      <c r="EEG185" s="228"/>
      <c r="EEH185" s="228"/>
      <c r="EEI185" s="228"/>
      <c r="EEJ185" s="229"/>
      <c r="EEK185" s="230"/>
      <c r="EEL185" s="230"/>
      <c r="EEM185" s="231"/>
      <c r="EEN185" s="229"/>
      <c r="EEO185" s="230"/>
      <c r="EEP185" s="229"/>
      <c r="EEQ185" s="229"/>
      <c r="EER185" s="230"/>
      <c r="EES185" s="230"/>
      <c r="EET185" s="230"/>
      <c r="EEU185" s="230"/>
      <c r="EEV185" s="230"/>
      <c r="EEW185" s="230"/>
      <c r="EEX185" s="230"/>
      <c r="EEY185" s="230"/>
      <c r="EEZ185" s="230"/>
      <c r="EFA185" s="230"/>
      <c r="EFB185" s="230"/>
      <c r="EFC185" s="230"/>
      <c r="EFD185" s="229"/>
      <c r="EFE185" s="226"/>
      <c r="EFF185" s="227"/>
      <c r="EFG185" s="227"/>
      <c r="EFH185" s="227"/>
      <c r="EFI185" s="228"/>
      <c r="EFJ185" s="228"/>
      <c r="EFK185" s="228"/>
      <c r="EFL185" s="228"/>
      <c r="EFM185" s="228"/>
      <c r="EFN185" s="228"/>
      <c r="EFO185" s="229"/>
      <c r="EFP185" s="230"/>
      <c r="EFQ185" s="230"/>
      <c r="EFR185" s="231"/>
      <c r="EFS185" s="229"/>
      <c r="EFT185" s="230"/>
      <c r="EFU185" s="229"/>
      <c r="EFV185" s="229"/>
      <c r="EFW185" s="230"/>
      <c r="EFX185" s="230"/>
      <c r="EFY185" s="230"/>
      <c r="EFZ185" s="230"/>
      <c r="EGA185" s="230"/>
      <c r="EGB185" s="230"/>
      <c r="EGC185" s="230"/>
      <c r="EGD185" s="230"/>
      <c r="EGE185" s="230"/>
      <c r="EGF185" s="230"/>
      <c r="EGG185" s="230"/>
      <c r="EGH185" s="230"/>
      <c r="EGI185" s="229"/>
      <c r="EGJ185" s="226"/>
      <c r="EGK185" s="227"/>
      <c r="EGL185" s="227"/>
      <c r="EGM185" s="227"/>
      <c r="EGN185" s="228"/>
      <c r="EGO185" s="228"/>
      <c r="EGP185" s="228"/>
      <c r="EGQ185" s="228"/>
      <c r="EGR185" s="228"/>
      <c r="EGS185" s="228"/>
      <c r="EGT185" s="229"/>
      <c r="EGU185" s="230"/>
      <c r="EGV185" s="230"/>
      <c r="EGW185" s="231"/>
      <c r="EGX185" s="229"/>
      <c r="EGY185" s="230"/>
      <c r="EGZ185" s="229"/>
      <c r="EHA185" s="229"/>
      <c r="EHB185" s="230"/>
      <c r="EHC185" s="230"/>
      <c r="EHD185" s="230"/>
      <c r="EHE185" s="230"/>
      <c r="EHF185" s="230"/>
      <c r="EHG185" s="230"/>
      <c r="EHH185" s="230"/>
      <c r="EHI185" s="230"/>
      <c r="EHJ185" s="230"/>
      <c r="EHK185" s="230"/>
      <c r="EHL185" s="230"/>
      <c r="EHM185" s="230"/>
      <c r="EHN185" s="229"/>
      <c r="EHO185" s="226"/>
      <c r="EHP185" s="227"/>
      <c r="EHQ185" s="227"/>
      <c r="EHR185" s="227"/>
      <c r="EHS185" s="228"/>
      <c r="EHT185" s="228"/>
      <c r="EHU185" s="228"/>
      <c r="EHV185" s="228"/>
      <c r="EHW185" s="228"/>
      <c r="EHX185" s="228"/>
      <c r="EHY185" s="229"/>
      <c r="EHZ185" s="230"/>
      <c r="EIA185" s="230"/>
      <c r="EIB185" s="231"/>
      <c r="EIC185" s="229"/>
      <c r="EID185" s="230"/>
      <c r="EIE185" s="229"/>
      <c r="EIF185" s="229"/>
      <c r="EIG185" s="230"/>
      <c r="EIH185" s="230"/>
      <c r="EII185" s="230"/>
      <c r="EIJ185" s="230"/>
      <c r="EIK185" s="230"/>
      <c r="EIL185" s="230"/>
      <c r="EIM185" s="230"/>
      <c r="EIN185" s="230"/>
      <c r="EIO185" s="230"/>
      <c r="EIP185" s="230"/>
      <c r="EIQ185" s="230"/>
      <c r="EIR185" s="230"/>
      <c r="EIS185" s="229"/>
      <c r="EIT185" s="226"/>
      <c r="EIU185" s="227"/>
      <c r="EIV185" s="227"/>
      <c r="EIW185" s="227"/>
      <c r="EIX185" s="228"/>
      <c r="EIY185" s="228"/>
      <c r="EIZ185" s="228"/>
      <c r="EJA185" s="228"/>
      <c r="EJB185" s="228"/>
      <c r="EJC185" s="228"/>
      <c r="EJD185" s="229"/>
      <c r="EJE185" s="230"/>
      <c r="EJF185" s="230"/>
      <c r="EJG185" s="231"/>
      <c r="EJH185" s="229"/>
      <c r="EJI185" s="230"/>
      <c r="EJJ185" s="229"/>
      <c r="EJK185" s="229"/>
      <c r="EJL185" s="230"/>
      <c r="EJM185" s="230"/>
      <c r="EJN185" s="230"/>
      <c r="EJO185" s="230"/>
      <c r="EJP185" s="230"/>
      <c r="EJQ185" s="230"/>
      <c r="EJR185" s="230"/>
      <c r="EJS185" s="230"/>
      <c r="EJT185" s="230"/>
      <c r="EJU185" s="230"/>
      <c r="EJV185" s="230"/>
      <c r="EJW185" s="230"/>
      <c r="EJX185" s="229"/>
      <c r="EJY185" s="226"/>
      <c r="EJZ185" s="227"/>
      <c r="EKA185" s="227"/>
      <c r="EKB185" s="227"/>
      <c r="EKC185" s="228"/>
      <c r="EKD185" s="228"/>
      <c r="EKE185" s="228"/>
      <c r="EKF185" s="228"/>
      <c r="EKG185" s="228"/>
      <c r="EKH185" s="228"/>
      <c r="EKI185" s="229"/>
      <c r="EKJ185" s="230"/>
      <c r="EKK185" s="230"/>
      <c r="EKL185" s="231"/>
      <c r="EKM185" s="229"/>
      <c r="EKN185" s="230"/>
      <c r="EKO185" s="229"/>
      <c r="EKP185" s="229"/>
      <c r="EKQ185" s="230"/>
      <c r="EKR185" s="230"/>
      <c r="EKS185" s="230"/>
      <c r="EKT185" s="230"/>
      <c r="EKU185" s="230"/>
      <c r="EKV185" s="230"/>
      <c r="EKW185" s="230"/>
      <c r="EKX185" s="230"/>
      <c r="EKY185" s="230"/>
      <c r="EKZ185" s="230"/>
      <c r="ELA185" s="230"/>
      <c r="ELB185" s="230"/>
      <c r="ELC185" s="229"/>
      <c r="ELD185" s="226"/>
      <c r="ELE185" s="227"/>
      <c r="ELF185" s="227"/>
      <c r="ELG185" s="227"/>
      <c r="ELH185" s="228"/>
      <c r="ELI185" s="228"/>
      <c r="ELJ185" s="228"/>
      <c r="ELK185" s="228"/>
      <c r="ELL185" s="228"/>
      <c r="ELM185" s="228"/>
      <c r="ELN185" s="229"/>
      <c r="ELO185" s="230"/>
      <c r="ELP185" s="230"/>
      <c r="ELQ185" s="231"/>
      <c r="ELR185" s="229"/>
      <c r="ELS185" s="230"/>
      <c r="ELT185" s="229"/>
      <c r="ELU185" s="229"/>
      <c r="ELV185" s="230"/>
      <c r="ELW185" s="230"/>
      <c r="ELX185" s="230"/>
      <c r="ELY185" s="230"/>
      <c r="ELZ185" s="230"/>
      <c r="EMA185" s="230"/>
      <c r="EMB185" s="230"/>
      <c r="EMC185" s="230"/>
      <c r="EMD185" s="230"/>
      <c r="EME185" s="230"/>
      <c r="EMF185" s="230"/>
      <c r="EMG185" s="230"/>
      <c r="EMH185" s="229"/>
      <c r="EMI185" s="226"/>
      <c r="EMJ185" s="227"/>
      <c r="EMK185" s="227"/>
      <c r="EML185" s="227"/>
      <c r="EMM185" s="228"/>
      <c r="EMN185" s="228"/>
      <c r="EMO185" s="228"/>
      <c r="EMP185" s="228"/>
      <c r="EMQ185" s="228"/>
      <c r="EMR185" s="228"/>
      <c r="EMS185" s="229"/>
      <c r="EMT185" s="230"/>
      <c r="EMU185" s="230"/>
      <c r="EMV185" s="231"/>
      <c r="EMW185" s="229"/>
      <c r="EMX185" s="230"/>
      <c r="EMY185" s="229"/>
      <c r="EMZ185" s="229"/>
      <c r="ENA185" s="230"/>
      <c r="ENB185" s="230"/>
      <c r="ENC185" s="230"/>
      <c r="END185" s="230"/>
      <c r="ENE185" s="230"/>
      <c r="ENF185" s="230"/>
      <c r="ENG185" s="230"/>
      <c r="ENH185" s="230"/>
      <c r="ENI185" s="230"/>
      <c r="ENJ185" s="230"/>
      <c r="ENK185" s="230"/>
      <c r="ENL185" s="230"/>
      <c r="ENM185" s="229"/>
      <c r="ENN185" s="226"/>
      <c r="ENO185" s="227"/>
      <c r="ENP185" s="227"/>
      <c r="ENQ185" s="227"/>
      <c r="ENR185" s="228"/>
      <c r="ENS185" s="228"/>
      <c r="ENT185" s="228"/>
      <c r="ENU185" s="228"/>
      <c r="ENV185" s="228"/>
      <c r="ENW185" s="228"/>
      <c r="ENX185" s="229"/>
      <c r="ENY185" s="230"/>
      <c r="ENZ185" s="230"/>
      <c r="EOA185" s="231"/>
      <c r="EOB185" s="229"/>
      <c r="EOC185" s="230"/>
      <c r="EOD185" s="229"/>
      <c r="EOE185" s="229"/>
      <c r="EOF185" s="230"/>
      <c r="EOG185" s="230"/>
      <c r="EOH185" s="230"/>
      <c r="EOI185" s="230"/>
      <c r="EOJ185" s="230"/>
      <c r="EOK185" s="230"/>
      <c r="EOL185" s="230"/>
      <c r="EOM185" s="230"/>
      <c r="EON185" s="230"/>
      <c r="EOO185" s="230"/>
      <c r="EOP185" s="230"/>
      <c r="EOQ185" s="230"/>
      <c r="EOR185" s="229"/>
      <c r="EOS185" s="226"/>
      <c r="EOT185" s="227"/>
      <c r="EOU185" s="227"/>
      <c r="EOV185" s="227"/>
      <c r="EOW185" s="228"/>
      <c r="EOX185" s="228"/>
      <c r="EOY185" s="228"/>
      <c r="EOZ185" s="228"/>
      <c r="EPA185" s="228"/>
      <c r="EPB185" s="228"/>
      <c r="EPC185" s="229"/>
      <c r="EPD185" s="230"/>
      <c r="EPE185" s="230"/>
      <c r="EPF185" s="231"/>
      <c r="EPG185" s="229"/>
      <c r="EPH185" s="230"/>
      <c r="EPI185" s="229"/>
      <c r="EPJ185" s="229"/>
      <c r="EPK185" s="230"/>
      <c r="EPL185" s="230"/>
      <c r="EPM185" s="230"/>
      <c r="EPN185" s="230"/>
      <c r="EPO185" s="230"/>
      <c r="EPP185" s="230"/>
      <c r="EPQ185" s="230"/>
      <c r="EPR185" s="230"/>
      <c r="EPS185" s="230"/>
      <c r="EPT185" s="230"/>
      <c r="EPU185" s="230"/>
      <c r="EPV185" s="230"/>
      <c r="EPW185" s="229"/>
      <c r="EPX185" s="226"/>
      <c r="EPY185" s="227"/>
      <c r="EPZ185" s="227"/>
      <c r="EQA185" s="227"/>
      <c r="EQB185" s="228"/>
      <c r="EQC185" s="228"/>
      <c r="EQD185" s="228"/>
      <c r="EQE185" s="228"/>
      <c r="EQF185" s="228"/>
      <c r="EQG185" s="228"/>
      <c r="EQH185" s="229"/>
      <c r="EQI185" s="230"/>
      <c r="EQJ185" s="230"/>
      <c r="EQK185" s="231"/>
      <c r="EQL185" s="229"/>
      <c r="EQM185" s="230"/>
      <c r="EQN185" s="229"/>
      <c r="EQO185" s="229"/>
      <c r="EQP185" s="230"/>
      <c r="EQQ185" s="230"/>
      <c r="EQR185" s="230"/>
      <c r="EQS185" s="230"/>
      <c r="EQT185" s="230"/>
      <c r="EQU185" s="230"/>
      <c r="EQV185" s="230"/>
      <c r="EQW185" s="230"/>
      <c r="EQX185" s="230"/>
      <c r="EQY185" s="230"/>
      <c r="EQZ185" s="230"/>
      <c r="ERA185" s="230"/>
      <c r="ERB185" s="229"/>
      <c r="ERC185" s="226"/>
      <c r="ERD185" s="227"/>
      <c r="ERE185" s="227"/>
      <c r="ERF185" s="227"/>
      <c r="ERG185" s="228"/>
      <c r="ERH185" s="228"/>
      <c r="ERI185" s="228"/>
      <c r="ERJ185" s="228"/>
      <c r="ERK185" s="228"/>
      <c r="ERL185" s="228"/>
      <c r="ERM185" s="229"/>
      <c r="ERN185" s="230"/>
      <c r="ERO185" s="230"/>
      <c r="ERP185" s="231"/>
      <c r="ERQ185" s="229"/>
      <c r="ERR185" s="230"/>
      <c r="ERS185" s="229"/>
      <c r="ERT185" s="229"/>
      <c r="ERU185" s="230"/>
      <c r="ERV185" s="230"/>
      <c r="ERW185" s="230"/>
      <c r="ERX185" s="230"/>
      <c r="ERY185" s="230"/>
      <c r="ERZ185" s="230"/>
      <c r="ESA185" s="230"/>
      <c r="ESB185" s="230"/>
      <c r="ESC185" s="230"/>
      <c r="ESD185" s="230"/>
      <c r="ESE185" s="230"/>
      <c r="ESF185" s="230"/>
      <c r="ESG185" s="229"/>
      <c r="ESH185" s="226"/>
      <c r="ESI185" s="227"/>
      <c r="ESJ185" s="227"/>
      <c r="ESK185" s="227"/>
      <c r="ESL185" s="228"/>
      <c r="ESM185" s="228"/>
      <c r="ESN185" s="228"/>
      <c r="ESO185" s="228"/>
      <c r="ESP185" s="228"/>
      <c r="ESQ185" s="228"/>
      <c r="ESR185" s="229"/>
      <c r="ESS185" s="230"/>
      <c r="EST185" s="230"/>
      <c r="ESU185" s="231"/>
      <c r="ESV185" s="229"/>
      <c r="ESW185" s="230"/>
      <c r="ESX185" s="229"/>
      <c r="ESY185" s="229"/>
      <c r="ESZ185" s="230"/>
      <c r="ETA185" s="230"/>
      <c r="ETB185" s="230"/>
      <c r="ETC185" s="230"/>
      <c r="ETD185" s="230"/>
      <c r="ETE185" s="230"/>
      <c r="ETF185" s="230"/>
      <c r="ETG185" s="230"/>
      <c r="ETH185" s="230"/>
      <c r="ETI185" s="230"/>
      <c r="ETJ185" s="230"/>
      <c r="ETK185" s="230"/>
      <c r="ETL185" s="229"/>
      <c r="ETM185" s="226"/>
      <c r="ETN185" s="227"/>
      <c r="ETO185" s="227"/>
      <c r="ETP185" s="227"/>
      <c r="ETQ185" s="228"/>
      <c r="ETR185" s="228"/>
      <c r="ETS185" s="228"/>
      <c r="ETT185" s="228"/>
      <c r="ETU185" s="228"/>
      <c r="ETV185" s="228"/>
      <c r="ETW185" s="229"/>
      <c r="ETX185" s="230"/>
      <c r="ETY185" s="230"/>
      <c r="ETZ185" s="231"/>
      <c r="EUA185" s="229"/>
      <c r="EUB185" s="230"/>
      <c r="EUC185" s="229"/>
      <c r="EUD185" s="229"/>
      <c r="EUE185" s="230"/>
      <c r="EUF185" s="230"/>
      <c r="EUG185" s="230"/>
      <c r="EUH185" s="230"/>
      <c r="EUI185" s="230"/>
      <c r="EUJ185" s="230"/>
      <c r="EUK185" s="230"/>
      <c r="EUL185" s="230"/>
      <c r="EUM185" s="230"/>
      <c r="EUN185" s="230"/>
      <c r="EUO185" s="230"/>
      <c r="EUP185" s="230"/>
      <c r="EUQ185" s="229"/>
      <c r="EUR185" s="226"/>
      <c r="EUS185" s="227"/>
      <c r="EUT185" s="227"/>
      <c r="EUU185" s="227"/>
      <c r="EUV185" s="228"/>
      <c r="EUW185" s="228"/>
      <c r="EUX185" s="228"/>
      <c r="EUY185" s="228"/>
      <c r="EUZ185" s="228"/>
      <c r="EVA185" s="228"/>
      <c r="EVB185" s="229"/>
      <c r="EVC185" s="230"/>
      <c r="EVD185" s="230"/>
      <c r="EVE185" s="231"/>
      <c r="EVF185" s="229"/>
      <c r="EVG185" s="230"/>
      <c r="EVH185" s="229"/>
      <c r="EVI185" s="229"/>
      <c r="EVJ185" s="230"/>
      <c r="EVK185" s="230"/>
      <c r="EVL185" s="230"/>
      <c r="EVM185" s="230"/>
      <c r="EVN185" s="230"/>
      <c r="EVO185" s="230"/>
      <c r="EVP185" s="230"/>
      <c r="EVQ185" s="230"/>
      <c r="EVR185" s="230"/>
      <c r="EVS185" s="230"/>
      <c r="EVT185" s="230"/>
      <c r="EVU185" s="230"/>
      <c r="EVV185" s="229"/>
      <c r="EVW185" s="226"/>
      <c r="EVX185" s="227"/>
      <c r="EVY185" s="227"/>
      <c r="EVZ185" s="227"/>
      <c r="EWA185" s="228"/>
      <c r="EWB185" s="228"/>
      <c r="EWC185" s="228"/>
      <c r="EWD185" s="228"/>
      <c r="EWE185" s="228"/>
      <c r="EWF185" s="228"/>
      <c r="EWG185" s="229"/>
      <c r="EWH185" s="230"/>
      <c r="EWI185" s="230"/>
      <c r="EWJ185" s="231"/>
      <c r="EWK185" s="229"/>
      <c r="EWL185" s="230"/>
      <c r="EWM185" s="229"/>
      <c r="EWN185" s="229"/>
      <c r="EWO185" s="230"/>
      <c r="EWP185" s="230"/>
      <c r="EWQ185" s="230"/>
      <c r="EWR185" s="230"/>
      <c r="EWS185" s="230"/>
      <c r="EWT185" s="230"/>
      <c r="EWU185" s="230"/>
      <c r="EWV185" s="230"/>
      <c r="EWW185" s="230"/>
      <c r="EWX185" s="230"/>
      <c r="EWY185" s="230"/>
      <c r="EWZ185" s="230"/>
      <c r="EXA185" s="229"/>
      <c r="EXB185" s="226"/>
      <c r="EXC185" s="227"/>
      <c r="EXD185" s="227"/>
      <c r="EXE185" s="227"/>
      <c r="EXF185" s="228"/>
      <c r="EXG185" s="228"/>
      <c r="EXH185" s="228"/>
      <c r="EXI185" s="228"/>
      <c r="EXJ185" s="228"/>
      <c r="EXK185" s="228"/>
      <c r="EXL185" s="229"/>
      <c r="EXM185" s="230"/>
      <c r="EXN185" s="230"/>
      <c r="EXO185" s="231"/>
      <c r="EXP185" s="229"/>
      <c r="EXQ185" s="230"/>
      <c r="EXR185" s="229"/>
      <c r="EXS185" s="229"/>
      <c r="EXT185" s="230"/>
      <c r="EXU185" s="230"/>
      <c r="EXV185" s="230"/>
      <c r="EXW185" s="230"/>
      <c r="EXX185" s="230"/>
      <c r="EXY185" s="230"/>
      <c r="EXZ185" s="230"/>
      <c r="EYA185" s="230"/>
      <c r="EYB185" s="230"/>
      <c r="EYC185" s="230"/>
      <c r="EYD185" s="230"/>
      <c r="EYE185" s="230"/>
      <c r="EYF185" s="229"/>
      <c r="EYG185" s="226"/>
      <c r="EYH185" s="227"/>
      <c r="EYI185" s="227"/>
      <c r="EYJ185" s="227"/>
      <c r="EYK185" s="228"/>
      <c r="EYL185" s="228"/>
      <c r="EYM185" s="228"/>
      <c r="EYN185" s="228"/>
      <c r="EYO185" s="228"/>
      <c r="EYP185" s="228"/>
      <c r="EYQ185" s="229"/>
      <c r="EYR185" s="230"/>
      <c r="EYS185" s="230"/>
      <c r="EYT185" s="231"/>
      <c r="EYU185" s="229"/>
      <c r="EYV185" s="230"/>
      <c r="EYW185" s="229"/>
      <c r="EYX185" s="229"/>
      <c r="EYY185" s="230"/>
      <c r="EYZ185" s="230"/>
      <c r="EZA185" s="230"/>
      <c r="EZB185" s="230"/>
      <c r="EZC185" s="230"/>
      <c r="EZD185" s="230"/>
      <c r="EZE185" s="230"/>
      <c r="EZF185" s="230"/>
      <c r="EZG185" s="230"/>
      <c r="EZH185" s="230"/>
      <c r="EZI185" s="230"/>
      <c r="EZJ185" s="230"/>
      <c r="EZK185" s="229"/>
      <c r="EZL185" s="226"/>
      <c r="EZM185" s="227"/>
      <c r="EZN185" s="227"/>
      <c r="EZO185" s="227"/>
      <c r="EZP185" s="228"/>
      <c r="EZQ185" s="228"/>
      <c r="EZR185" s="228"/>
      <c r="EZS185" s="228"/>
      <c r="EZT185" s="228"/>
      <c r="EZU185" s="228"/>
      <c r="EZV185" s="229"/>
      <c r="EZW185" s="230"/>
      <c r="EZX185" s="230"/>
      <c r="EZY185" s="231"/>
      <c r="EZZ185" s="229"/>
      <c r="FAA185" s="230"/>
      <c r="FAB185" s="229"/>
      <c r="FAC185" s="229"/>
      <c r="FAD185" s="230"/>
      <c r="FAE185" s="230"/>
      <c r="FAF185" s="230"/>
      <c r="FAG185" s="230"/>
      <c r="FAH185" s="230"/>
      <c r="FAI185" s="230"/>
      <c r="FAJ185" s="230"/>
      <c r="FAK185" s="230"/>
      <c r="FAL185" s="230"/>
      <c r="FAM185" s="230"/>
      <c r="FAN185" s="230"/>
      <c r="FAO185" s="230"/>
      <c r="FAP185" s="229"/>
      <c r="FAQ185" s="226"/>
      <c r="FAR185" s="227"/>
      <c r="FAS185" s="227"/>
      <c r="FAT185" s="227"/>
      <c r="FAU185" s="228"/>
      <c r="FAV185" s="228"/>
      <c r="FAW185" s="228"/>
      <c r="FAX185" s="228"/>
      <c r="FAY185" s="228"/>
      <c r="FAZ185" s="228"/>
      <c r="FBA185" s="229"/>
      <c r="FBB185" s="230"/>
      <c r="FBC185" s="230"/>
      <c r="FBD185" s="231"/>
      <c r="FBE185" s="229"/>
      <c r="FBF185" s="230"/>
      <c r="FBG185" s="229"/>
      <c r="FBH185" s="229"/>
      <c r="FBI185" s="230"/>
      <c r="FBJ185" s="230"/>
      <c r="FBK185" s="230"/>
      <c r="FBL185" s="230"/>
      <c r="FBM185" s="230"/>
      <c r="FBN185" s="230"/>
      <c r="FBO185" s="230"/>
      <c r="FBP185" s="230"/>
      <c r="FBQ185" s="230"/>
      <c r="FBR185" s="230"/>
      <c r="FBS185" s="230"/>
      <c r="FBT185" s="230"/>
      <c r="FBU185" s="229"/>
      <c r="FBV185" s="226"/>
      <c r="FBW185" s="227"/>
      <c r="FBX185" s="227"/>
      <c r="FBY185" s="227"/>
      <c r="FBZ185" s="228"/>
      <c r="FCA185" s="228"/>
      <c r="FCB185" s="228"/>
      <c r="FCC185" s="228"/>
      <c r="FCD185" s="228"/>
      <c r="FCE185" s="228"/>
      <c r="FCF185" s="229"/>
      <c r="FCG185" s="230"/>
      <c r="FCH185" s="230"/>
      <c r="FCI185" s="231"/>
      <c r="FCJ185" s="229"/>
      <c r="FCK185" s="230"/>
      <c r="FCL185" s="229"/>
      <c r="FCM185" s="229"/>
      <c r="FCN185" s="230"/>
      <c r="FCO185" s="230"/>
      <c r="FCP185" s="230"/>
      <c r="FCQ185" s="230"/>
      <c r="FCR185" s="230"/>
      <c r="FCS185" s="230"/>
      <c r="FCT185" s="230"/>
      <c r="FCU185" s="230"/>
      <c r="FCV185" s="230"/>
      <c r="FCW185" s="230"/>
      <c r="FCX185" s="230"/>
      <c r="FCY185" s="230"/>
      <c r="FCZ185" s="229"/>
      <c r="FDA185" s="226"/>
      <c r="FDB185" s="227"/>
      <c r="FDC185" s="227"/>
      <c r="FDD185" s="227"/>
      <c r="FDE185" s="228"/>
      <c r="FDF185" s="228"/>
      <c r="FDG185" s="228"/>
      <c r="FDH185" s="228"/>
      <c r="FDI185" s="228"/>
      <c r="FDJ185" s="228"/>
      <c r="FDK185" s="229"/>
      <c r="FDL185" s="230"/>
      <c r="FDM185" s="230"/>
      <c r="FDN185" s="231"/>
      <c r="FDO185" s="229"/>
      <c r="FDP185" s="230"/>
      <c r="FDQ185" s="229"/>
      <c r="FDR185" s="229"/>
      <c r="FDS185" s="230"/>
      <c r="FDT185" s="230"/>
      <c r="FDU185" s="230"/>
      <c r="FDV185" s="230"/>
      <c r="FDW185" s="230"/>
      <c r="FDX185" s="230"/>
      <c r="FDY185" s="230"/>
      <c r="FDZ185" s="230"/>
      <c r="FEA185" s="230"/>
      <c r="FEB185" s="230"/>
      <c r="FEC185" s="230"/>
      <c r="FED185" s="230"/>
      <c r="FEE185" s="229"/>
      <c r="FEF185" s="226"/>
      <c r="FEG185" s="227"/>
      <c r="FEH185" s="227"/>
      <c r="FEI185" s="227"/>
      <c r="FEJ185" s="228"/>
      <c r="FEK185" s="228"/>
      <c r="FEL185" s="228"/>
      <c r="FEM185" s="228"/>
      <c r="FEN185" s="228"/>
      <c r="FEO185" s="228"/>
      <c r="FEP185" s="229"/>
      <c r="FEQ185" s="230"/>
      <c r="FER185" s="230"/>
      <c r="FES185" s="231"/>
      <c r="FET185" s="229"/>
      <c r="FEU185" s="230"/>
      <c r="FEV185" s="229"/>
      <c r="FEW185" s="229"/>
      <c r="FEX185" s="230"/>
      <c r="FEY185" s="230"/>
      <c r="FEZ185" s="230"/>
      <c r="FFA185" s="230"/>
      <c r="FFB185" s="230"/>
      <c r="FFC185" s="230"/>
      <c r="FFD185" s="230"/>
      <c r="FFE185" s="230"/>
      <c r="FFF185" s="230"/>
      <c r="FFG185" s="230"/>
      <c r="FFH185" s="230"/>
      <c r="FFI185" s="230"/>
      <c r="FFJ185" s="229"/>
      <c r="FFK185" s="226"/>
      <c r="FFL185" s="227"/>
      <c r="FFM185" s="227"/>
      <c r="FFN185" s="227"/>
      <c r="FFO185" s="228"/>
      <c r="FFP185" s="228"/>
      <c r="FFQ185" s="228"/>
      <c r="FFR185" s="228"/>
      <c r="FFS185" s="228"/>
      <c r="FFT185" s="228"/>
      <c r="FFU185" s="229"/>
      <c r="FFV185" s="230"/>
      <c r="FFW185" s="230"/>
      <c r="FFX185" s="231"/>
      <c r="FFY185" s="229"/>
      <c r="FFZ185" s="230"/>
      <c r="FGA185" s="229"/>
      <c r="FGB185" s="229"/>
      <c r="FGC185" s="230"/>
      <c r="FGD185" s="230"/>
      <c r="FGE185" s="230"/>
      <c r="FGF185" s="230"/>
      <c r="FGG185" s="230"/>
      <c r="FGH185" s="230"/>
      <c r="FGI185" s="230"/>
      <c r="FGJ185" s="230"/>
      <c r="FGK185" s="230"/>
      <c r="FGL185" s="230"/>
      <c r="FGM185" s="230"/>
      <c r="FGN185" s="230"/>
      <c r="FGO185" s="229"/>
      <c r="FGP185" s="226"/>
      <c r="FGQ185" s="227"/>
      <c r="FGR185" s="227"/>
      <c r="FGS185" s="227"/>
      <c r="FGT185" s="228"/>
      <c r="FGU185" s="228"/>
      <c r="FGV185" s="228"/>
      <c r="FGW185" s="228"/>
      <c r="FGX185" s="228"/>
      <c r="FGY185" s="228"/>
      <c r="FGZ185" s="229"/>
      <c r="FHA185" s="230"/>
      <c r="FHB185" s="230"/>
      <c r="FHC185" s="231"/>
      <c r="FHD185" s="229"/>
      <c r="FHE185" s="230"/>
      <c r="FHF185" s="229"/>
      <c r="FHG185" s="229"/>
      <c r="FHH185" s="230"/>
      <c r="FHI185" s="230"/>
      <c r="FHJ185" s="230"/>
      <c r="FHK185" s="230"/>
      <c r="FHL185" s="230"/>
      <c r="FHM185" s="230"/>
      <c r="FHN185" s="230"/>
      <c r="FHO185" s="230"/>
      <c r="FHP185" s="230"/>
      <c r="FHQ185" s="230"/>
      <c r="FHR185" s="230"/>
      <c r="FHS185" s="230"/>
      <c r="FHT185" s="229"/>
      <c r="FHU185" s="226"/>
      <c r="FHV185" s="227"/>
      <c r="FHW185" s="227"/>
      <c r="FHX185" s="227"/>
      <c r="FHY185" s="228"/>
      <c r="FHZ185" s="228"/>
      <c r="FIA185" s="228"/>
      <c r="FIB185" s="228"/>
      <c r="FIC185" s="228"/>
      <c r="FID185" s="228"/>
      <c r="FIE185" s="229"/>
      <c r="FIF185" s="230"/>
      <c r="FIG185" s="230"/>
      <c r="FIH185" s="231"/>
      <c r="FII185" s="229"/>
      <c r="FIJ185" s="230"/>
      <c r="FIK185" s="229"/>
      <c r="FIL185" s="229"/>
      <c r="FIM185" s="230"/>
      <c r="FIN185" s="230"/>
      <c r="FIO185" s="230"/>
      <c r="FIP185" s="230"/>
      <c r="FIQ185" s="230"/>
      <c r="FIR185" s="230"/>
      <c r="FIS185" s="230"/>
      <c r="FIT185" s="230"/>
      <c r="FIU185" s="230"/>
      <c r="FIV185" s="230"/>
      <c r="FIW185" s="230"/>
      <c r="FIX185" s="230"/>
      <c r="FIY185" s="229"/>
      <c r="FIZ185" s="226"/>
      <c r="FJA185" s="227"/>
      <c r="FJB185" s="227"/>
      <c r="FJC185" s="227"/>
      <c r="FJD185" s="228"/>
      <c r="FJE185" s="228"/>
      <c r="FJF185" s="228"/>
      <c r="FJG185" s="228"/>
      <c r="FJH185" s="228"/>
      <c r="FJI185" s="228"/>
      <c r="FJJ185" s="229"/>
      <c r="FJK185" s="230"/>
      <c r="FJL185" s="230"/>
      <c r="FJM185" s="231"/>
      <c r="FJN185" s="229"/>
      <c r="FJO185" s="230"/>
      <c r="FJP185" s="229"/>
      <c r="FJQ185" s="229"/>
      <c r="FJR185" s="230"/>
      <c r="FJS185" s="230"/>
      <c r="FJT185" s="230"/>
      <c r="FJU185" s="230"/>
      <c r="FJV185" s="230"/>
      <c r="FJW185" s="230"/>
      <c r="FJX185" s="230"/>
      <c r="FJY185" s="230"/>
      <c r="FJZ185" s="230"/>
      <c r="FKA185" s="230"/>
      <c r="FKB185" s="230"/>
      <c r="FKC185" s="230"/>
      <c r="FKD185" s="229"/>
      <c r="FKE185" s="226"/>
      <c r="FKF185" s="227"/>
      <c r="FKG185" s="227"/>
      <c r="FKH185" s="227"/>
      <c r="FKI185" s="228"/>
      <c r="FKJ185" s="228"/>
      <c r="FKK185" s="228"/>
      <c r="FKL185" s="228"/>
      <c r="FKM185" s="228"/>
      <c r="FKN185" s="228"/>
      <c r="FKO185" s="229"/>
      <c r="FKP185" s="230"/>
      <c r="FKQ185" s="230"/>
      <c r="FKR185" s="231"/>
      <c r="FKS185" s="229"/>
      <c r="FKT185" s="230"/>
      <c r="FKU185" s="229"/>
      <c r="FKV185" s="229"/>
      <c r="FKW185" s="230"/>
      <c r="FKX185" s="230"/>
      <c r="FKY185" s="230"/>
      <c r="FKZ185" s="230"/>
      <c r="FLA185" s="230"/>
      <c r="FLB185" s="230"/>
      <c r="FLC185" s="230"/>
      <c r="FLD185" s="230"/>
      <c r="FLE185" s="230"/>
      <c r="FLF185" s="230"/>
      <c r="FLG185" s="230"/>
      <c r="FLH185" s="230"/>
      <c r="FLI185" s="229"/>
      <c r="FLJ185" s="226"/>
      <c r="FLK185" s="227"/>
      <c r="FLL185" s="227"/>
      <c r="FLM185" s="227"/>
      <c r="FLN185" s="228"/>
      <c r="FLO185" s="228"/>
      <c r="FLP185" s="228"/>
      <c r="FLQ185" s="228"/>
      <c r="FLR185" s="228"/>
      <c r="FLS185" s="228"/>
      <c r="FLT185" s="229"/>
      <c r="FLU185" s="230"/>
      <c r="FLV185" s="230"/>
      <c r="FLW185" s="231"/>
      <c r="FLX185" s="229"/>
      <c r="FLY185" s="230"/>
      <c r="FLZ185" s="229"/>
      <c r="FMA185" s="229"/>
      <c r="FMB185" s="230"/>
      <c r="FMC185" s="230"/>
      <c r="FMD185" s="230"/>
      <c r="FME185" s="230"/>
      <c r="FMF185" s="230"/>
      <c r="FMG185" s="230"/>
      <c r="FMH185" s="230"/>
      <c r="FMI185" s="230"/>
      <c r="FMJ185" s="230"/>
      <c r="FMK185" s="230"/>
      <c r="FML185" s="230"/>
      <c r="FMM185" s="230"/>
      <c r="FMN185" s="229"/>
      <c r="FMO185" s="226"/>
      <c r="FMP185" s="227"/>
      <c r="FMQ185" s="227"/>
      <c r="FMR185" s="227"/>
      <c r="FMS185" s="228"/>
      <c r="FMT185" s="228"/>
      <c r="FMU185" s="228"/>
      <c r="FMV185" s="228"/>
      <c r="FMW185" s="228"/>
      <c r="FMX185" s="228"/>
      <c r="FMY185" s="229"/>
      <c r="FMZ185" s="230"/>
      <c r="FNA185" s="230"/>
      <c r="FNB185" s="231"/>
      <c r="FNC185" s="229"/>
      <c r="FND185" s="230"/>
      <c r="FNE185" s="229"/>
      <c r="FNF185" s="229"/>
      <c r="FNG185" s="230"/>
      <c r="FNH185" s="230"/>
      <c r="FNI185" s="230"/>
      <c r="FNJ185" s="230"/>
      <c r="FNK185" s="230"/>
      <c r="FNL185" s="230"/>
      <c r="FNM185" s="230"/>
      <c r="FNN185" s="230"/>
      <c r="FNO185" s="230"/>
      <c r="FNP185" s="230"/>
      <c r="FNQ185" s="230"/>
      <c r="FNR185" s="230"/>
      <c r="FNS185" s="229"/>
      <c r="FNT185" s="226"/>
      <c r="FNU185" s="227"/>
      <c r="FNV185" s="227"/>
      <c r="FNW185" s="227"/>
      <c r="FNX185" s="228"/>
      <c r="FNY185" s="228"/>
      <c r="FNZ185" s="228"/>
      <c r="FOA185" s="228"/>
      <c r="FOB185" s="228"/>
      <c r="FOC185" s="228"/>
      <c r="FOD185" s="229"/>
      <c r="FOE185" s="230"/>
      <c r="FOF185" s="230"/>
      <c r="FOG185" s="231"/>
      <c r="FOH185" s="229"/>
      <c r="FOI185" s="230"/>
      <c r="FOJ185" s="229"/>
      <c r="FOK185" s="229"/>
      <c r="FOL185" s="230"/>
      <c r="FOM185" s="230"/>
      <c r="FON185" s="230"/>
      <c r="FOO185" s="230"/>
      <c r="FOP185" s="230"/>
      <c r="FOQ185" s="230"/>
      <c r="FOR185" s="230"/>
      <c r="FOS185" s="230"/>
      <c r="FOT185" s="230"/>
      <c r="FOU185" s="230"/>
      <c r="FOV185" s="230"/>
      <c r="FOW185" s="230"/>
      <c r="FOX185" s="229"/>
      <c r="FOY185" s="226"/>
      <c r="FOZ185" s="227"/>
      <c r="FPA185" s="227"/>
      <c r="FPB185" s="227"/>
      <c r="FPC185" s="228"/>
      <c r="FPD185" s="228"/>
      <c r="FPE185" s="228"/>
      <c r="FPF185" s="228"/>
      <c r="FPG185" s="228"/>
      <c r="FPH185" s="228"/>
      <c r="FPI185" s="229"/>
      <c r="FPJ185" s="230"/>
      <c r="FPK185" s="230"/>
      <c r="FPL185" s="231"/>
      <c r="FPM185" s="229"/>
      <c r="FPN185" s="230"/>
      <c r="FPO185" s="229"/>
      <c r="FPP185" s="229"/>
      <c r="FPQ185" s="230"/>
      <c r="FPR185" s="230"/>
      <c r="FPS185" s="230"/>
      <c r="FPT185" s="230"/>
      <c r="FPU185" s="230"/>
      <c r="FPV185" s="230"/>
      <c r="FPW185" s="230"/>
      <c r="FPX185" s="230"/>
      <c r="FPY185" s="230"/>
      <c r="FPZ185" s="230"/>
      <c r="FQA185" s="230"/>
      <c r="FQB185" s="230"/>
      <c r="FQC185" s="229"/>
      <c r="FQD185" s="226"/>
      <c r="FQE185" s="227"/>
      <c r="FQF185" s="227"/>
      <c r="FQG185" s="227"/>
      <c r="FQH185" s="228"/>
      <c r="FQI185" s="228"/>
      <c r="FQJ185" s="228"/>
      <c r="FQK185" s="228"/>
      <c r="FQL185" s="228"/>
      <c r="FQM185" s="228"/>
      <c r="FQN185" s="229"/>
      <c r="FQO185" s="230"/>
      <c r="FQP185" s="230"/>
      <c r="FQQ185" s="231"/>
      <c r="FQR185" s="229"/>
      <c r="FQS185" s="230"/>
      <c r="FQT185" s="229"/>
      <c r="FQU185" s="229"/>
      <c r="FQV185" s="230"/>
      <c r="FQW185" s="230"/>
      <c r="FQX185" s="230"/>
      <c r="FQY185" s="230"/>
      <c r="FQZ185" s="230"/>
      <c r="FRA185" s="230"/>
      <c r="FRB185" s="230"/>
      <c r="FRC185" s="230"/>
      <c r="FRD185" s="230"/>
      <c r="FRE185" s="230"/>
      <c r="FRF185" s="230"/>
      <c r="FRG185" s="230"/>
      <c r="FRH185" s="229"/>
      <c r="FRI185" s="226"/>
      <c r="FRJ185" s="227"/>
      <c r="FRK185" s="227"/>
      <c r="FRL185" s="227"/>
      <c r="FRM185" s="228"/>
      <c r="FRN185" s="228"/>
      <c r="FRO185" s="228"/>
      <c r="FRP185" s="228"/>
      <c r="FRQ185" s="228"/>
      <c r="FRR185" s="228"/>
      <c r="FRS185" s="229"/>
      <c r="FRT185" s="230"/>
      <c r="FRU185" s="230"/>
      <c r="FRV185" s="231"/>
      <c r="FRW185" s="229"/>
      <c r="FRX185" s="230"/>
      <c r="FRY185" s="229"/>
      <c r="FRZ185" s="229"/>
      <c r="FSA185" s="230"/>
      <c r="FSB185" s="230"/>
      <c r="FSC185" s="230"/>
      <c r="FSD185" s="230"/>
      <c r="FSE185" s="230"/>
      <c r="FSF185" s="230"/>
      <c r="FSG185" s="230"/>
      <c r="FSH185" s="230"/>
      <c r="FSI185" s="230"/>
      <c r="FSJ185" s="230"/>
      <c r="FSK185" s="230"/>
      <c r="FSL185" s="230"/>
      <c r="FSM185" s="229"/>
      <c r="FSN185" s="226"/>
      <c r="FSO185" s="227"/>
      <c r="FSP185" s="227"/>
      <c r="FSQ185" s="227"/>
      <c r="FSR185" s="228"/>
      <c r="FSS185" s="228"/>
      <c r="FST185" s="228"/>
      <c r="FSU185" s="228"/>
      <c r="FSV185" s="228"/>
      <c r="FSW185" s="228"/>
      <c r="FSX185" s="229"/>
      <c r="FSY185" s="230"/>
      <c r="FSZ185" s="230"/>
      <c r="FTA185" s="231"/>
      <c r="FTB185" s="229"/>
      <c r="FTC185" s="230"/>
      <c r="FTD185" s="229"/>
      <c r="FTE185" s="229"/>
      <c r="FTF185" s="230"/>
      <c r="FTG185" s="230"/>
      <c r="FTH185" s="230"/>
      <c r="FTI185" s="230"/>
      <c r="FTJ185" s="230"/>
      <c r="FTK185" s="230"/>
      <c r="FTL185" s="230"/>
      <c r="FTM185" s="230"/>
      <c r="FTN185" s="230"/>
      <c r="FTO185" s="230"/>
      <c r="FTP185" s="230"/>
      <c r="FTQ185" s="230"/>
      <c r="FTR185" s="229"/>
      <c r="FTS185" s="226"/>
      <c r="FTT185" s="227"/>
      <c r="FTU185" s="227"/>
      <c r="FTV185" s="227"/>
      <c r="FTW185" s="228"/>
      <c r="FTX185" s="228"/>
      <c r="FTY185" s="228"/>
      <c r="FTZ185" s="228"/>
      <c r="FUA185" s="228"/>
      <c r="FUB185" s="228"/>
      <c r="FUC185" s="229"/>
      <c r="FUD185" s="230"/>
      <c r="FUE185" s="230"/>
      <c r="FUF185" s="231"/>
      <c r="FUG185" s="229"/>
      <c r="FUH185" s="230"/>
      <c r="FUI185" s="229"/>
      <c r="FUJ185" s="229"/>
      <c r="FUK185" s="230"/>
      <c r="FUL185" s="230"/>
      <c r="FUM185" s="230"/>
      <c r="FUN185" s="230"/>
      <c r="FUO185" s="230"/>
      <c r="FUP185" s="230"/>
      <c r="FUQ185" s="230"/>
      <c r="FUR185" s="230"/>
      <c r="FUS185" s="230"/>
      <c r="FUT185" s="230"/>
      <c r="FUU185" s="230"/>
      <c r="FUV185" s="230"/>
      <c r="FUW185" s="229"/>
      <c r="FUX185" s="226"/>
      <c r="FUY185" s="227"/>
      <c r="FUZ185" s="227"/>
      <c r="FVA185" s="227"/>
      <c r="FVB185" s="228"/>
      <c r="FVC185" s="228"/>
      <c r="FVD185" s="228"/>
      <c r="FVE185" s="228"/>
      <c r="FVF185" s="228"/>
      <c r="FVG185" s="228"/>
      <c r="FVH185" s="229"/>
      <c r="FVI185" s="230"/>
      <c r="FVJ185" s="230"/>
      <c r="FVK185" s="231"/>
      <c r="FVL185" s="229"/>
      <c r="FVM185" s="230"/>
      <c r="FVN185" s="229"/>
      <c r="FVO185" s="229"/>
      <c r="FVP185" s="230"/>
      <c r="FVQ185" s="230"/>
      <c r="FVR185" s="230"/>
      <c r="FVS185" s="230"/>
      <c r="FVT185" s="230"/>
      <c r="FVU185" s="230"/>
      <c r="FVV185" s="230"/>
      <c r="FVW185" s="230"/>
      <c r="FVX185" s="230"/>
      <c r="FVY185" s="230"/>
      <c r="FVZ185" s="230"/>
      <c r="FWA185" s="230"/>
      <c r="FWB185" s="229"/>
      <c r="FWC185" s="226"/>
      <c r="FWD185" s="227"/>
      <c r="FWE185" s="227"/>
      <c r="FWF185" s="227"/>
      <c r="FWG185" s="228"/>
      <c r="FWH185" s="228"/>
      <c r="FWI185" s="228"/>
      <c r="FWJ185" s="228"/>
      <c r="FWK185" s="228"/>
      <c r="FWL185" s="228"/>
      <c r="FWM185" s="229"/>
      <c r="FWN185" s="230"/>
      <c r="FWO185" s="230"/>
      <c r="FWP185" s="231"/>
      <c r="FWQ185" s="229"/>
      <c r="FWR185" s="230"/>
      <c r="FWS185" s="229"/>
      <c r="FWT185" s="229"/>
      <c r="FWU185" s="230"/>
      <c r="FWV185" s="230"/>
      <c r="FWW185" s="230"/>
      <c r="FWX185" s="230"/>
      <c r="FWY185" s="230"/>
      <c r="FWZ185" s="230"/>
      <c r="FXA185" s="230"/>
      <c r="FXB185" s="230"/>
      <c r="FXC185" s="230"/>
      <c r="FXD185" s="230"/>
      <c r="FXE185" s="230"/>
      <c r="FXF185" s="230"/>
      <c r="FXG185" s="229"/>
      <c r="FXH185" s="226"/>
      <c r="FXI185" s="227"/>
      <c r="FXJ185" s="227"/>
      <c r="FXK185" s="227"/>
      <c r="FXL185" s="228"/>
      <c r="FXM185" s="228"/>
      <c r="FXN185" s="228"/>
      <c r="FXO185" s="228"/>
      <c r="FXP185" s="228"/>
      <c r="FXQ185" s="228"/>
      <c r="FXR185" s="229"/>
      <c r="FXS185" s="230"/>
      <c r="FXT185" s="230"/>
      <c r="FXU185" s="231"/>
      <c r="FXV185" s="229"/>
      <c r="FXW185" s="230"/>
      <c r="FXX185" s="229"/>
      <c r="FXY185" s="229"/>
      <c r="FXZ185" s="230"/>
      <c r="FYA185" s="230"/>
      <c r="FYB185" s="230"/>
      <c r="FYC185" s="230"/>
      <c r="FYD185" s="230"/>
      <c r="FYE185" s="230"/>
      <c r="FYF185" s="230"/>
      <c r="FYG185" s="230"/>
      <c r="FYH185" s="230"/>
      <c r="FYI185" s="230"/>
      <c r="FYJ185" s="230"/>
      <c r="FYK185" s="230"/>
      <c r="FYL185" s="229"/>
      <c r="FYM185" s="226"/>
      <c r="FYN185" s="227"/>
      <c r="FYO185" s="227"/>
      <c r="FYP185" s="227"/>
      <c r="FYQ185" s="228"/>
      <c r="FYR185" s="228"/>
      <c r="FYS185" s="228"/>
      <c r="FYT185" s="228"/>
      <c r="FYU185" s="228"/>
      <c r="FYV185" s="228"/>
      <c r="FYW185" s="229"/>
      <c r="FYX185" s="230"/>
      <c r="FYY185" s="230"/>
      <c r="FYZ185" s="231"/>
      <c r="FZA185" s="229"/>
      <c r="FZB185" s="230"/>
      <c r="FZC185" s="229"/>
      <c r="FZD185" s="229"/>
      <c r="FZE185" s="230"/>
      <c r="FZF185" s="230"/>
      <c r="FZG185" s="230"/>
      <c r="FZH185" s="230"/>
      <c r="FZI185" s="230"/>
      <c r="FZJ185" s="230"/>
      <c r="FZK185" s="230"/>
      <c r="FZL185" s="230"/>
      <c r="FZM185" s="230"/>
      <c r="FZN185" s="230"/>
      <c r="FZO185" s="230"/>
      <c r="FZP185" s="230"/>
      <c r="FZQ185" s="229"/>
      <c r="FZR185" s="226"/>
      <c r="FZS185" s="227"/>
      <c r="FZT185" s="227"/>
      <c r="FZU185" s="227"/>
      <c r="FZV185" s="228"/>
      <c r="FZW185" s="228"/>
      <c r="FZX185" s="228"/>
      <c r="FZY185" s="228"/>
      <c r="FZZ185" s="228"/>
      <c r="GAA185" s="228"/>
      <c r="GAB185" s="229"/>
      <c r="GAC185" s="230"/>
      <c r="GAD185" s="230"/>
      <c r="GAE185" s="231"/>
      <c r="GAF185" s="229"/>
      <c r="GAG185" s="230"/>
      <c r="GAH185" s="229"/>
      <c r="GAI185" s="229"/>
      <c r="GAJ185" s="230"/>
      <c r="GAK185" s="230"/>
      <c r="GAL185" s="230"/>
      <c r="GAM185" s="230"/>
      <c r="GAN185" s="230"/>
      <c r="GAO185" s="230"/>
      <c r="GAP185" s="230"/>
      <c r="GAQ185" s="230"/>
      <c r="GAR185" s="230"/>
      <c r="GAS185" s="230"/>
      <c r="GAT185" s="230"/>
      <c r="GAU185" s="230"/>
      <c r="GAV185" s="229"/>
      <c r="GAW185" s="226"/>
      <c r="GAX185" s="227"/>
      <c r="GAY185" s="227"/>
      <c r="GAZ185" s="227"/>
      <c r="GBA185" s="228"/>
      <c r="GBB185" s="228"/>
      <c r="GBC185" s="228"/>
      <c r="GBD185" s="228"/>
      <c r="GBE185" s="228"/>
      <c r="GBF185" s="228"/>
      <c r="GBG185" s="229"/>
      <c r="GBH185" s="230"/>
      <c r="GBI185" s="230"/>
      <c r="GBJ185" s="231"/>
      <c r="GBK185" s="229"/>
      <c r="GBL185" s="230"/>
      <c r="GBM185" s="229"/>
      <c r="GBN185" s="229"/>
      <c r="GBO185" s="230"/>
      <c r="GBP185" s="230"/>
      <c r="GBQ185" s="230"/>
      <c r="GBR185" s="230"/>
      <c r="GBS185" s="230"/>
      <c r="GBT185" s="230"/>
      <c r="GBU185" s="230"/>
      <c r="GBV185" s="230"/>
      <c r="GBW185" s="230"/>
      <c r="GBX185" s="230"/>
      <c r="GBY185" s="230"/>
      <c r="GBZ185" s="230"/>
      <c r="GCA185" s="229"/>
      <c r="GCB185" s="226"/>
      <c r="GCC185" s="227"/>
      <c r="GCD185" s="227"/>
      <c r="GCE185" s="227"/>
      <c r="GCF185" s="228"/>
      <c r="GCG185" s="228"/>
      <c r="GCH185" s="228"/>
      <c r="GCI185" s="228"/>
      <c r="GCJ185" s="228"/>
      <c r="GCK185" s="228"/>
      <c r="GCL185" s="229"/>
      <c r="GCM185" s="230"/>
      <c r="GCN185" s="230"/>
      <c r="GCO185" s="231"/>
      <c r="GCP185" s="229"/>
      <c r="GCQ185" s="230"/>
      <c r="GCR185" s="229"/>
      <c r="GCS185" s="229"/>
      <c r="GCT185" s="230"/>
      <c r="GCU185" s="230"/>
      <c r="GCV185" s="230"/>
      <c r="GCW185" s="230"/>
      <c r="GCX185" s="230"/>
      <c r="GCY185" s="230"/>
      <c r="GCZ185" s="230"/>
      <c r="GDA185" s="230"/>
      <c r="GDB185" s="230"/>
      <c r="GDC185" s="230"/>
      <c r="GDD185" s="230"/>
      <c r="GDE185" s="230"/>
      <c r="GDF185" s="229"/>
      <c r="GDG185" s="226"/>
      <c r="GDH185" s="227"/>
      <c r="GDI185" s="227"/>
      <c r="GDJ185" s="227"/>
      <c r="GDK185" s="228"/>
      <c r="GDL185" s="228"/>
      <c r="GDM185" s="228"/>
      <c r="GDN185" s="228"/>
      <c r="GDO185" s="228"/>
      <c r="GDP185" s="228"/>
      <c r="GDQ185" s="229"/>
      <c r="GDR185" s="230"/>
      <c r="GDS185" s="230"/>
      <c r="GDT185" s="231"/>
      <c r="GDU185" s="229"/>
      <c r="GDV185" s="230"/>
      <c r="GDW185" s="229"/>
      <c r="GDX185" s="229"/>
      <c r="GDY185" s="230"/>
      <c r="GDZ185" s="230"/>
      <c r="GEA185" s="230"/>
      <c r="GEB185" s="230"/>
      <c r="GEC185" s="230"/>
      <c r="GED185" s="230"/>
      <c r="GEE185" s="230"/>
      <c r="GEF185" s="230"/>
      <c r="GEG185" s="230"/>
      <c r="GEH185" s="230"/>
      <c r="GEI185" s="230"/>
      <c r="GEJ185" s="230"/>
      <c r="GEK185" s="229"/>
      <c r="GEL185" s="226"/>
      <c r="GEM185" s="227"/>
      <c r="GEN185" s="227"/>
      <c r="GEO185" s="227"/>
      <c r="GEP185" s="228"/>
      <c r="GEQ185" s="228"/>
      <c r="GER185" s="228"/>
      <c r="GES185" s="228"/>
      <c r="GET185" s="228"/>
      <c r="GEU185" s="228"/>
      <c r="GEV185" s="229"/>
      <c r="GEW185" s="230"/>
      <c r="GEX185" s="230"/>
      <c r="GEY185" s="231"/>
      <c r="GEZ185" s="229"/>
      <c r="GFA185" s="230"/>
      <c r="GFB185" s="229"/>
      <c r="GFC185" s="229"/>
      <c r="GFD185" s="230"/>
      <c r="GFE185" s="230"/>
      <c r="GFF185" s="230"/>
      <c r="GFG185" s="230"/>
      <c r="GFH185" s="230"/>
      <c r="GFI185" s="230"/>
      <c r="GFJ185" s="230"/>
      <c r="GFK185" s="230"/>
      <c r="GFL185" s="230"/>
      <c r="GFM185" s="230"/>
      <c r="GFN185" s="230"/>
      <c r="GFO185" s="230"/>
      <c r="GFP185" s="229"/>
      <c r="GFQ185" s="226"/>
      <c r="GFR185" s="227"/>
      <c r="GFS185" s="227"/>
      <c r="GFT185" s="227"/>
      <c r="GFU185" s="228"/>
      <c r="GFV185" s="228"/>
      <c r="GFW185" s="228"/>
      <c r="GFX185" s="228"/>
      <c r="GFY185" s="228"/>
      <c r="GFZ185" s="228"/>
      <c r="GGA185" s="229"/>
      <c r="GGB185" s="230"/>
      <c r="GGC185" s="230"/>
      <c r="GGD185" s="231"/>
      <c r="GGE185" s="229"/>
      <c r="GGF185" s="230"/>
      <c r="GGG185" s="229"/>
      <c r="GGH185" s="229"/>
      <c r="GGI185" s="230"/>
      <c r="GGJ185" s="230"/>
      <c r="GGK185" s="230"/>
      <c r="GGL185" s="230"/>
      <c r="GGM185" s="230"/>
      <c r="GGN185" s="230"/>
      <c r="GGO185" s="230"/>
      <c r="GGP185" s="230"/>
      <c r="GGQ185" s="230"/>
      <c r="GGR185" s="230"/>
      <c r="GGS185" s="230"/>
      <c r="GGT185" s="230"/>
      <c r="GGU185" s="229"/>
      <c r="GGV185" s="226"/>
      <c r="GGW185" s="227"/>
      <c r="GGX185" s="227"/>
      <c r="GGY185" s="227"/>
      <c r="GGZ185" s="228"/>
      <c r="GHA185" s="228"/>
      <c r="GHB185" s="228"/>
      <c r="GHC185" s="228"/>
      <c r="GHD185" s="228"/>
      <c r="GHE185" s="228"/>
      <c r="GHF185" s="229"/>
      <c r="GHG185" s="230"/>
      <c r="GHH185" s="230"/>
      <c r="GHI185" s="231"/>
      <c r="GHJ185" s="229"/>
      <c r="GHK185" s="230"/>
      <c r="GHL185" s="229"/>
      <c r="GHM185" s="229"/>
      <c r="GHN185" s="230"/>
      <c r="GHO185" s="230"/>
      <c r="GHP185" s="230"/>
      <c r="GHQ185" s="230"/>
      <c r="GHR185" s="230"/>
      <c r="GHS185" s="230"/>
      <c r="GHT185" s="230"/>
      <c r="GHU185" s="230"/>
      <c r="GHV185" s="230"/>
      <c r="GHW185" s="230"/>
      <c r="GHX185" s="230"/>
      <c r="GHY185" s="230"/>
      <c r="GHZ185" s="229"/>
      <c r="GIA185" s="226"/>
      <c r="GIB185" s="227"/>
      <c r="GIC185" s="227"/>
      <c r="GID185" s="227"/>
      <c r="GIE185" s="228"/>
      <c r="GIF185" s="228"/>
      <c r="GIG185" s="228"/>
      <c r="GIH185" s="228"/>
      <c r="GII185" s="228"/>
      <c r="GIJ185" s="228"/>
      <c r="GIK185" s="229"/>
      <c r="GIL185" s="230"/>
      <c r="GIM185" s="230"/>
      <c r="GIN185" s="231"/>
      <c r="GIO185" s="229"/>
      <c r="GIP185" s="230"/>
      <c r="GIQ185" s="229"/>
      <c r="GIR185" s="229"/>
      <c r="GIS185" s="230"/>
      <c r="GIT185" s="230"/>
      <c r="GIU185" s="230"/>
      <c r="GIV185" s="230"/>
      <c r="GIW185" s="230"/>
      <c r="GIX185" s="230"/>
      <c r="GIY185" s="230"/>
      <c r="GIZ185" s="230"/>
      <c r="GJA185" s="230"/>
      <c r="GJB185" s="230"/>
      <c r="GJC185" s="230"/>
      <c r="GJD185" s="230"/>
      <c r="GJE185" s="229"/>
      <c r="GJF185" s="226"/>
      <c r="GJG185" s="227"/>
      <c r="GJH185" s="227"/>
      <c r="GJI185" s="227"/>
      <c r="GJJ185" s="228"/>
      <c r="GJK185" s="228"/>
      <c r="GJL185" s="228"/>
      <c r="GJM185" s="228"/>
      <c r="GJN185" s="228"/>
      <c r="GJO185" s="228"/>
      <c r="GJP185" s="229"/>
      <c r="GJQ185" s="230"/>
      <c r="GJR185" s="230"/>
      <c r="GJS185" s="231"/>
      <c r="GJT185" s="229"/>
      <c r="GJU185" s="230"/>
      <c r="GJV185" s="229"/>
      <c r="GJW185" s="229"/>
      <c r="GJX185" s="230"/>
      <c r="GJY185" s="230"/>
      <c r="GJZ185" s="230"/>
      <c r="GKA185" s="230"/>
      <c r="GKB185" s="230"/>
      <c r="GKC185" s="230"/>
      <c r="GKD185" s="230"/>
      <c r="GKE185" s="230"/>
      <c r="GKF185" s="230"/>
      <c r="GKG185" s="230"/>
      <c r="GKH185" s="230"/>
      <c r="GKI185" s="230"/>
      <c r="GKJ185" s="229"/>
      <c r="GKK185" s="226"/>
      <c r="GKL185" s="227"/>
      <c r="GKM185" s="227"/>
      <c r="GKN185" s="227"/>
      <c r="GKO185" s="228"/>
      <c r="GKP185" s="228"/>
      <c r="GKQ185" s="228"/>
      <c r="GKR185" s="228"/>
      <c r="GKS185" s="228"/>
      <c r="GKT185" s="228"/>
      <c r="GKU185" s="229"/>
      <c r="GKV185" s="230"/>
      <c r="GKW185" s="230"/>
      <c r="GKX185" s="231"/>
      <c r="GKY185" s="229"/>
      <c r="GKZ185" s="230"/>
      <c r="GLA185" s="229"/>
      <c r="GLB185" s="229"/>
      <c r="GLC185" s="230"/>
      <c r="GLD185" s="230"/>
      <c r="GLE185" s="230"/>
      <c r="GLF185" s="230"/>
      <c r="GLG185" s="230"/>
      <c r="GLH185" s="230"/>
      <c r="GLI185" s="230"/>
      <c r="GLJ185" s="230"/>
      <c r="GLK185" s="230"/>
      <c r="GLL185" s="230"/>
      <c r="GLM185" s="230"/>
      <c r="GLN185" s="230"/>
      <c r="GLO185" s="229"/>
      <c r="GLP185" s="226"/>
      <c r="GLQ185" s="227"/>
      <c r="GLR185" s="227"/>
      <c r="GLS185" s="227"/>
      <c r="GLT185" s="228"/>
      <c r="GLU185" s="228"/>
      <c r="GLV185" s="228"/>
      <c r="GLW185" s="228"/>
      <c r="GLX185" s="228"/>
      <c r="GLY185" s="228"/>
      <c r="GLZ185" s="229"/>
      <c r="GMA185" s="230"/>
      <c r="GMB185" s="230"/>
      <c r="GMC185" s="231"/>
      <c r="GMD185" s="229"/>
      <c r="GME185" s="230"/>
      <c r="GMF185" s="229"/>
      <c r="GMG185" s="229"/>
      <c r="GMH185" s="230"/>
      <c r="GMI185" s="230"/>
      <c r="GMJ185" s="230"/>
      <c r="GMK185" s="230"/>
      <c r="GML185" s="230"/>
      <c r="GMM185" s="230"/>
      <c r="GMN185" s="230"/>
      <c r="GMO185" s="230"/>
      <c r="GMP185" s="230"/>
      <c r="GMQ185" s="230"/>
      <c r="GMR185" s="230"/>
      <c r="GMS185" s="230"/>
      <c r="GMT185" s="229"/>
      <c r="GMU185" s="226"/>
      <c r="GMV185" s="227"/>
      <c r="GMW185" s="227"/>
      <c r="GMX185" s="227"/>
      <c r="GMY185" s="228"/>
      <c r="GMZ185" s="228"/>
      <c r="GNA185" s="228"/>
      <c r="GNB185" s="228"/>
      <c r="GNC185" s="228"/>
      <c r="GND185" s="228"/>
      <c r="GNE185" s="229"/>
      <c r="GNF185" s="230"/>
      <c r="GNG185" s="230"/>
      <c r="GNH185" s="231"/>
      <c r="GNI185" s="229"/>
      <c r="GNJ185" s="230"/>
      <c r="GNK185" s="229"/>
      <c r="GNL185" s="229"/>
      <c r="GNM185" s="230"/>
      <c r="GNN185" s="230"/>
      <c r="GNO185" s="230"/>
      <c r="GNP185" s="230"/>
      <c r="GNQ185" s="230"/>
      <c r="GNR185" s="230"/>
      <c r="GNS185" s="230"/>
      <c r="GNT185" s="230"/>
      <c r="GNU185" s="230"/>
      <c r="GNV185" s="230"/>
      <c r="GNW185" s="230"/>
      <c r="GNX185" s="230"/>
      <c r="GNY185" s="229"/>
      <c r="GNZ185" s="226"/>
      <c r="GOA185" s="227"/>
      <c r="GOB185" s="227"/>
      <c r="GOC185" s="227"/>
      <c r="GOD185" s="228"/>
      <c r="GOE185" s="228"/>
      <c r="GOF185" s="228"/>
      <c r="GOG185" s="228"/>
      <c r="GOH185" s="228"/>
      <c r="GOI185" s="228"/>
      <c r="GOJ185" s="229"/>
      <c r="GOK185" s="230"/>
      <c r="GOL185" s="230"/>
      <c r="GOM185" s="231"/>
      <c r="GON185" s="229"/>
      <c r="GOO185" s="230"/>
      <c r="GOP185" s="229"/>
      <c r="GOQ185" s="229"/>
      <c r="GOR185" s="230"/>
      <c r="GOS185" s="230"/>
      <c r="GOT185" s="230"/>
      <c r="GOU185" s="230"/>
      <c r="GOV185" s="230"/>
      <c r="GOW185" s="230"/>
      <c r="GOX185" s="230"/>
      <c r="GOY185" s="230"/>
      <c r="GOZ185" s="230"/>
      <c r="GPA185" s="230"/>
      <c r="GPB185" s="230"/>
      <c r="GPC185" s="230"/>
      <c r="GPD185" s="229"/>
      <c r="GPE185" s="226"/>
      <c r="GPF185" s="227"/>
      <c r="GPG185" s="227"/>
      <c r="GPH185" s="227"/>
      <c r="GPI185" s="228"/>
      <c r="GPJ185" s="228"/>
      <c r="GPK185" s="228"/>
      <c r="GPL185" s="228"/>
      <c r="GPM185" s="228"/>
      <c r="GPN185" s="228"/>
      <c r="GPO185" s="229"/>
      <c r="GPP185" s="230"/>
      <c r="GPQ185" s="230"/>
      <c r="GPR185" s="231"/>
      <c r="GPS185" s="229"/>
      <c r="GPT185" s="230"/>
      <c r="GPU185" s="229"/>
      <c r="GPV185" s="229"/>
      <c r="GPW185" s="230"/>
      <c r="GPX185" s="230"/>
      <c r="GPY185" s="230"/>
      <c r="GPZ185" s="230"/>
      <c r="GQA185" s="230"/>
      <c r="GQB185" s="230"/>
      <c r="GQC185" s="230"/>
      <c r="GQD185" s="230"/>
      <c r="GQE185" s="230"/>
      <c r="GQF185" s="230"/>
      <c r="GQG185" s="230"/>
      <c r="GQH185" s="230"/>
      <c r="GQI185" s="229"/>
      <c r="GQJ185" s="226"/>
      <c r="GQK185" s="227"/>
      <c r="GQL185" s="227"/>
      <c r="GQM185" s="227"/>
      <c r="GQN185" s="228"/>
      <c r="GQO185" s="228"/>
      <c r="GQP185" s="228"/>
      <c r="GQQ185" s="228"/>
      <c r="GQR185" s="228"/>
      <c r="GQS185" s="228"/>
      <c r="GQT185" s="229"/>
      <c r="GQU185" s="230"/>
      <c r="GQV185" s="230"/>
      <c r="GQW185" s="231"/>
      <c r="GQX185" s="229"/>
      <c r="GQY185" s="230"/>
      <c r="GQZ185" s="229"/>
      <c r="GRA185" s="229"/>
      <c r="GRB185" s="230"/>
      <c r="GRC185" s="230"/>
      <c r="GRD185" s="230"/>
      <c r="GRE185" s="230"/>
      <c r="GRF185" s="230"/>
      <c r="GRG185" s="230"/>
      <c r="GRH185" s="230"/>
      <c r="GRI185" s="230"/>
      <c r="GRJ185" s="230"/>
      <c r="GRK185" s="230"/>
      <c r="GRL185" s="230"/>
      <c r="GRM185" s="230"/>
      <c r="GRN185" s="229"/>
      <c r="GRO185" s="226"/>
      <c r="GRP185" s="227"/>
      <c r="GRQ185" s="227"/>
      <c r="GRR185" s="227"/>
      <c r="GRS185" s="228"/>
      <c r="GRT185" s="228"/>
      <c r="GRU185" s="228"/>
      <c r="GRV185" s="228"/>
      <c r="GRW185" s="228"/>
      <c r="GRX185" s="228"/>
      <c r="GRY185" s="229"/>
      <c r="GRZ185" s="230"/>
      <c r="GSA185" s="230"/>
      <c r="GSB185" s="231"/>
      <c r="GSC185" s="229"/>
      <c r="GSD185" s="230"/>
      <c r="GSE185" s="229"/>
      <c r="GSF185" s="229"/>
      <c r="GSG185" s="230"/>
      <c r="GSH185" s="230"/>
      <c r="GSI185" s="230"/>
      <c r="GSJ185" s="230"/>
      <c r="GSK185" s="230"/>
      <c r="GSL185" s="230"/>
      <c r="GSM185" s="230"/>
      <c r="GSN185" s="230"/>
      <c r="GSO185" s="230"/>
      <c r="GSP185" s="230"/>
      <c r="GSQ185" s="230"/>
      <c r="GSR185" s="230"/>
      <c r="GSS185" s="229"/>
      <c r="GST185" s="226"/>
      <c r="GSU185" s="227"/>
      <c r="GSV185" s="227"/>
      <c r="GSW185" s="227"/>
      <c r="GSX185" s="228"/>
      <c r="GSY185" s="228"/>
      <c r="GSZ185" s="228"/>
      <c r="GTA185" s="228"/>
      <c r="GTB185" s="228"/>
      <c r="GTC185" s="228"/>
      <c r="GTD185" s="229"/>
      <c r="GTE185" s="230"/>
      <c r="GTF185" s="230"/>
      <c r="GTG185" s="231"/>
      <c r="GTH185" s="229"/>
      <c r="GTI185" s="230"/>
      <c r="GTJ185" s="229"/>
      <c r="GTK185" s="229"/>
      <c r="GTL185" s="230"/>
      <c r="GTM185" s="230"/>
      <c r="GTN185" s="230"/>
      <c r="GTO185" s="230"/>
      <c r="GTP185" s="230"/>
      <c r="GTQ185" s="230"/>
      <c r="GTR185" s="230"/>
      <c r="GTS185" s="230"/>
      <c r="GTT185" s="230"/>
      <c r="GTU185" s="230"/>
      <c r="GTV185" s="230"/>
      <c r="GTW185" s="230"/>
      <c r="GTX185" s="229"/>
      <c r="GTY185" s="226"/>
      <c r="GTZ185" s="227"/>
      <c r="GUA185" s="227"/>
      <c r="GUB185" s="227"/>
      <c r="GUC185" s="228"/>
      <c r="GUD185" s="228"/>
      <c r="GUE185" s="228"/>
      <c r="GUF185" s="228"/>
      <c r="GUG185" s="228"/>
      <c r="GUH185" s="228"/>
      <c r="GUI185" s="229"/>
      <c r="GUJ185" s="230"/>
      <c r="GUK185" s="230"/>
      <c r="GUL185" s="231"/>
      <c r="GUM185" s="229"/>
      <c r="GUN185" s="230"/>
      <c r="GUO185" s="229"/>
      <c r="GUP185" s="229"/>
      <c r="GUQ185" s="230"/>
      <c r="GUR185" s="230"/>
      <c r="GUS185" s="230"/>
      <c r="GUT185" s="230"/>
      <c r="GUU185" s="230"/>
      <c r="GUV185" s="230"/>
      <c r="GUW185" s="230"/>
      <c r="GUX185" s="230"/>
      <c r="GUY185" s="230"/>
      <c r="GUZ185" s="230"/>
      <c r="GVA185" s="230"/>
      <c r="GVB185" s="230"/>
      <c r="GVC185" s="229"/>
      <c r="GVD185" s="226"/>
      <c r="GVE185" s="227"/>
      <c r="GVF185" s="227"/>
      <c r="GVG185" s="227"/>
      <c r="GVH185" s="228"/>
      <c r="GVI185" s="228"/>
      <c r="GVJ185" s="228"/>
      <c r="GVK185" s="228"/>
      <c r="GVL185" s="228"/>
      <c r="GVM185" s="228"/>
      <c r="GVN185" s="229"/>
      <c r="GVO185" s="230"/>
      <c r="GVP185" s="230"/>
      <c r="GVQ185" s="231"/>
      <c r="GVR185" s="229"/>
      <c r="GVS185" s="230"/>
      <c r="GVT185" s="229"/>
      <c r="GVU185" s="229"/>
      <c r="GVV185" s="230"/>
      <c r="GVW185" s="230"/>
      <c r="GVX185" s="230"/>
      <c r="GVY185" s="230"/>
      <c r="GVZ185" s="230"/>
      <c r="GWA185" s="230"/>
      <c r="GWB185" s="230"/>
      <c r="GWC185" s="230"/>
      <c r="GWD185" s="230"/>
      <c r="GWE185" s="230"/>
      <c r="GWF185" s="230"/>
      <c r="GWG185" s="230"/>
      <c r="GWH185" s="229"/>
      <c r="GWI185" s="226"/>
      <c r="GWJ185" s="227"/>
      <c r="GWK185" s="227"/>
      <c r="GWL185" s="227"/>
      <c r="GWM185" s="228"/>
      <c r="GWN185" s="228"/>
      <c r="GWO185" s="228"/>
      <c r="GWP185" s="228"/>
      <c r="GWQ185" s="228"/>
      <c r="GWR185" s="228"/>
      <c r="GWS185" s="229"/>
      <c r="GWT185" s="230"/>
      <c r="GWU185" s="230"/>
      <c r="GWV185" s="231"/>
      <c r="GWW185" s="229"/>
      <c r="GWX185" s="230"/>
      <c r="GWY185" s="229"/>
      <c r="GWZ185" s="229"/>
      <c r="GXA185" s="230"/>
      <c r="GXB185" s="230"/>
      <c r="GXC185" s="230"/>
      <c r="GXD185" s="230"/>
      <c r="GXE185" s="230"/>
      <c r="GXF185" s="230"/>
      <c r="GXG185" s="230"/>
      <c r="GXH185" s="230"/>
      <c r="GXI185" s="230"/>
      <c r="GXJ185" s="230"/>
      <c r="GXK185" s="230"/>
      <c r="GXL185" s="230"/>
      <c r="GXM185" s="229"/>
      <c r="GXN185" s="226"/>
      <c r="GXO185" s="227"/>
      <c r="GXP185" s="227"/>
      <c r="GXQ185" s="227"/>
      <c r="GXR185" s="228"/>
      <c r="GXS185" s="228"/>
      <c r="GXT185" s="228"/>
      <c r="GXU185" s="228"/>
      <c r="GXV185" s="228"/>
      <c r="GXW185" s="228"/>
      <c r="GXX185" s="229"/>
      <c r="GXY185" s="230"/>
      <c r="GXZ185" s="230"/>
      <c r="GYA185" s="231"/>
      <c r="GYB185" s="229"/>
      <c r="GYC185" s="230"/>
      <c r="GYD185" s="229"/>
      <c r="GYE185" s="229"/>
      <c r="GYF185" s="230"/>
      <c r="GYG185" s="230"/>
      <c r="GYH185" s="230"/>
      <c r="GYI185" s="230"/>
      <c r="GYJ185" s="230"/>
      <c r="GYK185" s="230"/>
      <c r="GYL185" s="230"/>
      <c r="GYM185" s="230"/>
      <c r="GYN185" s="230"/>
      <c r="GYO185" s="230"/>
      <c r="GYP185" s="230"/>
      <c r="GYQ185" s="230"/>
      <c r="GYR185" s="229"/>
      <c r="GYS185" s="226"/>
      <c r="GYT185" s="227"/>
      <c r="GYU185" s="227"/>
      <c r="GYV185" s="227"/>
      <c r="GYW185" s="228"/>
      <c r="GYX185" s="228"/>
      <c r="GYY185" s="228"/>
      <c r="GYZ185" s="228"/>
      <c r="GZA185" s="228"/>
      <c r="GZB185" s="228"/>
      <c r="GZC185" s="229"/>
      <c r="GZD185" s="230"/>
      <c r="GZE185" s="230"/>
      <c r="GZF185" s="231"/>
      <c r="GZG185" s="229"/>
      <c r="GZH185" s="230"/>
      <c r="GZI185" s="229"/>
      <c r="GZJ185" s="229"/>
      <c r="GZK185" s="230"/>
      <c r="GZL185" s="230"/>
      <c r="GZM185" s="230"/>
      <c r="GZN185" s="230"/>
      <c r="GZO185" s="230"/>
      <c r="GZP185" s="230"/>
      <c r="GZQ185" s="230"/>
      <c r="GZR185" s="230"/>
      <c r="GZS185" s="230"/>
      <c r="GZT185" s="230"/>
      <c r="GZU185" s="230"/>
      <c r="GZV185" s="230"/>
      <c r="GZW185" s="229"/>
      <c r="GZX185" s="226"/>
      <c r="GZY185" s="227"/>
      <c r="GZZ185" s="227"/>
      <c r="HAA185" s="227"/>
      <c r="HAB185" s="228"/>
      <c r="HAC185" s="228"/>
      <c r="HAD185" s="228"/>
      <c r="HAE185" s="228"/>
      <c r="HAF185" s="228"/>
      <c r="HAG185" s="228"/>
      <c r="HAH185" s="229"/>
      <c r="HAI185" s="230"/>
      <c r="HAJ185" s="230"/>
      <c r="HAK185" s="231"/>
      <c r="HAL185" s="229"/>
      <c r="HAM185" s="230"/>
      <c r="HAN185" s="229"/>
      <c r="HAO185" s="229"/>
      <c r="HAP185" s="230"/>
      <c r="HAQ185" s="230"/>
      <c r="HAR185" s="230"/>
      <c r="HAS185" s="230"/>
      <c r="HAT185" s="230"/>
      <c r="HAU185" s="230"/>
      <c r="HAV185" s="230"/>
      <c r="HAW185" s="230"/>
      <c r="HAX185" s="230"/>
      <c r="HAY185" s="230"/>
      <c r="HAZ185" s="230"/>
      <c r="HBA185" s="230"/>
      <c r="HBB185" s="229"/>
      <c r="HBC185" s="226"/>
      <c r="HBD185" s="227"/>
      <c r="HBE185" s="227"/>
      <c r="HBF185" s="227"/>
      <c r="HBG185" s="228"/>
      <c r="HBH185" s="228"/>
      <c r="HBI185" s="228"/>
      <c r="HBJ185" s="228"/>
      <c r="HBK185" s="228"/>
      <c r="HBL185" s="228"/>
      <c r="HBM185" s="229"/>
      <c r="HBN185" s="230"/>
      <c r="HBO185" s="230"/>
      <c r="HBP185" s="231"/>
      <c r="HBQ185" s="229"/>
      <c r="HBR185" s="230"/>
      <c r="HBS185" s="229"/>
      <c r="HBT185" s="229"/>
      <c r="HBU185" s="230"/>
      <c r="HBV185" s="230"/>
      <c r="HBW185" s="230"/>
      <c r="HBX185" s="230"/>
      <c r="HBY185" s="230"/>
      <c r="HBZ185" s="230"/>
      <c r="HCA185" s="230"/>
      <c r="HCB185" s="230"/>
      <c r="HCC185" s="230"/>
      <c r="HCD185" s="230"/>
      <c r="HCE185" s="230"/>
      <c r="HCF185" s="230"/>
      <c r="HCG185" s="229"/>
      <c r="HCH185" s="226"/>
      <c r="HCI185" s="227"/>
      <c r="HCJ185" s="227"/>
      <c r="HCK185" s="227"/>
      <c r="HCL185" s="228"/>
      <c r="HCM185" s="228"/>
      <c r="HCN185" s="228"/>
      <c r="HCO185" s="228"/>
      <c r="HCP185" s="228"/>
      <c r="HCQ185" s="228"/>
      <c r="HCR185" s="229"/>
      <c r="HCS185" s="230"/>
      <c r="HCT185" s="230"/>
      <c r="HCU185" s="231"/>
      <c r="HCV185" s="229"/>
      <c r="HCW185" s="230"/>
      <c r="HCX185" s="229"/>
      <c r="HCY185" s="229"/>
      <c r="HCZ185" s="230"/>
      <c r="HDA185" s="230"/>
      <c r="HDB185" s="230"/>
      <c r="HDC185" s="230"/>
      <c r="HDD185" s="230"/>
      <c r="HDE185" s="230"/>
      <c r="HDF185" s="230"/>
      <c r="HDG185" s="230"/>
      <c r="HDH185" s="230"/>
      <c r="HDI185" s="230"/>
      <c r="HDJ185" s="230"/>
      <c r="HDK185" s="230"/>
      <c r="HDL185" s="229"/>
      <c r="HDM185" s="226"/>
      <c r="HDN185" s="227"/>
      <c r="HDO185" s="227"/>
      <c r="HDP185" s="227"/>
      <c r="HDQ185" s="228"/>
      <c r="HDR185" s="228"/>
      <c r="HDS185" s="228"/>
      <c r="HDT185" s="228"/>
      <c r="HDU185" s="228"/>
      <c r="HDV185" s="228"/>
      <c r="HDW185" s="229"/>
      <c r="HDX185" s="230"/>
      <c r="HDY185" s="230"/>
      <c r="HDZ185" s="231"/>
      <c r="HEA185" s="229"/>
      <c r="HEB185" s="230"/>
      <c r="HEC185" s="229"/>
      <c r="HED185" s="229"/>
      <c r="HEE185" s="230"/>
      <c r="HEF185" s="230"/>
      <c r="HEG185" s="230"/>
      <c r="HEH185" s="230"/>
      <c r="HEI185" s="230"/>
      <c r="HEJ185" s="230"/>
      <c r="HEK185" s="230"/>
      <c r="HEL185" s="230"/>
      <c r="HEM185" s="230"/>
      <c r="HEN185" s="230"/>
      <c r="HEO185" s="230"/>
      <c r="HEP185" s="230"/>
      <c r="HEQ185" s="229"/>
      <c r="HER185" s="226"/>
      <c r="HES185" s="227"/>
      <c r="HET185" s="227"/>
      <c r="HEU185" s="227"/>
      <c r="HEV185" s="228"/>
      <c r="HEW185" s="228"/>
      <c r="HEX185" s="228"/>
      <c r="HEY185" s="228"/>
      <c r="HEZ185" s="228"/>
      <c r="HFA185" s="228"/>
      <c r="HFB185" s="229"/>
      <c r="HFC185" s="230"/>
      <c r="HFD185" s="230"/>
      <c r="HFE185" s="231"/>
      <c r="HFF185" s="229"/>
      <c r="HFG185" s="230"/>
      <c r="HFH185" s="229"/>
      <c r="HFI185" s="229"/>
      <c r="HFJ185" s="230"/>
      <c r="HFK185" s="230"/>
      <c r="HFL185" s="230"/>
      <c r="HFM185" s="230"/>
      <c r="HFN185" s="230"/>
      <c r="HFO185" s="230"/>
      <c r="HFP185" s="230"/>
      <c r="HFQ185" s="230"/>
      <c r="HFR185" s="230"/>
      <c r="HFS185" s="230"/>
      <c r="HFT185" s="230"/>
      <c r="HFU185" s="230"/>
      <c r="HFV185" s="229"/>
      <c r="HFW185" s="226"/>
      <c r="HFX185" s="227"/>
      <c r="HFY185" s="227"/>
      <c r="HFZ185" s="227"/>
      <c r="HGA185" s="228"/>
      <c r="HGB185" s="228"/>
      <c r="HGC185" s="228"/>
      <c r="HGD185" s="228"/>
      <c r="HGE185" s="228"/>
      <c r="HGF185" s="228"/>
      <c r="HGG185" s="229"/>
      <c r="HGH185" s="230"/>
      <c r="HGI185" s="230"/>
      <c r="HGJ185" s="231"/>
      <c r="HGK185" s="229"/>
      <c r="HGL185" s="230"/>
      <c r="HGM185" s="229"/>
      <c r="HGN185" s="229"/>
      <c r="HGO185" s="230"/>
      <c r="HGP185" s="230"/>
      <c r="HGQ185" s="230"/>
      <c r="HGR185" s="230"/>
      <c r="HGS185" s="230"/>
      <c r="HGT185" s="230"/>
      <c r="HGU185" s="230"/>
      <c r="HGV185" s="230"/>
      <c r="HGW185" s="230"/>
      <c r="HGX185" s="230"/>
      <c r="HGY185" s="230"/>
      <c r="HGZ185" s="230"/>
      <c r="HHA185" s="229"/>
      <c r="HHB185" s="226"/>
      <c r="HHC185" s="227"/>
      <c r="HHD185" s="227"/>
      <c r="HHE185" s="227"/>
      <c r="HHF185" s="228"/>
      <c r="HHG185" s="228"/>
      <c r="HHH185" s="228"/>
      <c r="HHI185" s="228"/>
      <c r="HHJ185" s="228"/>
      <c r="HHK185" s="228"/>
      <c r="HHL185" s="229"/>
      <c r="HHM185" s="230"/>
      <c r="HHN185" s="230"/>
      <c r="HHO185" s="231"/>
      <c r="HHP185" s="229"/>
      <c r="HHQ185" s="230"/>
      <c r="HHR185" s="229"/>
      <c r="HHS185" s="229"/>
      <c r="HHT185" s="230"/>
      <c r="HHU185" s="230"/>
      <c r="HHV185" s="230"/>
      <c r="HHW185" s="230"/>
      <c r="HHX185" s="230"/>
      <c r="HHY185" s="230"/>
      <c r="HHZ185" s="230"/>
      <c r="HIA185" s="230"/>
      <c r="HIB185" s="230"/>
      <c r="HIC185" s="230"/>
      <c r="HID185" s="230"/>
      <c r="HIE185" s="230"/>
      <c r="HIF185" s="229"/>
      <c r="HIG185" s="226"/>
      <c r="HIH185" s="227"/>
      <c r="HII185" s="227"/>
      <c r="HIJ185" s="227"/>
      <c r="HIK185" s="228"/>
      <c r="HIL185" s="228"/>
      <c r="HIM185" s="228"/>
      <c r="HIN185" s="228"/>
      <c r="HIO185" s="228"/>
      <c r="HIP185" s="228"/>
      <c r="HIQ185" s="229"/>
      <c r="HIR185" s="230"/>
      <c r="HIS185" s="230"/>
      <c r="HIT185" s="231"/>
      <c r="HIU185" s="229"/>
      <c r="HIV185" s="230"/>
      <c r="HIW185" s="229"/>
      <c r="HIX185" s="229"/>
      <c r="HIY185" s="230"/>
      <c r="HIZ185" s="230"/>
      <c r="HJA185" s="230"/>
      <c r="HJB185" s="230"/>
      <c r="HJC185" s="230"/>
      <c r="HJD185" s="230"/>
      <c r="HJE185" s="230"/>
      <c r="HJF185" s="230"/>
      <c r="HJG185" s="230"/>
      <c r="HJH185" s="230"/>
      <c r="HJI185" s="230"/>
      <c r="HJJ185" s="230"/>
      <c r="HJK185" s="229"/>
      <c r="HJL185" s="226"/>
      <c r="HJM185" s="227"/>
      <c r="HJN185" s="227"/>
      <c r="HJO185" s="227"/>
      <c r="HJP185" s="228"/>
      <c r="HJQ185" s="228"/>
      <c r="HJR185" s="228"/>
      <c r="HJS185" s="228"/>
      <c r="HJT185" s="228"/>
      <c r="HJU185" s="228"/>
      <c r="HJV185" s="229"/>
      <c r="HJW185" s="230"/>
      <c r="HJX185" s="230"/>
      <c r="HJY185" s="231"/>
      <c r="HJZ185" s="229"/>
      <c r="HKA185" s="230"/>
      <c r="HKB185" s="229"/>
      <c r="HKC185" s="229"/>
      <c r="HKD185" s="230"/>
      <c r="HKE185" s="230"/>
      <c r="HKF185" s="230"/>
      <c r="HKG185" s="230"/>
      <c r="HKH185" s="230"/>
      <c r="HKI185" s="230"/>
      <c r="HKJ185" s="230"/>
      <c r="HKK185" s="230"/>
      <c r="HKL185" s="230"/>
      <c r="HKM185" s="230"/>
      <c r="HKN185" s="230"/>
      <c r="HKO185" s="230"/>
      <c r="HKP185" s="229"/>
      <c r="HKQ185" s="226"/>
      <c r="HKR185" s="227"/>
      <c r="HKS185" s="227"/>
      <c r="HKT185" s="227"/>
      <c r="HKU185" s="228"/>
      <c r="HKV185" s="228"/>
      <c r="HKW185" s="228"/>
      <c r="HKX185" s="228"/>
      <c r="HKY185" s="228"/>
      <c r="HKZ185" s="228"/>
      <c r="HLA185" s="229"/>
      <c r="HLB185" s="230"/>
      <c r="HLC185" s="230"/>
      <c r="HLD185" s="231"/>
      <c r="HLE185" s="229"/>
      <c r="HLF185" s="230"/>
      <c r="HLG185" s="229"/>
      <c r="HLH185" s="229"/>
      <c r="HLI185" s="230"/>
      <c r="HLJ185" s="230"/>
      <c r="HLK185" s="230"/>
      <c r="HLL185" s="230"/>
      <c r="HLM185" s="230"/>
      <c r="HLN185" s="230"/>
      <c r="HLO185" s="230"/>
      <c r="HLP185" s="230"/>
      <c r="HLQ185" s="230"/>
      <c r="HLR185" s="230"/>
      <c r="HLS185" s="230"/>
      <c r="HLT185" s="230"/>
      <c r="HLU185" s="229"/>
      <c r="HLV185" s="226"/>
      <c r="HLW185" s="227"/>
      <c r="HLX185" s="227"/>
      <c r="HLY185" s="227"/>
      <c r="HLZ185" s="228"/>
      <c r="HMA185" s="228"/>
      <c r="HMB185" s="228"/>
      <c r="HMC185" s="228"/>
      <c r="HMD185" s="228"/>
      <c r="HME185" s="228"/>
      <c r="HMF185" s="229"/>
      <c r="HMG185" s="230"/>
      <c r="HMH185" s="230"/>
      <c r="HMI185" s="231"/>
      <c r="HMJ185" s="229"/>
      <c r="HMK185" s="230"/>
      <c r="HML185" s="229"/>
      <c r="HMM185" s="229"/>
      <c r="HMN185" s="230"/>
      <c r="HMO185" s="230"/>
      <c r="HMP185" s="230"/>
      <c r="HMQ185" s="230"/>
      <c r="HMR185" s="230"/>
      <c r="HMS185" s="230"/>
      <c r="HMT185" s="230"/>
      <c r="HMU185" s="230"/>
      <c r="HMV185" s="230"/>
      <c r="HMW185" s="230"/>
      <c r="HMX185" s="230"/>
      <c r="HMY185" s="230"/>
      <c r="HMZ185" s="229"/>
      <c r="HNA185" s="226"/>
      <c r="HNB185" s="227"/>
      <c r="HNC185" s="227"/>
      <c r="HND185" s="227"/>
      <c r="HNE185" s="228"/>
      <c r="HNF185" s="228"/>
      <c r="HNG185" s="228"/>
      <c r="HNH185" s="228"/>
      <c r="HNI185" s="228"/>
      <c r="HNJ185" s="228"/>
      <c r="HNK185" s="229"/>
      <c r="HNL185" s="230"/>
      <c r="HNM185" s="230"/>
      <c r="HNN185" s="231"/>
      <c r="HNO185" s="229"/>
      <c r="HNP185" s="230"/>
      <c r="HNQ185" s="229"/>
      <c r="HNR185" s="229"/>
      <c r="HNS185" s="230"/>
      <c r="HNT185" s="230"/>
      <c r="HNU185" s="230"/>
      <c r="HNV185" s="230"/>
      <c r="HNW185" s="230"/>
      <c r="HNX185" s="230"/>
      <c r="HNY185" s="230"/>
      <c r="HNZ185" s="230"/>
      <c r="HOA185" s="230"/>
      <c r="HOB185" s="230"/>
      <c r="HOC185" s="230"/>
      <c r="HOD185" s="230"/>
      <c r="HOE185" s="229"/>
      <c r="HOF185" s="226"/>
      <c r="HOG185" s="227"/>
      <c r="HOH185" s="227"/>
      <c r="HOI185" s="227"/>
      <c r="HOJ185" s="228"/>
      <c r="HOK185" s="228"/>
      <c r="HOL185" s="228"/>
      <c r="HOM185" s="228"/>
      <c r="HON185" s="228"/>
      <c r="HOO185" s="228"/>
      <c r="HOP185" s="229"/>
      <c r="HOQ185" s="230"/>
      <c r="HOR185" s="230"/>
      <c r="HOS185" s="231"/>
      <c r="HOT185" s="229"/>
      <c r="HOU185" s="230"/>
      <c r="HOV185" s="229"/>
      <c r="HOW185" s="229"/>
      <c r="HOX185" s="230"/>
      <c r="HOY185" s="230"/>
      <c r="HOZ185" s="230"/>
      <c r="HPA185" s="230"/>
      <c r="HPB185" s="230"/>
      <c r="HPC185" s="230"/>
      <c r="HPD185" s="230"/>
      <c r="HPE185" s="230"/>
      <c r="HPF185" s="230"/>
      <c r="HPG185" s="230"/>
      <c r="HPH185" s="230"/>
      <c r="HPI185" s="230"/>
      <c r="HPJ185" s="229"/>
      <c r="HPK185" s="226"/>
      <c r="HPL185" s="227"/>
      <c r="HPM185" s="227"/>
      <c r="HPN185" s="227"/>
      <c r="HPO185" s="228"/>
      <c r="HPP185" s="228"/>
      <c r="HPQ185" s="228"/>
      <c r="HPR185" s="228"/>
      <c r="HPS185" s="228"/>
      <c r="HPT185" s="228"/>
      <c r="HPU185" s="229"/>
      <c r="HPV185" s="230"/>
      <c r="HPW185" s="230"/>
      <c r="HPX185" s="231"/>
      <c r="HPY185" s="229"/>
      <c r="HPZ185" s="230"/>
      <c r="HQA185" s="229"/>
      <c r="HQB185" s="229"/>
      <c r="HQC185" s="230"/>
      <c r="HQD185" s="230"/>
      <c r="HQE185" s="230"/>
      <c r="HQF185" s="230"/>
      <c r="HQG185" s="230"/>
      <c r="HQH185" s="230"/>
      <c r="HQI185" s="230"/>
      <c r="HQJ185" s="230"/>
      <c r="HQK185" s="230"/>
      <c r="HQL185" s="230"/>
      <c r="HQM185" s="230"/>
      <c r="HQN185" s="230"/>
      <c r="HQO185" s="229"/>
      <c r="HQP185" s="226"/>
      <c r="HQQ185" s="227"/>
      <c r="HQR185" s="227"/>
      <c r="HQS185" s="227"/>
      <c r="HQT185" s="228"/>
      <c r="HQU185" s="228"/>
      <c r="HQV185" s="228"/>
      <c r="HQW185" s="228"/>
      <c r="HQX185" s="228"/>
      <c r="HQY185" s="228"/>
      <c r="HQZ185" s="229"/>
      <c r="HRA185" s="230"/>
      <c r="HRB185" s="230"/>
      <c r="HRC185" s="231"/>
      <c r="HRD185" s="229"/>
      <c r="HRE185" s="230"/>
      <c r="HRF185" s="229"/>
      <c r="HRG185" s="229"/>
      <c r="HRH185" s="230"/>
      <c r="HRI185" s="230"/>
      <c r="HRJ185" s="230"/>
      <c r="HRK185" s="230"/>
      <c r="HRL185" s="230"/>
      <c r="HRM185" s="230"/>
      <c r="HRN185" s="230"/>
      <c r="HRO185" s="230"/>
      <c r="HRP185" s="230"/>
      <c r="HRQ185" s="230"/>
      <c r="HRR185" s="230"/>
      <c r="HRS185" s="230"/>
      <c r="HRT185" s="229"/>
      <c r="HRU185" s="226"/>
      <c r="HRV185" s="227"/>
      <c r="HRW185" s="227"/>
      <c r="HRX185" s="227"/>
      <c r="HRY185" s="228"/>
      <c r="HRZ185" s="228"/>
      <c r="HSA185" s="228"/>
      <c r="HSB185" s="228"/>
      <c r="HSC185" s="228"/>
      <c r="HSD185" s="228"/>
      <c r="HSE185" s="229"/>
      <c r="HSF185" s="230"/>
      <c r="HSG185" s="230"/>
      <c r="HSH185" s="231"/>
      <c r="HSI185" s="229"/>
      <c r="HSJ185" s="230"/>
      <c r="HSK185" s="229"/>
      <c r="HSL185" s="229"/>
      <c r="HSM185" s="230"/>
      <c r="HSN185" s="230"/>
      <c r="HSO185" s="230"/>
      <c r="HSP185" s="230"/>
      <c r="HSQ185" s="230"/>
      <c r="HSR185" s="230"/>
      <c r="HSS185" s="230"/>
      <c r="HST185" s="230"/>
      <c r="HSU185" s="230"/>
      <c r="HSV185" s="230"/>
      <c r="HSW185" s="230"/>
      <c r="HSX185" s="230"/>
      <c r="HSY185" s="229"/>
      <c r="HSZ185" s="226"/>
      <c r="HTA185" s="227"/>
      <c r="HTB185" s="227"/>
      <c r="HTC185" s="227"/>
      <c r="HTD185" s="228"/>
      <c r="HTE185" s="228"/>
      <c r="HTF185" s="228"/>
      <c r="HTG185" s="228"/>
      <c r="HTH185" s="228"/>
      <c r="HTI185" s="228"/>
      <c r="HTJ185" s="229"/>
      <c r="HTK185" s="230"/>
      <c r="HTL185" s="230"/>
      <c r="HTM185" s="231"/>
      <c r="HTN185" s="229"/>
      <c r="HTO185" s="230"/>
      <c r="HTP185" s="229"/>
      <c r="HTQ185" s="229"/>
      <c r="HTR185" s="230"/>
      <c r="HTS185" s="230"/>
      <c r="HTT185" s="230"/>
      <c r="HTU185" s="230"/>
      <c r="HTV185" s="230"/>
      <c r="HTW185" s="230"/>
      <c r="HTX185" s="230"/>
      <c r="HTY185" s="230"/>
      <c r="HTZ185" s="230"/>
      <c r="HUA185" s="230"/>
      <c r="HUB185" s="230"/>
      <c r="HUC185" s="230"/>
      <c r="HUD185" s="229"/>
      <c r="HUE185" s="226"/>
      <c r="HUF185" s="227"/>
      <c r="HUG185" s="227"/>
      <c r="HUH185" s="227"/>
      <c r="HUI185" s="228"/>
      <c r="HUJ185" s="228"/>
      <c r="HUK185" s="228"/>
      <c r="HUL185" s="228"/>
      <c r="HUM185" s="228"/>
      <c r="HUN185" s="228"/>
      <c r="HUO185" s="229"/>
      <c r="HUP185" s="230"/>
      <c r="HUQ185" s="230"/>
      <c r="HUR185" s="231"/>
      <c r="HUS185" s="229"/>
      <c r="HUT185" s="230"/>
      <c r="HUU185" s="229"/>
      <c r="HUV185" s="229"/>
      <c r="HUW185" s="230"/>
      <c r="HUX185" s="230"/>
      <c r="HUY185" s="230"/>
      <c r="HUZ185" s="230"/>
      <c r="HVA185" s="230"/>
      <c r="HVB185" s="230"/>
      <c r="HVC185" s="230"/>
      <c r="HVD185" s="230"/>
      <c r="HVE185" s="230"/>
      <c r="HVF185" s="230"/>
      <c r="HVG185" s="230"/>
      <c r="HVH185" s="230"/>
      <c r="HVI185" s="229"/>
      <c r="HVJ185" s="226"/>
      <c r="HVK185" s="227"/>
      <c r="HVL185" s="227"/>
      <c r="HVM185" s="227"/>
      <c r="HVN185" s="228"/>
      <c r="HVO185" s="228"/>
      <c r="HVP185" s="228"/>
      <c r="HVQ185" s="228"/>
      <c r="HVR185" s="228"/>
      <c r="HVS185" s="228"/>
      <c r="HVT185" s="229"/>
      <c r="HVU185" s="230"/>
      <c r="HVV185" s="230"/>
      <c r="HVW185" s="231"/>
      <c r="HVX185" s="229"/>
      <c r="HVY185" s="230"/>
      <c r="HVZ185" s="229"/>
      <c r="HWA185" s="229"/>
      <c r="HWB185" s="230"/>
      <c r="HWC185" s="230"/>
      <c r="HWD185" s="230"/>
      <c r="HWE185" s="230"/>
      <c r="HWF185" s="230"/>
      <c r="HWG185" s="230"/>
      <c r="HWH185" s="230"/>
      <c r="HWI185" s="230"/>
      <c r="HWJ185" s="230"/>
      <c r="HWK185" s="230"/>
      <c r="HWL185" s="230"/>
      <c r="HWM185" s="230"/>
      <c r="HWN185" s="229"/>
      <c r="HWO185" s="226"/>
      <c r="HWP185" s="227"/>
      <c r="HWQ185" s="227"/>
      <c r="HWR185" s="227"/>
      <c r="HWS185" s="228"/>
      <c r="HWT185" s="228"/>
      <c r="HWU185" s="228"/>
      <c r="HWV185" s="228"/>
      <c r="HWW185" s="228"/>
      <c r="HWX185" s="228"/>
      <c r="HWY185" s="229"/>
      <c r="HWZ185" s="230"/>
      <c r="HXA185" s="230"/>
      <c r="HXB185" s="231"/>
      <c r="HXC185" s="229"/>
      <c r="HXD185" s="230"/>
      <c r="HXE185" s="229"/>
      <c r="HXF185" s="229"/>
      <c r="HXG185" s="230"/>
      <c r="HXH185" s="230"/>
      <c r="HXI185" s="230"/>
      <c r="HXJ185" s="230"/>
      <c r="HXK185" s="230"/>
      <c r="HXL185" s="230"/>
      <c r="HXM185" s="230"/>
      <c r="HXN185" s="230"/>
      <c r="HXO185" s="230"/>
      <c r="HXP185" s="230"/>
      <c r="HXQ185" s="230"/>
      <c r="HXR185" s="230"/>
      <c r="HXS185" s="229"/>
      <c r="HXT185" s="226"/>
      <c r="HXU185" s="227"/>
      <c r="HXV185" s="227"/>
      <c r="HXW185" s="227"/>
      <c r="HXX185" s="228"/>
      <c r="HXY185" s="228"/>
      <c r="HXZ185" s="228"/>
      <c r="HYA185" s="228"/>
      <c r="HYB185" s="228"/>
      <c r="HYC185" s="228"/>
      <c r="HYD185" s="229"/>
      <c r="HYE185" s="230"/>
      <c r="HYF185" s="230"/>
      <c r="HYG185" s="231"/>
      <c r="HYH185" s="229"/>
      <c r="HYI185" s="230"/>
      <c r="HYJ185" s="229"/>
      <c r="HYK185" s="229"/>
      <c r="HYL185" s="230"/>
      <c r="HYM185" s="230"/>
      <c r="HYN185" s="230"/>
      <c r="HYO185" s="230"/>
      <c r="HYP185" s="230"/>
      <c r="HYQ185" s="230"/>
      <c r="HYR185" s="230"/>
      <c r="HYS185" s="230"/>
      <c r="HYT185" s="230"/>
      <c r="HYU185" s="230"/>
      <c r="HYV185" s="230"/>
      <c r="HYW185" s="230"/>
      <c r="HYX185" s="229"/>
      <c r="HYY185" s="226"/>
      <c r="HYZ185" s="227"/>
      <c r="HZA185" s="227"/>
      <c r="HZB185" s="227"/>
      <c r="HZC185" s="228"/>
      <c r="HZD185" s="228"/>
      <c r="HZE185" s="228"/>
      <c r="HZF185" s="228"/>
      <c r="HZG185" s="228"/>
      <c r="HZH185" s="228"/>
      <c r="HZI185" s="229"/>
      <c r="HZJ185" s="230"/>
      <c r="HZK185" s="230"/>
      <c r="HZL185" s="231"/>
      <c r="HZM185" s="229"/>
      <c r="HZN185" s="230"/>
      <c r="HZO185" s="229"/>
      <c r="HZP185" s="229"/>
      <c r="HZQ185" s="230"/>
      <c r="HZR185" s="230"/>
      <c r="HZS185" s="230"/>
      <c r="HZT185" s="230"/>
      <c r="HZU185" s="230"/>
      <c r="HZV185" s="230"/>
      <c r="HZW185" s="230"/>
      <c r="HZX185" s="230"/>
      <c r="HZY185" s="230"/>
      <c r="HZZ185" s="230"/>
      <c r="IAA185" s="230"/>
      <c r="IAB185" s="230"/>
      <c r="IAC185" s="229"/>
      <c r="IAD185" s="226"/>
      <c r="IAE185" s="227"/>
      <c r="IAF185" s="227"/>
      <c r="IAG185" s="227"/>
      <c r="IAH185" s="228"/>
      <c r="IAI185" s="228"/>
      <c r="IAJ185" s="228"/>
      <c r="IAK185" s="228"/>
      <c r="IAL185" s="228"/>
      <c r="IAM185" s="228"/>
      <c r="IAN185" s="229"/>
      <c r="IAO185" s="230"/>
      <c r="IAP185" s="230"/>
      <c r="IAQ185" s="231"/>
      <c r="IAR185" s="229"/>
      <c r="IAS185" s="230"/>
      <c r="IAT185" s="229"/>
      <c r="IAU185" s="229"/>
      <c r="IAV185" s="230"/>
      <c r="IAW185" s="230"/>
      <c r="IAX185" s="230"/>
      <c r="IAY185" s="230"/>
      <c r="IAZ185" s="230"/>
      <c r="IBA185" s="230"/>
      <c r="IBB185" s="230"/>
      <c r="IBC185" s="230"/>
      <c r="IBD185" s="230"/>
      <c r="IBE185" s="230"/>
      <c r="IBF185" s="230"/>
      <c r="IBG185" s="230"/>
      <c r="IBH185" s="229"/>
      <c r="IBI185" s="226"/>
      <c r="IBJ185" s="227"/>
      <c r="IBK185" s="227"/>
      <c r="IBL185" s="227"/>
      <c r="IBM185" s="228"/>
      <c r="IBN185" s="228"/>
      <c r="IBO185" s="228"/>
      <c r="IBP185" s="228"/>
      <c r="IBQ185" s="228"/>
      <c r="IBR185" s="228"/>
      <c r="IBS185" s="229"/>
      <c r="IBT185" s="230"/>
      <c r="IBU185" s="230"/>
      <c r="IBV185" s="231"/>
      <c r="IBW185" s="229"/>
      <c r="IBX185" s="230"/>
      <c r="IBY185" s="229"/>
      <c r="IBZ185" s="229"/>
      <c r="ICA185" s="230"/>
      <c r="ICB185" s="230"/>
      <c r="ICC185" s="230"/>
      <c r="ICD185" s="230"/>
      <c r="ICE185" s="230"/>
      <c r="ICF185" s="230"/>
      <c r="ICG185" s="230"/>
      <c r="ICH185" s="230"/>
      <c r="ICI185" s="230"/>
      <c r="ICJ185" s="230"/>
      <c r="ICK185" s="230"/>
      <c r="ICL185" s="230"/>
      <c r="ICM185" s="229"/>
      <c r="ICN185" s="226"/>
      <c r="ICO185" s="227"/>
      <c r="ICP185" s="227"/>
      <c r="ICQ185" s="227"/>
      <c r="ICR185" s="228"/>
      <c r="ICS185" s="228"/>
      <c r="ICT185" s="228"/>
      <c r="ICU185" s="228"/>
      <c r="ICV185" s="228"/>
      <c r="ICW185" s="228"/>
      <c r="ICX185" s="229"/>
      <c r="ICY185" s="230"/>
      <c r="ICZ185" s="230"/>
      <c r="IDA185" s="231"/>
      <c r="IDB185" s="229"/>
      <c r="IDC185" s="230"/>
      <c r="IDD185" s="229"/>
      <c r="IDE185" s="229"/>
      <c r="IDF185" s="230"/>
      <c r="IDG185" s="230"/>
      <c r="IDH185" s="230"/>
      <c r="IDI185" s="230"/>
      <c r="IDJ185" s="230"/>
      <c r="IDK185" s="230"/>
      <c r="IDL185" s="230"/>
      <c r="IDM185" s="230"/>
      <c r="IDN185" s="230"/>
      <c r="IDO185" s="230"/>
      <c r="IDP185" s="230"/>
      <c r="IDQ185" s="230"/>
      <c r="IDR185" s="229"/>
      <c r="IDS185" s="226"/>
      <c r="IDT185" s="227"/>
      <c r="IDU185" s="227"/>
      <c r="IDV185" s="227"/>
      <c r="IDW185" s="228"/>
      <c r="IDX185" s="228"/>
      <c r="IDY185" s="228"/>
      <c r="IDZ185" s="228"/>
      <c r="IEA185" s="228"/>
      <c r="IEB185" s="228"/>
      <c r="IEC185" s="229"/>
      <c r="IED185" s="230"/>
      <c r="IEE185" s="230"/>
      <c r="IEF185" s="231"/>
      <c r="IEG185" s="229"/>
      <c r="IEH185" s="230"/>
      <c r="IEI185" s="229"/>
      <c r="IEJ185" s="229"/>
      <c r="IEK185" s="230"/>
      <c r="IEL185" s="230"/>
      <c r="IEM185" s="230"/>
      <c r="IEN185" s="230"/>
      <c r="IEO185" s="230"/>
      <c r="IEP185" s="230"/>
      <c r="IEQ185" s="230"/>
      <c r="IER185" s="230"/>
      <c r="IES185" s="230"/>
      <c r="IET185" s="230"/>
      <c r="IEU185" s="230"/>
      <c r="IEV185" s="230"/>
      <c r="IEW185" s="229"/>
      <c r="IEX185" s="226"/>
      <c r="IEY185" s="227"/>
      <c r="IEZ185" s="227"/>
      <c r="IFA185" s="227"/>
      <c r="IFB185" s="228"/>
      <c r="IFC185" s="228"/>
      <c r="IFD185" s="228"/>
      <c r="IFE185" s="228"/>
      <c r="IFF185" s="228"/>
      <c r="IFG185" s="228"/>
      <c r="IFH185" s="229"/>
      <c r="IFI185" s="230"/>
      <c r="IFJ185" s="230"/>
      <c r="IFK185" s="231"/>
      <c r="IFL185" s="229"/>
      <c r="IFM185" s="230"/>
      <c r="IFN185" s="229"/>
      <c r="IFO185" s="229"/>
      <c r="IFP185" s="230"/>
      <c r="IFQ185" s="230"/>
      <c r="IFR185" s="230"/>
      <c r="IFS185" s="230"/>
      <c r="IFT185" s="230"/>
      <c r="IFU185" s="230"/>
      <c r="IFV185" s="230"/>
      <c r="IFW185" s="230"/>
      <c r="IFX185" s="230"/>
      <c r="IFY185" s="230"/>
      <c r="IFZ185" s="230"/>
      <c r="IGA185" s="230"/>
      <c r="IGB185" s="229"/>
      <c r="IGC185" s="226"/>
      <c r="IGD185" s="227"/>
      <c r="IGE185" s="227"/>
      <c r="IGF185" s="227"/>
      <c r="IGG185" s="228"/>
      <c r="IGH185" s="228"/>
      <c r="IGI185" s="228"/>
      <c r="IGJ185" s="228"/>
      <c r="IGK185" s="228"/>
      <c r="IGL185" s="228"/>
      <c r="IGM185" s="229"/>
      <c r="IGN185" s="230"/>
      <c r="IGO185" s="230"/>
      <c r="IGP185" s="231"/>
      <c r="IGQ185" s="229"/>
      <c r="IGR185" s="230"/>
      <c r="IGS185" s="229"/>
      <c r="IGT185" s="229"/>
      <c r="IGU185" s="230"/>
      <c r="IGV185" s="230"/>
      <c r="IGW185" s="230"/>
      <c r="IGX185" s="230"/>
      <c r="IGY185" s="230"/>
      <c r="IGZ185" s="230"/>
      <c r="IHA185" s="230"/>
      <c r="IHB185" s="230"/>
      <c r="IHC185" s="230"/>
      <c r="IHD185" s="230"/>
      <c r="IHE185" s="230"/>
      <c r="IHF185" s="230"/>
      <c r="IHG185" s="229"/>
      <c r="IHH185" s="226"/>
      <c r="IHI185" s="227"/>
      <c r="IHJ185" s="227"/>
      <c r="IHK185" s="227"/>
      <c r="IHL185" s="228"/>
      <c r="IHM185" s="228"/>
      <c r="IHN185" s="228"/>
      <c r="IHO185" s="228"/>
      <c r="IHP185" s="228"/>
      <c r="IHQ185" s="228"/>
      <c r="IHR185" s="229"/>
      <c r="IHS185" s="230"/>
      <c r="IHT185" s="230"/>
      <c r="IHU185" s="231"/>
      <c r="IHV185" s="229"/>
      <c r="IHW185" s="230"/>
      <c r="IHX185" s="229"/>
      <c r="IHY185" s="229"/>
      <c r="IHZ185" s="230"/>
      <c r="IIA185" s="230"/>
      <c r="IIB185" s="230"/>
      <c r="IIC185" s="230"/>
      <c r="IID185" s="230"/>
      <c r="IIE185" s="230"/>
      <c r="IIF185" s="230"/>
      <c r="IIG185" s="230"/>
      <c r="IIH185" s="230"/>
      <c r="III185" s="230"/>
      <c r="IIJ185" s="230"/>
      <c r="IIK185" s="230"/>
      <c r="IIL185" s="229"/>
      <c r="IIM185" s="226"/>
      <c r="IIN185" s="227"/>
      <c r="IIO185" s="227"/>
      <c r="IIP185" s="227"/>
      <c r="IIQ185" s="228"/>
      <c r="IIR185" s="228"/>
      <c r="IIS185" s="228"/>
      <c r="IIT185" s="228"/>
      <c r="IIU185" s="228"/>
      <c r="IIV185" s="228"/>
      <c r="IIW185" s="229"/>
      <c r="IIX185" s="230"/>
      <c r="IIY185" s="230"/>
      <c r="IIZ185" s="231"/>
      <c r="IJA185" s="229"/>
      <c r="IJB185" s="230"/>
      <c r="IJC185" s="229"/>
      <c r="IJD185" s="229"/>
      <c r="IJE185" s="230"/>
      <c r="IJF185" s="230"/>
      <c r="IJG185" s="230"/>
      <c r="IJH185" s="230"/>
      <c r="IJI185" s="230"/>
      <c r="IJJ185" s="230"/>
      <c r="IJK185" s="230"/>
      <c r="IJL185" s="230"/>
      <c r="IJM185" s="230"/>
      <c r="IJN185" s="230"/>
      <c r="IJO185" s="230"/>
      <c r="IJP185" s="230"/>
      <c r="IJQ185" s="229"/>
      <c r="IJR185" s="226"/>
      <c r="IJS185" s="227"/>
      <c r="IJT185" s="227"/>
      <c r="IJU185" s="227"/>
      <c r="IJV185" s="228"/>
      <c r="IJW185" s="228"/>
      <c r="IJX185" s="228"/>
      <c r="IJY185" s="228"/>
      <c r="IJZ185" s="228"/>
      <c r="IKA185" s="228"/>
      <c r="IKB185" s="229"/>
      <c r="IKC185" s="230"/>
      <c r="IKD185" s="230"/>
      <c r="IKE185" s="231"/>
      <c r="IKF185" s="229"/>
      <c r="IKG185" s="230"/>
      <c r="IKH185" s="229"/>
      <c r="IKI185" s="229"/>
      <c r="IKJ185" s="230"/>
      <c r="IKK185" s="230"/>
      <c r="IKL185" s="230"/>
      <c r="IKM185" s="230"/>
      <c r="IKN185" s="230"/>
      <c r="IKO185" s="230"/>
      <c r="IKP185" s="230"/>
      <c r="IKQ185" s="230"/>
      <c r="IKR185" s="230"/>
      <c r="IKS185" s="230"/>
      <c r="IKT185" s="230"/>
      <c r="IKU185" s="230"/>
      <c r="IKV185" s="229"/>
      <c r="IKW185" s="226"/>
      <c r="IKX185" s="227"/>
      <c r="IKY185" s="227"/>
      <c r="IKZ185" s="227"/>
      <c r="ILA185" s="228"/>
      <c r="ILB185" s="228"/>
      <c r="ILC185" s="228"/>
      <c r="ILD185" s="228"/>
      <c r="ILE185" s="228"/>
      <c r="ILF185" s="228"/>
      <c r="ILG185" s="229"/>
      <c r="ILH185" s="230"/>
      <c r="ILI185" s="230"/>
      <c r="ILJ185" s="231"/>
      <c r="ILK185" s="229"/>
      <c r="ILL185" s="230"/>
      <c r="ILM185" s="229"/>
      <c r="ILN185" s="229"/>
      <c r="ILO185" s="230"/>
      <c r="ILP185" s="230"/>
      <c r="ILQ185" s="230"/>
      <c r="ILR185" s="230"/>
      <c r="ILS185" s="230"/>
      <c r="ILT185" s="230"/>
      <c r="ILU185" s="230"/>
      <c r="ILV185" s="230"/>
      <c r="ILW185" s="230"/>
      <c r="ILX185" s="230"/>
      <c r="ILY185" s="230"/>
      <c r="ILZ185" s="230"/>
      <c r="IMA185" s="229"/>
      <c r="IMB185" s="226"/>
      <c r="IMC185" s="227"/>
      <c r="IMD185" s="227"/>
      <c r="IME185" s="227"/>
      <c r="IMF185" s="228"/>
      <c r="IMG185" s="228"/>
      <c r="IMH185" s="228"/>
      <c r="IMI185" s="228"/>
      <c r="IMJ185" s="228"/>
      <c r="IMK185" s="228"/>
      <c r="IML185" s="229"/>
      <c r="IMM185" s="230"/>
      <c r="IMN185" s="230"/>
      <c r="IMO185" s="231"/>
      <c r="IMP185" s="229"/>
      <c r="IMQ185" s="230"/>
      <c r="IMR185" s="229"/>
      <c r="IMS185" s="229"/>
      <c r="IMT185" s="230"/>
      <c r="IMU185" s="230"/>
      <c r="IMV185" s="230"/>
      <c r="IMW185" s="230"/>
      <c r="IMX185" s="230"/>
      <c r="IMY185" s="230"/>
      <c r="IMZ185" s="230"/>
      <c r="INA185" s="230"/>
      <c r="INB185" s="230"/>
      <c r="INC185" s="230"/>
      <c r="IND185" s="230"/>
      <c r="INE185" s="230"/>
      <c r="INF185" s="229"/>
      <c r="ING185" s="226"/>
      <c r="INH185" s="227"/>
      <c r="INI185" s="227"/>
      <c r="INJ185" s="227"/>
      <c r="INK185" s="228"/>
      <c r="INL185" s="228"/>
      <c r="INM185" s="228"/>
      <c r="INN185" s="228"/>
      <c r="INO185" s="228"/>
      <c r="INP185" s="228"/>
      <c r="INQ185" s="229"/>
      <c r="INR185" s="230"/>
      <c r="INS185" s="230"/>
      <c r="INT185" s="231"/>
      <c r="INU185" s="229"/>
      <c r="INV185" s="230"/>
      <c r="INW185" s="229"/>
      <c r="INX185" s="229"/>
      <c r="INY185" s="230"/>
      <c r="INZ185" s="230"/>
      <c r="IOA185" s="230"/>
      <c r="IOB185" s="230"/>
      <c r="IOC185" s="230"/>
      <c r="IOD185" s="230"/>
      <c r="IOE185" s="230"/>
      <c r="IOF185" s="230"/>
      <c r="IOG185" s="230"/>
      <c r="IOH185" s="230"/>
      <c r="IOI185" s="230"/>
      <c r="IOJ185" s="230"/>
      <c r="IOK185" s="229"/>
      <c r="IOL185" s="226"/>
      <c r="IOM185" s="227"/>
      <c r="ION185" s="227"/>
      <c r="IOO185" s="227"/>
      <c r="IOP185" s="228"/>
      <c r="IOQ185" s="228"/>
      <c r="IOR185" s="228"/>
      <c r="IOS185" s="228"/>
      <c r="IOT185" s="228"/>
      <c r="IOU185" s="228"/>
      <c r="IOV185" s="229"/>
      <c r="IOW185" s="230"/>
      <c r="IOX185" s="230"/>
      <c r="IOY185" s="231"/>
      <c r="IOZ185" s="229"/>
      <c r="IPA185" s="230"/>
      <c r="IPB185" s="229"/>
      <c r="IPC185" s="229"/>
      <c r="IPD185" s="230"/>
      <c r="IPE185" s="230"/>
      <c r="IPF185" s="230"/>
      <c r="IPG185" s="230"/>
      <c r="IPH185" s="230"/>
      <c r="IPI185" s="230"/>
      <c r="IPJ185" s="230"/>
      <c r="IPK185" s="230"/>
      <c r="IPL185" s="230"/>
      <c r="IPM185" s="230"/>
      <c r="IPN185" s="230"/>
      <c r="IPO185" s="230"/>
      <c r="IPP185" s="229"/>
      <c r="IPQ185" s="226"/>
      <c r="IPR185" s="227"/>
      <c r="IPS185" s="227"/>
      <c r="IPT185" s="227"/>
      <c r="IPU185" s="228"/>
      <c r="IPV185" s="228"/>
      <c r="IPW185" s="228"/>
      <c r="IPX185" s="228"/>
      <c r="IPY185" s="228"/>
      <c r="IPZ185" s="228"/>
      <c r="IQA185" s="229"/>
      <c r="IQB185" s="230"/>
      <c r="IQC185" s="230"/>
      <c r="IQD185" s="231"/>
      <c r="IQE185" s="229"/>
      <c r="IQF185" s="230"/>
      <c r="IQG185" s="229"/>
      <c r="IQH185" s="229"/>
      <c r="IQI185" s="230"/>
      <c r="IQJ185" s="230"/>
      <c r="IQK185" s="230"/>
      <c r="IQL185" s="230"/>
      <c r="IQM185" s="230"/>
      <c r="IQN185" s="230"/>
      <c r="IQO185" s="230"/>
      <c r="IQP185" s="230"/>
      <c r="IQQ185" s="230"/>
      <c r="IQR185" s="230"/>
      <c r="IQS185" s="230"/>
      <c r="IQT185" s="230"/>
      <c r="IQU185" s="229"/>
      <c r="IQV185" s="226"/>
      <c r="IQW185" s="227"/>
      <c r="IQX185" s="227"/>
      <c r="IQY185" s="227"/>
      <c r="IQZ185" s="228"/>
      <c r="IRA185" s="228"/>
      <c r="IRB185" s="228"/>
      <c r="IRC185" s="228"/>
      <c r="IRD185" s="228"/>
      <c r="IRE185" s="228"/>
      <c r="IRF185" s="229"/>
      <c r="IRG185" s="230"/>
      <c r="IRH185" s="230"/>
      <c r="IRI185" s="231"/>
      <c r="IRJ185" s="229"/>
      <c r="IRK185" s="230"/>
      <c r="IRL185" s="229"/>
      <c r="IRM185" s="229"/>
      <c r="IRN185" s="230"/>
      <c r="IRO185" s="230"/>
      <c r="IRP185" s="230"/>
      <c r="IRQ185" s="230"/>
      <c r="IRR185" s="230"/>
      <c r="IRS185" s="230"/>
      <c r="IRT185" s="230"/>
      <c r="IRU185" s="230"/>
      <c r="IRV185" s="230"/>
      <c r="IRW185" s="230"/>
      <c r="IRX185" s="230"/>
      <c r="IRY185" s="230"/>
      <c r="IRZ185" s="229"/>
      <c r="ISA185" s="226"/>
      <c r="ISB185" s="227"/>
      <c r="ISC185" s="227"/>
      <c r="ISD185" s="227"/>
      <c r="ISE185" s="228"/>
      <c r="ISF185" s="228"/>
      <c r="ISG185" s="228"/>
      <c r="ISH185" s="228"/>
      <c r="ISI185" s="228"/>
      <c r="ISJ185" s="228"/>
      <c r="ISK185" s="229"/>
      <c r="ISL185" s="230"/>
      <c r="ISM185" s="230"/>
      <c r="ISN185" s="231"/>
      <c r="ISO185" s="229"/>
      <c r="ISP185" s="230"/>
      <c r="ISQ185" s="229"/>
      <c r="ISR185" s="229"/>
      <c r="ISS185" s="230"/>
      <c r="IST185" s="230"/>
      <c r="ISU185" s="230"/>
      <c r="ISV185" s="230"/>
      <c r="ISW185" s="230"/>
      <c r="ISX185" s="230"/>
      <c r="ISY185" s="230"/>
      <c r="ISZ185" s="230"/>
      <c r="ITA185" s="230"/>
      <c r="ITB185" s="230"/>
      <c r="ITC185" s="230"/>
      <c r="ITD185" s="230"/>
      <c r="ITE185" s="229"/>
      <c r="ITF185" s="226"/>
      <c r="ITG185" s="227"/>
      <c r="ITH185" s="227"/>
      <c r="ITI185" s="227"/>
      <c r="ITJ185" s="228"/>
      <c r="ITK185" s="228"/>
      <c r="ITL185" s="228"/>
      <c r="ITM185" s="228"/>
      <c r="ITN185" s="228"/>
      <c r="ITO185" s="228"/>
      <c r="ITP185" s="229"/>
      <c r="ITQ185" s="230"/>
      <c r="ITR185" s="230"/>
      <c r="ITS185" s="231"/>
      <c r="ITT185" s="229"/>
      <c r="ITU185" s="230"/>
      <c r="ITV185" s="229"/>
      <c r="ITW185" s="229"/>
      <c r="ITX185" s="230"/>
      <c r="ITY185" s="230"/>
      <c r="ITZ185" s="230"/>
      <c r="IUA185" s="230"/>
      <c r="IUB185" s="230"/>
      <c r="IUC185" s="230"/>
      <c r="IUD185" s="230"/>
      <c r="IUE185" s="230"/>
      <c r="IUF185" s="230"/>
      <c r="IUG185" s="230"/>
      <c r="IUH185" s="230"/>
      <c r="IUI185" s="230"/>
      <c r="IUJ185" s="229"/>
      <c r="IUK185" s="226"/>
      <c r="IUL185" s="227"/>
      <c r="IUM185" s="227"/>
      <c r="IUN185" s="227"/>
      <c r="IUO185" s="228"/>
      <c r="IUP185" s="228"/>
      <c r="IUQ185" s="228"/>
      <c r="IUR185" s="228"/>
      <c r="IUS185" s="228"/>
      <c r="IUT185" s="228"/>
      <c r="IUU185" s="229"/>
      <c r="IUV185" s="230"/>
      <c r="IUW185" s="230"/>
      <c r="IUX185" s="231"/>
      <c r="IUY185" s="229"/>
      <c r="IUZ185" s="230"/>
      <c r="IVA185" s="229"/>
      <c r="IVB185" s="229"/>
      <c r="IVC185" s="230"/>
      <c r="IVD185" s="230"/>
      <c r="IVE185" s="230"/>
      <c r="IVF185" s="230"/>
      <c r="IVG185" s="230"/>
      <c r="IVH185" s="230"/>
      <c r="IVI185" s="230"/>
      <c r="IVJ185" s="230"/>
      <c r="IVK185" s="230"/>
      <c r="IVL185" s="230"/>
      <c r="IVM185" s="230"/>
      <c r="IVN185" s="230"/>
      <c r="IVO185" s="229"/>
      <c r="IVP185" s="226"/>
      <c r="IVQ185" s="227"/>
      <c r="IVR185" s="227"/>
      <c r="IVS185" s="227"/>
      <c r="IVT185" s="228"/>
      <c r="IVU185" s="228"/>
      <c r="IVV185" s="228"/>
      <c r="IVW185" s="228"/>
      <c r="IVX185" s="228"/>
      <c r="IVY185" s="228"/>
      <c r="IVZ185" s="229"/>
      <c r="IWA185" s="230"/>
      <c r="IWB185" s="230"/>
      <c r="IWC185" s="231"/>
      <c r="IWD185" s="229"/>
      <c r="IWE185" s="230"/>
      <c r="IWF185" s="229"/>
      <c r="IWG185" s="229"/>
      <c r="IWH185" s="230"/>
      <c r="IWI185" s="230"/>
      <c r="IWJ185" s="230"/>
      <c r="IWK185" s="230"/>
      <c r="IWL185" s="230"/>
      <c r="IWM185" s="230"/>
      <c r="IWN185" s="230"/>
      <c r="IWO185" s="230"/>
      <c r="IWP185" s="230"/>
      <c r="IWQ185" s="230"/>
      <c r="IWR185" s="230"/>
      <c r="IWS185" s="230"/>
      <c r="IWT185" s="229"/>
      <c r="IWU185" s="226"/>
      <c r="IWV185" s="227"/>
      <c r="IWW185" s="227"/>
      <c r="IWX185" s="227"/>
      <c r="IWY185" s="228"/>
      <c r="IWZ185" s="228"/>
      <c r="IXA185" s="228"/>
      <c r="IXB185" s="228"/>
      <c r="IXC185" s="228"/>
      <c r="IXD185" s="228"/>
      <c r="IXE185" s="229"/>
      <c r="IXF185" s="230"/>
      <c r="IXG185" s="230"/>
      <c r="IXH185" s="231"/>
      <c r="IXI185" s="229"/>
      <c r="IXJ185" s="230"/>
      <c r="IXK185" s="229"/>
      <c r="IXL185" s="229"/>
      <c r="IXM185" s="230"/>
      <c r="IXN185" s="230"/>
      <c r="IXO185" s="230"/>
      <c r="IXP185" s="230"/>
      <c r="IXQ185" s="230"/>
      <c r="IXR185" s="230"/>
      <c r="IXS185" s="230"/>
      <c r="IXT185" s="230"/>
      <c r="IXU185" s="230"/>
      <c r="IXV185" s="230"/>
      <c r="IXW185" s="230"/>
      <c r="IXX185" s="230"/>
      <c r="IXY185" s="229"/>
      <c r="IXZ185" s="226"/>
      <c r="IYA185" s="227"/>
      <c r="IYB185" s="227"/>
      <c r="IYC185" s="227"/>
      <c r="IYD185" s="228"/>
      <c r="IYE185" s="228"/>
      <c r="IYF185" s="228"/>
      <c r="IYG185" s="228"/>
      <c r="IYH185" s="228"/>
      <c r="IYI185" s="228"/>
      <c r="IYJ185" s="229"/>
      <c r="IYK185" s="230"/>
      <c r="IYL185" s="230"/>
      <c r="IYM185" s="231"/>
      <c r="IYN185" s="229"/>
      <c r="IYO185" s="230"/>
      <c r="IYP185" s="229"/>
      <c r="IYQ185" s="229"/>
      <c r="IYR185" s="230"/>
      <c r="IYS185" s="230"/>
      <c r="IYT185" s="230"/>
      <c r="IYU185" s="230"/>
      <c r="IYV185" s="230"/>
      <c r="IYW185" s="230"/>
      <c r="IYX185" s="230"/>
      <c r="IYY185" s="230"/>
      <c r="IYZ185" s="230"/>
      <c r="IZA185" s="230"/>
      <c r="IZB185" s="230"/>
      <c r="IZC185" s="230"/>
      <c r="IZD185" s="229"/>
      <c r="IZE185" s="226"/>
      <c r="IZF185" s="227"/>
      <c r="IZG185" s="227"/>
      <c r="IZH185" s="227"/>
      <c r="IZI185" s="228"/>
      <c r="IZJ185" s="228"/>
      <c r="IZK185" s="228"/>
      <c r="IZL185" s="228"/>
      <c r="IZM185" s="228"/>
      <c r="IZN185" s="228"/>
      <c r="IZO185" s="229"/>
      <c r="IZP185" s="230"/>
      <c r="IZQ185" s="230"/>
      <c r="IZR185" s="231"/>
      <c r="IZS185" s="229"/>
      <c r="IZT185" s="230"/>
      <c r="IZU185" s="229"/>
      <c r="IZV185" s="229"/>
      <c r="IZW185" s="230"/>
      <c r="IZX185" s="230"/>
      <c r="IZY185" s="230"/>
      <c r="IZZ185" s="230"/>
      <c r="JAA185" s="230"/>
      <c r="JAB185" s="230"/>
      <c r="JAC185" s="230"/>
      <c r="JAD185" s="230"/>
      <c r="JAE185" s="230"/>
      <c r="JAF185" s="230"/>
      <c r="JAG185" s="230"/>
      <c r="JAH185" s="230"/>
      <c r="JAI185" s="229"/>
      <c r="JAJ185" s="226"/>
      <c r="JAK185" s="227"/>
      <c r="JAL185" s="227"/>
      <c r="JAM185" s="227"/>
      <c r="JAN185" s="228"/>
      <c r="JAO185" s="228"/>
      <c r="JAP185" s="228"/>
      <c r="JAQ185" s="228"/>
      <c r="JAR185" s="228"/>
      <c r="JAS185" s="228"/>
      <c r="JAT185" s="229"/>
      <c r="JAU185" s="230"/>
      <c r="JAV185" s="230"/>
      <c r="JAW185" s="231"/>
      <c r="JAX185" s="229"/>
      <c r="JAY185" s="230"/>
      <c r="JAZ185" s="229"/>
      <c r="JBA185" s="229"/>
      <c r="JBB185" s="230"/>
      <c r="JBC185" s="230"/>
      <c r="JBD185" s="230"/>
      <c r="JBE185" s="230"/>
      <c r="JBF185" s="230"/>
      <c r="JBG185" s="230"/>
      <c r="JBH185" s="230"/>
      <c r="JBI185" s="230"/>
      <c r="JBJ185" s="230"/>
      <c r="JBK185" s="230"/>
      <c r="JBL185" s="230"/>
      <c r="JBM185" s="230"/>
      <c r="JBN185" s="229"/>
      <c r="JBO185" s="226"/>
      <c r="JBP185" s="227"/>
      <c r="JBQ185" s="227"/>
      <c r="JBR185" s="227"/>
      <c r="JBS185" s="228"/>
      <c r="JBT185" s="228"/>
      <c r="JBU185" s="228"/>
      <c r="JBV185" s="228"/>
      <c r="JBW185" s="228"/>
      <c r="JBX185" s="228"/>
      <c r="JBY185" s="229"/>
      <c r="JBZ185" s="230"/>
      <c r="JCA185" s="230"/>
      <c r="JCB185" s="231"/>
      <c r="JCC185" s="229"/>
      <c r="JCD185" s="230"/>
      <c r="JCE185" s="229"/>
      <c r="JCF185" s="229"/>
      <c r="JCG185" s="230"/>
      <c r="JCH185" s="230"/>
      <c r="JCI185" s="230"/>
      <c r="JCJ185" s="230"/>
      <c r="JCK185" s="230"/>
      <c r="JCL185" s="230"/>
      <c r="JCM185" s="230"/>
      <c r="JCN185" s="230"/>
      <c r="JCO185" s="230"/>
      <c r="JCP185" s="230"/>
      <c r="JCQ185" s="230"/>
      <c r="JCR185" s="230"/>
      <c r="JCS185" s="229"/>
      <c r="JCT185" s="226"/>
      <c r="JCU185" s="227"/>
      <c r="JCV185" s="227"/>
      <c r="JCW185" s="227"/>
      <c r="JCX185" s="228"/>
      <c r="JCY185" s="228"/>
      <c r="JCZ185" s="228"/>
      <c r="JDA185" s="228"/>
      <c r="JDB185" s="228"/>
      <c r="JDC185" s="228"/>
      <c r="JDD185" s="229"/>
      <c r="JDE185" s="230"/>
      <c r="JDF185" s="230"/>
      <c r="JDG185" s="231"/>
      <c r="JDH185" s="229"/>
      <c r="JDI185" s="230"/>
      <c r="JDJ185" s="229"/>
      <c r="JDK185" s="229"/>
      <c r="JDL185" s="230"/>
      <c r="JDM185" s="230"/>
      <c r="JDN185" s="230"/>
      <c r="JDO185" s="230"/>
      <c r="JDP185" s="230"/>
      <c r="JDQ185" s="230"/>
      <c r="JDR185" s="230"/>
      <c r="JDS185" s="230"/>
      <c r="JDT185" s="230"/>
      <c r="JDU185" s="230"/>
      <c r="JDV185" s="230"/>
      <c r="JDW185" s="230"/>
      <c r="JDX185" s="229"/>
      <c r="JDY185" s="226"/>
      <c r="JDZ185" s="227"/>
      <c r="JEA185" s="227"/>
      <c r="JEB185" s="227"/>
      <c r="JEC185" s="228"/>
      <c r="JED185" s="228"/>
      <c r="JEE185" s="228"/>
      <c r="JEF185" s="228"/>
      <c r="JEG185" s="228"/>
      <c r="JEH185" s="228"/>
      <c r="JEI185" s="229"/>
      <c r="JEJ185" s="230"/>
      <c r="JEK185" s="230"/>
      <c r="JEL185" s="231"/>
      <c r="JEM185" s="229"/>
      <c r="JEN185" s="230"/>
      <c r="JEO185" s="229"/>
      <c r="JEP185" s="229"/>
      <c r="JEQ185" s="230"/>
      <c r="JER185" s="230"/>
      <c r="JES185" s="230"/>
      <c r="JET185" s="230"/>
      <c r="JEU185" s="230"/>
      <c r="JEV185" s="230"/>
      <c r="JEW185" s="230"/>
      <c r="JEX185" s="230"/>
      <c r="JEY185" s="230"/>
      <c r="JEZ185" s="230"/>
      <c r="JFA185" s="230"/>
      <c r="JFB185" s="230"/>
      <c r="JFC185" s="229"/>
      <c r="JFD185" s="226"/>
      <c r="JFE185" s="227"/>
      <c r="JFF185" s="227"/>
      <c r="JFG185" s="227"/>
      <c r="JFH185" s="228"/>
      <c r="JFI185" s="228"/>
      <c r="JFJ185" s="228"/>
      <c r="JFK185" s="228"/>
      <c r="JFL185" s="228"/>
      <c r="JFM185" s="228"/>
      <c r="JFN185" s="229"/>
      <c r="JFO185" s="230"/>
      <c r="JFP185" s="230"/>
      <c r="JFQ185" s="231"/>
      <c r="JFR185" s="229"/>
      <c r="JFS185" s="230"/>
      <c r="JFT185" s="229"/>
      <c r="JFU185" s="229"/>
      <c r="JFV185" s="230"/>
      <c r="JFW185" s="230"/>
      <c r="JFX185" s="230"/>
      <c r="JFY185" s="230"/>
      <c r="JFZ185" s="230"/>
      <c r="JGA185" s="230"/>
      <c r="JGB185" s="230"/>
      <c r="JGC185" s="230"/>
      <c r="JGD185" s="230"/>
      <c r="JGE185" s="230"/>
      <c r="JGF185" s="230"/>
      <c r="JGG185" s="230"/>
      <c r="JGH185" s="229"/>
      <c r="JGI185" s="226"/>
      <c r="JGJ185" s="227"/>
      <c r="JGK185" s="227"/>
      <c r="JGL185" s="227"/>
      <c r="JGM185" s="228"/>
      <c r="JGN185" s="228"/>
      <c r="JGO185" s="228"/>
      <c r="JGP185" s="228"/>
      <c r="JGQ185" s="228"/>
      <c r="JGR185" s="228"/>
      <c r="JGS185" s="229"/>
      <c r="JGT185" s="230"/>
      <c r="JGU185" s="230"/>
      <c r="JGV185" s="231"/>
      <c r="JGW185" s="229"/>
      <c r="JGX185" s="230"/>
      <c r="JGY185" s="229"/>
      <c r="JGZ185" s="229"/>
      <c r="JHA185" s="230"/>
      <c r="JHB185" s="230"/>
      <c r="JHC185" s="230"/>
      <c r="JHD185" s="230"/>
      <c r="JHE185" s="230"/>
      <c r="JHF185" s="230"/>
      <c r="JHG185" s="230"/>
      <c r="JHH185" s="230"/>
      <c r="JHI185" s="230"/>
      <c r="JHJ185" s="230"/>
      <c r="JHK185" s="230"/>
      <c r="JHL185" s="230"/>
      <c r="JHM185" s="229"/>
      <c r="JHN185" s="226"/>
      <c r="JHO185" s="227"/>
      <c r="JHP185" s="227"/>
      <c r="JHQ185" s="227"/>
      <c r="JHR185" s="228"/>
      <c r="JHS185" s="228"/>
      <c r="JHT185" s="228"/>
      <c r="JHU185" s="228"/>
      <c r="JHV185" s="228"/>
      <c r="JHW185" s="228"/>
      <c r="JHX185" s="229"/>
      <c r="JHY185" s="230"/>
      <c r="JHZ185" s="230"/>
      <c r="JIA185" s="231"/>
      <c r="JIB185" s="229"/>
      <c r="JIC185" s="230"/>
      <c r="JID185" s="229"/>
      <c r="JIE185" s="229"/>
      <c r="JIF185" s="230"/>
      <c r="JIG185" s="230"/>
      <c r="JIH185" s="230"/>
      <c r="JII185" s="230"/>
      <c r="JIJ185" s="230"/>
      <c r="JIK185" s="230"/>
      <c r="JIL185" s="230"/>
      <c r="JIM185" s="230"/>
      <c r="JIN185" s="230"/>
      <c r="JIO185" s="230"/>
      <c r="JIP185" s="230"/>
      <c r="JIQ185" s="230"/>
      <c r="JIR185" s="229"/>
      <c r="JIS185" s="226"/>
      <c r="JIT185" s="227"/>
      <c r="JIU185" s="227"/>
      <c r="JIV185" s="227"/>
      <c r="JIW185" s="228"/>
      <c r="JIX185" s="228"/>
      <c r="JIY185" s="228"/>
      <c r="JIZ185" s="228"/>
      <c r="JJA185" s="228"/>
      <c r="JJB185" s="228"/>
      <c r="JJC185" s="229"/>
      <c r="JJD185" s="230"/>
      <c r="JJE185" s="230"/>
      <c r="JJF185" s="231"/>
      <c r="JJG185" s="229"/>
      <c r="JJH185" s="230"/>
      <c r="JJI185" s="229"/>
      <c r="JJJ185" s="229"/>
      <c r="JJK185" s="230"/>
      <c r="JJL185" s="230"/>
      <c r="JJM185" s="230"/>
      <c r="JJN185" s="230"/>
      <c r="JJO185" s="230"/>
      <c r="JJP185" s="230"/>
      <c r="JJQ185" s="230"/>
      <c r="JJR185" s="230"/>
      <c r="JJS185" s="230"/>
      <c r="JJT185" s="230"/>
      <c r="JJU185" s="230"/>
      <c r="JJV185" s="230"/>
      <c r="JJW185" s="229"/>
      <c r="JJX185" s="226"/>
      <c r="JJY185" s="227"/>
      <c r="JJZ185" s="227"/>
      <c r="JKA185" s="227"/>
      <c r="JKB185" s="228"/>
      <c r="JKC185" s="228"/>
      <c r="JKD185" s="228"/>
      <c r="JKE185" s="228"/>
      <c r="JKF185" s="228"/>
      <c r="JKG185" s="228"/>
      <c r="JKH185" s="229"/>
      <c r="JKI185" s="230"/>
      <c r="JKJ185" s="230"/>
      <c r="JKK185" s="231"/>
      <c r="JKL185" s="229"/>
      <c r="JKM185" s="230"/>
      <c r="JKN185" s="229"/>
      <c r="JKO185" s="229"/>
      <c r="JKP185" s="230"/>
      <c r="JKQ185" s="230"/>
      <c r="JKR185" s="230"/>
      <c r="JKS185" s="230"/>
      <c r="JKT185" s="230"/>
      <c r="JKU185" s="230"/>
      <c r="JKV185" s="230"/>
      <c r="JKW185" s="230"/>
      <c r="JKX185" s="230"/>
      <c r="JKY185" s="230"/>
      <c r="JKZ185" s="230"/>
      <c r="JLA185" s="230"/>
      <c r="JLB185" s="229"/>
      <c r="JLC185" s="226"/>
      <c r="JLD185" s="227"/>
      <c r="JLE185" s="227"/>
      <c r="JLF185" s="227"/>
      <c r="JLG185" s="228"/>
      <c r="JLH185" s="228"/>
      <c r="JLI185" s="228"/>
      <c r="JLJ185" s="228"/>
      <c r="JLK185" s="228"/>
      <c r="JLL185" s="228"/>
      <c r="JLM185" s="229"/>
      <c r="JLN185" s="230"/>
      <c r="JLO185" s="230"/>
      <c r="JLP185" s="231"/>
      <c r="JLQ185" s="229"/>
      <c r="JLR185" s="230"/>
      <c r="JLS185" s="229"/>
      <c r="JLT185" s="229"/>
      <c r="JLU185" s="230"/>
      <c r="JLV185" s="230"/>
      <c r="JLW185" s="230"/>
      <c r="JLX185" s="230"/>
      <c r="JLY185" s="230"/>
      <c r="JLZ185" s="230"/>
      <c r="JMA185" s="230"/>
      <c r="JMB185" s="230"/>
      <c r="JMC185" s="230"/>
      <c r="JMD185" s="230"/>
      <c r="JME185" s="230"/>
      <c r="JMF185" s="230"/>
      <c r="JMG185" s="229"/>
      <c r="JMH185" s="226"/>
      <c r="JMI185" s="227"/>
      <c r="JMJ185" s="227"/>
      <c r="JMK185" s="227"/>
      <c r="JML185" s="228"/>
      <c r="JMM185" s="228"/>
      <c r="JMN185" s="228"/>
      <c r="JMO185" s="228"/>
      <c r="JMP185" s="228"/>
      <c r="JMQ185" s="228"/>
      <c r="JMR185" s="229"/>
      <c r="JMS185" s="230"/>
      <c r="JMT185" s="230"/>
      <c r="JMU185" s="231"/>
      <c r="JMV185" s="229"/>
      <c r="JMW185" s="230"/>
      <c r="JMX185" s="229"/>
      <c r="JMY185" s="229"/>
      <c r="JMZ185" s="230"/>
      <c r="JNA185" s="230"/>
      <c r="JNB185" s="230"/>
      <c r="JNC185" s="230"/>
      <c r="JND185" s="230"/>
      <c r="JNE185" s="230"/>
      <c r="JNF185" s="230"/>
      <c r="JNG185" s="230"/>
      <c r="JNH185" s="230"/>
      <c r="JNI185" s="230"/>
      <c r="JNJ185" s="230"/>
      <c r="JNK185" s="230"/>
      <c r="JNL185" s="229"/>
      <c r="JNM185" s="226"/>
      <c r="JNN185" s="227"/>
      <c r="JNO185" s="227"/>
      <c r="JNP185" s="227"/>
      <c r="JNQ185" s="228"/>
      <c r="JNR185" s="228"/>
      <c r="JNS185" s="228"/>
      <c r="JNT185" s="228"/>
      <c r="JNU185" s="228"/>
      <c r="JNV185" s="228"/>
      <c r="JNW185" s="229"/>
      <c r="JNX185" s="230"/>
      <c r="JNY185" s="230"/>
      <c r="JNZ185" s="231"/>
      <c r="JOA185" s="229"/>
      <c r="JOB185" s="230"/>
      <c r="JOC185" s="229"/>
      <c r="JOD185" s="229"/>
      <c r="JOE185" s="230"/>
      <c r="JOF185" s="230"/>
      <c r="JOG185" s="230"/>
      <c r="JOH185" s="230"/>
      <c r="JOI185" s="230"/>
      <c r="JOJ185" s="230"/>
      <c r="JOK185" s="230"/>
      <c r="JOL185" s="230"/>
      <c r="JOM185" s="230"/>
      <c r="JON185" s="230"/>
      <c r="JOO185" s="230"/>
      <c r="JOP185" s="230"/>
      <c r="JOQ185" s="229"/>
      <c r="JOR185" s="226"/>
      <c r="JOS185" s="227"/>
      <c r="JOT185" s="227"/>
      <c r="JOU185" s="227"/>
      <c r="JOV185" s="228"/>
      <c r="JOW185" s="228"/>
      <c r="JOX185" s="228"/>
      <c r="JOY185" s="228"/>
      <c r="JOZ185" s="228"/>
      <c r="JPA185" s="228"/>
      <c r="JPB185" s="229"/>
      <c r="JPC185" s="230"/>
      <c r="JPD185" s="230"/>
      <c r="JPE185" s="231"/>
      <c r="JPF185" s="229"/>
      <c r="JPG185" s="230"/>
      <c r="JPH185" s="229"/>
      <c r="JPI185" s="229"/>
      <c r="JPJ185" s="230"/>
      <c r="JPK185" s="230"/>
      <c r="JPL185" s="230"/>
      <c r="JPM185" s="230"/>
      <c r="JPN185" s="230"/>
      <c r="JPO185" s="230"/>
      <c r="JPP185" s="230"/>
      <c r="JPQ185" s="230"/>
      <c r="JPR185" s="230"/>
      <c r="JPS185" s="230"/>
      <c r="JPT185" s="230"/>
      <c r="JPU185" s="230"/>
      <c r="JPV185" s="229"/>
      <c r="JPW185" s="226"/>
      <c r="JPX185" s="227"/>
      <c r="JPY185" s="227"/>
      <c r="JPZ185" s="227"/>
      <c r="JQA185" s="228"/>
      <c r="JQB185" s="228"/>
      <c r="JQC185" s="228"/>
      <c r="JQD185" s="228"/>
      <c r="JQE185" s="228"/>
      <c r="JQF185" s="228"/>
      <c r="JQG185" s="229"/>
      <c r="JQH185" s="230"/>
      <c r="JQI185" s="230"/>
      <c r="JQJ185" s="231"/>
      <c r="JQK185" s="229"/>
      <c r="JQL185" s="230"/>
      <c r="JQM185" s="229"/>
      <c r="JQN185" s="229"/>
      <c r="JQO185" s="230"/>
      <c r="JQP185" s="230"/>
      <c r="JQQ185" s="230"/>
      <c r="JQR185" s="230"/>
      <c r="JQS185" s="230"/>
      <c r="JQT185" s="230"/>
      <c r="JQU185" s="230"/>
      <c r="JQV185" s="230"/>
      <c r="JQW185" s="230"/>
      <c r="JQX185" s="230"/>
      <c r="JQY185" s="230"/>
      <c r="JQZ185" s="230"/>
      <c r="JRA185" s="229"/>
      <c r="JRB185" s="226"/>
      <c r="JRC185" s="227"/>
      <c r="JRD185" s="227"/>
      <c r="JRE185" s="227"/>
      <c r="JRF185" s="228"/>
      <c r="JRG185" s="228"/>
      <c r="JRH185" s="228"/>
      <c r="JRI185" s="228"/>
      <c r="JRJ185" s="228"/>
      <c r="JRK185" s="228"/>
      <c r="JRL185" s="229"/>
      <c r="JRM185" s="230"/>
      <c r="JRN185" s="230"/>
      <c r="JRO185" s="231"/>
      <c r="JRP185" s="229"/>
      <c r="JRQ185" s="230"/>
      <c r="JRR185" s="229"/>
      <c r="JRS185" s="229"/>
      <c r="JRT185" s="230"/>
      <c r="JRU185" s="230"/>
      <c r="JRV185" s="230"/>
      <c r="JRW185" s="230"/>
      <c r="JRX185" s="230"/>
      <c r="JRY185" s="230"/>
      <c r="JRZ185" s="230"/>
      <c r="JSA185" s="230"/>
      <c r="JSB185" s="230"/>
      <c r="JSC185" s="230"/>
      <c r="JSD185" s="230"/>
      <c r="JSE185" s="230"/>
      <c r="JSF185" s="229"/>
      <c r="JSG185" s="226"/>
      <c r="JSH185" s="227"/>
      <c r="JSI185" s="227"/>
      <c r="JSJ185" s="227"/>
      <c r="JSK185" s="228"/>
      <c r="JSL185" s="228"/>
      <c r="JSM185" s="228"/>
      <c r="JSN185" s="228"/>
      <c r="JSO185" s="228"/>
      <c r="JSP185" s="228"/>
      <c r="JSQ185" s="229"/>
      <c r="JSR185" s="230"/>
      <c r="JSS185" s="230"/>
      <c r="JST185" s="231"/>
      <c r="JSU185" s="229"/>
      <c r="JSV185" s="230"/>
      <c r="JSW185" s="229"/>
      <c r="JSX185" s="229"/>
      <c r="JSY185" s="230"/>
      <c r="JSZ185" s="230"/>
      <c r="JTA185" s="230"/>
      <c r="JTB185" s="230"/>
      <c r="JTC185" s="230"/>
      <c r="JTD185" s="230"/>
      <c r="JTE185" s="230"/>
      <c r="JTF185" s="230"/>
      <c r="JTG185" s="230"/>
      <c r="JTH185" s="230"/>
      <c r="JTI185" s="230"/>
      <c r="JTJ185" s="230"/>
      <c r="JTK185" s="229"/>
      <c r="JTL185" s="226"/>
      <c r="JTM185" s="227"/>
      <c r="JTN185" s="227"/>
      <c r="JTO185" s="227"/>
      <c r="JTP185" s="228"/>
      <c r="JTQ185" s="228"/>
      <c r="JTR185" s="228"/>
      <c r="JTS185" s="228"/>
      <c r="JTT185" s="228"/>
      <c r="JTU185" s="228"/>
      <c r="JTV185" s="229"/>
      <c r="JTW185" s="230"/>
      <c r="JTX185" s="230"/>
      <c r="JTY185" s="231"/>
      <c r="JTZ185" s="229"/>
      <c r="JUA185" s="230"/>
      <c r="JUB185" s="229"/>
      <c r="JUC185" s="229"/>
      <c r="JUD185" s="230"/>
      <c r="JUE185" s="230"/>
      <c r="JUF185" s="230"/>
      <c r="JUG185" s="230"/>
      <c r="JUH185" s="230"/>
      <c r="JUI185" s="230"/>
      <c r="JUJ185" s="230"/>
      <c r="JUK185" s="230"/>
      <c r="JUL185" s="230"/>
      <c r="JUM185" s="230"/>
      <c r="JUN185" s="230"/>
      <c r="JUO185" s="230"/>
      <c r="JUP185" s="229"/>
      <c r="JUQ185" s="226"/>
      <c r="JUR185" s="227"/>
      <c r="JUS185" s="227"/>
      <c r="JUT185" s="227"/>
      <c r="JUU185" s="228"/>
      <c r="JUV185" s="228"/>
      <c r="JUW185" s="228"/>
      <c r="JUX185" s="228"/>
      <c r="JUY185" s="228"/>
      <c r="JUZ185" s="228"/>
      <c r="JVA185" s="229"/>
      <c r="JVB185" s="230"/>
      <c r="JVC185" s="230"/>
      <c r="JVD185" s="231"/>
      <c r="JVE185" s="229"/>
      <c r="JVF185" s="230"/>
      <c r="JVG185" s="229"/>
      <c r="JVH185" s="229"/>
      <c r="JVI185" s="230"/>
      <c r="JVJ185" s="230"/>
      <c r="JVK185" s="230"/>
      <c r="JVL185" s="230"/>
      <c r="JVM185" s="230"/>
      <c r="JVN185" s="230"/>
      <c r="JVO185" s="230"/>
      <c r="JVP185" s="230"/>
      <c r="JVQ185" s="230"/>
      <c r="JVR185" s="230"/>
      <c r="JVS185" s="230"/>
      <c r="JVT185" s="230"/>
      <c r="JVU185" s="229"/>
      <c r="JVV185" s="226"/>
      <c r="JVW185" s="227"/>
      <c r="JVX185" s="227"/>
      <c r="JVY185" s="227"/>
      <c r="JVZ185" s="228"/>
      <c r="JWA185" s="228"/>
      <c r="JWB185" s="228"/>
      <c r="JWC185" s="228"/>
      <c r="JWD185" s="228"/>
      <c r="JWE185" s="228"/>
      <c r="JWF185" s="229"/>
      <c r="JWG185" s="230"/>
      <c r="JWH185" s="230"/>
      <c r="JWI185" s="231"/>
      <c r="JWJ185" s="229"/>
      <c r="JWK185" s="230"/>
      <c r="JWL185" s="229"/>
      <c r="JWM185" s="229"/>
      <c r="JWN185" s="230"/>
      <c r="JWO185" s="230"/>
      <c r="JWP185" s="230"/>
      <c r="JWQ185" s="230"/>
      <c r="JWR185" s="230"/>
      <c r="JWS185" s="230"/>
      <c r="JWT185" s="230"/>
      <c r="JWU185" s="230"/>
      <c r="JWV185" s="230"/>
      <c r="JWW185" s="230"/>
      <c r="JWX185" s="230"/>
      <c r="JWY185" s="230"/>
      <c r="JWZ185" s="229"/>
      <c r="JXA185" s="226"/>
      <c r="JXB185" s="227"/>
      <c r="JXC185" s="227"/>
      <c r="JXD185" s="227"/>
      <c r="JXE185" s="228"/>
      <c r="JXF185" s="228"/>
      <c r="JXG185" s="228"/>
      <c r="JXH185" s="228"/>
      <c r="JXI185" s="228"/>
      <c r="JXJ185" s="228"/>
      <c r="JXK185" s="229"/>
      <c r="JXL185" s="230"/>
      <c r="JXM185" s="230"/>
      <c r="JXN185" s="231"/>
      <c r="JXO185" s="229"/>
      <c r="JXP185" s="230"/>
      <c r="JXQ185" s="229"/>
      <c r="JXR185" s="229"/>
      <c r="JXS185" s="230"/>
      <c r="JXT185" s="230"/>
      <c r="JXU185" s="230"/>
      <c r="JXV185" s="230"/>
      <c r="JXW185" s="230"/>
      <c r="JXX185" s="230"/>
      <c r="JXY185" s="230"/>
      <c r="JXZ185" s="230"/>
      <c r="JYA185" s="230"/>
      <c r="JYB185" s="230"/>
      <c r="JYC185" s="230"/>
      <c r="JYD185" s="230"/>
      <c r="JYE185" s="229"/>
      <c r="JYF185" s="226"/>
      <c r="JYG185" s="227"/>
      <c r="JYH185" s="227"/>
      <c r="JYI185" s="227"/>
      <c r="JYJ185" s="228"/>
      <c r="JYK185" s="228"/>
      <c r="JYL185" s="228"/>
      <c r="JYM185" s="228"/>
      <c r="JYN185" s="228"/>
      <c r="JYO185" s="228"/>
      <c r="JYP185" s="229"/>
      <c r="JYQ185" s="230"/>
      <c r="JYR185" s="230"/>
      <c r="JYS185" s="231"/>
      <c r="JYT185" s="229"/>
      <c r="JYU185" s="230"/>
      <c r="JYV185" s="229"/>
      <c r="JYW185" s="229"/>
      <c r="JYX185" s="230"/>
      <c r="JYY185" s="230"/>
      <c r="JYZ185" s="230"/>
      <c r="JZA185" s="230"/>
      <c r="JZB185" s="230"/>
      <c r="JZC185" s="230"/>
      <c r="JZD185" s="230"/>
      <c r="JZE185" s="230"/>
      <c r="JZF185" s="230"/>
      <c r="JZG185" s="230"/>
      <c r="JZH185" s="230"/>
      <c r="JZI185" s="230"/>
      <c r="JZJ185" s="229"/>
      <c r="JZK185" s="226"/>
      <c r="JZL185" s="227"/>
      <c r="JZM185" s="227"/>
      <c r="JZN185" s="227"/>
      <c r="JZO185" s="228"/>
      <c r="JZP185" s="228"/>
      <c r="JZQ185" s="228"/>
      <c r="JZR185" s="228"/>
      <c r="JZS185" s="228"/>
      <c r="JZT185" s="228"/>
      <c r="JZU185" s="229"/>
      <c r="JZV185" s="230"/>
      <c r="JZW185" s="230"/>
      <c r="JZX185" s="231"/>
      <c r="JZY185" s="229"/>
      <c r="JZZ185" s="230"/>
      <c r="KAA185" s="229"/>
      <c r="KAB185" s="229"/>
      <c r="KAC185" s="230"/>
      <c r="KAD185" s="230"/>
      <c r="KAE185" s="230"/>
      <c r="KAF185" s="230"/>
      <c r="KAG185" s="230"/>
      <c r="KAH185" s="230"/>
      <c r="KAI185" s="230"/>
      <c r="KAJ185" s="230"/>
      <c r="KAK185" s="230"/>
      <c r="KAL185" s="230"/>
      <c r="KAM185" s="230"/>
      <c r="KAN185" s="230"/>
      <c r="KAO185" s="229"/>
      <c r="KAP185" s="226"/>
      <c r="KAQ185" s="227"/>
      <c r="KAR185" s="227"/>
      <c r="KAS185" s="227"/>
      <c r="KAT185" s="228"/>
      <c r="KAU185" s="228"/>
      <c r="KAV185" s="228"/>
      <c r="KAW185" s="228"/>
      <c r="KAX185" s="228"/>
      <c r="KAY185" s="228"/>
      <c r="KAZ185" s="229"/>
      <c r="KBA185" s="230"/>
      <c r="KBB185" s="230"/>
      <c r="KBC185" s="231"/>
      <c r="KBD185" s="229"/>
      <c r="KBE185" s="230"/>
      <c r="KBF185" s="229"/>
      <c r="KBG185" s="229"/>
      <c r="KBH185" s="230"/>
      <c r="KBI185" s="230"/>
      <c r="KBJ185" s="230"/>
      <c r="KBK185" s="230"/>
      <c r="KBL185" s="230"/>
      <c r="KBM185" s="230"/>
      <c r="KBN185" s="230"/>
      <c r="KBO185" s="230"/>
      <c r="KBP185" s="230"/>
      <c r="KBQ185" s="230"/>
      <c r="KBR185" s="230"/>
      <c r="KBS185" s="230"/>
      <c r="KBT185" s="229"/>
      <c r="KBU185" s="226"/>
      <c r="KBV185" s="227"/>
      <c r="KBW185" s="227"/>
      <c r="KBX185" s="227"/>
      <c r="KBY185" s="228"/>
      <c r="KBZ185" s="228"/>
      <c r="KCA185" s="228"/>
      <c r="KCB185" s="228"/>
      <c r="KCC185" s="228"/>
      <c r="KCD185" s="228"/>
      <c r="KCE185" s="229"/>
      <c r="KCF185" s="230"/>
      <c r="KCG185" s="230"/>
      <c r="KCH185" s="231"/>
      <c r="KCI185" s="229"/>
      <c r="KCJ185" s="230"/>
      <c r="KCK185" s="229"/>
      <c r="KCL185" s="229"/>
      <c r="KCM185" s="230"/>
      <c r="KCN185" s="230"/>
      <c r="KCO185" s="230"/>
      <c r="KCP185" s="230"/>
      <c r="KCQ185" s="230"/>
      <c r="KCR185" s="230"/>
      <c r="KCS185" s="230"/>
      <c r="KCT185" s="230"/>
      <c r="KCU185" s="230"/>
      <c r="KCV185" s="230"/>
      <c r="KCW185" s="230"/>
      <c r="KCX185" s="230"/>
      <c r="KCY185" s="229"/>
      <c r="KCZ185" s="226"/>
      <c r="KDA185" s="227"/>
      <c r="KDB185" s="227"/>
      <c r="KDC185" s="227"/>
      <c r="KDD185" s="228"/>
      <c r="KDE185" s="228"/>
      <c r="KDF185" s="228"/>
      <c r="KDG185" s="228"/>
      <c r="KDH185" s="228"/>
      <c r="KDI185" s="228"/>
      <c r="KDJ185" s="229"/>
      <c r="KDK185" s="230"/>
      <c r="KDL185" s="230"/>
      <c r="KDM185" s="231"/>
      <c r="KDN185" s="229"/>
      <c r="KDO185" s="230"/>
      <c r="KDP185" s="229"/>
      <c r="KDQ185" s="229"/>
      <c r="KDR185" s="230"/>
      <c r="KDS185" s="230"/>
      <c r="KDT185" s="230"/>
      <c r="KDU185" s="230"/>
      <c r="KDV185" s="230"/>
      <c r="KDW185" s="230"/>
      <c r="KDX185" s="230"/>
      <c r="KDY185" s="230"/>
      <c r="KDZ185" s="230"/>
      <c r="KEA185" s="230"/>
      <c r="KEB185" s="230"/>
      <c r="KEC185" s="230"/>
      <c r="KED185" s="229"/>
      <c r="KEE185" s="226"/>
      <c r="KEF185" s="227"/>
      <c r="KEG185" s="227"/>
      <c r="KEH185" s="227"/>
      <c r="KEI185" s="228"/>
      <c r="KEJ185" s="228"/>
      <c r="KEK185" s="228"/>
      <c r="KEL185" s="228"/>
      <c r="KEM185" s="228"/>
      <c r="KEN185" s="228"/>
      <c r="KEO185" s="229"/>
      <c r="KEP185" s="230"/>
      <c r="KEQ185" s="230"/>
      <c r="KER185" s="231"/>
      <c r="KES185" s="229"/>
      <c r="KET185" s="230"/>
      <c r="KEU185" s="229"/>
      <c r="KEV185" s="229"/>
      <c r="KEW185" s="230"/>
      <c r="KEX185" s="230"/>
      <c r="KEY185" s="230"/>
      <c r="KEZ185" s="230"/>
      <c r="KFA185" s="230"/>
      <c r="KFB185" s="230"/>
      <c r="KFC185" s="230"/>
      <c r="KFD185" s="230"/>
      <c r="KFE185" s="230"/>
      <c r="KFF185" s="230"/>
      <c r="KFG185" s="230"/>
      <c r="KFH185" s="230"/>
      <c r="KFI185" s="229"/>
      <c r="KFJ185" s="226"/>
      <c r="KFK185" s="227"/>
      <c r="KFL185" s="227"/>
      <c r="KFM185" s="227"/>
      <c r="KFN185" s="228"/>
      <c r="KFO185" s="228"/>
      <c r="KFP185" s="228"/>
      <c r="KFQ185" s="228"/>
      <c r="KFR185" s="228"/>
      <c r="KFS185" s="228"/>
      <c r="KFT185" s="229"/>
      <c r="KFU185" s="230"/>
      <c r="KFV185" s="230"/>
      <c r="KFW185" s="231"/>
      <c r="KFX185" s="229"/>
      <c r="KFY185" s="230"/>
      <c r="KFZ185" s="229"/>
      <c r="KGA185" s="229"/>
      <c r="KGB185" s="230"/>
      <c r="KGC185" s="230"/>
      <c r="KGD185" s="230"/>
      <c r="KGE185" s="230"/>
      <c r="KGF185" s="230"/>
      <c r="KGG185" s="230"/>
      <c r="KGH185" s="230"/>
      <c r="KGI185" s="230"/>
      <c r="KGJ185" s="230"/>
      <c r="KGK185" s="230"/>
      <c r="KGL185" s="230"/>
      <c r="KGM185" s="230"/>
      <c r="KGN185" s="229"/>
      <c r="KGO185" s="226"/>
      <c r="KGP185" s="227"/>
      <c r="KGQ185" s="227"/>
      <c r="KGR185" s="227"/>
      <c r="KGS185" s="228"/>
      <c r="KGT185" s="228"/>
      <c r="KGU185" s="228"/>
      <c r="KGV185" s="228"/>
      <c r="KGW185" s="228"/>
      <c r="KGX185" s="228"/>
      <c r="KGY185" s="229"/>
      <c r="KGZ185" s="230"/>
      <c r="KHA185" s="230"/>
      <c r="KHB185" s="231"/>
      <c r="KHC185" s="229"/>
      <c r="KHD185" s="230"/>
      <c r="KHE185" s="229"/>
      <c r="KHF185" s="229"/>
      <c r="KHG185" s="230"/>
      <c r="KHH185" s="230"/>
      <c r="KHI185" s="230"/>
      <c r="KHJ185" s="230"/>
      <c r="KHK185" s="230"/>
      <c r="KHL185" s="230"/>
      <c r="KHM185" s="230"/>
      <c r="KHN185" s="230"/>
      <c r="KHO185" s="230"/>
      <c r="KHP185" s="230"/>
      <c r="KHQ185" s="230"/>
      <c r="KHR185" s="230"/>
      <c r="KHS185" s="229"/>
      <c r="KHT185" s="226"/>
      <c r="KHU185" s="227"/>
      <c r="KHV185" s="227"/>
      <c r="KHW185" s="227"/>
      <c r="KHX185" s="228"/>
      <c r="KHY185" s="228"/>
      <c r="KHZ185" s="228"/>
      <c r="KIA185" s="228"/>
      <c r="KIB185" s="228"/>
      <c r="KIC185" s="228"/>
      <c r="KID185" s="229"/>
      <c r="KIE185" s="230"/>
      <c r="KIF185" s="230"/>
      <c r="KIG185" s="231"/>
      <c r="KIH185" s="229"/>
      <c r="KII185" s="230"/>
      <c r="KIJ185" s="229"/>
      <c r="KIK185" s="229"/>
      <c r="KIL185" s="230"/>
      <c r="KIM185" s="230"/>
      <c r="KIN185" s="230"/>
      <c r="KIO185" s="230"/>
      <c r="KIP185" s="230"/>
      <c r="KIQ185" s="230"/>
      <c r="KIR185" s="230"/>
      <c r="KIS185" s="230"/>
      <c r="KIT185" s="230"/>
      <c r="KIU185" s="230"/>
      <c r="KIV185" s="230"/>
      <c r="KIW185" s="230"/>
      <c r="KIX185" s="229"/>
      <c r="KIY185" s="226"/>
      <c r="KIZ185" s="227"/>
      <c r="KJA185" s="227"/>
      <c r="KJB185" s="227"/>
      <c r="KJC185" s="228"/>
      <c r="KJD185" s="228"/>
      <c r="KJE185" s="228"/>
      <c r="KJF185" s="228"/>
      <c r="KJG185" s="228"/>
      <c r="KJH185" s="228"/>
      <c r="KJI185" s="229"/>
      <c r="KJJ185" s="230"/>
      <c r="KJK185" s="230"/>
      <c r="KJL185" s="231"/>
      <c r="KJM185" s="229"/>
      <c r="KJN185" s="230"/>
      <c r="KJO185" s="229"/>
      <c r="KJP185" s="229"/>
      <c r="KJQ185" s="230"/>
      <c r="KJR185" s="230"/>
      <c r="KJS185" s="230"/>
      <c r="KJT185" s="230"/>
      <c r="KJU185" s="230"/>
      <c r="KJV185" s="230"/>
      <c r="KJW185" s="230"/>
      <c r="KJX185" s="230"/>
      <c r="KJY185" s="230"/>
      <c r="KJZ185" s="230"/>
      <c r="KKA185" s="230"/>
      <c r="KKB185" s="230"/>
      <c r="KKC185" s="229"/>
      <c r="KKD185" s="226"/>
      <c r="KKE185" s="227"/>
      <c r="KKF185" s="227"/>
      <c r="KKG185" s="227"/>
      <c r="KKH185" s="228"/>
      <c r="KKI185" s="228"/>
      <c r="KKJ185" s="228"/>
      <c r="KKK185" s="228"/>
      <c r="KKL185" s="228"/>
      <c r="KKM185" s="228"/>
      <c r="KKN185" s="229"/>
      <c r="KKO185" s="230"/>
      <c r="KKP185" s="230"/>
      <c r="KKQ185" s="231"/>
      <c r="KKR185" s="229"/>
      <c r="KKS185" s="230"/>
      <c r="KKT185" s="229"/>
      <c r="KKU185" s="229"/>
      <c r="KKV185" s="230"/>
      <c r="KKW185" s="230"/>
      <c r="KKX185" s="230"/>
      <c r="KKY185" s="230"/>
      <c r="KKZ185" s="230"/>
      <c r="KLA185" s="230"/>
      <c r="KLB185" s="230"/>
      <c r="KLC185" s="230"/>
      <c r="KLD185" s="230"/>
      <c r="KLE185" s="230"/>
      <c r="KLF185" s="230"/>
      <c r="KLG185" s="230"/>
      <c r="KLH185" s="229"/>
      <c r="KLI185" s="226"/>
      <c r="KLJ185" s="227"/>
      <c r="KLK185" s="227"/>
      <c r="KLL185" s="227"/>
      <c r="KLM185" s="228"/>
      <c r="KLN185" s="228"/>
      <c r="KLO185" s="228"/>
      <c r="KLP185" s="228"/>
      <c r="KLQ185" s="228"/>
      <c r="KLR185" s="228"/>
      <c r="KLS185" s="229"/>
      <c r="KLT185" s="230"/>
      <c r="KLU185" s="230"/>
      <c r="KLV185" s="231"/>
      <c r="KLW185" s="229"/>
      <c r="KLX185" s="230"/>
      <c r="KLY185" s="229"/>
      <c r="KLZ185" s="229"/>
      <c r="KMA185" s="230"/>
      <c r="KMB185" s="230"/>
      <c r="KMC185" s="230"/>
      <c r="KMD185" s="230"/>
      <c r="KME185" s="230"/>
      <c r="KMF185" s="230"/>
      <c r="KMG185" s="230"/>
      <c r="KMH185" s="230"/>
      <c r="KMI185" s="230"/>
      <c r="KMJ185" s="230"/>
      <c r="KMK185" s="230"/>
      <c r="KML185" s="230"/>
      <c r="KMM185" s="229"/>
      <c r="KMN185" s="226"/>
      <c r="KMO185" s="227"/>
      <c r="KMP185" s="227"/>
      <c r="KMQ185" s="227"/>
      <c r="KMR185" s="228"/>
      <c r="KMS185" s="228"/>
      <c r="KMT185" s="228"/>
      <c r="KMU185" s="228"/>
      <c r="KMV185" s="228"/>
      <c r="KMW185" s="228"/>
      <c r="KMX185" s="229"/>
      <c r="KMY185" s="230"/>
      <c r="KMZ185" s="230"/>
      <c r="KNA185" s="231"/>
      <c r="KNB185" s="229"/>
      <c r="KNC185" s="230"/>
      <c r="KND185" s="229"/>
      <c r="KNE185" s="229"/>
      <c r="KNF185" s="230"/>
      <c r="KNG185" s="230"/>
      <c r="KNH185" s="230"/>
      <c r="KNI185" s="230"/>
      <c r="KNJ185" s="230"/>
      <c r="KNK185" s="230"/>
      <c r="KNL185" s="230"/>
      <c r="KNM185" s="230"/>
      <c r="KNN185" s="230"/>
      <c r="KNO185" s="230"/>
      <c r="KNP185" s="230"/>
      <c r="KNQ185" s="230"/>
      <c r="KNR185" s="229"/>
      <c r="KNS185" s="226"/>
      <c r="KNT185" s="227"/>
      <c r="KNU185" s="227"/>
      <c r="KNV185" s="227"/>
      <c r="KNW185" s="228"/>
      <c r="KNX185" s="228"/>
      <c r="KNY185" s="228"/>
      <c r="KNZ185" s="228"/>
      <c r="KOA185" s="228"/>
      <c r="KOB185" s="228"/>
      <c r="KOC185" s="229"/>
      <c r="KOD185" s="230"/>
      <c r="KOE185" s="230"/>
      <c r="KOF185" s="231"/>
      <c r="KOG185" s="229"/>
      <c r="KOH185" s="230"/>
      <c r="KOI185" s="229"/>
      <c r="KOJ185" s="229"/>
      <c r="KOK185" s="230"/>
      <c r="KOL185" s="230"/>
      <c r="KOM185" s="230"/>
      <c r="KON185" s="230"/>
      <c r="KOO185" s="230"/>
      <c r="KOP185" s="230"/>
      <c r="KOQ185" s="230"/>
      <c r="KOR185" s="230"/>
      <c r="KOS185" s="230"/>
      <c r="KOT185" s="230"/>
      <c r="KOU185" s="230"/>
      <c r="KOV185" s="230"/>
      <c r="KOW185" s="229"/>
      <c r="KOX185" s="226"/>
      <c r="KOY185" s="227"/>
      <c r="KOZ185" s="227"/>
      <c r="KPA185" s="227"/>
      <c r="KPB185" s="228"/>
      <c r="KPC185" s="228"/>
      <c r="KPD185" s="228"/>
      <c r="KPE185" s="228"/>
      <c r="KPF185" s="228"/>
      <c r="KPG185" s="228"/>
      <c r="KPH185" s="229"/>
      <c r="KPI185" s="230"/>
      <c r="KPJ185" s="230"/>
      <c r="KPK185" s="231"/>
      <c r="KPL185" s="229"/>
      <c r="KPM185" s="230"/>
      <c r="KPN185" s="229"/>
      <c r="KPO185" s="229"/>
      <c r="KPP185" s="230"/>
      <c r="KPQ185" s="230"/>
      <c r="KPR185" s="230"/>
      <c r="KPS185" s="230"/>
      <c r="KPT185" s="230"/>
      <c r="KPU185" s="230"/>
      <c r="KPV185" s="230"/>
      <c r="KPW185" s="230"/>
      <c r="KPX185" s="230"/>
      <c r="KPY185" s="230"/>
      <c r="KPZ185" s="230"/>
      <c r="KQA185" s="230"/>
      <c r="KQB185" s="229"/>
      <c r="KQC185" s="226"/>
      <c r="KQD185" s="227"/>
      <c r="KQE185" s="227"/>
      <c r="KQF185" s="227"/>
      <c r="KQG185" s="228"/>
      <c r="KQH185" s="228"/>
      <c r="KQI185" s="228"/>
      <c r="KQJ185" s="228"/>
      <c r="KQK185" s="228"/>
      <c r="KQL185" s="228"/>
      <c r="KQM185" s="229"/>
      <c r="KQN185" s="230"/>
      <c r="KQO185" s="230"/>
      <c r="KQP185" s="231"/>
      <c r="KQQ185" s="229"/>
      <c r="KQR185" s="230"/>
      <c r="KQS185" s="229"/>
      <c r="KQT185" s="229"/>
      <c r="KQU185" s="230"/>
      <c r="KQV185" s="230"/>
      <c r="KQW185" s="230"/>
      <c r="KQX185" s="230"/>
      <c r="KQY185" s="230"/>
      <c r="KQZ185" s="230"/>
      <c r="KRA185" s="230"/>
      <c r="KRB185" s="230"/>
      <c r="KRC185" s="230"/>
      <c r="KRD185" s="230"/>
      <c r="KRE185" s="230"/>
      <c r="KRF185" s="230"/>
      <c r="KRG185" s="229"/>
      <c r="KRH185" s="226"/>
      <c r="KRI185" s="227"/>
      <c r="KRJ185" s="227"/>
      <c r="KRK185" s="227"/>
      <c r="KRL185" s="228"/>
      <c r="KRM185" s="228"/>
      <c r="KRN185" s="228"/>
      <c r="KRO185" s="228"/>
      <c r="KRP185" s="228"/>
      <c r="KRQ185" s="228"/>
      <c r="KRR185" s="229"/>
      <c r="KRS185" s="230"/>
      <c r="KRT185" s="230"/>
      <c r="KRU185" s="231"/>
      <c r="KRV185" s="229"/>
      <c r="KRW185" s="230"/>
      <c r="KRX185" s="229"/>
      <c r="KRY185" s="229"/>
      <c r="KRZ185" s="230"/>
      <c r="KSA185" s="230"/>
      <c r="KSB185" s="230"/>
      <c r="KSC185" s="230"/>
      <c r="KSD185" s="230"/>
      <c r="KSE185" s="230"/>
      <c r="KSF185" s="230"/>
      <c r="KSG185" s="230"/>
      <c r="KSH185" s="230"/>
      <c r="KSI185" s="230"/>
      <c r="KSJ185" s="230"/>
      <c r="KSK185" s="230"/>
      <c r="KSL185" s="229"/>
      <c r="KSM185" s="226"/>
      <c r="KSN185" s="227"/>
      <c r="KSO185" s="227"/>
      <c r="KSP185" s="227"/>
      <c r="KSQ185" s="228"/>
      <c r="KSR185" s="228"/>
      <c r="KSS185" s="228"/>
      <c r="KST185" s="228"/>
      <c r="KSU185" s="228"/>
      <c r="KSV185" s="228"/>
      <c r="KSW185" s="229"/>
      <c r="KSX185" s="230"/>
      <c r="KSY185" s="230"/>
      <c r="KSZ185" s="231"/>
      <c r="KTA185" s="229"/>
      <c r="KTB185" s="230"/>
      <c r="KTC185" s="229"/>
      <c r="KTD185" s="229"/>
      <c r="KTE185" s="230"/>
      <c r="KTF185" s="230"/>
      <c r="KTG185" s="230"/>
      <c r="KTH185" s="230"/>
      <c r="KTI185" s="230"/>
      <c r="KTJ185" s="230"/>
      <c r="KTK185" s="230"/>
      <c r="KTL185" s="230"/>
      <c r="KTM185" s="230"/>
      <c r="KTN185" s="230"/>
      <c r="KTO185" s="230"/>
      <c r="KTP185" s="230"/>
      <c r="KTQ185" s="229"/>
      <c r="KTR185" s="226"/>
      <c r="KTS185" s="227"/>
      <c r="KTT185" s="227"/>
      <c r="KTU185" s="227"/>
      <c r="KTV185" s="228"/>
      <c r="KTW185" s="228"/>
      <c r="KTX185" s="228"/>
      <c r="KTY185" s="228"/>
      <c r="KTZ185" s="228"/>
      <c r="KUA185" s="228"/>
      <c r="KUB185" s="229"/>
      <c r="KUC185" s="230"/>
      <c r="KUD185" s="230"/>
      <c r="KUE185" s="231"/>
      <c r="KUF185" s="229"/>
      <c r="KUG185" s="230"/>
      <c r="KUH185" s="229"/>
      <c r="KUI185" s="229"/>
      <c r="KUJ185" s="230"/>
      <c r="KUK185" s="230"/>
      <c r="KUL185" s="230"/>
      <c r="KUM185" s="230"/>
      <c r="KUN185" s="230"/>
      <c r="KUO185" s="230"/>
      <c r="KUP185" s="230"/>
      <c r="KUQ185" s="230"/>
      <c r="KUR185" s="230"/>
      <c r="KUS185" s="230"/>
      <c r="KUT185" s="230"/>
      <c r="KUU185" s="230"/>
      <c r="KUV185" s="229"/>
      <c r="KUW185" s="226"/>
      <c r="KUX185" s="227"/>
      <c r="KUY185" s="227"/>
      <c r="KUZ185" s="227"/>
      <c r="KVA185" s="228"/>
      <c r="KVB185" s="228"/>
      <c r="KVC185" s="228"/>
      <c r="KVD185" s="228"/>
      <c r="KVE185" s="228"/>
      <c r="KVF185" s="228"/>
      <c r="KVG185" s="229"/>
      <c r="KVH185" s="230"/>
      <c r="KVI185" s="230"/>
      <c r="KVJ185" s="231"/>
      <c r="KVK185" s="229"/>
      <c r="KVL185" s="230"/>
      <c r="KVM185" s="229"/>
      <c r="KVN185" s="229"/>
      <c r="KVO185" s="230"/>
      <c r="KVP185" s="230"/>
      <c r="KVQ185" s="230"/>
      <c r="KVR185" s="230"/>
      <c r="KVS185" s="230"/>
      <c r="KVT185" s="230"/>
      <c r="KVU185" s="230"/>
      <c r="KVV185" s="230"/>
      <c r="KVW185" s="230"/>
      <c r="KVX185" s="230"/>
      <c r="KVY185" s="230"/>
      <c r="KVZ185" s="230"/>
      <c r="KWA185" s="229"/>
      <c r="KWB185" s="226"/>
      <c r="KWC185" s="227"/>
      <c r="KWD185" s="227"/>
      <c r="KWE185" s="227"/>
      <c r="KWF185" s="228"/>
      <c r="KWG185" s="228"/>
      <c r="KWH185" s="228"/>
      <c r="KWI185" s="228"/>
      <c r="KWJ185" s="228"/>
      <c r="KWK185" s="228"/>
      <c r="KWL185" s="229"/>
      <c r="KWM185" s="230"/>
      <c r="KWN185" s="230"/>
      <c r="KWO185" s="231"/>
      <c r="KWP185" s="229"/>
      <c r="KWQ185" s="230"/>
      <c r="KWR185" s="229"/>
      <c r="KWS185" s="229"/>
      <c r="KWT185" s="230"/>
      <c r="KWU185" s="230"/>
      <c r="KWV185" s="230"/>
      <c r="KWW185" s="230"/>
      <c r="KWX185" s="230"/>
      <c r="KWY185" s="230"/>
      <c r="KWZ185" s="230"/>
      <c r="KXA185" s="230"/>
      <c r="KXB185" s="230"/>
      <c r="KXC185" s="230"/>
      <c r="KXD185" s="230"/>
      <c r="KXE185" s="230"/>
      <c r="KXF185" s="229"/>
      <c r="KXG185" s="226"/>
      <c r="KXH185" s="227"/>
      <c r="KXI185" s="227"/>
      <c r="KXJ185" s="227"/>
      <c r="KXK185" s="228"/>
      <c r="KXL185" s="228"/>
      <c r="KXM185" s="228"/>
      <c r="KXN185" s="228"/>
      <c r="KXO185" s="228"/>
      <c r="KXP185" s="228"/>
      <c r="KXQ185" s="229"/>
      <c r="KXR185" s="230"/>
      <c r="KXS185" s="230"/>
      <c r="KXT185" s="231"/>
      <c r="KXU185" s="229"/>
      <c r="KXV185" s="230"/>
      <c r="KXW185" s="229"/>
      <c r="KXX185" s="229"/>
      <c r="KXY185" s="230"/>
      <c r="KXZ185" s="230"/>
      <c r="KYA185" s="230"/>
      <c r="KYB185" s="230"/>
      <c r="KYC185" s="230"/>
      <c r="KYD185" s="230"/>
      <c r="KYE185" s="230"/>
      <c r="KYF185" s="230"/>
      <c r="KYG185" s="230"/>
      <c r="KYH185" s="230"/>
      <c r="KYI185" s="230"/>
      <c r="KYJ185" s="230"/>
      <c r="KYK185" s="229"/>
      <c r="KYL185" s="226"/>
      <c r="KYM185" s="227"/>
      <c r="KYN185" s="227"/>
      <c r="KYO185" s="227"/>
      <c r="KYP185" s="228"/>
      <c r="KYQ185" s="228"/>
      <c r="KYR185" s="228"/>
      <c r="KYS185" s="228"/>
      <c r="KYT185" s="228"/>
      <c r="KYU185" s="228"/>
      <c r="KYV185" s="229"/>
      <c r="KYW185" s="230"/>
      <c r="KYX185" s="230"/>
      <c r="KYY185" s="231"/>
      <c r="KYZ185" s="229"/>
      <c r="KZA185" s="230"/>
      <c r="KZB185" s="229"/>
      <c r="KZC185" s="229"/>
      <c r="KZD185" s="230"/>
      <c r="KZE185" s="230"/>
      <c r="KZF185" s="230"/>
      <c r="KZG185" s="230"/>
      <c r="KZH185" s="230"/>
      <c r="KZI185" s="230"/>
      <c r="KZJ185" s="230"/>
      <c r="KZK185" s="230"/>
      <c r="KZL185" s="230"/>
      <c r="KZM185" s="230"/>
      <c r="KZN185" s="230"/>
      <c r="KZO185" s="230"/>
      <c r="KZP185" s="229"/>
      <c r="KZQ185" s="226"/>
      <c r="KZR185" s="227"/>
      <c r="KZS185" s="227"/>
      <c r="KZT185" s="227"/>
      <c r="KZU185" s="228"/>
      <c r="KZV185" s="228"/>
      <c r="KZW185" s="228"/>
      <c r="KZX185" s="228"/>
      <c r="KZY185" s="228"/>
      <c r="KZZ185" s="228"/>
      <c r="LAA185" s="229"/>
      <c r="LAB185" s="230"/>
      <c r="LAC185" s="230"/>
      <c r="LAD185" s="231"/>
      <c r="LAE185" s="229"/>
      <c r="LAF185" s="230"/>
      <c r="LAG185" s="229"/>
      <c r="LAH185" s="229"/>
      <c r="LAI185" s="230"/>
      <c r="LAJ185" s="230"/>
      <c r="LAK185" s="230"/>
      <c r="LAL185" s="230"/>
      <c r="LAM185" s="230"/>
      <c r="LAN185" s="230"/>
      <c r="LAO185" s="230"/>
      <c r="LAP185" s="230"/>
      <c r="LAQ185" s="230"/>
      <c r="LAR185" s="230"/>
      <c r="LAS185" s="230"/>
      <c r="LAT185" s="230"/>
      <c r="LAU185" s="229"/>
      <c r="LAV185" s="226"/>
      <c r="LAW185" s="227"/>
      <c r="LAX185" s="227"/>
      <c r="LAY185" s="227"/>
      <c r="LAZ185" s="228"/>
      <c r="LBA185" s="228"/>
      <c r="LBB185" s="228"/>
      <c r="LBC185" s="228"/>
      <c r="LBD185" s="228"/>
      <c r="LBE185" s="228"/>
      <c r="LBF185" s="229"/>
      <c r="LBG185" s="230"/>
      <c r="LBH185" s="230"/>
      <c r="LBI185" s="231"/>
      <c r="LBJ185" s="229"/>
      <c r="LBK185" s="230"/>
      <c r="LBL185" s="229"/>
      <c r="LBM185" s="229"/>
      <c r="LBN185" s="230"/>
      <c r="LBO185" s="230"/>
      <c r="LBP185" s="230"/>
      <c r="LBQ185" s="230"/>
      <c r="LBR185" s="230"/>
      <c r="LBS185" s="230"/>
      <c r="LBT185" s="230"/>
      <c r="LBU185" s="230"/>
      <c r="LBV185" s="230"/>
      <c r="LBW185" s="230"/>
      <c r="LBX185" s="230"/>
      <c r="LBY185" s="230"/>
      <c r="LBZ185" s="229"/>
      <c r="LCA185" s="226"/>
      <c r="LCB185" s="227"/>
      <c r="LCC185" s="227"/>
      <c r="LCD185" s="227"/>
      <c r="LCE185" s="228"/>
      <c r="LCF185" s="228"/>
      <c r="LCG185" s="228"/>
      <c r="LCH185" s="228"/>
      <c r="LCI185" s="228"/>
      <c r="LCJ185" s="228"/>
      <c r="LCK185" s="229"/>
      <c r="LCL185" s="230"/>
      <c r="LCM185" s="230"/>
      <c r="LCN185" s="231"/>
      <c r="LCO185" s="229"/>
      <c r="LCP185" s="230"/>
      <c r="LCQ185" s="229"/>
      <c r="LCR185" s="229"/>
      <c r="LCS185" s="230"/>
      <c r="LCT185" s="230"/>
      <c r="LCU185" s="230"/>
      <c r="LCV185" s="230"/>
      <c r="LCW185" s="230"/>
      <c r="LCX185" s="230"/>
      <c r="LCY185" s="230"/>
      <c r="LCZ185" s="230"/>
      <c r="LDA185" s="230"/>
      <c r="LDB185" s="230"/>
      <c r="LDC185" s="230"/>
      <c r="LDD185" s="230"/>
      <c r="LDE185" s="229"/>
      <c r="LDF185" s="226"/>
      <c r="LDG185" s="227"/>
      <c r="LDH185" s="227"/>
      <c r="LDI185" s="227"/>
      <c r="LDJ185" s="228"/>
      <c r="LDK185" s="228"/>
      <c r="LDL185" s="228"/>
      <c r="LDM185" s="228"/>
      <c r="LDN185" s="228"/>
      <c r="LDO185" s="228"/>
      <c r="LDP185" s="229"/>
      <c r="LDQ185" s="230"/>
      <c r="LDR185" s="230"/>
      <c r="LDS185" s="231"/>
      <c r="LDT185" s="229"/>
      <c r="LDU185" s="230"/>
      <c r="LDV185" s="229"/>
      <c r="LDW185" s="229"/>
      <c r="LDX185" s="230"/>
      <c r="LDY185" s="230"/>
      <c r="LDZ185" s="230"/>
      <c r="LEA185" s="230"/>
      <c r="LEB185" s="230"/>
      <c r="LEC185" s="230"/>
      <c r="LED185" s="230"/>
      <c r="LEE185" s="230"/>
      <c r="LEF185" s="230"/>
      <c r="LEG185" s="230"/>
      <c r="LEH185" s="230"/>
      <c r="LEI185" s="230"/>
      <c r="LEJ185" s="229"/>
      <c r="LEK185" s="226"/>
      <c r="LEL185" s="227"/>
      <c r="LEM185" s="227"/>
      <c r="LEN185" s="227"/>
      <c r="LEO185" s="228"/>
      <c r="LEP185" s="228"/>
      <c r="LEQ185" s="228"/>
      <c r="LER185" s="228"/>
      <c r="LES185" s="228"/>
      <c r="LET185" s="228"/>
      <c r="LEU185" s="229"/>
      <c r="LEV185" s="230"/>
      <c r="LEW185" s="230"/>
      <c r="LEX185" s="231"/>
      <c r="LEY185" s="229"/>
      <c r="LEZ185" s="230"/>
      <c r="LFA185" s="229"/>
      <c r="LFB185" s="229"/>
      <c r="LFC185" s="230"/>
      <c r="LFD185" s="230"/>
      <c r="LFE185" s="230"/>
      <c r="LFF185" s="230"/>
      <c r="LFG185" s="230"/>
      <c r="LFH185" s="230"/>
      <c r="LFI185" s="230"/>
      <c r="LFJ185" s="230"/>
      <c r="LFK185" s="230"/>
      <c r="LFL185" s="230"/>
      <c r="LFM185" s="230"/>
      <c r="LFN185" s="230"/>
      <c r="LFO185" s="229"/>
      <c r="LFP185" s="226"/>
      <c r="LFQ185" s="227"/>
      <c r="LFR185" s="227"/>
      <c r="LFS185" s="227"/>
      <c r="LFT185" s="228"/>
      <c r="LFU185" s="228"/>
      <c r="LFV185" s="228"/>
      <c r="LFW185" s="228"/>
      <c r="LFX185" s="228"/>
      <c r="LFY185" s="228"/>
      <c r="LFZ185" s="229"/>
      <c r="LGA185" s="230"/>
      <c r="LGB185" s="230"/>
      <c r="LGC185" s="231"/>
      <c r="LGD185" s="229"/>
      <c r="LGE185" s="230"/>
      <c r="LGF185" s="229"/>
      <c r="LGG185" s="229"/>
      <c r="LGH185" s="230"/>
      <c r="LGI185" s="230"/>
      <c r="LGJ185" s="230"/>
      <c r="LGK185" s="230"/>
      <c r="LGL185" s="230"/>
      <c r="LGM185" s="230"/>
      <c r="LGN185" s="230"/>
      <c r="LGO185" s="230"/>
      <c r="LGP185" s="230"/>
      <c r="LGQ185" s="230"/>
      <c r="LGR185" s="230"/>
      <c r="LGS185" s="230"/>
      <c r="LGT185" s="229"/>
      <c r="LGU185" s="226"/>
      <c r="LGV185" s="227"/>
      <c r="LGW185" s="227"/>
      <c r="LGX185" s="227"/>
      <c r="LGY185" s="228"/>
      <c r="LGZ185" s="228"/>
      <c r="LHA185" s="228"/>
      <c r="LHB185" s="228"/>
      <c r="LHC185" s="228"/>
      <c r="LHD185" s="228"/>
      <c r="LHE185" s="229"/>
      <c r="LHF185" s="230"/>
      <c r="LHG185" s="230"/>
      <c r="LHH185" s="231"/>
      <c r="LHI185" s="229"/>
      <c r="LHJ185" s="230"/>
      <c r="LHK185" s="229"/>
      <c r="LHL185" s="229"/>
      <c r="LHM185" s="230"/>
      <c r="LHN185" s="230"/>
      <c r="LHO185" s="230"/>
      <c r="LHP185" s="230"/>
      <c r="LHQ185" s="230"/>
      <c r="LHR185" s="230"/>
      <c r="LHS185" s="230"/>
      <c r="LHT185" s="230"/>
      <c r="LHU185" s="230"/>
      <c r="LHV185" s="230"/>
      <c r="LHW185" s="230"/>
      <c r="LHX185" s="230"/>
      <c r="LHY185" s="229"/>
      <c r="LHZ185" s="226"/>
      <c r="LIA185" s="227"/>
      <c r="LIB185" s="227"/>
      <c r="LIC185" s="227"/>
      <c r="LID185" s="228"/>
      <c r="LIE185" s="228"/>
      <c r="LIF185" s="228"/>
      <c r="LIG185" s="228"/>
      <c r="LIH185" s="228"/>
      <c r="LII185" s="228"/>
      <c r="LIJ185" s="229"/>
      <c r="LIK185" s="230"/>
      <c r="LIL185" s="230"/>
      <c r="LIM185" s="231"/>
      <c r="LIN185" s="229"/>
      <c r="LIO185" s="230"/>
      <c r="LIP185" s="229"/>
      <c r="LIQ185" s="229"/>
      <c r="LIR185" s="230"/>
      <c r="LIS185" s="230"/>
      <c r="LIT185" s="230"/>
      <c r="LIU185" s="230"/>
      <c r="LIV185" s="230"/>
      <c r="LIW185" s="230"/>
      <c r="LIX185" s="230"/>
      <c r="LIY185" s="230"/>
      <c r="LIZ185" s="230"/>
      <c r="LJA185" s="230"/>
      <c r="LJB185" s="230"/>
      <c r="LJC185" s="230"/>
      <c r="LJD185" s="229"/>
      <c r="LJE185" s="226"/>
      <c r="LJF185" s="227"/>
      <c r="LJG185" s="227"/>
      <c r="LJH185" s="227"/>
      <c r="LJI185" s="228"/>
      <c r="LJJ185" s="228"/>
      <c r="LJK185" s="228"/>
      <c r="LJL185" s="228"/>
      <c r="LJM185" s="228"/>
      <c r="LJN185" s="228"/>
      <c r="LJO185" s="229"/>
      <c r="LJP185" s="230"/>
      <c r="LJQ185" s="230"/>
      <c r="LJR185" s="231"/>
      <c r="LJS185" s="229"/>
      <c r="LJT185" s="230"/>
      <c r="LJU185" s="229"/>
      <c r="LJV185" s="229"/>
      <c r="LJW185" s="230"/>
      <c r="LJX185" s="230"/>
      <c r="LJY185" s="230"/>
      <c r="LJZ185" s="230"/>
      <c r="LKA185" s="230"/>
      <c r="LKB185" s="230"/>
      <c r="LKC185" s="230"/>
      <c r="LKD185" s="230"/>
      <c r="LKE185" s="230"/>
      <c r="LKF185" s="230"/>
      <c r="LKG185" s="230"/>
      <c r="LKH185" s="230"/>
      <c r="LKI185" s="229"/>
      <c r="LKJ185" s="226"/>
      <c r="LKK185" s="227"/>
      <c r="LKL185" s="227"/>
      <c r="LKM185" s="227"/>
      <c r="LKN185" s="228"/>
      <c r="LKO185" s="228"/>
      <c r="LKP185" s="228"/>
      <c r="LKQ185" s="228"/>
      <c r="LKR185" s="228"/>
      <c r="LKS185" s="228"/>
      <c r="LKT185" s="229"/>
      <c r="LKU185" s="230"/>
      <c r="LKV185" s="230"/>
      <c r="LKW185" s="231"/>
      <c r="LKX185" s="229"/>
      <c r="LKY185" s="230"/>
      <c r="LKZ185" s="229"/>
      <c r="LLA185" s="229"/>
      <c r="LLB185" s="230"/>
      <c r="LLC185" s="230"/>
      <c r="LLD185" s="230"/>
      <c r="LLE185" s="230"/>
      <c r="LLF185" s="230"/>
      <c r="LLG185" s="230"/>
      <c r="LLH185" s="230"/>
      <c r="LLI185" s="230"/>
      <c r="LLJ185" s="230"/>
      <c r="LLK185" s="230"/>
      <c r="LLL185" s="230"/>
      <c r="LLM185" s="230"/>
      <c r="LLN185" s="229"/>
      <c r="LLO185" s="226"/>
      <c r="LLP185" s="227"/>
      <c r="LLQ185" s="227"/>
      <c r="LLR185" s="227"/>
      <c r="LLS185" s="228"/>
      <c r="LLT185" s="228"/>
      <c r="LLU185" s="228"/>
      <c r="LLV185" s="228"/>
      <c r="LLW185" s="228"/>
      <c r="LLX185" s="228"/>
      <c r="LLY185" s="229"/>
      <c r="LLZ185" s="230"/>
      <c r="LMA185" s="230"/>
      <c r="LMB185" s="231"/>
      <c r="LMC185" s="229"/>
      <c r="LMD185" s="230"/>
      <c r="LME185" s="229"/>
      <c r="LMF185" s="229"/>
      <c r="LMG185" s="230"/>
      <c r="LMH185" s="230"/>
      <c r="LMI185" s="230"/>
      <c r="LMJ185" s="230"/>
      <c r="LMK185" s="230"/>
      <c r="LML185" s="230"/>
      <c r="LMM185" s="230"/>
      <c r="LMN185" s="230"/>
      <c r="LMO185" s="230"/>
      <c r="LMP185" s="230"/>
      <c r="LMQ185" s="230"/>
      <c r="LMR185" s="230"/>
      <c r="LMS185" s="229"/>
      <c r="LMT185" s="226"/>
      <c r="LMU185" s="227"/>
      <c r="LMV185" s="227"/>
      <c r="LMW185" s="227"/>
      <c r="LMX185" s="228"/>
      <c r="LMY185" s="228"/>
      <c r="LMZ185" s="228"/>
      <c r="LNA185" s="228"/>
      <c r="LNB185" s="228"/>
      <c r="LNC185" s="228"/>
      <c r="LND185" s="229"/>
      <c r="LNE185" s="230"/>
      <c r="LNF185" s="230"/>
      <c r="LNG185" s="231"/>
      <c r="LNH185" s="229"/>
      <c r="LNI185" s="230"/>
      <c r="LNJ185" s="229"/>
      <c r="LNK185" s="229"/>
      <c r="LNL185" s="230"/>
      <c r="LNM185" s="230"/>
      <c r="LNN185" s="230"/>
      <c r="LNO185" s="230"/>
      <c r="LNP185" s="230"/>
      <c r="LNQ185" s="230"/>
      <c r="LNR185" s="230"/>
      <c r="LNS185" s="230"/>
      <c r="LNT185" s="230"/>
      <c r="LNU185" s="230"/>
      <c r="LNV185" s="230"/>
      <c r="LNW185" s="230"/>
      <c r="LNX185" s="229"/>
      <c r="LNY185" s="226"/>
      <c r="LNZ185" s="227"/>
      <c r="LOA185" s="227"/>
      <c r="LOB185" s="227"/>
      <c r="LOC185" s="228"/>
      <c r="LOD185" s="228"/>
      <c r="LOE185" s="228"/>
      <c r="LOF185" s="228"/>
      <c r="LOG185" s="228"/>
      <c r="LOH185" s="228"/>
      <c r="LOI185" s="229"/>
      <c r="LOJ185" s="230"/>
      <c r="LOK185" s="230"/>
      <c r="LOL185" s="231"/>
      <c r="LOM185" s="229"/>
      <c r="LON185" s="230"/>
      <c r="LOO185" s="229"/>
      <c r="LOP185" s="229"/>
      <c r="LOQ185" s="230"/>
      <c r="LOR185" s="230"/>
      <c r="LOS185" s="230"/>
      <c r="LOT185" s="230"/>
      <c r="LOU185" s="230"/>
      <c r="LOV185" s="230"/>
      <c r="LOW185" s="230"/>
      <c r="LOX185" s="230"/>
      <c r="LOY185" s="230"/>
      <c r="LOZ185" s="230"/>
      <c r="LPA185" s="230"/>
      <c r="LPB185" s="230"/>
      <c r="LPC185" s="229"/>
      <c r="LPD185" s="226"/>
      <c r="LPE185" s="227"/>
      <c r="LPF185" s="227"/>
      <c r="LPG185" s="227"/>
      <c r="LPH185" s="228"/>
      <c r="LPI185" s="228"/>
      <c r="LPJ185" s="228"/>
      <c r="LPK185" s="228"/>
      <c r="LPL185" s="228"/>
      <c r="LPM185" s="228"/>
      <c r="LPN185" s="229"/>
      <c r="LPO185" s="230"/>
      <c r="LPP185" s="230"/>
      <c r="LPQ185" s="231"/>
      <c r="LPR185" s="229"/>
      <c r="LPS185" s="230"/>
      <c r="LPT185" s="229"/>
      <c r="LPU185" s="229"/>
      <c r="LPV185" s="230"/>
      <c r="LPW185" s="230"/>
      <c r="LPX185" s="230"/>
      <c r="LPY185" s="230"/>
      <c r="LPZ185" s="230"/>
      <c r="LQA185" s="230"/>
      <c r="LQB185" s="230"/>
      <c r="LQC185" s="230"/>
      <c r="LQD185" s="230"/>
      <c r="LQE185" s="230"/>
      <c r="LQF185" s="230"/>
      <c r="LQG185" s="230"/>
      <c r="LQH185" s="229"/>
      <c r="LQI185" s="226"/>
      <c r="LQJ185" s="227"/>
      <c r="LQK185" s="227"/>
      <c r="LQL185" s="227"/>
      <c r="LQM185" s="228"/>
      <c r="LQN185" s="228"/>
      <c r="LQO185" s="228"/>
      <c r="LQP185" s="228"/>
      <c r="LQQ185" s="228"/>
      <c r="LQR185" s="228"/>
      <c r="LQS185" s="229"/>
      <c r="LQT185" s="230"/>
      <c r="LQU185" s="230"/>
      <c r="LQV185" s="231"/>
      <c r="LQW185" s="229"/>
      <c r="LQX185" s="230"/>
      <c r="LQY185" s="229"/>
      <c r="LQZ185" s="229"/>
      <c r="LRA185" s="230"/>
      <c r="LRB185" s="230"/>
      <c r="LRC185" s="230"/>
      <c r="LRD185" s="230"/>
      <c r="LRE185" s="230"/>
      <c r="LRF185" s="230"/>
      <c r="LRG185" s="230"/>
      <c r="LRH185" s="230"/>
      <c r="LRI185" s="230"/>
      <c r="LRJ185" s="230"/>
      <c r="LRK185" s="230"/>
      <c r="LRL185" s="230"/>
      <c r="LRM185" s="229"/>
      <c r="LRN185" s="226"/>
      <c r="LRO185" s="227"/>
      <c r="LRP185" s="227"/>
      <c r="LRQ185" s="227"/>
      <c r="LRR185" s="228"/>
      <c r="LRS185" s="228"/>
      <c r="LRT185" s="228"/>
      <c r="LRU185" s="228"/>
      <c r="LRV185" s="228"/>
      <c r="LRW185" s="228"/>
      <c r="LRX185" s="229"/>
      <c r="LRY185" s="230"/>
      <c r="LRZ185" s="230"/>
      <c r="LSA185" s="231"/>
      <c r="LSB185" s="229"/>
      <c r="LSC185" s="230"/>
      <c r="LSD185" s="229"/>
      <c r="LSE185" s="229"/>
      <c r="LSF185" s="230"/>
      <c r="LSG185" s="230"/>
      <c r="LSH185" s="230"/>
      <c r="LSI185" s="230"/>
      <c r="LSJ185" s="230"/>
      <c r="LSK185" s="230"/>
      <c r="LSL185" s="230"/>
      <c r="LSM185" s="230"/>
      <c r="LSN185" s="230"/>
      <c r="LSO185" s="230"/>
      <c r="LSP185" s="230"/>
      <c r="LSQ185" s="230"/>
      <c r="LSR185" s="229"/>
      <c r="LSS185" s="226"/>
      <c r="LST185" s="227"/>
      <c r="LSU185" s="227"/>
      <c r="LSV185" s="227"/>
      <c r="LSW185" s="228"/>
      <c r="LSX185" s="228"/>
      <c r="LSY185" s="228"/>
      <c r="LSZ185" s="228"/>
      <c r="LTA185" s="228"/>
      <c r="LTB185" s="228"/>
      <c r="LTC185" s="229"/>
      <c r="LTD185" s="230"/>
      <c r="LTE185" s="230"/>
      <c r="LTF185" s="231"/>
      <c r="LTG185" s="229"/>
      <c r="LTH185" s="230"/>
      <c r="LTI185" s="229"/>
      <c r="LTJ185" s="229"/>
      <c r="LTK185" s="230"/>
      <c r="LTL185" s="230"/>
      <c r="LTM185" s="230"/>
      <c r="LTN185" s="230"/>
      <c r="LTO185" s="230"/>
      <c r="LTP185" s="230"/>
      <c r="LTQ185" s="230"/>
      <c r="LTR185" s="230"/>
      <c r="LTS185" s="230"/>
      <c r="LTT185" s="230"/>
      <c r="LTU185" s="230"/>
      <c r="LTV185" s="230"/>
      <c r="LTW185" s="229"/>
      <c r="LTX185" s="226"/>
      <c r="LTY185" s="227"/>
      <c r="LTZ185" s="227"/>
      <c r="LUA185" s="227"/>
      <c r="LUB185" s="228"/>
      <c r="LUC185" s="228"/>
      <c r="LUD185" s="228"/>
      <c r="LUE185" s="228"/>
      <c r="LUF185" s="228"/>
      <c r="LUG185" s="228"/>
      <c r="LUH185" s="229"/>
      <c r="LUI185" s="230"/>
      <c r="LUJ185" s="230"/>
      <c r="LUK185" s="231"/>
      <c r="LUL185" s="229"/>
      <c r="LUM185" s="230"/>
      <c r="LUN185" s="229"/>
      <c r="LUO185" s="229"/>
      <c r="LUP185" s="230"/>
      <c r="LUQ185" s="230"/>
      <c r="LUR185" s="230"/>
      <c r="LUS185" s="230"/>
      <c r="LUT185" s="230"/>
      <c r="LUU185" s="230"/>
      <c r="LUV185" s="230"/>
      <c r="LUW185" s="230"/>
      <c r="LUX185" s="230"/>
      <c r="LUY185" s="230"/>
      <c r="LUZ185" s="230"/>
      <c r="LVA185" s="230"/>
      <c r="LVB185" s="229"/>
      <c r="LVC185" s="226"/>
      <c r="LVD185" s="227"/>
      <c r="LVE185" s="227"/>
      <c r="LVF185" s="227"/>
      <c r="LVG185" s="228"/>
      <c r="LVH185" s="228"/>
      <c r="LVI185" s="228"/>
      <c r="LVJ185" s="228"/>
      <c r="LVK185" s="228"/>
      <c r="LVL185" s="228"/>
      <c r="LVM185" s="229"/>
      <c r="LVN185" s="230"/>
      <c r="LVO185" s="230"/>
      <c r="LVP185" s="231"/>
      <c r="LVQ185" s="229"/>
      <c r="LVR185" s="230"/>
      <c r="LVS185" s="229"/>
      <c r="LVT185" s="229"/>
      <c r="LVU185" s="230"/>
      <c r="LVV185" s="230"/>
      <c r="LVW185" s="230"/>
      <c r="LVX185" s="230"/>
      <c r="LVY185" s="230"/>
      <c r="LVZ185" s="230"/>
      <c r="LWA185" s="230"/>
      <c r="LWB185" s="230"/>
      <c r="LWC185" s="230"/>
      <c r="LWD185" s="230"/>
      <c r="LWE185" s="230"/>
      <c r="LWF185" s="230"/>
      <c r="LWG185" s="229"/>
      <c r="LWH185" s="226"/>
      <c r="LWI185" s="227"/>
      <c r="LWJ185" s="227"/>
      <c r="LWK185" s="227"/>
      <c r="LWL185" s="228"/>
      <c r="LWM185" s="228"/>
      <c r="LWN185" s="228"/>
      <c r="LWO185" s="228"/>
      <c r="LWP185" s="228"/>
      <c r="LWQ185" s="228"/>
      <c r="LWR185" s="229"/>
      <c r="LWS185" s="230"/>
      <c r="LWT185" s="230"/>
      <c r="LWU185" s="231"/>
      <c r="LWV185" s="229"/>
      <c r="LWW185" s="230"/>
      <c r="LWX185" s="229"/>
      <c r="LWY185" s="229"/>
      <c r="LWZ185" s="230"/>
      <c r="LXA185" s="230"/>
      <c r="LXB185" s="230"/>
      <c r="LXC185" s="230"/>
      <c r="LXD185" s="230"/>
      <c r="LXE185" s="230"/>
      <c r="LXF185" s="230"/>
      <c r="LXG185" s="230"/>
      <c r="LXH185" s="230"/>
      <c r="LXI185" s="230"/>
      <c r="LXJ185" s="230"/>
      <c r="LXK185" s="230"/>
      <c r="LXL185" s="229"/>
      <c r="LXM185" s="226"/>
      <c r="LXN185" s="227"/>
      <c r="LXO185" s="227"/>
      <c r="LXP185" s="227"/>
      <c r="LXQ185" s="228"/>
      <c r="LXR185" s="228"/>
      <c r="LXS185" s="228"/>
      <c r="LXT185" s="228"/>
      <c r="LXU185" s="228"/>
      <c r="LXV185" s="228"/>
      <c r="LXW185" s="229"/>
      <c r="LXX185" s="230"/>
      <c r="LXY185" s="230"/>
      <c r="LXZ185" s="231"/>
      <c r="LYA185" s="229"/>
      <c r="LYB185" s="230"/>
      <c r="LYC185" s="229"/>
      <c r="LYD185" s="229"/>
      <c r="LYE185" s="230"/>
      <c r="LYF185" s="230"/>
      <c r="LYG185" s="230"/>
      <c r="LYH185" s="230"/>
      <c r="LYI185" s="230"/>
      <c r="LYJ185" s="230"/>
      <c r="LYK185" s="230"/>
      <c r="LYL185" s="230"/>
      <c r="LYM185" s="230"/>
      <c r="LYN185" s="230"/>
      <c r="LYO185" s="230"/>
      <c r="LYP185" s="230"/>
      <c r="LYQ185" s="229"/>
      <c r="LYR185" s="226"/>
      <c r="LYS185" s="227"/>
      <c r="LYT185" s="227"/>
      <c r="LYU185" s="227"/>
      <c r="LYV185" s="228"/>
      <c r="LYW185" s="228"/>
      <c r="LYX185" s="228"/>
      <c r="LYY185" s="228"/>
      <c r="LYZ185" s="228"/>
      <c r="LZA185" s="228"/>
      <c r="LZB185" s="229"/>
      <c r="LZC185" s="230"/>
      <c r="LZD185" s="230"/>
      <c r="LZE185" s="231"/>
      <c r="LZF185" s="229"/>
      <c r="LZG185" s="230"/>
      <c r="LZH185" s="229"/>
      <c r="LZI185" s="229"/>
      <c r="LZJ185" s="230"/>
      <c r="LZK185" s="230"/>
      <c r="LZL185" s="230"/>
      <c r="LZM185" s="230"/>
      <c r="LZN185" s="230"/>
      <c r="LZO185" s="230"/>
      <c r="LZP185" s="230"/>
      <c r="LZQ185" s="230"/>
      <c r="LZR185" s="230"/>
      <c r="LZS185" s="230"/>
      <c r="LZT185" s="230"/>
      <c r="LZU185" s="230"/>
      <c r="LZV185" s="229"/>
      <c r="LZW185" s="226"/>
      <c r="LZX185" s="227"/>
      <c r="LZY185" s="227"/>
      <c r="LZZ185" s="227"/>
      <c r="MAA185" s="228"/>
      <c r="MAB185" s="228"/>
      <c r="MAC185" s="228"/>
      <c r="MAD185" s="228"/>
      <c r="MAE185" s="228"/>
      <c r="MAF185" s="228"/>
      <c r="MAG185" s="229"/>
      <c r="MAH185" s="230"/>
      <c r="MAI185" s="230"/>
      <c r="MAJ185" s="231"/>
      <c r="MAK185" s="229"/>
      <c r="MAL185" s="230"/>
      <c r="MAM185" s="229"/>
      <c r="MAN185" s="229"/>
      <c r="MAO185" s="230"/>
      <c r="MAP185" s="230"/>
      <c r="MAQ185" s="230"/>
      <c r="MAR185" s="230"/>
      <c r="MAS185" s="230"/>
      <c r="MAT185" s="230"/>
      <c r="MAU185" s="230"/>
      <c r="MAV185" s="230"/>
      <c r="MAW185" s="230"/>
      <c r="MAX185" s="230"/>
      <c r="MAY185" s="230"/>
      <c r="MAZ185" s="230"/>
      <c r="MBA185" s="229"/>
      <c r="MBB185" s="226"/>
      <c r="MBC185" s="227"/>
      <c r="MBD185" s="227"/>
      <c r="MBE185" s="227"/>
      <c r="MBF185" s="228"/>
      <c r="MBG185" s="228"/>
      <c r="MBH185" s="228"/>
      <c r="MBI185" s="228"/>
      <c r="MBJ185" s="228"/>
      <c r="MBK185" s="228"/>
      <c r="MBL185" s="229"/>
      <c r="MBM185" s="230"/>
      <c r="MBN185" s="230"/>
      <c r="MBO185" s="231"/>
      <c r="MBP185" s="229"/>
      <c r="MBQ185" s="230"/>
      <c r="MBR185" s="229"/>
      <c r="MBS185" s="229"/>
      <c r="MBT185" s="230"/>
      <c r="MBU185" s="230"/>
      <c r="MBV185" s="230"/>
      <c r="MBW185" s="230"/>
      <c r="MBX185" s="230"/>
      <c r="MBY185" s="230"/>
      <c r="MBZ185" s="230"/>
      <c r="MCA185" s="230"/>
      <c r="MCB185" s="230"/>
      <c r="MCC185" s="230"/>
      <c r="MCD185" s="230"/>
      <c r="MCE185" s="230"/>
      <c r="MCF185" s="229"/>
      <c r="MCG185" s="226"/>
      <c r="MCH185" s="227"/>
      <c r="MCI185" s="227"/>
      <c r="MCJ185" s="227"/>
      <c r="MCK185" s="228"/>
      <c r="MCL185" s="228"/>
      <c r="MCM185" s="228"/>
      <c r="MCN185" s="228"/>
      <c r="MCO185" s="228"/>
      <c r="MCP185" s="228"/>
      <c r="MCQ185" s="229"/>
      <c r="MCR185" s="230"/>
      <c r="MCS185" s="230"/>
      <c r="MCT185" s="231"/>
      <c r="MCU185" s="229"/>
      <c r="MCV185" s="230"/>
      <c r="MCW185" s="229"/>
      <c r="MCX185" s="229"/>
      <c r="MCY185" s="230"/>
      <c r="MCZ185" s="230"/>
      <c r="MDA185" s="230"/>
      <c r="MDB185" s="230"/>
      <c r="MDC185" s="230"/>
      <c r="MDD185" s="230"/>
      <c r="MDE185" s="230"/>
      <c r="MDF185" s="230"/>
      <c r="MDG185" s="230"/>
      <c r="MDH185" s="230"/>
      <c r="MDI185" s="230"/>
      <c r="MDJ185" s="230"/>
      <c r="MDK185" s="229"/>
      <c r="MDL185" s="226"/>
      <c r="MDM185" s="227"/>
      <c r="MDN185" s="227"/>
      <c r="MDO185" s="227"/>
      <c r="MDP185" s="228"/>
      <c r="MDQ185" s="228"/>
      <c r="MDR185" s="228"/>
      <c r="MDS185" s="228"/>
      <c r="MDT185" s="228"/>
      <c r="MDU185" s="228"/>
      <c r="MDV185" s="229"/>
      <c r="MDW185" s="230"/>
      <c r="MDX185" s="230"/>
      <c r="MDY185" s="231"/>
      <c r="MDZ185" s="229"/>
      <c r="MEA185" s="230"/>
      <c r="MEB185" s="229"/>
      <c r="MEC185" s="229"/>
      <c r="MED185" s="230"/>
      <c r="MEE185" s="230"/>
      <c r="MEF185" s="230"/>
      <c r="MEG185" s="230"/>
      <c r="MEH185" s="230"/>
      <c r="MEI185" s="230"/>
      <c r="MEJ185" s="230"/>
      <c r="MEK185" s="230"/>
      <c r="MEL185" s="230"/>
      <c r="MEM185" s="230"/>
      <c r="MEN185" s="230"/>
      <c r="MEO185" s="230"/>
      <c r="MEP185" s="229"/>
      <c r="MEQ185" s="226"/>
      <c r="MER185" s="227"/>
      <c r="MES185" s="227"/>
      <c r="MET185" s="227"/>
      <c r="MEU185" s="228"/>
      <c r="MEV185" s="228"/>
      <c r="MEW185" s="228"/>
      <c r="MEX185" s="228"/>
      <c r="MEY185" s="228"/>
      <c r="MEZ185" s="228"/>
      <c r="MFA185" s="229"/>
      <c r="MFB185" s="230"/>
      <c r="MFC185" s="230"/>
      <c r="MFD185" s="231"/>
      <c r="MFE185" s="229"/>
      <c r="MFF185" s="230"/>
      <c r="MFG185" s="229"/>
      <c r="MFH185" s="229"/>
      <c r="MFI185" s="230"/>
      <c r="MFJ185" s="230"/>
      <c r="MFK185" s="230"/>
      <c r="MFL185" s="230"/>
      <c r="MFM185" s="230"/>
      <c r="MFN185" s="230"/>
      <c r="MFO185" s="230"/>
      <c r="MFP185" s="230"/>
      <c r="MFQ185" s="230"/>
      <c r="MFR185" s="230"/>
      <c r="MFS185" s="230"/>
      <c r="MFT185" s="230"/>
      <c r="MFU185" s="229"/>
      <c r="MFV185" s="226"/>
      <c r="MFW185" s="227"/>
      <c r="MFX185" s="227"/>
      <c r="MFY185" s="227"/>
      <c r="MFZ185" s="228"/>
      <c r="MGA185" s="228"/>
      <c r="MGB185" s="228"/>
      <c r="MGC185" s="228"/>
      <c r="MGD185" s="228"/>
      <c r="MGE185" s="228"/>
      <c r="MGF185" s="229"/>
      <c r="MGG185" s="230"/>
      <c r="MGH185" s="230"/>
      <c r="MGI185" s="231"/>
      <c r="MGJ185" s="229"/>
      <c r="MGK185" s="230"/>
      <c r="MGL185" s="229"/>
      <c r="MGM185" s="229"/>
      <c r="MGN185" s="230"/>
      <c r="MGO185" s="230"/>
      <c r="MGP185" s="230"/>
      <c r="MGQ185" s="230"/>
      <c r="MGR185" s="230"/>
      <c r="MGS185" s="230"/>
      <c r="MGT185" s="230"/>
      <c r="MGU185" s="230"/>
      <c r="MGV185" s="230"/>
      <c r="MGW185" s="230"/>
      <c r="MGX185" s="230"/>
      <c r="MGY185" s="230"/>
      <c r="MGZ185" s="229"/>
      <c r="MHA185" s="226"/>
      <c r="MHB185" s="227"/>
      <c r="MHC185" s="227"/>
      <c r="MHD185" s="227"/>
      <c r="MHE185" s="228"/>
      <c r="MHF185" s="228"/>
      <c r="MHG185" s="228"/>
      <c r="MHH185" s="228"/>
      <c r="MHI185" s="228"/>
      <c r="MHJ185" s="228"/>
      <c r="MHK185" s="229"/>
      <c r="MHL185" s="230"/>
      <c r="MHM185" s="230"/>
      <c r="MHN185" s="231"/>
      <c r="MHO185" s="229"/>
      <c r="MHP185" s="230"/>
      <c r="MHQ185" s="229"/>
      <c r="MHR185" s="229"/>
      <c r="MHS185" s="230"/>
      <c r="MHT185" s="230"/>
      <c r="MHU185" s="230"/>
      <c r="MHV185" s="230"/>
      <c r="MHW185" s="230"/>
      <c r="MHX185" s="230"/>
      <c r="MHY185" s="230"/>
      <c r="MHZ185" s="230"/>
      <c r="MIA185" s="230"/>
      <c r="MIB185" s="230"/>
      <c r="MIC185" s="230"/>
      <c r="MID185" s="230"/>
      <c r="MIE185" s="229"/>
      <c r="MIF185" s="226"/>
      <c r="MIG185" s="227"/>
      <c r="MIH185" s="227"/>
      <c r="MII185" s="227"/>
      <c r="MIJ185" s="228"/>
      <c r="MIK185" s="228"/>
      <c r="MIL185" s="228"/>
      <c r="MIM185" s="228"/>
      <c r="MIN185" s="228"/>
      <c r="MIO185" s="228"/>
      <c r="MIP185" s="229"/>
      <c r="MIQ185" s="230"/>
      <c r="MIR185" s="230"/>
      <c r="MIS185" s="231"/>
      <c r="MIT185" s="229"/>
      <c r="MIU185" s="230"/>
      <c r="MIV185" s="229"/>
      <c r="MIW185" s="229"/>
      <c r="MIX185" s="230"/>
      <c r="MIY185" s="230"/>
      <c r="MIZ185" s="230"/>
      <c r="MJA185" s="230"/>
      <c r="MJB185" s="230"/>
      <c r="MJC185" s="230"/>
      <c r="MJD185" s="230"/>
      <c r="MJE185" s="230"/>
      <c r="MJF185" s="230"/>
      <c r="MJG185" s="230"/>
      <c r="MJH185" s="230"/>
      <c r="MJI185" s="230"/>
      <c r="MJJ185" s="229"/>
      <c r="MJK185" s="226"/>
      <c r="MJL185" s="227"/>
      <c r="MJM185" s="227"/>
      <c r="MJN185" s="227"/>
      <c r="MJO185" s="228"/>
      <c r="MJP185" s="228"/>
      <c r="MJQ185" s="228"/>
      <c r="MJR185" s="228"/>
      <c r="MJS185" s="228"/>
      <c r="MJT185" s="228"/>
      <c r="MJU185" s="229"/>
      <c r="MJV185" s="230"/>
      <c r="MJW185" s="230"/>
      <c r="MJX185" s="231"/>
      <c r="MJY185" s="229"/>
      <c r="MJZ185" s="230"/>
      <c r="MKA185" s="229"/>
      <c r="MKB185" s="229"/>
      <c r="MKC185" s="230"/>
      <c r="MKD185" s="230"/>
      <c r="MKE185" s="230"/>
      <c r="MKF185" s="230"/>
      <c r="MKG185" s="230"/>
      <c r="MKH185" s="230"/>
      <c r="MKI185" s="230"/>
      <c r="MKJ185" s="230"/>
      <c r="MKK185" s="230"/>
      <c r="MKL185" s="230"/>
      <c r="MKM185" s="230"/>
      <c r="MKN185" s="230"/>
      <c r="MKO185" s="229"/>
      <c r="MKP185" s="226"/>
      <c r="MKQ185" s="227"/>
      <c r="MKR185" s="227"/>
      <c r="MKS185" s="227"/>
      <c r="MKT185" s="228"/>
      <c r="MKU185" s="228"/>
      <c r="MKV185" s="228"/>
      <c r="MKW185" s="228"/>
      <c r="MKX185" s="228"/>
      <c r="MKY185" s="228"/>
      <c r="MKZ185" s="229"/>
      <c r="MLA185" s="230"/>
      <c r="MLB185" s="230"/>
      <c r="MLC185" s="231"/>
      <c r="MLD185" s="229"/>
      <c r="MLE185" s="230"/>
      <c r="MLF185" s="229"/>
      <c r="MLG185" s="229"/>
      <c r="MLH185" s="230"/>
      <c r="MLI185" s="230"/>
      <c r="MLJ185" s="230"/>
      <c r="MLK185" s="230"/>
      <c r="MLL185" s="230"/>
      <c r="MLM185" s="230"/>
      <c r="MLN185" s="230"/>
      <c r="MLO185" s="230"/>
      <c r="MLP185" s="230"/>
      <c r="MLQ185" s="230"/>
      <c r="MLR185" s="230"/>
      <c r="MLS185" s="230"/>
      <c r="MLT185" s="229"/>
      <c r="MLU185" s="226"/>
      <c r="MLV185" s="227"/>
      <c r="MLW185" s="227"/>
      <c r="MLX185" s="227"/>
      <c r="MLY185" s="228"/>
      <c r="MLZ185" s="228"/>
      <c r="MMA185" s="228"/>
      <c r="MMB185" s="228"/>
      <c r="MMC185" s="228"/>
      <c r="MMD185" s="228"/>
      <c r="MME185" s="229"/>
      <c r="MMF185" s="230"/>
      <c r="MMG185" s="230"/>
      <c r="MMH185" s="231"/>
      <c r="MMI185" s="229"/>
      <c r="MMJ185" s="230"/>
      <c r="MMK185" s="229"/>
      <c r="MML185" s="229"/>
      <c r="MMM185" s="230"/>
      <c r="MMN185" s="230"/>
      <c r="MMO185" s="230"/>
      <c r="MMP185" s="230"/>
      <c r="MMQ185" s="230"/>
      <c r="MMR185" s="230"/>
      <c r="MMS185" s="230"/>
      <c r="MMT185" s="230"/>
      <c r="MMU185" s="230"/>
      <c r="MMV185" s="230"/>
      <c r="MMW185" s="230"/>
      <c r="MMX185" s="230"/>
      <c r="MMY185" s="229"/>
      <c r="MMZ185" s="226"/>
      <c r="MNA185" s="227"/>
      <c r="MNB185" s="227"/>
      <c r="MNC185" s="227"/>
      <c r="MND185" s="228"/>
      <c r="MNE185" s="228"/>
      <c r="MNF185" s="228"/>
      <c r="MNG185" s="228"/>
      <c r="MNH185" s="228"/>
      <c r="MNI185" s="228"/>
      <c r="MNJ185" s="229"/>
      <c r="MNK185" s="230"/>
      <c r="MNL185" s="230"/>
      <c r="MNM185" s="231"/>
      <c r="MNN185" s="229"/>
      <c r="MNO185" s="230"/>
      <c r="MNP185" s="229"/>
      <c r="MNQ185" s="229"/>
      <c r="MNR185" s="230"/>
      <c r="MNS185" s="230"/>
      <c r="MNT185" s="230"/>
      <c r="MNU185" s="230"/>
      <c r="MNV185" s="230"/>
      <c r="MNW185" s="230"/>
      <c r="MNX185" s="230"/>
      <c r="MNY185" s="230"/>
      <c r="MNZ185" s="230"/>
      <c r="MOA185" s="230"/>
      <c r="MOB185" s="230"/>
      <c r="MOC185" s="230"/>
      <c r="MOD185" s="229"/>
      <c r="MOE185" s="226"/>
      <c r="MOF185" s="227"/>
      <c r="MOG185" s="227"/>
      <c r="MOH185" s="227"/>
      <c r="MOI185" s="228"/>
      <c r="MOJ185" s="228"/>
      <c r="MOK185" s="228"/>
      <c r="MOL185" s="228"/>
      <c r="MOM185" s="228"/>
      <c r="MON185" s="228"/>
      <c r="MOO185" s="229"/>
      <c r="MOP185" s="230"/>
      <c r="MOQ185" s="230"/>
      <c r="MOR185" s="231"/>
      <c r="MOS185" s="229"/>
      <c r="MOT185" s="230"/>
      <c r="MOU185" s="229"/>
      <c r="MOV185" s="229"/>
      <c r="MOW185" s="230"/>
      <c r="MOX185" s="230"/>
      <c r="MOY185" s="230"/>
      <c r="MOZ185" s="230"/>
      <c r="MPA185" s="230"/>
      <c r="MPB185" s="230"/>
      <c r="MPC185" s="230"/>
      <c r="MPD185" s="230"/>
      <c r="MPE185" s="230"/>
      <c r="MPF185" s="230"/>
      <c r="MPG185" s="230"/>
      <c r="MPH185" s="230"/>
      <c r="MPI185" s="229"/>
      <c r="MPJ185" s="226"/>
      <c r="MPK185" s="227"/>
      <c r="MPL185" s="227"/>
      <c r="MPM185" s="227"/>
      <c r="MPN185" s="228"/>
      <c r="MPO185" s="228"/>
      <c r="MPP185" s="228"/>
      <c r="MPQ185" s="228"/>
      <c r="MPR185" s="228"/>
      <c r="MPS185" s="228"/>
      <c r="MPT185" s="229"/>
      <c r="MPU185" s="230"/>
      <c r="MPV185" s="230"/>
      <c r="MPW185" s="231"/>
      <c r="MPX185" s="229"/>
      <c r="MPY185" s="230"/>
      <c r="MPZ185" s="229"/>
      <c r="MQA185" s="229"/>
      <c r="MQB185" s="230"/>
      <c r="MQC185" s="230"/>
      <c r="MQD185" s="230"/>
      <c r="MQE185" s="230"/>
      <c r="MQF185" s="230"/>
      <c r="MQG185" s="230"/>
      <c r="MQH185" s="230"/>
      <c r="MQI185" s="230"/>
      <c r="MQJ185" s="230"/>
      <c r="MQK185" s="230"/>
      <c r="MQL185" s="230"/>
      <c r="MQM185" s="230"/>
      <c r="MQN185" s="229"/>
      <c r="MQO185" s="226"/>
      <c r="MQP185" s="227"/>
      <c r="MQQ185" s="227"/>
      <c r="MQR185" s="227"/>
      <c r="MQS185" s="228"/>
      <c r="MQT185" s="228"/>
      <c r="MQU185" s="228"/>
      <c r="MQV185" s="228"/>
      <c r="MQW185" s="228"/>
      <c r="MQX185" s="228"/>
      <c r="MQY185" s="229"/>
      <c r="MQZ185" s="230"/>
      <c r="MRA185" s="230"/>
      <c r="MRB185" s="231"/>
      <c r="MRC185" s="229"/>
      <c r="MRD185" s="230"/>
      <c r="MRE185" s="229"/>
      <c r="MRF185" s="229"/>
      <c r="MRG185" s="230"/>
      <c r="MRH185" s="230"/>
      <c r="MRI185" s="230"/>
      <c r="MRJ185" s="230"/>
      <c r="MRK185" s="230"/>
      <c r="MRL185" s="230"/>
      <c r="MRM185" s="230"/>
      <c r="MRN185" s="230"/>
      <c r="MRO185" s="230"/>
      <c r="MRP185" s="230"/>
      <c r="MRQ185" s="230"/>
      <c r="MRR185" s="230"/>
      <c r="MRS185" s="229"/>
      <c r="MRT185" s="226"/>
      <c r="MRU185" s="227"/>
      <c r="MRV185" s="227"/>
      <c r="MRW185" s="227"/>
      <c r="MRX185" s="228"/>
      <c r="MRY185" s="228"/>
      <c r="MRZ185" s="228"/>
      <c r="MSA185" s="228"/>
      <c r="MSB185" s="228"/>
      <c r="MSC185" s="228"/>
      <c r="MSD185" s="229"/>
      <c r="MSE185" s="230"/>
      <c r="MSF185" s="230"/>
      <c r="MSG185" s="231"/>
      <c r="MSH185" s="229"/>
      <c r="MSI185" s="230"/>
      <c r="MSJ185" s="229"/>
      <c r="MSK185" s="229"/>
      <c r="MSL185" s="230"/>
      <c r="MSM185" s="230"/>
      <c r="MSN185" s="230"/>
      <c r="MSO185" s="230"/>
      <c r="MSP185" s="230"/>
      <c r="MSQ185" s="230"/>
      <c r="MSR185" s="230"/>
      <c r="MSS185" s="230"/>
      <c r="MST185" s="230"/>
      <c r="MSU185" s="230"/>
      <c r="MSV185" s="230"/>
      <c r="MSW185" s="230"/>
      <c r="MSX185" s="229"/>
      <c r="MSY185" s="226"/>
      <c r="MSZ185" s="227"/>
      <c r="MTA185" s="227"/>
      <c r="MTB185" s="227"/>
      <c r="MTC185" s="228"/>
      <c r="MTD185" s="228"/>
      <c r="MTE185" s="228"/>
      <c r="MTF185" s="228"/>
      <c r="MTG185" s="228"/>
      <c r="MTH185" s="228"/>
      <c r="MTI185" s="229"/>
      <c r="MTJ185" s="230"/>
      <c r="MTK185" s="230"/>
      <c r="MTL185" s="231"/>
      <c r="MTM185" s="229"/>
      <c r="MTN185" s="230"/>
      <c r="MTO185" s="229"/>
      <c r="MTP185" s="229"/>
      <c r="MTQ185" s="230"/>
      <c r="MTR185" s="230"/>
      <c r="MTS185" s="230"/>
      <c r="MTT185" s="230"/>
      <c r="MTU185" s="230"/>
      <c r="MTV185" s="230"/>
      <c r="MTW185" s="230"/>
      <c r="MTX185" s="230"/>
      <c r="MTY185" s="230"/>
      <c r="MTZ185" s="230"/>
      <c r="MUA185" s="230"/>
      <c r="MUB185" s="230"/>
      <c r="MUC185" s="229"/>
      <c r="MUD185" s="226"/>
      <c r="MUE185" s="227"/>
      <c r="MUF185" s="227"/>
      <c r="MUG185" s="227"/>
      <c r="MUH185" s="228"/>
      <c r="MUI185" s="228"/>
      <c r="MUJ185" s="228"/>
      <c r="MUK185" s="228"/>
      <c r="MUL185" s="228"/>
      <c r="MUM185" s="228"/>
      <c r="MUN185" s="229"/>
      <c r="MUO185" s="230"/>
      <c r="MUP185" s="230"/>
      <c r="MUQ185" s="231"/>
      <c r="MUR185" s="229"/>
      <c r="MUS185" s="230"/>
      <c r="MUT185" s="229"/>
      <c r="MUU185" s="229"/>
      <c r="MUV185" s="230"/>
      <c r="MUW185" s="230"/>
      <c r="MUX185" s="230"/>
      <c r="MUY185" s="230"/>
      <c r="MUZ185" s="230"/>
      <c r="MVA185" s="230"/>
      <c r="MVB185" s="230"/>
      <c r="MVC185" s="230"/>
      <c r="MVD185" s="230"/>
      <c r="MVE185" s="230"/>
      <c r="MVF185" s="230"/>
      <c r="MVG185" s="230"/>
      <c r="MVH185" s="229"/>
      <c r="MVI185" s="226"/>
      <c r="MVJ185" s="227"/>
      <c r="MVK185" s="227"/>
      <c r="MVL185" s="227"/>
      <c r="MVM185" s="228"/>
      <c r="MVN185" s="228"/>
      <c r="MVO185" s="228"/>
      <c r="MVP185" s="228"/>
      <c r="MVQ185" s="228"/>
      <c r="MVR185" s="228"/>
      <c r="MVS185" s="229"/>
      <c r="MVT185" s="230"/>
      <c r="MVU185" s="230"/>
      <c r="MVV185" s="231"/>
      <c r="MVW185" s="229"/>
      <c r="MVX185" s="230"/>
      <c r="MVY185" s="229"/>
      <c r="MVZ185" s="229"/>
      <c r="MWA185" s="230"/>
      <c r="MWB185" s="230"/>
      <c r="MWC185" s="230"/>
      <c r="MWD185" s="230"/>
      <c r="MWE185" s="230"/>
      <c r="MWF185" s="230"/>
      <c r="MWG185" s="230"/>
      <c r="MWH185" s="230"/>
      <c r="MWI185" s="230"/>
      <c r="MWJ185" s="230"/>
      <c r="MWK185" s="230"/>
      <c r="MWL185" s="230"/>
      <c r="MWM185" s="229"/>
      <c r="MWN185" s="226"/>
      <c r="MWO185" s="227"/>
      <c r="MWP185" s="227"/>
      <c r="MWQ185" s="227"/>
      <c r="MWR185" s="228"/>
      <c r="MWS185" s="228"/>
      <c r="MWT185" s="228"/>
      <c r="MWU185" s="228"/>
      <c r="MWV185" s="228"/>
      <c r="MWW185" s="228"/>
      <c r="MWX185" s="229"/>
      <c r="MWY185" s="230"/>
      <c r="MWZ185" s="230"/>
      <c r="MXA185" s="231"/>
      <c r="MXB185" s="229"/>
      <c r="MXC185" s="230"/>
      <c r="MXD185" s="229"/>
      <c r="MXE185" s="229"/>
      <c r="MXF185" s="230"/>
      <c r="MXG185" s="230"/>
      <c r="MXH185" s="230"/>
      <c r="MXI185" s="230"/>
      <c r="MXJ185" s="230"/>
      <c r="MXK185" s="230"/>
      <c r="MXL185" s="230"/>
      <c r="MXM185" s="230"/>
      <c r="MXN185" s="230"/>
      <c r="MXO185" s="230"/>
      <c r="MXP185" s="230"/>
      <c r="MXQ185" s="230"/>
      <c r="MXR185" s="229"/>
      <c r="MXS185" s="226"/>
      <c r="MXT185" s="227"/>
      <c r="MXU185" s="227"/>
      <c r="MXV185" s="227"/>
      <c r="MXW185" s="228"/>
      <c r="MXX185" s="228"/>
      <c r="MXY185" s="228"/>
      <c r="MXZ185" s="228"/>
      <c r="MYA185" s="228"/>
      <c r="MYB185" s="228"/>
      <c r="MYC185" s="229"/>
      <c r="MYD185" s="230"/>
      <c r="MYE185" s="230"/>
      <c r="MYF185" s="231"/>
      <c r="MYG185" s="229"/>
      <c r="MYH185" s="230"/>
      <c r="MYI185" s="229"/>
      <c r="MYJ185" s="229"/>
      <c r="MYK185" s="230"/>
      <c r="MYL185" s="230"/>
      <c r="MYM185" s="230"/>
      <c r="MYN185" s="230"/>
      <c r="MYO185" s="230"/>
      <c r="MYP185" s="230"/>
      <c r="MYQ185" s="230"/>
      <c r="MYR185" s="230"/>
      <c r="MYS185" s="230"/>
      <c r="MYT185" s="230"/>
      <c r="MYU185" s="230"/>
      <c r="MYV185" s="230"/>
      <c r="MYW185" s="229"/>
      <c r="MYX185" s="226"/>
      <c r="MYY185" s="227"/>
      <c r="MYZ185" s="227"/>
      <c r="MZA185" s="227"/>
      <c r="MZB185" s="228"/>
      <c r="MZC185" s="228"/>
      <c r="MZD185" s="228"/>
      <c r="MZE185" s="228"/>
      <c r="MZF185" s="228"/>
      <c r="MZG185" s="228"/>
      <c r="MZH185" s="229"/>
      <c r="MZI185" s="230"/>
      <c r="MZJ185" s="230"/>
      <c r="MZK185" s="231"/>
      <c r="MZL185" s="229"/>
      <c r="MZM185" s="230"/>
      <c r="MZN185" s="229"/>
      <c r="MZO185" s="229"/>
      <c r="MZP185" s="230"/>
      <c r="MZQ185" s="230"/>
      <c r="MZR185" s="230"/>
      <c r="MZS185" s="230"/>
      <c r="MZT185" s="230"/>
      <c r="MZU185" s="230"/>
      <c r="MZV185" s="230"/>
      <c r="MZW185" s="230"/>
      <c r="MZX185" s="230"/>
      <c r="MZY185" s="230"/>
      <c r="MZZ185" s="230"/>
      <c r="NAA185" s="230"/>
      <c r="NAB185" s="229"/>
      <c r="NAC185" s="226"/>
      <c r="NAD185" s="227"/>
      <c r="NAE185" s="227"/>
      <c r="NAF185" s="227"/>
      <c r="NAG185" s="228"/>
      <c r="NAH185" s="228"/>
      <c r="NAI185" s="228"/>
      <c r="NAJ185" s="228"/>
      <c r="NAK185" s="228"/>
      <c r="NAL185" s="228"/>
      <c r="NAM185" s="229"/>
      <c r="NAN185" s="230"/>
      <c r="NAO185" s="230"/>
      <c r="NAP185" s="231"/>
      <c r="NAQ185" s="229"/>
      <c r="NAR185" s="230"/>
      <c r="NAS185" s="229"/>
      <c r="NAT185" s="229"/>
      <c r="NAU185" s="230"/>
      <c r="NAV185" s="230"/>
      <c r="NAW185" s="230"/>
      <c r="NAX185" s="230"/>
      <c r="NAY185" s="230"/>
      <c r="NAZ185" s="230"/>
      <c r="NBA185" s="230"/>
      <c r="NBB185" s="230"/>
      <c r="NBC185" s="230"/>
      <c r="NBD185" s="230"/>
      <c r="NBE185" s="230"/>
      <c r="NBF185" s="230"/>
      <c r="NBG185" s="229"/>
      <c r="NBH185" s="226"/>
      <c r="NBI185" s="227"/>
      <c r="NBJ185" s="227"/>
      <c r="NBK185" s="227"/>
      <c r="NBL185" s="228"/>
      <c r="NBM185" s="228"/>
      <c r="NBN185" s="228"/>
      <c r="NBO185" s="228"/>
      <c r="NBP185" s="228"/>
      <c r="NBQ185" s="228"/>
      <c r="NBR185" s="229"/>
      <c r="NBS185" s="230"/>
      <c r="NBT185" s="230"/>
      <c r="NBU185" s="231"/>
      <c r="NBV185" s="229"/>
      <c r="NBW185" s="230"/>
      <c r="NBX185" s="229"/>
      <c r="NBY185" s="229"/>
      <c r="NBZ185" s="230"/>
      <c r="NCA185" s="230"/>
      <c r="NCB185" s="230"/>
      <c r="NCC185" s="230"/>
      <c r="NCD185" s="230"/>
      <c r="NCE185" s="230"/>
      <c r="NCF185" s="230"/>
      <c r="NCG185" s="230"/>
      <c r="NCH185" s="230"/>
      <c r="NCI185" s="230"/>
      <c r="NCJ185" s="230"/>
      <c r="NCK185" s="230"/>
      <c r="NCL185" s="229"/>
      <c r="NCM185" s="226"/>
      <c r="NCN185" s="227"/>
      <c r="NCO185" s="227"/>
      <c r="NCP185" s="227"/>
      <c r="NCQ185" s="228"/>
      <c r="NCR185" s="228"/>
      <c r="NCS185" s="228"/>
      <c r="NCT185" s="228"/>
      <c r="NCU185" s="228"/>
      <c r="NCV185" s="228"/>
      <c r="NCW185" s="229"/>
      <c r="NCX185" s="230"/>
      <c r="NCY185" s="230"/>
      <c r="NCZ185" s="231"/>
      <c r="NDA185" s="229"/>
      <c r="NDB185" s="230"/>
      <c r="NDC185" s="229"/>
      <c r="NDD185" s="229"/>
      <c r="NDE185" s="230"/>
      <c r="NDF185" s="230"/>
      <c r="NDG185" s="230"/>
      <c r="NDH185" s="230"/>
      <c r="NDI185" s="230"/>
      <c r="NDJ185" s="230"/>
      <c r="NDK185" s="230"/>
      <c r="NDL185" s="230"/>
      <c r="NDM185" s="230"/>
      <c r="NDN185" s="230"/>
      <c r="NDO185" s="230"/>
      <c r="NDP185" s="230"/>
      <c r="NDQ185" s="229"/>
      <c r="NDR185" s="226"/>
      <c r="NDS185" s="227"/>
      <c r="NDT185" s="227"/>
      <c r="NDU185" s="227"/>
      <c r="NDV185" s="228"/>
      <c r="NDW185" s="228"/>
      <c r="NDX185" s="228"/>
      <c r="NDY185" s="228"/>
      <c r="NDZ185" s="228"/>
      <c r="NEA185" s="228"/>
      <c r="NEB185" s="229"/>
      <c r="NEC185" s="230"/>
      <c r="NED185" s="230"/>
      <c r="NEE185" s="231"/>
      <c r="NEF185" s="229"/>
      <c r="NEG185" s="230"/>
      <c r="NEH185" s="229"/>
      <c r="NEI185" s="229"/>
      <c r="NEJ185" s="230"/>
      <c r="NEK185" s="230"/>
      <c r="NEL185" s="230"/>
      <c r="NEM185" s="230"/>
      <c r="NEN185" s="230"/>
      <c r="NEO185" s="230"/>
      <c r="NEP185" s="230"/>
      <c r="NEQ185" s="230"/>
      <c r="NER185" s="230"/>
      <c r="NES185" s="230"/>
      <c r="NET185" s="230"/>
      <c r="NEU185" s="230"/>
      <c r="NEV185" s="229"/>
      <c r="NEW185" s="226"/>
      <c r="NEX185" s="227"/>
      <c r="NEY185" s="227"/>
      <c r="NEZ185" s="227"/>
      <c r="NFA185" s="228"/>
      <c r="NFB185" s="228"/>
      <c r="NFC185" s="228"/>
      <c r="NFD185" s="228"/>
      <c r="NFE185" s="228"/>
      <c r="NFF185" s="228"/>
      <c r="NFG185" s="229"/>
      <c r="NFH185" s="230"/>
      <c r="NFI185" s="230"/>
      <c r="NFJ185" s="231"/>
      <c r="NFK185" s="229"/>
      <c r="NFL185" s="230"/>
      <c r="NFM185" s="229"/>
      <c r="NFN185" s="229"/>
      <c r="NFO185" s="230"/>
      <c r="NFP185" s="230"/>
      <c r="NFQ185" s="230"/>
      <c r="NFR185" s="230"/>
      <c r="NFS185" s="230"/>
      <c r="NFT185" s="230"/>
      <c r="NFU185" s="230"/>
      <c r="NFV185" s="230"/>
      <c r="NFW185" s="230"/>
      <c r="NFX185" s="230"/>
      <c r="NFY185" s="230"/>
      <c r="NFZ185" s="230"/>
      <c r="NGA185" s="229"/>
      <c r="NGB185" s="226"/>
      <c r="NGC185" s="227"/>
      <c r="NGD185" s="227"/>
      <c r="NGE185" s="227"/>
      <c r="NGF185" s="228"/>
      <c r="NGG185" s="228"/>
      <c r="NGH185" s="228"/>
      <c r="NGI185" s="228"/>
      <c r="NGJ185" s="228"/>
      <c r="NGK185" s="228"/>
      <c r="NGL185" s="229"/>
      <c r="NGM185" s="230"/>
      <c r="NGN185" s="230"/>
      <c r="NGO185" s="231"/>
      <c r="NGP185" s="229"/>
      <c r="NGQ185" s="230"/>
      <c r="NGR185" s="229"/>
      <c r="NGS185" s="229"/>
      <c r="NGT185" s="230"/>
      <c r="NGU185" s="230"/>
      <c r="NGV185" s="230"/>
      <c r="NGW185" s="230"/>
      <c r="NGX185" s="230"/>
      <c r="NGY185" s="230"/>
      <c r="NGZ185" s="230"/>
      <c r="NHA185" s="230"/>
      <c r="NHB185" s="230"/>
      <c r="NHC185" s="230"/>
      <c r="NHD185" s="230"/>
      <c r="NHE185" s="230"/>
      <c r="NHF185" s="229"/>
      <c r="NHG185" s="226"/>
      <c r="NHH185" s="227"/>
      <c r="NHI185" s="227"/>
      <c r="NHJ185" s="227"/>
      <c r="NHK185" s="228"/>
      <c r="NHL185" s="228"/>
      <c r="NHM185" s="228"/>
      <c r="NHN185" s="228"/>
      <c r="NHO185" s="228"/>
      <c r="NHP185" s="228"/>
      <c r="NHQ185" s="229"/>
      <c r="NHR185" s="230"/>
      <c r="NHS185" s="230"/>
      <c r="NHT185" s="231"/>
      <c r="NHU185" s="229"/>
      <c r="NHV185" s="230"/>
      <c r="NHW185" s="229"/>
      <c r="NHX185" s="229"/>
      <c r="NHY185" s="230"/>
      <c r="NHZ185" s="230"/>
      <c r="NIA185" s="230"/>
      <c r="NIB185" s="230"/>
      <c r="NIC185" s="230"/>
      <c r="NID185" s="230"/>
      <c r="NIE185" s="230"/>
      <c r="NIF185" s="230"/>
      <c r="NIG185" s="230"/>
      <c r="NIH185" s="230"/>
      <c r="NII185" s="230"/>
      <c r="NIJ185" s="230"/>
      <c r="NIK185" s="229"/>
      <c r="NIL185" s="226"/>
      <c r="NIM185" s="227"/>
      <c r="NIN185" s="227"/>
      <c r="NIO185" s="227"/>
      <c r="NIP185" s="228"/>
      <c r="NIQ185" s="228"/>
      <c r="NIR185" s="228"/>
      <c r="NIS185" s="228"/>
      <c r="NIT185" s="228"/>
      <c r="NIU185" s="228"/>
      <c r="NIV185" s="229"/>
      <c r="NIW185" s="230"/>
      <c r="NIX185" s="230"/>
      <c r="NIY185" s="231"/>
      <c r="NIZ185" s="229"/>
      <c r="NJA185" s="230"/>
      <c r="NJB185" s="229"/>
      <c r="NJC185" s="229"/>
      <c r="NJD185" s="230"/>
      <c r="NJE185" s="230"/>
      <c r="NJF185" s="230"/>
      <c r="NJG185" s="230"/>
      <c r="NJH185" s="230"/>
      <c r="NJI185" s="230"/>
      <c r="NJJ185" s="230"/>
      <c r="NJK185" s="230"/>
      <c r="NJL185" s="230"/>
      <c r="NJM185" s="230"/>
      <c r="NJN185" s="230"/>
      <c r="NJO185" s="230"/>
      <c r="NJP185" s="229"/>
      <c r="NJQ185" s="226"/>
      <c r="NJR185" s="227"/>
      <c r="NJS185" s="227"/>
      <c r="NJT185" s="227"/>
      <c r="NJU185" s="228"/>
      <c r="NJV185" s="228"/>
      <c r="NJW185" s="228"/>
      <c r="NJX185" s="228"/>
      <c r="NJY185" s="228"/>
      <c r="NJZ185" s="228"/>
      <c r="NKA185" s="229"/>
      <c r="NKB185" s="230"/>
      <c r="NKC185" s="230"/>
      <c r="NKD185" s="231"/>
      <c r="NKE185" s="229"/>
      <c r="NKF185" s="230"/>
      <c r="NKG185" s="229"/>
      <c r="NKH185" s="229"/>
      <c r="NKI185" s="230"/>
      <c r="NKJ185" s="230"/>
      <c r="NKK185" s="230"/>
      <c r="NKL185" s="230"/>
      <c r="NKM185" s="230"/>
      <c r="NKN185" s="230"/>
      <c r="NKO185" s="230"/>
      <c r="NKP185" s="230"/>
      <c r="NKQ185" s="230"/>
      <c r="NKR185" s="230"/>
      <c r="NKS185" s="230"/>
      <c r="NKT185" s="230"/>
      <c r="NKU185" s="229"/>
      <c r="NKV185" s="226"/>
      <c r="NKW185" s="227"/>
      <c r="NKX185" s="227"/>
      <c r="NKY185" s="227"/>
      <c r="NKZ185" s="228"/>
      <c r="NLA185" s="228"/>
      <c r="NLB185" s="228"/>
      <c r="NLC185" s="228"/>
      <c r="NLD185" s="228"/>
      <c r="NLE185" s="228"/>
      <c r="NLF185" s="229"/>
      <c r="NLG185" s="230"/>
      <c r="NLH185" s="230"/>
      <c r="NLI185" s="231"/>
      <c r="NLJ185" s="229"/>
      <c r="NLK185" s="230"/>
      <c r="NLL185" s="229"/>
      <c r="NLM185" s="229"/>
      <c r="NLN185" s="230"/>
      <c r="NLO185" s="230"/>
      <c r="NLP185" s="230"/>
      <c r="NLQ185" s="230"/>
      <c r="NLR185" s="230"/>
      <c r="NLS185" s="230"/>
      <c r="NLT185" s="230"/>
      <c r="NLU185" s="230"/>
      <c r="NLV185" s="230"/>
      <c r="NLW185" s="230"/>
      <c r="NLX185" s="230"/>
      <c r="NLY185" s="230"/>
      <c r="NLZ185" s="229"/>
      <c r="NMA185" s="226"/>
      <c r="NMB185" s="227"/>
      <c r="NMC185" s="227"/>
      <c r="NMD185" s="227"/>
      <c r="NME185" s="228"/>
      <c r="NMF185" s="228"/>
      <c r="NMG185" s="228"/>
      <c r="NMH185" s="228"/>
      <c r="NMI185" s="228"/>
      <c r="NMJ185" s="228"/>
      <c r="NMK185" s="229"/>
      <c r="NML185" s="230"/>
      <c r="NMM185" s="230"/>
      <c r="NMN185" s="231"/>
      <c r="NMO185" s="229"/>
      <c r="NMP185" s="230"/>
      <c r="NMQ185" s="229"/>
      <c r="NMR185" s="229"/>
      <c r="NMS185" s="230"/>
      <c r="NMT185" s="230"/>
      <c r="NMU185" s="230"/>
      <c r="NMV185" s="230"/>
      <c r="NMW185" s="230"/>
      <c r="NMX185" s="230"/>
      <c r="NMY185" s="230"/>
      <c r="NMZ185" s="230"/>
      <c r="NNA185" s="230"/>
      <c r="NNB185" s="230"/>
      <c r="NNC185" s="230"/>
      <c r="NND185" s="230"/>
      <c r="NNE185" s="229"/>
      <c r="NNF185" s="226"/>
      <c r="NNG185" s="227"/>
      <c r="NNH185" s="227"/>
      <c r="NNI185" s="227"/>
      <c r="NNJ185" s="228"/>
      <c r="NNK185" s="228"/>
      <c r="NNL185" s="228"/>
      <c r="NNM185" s="228"/>
      <c r="NNN185" s="228"/>
      <c r="NNO185" s="228"/>
      <c r="NNP185" s="229"/>
      <c r="NNQ185" s="230"/>
      <c r="NNR185" s="230"/>
      <c r="NNS185" s="231"/>
      <c r="NNT185" s="229"/>
      <c r="NNU185" s="230"/>
      <c r="NNV185" s="229"/>
      <c r="NNW185" s="229"/>
      <c r="NNX185" s="230"/>
      <c r="NNY185" s="230"/>
      <c r="NNZ185" s="230"/>
      <c r="NOA185" s="230"/>
      <c r="NOB185" s="230"/>
      <c r="NOC185" s="230"/>
      <c r="NOD185" s="230"/>
      <c r="NOE185" s="230"/>
      <c r="NOF185" s="230"/>
      <c r="NOG185" s="230"/>
      <c r="NOH185" s="230"/>
      <c r="NOI185" s="230"/>
      <c r="NOJ185" s="229"/>
      <c r="NOK185" s="226"/>
      <c r="NOL185" s="227"/>
      <c r="NOM185" s="227"/>
      <c r="NON185" s="227"/>
      <c r="NOO185" s="228"/>
      <c r="NOP185" s="228"/>
      <c r="NOQ185" s="228"/>
      <c r="NOR185" s="228"/>
      <c r="NOS185" s="228"/>
      <c r="NOT185" s="228"/>
      <c r="NOU185" s="229"/>
      <c r="NOV185" s="230"/>
      <c r="NOW185" s="230"/>
      <c r="NOX185" s="231"/>
      <c r="NOY185" s="229"/>
      <c r="NOZ185" s="230"/>
      <c r="NPA185" s="229"/>
      <c r="NPB185" s="229"/>
      <c r="NPC185" s="230"/>
      <c r="NPD185" s="230"/>
      <c r="NPE185" s="230"/>
      <c r="NPF185" s="230"/>
      <c r="NPG185" s="230"/>
      <c r="NPH185" s="230"/>
      <c r="NPI185" s="230"/>
      <c r="NPJ185" s="230"/>
      <c r="NPK185" s="230"/>
      <c r="NPL185" s="230"/>
      <c r="NPM185" s="230"/>
      <c r="NPN185" s="230"/>
      <c r="NPO185" s="229"/>
      <c r="NPP185" s="226"/>
      <c r="NPQ185" s="227"/>
      <c r="NPR185" s="227"/>
      <c r="NPS185" s="227"/>
      <c r="NPT185" s="228"/>
      <c r="NPU185" s="228"/>
      <c r="NPV185" s="228"/>
      <c r="NPW185" s="228"/>
      <c r="NPX185" s="228"/>
      <c r="NPY185" s="228"/>
      <c r="NPZ185" s="229"/>
      <c r="NQA185" s="230"/>
      <c r="NQB185" s="230"/>
      <c r="NQC185" s="231"/>
      <c r="NQD185" s="229"/>
      <c r="NQE185" s="230"/>
      <c r="NQF185" s="229"/>
      <c r="NQG185" s="229"/>
      <c r="NQH185" s="230"/>
      <c r="NQI185" s="230"/>
      <c r="NQJ185" s="230"/>
      <c r="NQK185" s="230"/>
      <c r="NQL185" s="230"/>
      <c r="NQM185" s="230"/>
      <c r="NQN185" s="230"/>
      <c r="NQO185" s="230"/>
      <c r="NQP185" s="230"/>
      <c r="NQQ185" s="230"/>
      <c r="NQR185" s="230"/>
      <c r="NQS185" s="230"/>
      <c r="NQT185" s="229"/>
      <c r="NQU185" s="226"/>
      <c r="NQV185" s="227"/>
      <c r="NQW185" s="227"/>
      <c r="NQX185" s="227"/>
      <c r="NQY185" s="228"/>
      <c r="NQZ185" s="228"/>
      <c r="NRA185" s="228"/>
      <c r="NRB185" s="228"/>
      <c r="NRC185" s="228"/>
      <c r="NRD185" s="228"/>
      <c r="NRE185" s="229"/>
      <c r="NRF185" s="230"/>
      <c r="NRG185" s="230"/>
      <c r="NRH185" s="231"/>
      <c r="NRI185" s="229"/>
      <c r="NRJ185" s="230"/>
      <c r="NRK185" s="229"/>
      <c r="NRL185" s="229"/>
      <c r="NRM185" s="230"/>
      <c r="NRN185" s="230"/>
      <c r="NRO185" s="230"/>
      <c r="NRP185" s="230"/>
      <c r="NRQ185" s="230"/>
      <c r="NRR185" s="230"/>
      <c r="NRS185" s="230"/>
      <c r="NRT185" s="230"/>
      <c r="NRU185" s="230"/>
      <c r="NRV185" s="230"/>
      <c r="NRW185" s="230"/>
      <c r="NRX185" s="230"/>
      <c r="NRY185" s="229"/>
      <c r="NRZ185" s="226"/>
      <c r="NSA185" s="227"/>
      <c r="NSB185" s="227"/>
      <c r="NSC185" s="227"/>
      <c r="NSD185" s="228"/>
      <c r="NSE185" s="228"/>
      <c r="NSF185" s="228"/>
      <c r="NSG185" s="228"/>
      <c r="NSH185" s="228"/>
      <c r="NSI185" s="228"/>
      <c r="NSJ185" s="229"/>
      <c r="NSK185" s="230"/>
      <c r="NSL185" s="230"/>
      <c r="NSM185" s="231"/>
      <c r="NSN185" s="229"/>
      <c r="NSO185" s="230"/>
      <c r="NSP185" s="229"/>
      <c r="NSQ185" s="229"/>
      <c r="NSR185" s="230"/>
      <c r="NSS185" s="230"/>
      <c r="NST185" s="230"/>
      <c r="NSU185" s="230"/>
      <c r="NSV185" s="230"/>
      <c r="NSW185" s="230"/>
      <c r="NSX185" s="230"/>
      <c r="NSY185" s="230"/>
      <c r="NSZ185" s="230"/>
      <c r="NTA185" s="230"/>
      <c r="NTB185" s="230"/>
      <c r="NTC185" s="230"/>
      <c r="NTD185" s="229"/>
      <c r="NTE185" s="226"/>
      <c r="NTF185" s="227"/>
      <c r="NTG185" s="227"/>
      <c r="NTH185" s="227"/>
      <c r="NTI185" s="228"/>
      <c r="NTJ185" s="228"/>
      <c r="NTK185" s="228"/>
      <c r="NTL185" s="228"/>
      <c r="NTM185" s="228"/>
      <c r="NTN185" s="228"/>
      <c r="NTO185" s="229"/>
      <c r="NTP185" s="230"/>
      <c r="NTQ185" s="230"/>
      <c r="NTR185" s="231"/>
      <c r="NTS185" s="229"/>
      <c r="NTT185" s="230"/>
      <c r="NTU185" s="229"/>
      <c r="NTV185" s="229"/>
      <c r="NTW185" s="230"/>
      <c r="NTX185" s="230"/>
      <c r="NTY185" s="230"/>
      <c r="NTZ185" s="230"/>
      <c r="NUA185" s="230"/>
      <c r="NUB185" s="230"/>
      <c r="NUC185" s="230"/>
      <c r="NUD185" s="230"/>
      <c r="NUE185" s="230"/>
      <c r="NUF185" s="230"/>
      <c r="NUG185" s="230"/>
      <c r="NUH185" s="230"/>
      <c r="NUI185" s="229"/>
      <c r="NUJ185" s="226"/>
      <c r="NUK185" s="227"/>
      <c r="NUL185" s="227"/>
      <c r="NUM185" s="227"/>
      <c r="NUN185" s="228"/>
      <c r="NUO185" s="228"/>
      <c r="NUP185" s="228"/>
      <c r="NUQ185" s="228"/>
      <c r="NUR185" s="228"/>
      <c r="NUS185" s="228"/>
      <c r="NUT185" s="229"/>
      <c r="NUU185" s="230"/>
      <c r="NUV185" s="230"/>
      <c r="NUW185" s="231"/>
      <c r="NUX185" s="229"/>
      <c r="NUY185" s="230"/>
      <c r="NUZ185" s="229"/>
      <c r="NVA185" s="229"/>
      <c r="NVB185" s="230"/>
      <c r="NVC185" s="230"/>
      <c r="NVD185" s="230"/>
      <c r="NVE185" s="230"/>
      <c r="NVF185" s="230"/>
      <c r="NVG185" s="230"/>
      <c r="NVH185" s="230"/>
      <c r="NVI185" s="230"/>
      <c r="NVJ185" s="230"/>
      <c r="NVK185" s="230"/>
      <c r="NVL185" s="230"/>
      <c r="NVM185" s="230"/>
      <c r="NVN185" s="229"/>
      <c r="NVO185" s="226"/>
      <c r="NVP185" s="227"/>
      <c r="NVQ185" s="227"/>
      <c r="NVR185" s="227"/>
      <c r="NVS185" s="228"/>
      <c r="NVT185" s="228"/>
      <c r="NVU185" s="228"/>
      <c r="NVV185" s="228"/>
      <c r="NVW185" s="228"/>
      <c r="NVX185" s="228"/>
      <c r="NVY185" s="229"/>
      <c r="NVZ185" s="230"/>
      <c r="NWA185" s="230"/>
      <c r="NWB185" s="231"/>
      <c r="NWC185" s="229"/>
      <c r="NWD185" s="230"/>
      <c r="NWE185" s="229"/>
      <c r="NWF185" s="229"/>
      <c r="NWG185" s="230"/>
      <c r="NWH185" s="230"/>
      <c r="NWI185" s="230"/>
      <c r="NWJ185" s="230"/>
      <c r="NWK185" s="230"/>
      <c r="NWL185" s="230"/>
      <c r="NWM185" s="230"/>
      <c r="NWN185" s="230"/>
      <c r="NWO185" s="230"/>
      <c r="NWP185" s="230"/>
      <c r="NWQ185" s="230"/>
      <c r="NWR185" s="230"/>
      <c r="NWS185" s="229"/>
      <c r="NWT185" s="226"/>
      <c r="NWU185" s="227"/>
      <c r="NWV185" s="227"/>
      <c r="NWW185" s="227"/>
      <c r="NWX185" s="228"/>
      <c r="NWY185" s="228"/>
      <c r="NWZ185" s="228"/>
      <c r="NXA185" s="228"/>
      <c r="NXB185" s="228"/>
      <c r="NXC185" s="228"/>
      <c r="NXD185" s="229"/>
      <c r="NXE185" s="230"/>
      <c r="NXF185" s="230"/>
      <c r="NXG185" s="231"/>
      <c r="NXH185" s="229"/>
      <c r="NXI185" s="230"/>
      <c r="NXJ185" s="229"/>
      <c r="NXK185" s="229"/>
      <c r="NXL185" s="230"/>
      <c r="NXM185" s="230"/>
      <c r="NXN185" s="230"/>
      <c r="NXO185" s="230"/>
      <c r="NXP185" s="230"/>
      <c r="NXQ185" s="230"/>
      <c r="NXR185" s="230"/>
      <c r="NXS185" s="230"/>
      <c r="NXT185" s="230"/>
      <c r="NXU185" s="230"/>
      <c r="NXV185" s="230"/>
      <c r="NXW185" s="230"/>
      <c r="NXX185" s="229"/>
      <c r="NXY185" s="226"/>
      <c r="NXZ185" s="227"/>
      <c r="NYA185" s="227"/>
      <c r="NYB185" s="227"/>
      <c r="NYC185" s="228"/>
      <c r="NYD185" s="228"/>
      <c r="NYE185" s="228"/>
      <c r="NYF185" s="228"/>
      <c r="NYG185" s="228"/>
      <c r="NYH185" s="228"/>
      <c r="NYI185" s="229"/>
      <c r="NYJ185" s="230"/>
      <c r="NYK185" s="230"/>
      <c r="NYL185" s="231"/>
      <c r="NYM185" s="229"/>
      <c r="NYN185" s="230"/>
      <c r="NYO185" s="229"/>
      <c r="NYP185" s="229"/>
      <c r="NYQ185" s="230"/>
      <c r="NYR185" s="230"/>
      <c r="NYS185" s="230"/>
      <c r="NYT185" s="230"/>
      <c r="NYU185" s="230"/>
      <c r="NYV185" s="230"/>
      <c r="NYW185" s="230"/>
      <c r="NYX185" s="230"/>
      <c r="NYY185" s="230"/>
      <c r="NYZ185" s="230"/>
      <c r="NZA185" s="230"/>
      <c r="NZB185" s="230"/>
      <c r="NZC185" s="229"/>
      <c r="NZD185" s="226"/>
      <c r="NZE185" s="227"/>
      <c r="NZF185" s="227"/>
      <c r="NZG185" s="227"/>
      <c r="NZH185" s="228"/>
      <c r="NZI185" s="228"/>
      <c r="NZJ185" s="228"/>
      <c r="NZK185" s="228"/>
      <c r="NZL185" s="228"/>
      <c r="NZM185" s="228"/>
      <c r="NZN185" s="229"/>
      <c r="NZO185" s="230"/>
      <c r="NZP185" s="230"/>
      <c r="NZQ185" s="231"/>
      <c r="NZR185" s="229"/>
      <c r="NZS185" s="230"/>
      <c r="NZT185" s="229"/>
      <c r="NZU185" s="229"/>
      <c r="NZV185" s="230"/>
      <c r="NZW185" s="230"/>
      <c r="NZX185" s="230"/>
      <c r="NZY185" s="230"/>
      <c r="NZZ185" s="230"/>
      <c r="OAA185" s="230"/>
      <c r="OAB185" s="230"/>
      <c r="OAC185" s="230"/>
      <c r="OAD185" s="230"/>
      <c r="OAE185" s="230"/>
      <c r="OAF185" s="230"/>
      <c r="OAG185" s="230"/>
      <c r="OAH185" s="229"/>
      <c r="OAI185" s="226"/>
      <c r="OAJ185" s="227"/>
      <c r="OAK185" s="227"/>
      <c r="OAL185" s="227"/>
      <c r="OAM185" s="228"/>
      <c r="OAN185" s="228"/>
      <c r="OAO185" s="228"/>
      <c r="OAP185" s="228"/>
      <c r="OAQ185" s="228"/>
      <c r="OAR185" s="228"/>
      <c r="OAS185" s="229"/>
      <c r="OAT185" s="230"/>
      <c r="OAU185" s="230"/>
      <c r="OAV185" s="231"/>
      <c r="OAW185" s="229"/>
      <c r="OAX185" s="230"/>
      <c r="OAY185" s="229"/>
      <c r="OAZ185" s="229"/>
      <c r="OBA185" s="230"/>
      <c r="OBB185" s="230"/>
      <c r="OBC185" s="230"/>
      <c r="OBD185" s="230"/>
      <c r="OBE185" s="230"/>
      <c r="OBF185" s="230"/>
      <c r="OBG185" s="230"/>
      <c r="OBH185" s="230"/>
      <c r="OBI185" s="230"/>
      <c r="OBJ185" s="230"/>
      <c r="OBK185" s="230"/>
      <c r="OBL185" s="230"/>
      <c r="OBM185" s="229"/>
      <c r="OBN185" s="226"/>
      <c r="OBO185" s="227"/>
      <c r="OBP185" s="227"/>
      <c r="OBQ185" s="227"/>
      <c r="OBR185" s="228"/>
      <c r="OBS185" s="228"/>
      <c r="OBT185" s="228"/>
      <c r="OBU185" s="228"/>
      <c r="OBV185" s="228"/>
      <c r="OBW185" s="228"/>
      <c r="OBX185" s="229"/>
      <c r="OBY185" s="230"/>
      <c r="OBZ185" s="230"/>
      <c r="OCA185" s="231"/>
      <c r="OCB185" s="229"/>
      <c r="OCC185" s="230"/>
      <c r="OCD185" s="229"/>
      <c r="OCE185" s="229"/>
      <c r="OCF185" s="230"/>
      <c r="OCG185" s="230"/>
      <c r="OCH185" s="230"/>
      <c r="OCI185" s="230"/>
      <c r="OCJ185" s="230"/>
      <c r="OCK185" s="230"/>
      <c r="OCL185" s="230"/>
      <c r="OCM185" s="230"/>
      <c r="OCN185" s="230"/>
      <c r="OCO185" s="230"/>
      <c r="OCP185" s="230"/>
      <c r="OCQ185" s="230"/>
      <c r="OCR185" s="229"/>
      <c r="OCS185" s="226"/>
      <c r="OCT185" s="227"/>
      <c r="OCU185" s="227"/>
      <c r="OCV185" s="227"/>
      <c r="OCW185" s="228"/>
      <c r="OCX185" s="228"/>
      <c r="OCY185" s="228"/>
      <c r="OCZ185" s="228"/>
      <c r="ODA185" s="228"/>
      <c r="ODB185" s="228"/>
      <c r="ODC185" s="229"/>
      <c r="ODD185" s="230"/>
      <c r="ODE185" s="230"/>
      <c r="ODF185" s="231"/>
      <c r="ODG185" s="229"/>
      <c r="ODH185" s="230"/>
      <c r="ODI185" s="229"/>
      <c r="ODJ185" s="229"/>
      <c r="ODK185" s="230"/>
      <c r="ODL185" s="230"/>
      <c r="ODM185" s="230"/>
      <c r="ODN185" s="230"/>
      <c r="ODO185" s="230"/>
      <c r="ODP185" s="230"/>
      <c r="ODQ185" s="230"/>
      <c r="ODR185" s="230"/>
      <c r="ODS185" s="230"/>
      <c r="ODT185" s="230"/>
      <c r="ODU185" s="230"/>
      <c r="ODV185" s="230"/>
      <c r="ODW185" s="229"/>
      <c r="ODX185" s="226"/>
      <c r="ODY185" s="227"/>
      <c r="ODZ185" s="227"/>
      <c r="OEA185" s="227"/>
      <c r="OEB185" s="228"/>
      <c r="OEC185" s="228"/>
      <c r="OED185" s="228"/>
      <c r="OEE185" s="228"/>
      <c r="OEF185" s="228"/>
      <c r="OEG185" s="228"/>
      <c r="OEH185" s="229"/>
      <c r="OEI185" s="230"/>
      <c r="OEJ185" s="230"/>
      <c r="OEK185" s="231"/>
      <c r="OEL185" s="229"/>
      <c r="OEM185" s="230"/>
      <c r="OEN185" s="229"/>
      <c r="OEO185" s="229"/>
      <c r="OEP185" s="230"/>
      <c r="OEQ185" s="230"/>
      <c r="OER185" s="230"/>
      <c r="OES185" s="230"/>
      <c r="OET185" s="230"/>
      <c r="OEU185" s="230"/>
      <c r="OEV185" s="230"/>
      <c r="OEW185" s="230"/>
      <c r="OEX185" s="230"/>
      <c r="OEY185" s="230"/>
      <c r="OEZ185" s="230"/>
      <c r="OFA185" s="230"/>
      <c r="OFB185" s="229"/>
      <c r="OFC185" s="226"/>
      <c r="OFD185" s="227"/>
      <c r="OFE185" s="227"/>
      <c r="OFF185" s="227"/>
      <c r="OFG185" s="228"/>
      <c r="OFH185" s="228"/>
      <c r="OFI185" s="228"/>
      <c r="OFJ185" s="228"/>
      <c r="OFK185" s="228"/>
      <c r="OFL185" s="228"/>
      <c r="OFM185" s="229"/>
      <c r="OFN185" s="230"/>
      <c r="OFO185" s="230"/>
      <c r="OFP185" s="231"/>
      <c r="OFQ185" s="229"/>
      <c r="OFR185" s="230"/>
      <c r="OFS185" s="229"/>
      <c r="OFT185" s="229"/>
      <c r="OFU185" s="230"/>
      <c r="OFV185" s="230"/>
      <c r="OFW185" s="230"/>
      <c r="OFX185" s="230"/>
      <c r="OFY185" s="230"/>
      <c r="OFZ185" s="230"/>
      <c r="OGA185" s="230"/>
      <c r="OGB185" s="230"/>
      <c r="OGC185" s="230"/>
      <c r="OGD185" s="230"/>
      <c r="OGE185" s="230"/>
      <c r="OGF185" s="230"/>
      <c r="OGG185" s="229"/>
      <c r="OGH185" s="226"/>
      <c r="OGI185" s="227"/>
      <c r="OGJ185" s="227"/>
      <c r="OGK185" s="227"/>
      <c r="OGL185" s="228"/>
      <c r="OGM185" s="228"/>
      <c r="OGN185" s="228"/>
      <c r="OGO185" s="228"/>
      <c r="OGP185" s="228"/>
      <c r="OGQ185" s="228"/>
      <c r="OGR185" s="229"/>
      <c r="OGS185" s="230"/>
      <c r="OGT185" s="230"/>
      <c r="OGU185" s="231"/>
      <c r="OGV185" s="229"/>
      <c r="OGW185" s="230"/>
      <c r="OGX185" s="229"/>
      <c r="OGY185" s="229"/>
      <c r="OGZ185" s="230"/>
      <c r="OHA185" s="230"/>
      <c r="OHB185" s="230"/>
      <c r="OHC185" s="230"/>
      <c r="OHD185" s="230"/>
      <c r="OHE185" s="230"/>
      <c r="OHF185" s="230"/>
      <c r="OHG185" s="230"/>
      <c r="OHH185" s="230"/>
      <c r="OHI185" s="230"/>
      <c r="OHJ185" s="230"/>
      <c r="OHK185" s="230"/>
      <c r="OHL185" s="229"/>
      <c r="OHM185" s="226"/>
      <c r="OHN185" s="227"/>
      <c r="OHO185" s="227"/>
      <c r="OHP185" s="227"/>
      <c r="OHQ185" s="228"/>
      <c r="OHR185" s="228"/>
      <c r="OHS185" s="228"/>
      <c r="OHT185" s="228"/>
      <c r="OHU185" s="228"/>
      <c r="OHV185" s="228"/>
      <c r="OHW185" s="229"/>
      <c r="OHX185" s="230"/>
      <c r="OHY185" s="230"/>
      <c r="OHZ185" s="231"/>
      <c r="OIA185" s="229"/>
      <c r="OIB185" s="230"/>
      <c r="OIC185" s="229"/>
      <c r="OID185" s="229"/>
      <c r="OIE185" s="230"/>
      <c r="OIF185" s="230"/>
      <c r="OIG185" s="230"/>
      <c r="OIH185" s="230"/>
      <c r="OII185" s="230"/>
      <c r="OIJ185" s="230"/>
      <c r="OIK185" s="230"/>
      <c r="OIL185" s="230"/>
      <c r="OIM185" s="230"/>
      <c r="OIN185" s="230"/>
      <c r="OIO185" s="230"/>
      <c r="OIP185" s="230"/>
      <c r="OIQ185" s="229"/>
      <c r="OIR185" s="226"/>
      <c r="OIS185" s="227"/>
      <c r="OIT185" s="227"/>
      <c r="OIU185" s="227"/>
      <c r="OIV185" s="228"/>
      <c r="OIW185" s="228"/>
      <c r="OIX185" s="228"/>
      <c r="OIY185" s="228"/>
      <c r="OIZ185" s="228"/>
      <c r="OJA185" s="228"/>
      <c r="OJB185" s="229"/>
      <c r="OJC185" s="230"/>
      <c r="OJD185" s="230"/>
      <c r="OJE185" s="231"/>
      <c r="OJF185" s="229"/>
      <c r="OJG185" s="230"/>
      <c r="OJH185" s="229"/>
      <c r="OJI185" s="229"/>
      <c r="OJJ185" s="230"/>
      <c r="OJK185" s="230"/>
      <c r="OJL185" s="230"/>
      <c r="OJM185" s="230"/>
      <c r="OJN185" s="230"/>
      <c r="OJO185" s="230"/>
      <c r="OJP185" s="230"/>
      <c r="OJQ185" s="230"/>
      <c r="OJR185" s="230"/>
      <c r="OJS185" s="230"/>
      <c r="OJT185" s="230"/>
      <c r="OJU185" s="230"/>
      <c r="OJV185" s="229"/>
      <c r="OJW185" s="226"/>
      <c r="OJX185" s="227"/>
      <c r="OJY185" s="227"/>
      <c r="OJZ185" s="227"/>
      <c r="OKA185" s="228"/>
      <c r="OKB185" s="228"/>
      <c r="OKC185" s="228"/>
      <c r="OKD185" s="228"/>
      <c r="OKE185" s="228"/>
      <c r="OKF185" s="228"/>
      <c r="OKG185" s="229"/>
      <c r="OKH185" s="230"/>
      <c r="OKI185" s="230"/>
      <c r="OKJ185" s="231"/>
      <c r="OKK185" s="229"/>
      <c r="OKL185" s="230"/>
      <c r="OKM185" s="229"/>
      <c r="OKN185" s="229"/>
      <c r="OKO185" s="230"/>
      <c r="OKP185" s="230"/>
      <c r="OKQ185" s="230"/>
      <c r="OKR185" s="230"/>
      <c r="OKS185" s="230"/>
      <c r="OKT185" s="230"/>
      <c r="OKU185" s="230"/>
      <c r="OKV185" s="230"/>
      <c r="OKW185" s="230"/>
      <c r="OKX185" s="230"/>
      <c r="OKY185" s="230"/>
      <c r="OKZ185" s="230"/>
      <c r="OLA185" s="229"/>
      <c r="OLB185" s="226"/>
      <c r="OLC185" s="227"/>
      <c r="OLD185" s="227"/>
      <c r="OLE185" s="227"/>
      <c r="OLF185" s="228"/>
      <c r="OLG185" s="228"/>
      <c r="OLH185" s="228"/>
      <c r="OLI185" s="228"/>
      <c r="OLJ185" s="228"/>
      <c r="OLK185" s="228"/>
      <c r="OLL185" s="229"/>
      <c r="OLM185" s="230"/>
      <c r="OLN185" s="230"/>
      <c r="OLO185" s="231"/>
      <c r="OLP185" s="229"/>
      <c r="OLQ185" s="230"/>
      <c r="OLR185" s="229"/>
      <c r="OLS185" s="229"/>
      <c r="OLT185" s="230"/>
      <c r="OLU185" s="230"/>
      <c r="OLV185" s="230"/>
      <c r="OLW185" s="230"/>
      <c r="OLX185" s="230"/>
      <c r="OLY185" s="230"/>
      <c r="OLZ185" s="230"/>
      <c r="OMA185" s="230"/>
      <c r="OMB185" s="230"/>
      <c r="OMC185" s="230"/>
      <c r="OMD185" s="230"/>
      <c r="OME185" s="230"/>
      <c r="OMF185" s="229"/>
      <c r="OMG185" s="226"/>
      <c r="OMH185" s="227"/>
      <c r="OMI185" s="227"/>
      <c r="OMJ185" s="227"/>
      <c r="OMK185" s="228"/>
      <c r="OML185" s="228"/>
      <c r="OMM185" s="228"/>
      <c r="OMN185" s="228"/>
      <c r="OMO185" s="228"/>
      <c r="OMP185" s="228"/>
      <c r="OMQ185" s="229"/>
      <c r="OMR185" s="230"/>
      <c r="OMS185" s="230"/>
      <c r="OMT185" s="231"/>
      <c r="OMU185" s="229"/>
      <c r="OMV185" s="230"/>
      <c r="OMW185" s="229"/>
      <c r="OMX185" s="229"/>
      <c r="OMY185" s="230"/>
      <c r="OMZ185" s="230"/>
      <c r="ONA185" s="230"/>
      <c r="ONB185" s="230"/>
      <c r="ONC185" s="230"/>
      <c r="OND185" s="230"/>
      <c r="ONE185" s="230"/>
      <c r="ONF185" s="230"/>
      <c r="ONG185" s="230"/>
      <c r="ONH185" s="230"/>
      <c r="ONI185" s="230"/>
      <c r="ONJ185" s="230"/>
      <c r="ONK185" s="229"/>
      <c r="ONL185" s="226"/>
      <c r="ONM185" s="227"/>
      <c r="ONN185" s="227"/>
      <c r="ONO185" s="227"/>
      <c r="ONP185" s="228"/>
      <c r="ONQ185" s="228"/>
      <c r="ONR185" s="228"/>
      <c r="ONS185" s="228"/>
      <c r="ONT185" s="228"/>
      <c r="ONU185" s="228"/>
      <c r="ONV185" s="229"/>
      <c r="ONW185" s="230"/>
      <c r="ONX185" s="230"/>
      <c r="ONY185" s="231"/>
      <c r="ONZ185" s="229"/>
      <c r="OOA185" s="230"/>
      <c r="OOB185" s="229"/>
      <c r="OOC185" s="229"/>
      <c r="OOD185" s="230"/>
      <c r="OOE185" s="230"/>
      <c r="OOF185" s="230"/>
      <c r="OOG185" s="230"/>
      <c r="OOH185" s="230"/>
      <c r="OOI185" s="230"/>
      <c r="OOJ185" s="230"/>
      <c r="OOK185" s="230"/>
      <c r="OOL185" s="230"/>
      <c r="OOM185" s="230"/>
      <c r="OON185" s="230"/>
      <c r="OOO185" s="230"/>
      <c r="OOP185" s="229"/>
      <c r="OOQ185" s="226"/>
      <c r="OOR185" s="227"/>
      <c r="OOS185" s="227"/>
      <c r="OOT185" s="227"/>
      <c r="OOU185" s="228"/>
      <c r="OOV185" s="228"/>
      <c r="OOW185" s="228"/>
      <c r="OOX185" s="228"/>
      <c r="OOY185" s="228"/>
      <c r="OOZ185" s="228"/>
      <c r="OPA185" s="229"/>
      <c r="OPB185" s="230"/>
      <c r="OPC185" s="230"/>
      <c r="OPD185" s="231"/>
      <c r="OPE185" s="229"/>
      <c r="OPF185" s="230"/>
      <c r="OPG185" s="229"/>
      <c r="OPH185" s="229"/>
      <c r="OPI185" s="230"/>
      <c r="OPJ185" s="230"/>
      <c r="OPK185" s="230"/>
      <c r="OPL185" s="230"/>
      <c r="OPM185" s="230"/>
      <c r="OPN185" s="230"/>
      <c r="OPO185" s="230"/>
      <c r="OPP185" s="230"/>
      <c r="OPQ185" s="230"/>
      <c r="OPR185" s="230"/>
      <c r="OPS185" s="230"/>
      <c r="OPT185" s="230"/>
      <c r="OPU185" s="229"/>
      <c r="OPV185" s="226"/>
      <c r="OPW185" s="227"/>
      <c r="OPX185" s="227"/>
      <c r="OPY185" s="227"/>
      <c r="OPZ185" s="228"/>
      <c r="OQA185" s="228"/>
      <c r="OQB185" s="228"/>
      <c r="OQC185" s="228"/>
      <c r="OQD185" s="228"/>
      <c r="OQE185" s="228"/>
      <c r="OQF185" s="229"/>
      <c r="OQG185" s="230"/>
      <c r="OQH185" s="230"/>
      <c r="OQI185" s="231"/>
      <c r="OQJ185" s="229"/>
      <c r="OQK185" s="230"/>
      <c r="OQL185" s="229"/>
      <c r="OQM185" s="229"/>
      <c r="OQN185" s="230"/>
      <c r="OQO185" s="230"/>
      <c r="OQP185" s="230"/>
      <c r="OQQ185" s="230"/>
      <c r="OQR185" s="230"/>
      <c r="OQS185" s="230"/>
      <c r="OQT185" s="230"/>
      <c r="OQU185" s="230"/>
      <c r="OQV185" s="230"/>
      <c r="OQW185" s="230"/>
      <c r="OQX185" s="230"/>
      <c r="OQY185" s="230"/>
      <c r="OQZ185" s="229"/>
      <c r="ORA185" s="226"/>
      <c r="ORB185" s="227"/>
      <c r="ORC185" s="227"/>
      <c r="ORD185" s="227"/>
      <c r="ORE185" s="228"/>
      <c r="ORF185" s="228"/>
      <c r="ORG185" s="228"/>
      <c r="ORH185" s="228"/>
      <c r="ORI185" s="228"/>
      <c r="ORJ185" s="228"/>
      <c r="ORK185" s="229"/>
      <c r="ORL185" s="230"/>
      <c r="ORM185" s="230"/>
      <c r="ORN185" s="231"/>
      <c r="ORO185" s="229"/>
      <c r="ORP185" s="230"/>
      <c r="ORQ185" s="229"/>
      <c r="ORR185" s="229"/>
      <c r="ORS185" s="230"/>
      <c r="ORT185" s="230"/>
      <c r="ORU185" s="230"/>
      <c r="ORV185" s="230"/>
      <c r="ORW185" s="230"/>
      <c r="ORX185" s="230"/>
      <c r="ORY185" s="230"/>
      <c r="ORZ185" s="230"/>
      <c r="OSA185" s="230"/>
      <c r="OSB185" s="230"/>
      <c r="OSC185" s="230"/>
      <c r="OSD185" s="230"/>
      <c r="OSE185" s="229"/>
      <c r="OSF185" s="226"/>
      <c r="OSG185" s="227"/>
      <c r="OSH185" s="227"/>
      <c r="OSI185" s="227"/>
      <c r="OSJ185" s="228"/>
      <c r="OSK185" s="228"/>
      <c r="OSL185" s="228"/>
      <c r="OSM185" s="228"/>
      <c r="OSN185" s="228"/>
      <c r="OSO185" s="228"/>
      <c r="OSP185" s="229"/>
      <c r="OSQ185" s="230"/>
      <c r="OSR185" s="230"/>
      <c r="OSS185" s="231"/>
      <c r="OST185" s="229"/>
      <c r="OSU185" s="230"/>
      <c r="OSV185" s="229"/>
      <c r="OSW185" s="229"/>
      <c r="OSX185" s="230"/>
      <c r="OSY185" s="230"/>
      <c r="OSZ185" s="230"/>
      <c r="OTA185" s="230"/>
      <c r="OTB185" s="230"/>
      <c r="OTC185" s="230"/>
      <c r="OTD185" s="230"/>
      <c r="OTE185" s="230"/>
      <c r="OTF185" s="230"/>
      <c r="OTG185" s="230"/>
      <c r="OTH185" s="230"/>
      <c r="OTI185" s="230"/>
      <c r="OTJ185" s="229"/>
      <c r="OTK185" s="226"/>
      <c r="OTL185" s="227"/>
      <c r="OTM185" s="227"/>
      <c r="OTN185" s="227"/>
      <c r="OTO185" s="228"/>
      <c r="OTP185" s="228"/>
      <c r="OTQ185" s="228"/>
      <c r="OTR185" s="228"/>
      <c r="OTS185" s="228"/>
      <c r="OTT185" s="228"/>
      <c r="OTU185" s="229"/>
      <c r="OTV185" s="230"/>
      <c r="OTW185" s="230"/>
      <c r="OTX185" s="231"/>
      <c r="OTY185" s="229"/>
      <c r="OTZ185" s="230"/>
      <c r="OUA185" s="229"/>
      <c r="OUB185" s="229"/>
      <c r="OUC185" s="230"/>
      <c r="OUD185" s="230"/>
      <c r="OUE185" s="230"/>
      <c r="OUF185" s="230"/>
      <c r="OUG185" s="230"/>
      <c r="OUH185" s="230"/>
      <c r="OUI185" s="230"/>
      <c r="OUJ185" s="230"/>
      <c r="OUK185" s="230"/>
      <c r="OUL185" s="230"/>
      <c r="OUM185" s="230"/>
      <c r="OUN185" s="230"/>
      <c r="OUO185" s="229"/>
      <c r="OUP185" s="226"/>
      <c r="OUQ185" s="227"/>
      <c r="OUR185" s="227"/>
      <c r="OUS185" s="227"/>
      <c r="OUT185" s="228"/>
      <c r="OUU185" s="228"/>
      <c r="OUV185" s="228"/>
      <c r="OUW185" s="228"/>
      <c r="OUX185" s="228"/>
      <c r="OUY185" s="228"/>
      <c r="OUZ185" s="229"/>
      <c r="OVA185" s="230"/>
      <c r="OVB185" s="230"/>
      <c r="OVC185" s="231"/>
      <c r="OVD185" s="229"/>
      <c r="OVE185" s="230"/>
      <c r="OVF185" s="229"/>
      <c r="OVG185" s="229"/>
      <c r="OVH185" s="230"/>
      <c r="OVI185" s="230"/>
      <c r="OVJ185" s="230"/>
      <c r="OVK185" s="230"/>
      <c r="OVL185" s="230"/>
      <c r="OVM185" s="230"/>
      <c r="OVN185" s="230"/>
      <c r="OVO185" s="230"/>
      <c r="OVP185" s="230"/>
      <c r="OVQ185" s="230"/>
      <c r="OVR185" s="230"/>
      <c r="OVS185" s="230"/>
      <c r="OVT185" s="229"/>
      <c r="OVU185" s="226"/>
      <c r="OVV185" s="227"/>
      <c r="OVW185" s="227"/>
      <c r="OVX185" s="227"/>
      <c r="OVY185" s="228"/>
      <c r="OVZ185" s="228"/>
      <c r="OWA185" s="228"/>
      <c r="OWB185" s="228"/>
      <c r="OWC185" s="228"/>
      <c r="OWD185" s="228"/>
      <c r="OWE185" s="229"/>
      <c r="OWF185" s="230"/>
      <c r="OWG185" s="230"/>
      <c r="OWH185" s="231"/>
      <c r="OWI185" s="229"/>
      <c r="OWJ185" s="230"/>
      <c r="OWK185" s="229"/>
      <c r="OWL185" s="229"/>
      <c r="OWM185" s="230"/>
      <c r="OWN185" s="230"/>
      <c r="OWO185" s="230"/>
      <c r="OWP185" s="230"/>
      <c r="OWQ185" s="230"/>
      <c r="OWR185" s="230"/>
      <c r="OWS185" s="230"/>
      <c r="OWT185" s="230"/>
      <c r="OWU185" s="230"/>
      <c r="OWV185" s="230"/>
      <c r="OWW185" s="230"/>
      <c r="OWX185" s="230"/>
      <c r="OWY185" s="229"/>
      <c r="OWZ185" s="226"/>
      <c r="OXA185" s="227"/>
      <c r="OXB185" s="227"/>
      <c r="OXC185" s="227"/>
      <c r="OXD185" s="228"/>
      <c r="OXE185" s="228"/>
      <c r="OXF185" s="228"/>
      <c r="OXG185" s="228"/>
      <c r="OXH185" s="228"/>
      <c r="OXI185" s="228"/>
      <c r="OXJ185" s="229"/>
      <c r="OXK185" s="230"/>
      <c r="OXL185" s="230"/>
      <c r="OXM185" s="231"/>
      <c r="OXN185" s="229"/>
      <c r="OXO185" s="230"/>
      <c r="OXP185" s="229"/>
      <c r="OXQ185" s="229"/>
      <c r="OXR185" s="230"/>
      <c r="OXS185" s="230"/>
      <c r="OXT185" s="230"/>
      <c r="OXU185" s="230"/>
      <c r="OXV185" s="230"/>
      <c r="OXW185" s="230"/>
      <c r="OXX185" s="230"/>
      <c r="OXY185" s="230"/>
      <c r="OXZ185" s="230"/>
      <c r="OYA185" s="230"/>
      <c r="OYB185" s="230"/>
      <c r="OYC185" s="230"/>
      <c r="OYD185" s="229"/>
      <c r="OYE185" s="226"/>
      <c r="OYF185" s="227"/>
      <c r="OYG185" s="227"/>
      <c r="OYH185" s="227"/>
      <c r="OYI185" s="228"/>
      <c r="OYJ185" s="228"/>
      <c r="OYK185" s="228"/>
      <c r="OYL185" s="228"/>
      <c r="OYM185" s="228"/>
      <c r="OYN185" s="228"/>
      <c r="OYO185" s="229"/>
      <c r="OYP185" s="230"/>
      <c r="OYQ185" s="230"/>
      <c r="OYR185" s="231"/>
      <c r="OYS185" s="229"/>
      <c r="OYT185" s="230"/>
      <c r="OYU185" s="229"/>
      <c r="OYV185" s="229"/>
      <c r="OYW185" s="230"/>
      <c r="OYX185" s="230"/>
      <c r="OYY185" s="230"/>
      <c r="OYZ185" s="230"/>
      <c r="OZA185" s="230"/>
      <c r="OZB185" s="230"/>
      <c r="OZC185" s="230"/>
      <c r="OZD185" s="230"/>
      <c r="OZE185" s="230"/>
      <c r="OZF185" s="230"/>
      <c r="OZG185" s="230"/>
      <c r="OZH185" s="230"/>
      <c r="OZI185" s="229"/>
      <c r="OZJ185" s="226"/>
      <c r="OZK185" s="227"/>
      <c r="OZL185" s="227"/>
      <c r="OZM185" s="227"/>
      <c r="OZN185" s="228"/>
      <c r="OZO185" s="228"/>
      <c r="OZP185" s="228"/>
      <c r="OZQ185" s="228"/>
      <c r="OZR185" s="228"/>
      <c r="OZS185" s="228"/>
      <c r="OZT185" s="229"/>
      <c r="OZU185" s="230"/>
      <c r="OZV185" s="230"/>
      <c r="OZW185" s="231"/>
      <c r="OZX185" s="229"/>
      <c r="OZY185" s="230"/>
      <c r="OZZ185" s="229"/>
      <c r="PAA185" s="229"/>
      <c r="PAB185" s="230"/>
      <c r="PAC185" s="230"/>
      <c r="PAD185" s="230"/>
      <c r="PAE185" s="230"/>
      <c r="PAF185" s="230"/>
      <c r="PAG185" s="230"/>
      <c r="PAH185" s="230"/>
      <c r="PAI185" s="230"/>
      <c r="PAJ185" s="230"/>
      <c r="PAK185" s="230"/>
      <c r="PAL185" s="230"/>
      <c r="PAM185" s="230"/>
      <c r="PAN185" s="229"/>
      <c r="PAO185" s="226"/>
      <c r="PAP185" s="227"/>
      <c r="PAQ185" s="227"/>
      <c r="PAR185" s="227"/>
      <c r="PAS185" s="228"/>
      <c r="PAT185" s="228"/>
      <c r="PAU185" s="228"/>
      <c r="PAV185" s="228"/>
      <c r="PAW185" s="228"/>
      <c r="PAX185" s="228"/>
      <c r="PAY185" s="229"/>
      <c r="PAZ185" s="230"/>
      <c r="PBA185" s="230"/>
      <c r="PBB185" s="231"/>
      <c r="PBC185" s="229"/>
      <c r="PBD185" s="230"/>
      <c r="PBE185" s="229"/>
      <c r="PBF185" s="229"/>
      <c r="PBG185" s="230"/>
      <c r="PBH185" s="230"/>
      <c r="PBI185" s="230"/>
      <c r="PBJ185" s="230"/>
      <c r="PBK185" s="230"/>
      <c r="PBL185" s="230"/>
      <c r="PBM185" s="230"/>
      <c r="PBN185" s="230"/>
      <c r="PBO185" s="230"/>
      <c r="PBP185" s="230"/>
      <c r="PBQ185" s="230"/>
      <c r="PBR185" s="230"/>
      <c r="PBS185" s="229"/>
      <c r="PBT185" s="226"/>
      <c r="PBU185" s="227"/>
      <c r="PBV185" s="227"/>
      <c r="PBW185" s="227"/>
      <c r="PBX185" s="228"/>
      <c r="PBY185" s="228"/>
      <c r="PBZ185" s="228"/>
      <c r="PCA185" s="228"/>
      <c r="PCB185" s="228"/>
      <c r="PCC185" s="228"/>
      <c r="PCD185" s="229"/>
      <c r="PCE185" s="230"/>
      <c r="PCF185" s="230"/>
      <c r="PCG185" s="231"/>
      <c r="PCH185" s="229"/>
      <c r="PCI185" s="230"/>
      <c r="PCJ185" s="229"/>
      <c r="PCK185" s="229"/>
      <c r="PCL185" s="230"/>
      <c r="PCM185" s="230"/>
      <c r="PCN185" s="230"/>
      <c r="PCO185" s="230"/>
      <c r="PCP185" s="230"/>
      <c r="PCQ185" s="230"/>
      <c r="PCR185" s="230"/>
      <c r="PCS185" s="230"/>
      <c r="PCT185" s="230"/>
      <c r="PCU185" s="230"/>
      <c r="PCV185" s="230"/>
      <c r="PCW185" s="230"/>
      <c r="PCX185" s="229"/>
      <c r="PCY185" s="226"/>
      <c r="PCZ185" s="227"/>
      <c r="PDA185" s="227"/>
      <c r="PDB185" s="227"/>
      <c r="PDC185" s="228"/>
      <c r="PDD185" s="228"/>
      <c r="PDE185" s="228"/>
      <c r="PDF185" s="228"/>
      <c r="PDG185" s="228"/>
      <c r="PDH185" s="228"/>
      <c r="PDI185" s="229"/>
      <c r="PDJ185" s="230"/>
      <c r="PDK185" s="230"/>
      <c r="PDL185" s="231"/>
      <c r="PDM185" s="229"/>
      <c r="PDN185" s="230"/>
      <c r="PDO185" s="229"/>
      <c r="PDP185" s="229"/>
      <c r="PDQ185" s="230"/>
      <c r="PDR185" s="230"/>
      <c r="PDS185" s="230"/>
      <c r="PDT185" s="230"/>
      <c r="PDU185" s="230"/>
      <c r="PDV185" s="230"/>
      <c r="PDW185" s="230"/>
      <c r="PDX185" s="230"/>
      <c r="PDY185" s="230"/>
      <c r="PDZ185" s="230"/>
      <c r="PEA185" s="230"/>
      <c r="PEB185" s="230"/>
      <c r="PEC185" s="229"/>
      <c r="PED185" s="226"/>
      <c r="PEE185" s="227"/>
      <c r="PEF185" s="227"/>
      <c r="PEG185" s="227"/>
      <c r="PEH185" s="228"/>
      <c r="PEI185" s="228"/>
      <c r="PEJ185" s="228"/>
      <c r="PEK185" s="228"/>
      <c r="PEL185" s="228"/>
      <c r="PEM185" s="228"/>
      <c r="PEN185" s="229"/>
      <c r="PEO185" s="230"/>
      <c r="PEP185" s="230"/>
      <c r="PEQ185" s="231"/>
      <c r="PER185" s="229"/>
      <c r="PES185" s="230"/>
      <c r="PET185" s="229"/>
      <c r="PEU185" s="229"/>
      <c r="PEV185" s="230"/>
      <c r="PEW185" s="230"/>
      <c r="PEX185" s="230"/>
      <c r="PEY185" s="230"/>
      <c r="PEZ185" s="230"/>
      <c r="PFA185" s="230"/>
      <c r="PFB185" s="230"/>
      <c r="PFC185" s="230"/>
      <c r="PFD185" s="230"/>
      <c r="PFE185" s="230"/>
      <c r="PFF185" s="230"/>
      <c r="PFG185" s="230"/>
      <c r="PFH185" s="229"/>
      <c r="PFI185" s="226"/>
      <c r="PFJ185" s="227"/>
      <c r="PFK185" s="227"/>
      <c r="PFL185" s="227"/>
      <c r="PFM185" s="228"/>
      <c r="PFN185" s="228"/>
      <c r="PFO185" s="228"/>
      <c r="PFP185" s="228"/>
      <c r="PFQ185" s="228"/>
      <c r="PFR185" s="228"/>
      <c r="PFS185" s="229"/>
      <c r="PFT185" s="230"/>
      <c r="PFU185" s="230"/>
      <c r="PFV185" s="231"/>
      <c r="PFW185" s="229"/>
      <c r="PFX185" s="230"/>
      <c r="PFY185" s="229"/>
      <c r="PFZ185" s="229"/>
      <c r="PGA185" s="230"/>
      <c r="PGB185" s="230"/>
      <c r="PGC185" s="230"/>
      <c r="PGD185" s="230"/>
      <c r="PGE185" s="230"/>
      <c r="PGF185" s="230"/>
      <c r="PGG185" s="230"/>
      <c r="PGH185" s="230"/>
      <c r="PGI185" s="230"/>
      <c r="PGJ185" s="230"/>
      <c r="PGK185" s="230"/>
      <c r="PGL185" s="230"/>
      <c r="PGM185" s="229"/>
      <c r="PGN185" s="226"/>
      <c r="PGO185" s="227"/>
      <c r="PGP185" s="227"/>
      <c r="PGQ185" s="227"/>
      <c r="PGR185" s="228"/>
      <c r="PGS185" s="228"/>
      <c r="PGT185" s="228"/>
      <c r="PGU185" s="228"/>
      <c r="PGV185" s="228"/>
      <c r="PGW185" s="228"/>
      <c r="PGX185" s="229"/>
      <c r="PGY185" s="230"/>
      <c r="PGZ185" s="230"/>
      <c r="PHA185" s="231"/>
      <c r="PHB185" s="229"/>
      <c r="PHC185" s="230"/>
      <c r="PHD185" s="229"/>
      <c r="PHE185" s="229"/>
      <c r="PHF185" s="230"/>
      <c r="PHG185" s="230"/>
      <c r="PHH185" s="230"/>
      <c r="PHI185" s="230"/>
      <c r="PHJ185" s="230"/>
      <c r="PHK185" s="230"/>
      <c r="PHL185" s="230"/>
      <c r="PHM185" s="230"/>
      <c r="PHN185" s="230"/>
      <c r="PHO185" s="230"/>
      <c r="PHP185" s="230"/>
      <c r="PHQ185" s="230"/>
      <c r="PHR185" s="229"/>
      <c r="PHS185" s="226"/>
      <c r="PHT185" s="227"/>
      <c r="PHU185" s="227"/>
      <c r="PHV185" s="227"/>
      <c r="PHW185" s="228"/>
      <c r="PHX185" s="228"/>
      <c r="PHY185" s="228"/>
      <c r="PHZ185" s="228"/>
      <c r="PIA185" s="228"/>
      <c r="PIB185" s="228"/>
      <c r="PIC185" s="229"/>
      <c r="PID185" s="230"/>
      <c r="PIE185" s="230"/>
      <c r="PIF185" s="231"/>
      <c r="PIG185" s="229"/>
      <c r="PIH185" s="230"/>
      <c r="PII185" s="229"/>
      <c r="PIJ185" s="229"/>
      <c r="PIK185" s="230"/>
      <c r="PIL185" s="230"/>
      <c r="PIM185" s="230"/>
      <c r="PIN185" s="230"/>
      <c r="PIO185" s="230"/>
      <c r="PIP185" s="230"/>
      <c r="PIQ185" s="230"/>
      <c r="PIR185" s="230"/>
      <c r="PIS185" s="230"/>
      <c r="PIT185" s="230"/>
      <c r="PIU185" s="230"/>
      <c r="PIV185" s="230"/>
      <c r="PIW185" s="229"/>
      <c r="PIX185" s="226"/>
      <c r="PIY185" s="227"/>
      <c r="PIZ185" s="227"/>
      <c r="PJA185" s="227"/>
      <c r="PJB185" s="228"/>
      <c r="PJC185" s="228"/>
      <c r="PJD185" s="228"/>
      <c r="PJE185" s="228"/>
      <c r="PJF185" s="228"/>
      <c r="PJG185" s="228"/>
      <c r="PJH185" s="229"/>
      <c r="PJI185" s="230"/>
      <c r="PJJ185" s="230"/>
      <c r="PJK185" s="231"/>
      <c r="PJL185" s="229"/>
      <c r="PJM185" s="230"/>
      <c r="PJN185" s="229"/>
      <c r="PJO185" s="229"/>
      <c r="PJP185" s="230"/>
      <c r="PJQ185" s="230"/>
      <c r="PJR185" s="230"/>
      <c r="PJS185" s="230"/>
      <c r="PJT185" s="230"/>
      <c r="PJU185" s="230"/>
      <c r="PJV185" s="230"/>
      <c r="PJW185" s="230"/>
      <c r="PJX185" s="230"/>
      <c r="PJY185" s="230"/>
      <c r="PJZ185" s="230"/>
      <c r="PKA185" s="230"/>
      <c r="PKB185" s="229"/>
      <c r="PKC185" s="226"/>
      <c r="PKD185" s="227"/>
      <c r="PKE185" s="227"/>
      <c r="PKF185" s="227"/>
      <c r="PKG185" s="228"/>
      <c r="PKH185" s="228"/>
      <c r="PKI185" s="228"/>
      <c r="PKJ185" s="228"/>
      <c r="PKK185" s="228"/>
      <c r="PKL185" s="228"/>
      <c r="PKM185" s="229"/>
      <c r="PKN185" s="230"/>
      <c r="PKO185" s="230"/>
      <c r="PKP185" s="231"/>
      <c r="PKQ185" s="229"/>
      <c r="PKR185" s="230"/>
      <c r="PKS185" s="229"/>
      <c r="PKT185" s="229"/>
      <c r="PKU185" s="230"/>
      <c r="PKV185" s="230"/>
      <c r="PKW185" s="230"/>
      <c r="PKX185" s="230"/>
      <c r="PKY185" s="230"/>
      <c r="PKZ185" s="230"/>
      <c r="PLA185" s="230"/>
      <c r="PLB185" s="230"/>
      <c r="PLC185" s="230"/>
      <c r="PLD185" s="230"/>
      <c r="PLE185" s="230"/>
      <c r="PLF185" s="230"/>
      <c r="PLG185" s="229"/>
      <c r="PLH185" s="226"/>
      <c r="PLI185" s="227"/>
      <c r="PLJ185" s="227"/>
      <c r="PLK185" s="227"/>
      <c r="PLL185" s="228"/>
      <c r="PLM185" s="228"/>
      <c r="PLN185" s="228"/>
      <c r="PLO185" s="228"/>
      <c r="PLP185" s="228"/>
      <c r="PLQ185" s="228"/>
      <c r="PLR185" s="229"/>
      <c r="PLS185" s="230"/>
      <c r="PLT185" s="230"/>
      <c r="PLU185" s="231"/>
      <c r="PLV185" s="229"/>
      <c r="PLW185" s="230"/>
      <c r="PLX185" s="229"/>
      <c r="PLY185" s="229"/>
      <c r="PLZ185" s="230"/>
      <c r="PMA185" s="230"/>
      <c r="PMB185" s="230"/>
      <c r="PMC185" s="230"/>
      <c r="PMD185" s="230"/>
      <c r="PME185" s="230"/>
      <c r="PMF185" s="230"/>
      <c r="PMG185" s="230"/>
      <c r="PMH185" s="230"/>
      <c r="PMI185" s="230"/>
      <c r="PMJ185" s="230"/>
      <c r="PMK185" s="230"/>
      <c r="PML185" s="229"/>
      <c r="PMM185" s="226"/>
      <c r="PMN185" s="227"/>
      <c r="PMO185" s="227"/>
      <c r="PMP185" s="227"/>
      <c r="PMQ185" s="228"/>
      <c r="PMR185" s="228"/>
      <c r="PMS185" s="228"/>
      <c r="PMT185" s="228"/>
      <c r="PMU185" s="228"/>
      <c r="PMV185" s="228"/>
      <c r="PMW185" s="229"/>
      <c r="PMX185" s="230"/>
      <c r="PMY185" s="230"/>
      <c r="PMZ185" s="231"/>
      <c r="PNA185" s="229"/>
      <c r="PNB185" s="230"/>
      <c r="PNC185" s="229"/>
      <c r="PND185" s="229"/>
      <c r="PNE185" s="230"/>
      <c r="PNF185" s="230"/>
      <c r="PNG185" s="230"/>
      <c r="PNH185" s="230"/>
      <c r="PNI185" s="230"/>
      <c r="PNJ185" s="230"/>
      <c r="PNK185" s="230"/>
      <c r="PNL185" s="230"/>
      <c r="PNM185" s="230"/>
      <c r="PNN185" s="230"/>
      <c r="PNO185" s="230"/>
      <c r="PNP185" s="230"/>
      <c r="PNQ185" s="229"/>
      <c r="PNR185" s="226"/>
      <c r="PNS185" s="227"/>
      <c r="PNT185" s="227"/>
      <c r="PNU185" s="227"/>
      <c r="PNV185" s="228"/>
      <c r="PNW185" s="228"/>
      <c r="PNX185" s="228"/>
      <c r="PNY185" s="228"/>
      <c r="PNZ185" s="228"/>
      <c r="POA185" s="228"/>
      <c r="POB185" s="229"/>
      <c r="POC185" s="230"/>
      <c r="POD185" s="230"/>
      <c r="POE185" s="231"/>
      <c r="POF185" s="229"/>
      <c r="POG185" s="230"/>
      <c r="POH185" s="229"/>
      <c r="POI185" s="229"/>
      <c r="POJ185" s="230"/>
      <c r="POK185" s="230"/>
      <c r="POL185" s="230"/>
      <c r="POM185" s="230"/>
      <c r="PON185" s="230"/>
      <c r="POO185" s="230"/>
      <c r="POP185" s="230"/>
      <c r="POQ185" s="230"/>
      <c r="POR185" s="230"/>
      <c r="POS185" s="230"/>
      <c r="POT185" s="230"/>
      <c r="POU185" s="230"/>
      <c r="POV185" s="229"/>
      <c r="POW185" s="226"/>
      <c r="POX185" s="227"/>
      <c r="POY185" s="227"/>
      <c r="POZ185" s="227"/>
      <c r="PPA185" s="228"/>
      <c r="PPB185" s="228"/>
      <c r="PPC185" s="228"/>
      <c r="PPD185" s="228"/>
      <c r="PPE185" s="228"/>
      <c r="PPF185" s="228"/>
      <c r="PPG185" s="229"/>
      <c r="PPH185" s="230"/>
      <c r="PPI185" s="230"/>
      <c r="PPJ185" s="231"/>
      <c r="PPK185" s="229"/>
      <c r="PPL185" s="230"/>
      <c r="PPM185" s="229"/>
      <c r="PPN185" s="229"/>
      <c r="PPO185" s="230"/>
      <c r="PPP185" s="230"/>
      <c r="PPQ185" s="230"/>
      <c r="PPR185" s="230"/>
      <c r="PPS185" s="230"/>
      <c r="PPT185" s="230"/>
      <c r="PPU185" s="230"/>
      <c r="PPV185" s="230"/>
      <c r="PPW185" s="230"/>
      <c r="PPX185" s="230"/>
      <c r="PPY185" s="230"/>
      <c r="PPZ185" s="230"/>
      <c r="PQA185" s="229"/>
      <c r="PQB185" s="226"/>
      <c r="PQC185" s="227"/>
      <c r="PQD185" s="227"/>
      <c r="PQE185" s="227"/>
      <c r="PQF185" s="228"/>
      <c r="PQG185" s="228"/>
      <c r="PQH185" s="228"/>
      <c r="PQI185" s="228"/>
      <c r="PQJ185" s="228"/>
      <c r="PQK185" s="228"/>
      <c r="PQL185" s="229"/>
      <c r="PQM185" s="230"/>
      <c r="PQN185" s="230"/>
      <c r="PQO185" s="231"/>
      <c r="PQP185" s="229"/>
      <c r="PQQ185" s="230"/>
      <c r="PQR185" s="229"/>
      <c r="PQS185" s="229"/>
      <c r="PQT185" s="230"/>
      <c r="PQU185" s="230"/>
      <c r="PQV185" s="230"/>
      <c r="PQW185" s="230"/>
      <c r="PQX185" s="230"/>
      <c r="PQY185" s="230"/>
      <c r="PQZ185" s="230"/>
      <c r="PRA185" s="230"/>
      <c r="PRB185" s="230"/>
      <c r="PRC185" s="230"/>
      <c r="PRD185" s="230"/>
      <c r="PRE185" s="230"/>
      <c r="PRF185" s="229"/>
      <c r="PRG185" s="226"/>
      <c r="PRH185" s="227"/>
      <c r="PRI185" s="227"/>
      <c r="PRJ185" s="227"/>
      <c r="PRK185" s="228"/>
      <c r="PRL185" s="228"/>
      <c r="PRM185" s="228"/>
      <c r="PRN185" s="228"/>
      <c r="PRO185" s="228"/>
      <c r="PRP185" s="228"/>
      <c r="PRQ185" s="229"/>
      <c r="PRR185" s="230"/>
      <c r="PRS185" s="230"/>
      <c r="PRT185" s="231"/>
      <c r="PRU185" s="229"/>
      <c r="PRV185" s="230"/>
      <c r="PRW185" s="229"/>
      <c r="PRX185" s="229"/>
      <c r="PRY185" s="230"/>
      <c r="PRZ185" s="230"/>
      <c r="PSA185" s="230"/>
      <c r="PSB185" s="230"/>
      <c r="PSC185" s="230"/>
      <c r="PSD185" s="230"/>
      <c r="PSE185" s="230"/>
      <c r="PSF185" s="230"/>
      <c r="PSG185" s="230"/>
      <c r="PSH185" s="230"/>
      <c r="PSI185" s="230"/>
      <c r="PSJ185" s="230"/>
      <c r="PSK185" s="229"/>
      <c r="PSL185" s="226"/>
      <c r="PSM185" s="227"/>
      <c r="PSN185" s="227"/>
      <c r="PSO185" s="227"/>
      <c r="PSP185" s="228"/>
      <c r="PSQ185" s="228"/>
      <c r="PSR185" s="228"/>
      <c r="PSS185" s="228"/>
      <c r="PST185" s="228"/>
      <c r="PSU185" s="228"/>
      <c r="PSV185" s="229"/>
      <c r="PSW185" s="230"/>
      <c r="PSX185" s="230"/>
      <c r="PSY185" s="231"/>
      <c r="PSZ185" s="229"/>
      <c r="PTA185" s="230"/>
      <c r="PTB185" s="229"/>
      <c r="PTC185" s="229"/>
      <c r="PTD185" s="230"/>
      <c r="PTE185" s="230"/>
      <c r="PTF185" s="230"/>
      <c r="PTG185" s="230"/>
      <c r="PTH185" s="230"/>
      <c r="PTI185" s="230"/>
      <c r="PTJ185" s="230"/>
      <c r="PTK185" s="230"/>
      <c r="PTL185" s="230"/>
      <c r="PTM185" s="230"/>
      <c r="PTN185" s="230"/>
      <c r="PTO185" s="230"/>
      <c r="PTP185" s="229"/>
      <c r="PTQ185" s="226"/>
      <c r="PTR185" s="227"/>
      <c r="PTS185" s="227"/>
      <c r="PTT185" s="227"/>
      <c r="PTU185" s="228"/>
      <c r="PTV185" s="228"/>
      <c r="PTW185" s="228"/>
    </row>
    <row r="186" spans="1:11359" s="33" customFormat="1" ht="49.5" x14ac:dyDescent="0.95">
      <c r="A186" s="222">
        <v>4</v>
      </c>
      <c r="B186" s="45" t="s">
        <v>1203</v>
      </c>
      <c r="C186" s="34">
        <v>297557</v>
      </c>
      <c r="D186" s="55">
        <v>297674</v>
      </c>
      <c r="E186" s="55"/>
      <c r="F186" s="41">
        <v>7</v>
      </c>
      <c r="G186" s="41">
        <v>12</v>
      </c>
      <c r="H186" s="41">
        <v>13</v>
      </c>
      <c r="I186" s="41">
        <v>17</v>
      </c>
      <c r="J186" s="225"/>
      <c r="K186" s="225"/>
      <c r="L186" s="248"/>
      <c r="M186" s="249">
        <v>60</v>
      </c>
      <c r="N186" s="249"/>
      <c r="O186" s="249"/>
      <c r="P186" s="248"/>
      <c r="Q186" s="249"/>
      <c r="R186" s="248"/>
      <c r="S186" s="248"/>
      <c r="T186" s="250"/>
      <c r="U186" s="248"/>
      <c r="V186" s="249"/>
      <c r="W186" s="249"/>
      <c r="X186" s="249"/>
      <c r="Y186" s="249"/>
      <c r="Z186" s="249"/>
      <c r="AA186" s="249"/>
      <c r="AB186" s="249"/>
      <c r="AC186" s="249"/>
      <c r="AD186" s="249"/>
      <c r="AE186" s="249"/>
      <c r="AF186" s="245" t="s">
        <v>1248</v>
      </c>
      <c r="AG186" s="32">
        <f t="shared" si="8"/>
        <v>117</v>
      </c>
    </row>
    <row r="187" spans="1:11359" s="33" customFormat="1" ht="49.5" x14ac:dyDescent="0.95">
      <c r="A187" s="34">
        <v>5</v>
      </c>
      <c r="B187" s="39" t="s">
        <v>1204</v>
      </c>
      <c r="C187" s="55">
        <v>297674</v>
      </c>
      <c r="D187" s="34">
        <v>297773</v>
      </c>
      <c r="E187" s="34"/>
      <c r="F187" s="41">
        <v>7</v>
      </c>
      <c r="G187" s="41">
        <v>12</v>
      </c>
      <c r="H187" s="41">
        <v>13</v>
      </c>
      <c r="I187" s="41">
        <v>17</v>
      </c>
      <c r="J187" s="41"/>
      <c r="K187" s="41"/>
      <c r="L187" s="42">
        <v>18</v>
      </c>
      <c r="M187" s="43"/>
      <c r="N187" s="43"/>
      <c r="O187" s="44"/>
      <c r="P187" s="42"/>
      <c r="Q187" s="43"/>
      <c r="R187" s="42"/>
      <c r="S187" s="42"/>
      <c r="T187" s="44"/>
      <c r="U187" s="42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2" t="s">
        <v>907</v>
      </c>
      <c r="AG187" s="32">
        <f t="shared" si="8"/>
        <v>99</v>
      </c>
    </row>
    <row r="188" spans="1:11359" s="33" customFormat="1" ht="49.5" x14ac:dyDescent="0.95">
      <c r="A188" s="222">
        <v>6</v>
      </c>
      <c r="B188" s="39" t="s">
        <v>1205</v>
      </c>
      <c r="C188" s="34">
        <v>297773</v>
      </c>
      <c r="D188" s="34">
        <v>297877</v>
      </c>
      <c r="E188" s="34"/>
      <c r="F188" s="41">
        <v>7</v>
      </c>
      <c r="G188" s="41">
        <v>12</v>
      </c>
      <c r="H188" s="41">
        <v>13</v>
      </c>
      <c r="I188" s="41">
        <v>17</v>
      </c>
      <c r="J188" s="41"/>
      <c r="K188" s="41"/>
      <c r="L188" s="42">
        <v>15</v>
      </c>
      <c r="M188" s="43"/>
      <c r="N188" s="43"/>
      <c r="O188" s="43">
        <v>8</v>
      </c>
      <c r="P188" s="42"/>
      <c r="Q188" s="43"/>
      <c r="R188" s="42"/>
      <c r="S188" s="42"/>
      <c r="T188" s="44"/>
      <c r="U188" s="42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2" t="s">
        <v>926</v>
      </c>
      <c r="AG188" s="32">
        <f t="shared" si="8"/>
        <v>104</v>
      </c>
    </row>
    <row r="189" spans="1:11359" s="33" customFormat="1" ht="49.5" x14ac:dyDescent="0.95">
      <c r="A189" s="34">
        <v>7</v>
      </c>
      <c r="B189" s="39" t="s">
        <v>1206</v>
      </c>
      <c r="C189" s="34">
        <v>297877</v>
      </c>
      <c r="D189" s="34">
        <v>297989</v>
      </c>
      <c r="E189" s="34"/>
      <c r="F189" s="41">
        <v>7</v>
      </c>
      <c r="G189" s="41">
        <v>12</v>
      </c>
      <c r="H189" s="41">
        <v>13</v>
      </c>
      <c r="I189" s="41">
        <v>17</v>
      </c>
      <c r="J189" s="41"/>
      <c r="K189" s="41"/>
      <c r="L189" s="42"/>
      <c r="M189" s="43"/>
      <c r="N189" s="43">
        <v>7</v>
      </c>
      <c r="O189" s="43">
        <v>6</v>
      </c>
      <c r="P189" s="42"/>
      <c r="Q189" s="43"/>
      <c r="R189" s="42"/>
      <c r="S189" s="42"/>
      <c r="T189" s="44"/>
      <c r="U189" s="42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2" t="s">
        <v>918</v>
      </c>
      <c r="AG189" s="32">
        <f t="shared" si="8"/>
        <v>112</v>
      </c>
    </row>
    <row r="190" spans="1:11359" s="33" customFormat="1" ht="49.5" x14ac:dyDescent="0.95">
      <c r="A190" s="222">
        <v>8</v>
      </c>
      <c r="B190" s="39" t="s">
        <v>1207</v>
      </c>
      <c r="C190" s="34">
        <v>297989</v>
      </c>
      <c r="D190" s="34">
        <v>298105</v>
      </c>
      <c r="E190" s="34"/>
      <c r="F190" s="41">
        <v>7</v>
      </c>
      <c r="G190" s="41">
        <v>12</v>
      </c>
      <c r="H190" s="41">
        <v>13</v>
      </c>
      <c r="I190" s="41">
        <v>17</v>
      </c>
      <c r="J190" s="41"/>
      <c r="K190" s="41"/>
      <c r="L190" s="42"/>
      <c r="M190" s="43">
        <v>2</v>
      </c>
      <c r="N190" s="43">
        <v>11</v>
      </c>
      <c r="O190" s="44"/>
      <c r="P190" s="42"/>
      <c r="Q190" s="43"/>
      <c r="R190" s="42"/>
      <c r="S190" s="42"/>
      <c r="T190" s="44"/>
      <c r="U190" s="42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2" t="s">
        <v>918</v>
      </c>
      <c r="AG190" s="32">
        <f t="shared" si="8"/>
        <v>116</v>
      </c>
    </row>
    <row r="191" spans="1:11359" s="33" customFormat="1" ht="99" x14ac:dyDescent="0.95">
      <c r="A191" s="34">
        <v>9</v>
      </c>
      <c r="B191" s="39" t="s">
        <v>1208</v>
      </c>
      <c r="C191" s="34">
        <v>298105</v>
      </c>
      <c r="D191" s="34">
        <v>298351</v>
      </c>
      <c r="E191" s="34"/>
      <c r="F191" s="41">
        <v>7</v>
      </c>
      <c r="G191" s="41">
        <v>12</v>
      </c>
      <c r="H191" s="41">
        <v>13</v>
      </c>
      <c r="I191" s="41">
        <v>21</v>
      </c>
      <c r="J191" s="41"/>
      <c r="K191" s="41"/>
      <c r="L191" s="42">
        <v>21</v>
      </c>
      <c r="M191" s="43"/>
      <c r="N191" s="43"/>
      <c r="O191" s="44"/>
      <c r="P191" s="42"/>
      <c r="Q191" s="43"/>
      <c r="R191" s="42"/>
      <c r="S191" s="42"/>
      <c r="T191" s="44"/>
      <c r="U191" s="42"/>
      <c r="V191" s="43"/>
      <c r="W191" s="43">
        <v>1</v>
      </c>
      <c r="X191" s="43"/>
      <c r="Y191" s="43"/>
      <c r="Z191" s="43"/>
      <c r="AA191" s="43"/>
      <c r="AB191" s="43"/>
      <c r="AC191" s="43"/>
      <c r="AD191" s="43"/>
      <c r="AE191" s="43"/>
      <c r="AF191" s="42" t="s">
        <v>1257</v>
      </c>
      <c r="AG191" s="32">
        <f t="shared" si="8"/>
        <v>246</v>
      </c>
    </row>
    <row r="192" spans="1:11359" s="33" customFormat="1" ht="49.5" x14ac:dyDescent="0.95">
      <c r="A192" s="222">
        <v>10</v>
      </c>
      <c r="B192" s="39" t="s">
        <v>1209</v>
      </c>
      <c r="C192" s="34">
        <v>298351</v>
      </c>
      <c r="D192" s="34">
        <v>298414</v>
      </c>
      <c r="E192" s="34"/>
      <c r="F192" s="41">
        <v>7</v>
      </c>
      <c r="G192" s="41">
        <v>12</v>
      </c>
      <c r="H192" s="41">
        <v>13</v>
      </c>
      <c r="I192" s="41">
        <v>17</v>
      </c>
      <c r="J192" s="41"/>
      <c r="K192" s="41"/>
      <c r="L192" s="42">
        <v>20</v>
      </c>
      <c r="M192" s="43"/>
      <c r="N192" s="43"/>
      <c r="O192" s="44"/>
      <c r="P192" s="42"/>
      <c r="Q192" s="43"/>
      <c r="R192" s="42"/>
      <c r="S192" s="42"/>
      <c r="T192" s="44"/>
      <c r="U192" s="42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2" t="s">
        <v>1262</v>
      </c>
      <c r="AG192" s="32">
        <f t="shared" si="8"/>
        <v>63</v>
      </c>
    </row>
    <row r="193" spans="1:33" s="33" customFormat="1" ht="49.5" x14ac:dyDescent="0.95">
      <c r="A193" s="222">
        <v>11</v>
      </c>
      <c r="B193" s="25" t="s">
        <v>1210</v>
      </c>
      <c r="C193" s="35"/>
      <c r="D193" s="269"/>
      <c r="E193" s="269"/>
      <c r="F193" s="36"/>
      <c r="G193" s="36"/>
      <c r="H193" s="36"/>
      <c r="I193" s="36"/>
      <c r="J193" s="270"/>
      <c r="K193" s="270"/>
      <c r="L193" s="271"/>
      <c r="M193" s="272"/>
      <c r="N193" s="272"/>
      <c r="O193" s="272"/>
      <c r="P193" s="271"/>
      <c r="Q193" s="272"/>
      <c r="R193" s="271"/>
      <c r="S193" s="271"/>
      <c r="T193" s="273"/>
      <c r="U193" s="271"/>
      <c r="V193" s="272"/>
      <c r="W193" s="272"/>
      <c r="X193" s="272"/>
      <c r="Y193" s="272"/>
      <c r="Z193" s="272"/>
      <c r="AA193" s="272"/>
      <c r="AB193" s="272"/>
      <c r="AC193" s="272"/>
      <c r="AD193" s="272"/>
      <c r="AE193" s="272"/>
      <c r="AF193" s="260" t="s">
        <v>100</v>
      </c>
      <c r="AG193" s="32">
        <f t="shared" si="8"/>
        <v>0</v>
      </c>
    </row>
    <row r="194" spans="1:33" s="33" customFormat="1" ht="49.5" x14ac:dyDescent="0.95">
      <c r="A194" s="222">
        <v>12</v>
      </c>
      <c r="B194" s="39" t="s">
        <v>1211</v>
      </c>
      <c r="C194" s="34"/>
      <c r="D194" s="34"/>
      <c r="E194" s="34"/>
      <c r="F194" s="41">
        <v>7</v>
      </c>
      <c r="G194" s="41">
        <v>12</v>
      </c>
      <c r="H194" s="41">
        <v>14</v>
      </c>
      <c r="I194" s="41">
        <v>17</v>
      </c>
      <c r="J194" s="41"/>
      <c r="K194" s="41"/>
      <c r="L194" s="42"/>
      <c r="M194" s="43"/>
      <c r="N194" s="43"/>
      <c r="O194" s="44"/>
      <c r="P194" s="42"/>
      <c r="Q194" s="43"/>
      <c r="R194" s="42"/>
      <c r="S194" s="42"/>
      <c r="T194" s="44"/>
      <c r="U194" s="42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2" t="s">
        <v>951</v>
      </c>
      <c r="AG194" s="32">
        <f t="shared" si="8"/>
        <v>0</v>
      </c>
    </row>
    <row r="195" spans="1:33" s="33" customFormat="1" ht="49.5" x14ac:dyDescent="0.95">
      <c r="A195" s="34">
        <v>13</v>
      </c>
      <c r="B195" s="39" t="s">
        <v>1212</v>
      </c>
      <c r="C195" s="34"/>
      <c r="D195" s="34"/>
      <c r="E195" s="34"/>
      <c r="F195" s="41">
        <v>7</v>
      </c>
      <c r="G195" s="41">
        <v>12</v>
      </c>
      <c r="H195" s="41">
        <v>14</v>
      </c>
      <c r="I195" s="41">
        <v>17</v>
      </c>
      <c r="J195" s="41"/>
      <c r="K195" s="41"/>
      <c r="L195" s="42"/>
      <c r="M195" s="43"/>
      <c r="N195" s="43"/>
      <c r="O195" s="44"/>
      <c r="P195" s="42"/>
      <c r="Q195" s="43"/>
      <c r="R195" s="42"/>
      <c r="S195" s="42"/>
      <c r="T195" s="44"/>
      <c r="U195" s="42"/>
      <c r="V195" s="43"/>
      <c r="W195" s="43"/>
      <c r="X195" s="44"/>
      <c r="Y195" s="43"/>
      <c r="Z195" s="44"/>
      <c r="AA195" s="44"/>
      <c r="AB195" s="43"/>
      <c r="AC195" s="43"/>
      <c r="AD195" s="43"/>
      <c r="AE195" s="43"/>
      <c r="AF195" s="42" t="s">
        <v>951</v>
      </c>
      <c r="AG195" s="32">
        <f t="shared" si="8"/>
        <v>0</v>
      </c>
    </row>
    <row r="196" spans="1:33" s="33" customFormat="1" ht="49.5" x14ac:dyDescent="0.95">
      <c r="A196" s="222">
        <v>14</v>
      </c>
      <c r="B196" s="39" t="s">
        <v>1213</v>
      </c>
      <c r="C196" s="34"/>
      <c r="D196" s="34"/>
      <c r="E196" s="34"/>
      <c r="F196" s="41">
        <v>7</v>
      </c>
      <c r="G196" s="41">
        <v>12</v>
      </c>
      <c r="H196" s="41">
        <v>14</v>
      </c>
      <c r="I196" s="41">
        <v>17</v>
      </c>
      <c r="J196" s="41"/>
      <c r="K196" s="41"/>
      <c r="L196" s="42"/>
      <c r="M196" s="43"/>
      <c r="N196" s="43"/>
      <c r="O196" s="44"/>
      <c r="P196" s="42"/>
      <c r="Q196" s="43"/>
      <c r="R196" s="42"/>
      <c r="S196" s="42"/>
      <c r="T196" s="44"/>
      <c r="U196" s="42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2" t="s">
        <v>951</v>
      </c>
      <c r="AG196" s="32">
        <f t="shared" si="8"/>
        <v>0</v>
      </c>
    </row>
    <row r="197" spans="1:33" s="33" customFormat="1" ht="49.5" x14ac:dyDescent="0.95">
      <c r="A197" s="34">
        <v>15</v>
      </c>
      <c r="B197" s="39" t="s">
        <v>1214</v>
      </c>
      <c r="C197" s="34">
        <v>298414</v>
      </c>
      <c r="D197" s="34">
        <v>298557</v>
      </c>
      <c r="E197" s="34"/>
      <c r="F197" s="41">
        <v>7</v>
      </c>
      <c r="G197" s="41">
        <v>12</v>
      </c>
      <c r="H197" s="41">
        <v>13</v>
      </c>
      <c r="I197" s="41">
        <v>17</v>
      </c>
      <c r="J197" s="41"/>
      <c r="K197" s="41"/>
      <c r="L197" s="42"/>
      <c r="M197" s="43">
        <v>3</v>
      </c>
      <c r="N197" s="43">
        <v>15</v>
      </c>
      <c r="O197" s="44"/>
      <c r="P197" s="42"/>
      <c r="Q197" s="43"/>
      <c r="R197" s="42"/>
      <c r="S197" s="42"/>
      <c r="T197" s="44"/>
      <c r="U197" s="42"/>
      <c r="V197" s="43"/>
      <c r="W197" s="43"/>
      <c r="X197" s="43"/>
      <c r="Y197" s="43"/>
      <c r="Z197" s="43"/>
      <c r="AA197" s="43"/>
      <c r="AB197" s="43"/>
      <c r="AC197" s="211"/>
      <c r="AD197" s="43"/>
      <c r="AE197" s="43"/>
      <c r="AF197" s="42" t="s">
        <v>907</v>
      </c>
      <c r="AG197" s="32">
        <f t="shared" si="8"/>
        <v>143</v>
      </c>
    </row>
    <row r="198" spans="1:33" s="33" customFormat="1" ht="49.5" x14ac:dyDescent="0.95">
      <c r="A198" s="222">
        <v>16</v>
      </c>
      <c r="B198" s="39" t="s">
        <v>1215</v>
      </c>
      <c r="C198" s="34"/>
      <c r="D198" s="34"/>
      <c r="E198" s="34"/>
      <c r="F198" s="41">
        <v>7</v>
      </c>
      <c r="G198" s="41">
        <v>12</v>
      </c>
      <c r="H198" s="41">
        <v>13</v>
      </c>
      <c r="I198" s="41">
        <v>17</v>
      </c>
      <c r="J198" s="41"/>
      <c r="K198" s="41"/>
      <c r="L198" s="42"/>
      <c r="M198" s="43"/>
      <c r="N198" s="43"/>
      <c r="O198" s="44"/>
      <c r="P198" s="42"/>
      <c r="Q198" s="43"/>
      <c r="R198" s="42"/>
      <c r="S198" s="42"/>
      <c r="T198" s="44"/>
      <c r="U198" s="42"/>
      <c r="V198" s="43"/>
      <c r="W198" s="43"/>
      <c r="X198" s="43"/>
      <c r="Y198" s="43"/>
      <c r="Z198" s="43"/>
      <c r="AA198" s="43"/>
      <c r="AB198" s="43"/>
      <c r="AC198" s="211"/>
      <c r="AD198" s="43"/>
      <c r="AE198" s="43"/>
      <c r="AF198" s="42"/>
      <c r="AG198" s="32">
        <f t="shared" si="8"/>
        <v>0</v>
      </c>
    </row>
    <row r="199" spans="1:33" s="33" customFormat="1" ht="49.5" x14ac:dyDescent="0.95">
      <c r="A199" s="34">
        <v>17</v>
      </c>
      <c r="B199" s="39" t="s">
        <v>1216</v>
      </c>
      <c r="C199" s="34"/>
      <c r="D199" s="34"/>
      <c r="E199" s="34"/>
      <c r="F199" s="41">
        <v>7</v>
      </c>
      <c r="G199" s="41">
        <v>12</v>
      </c>
      <c r="H199" s="41">
        <v>13</v>
      </c>
      <c r="I199" s="41">
        <v>17</v>
      </c>
      <c r="J199" s="41"/>
      <c r="K199" s="41"/>
      <c r="L199" s="42"/>
      <c r="M199" s="43"/>
      <c r="N199" s="43"/>
      <c r="O199" s="44"/>
      <c r="P199" s="42"/>
      <c r="Q199" s="43"/>
      <c r="R199" s="42"/>
      <c r="S199" s="42"/>
      <c r="T199" s="44"/>
      <c r="U199" s="42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2"/>
      <c r="AG199" s="32">
        <f t="shared" si="8"/>
        <v>0</v>
      </c>
    </row>
    <row r="200" spans="1:33" s="33" customFormat="1" ht="49.5" x14ac:dyDescent="0.95">
      <c r="A200" s="222">
        <v>18</v>
      </c>
      <c r="B200" s="45" t="s">
        <v>1217</v>
      </c>
      <c r="C200" s="34"/>
      <c r="D200" s="34"/>
      <c r="E200" s="34"/>
      <c r="F200" s="41"/>
      <c r="G200" s="41"/>
      <c r="H200" s="41"/>
      <c r="I200" s="41"/>
      <c r="J200" s="41"/>
      <c r="K200" s="41"/>
      <c r="L200" s="42"/>
      <c r="M200" s="43"/>
      <c r="N200" s="43"/>
      <c r="O200" s="44"/>
      <c r="P200" s="42"/>
      <c r="Q200" s="43"/>
      <c r="R200" s="42"/>
      <c r="S200" s="42"/>
      <c r="T200" s="44"/>
      <c r="U200" s="42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2"/>
      <c r="AG200" s="32">
        <f t="shared" si="8"/>
        <v>0</v>
      </c>
    </row>
    <row r="201" spans="1:33" s="33" customFormat="1" ht="49.5" x14ac:dyDescent="0.95">
      <c r="A201" s="34">
        <v>19</v>
      </c>
      <c r="B201" s="39" t="s">
        <v>1218</v>
      </c>
      <c r="C201" s="34"/>
      <c r="D201" s="40"/>
      <c r="E201" s="34"/>
      <c r="F201" s="41">
        <v>7</v>
      </c>
      <c r="G201" s="41">
        <v>12</v>
      </c>
      <c r="H201" s="41">
        <v>13</v>
      </c>
      <c r="I201" s="41">
        <v>17</v>
      </c>
      <c r="J201" s="41"/>
      <c r="K201" s="41"/>
      <c r="L201" s="42"/>
      <c r="M201" s="43"/>
      <c r="N201" s="43"/>
      <c r="O201" s="44"/>
      <c r="P201" s="42"/>
      <c r="Q201" s="43"/>
      <c r="R201" s="42"/>
      <c r="S201" s="42"/>
      <c r="T201" s="44"/>
      <c r="U201" s="42"/>
      <c r="V201" s="43"/>
      <c r="W201" s="43"/>
      <c r="X201" s="43"/>
      <c r="Y201" s="43"/>
      <c r="Z201" s="44"/>
      <c r="AA201" s="44"/>
      <c r="AB201" s="43"/>
      <c r="AC201" s="43"/>
      <c r="AD201" s="43"/>
      <c r="AE201" s="43"/>
      <c r="AF201" s="42"/>
      <c r="AG201" s="32">
        <f t="shared" si="8"/>
        <v>0</v>
      </c>
    </row>
    <row r="202" spans="1:33" s="33" customFormat="1" ht="49.5" x14ac:dyDescent="0.95">
      <c r="A202" s="222">
        <v>20</v>
      </c>
      <c r="B202" s="39" t="s">
        <v>1219</v>
      </c>
      <c r="C202" s="40"/>
      <c r="D202" s="40"/>
      <c r="E202" s="34"/>
      <c r="F202" s="41">
        <v>7</v>
      </c>
      <c r="G202" s="41">
        <v>12</v>
      </c>
      <c r="H202" s="41">
        <v>13</v>
      </c>
      <c r="I202" s="41">
        <v>17</v>
      </c>
      <c r="J202" s="41"/>
      <c r="K202" s="41"/>
      <c r="L202" s="42"/>
      <c r="M202" s="43"/>
      <c r="N202" s="44"/>
      <c r="O202" s="44"/>
      <c r="P202" s="42"/>
      <c r="Q202" s="43"/>
      <c r="R202" s="42"/>
      <c r="S202" s="42"/>
      <c r="T202" s="44"/>
      <c r="U202" s="42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2"/>
      <c r="AG202" s="32">
        <f t="shared" si="8"/>
        <v>0</v>
      </c>
    </row>
    <row r="203" spans="1:33" s="33" customFormat="1" ht="49.5" x14ac:dyDescent="0.95">
      <c r="A203" s="34">
        <v>21</v>
      </c>
      <c r="B203" s="39" t="s">
        <v>1220</v>
      </c>
      <c r="C203" s="34"/>
      <c r="D203" s="34"/>
      <c r="E203" s="34"/>
      <c r="F203" s="41">
        <v>7</v>
      </c>
      <c r="G203" s="41">
        <v>12</v>
      </c>
      <c r="H203" s="41">
        <v>13</v>
      </c>
      <c r="I203" s="41">
        <v>17</v>
      </c>
      <c r="J203" s="41"/>
      <c r="K203" s="41"/>
      <c r="L203" s="42"/>
      <c r="M203" s="43"/>
      <c r="N203" s="43"/>
      <c r="O203" s="44"/>
      <c r="P203" s="42"/>
      <c r="Q203" s="43"/>
      <c r="R203" s="42"/>
      <c r="S203" s="42"/>
      <c r="T203" s="44"/>
      <c r="U203" s="42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2"/>
      <c r="AG203" s="32">
        <f t="shared" si="8"/>
        <v>0</v>
      </c>
    </row>
    <row r="204" spans="1:33" s="33" customFormat="1" ht="49.5" x14ac:dyDescent="0.95">
      <c r="A204" s="222">
        <v>22</v>
      </c>
      <c r="B204" s="39" t="s">
        <v>1221</v>
      </c>
      <c r="C204" s="40"/>
      <c r="D204" s="40"/>
      <c r="E204" s="34"/>
      <c r="F204" s="41">
        <v>7</v>
      </c>
      <c r="G204" s="41">
        <v>12</v>
      </c>
      <c r="H204" s="41">
        <v>13</v>
      </c>
      <c r="I204" s="41">
        <v>17</v>
      </c>
      <c r="J204" s="41"/>
      <c r="K204" s="41"/>
      <c r="L204" s="42"/>
      <c r="M204" s="43"/>
      <c r="N204" s="44"/>
      <c r="O204" s="44"/>
      <c r="P204" s="42"/>
      <c r="Q204" s="43"/>
      <c r="R204" s="42"/>
      <c r="S204" s="42"/>
      <c r="T204" s="44"/>
      <c r="U204" s="42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2"/>
      <c r="AG204" s="32">
        <f t="shared" si="8"/>
        <v>0</v>
      </c>
    </row>
    <row r="205" spans="1:33" s="33" customFormat="1" ht="49.5" x14ac:dyDescent="0.95">
      <c r="A205" s="34">
        <v>23</v>
      </c>
      <c r="B205" s="39" t="s">
        <v>1222</v>
      </c>
      <c r="C205" s="40"/>
      <c r="D205" s="40"/>
      <c r="E205" s="34"/>
      <c r="F205" s="41">
        <v>7</v>
      </c>
      <c r="G205" s="41">
        <v>12</v>
      </c>
      <c r="H205" s="41">
        <v>13</v>
      </c>
      <c r="I205" s="41">
        <v>17</v>
      </c>
      <c r="J205" s="41"/>
      <c r="K205" s="41"/>
      <c r="L205" s="42"/>
      <c r="M205" s="43"/>
      <c r="N205" s="44"/>
      <c r="O205" s="44"/>
      <c r="P205" s="42"/>
      <c r="Q205" s="43"/>
      <c r="R205" s="42"/>
      <c r="S205" s="42"/>
      <c r="T205" s="44"/>
      <c r="U205" s="42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2"/>
      <c r="AG205" s="32">
        <f t="shared" si="8"/>
        <v>0</v>
      </c>
    </row>
    <row r="206" spans="1:33" s="33" customFormat="1" ht="49.5" x14ac:dyDescent="0.95">
      <c r="A206" s="222">
        <v>24</v>
      </c>
      <c r="B206" s="39" t="s">
        <v>1223</v>
      </c>
      <c r="C206" s="40"/>
      <c r="D206" s="40"/>
      <c r="E206" s="34"/>
      <c r="F206" s="41">
        <v>7</v>
      </c>
      <c r="G206" s="41">
        <v>12</v>
      </c>
      <c r="H206" s="41">
        <v>13</v>
      </c>
      <c r="I206" s="41">
        <v>17</v>
      </c>
      <c r="J206" s="41"/>
      <c r="K206" s="41"/>
      <c r="L206" s="42"/>
      <c r="M206" s="43"/>
      <c r="N206" s="44"/>
      <c r="O206" s="44"/>
      <c r="P206" s="42"/>
      <c r="Q206" s="43"/>
      <c r="R206" s="42"/>
      <c r="S206" s="42"/>
      <c r="T206" s="44"/>
      <c r="U206" s="42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2"/>
      <c r="AG206" s="32">
        <f t="shared" si="8"/>
        <v>0</v>
      </c>
    </row>
    <row r="207" spans="1:33" s="33" customFormat="1" ht="49.5" x14ac:dyDescent="0.95">
      <c r="A207" s="34">
        <v>25</v>
      </c>
      <c r="B207" s="45" t="s">
        <v>1224</v>
      </c>
      <c r="C207" s="40"/>
      <c r="D207" s="40"/>
      <c r="E207" s="34"/>
      <c r="F207" s="41"/>
      <c r="G207" s="41"/>
      <c r="H207" s="41"/>
      <c r="I207" s="41"/>
      <c r="J207" s="41"/>
      <c r="K207" s="41"/>
      <c r="L207" s="42"/>
      <c r="M207" s="43"/>
      <c r="N207" s="44"/>
      <c r="O207" s="44"/>
      <c r="P207" s="42"/>
      <c r="Q207" s="43"/>
      <c r="R207" s="42"/>
      <c r="S207" s="42"/>
      <c r="T207" s="44"/>
      <c r="U207" s="42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2"/>
      <c r="AG207" s="32">
        <f t="shared" si="8"/>
        <v>0</v>
      </c>
    </row>
    <row r="208" spans="1:33" s="33" customFormat="1" ht="49.5" x14ac:dyDescent="0.95">
      <c r="A208" s="222">
        <v>26</v>
      </c>
      <c r="B208" s="39" t="s">
        <v>1225</v>
      </c>
      <c r="C208" s="40"/>
      <c r="D208" s="34"/>
      <c r="E208" s="34"/>
      <c r="F208" s="41">
        <v>7</v>
      </c>
      <c r="G208" s="41">
        <v>12</v>
      </c>
      <c r="H208" s="41">
        <v>13</v>
      </c>
      <c r="I208" s="41">
        <v>17</v>
      </c>
      <c r="J208" s="41"/>
      <c r="K208" s="41"/>
      <c r="L208" s="42"/>
      <c r="M208" s="43"/>
      <c r="N208" s="43"/>
      <c r="O208" s="44"/>
      <c r="P208" s="42"/>
      <c r="Q208" s="43"/>
      <c r="R208" s="42"/>
      <c r="S208" s="42"/>
      <c r="T208" s="44"/>
      <c r="U208" s="42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2"/>
      <c r="AG208" s="32">
        <f t="shared" si="8"/>
        <v>0</v>
      </c>
    </row>
    <row r="209" spans="1:160" s="33" customFormat="1" ht="49.5" x14ac:dyDescent="0.95">
      <c r="A209" s="34">
        <v>27</v>
      </c>
      <c r="B209" s="39" t="s">
        <v>1226</v>
      </c>
      <c r="C209" s="34"/>
      <c r="D209" s="34"/>
      <c r="E209" s="34"/>
      <c r="F209" s="41">
        <v>7</v>
      </c>
      <c r="G209" s="41">
        <v>12</v>
      </c>
      <c r="H209" s="41">
        <v>13</v>
      </c>
      <c r="I209" s="41">
        <v>17</v>
      </c>
      <c r="J209" s="41"/>
      <c r="K209" s="41"/>
      <c r="L209" s="42"/>
      <c r="M209" s="43"/>
      <c r="N209" s="43"/>
      <c r="O209" s="44"/>
      <c r="P209" s="42"/>
      <c r="Q209" s="43"/>
      <c r="R209" s="42"/>
      <c r="S209" s="42"/>
      <c r="T209" s="44"/>
      <c r="U209" s="42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2"/>
      <c r="AG209" s="32">
        <f t="shared" si="8"/>
        <v>0</v>
      </c>
    </row>
    <row r="210" spans="1:160" s="33" customFormat="1" ht="49.5" x14ac:dyDescent="0.95">
      <c r="A210" s="222">
        <v>28</v>
      </c>
      <c r="B210" s="39" t="s">
        <v>1227</v>
      </c>
      <c r="C210" s="34"/>
      <c r="D210" s="34"/>
      <c r="E210" s="34"/>
      <c r="F210" s="41">
        <v>7</v>
      </c>
      <c r="G210" s="41">
        <v>12</v>
      </c>
      <c r="H210" s="41">
        <v>13</v>
      </c>
      <c r="I210" s="41">
        <v>17</v>
      </c>
      <c r="J210" s="41"/>
      <c r="K210" s="41"/>
      <c r="L210" s="42"/>
      <c r="M210" s="43"/>
      <c r="N210" s="43"/>
      <c r="O210" s="44"/>
      <c r="P210" s="42"/>
      <c r="Q210" s="43"/>
      <c r="R210" s="42"/>
      <c r="S210" s="42"/>
      <c r="T210" s="44"/>
      <c r="U210" s="42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2"/>
      <c r="AG210" s="32">
        <f t="shared" si="8"/>
        <v>0</v>
      </c>
    </row>
    <row r="211" spans="1:160" s="33" customFormat="1" ht="49.5" x14ac:dyDescent="0.95">
      <c r="A211" s="34">
        <v>29</v>
      </c>
      <c r="B211" s="39" t="s">
        <v>1228</v>
      </c>
      <c r="C211" s="34"/>
      <c r="D211" s="34"/>
      <c r="E211" s="34"/>
      <c r="F211" s="41">
        <v>7</v>
      </c>
      <c r="G211" s="41">
        <v>12</v>
      </c>
      <c r="H211" s="41">
        <v>13</v>
      </c>
      <c r="I211" s="41">
        <v>17</v>
      </c>
      <c r="J211" s="41"/>
      <c r="K211" s="41"/>
      <c r="L211" s="42"/>
      <c r="M211" s="43"/>
      <c r="N211" s="43"/>
      <c r="O211" s="44"/>
      <c r="P211" s="42"/>
      <c r="Q211" s="43"/>
      <c r="R211" s="42"/>
      <c r="S211" s="42"/>
      <c r="T211" s="44"/>
      <c r="U211" s="42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2"/>
      <c r="AG211" s="32">
        <f t="shared" si="8"/>
        <v>0</v>
      </c>
    </row>
    <row r="212" spans="1:160" s="33" customFormat="1" ht="49.5" x14ac:dyDescent="0.95">
      <c r="A212" s="222">
        <v>30</v>
      </c>
      <c r="B212" s="39" t="s">
        <v>1229</v>
      </c>
      <c r="C212" s="34"/>
      <c r="D212" s="34"/>
      <c r="E212" s="34"/>
      <c r="F212" s="41">
        <v>7</v>
      </c>
      <c r="G212" s="41">
        <v>12</v>
      </c>
      <c r="H212" s="41">
        <v>13</v>
      </c>
      <c r="I212" s="41">
        <v>17</v>
      </c>
      <c r="J212" s="41"/>
      <c r="K212" s="41"/>
      <c r="L212" s="42"/>
      <c r="M212" s="43"/>
      <c r="N212" s="43"/>
      <c r="O212" s="44"/>
      <c r="P212" s="42"/>
      <c r="Q212" s="43"/>
      <c r="R212" s="42"/>
      <c r="S212" s="42"/>
      <c r="T212" s="44"/>
      <c r="U212" s="42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2"/>
      <c r="AG212" s="32">
        <f t="shared" si="8"/>
        <v>0</v>
      </c>
    </row>
    <row r="213" spans="1:160" s="33" customFormat="1" ht="50" thickBot="1" x14ac:dyDescent="1">
      <c r="A213" s="34">
        <v>31</v>
      </c>
      <c r="B213" s="39" t="s">
        <v>1230</v>
      </c>
      <c r="C213" s="34"/>
      <c r="D213" s="40"/>
      <c r="E213" s="34"/>
      <c r="F213" s="41">
        <v>7</v>
      </c>
      <c r="G213" s="41">
        <v>12</v>
      </c>
      <c r="H213" s="41">
        <v>13</v>
      </c>
      <c r="I213" s="41">
        <v>17</v>
      </c>
      <c r="J213" s="41"/>
      <c r="K213" s="41"/>
      <c r="L213" s="42"/>
      <c r="M213" s="43"/>
      <c r="N213" s="43"/>
      <c r="O213" s="43"/>
      <c r="P213" s="42"/>
      <c r="Q213" s="43"/>
      <c r="R213" s="42"/>
      <c r="S213" s="42"/>
      <c r="T213" s="43"/>
      <c r="U213" s="42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2"/>
      <c r="AG213" s="32">
        <f t="shared" si="8"/>
        <v>0</v>
      </c>
    </row>
    <row r="214" spans="1:160" s="67" customFormat="1" ht="50.5" thickTop="1" thickBot="1" x14ac:dyDescent="1">
      <c r="A214" s="317" t="s">
        <v>22</v>
      </c>
      <c r="B214" s="318"/>
      <c r="C214" s="57"/>
      <c r="D214" s="58"/>
      <c r="E214" s="59"/>
      <c r="F214" s="60"/>
      <c r="G214" s="61"/>
      <c r="H214" s="61"/>
      <c r="I214" s="61"/>
      <c r="J214" s="61"/>
      <c r="K214" s="62"/>
      <c r="L214" s="63">
        <f t="shared" ref="L214:AD214" si="9">SUM(L183:L213)</f>
        <v>94</v>
      </c>
      <c r="M214" s="64">
        <f t="shared" si="9"/>
        <v>65</v>
      </c>
      <c r="N214" s="64">
        <f t="shared" si="9"/>
        <v>33</v>
      </c>
      <c r="O214" s="64">
        <f t="shared" si="9"/>
        <v>14</v>
      </c>
      <c r="P214" s="64">
        <f t="shared" si="9"/>
        <v>0</v>
      </c>
      <c r="Q214" s="64">
        <f t="shared" si="9"/>
        <v>0</v>
      </c>
      <c r="R214" s="64">
        <f t="shared" si="9"/>
        <v>0</v>
      </c>
      <c r="S214" s="64">
        <f t="shared" si="9"/>
        <v>0</v>
      </c>
      <c r="T214" s="64">
        <f t="shared" si="9"/>
        <v>0</v>
      </c>
      <c r="U214" s="63">
        <f t="shared" si="9"/>
        <v>0</v>
      </c>
      <c r="V214" s="64">
        <f t="shared" si="9"/>
        <v>0</v>
      </c>
      <c r="W214" s="64">
        <f t="shared" si="9"/>
        <v>3</v>
      </c>
      <c r="X214" s="64">
        <f t="shared" si="9"/>
        <v>1</v>
      </c>
      <c r="Y214" s="64">
        <f t="shared" si="9"/>
        <v>1</v>
      </c>
      <c r="Z214" s="64">
        <f t="shared" si="9"/>
        <v>0</v>
      </c>
      <c r="AA214" s="64">
        <f t="shared" si="9"/>
        <v>0</v>
      </c>
      <c r="AB214" s="64">
        <f t="shared" si="9"/>
        <v>0</v>
      </c>
      <c r="AC214" s="64">
        <f t="shared" si="9"/>
        <v>20</v>
      </c>
      <c r="AD214" s="64">
        <f t="shared" si="9"/>
        <v>0</v>
      </c>
      <c r="AE214" s="63">
        <f>SUM(AE182:AE213)</f>
        <v>0</v>
      </c>
      <c r="AF214" s="63"/>
      <c r="AG214" s="32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</row>
    <row r="215" spans="1:160" s="67" customFormat="1" ht="50.5" thickTop="1" thickBot="1" x14ac:dyDescent="1">
      <c r="A215" s="319"/>
      <c r="B215" s="320"/>
      <c r="C215" s="68"/>
      <c r="D215" s="69"/>
      <c r="E215" s="70"/>
      <c r="F215" s="323"/>
      <c r="G215" s="324"/>
      <c r="H215" s="324"/>
      <c r="I215" s="324"/>
      <c r="J215" s="324"/>
      <c r="K215" s="69"/>
      <c r="L215" s="292" t="s">
        <v>30</v>
      </c>
      <c r="M215" s="294" t="s">
        <v>46</v>
      </c>
      <c r="N215" s="294" t="s">
        <v>29</v>
      </c>
      <c r="O215" s="292" t="s">
        <v>168</v>
      </c>
      <c r="P215" s="292" t="s">
        <v>193</v>
      </c>
      <c r="Q215" s="294" t="s">
        <v>333</v>
      </c>
      <c r="R215" s="294" t="s">
        <v>1139</v>
      </c>
      <c r="S215" s="294" t="s">
        <v>605</v>
      </c>
      <c r="T215" s="294" t="s">
        <v>48</v>
      </c>
      <c r="U215" s="294" t="s">
        <v>35</v>
      </c>
      <c r="V215" s="331" t="s">
        <v>28</v>
      </c>
      <c r="W215" s="294" t="s">
        <v>53</v>
      </c>
      <c r="X215" s="294" t="s">
        <v>57</v>
      </c>
      <c r="Y215" s="294" t="s">
        <v>58</v>
      </c>
      <c r="Z215" s="292" t="s">
        <v>1097</v>
      </c>
      <c r="AA215" s="294" t="s">
        <v>141</v>
      </c>
      <c r="AB215" s="294" t="s">
        <v>200</v>
      </c>
      <c r="AC215" s="294" t="s">
        <v>535</v>
      </c>
      <c r="AD215" s="294" t="s">
        <v>67</v>
      </c>
      <c r="AE215" s="329"/>
      <c r="AF215" s="294" t="s">
        <v>23</v>
      </c>
      <c r="AG215" s="32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</row>
    <row r="216" spans="1:160" s="67" customFormat="1" ht="170" customHeight="1" thickTop="1" x14ac:dyDescent="0.95">
      <c r="A216" s="319"/>
      <c r="B216" s="320"/>
      <c r="C216" s="68"/>
      <c r="D216" s="69"/>
      <c r="E216" s="70"/>
      <c r="F216" s="71"/>
      <c r="G216" s="325"/>
      <c r="H216" s="325"/>
      <c r="I216" s="325"/>
      <c r="J216" s="325"/>
      <c r="K216" s="70"/>
      <c r="L216" s="293"/>
      <c r="M216" s="295"/>
      <c r="N216" s="295"/>
      <c r="O216" s="293"/>
      <c r="P216" s="293"/>
      <c r="Q216" s="295"/>
      <c r="R216" s="295"/>
      <c r="S216" s="295"/>
      <c r="T216" s="295"/>
      <c r="U216" s="295"/>
      <c r="V216" s="332"/>
      <c r="W216" s="295"/>
      <c r="X216" s="295"/>
      <c r="Y216" s="295"/>
      <c r="Z216" s="293"/>
      <c r="AA216" s="295"/>
      <c r="AB216" s="295"/>
      <c r="AC216" s="295"/>
      <c r="AD216" s="295"/>
      <c r="AE216" s="330"/>
      <c r="AF216" s="295"/>
      <c r="AG216" s="32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</row>
    <row r="217" spans="1:160" s="67" customFormat="1" ht="49.5" x14ac:dyDescent="0.95">
      <c r="A217" s="321"/>
      <c r="B217" s="322"/>
      <c r="C217" s="72"/>
      <c r="D217" s="73"/>
      <c r="E217" s="74"/>
      <c r="F217" s="326"/>
      <c r="G217" s="327"/>
      <c r="H217" s="327"/>
      <c r="I217" s="327"/>
      <c r="J217" s="327"/>
      <c r="K217" s="328"/>
      <c r="L217" s="75">
        <f>L214*3200</f>
        <v>300800</v>
      </c>
      <c r="M217" s="76">
        <f>M214*4000</f>
        <v>260000</v>
      </c>
      <c r="N217" s="76">
        <f>N214*4800</f>
        <v>158400</v>
      </c>
      <c r="O217" s="75">
        <f>O214*5600</f>
        <v>78400</v>
      </c>
      <c r="P217" s="79">
        <f>P214*6400</f>
        <v>0</v>
      </c>
      <c r="Q217" s="76">
        <f>Q214*7200</f>
        <v>0</v>
      </c>
      <c r="R217" s="76">
        <f>R214*32800</f>
        <v>0</v>
      </c>
      <c r="S217" s="76">
        <f>S214*37600</f>
        <v>0</v>
      </c>
      <c r="T217" s="77">
        <f>T214*38400</f>
        <v>0</v>
      </c>
      <c r="U217" s="75">
        <f>U214*68000</f>
        <v>0</v>
      </c>
      <c r="V217" s="78">
        <f>V214*84000</f>
        <v>0</v>
      </c>
      <c r="W217" s="75">
        <f>W214*76000</f>
        <v>228000</v>
      </c>
      <c r="X217" s="76">
        <f>X214*84000</f>
        <v>84000</v>
      </c>
      <c r="Y217" s="76">
        <f>Y214*80000</f>
        <v>80000</v>
      </c>
      <c r="Z217" s="79">
        <f>Z214*6500</f>
        <v>0</v>
      </c>
      <c r="AA217" s="76">
        <f>AA214*6000</f>
        <v>0</v>
      </c>
      <c r="AB217" s="76"/>
      <c r="AC217" s="76">
        <f>4*AC182</f>
        <v>304000</v>
      </c>
      <c r="AD217" s="76"/>
      <c r="AE217" s="80"/>
      <c r="AF217" s="75">
        <f>SUM(L217:AD217)</f>
        <v>1493600</v>
      </c>
      <c r="AG217" s="32"/>
    </row>
    <row r="218" spans="1:160" s="8" customFormat="1" ht="49.5" x14ac:dyDescent="0.95">
      <c r="A218" s="298" t="s">
        <v>0</v>
      </c>
      <c r="B218" s="298"/>
      <c r="C218" s="1" t="s">
        <v>1</v>
      </c>
      <c r="D218" s="1" t="s">
        <v>2</v>
      </c>
      <c r="E218" s="1"/>
      <c r="F218" s="1"/>
      <c r="G218" s="1"/>
      <c r="H218" s="1"/>
      <c r="I218" s="1"/>
      <c r="J218" s="1"/>
      <c r="K218" s="1"/>
      <c r="L218" s="2"/>
      <c r="M218" s="3"/>
      <c r="N218" s="4"/>
      <c r="O218" s="5"/>
      <c r="P218" s="2"/>
      <c r="Q218" s="3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5"/>
      <c r="AG218" s="6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</row>
    <row r="219" spans="1:160" s="8" customFormat="1" ht="50.5" x14ac:dyDescent="0.95">
      <c r="A219" s="298" t="s">
        <v>3</v>
      </c>
      <c r="B219" s="298"/>
      <c r="C219" s="1" t="s">
        <v>1</v>
      </c>
      <c r="D219" s="83" t="s">
        <v>25</v>
      </c>
      <c r="E219" s="1"/>
      <c r="F219" s="1"/>
      <c r="G219" s="1"/>
      <c r="H219" s="1"/>
      <c r="I219" s="298" t="s">
        <v>1231</v>
      </c>
      <c r="J219" s="298"/>
      <c r="K219" s="298"/>
      <c r="L219" s="298"/>
      <c r="M219" s="298"/>
      <c r="N219" s="298"/>
      <c r="O219" s="298"/>
      <c r="P219" s="298"/>
      <c r="Q219" s="298"/>
      <c r="R219" s="298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6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</row>
    <row r="220" spans="1:160" s="8" customFormat="1" ht="50.5" x14ac:dyDescent="0.95">
      <c r="A220" s="299" t="s">
        <v>4</v>
      </c>
      <c r="B220" s="299"/>
      <c r="C220" s="1" t="s">
        <v>1</v>
      </c>
      <c r="D220" s="84" t="s">
        <v>42</v>
      </c>
      <c r="E220" s="9"/>
      <c r="F220" s="1"/>
      <c r="G220" s="9"/>
      <c r="H220" s="9"/>
      <c r="I220" s="10"/>
      <c r="J220" s="10"/>
      <c r="K220" s="10"/>
      <c r="L220" s="11"/>
      <c r="M220" s="3"/>
      <c r="N220" s="4"/>
      <c r="O220" s="11"/>
      <c r="P220" s="11"/>
      <c r="Q220" s="3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5"/>
      <c r="AG220" s="6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</row>
    <row r="221" spans="1:160" s="15" customFormat="1" ht="49.5" x14ac:dyDescent="0.95">
      <c r="A221" s="300" t="s">
        <v>5</v>
      </c>
      <c r="B221" s="300" t="s">
        <v>6</v>
      </c>
      <c r="C221" s="303" t="s">
        <v>7</v>
      </c>
      <c r="D221" s="304"/>
      <c r="E221" s="12" t="s">
        <v>8</v>
      </c>
      <c r="F221" s="305" t="s">
        <v>9</v>
      </c>
      <c r="G221" s="306"/>
      <c r="H221" s="306"/>
      <c r="I221" s="306"/>
      <c r="J221" s="306"/>
      <c r="K221" s="307"/>
      <c r="L221" s="308" t="s">
        <v>10</v>
      </c>
      <c r="M221" s="309"/>
      <c r="N221" s="309"/>
      <c r="O221" s="309"/>
      <c r="P221" s="309"/>
      <c r="Q221" s="309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  <c r="AD221" s="309"/>
      <c r="AE221" s="296" t="s">
        <v>11</v>
      </c>
      <c r="AF221" s="296" t="s">
        <v>12</v>
      </c>
      <c r="AG221" s="1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14"/>
      <c r="EX221" s="14"/>
      <c r="EY221" s="14"/>
      <c r="EZ221" s="14"/>
      <c r="FA221" s="14"/>
      <c r="FB221" s="14"/>
      <c r="FC221" s="14"/>
      <c r="FD221" s="14"/>
    </row>
    <row r="222" spans="1:160" s="15" customFormat="1" ht="49.5" x14ac:dyDescent="0.95">
      <c r="A222" s="301"/>
      <c r="B222" s="301"/>
      <c r="C222" s="300" t="s">
        <v>13</v>
      </c>
      <c r="D222" s="300" t="s">
        <v>14</v>
      </c>
      <c r="E222" s="301" t="s">
        <v>15</v>
      </c>
      <c r="F222" s="311" t="s">
        <v>16</v>
      </c>
      <c r="G222" s="312"/>
      <c r="H222" s="312"/>
      <c r="I222" s="312"/>
      <c r="J222" s="312"/>
      <c r="K222" s="313"/>
      <c r="L222" s="296" t="s">
        <v>17</v>
      </c>
      <c r="M222" s="296" t="s">
        <v>45</v>
      </c>
      <c r="N222" s="296" t="s">
        <v>19</v>
      </c>
      <c r="O222" s="296" t="s">
        <v>169</v>
      </c>
      <c r="P222" s="296" t="s">
        <v>194</v>
      </c>
      <c r="Q222" s="296" t="s">
        <v>326</v>
      </c>
      <c r="R222" s="296" t="s">
        <v>312</v>
      </c>
      <c r="S222" s="296" t="s">
        <v>822</v>
      </c>
      <c r="T222" s="296" t="s">
        <v>47</v>
      </c>
      <c r="U222" s="296" t="s">
        <v>18</v>
      </c>
      <c r="V222" s="316" t="s">
        <v>31</v>
      </c>
      <c r="W222" s="296" t="s">
        <v>54</v>
      </c>
      <c r="X222" s="314" t="s">
        <v>56</v>
      </c>
      <c r="Y222" s="314" t="s">
        <v>59</v>
      </c>
      <c r="Z222" s="296" t="s">
        <v>32</v>
      </c>
      <c r="AA222" s="296" t="s">
        <v>139</v>
      </c>
      <c r="AB222" s="296" t="s">
        <v>786</v>
      </c>
      <c r="AC222" s="296" t="s">
        <v>535</v>
      </c>
      <c r="AD222" s="296" t="s">
        <v>66</v>
      </c>
      <c r="AE222" s="310"/>
      <c r="AF222" s="310"/>
      <c r="AG222" s="1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14"/>
      <c r="EX222" s="14"/>
      <c r="EY222" s="14"/>
      <c r="EZ222" s="14"/>
      <c r="FA222" s="14"/>
      <c r="FB222" s="14"/>
      <c r="FC222" s="14"/>
      <c r="FD222" s="14"/>
    </row>
    <row r="223" spans="1:160" s="15" customFormat="1" ht="139.5" customHeight="1" x14ac:dyDescent="0.95">
      <c r="A223" s="302"/>
      <c r="B223" s="302"/>
      <c r="C223" s="302"/>
      <c r="D223" s="302"/>
      <c r="E223" s="302"/>
      <c r="F223" s="16" t="s">
        <v>20</v>
      </c>
      <c r="G223" s="16" t="s">
        <v>21</v>
      </c>
      <c r="H223" s="16" t="s">
        <v>20</v>
      </c>
      <c r="I223" s="16" t="s">
        <v>21</v>
      </c>
      <c r="J223" s="16" t="s">
        <v>20</v>
      </c>
      <c r="K223" s="16" t="s">
        <v>21</v>
      </c>
      <c r="L223" s="297"/>
      <c r="M223" s="297"/>
      <c r="N223" s="297"/>
      <c r="O223" s="297"/>
      <c r="P223" s="297"/>
      <c r="Q223" s="297"/>
      <c r="R223" s="297"/>
      <c r="S223" s="297"/>
      <c r="T223" s="297"/>
      <c r="U223" s="297"/>
      <c r="V223" s="316"/>
      <c r="W223" s="297"/>
      <c r="X223" s="315"/>
      <c r="Y223" s="315"/>
      <c r="Z223" s="297"/>
      <c r="AA223" s="297"/>
      <c r="AB223" s="297"/>
      <c r="AC223" s="297"/>
      <c r="AD223" s="297"/>
      <c r="AE223" s="297"/>
      <c r="AF223" s="297"/>
      <c r="AG223" s="1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14"/>
      <c r="EX223" s="14"/>
      <c r="EY223" s="14"/>
      <c r="EZ223" s="14"/>
      <c r="FA223" s="14"/>
      <c r="FB223" s="14"/>
      <c r="FC223" s="14"/>
      <c r="FD223" s="14"/>
    </row>
    <row r="224" spans="1:160" s="15" customFormat="1" ht="49.5" x14ac:dyDescent="0.95">
      <c r="A224" s="17"/>
      <c r="B224" s="18"/>
      <c r="C224" s="18"/>
      <c r="D224" s="17"/>
      <c r="E224" s="17"/>
      <c r="F224" s="19"/>
      <c r="G224" s="19"/>
      <c r="H224" s="19"/>
      <c r="I224" s="19"/>
      <c r="J224" s="19"/>
      <c r="K224" s="19"/>
      <c r="L224" s="20">
        <v>3200</v>
      </c>
      <c r="M224" s="21">
        <v>4000</v>
      </c>
      <c r="N224" s="21">
        <v>4800</v>
      </c>
      <c r="O224" s="20">
        <v>5600</v>
      </c>
      <c r="P224" s="22">
        <v>6400</v>
      </c>
      <c r="Q224" s="21">
        <v>7200</v>
      </c>
      <c r="R224" s="21">
        <v>8000</v>
      </c>
      <c r="S224" s="21">
        <v>68800</v>
      </c>
      <c r="T224" s="20">
        <v>38400</v>
      </c>
      <c r="U224" s="20">
        <v>68000</v>
      </c>
      <c r="V224" s="21">
        <v>84000</v>
      </c>
      <c r="W224" s="20">
        <v>76000</v>
      </c>
      <c r="X224" s="21">
        <v>84000</v>
      </c>
      <c r="Y224" s="21">
        <v>80000</v>
      </c>
      <c r="Z224" s="22">
        <v>6500</v>
      </c>
      <c r="AA224" s="21">
        <v>6000</v>
      </c>
      <c r="AB224" s="21">
        <v>84000</v>
      </c>
      <c r="AC224" s="21">
        <v>76000</v>
      </c>
      <c r="AD224" s="20">
        <v>76000</v>
      </c>
      <c r="AE224" s="23"/>
      <c r="AF224" s="17"/>
      <c r="AG224" s="1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14"/>
      <c r="EX224" s="14"/>
      <c r="EY224" s="14"/>
      <c r="EZ224" s="14"/>
      <c r="FA224" s="14"/>
      <c r="FB224" s="14"/>
      <c r="FC224" s="14"/>
      <c r="FD224" s="14"/>
    </row>
    <row r="225" spans="1:11359" s="33" customFormat="1" ht="49.5" x14ac:dyDescent="0.95">
      <c r="A225" s="34">
        <v>1</v>
      </c>
      <c r="B225" s="39" t="s">
        <v>1200</v>
      </c>
      <c r="C225" s="40">
        <v>293327</v>
      </c>
      <c r="D225" s="34">
        <v>293442</v>
      </c>
      <c r="E225" s="34"/>
      <c r="F225" s="41">
        <v>7</v>
      </c>
      <c r="G225" s="41">
        <v>12</v>
      </c>
      <c r="H225" s="41">
        <v>13</v>
      </c>
      <c r="I225" s="41">
        <v>17</v>
      </c>
      <c r="J225" s="41"/>
      <c r="K225" s="41"/>
      <c r="L225" s="42">
        <v>29</v>
      </c>
      <c r="M225" s="43"/>
      <c r="N225" s="43"/>
      <c r="O225" s="44"/>
      <c r="P225" s="42"/>
      <c r="Q225" s="43"/>
      <c r="R225" s="42"/>
      <c r="S225" s="42"/>
      <c r="T225" s="44"/>
      <c r="U225" s="42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2" t="s">
        <v>1188</v>
      </c>
      <c r="AG225" s="32">
        <f>D225-C225</f>
        <v>115</v>
      </c>
    </row>
    <row r="226" spans="1:11359" s="33" customFormat="1" ht="49.5" x14ac:dyDescent="0.95">
      <c r="A226" s="222">
        <v>2</v>
      </c>
      <c r="B226" s="39" t="s">
        <v>1201</v>
      </c>
      <c r="C226" s="34">
        <v>293442</v>
      </c>
      <c r="D226" s="222">
        <v>293833</v>
      </c>
      <c r="E226" s="222"/>
      <c r="F226" s="41">
        <v>7</v>
      </c>
      <c r="G226" s="41">
        <v>12</v>
      </c>
      <c r="H226" s="41">
        <v>13</v>
      </c>
      <c r="I226" s="41">
        <v>17</v>
      </c>
      <c r="J226" s="224"/>
      <c r="K226" s="224"/>
      <c r="L226" s="245"/>
      <c r="M226" s="246"/>
      <c r="N226" s="246"/>
      <c r="O226" s="247"/>
      <c r="P226" s="245"/>
      <c r="Q226" s="246"/>
      <c r="R226" s="245"/>
      <c r="S226" s="245"/>
      <c r="T226" s="247"/>
      <c r="U226" s="245"/>
      <c r="V226" s="246"/>
      <c r="W226" s="246">
        <v>1</v>
      </c>
      <c r="X226" s="246">
        <v>1</v>
      </c>
      <c r="Y226" s="246"/>
      <c r="Z226" s="246"/>
      <c r="AA226" s="246"/>
      <c r="AB226" s="246"/>
      <c r="AC226" s="246">
        <v>10</v>
      </c>
      <c r="AD226" s="246"/>
      <c r="AE226" s="246"/>
      <c r="AF226" s="245" t="s">
        <v>1237</v>
      </c>
      <c r="AG226" s="32">
        <f t="shared" ref="AG226:AG255" si="10">D226-C226</f>
        <v>391</v>
      </c>
    </row>
    <row r="227" spans="1:11359" s="33" customFormat="1" ht="49.5" x14ac:dyDescent="0.95">
      <c r="A227" s="34">
        <v>3</v>
      </c>
      <c r="B227" s="39" t="s">
        <v>1202</v>
      </c>
      <c r="C227" s="222">
        <v>293833</v>
      </c>
      <c r="D227" s="34">
        <v>294235</v>
      </c>
      <c r="E227" s="34"/>
      <c r="F227" s="41">
        <v>7</v>
      </c>
      <c r="G227" s="41">
        <v>12</v>
      </c>
      <c r="H227" s="41">
        <v>13</v>
      </c>
      <c r="I227" s="41">
        <v>17</v>
      </c>
      <c r="J227" s="41"/>
      <c r="K227" s="41"/>
      <c r="L227" s="42"/>
      <c r="M227" s="43"/>
      <c r="N227" s="43"/>
      <c r="O227" s="44"/>
      <c r="P227" s="42"/>
      <c r="Q227" s="43"/>
      <c r="R227" s="42"/>
      <c r="S227" s="42"/>
      <c r="T227" s="44"/>
      <c r="U227" s="42"/>
      <c r="V227" s="43"/>
      <c r="W227" s="43"/>
      <c r="X227" s="43">
        <v>1</v>
      </c>
      <c r="Y227" s="43">
        <v>1</v>
      </c>
      <c r="Z227" s="43"/>
      <c r="AA227" s="43"/>
      <c r="AB227" s="43"/>
      <c r="AC227" s="43">
        <v>10</v>
      </c>
      <c r="AD227" s="43"/>
      <c r="AE227" s="43"/>
      <c r="AF227" s="245" t="s">
        <v>1245</v>
      </c>
      <c r="AG227" s="227">
        <f t="shared" si="10"/>
        <v>402</v>
      </c>
      <c r="AH227" s="230"/>
      <c r="AI227" s="230"/>
      <c r="AJ227" s="230"/>
      <c r="AK227" s="229"/>
      <c r="AL227" s="226"/>
      <c r="AM227" s="227"/>
      <c r="AN227" s="227"/>
      <c r="AO227" s="227"/>
      <c r="AP227" s="228"/>
      <c r="AQ227" s="228"/>
      <c r="AR227" s="228"/>
      <c r="AS227" s="228"/>
      <c r="AT227" s="228"/>
      <c r="AU227" s="228"/>
      <c r="AV227" s="229"/>
      <c r="AW227" s="230"/>
      <c r="AX227" s="230"/>
      <c r="AY227" s="231"/>
      <c r="AZ227" s="229"/>
      <c r="BA227" s="230"/>
      <c r="BB227" s="229"/>
      <c r="BC227" s="229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0"/>
      <c r="BN227" s="230"/>
      <c r="BO227" s="230"/>
      <c r="BP227" s="229"/>
      <c r="BQ227" s="226"/>
      <c r="BR227" s="227"/>
      <c r="BS227" s="227"/>
      <c r="BT227" s="227"/>
      <c r="BU227" s="228"/>
      <c r="BV227" s="228"/>
      <c r="BW227" s="228"/>
      <c r="BX227" s="228"/>
      <c r="BY227" s="228"/>
      <c r="BZ227" s="228"/>
      <c r="CA227" s="229"/>
      <c r="CB227" s="230"/>
      <c r="CC227" s="230"/>
      <c r="CD227" s="231"/>
      <c r="CE227" s="229"/>
      <c r="CF227" s="230"/>
      <c r="CG227" s="229"/>
      <c r="CH227" s="229"/>
      <c r="CI227" s="230"/>
      <c r="CJ227" s="230"/>
      <c r="CK227" s="230"/>
      <c r="CL227" s="230"/>
      <c r="CM227" s="230"/>
      <c r="CN227" s="230"/>
      <c r="CO227" s="230"/>
      <c r="CP227" s="230"/>
      <c r="CQ227" s="230"/>
      <c r="CR227" s="230"/>
      <c r="CS227" s="230"/>
      <c r="CT227" s="230"/>
      <c r="CU227" s="229"/>
      <c r="CV227" s="226"/>
      <c r="CW227" s="227"/>
      <c r="CX227" s="227"/>
      <c r="CY227" s="227"/>
      <c r="CZ227" s="228"/>
      <c r="DA227" s="228"/>
      <c r="DB227" s="228"/>
      <c r="DC227" s="228"/>
      <c r="DD227" s="228"/>
      <c r="DE227" s="228"/>
      <c r="DF227" s="229"/>
      <c r="DG227" s="230"/>
      <c r="DH227" s="230"/>
      <c r="DI227" s="231"/>
      <c r="DJ227" s="229"/>
      <c r="DK227" s="230"/>
      <c r="DL227" s="229"/>
      <c r="DM227" s="229"/>
      <c r="DN227" s="230"/>
      <c r="DO227" s="230"/>
      <c r="DP227" s="230"/>
      <c r="DQ227" s="230"/>
      <c r="DR227" s="230"/>
      <c r="DS227" s="230"/>
      <c r="DT227" s="230"/>
      <c r="DU227" s="230"/>
      <c r="DV227" s="230"/>
      <c r="DW227" s="230"/>
      <c r="DX227" s="230"/>
      <c r="DY227" s="230"/>
      <c r="DZ227" s="229"/>
      <c r="EA227" s="226"/>
      <c r="EB227" s="227"/>
      <c r="EC227" s="227"/>
      <c r="ED227" s="227"/>
      <c r="EE227" s="228"/>
      <c r="EF227" s="228"/>
      <c r="EG227" s="228"/>
      <c r="EH227" s="228"/>
      <c r="EI227" s="228"/>
      <c r="EJ227" s="228"/>
      <c r="EK227" s="229"/>
      <c r="EL227" s="230"/>
      <c r="EM227" s="230"/>
      <c r="EN227" s="231"/>
      <c r="EO227" s="229"/>
      <c r="EP227" s="230"/>
      <c r="EQ227" s="229"/>
      <c r="ER227" s="229"/>
      <c r="ES227" s="230"/>
      <c r="ET227" s="230"/>
      <c r="EU227" s="230"/>
      <c r="EV227" s="230"/>
      <c r="EW227" s="230"/>
      <c r="EX227" s="230"/>
      <c r="EY227" s="230"/>
      <c r="EZ227" s="230"/>
      <c r="FA227" s="230"/>
      <c r="FB227" s="230"/>
      <c r="FC227" s="230"/>
      <c r="FD227" s="230"/>
      <c r="FE227" s="229"/>
      <c r="FF227" s="226"/>
      <c r="FG227" s="227"/>
      <c r="FH227" s="227"/>
      <c r="FI227" s="227"/>
      <c r="FJ227" s="228"/>
      <c r="FK227" s="228"/>
      <c r="FL227" s="228"/>
      <c r="FM227" s="228"/>
      <c r="FN227" s="228"/>
      <c r="FO227" s="228"/>
      <c r="FP227" s="229"/>
      <c r="FQ227" s="230"/>
      <c r="FR227" s="230"/>
      <c r="FS227" s="231"/>
      <c r="FT227" s="229"/>
      <c r="FU227" s="230"/>
      <c r="FV227" s="229"/>
      <c r="FW227" s="229"/>
      <c r="FX227" s="230"/>
      <c r="FY227" s="230"/>
      <c r="FZ227" s="230"/>
      <c r="GA227" s="230"/>
      <c r="GB227" s="230"/>
      <c r="GC227" s="230"/>
      <c r="GD227" s="230"/>
      <c r="GE227" s="230"/>
      <c r="GF227" s="230"/>
      <c r="GG227" s="230"/>
      <c r="GH227" s="230"/>
      <c r="GI227" s="230"/>
      <c r="GJ227" s="229"/>
      <c r="GK227" s="226"/>
      <c r="GL227" s="227"/>
      <c r="GM227" s="227"/>
      <c r="GN227" s="227"/>
      <c r="GO227" s="228"/>
      <c r="GP227" s="228"/>
      <c r="GQ227" s="228"/>
      <c r="GR227" s="228"/>
      <c r="GS227" s="228"/>
      <c r="GT227" s="228"/>
      <c r="GU227" s="229"/>
      <c r="GV227" s="230"/>
      <c r="GW227" s="230"/>
      <c r="GX227" s="231"/>
      <c r="GY227" s="229"/>
      <c r="GZ227" s="230"/>
      <c r="HA227" s="229"/>
      <c r="HB227" s="229"/>
      <c r="HC227" s="230"/>
      <c r="HD227" s="230"/>
      <c r="HE227" s="230"/>
      <c r="HF227" s="230"/>
      <c r="HG227" s="230"/>
      <c r="HH227" s="230"/>
      <c r="HI227" s="230"/>
      <c r="HJ227" s="230"/>
      <c r="HK227" s="230"/>
      <c r="HL227" s="230"/>
      <c r="HM227" s="230"/>
      <c r="HN227" s="230"/>
      <c r="HO227" s="229"/>
      <c r="HP227" s="226"/>
      <c r="HQ227" s="227"/>
      <c r="HR227" s="227"/>
      <c r="HS227" s="227"/>
      <c r="HT227" s="228"/>
      <c r="HU227" s="228"/>
      <c r="HV227" s="228"/>
      <c r="HW227" s="228"/>
      <c r="HX227" s="228"/>
      <c r="HY227" s="228"/>
      <c r="HZ227" s="229"/>
      <c r="IA227" s="230"/>
      <c r="IB227" s="230"/>
      <c r="IC227" s="231"/>
      <c r="ID227" s="229"/>
      <c r="IE227" s="230"/>
      <c r="IF227" s="229"/>
      <c r="IG227" s="229"/>
      <c r="IH227" s="230"/>
      <c r="II227" s="230"/>
      <c r="IJ227" s="230"/>
      <c r="IK227" s="230"/>
      <c r="IL227" s="230"/>
      <c r="IM227" s="230"/>
      <c r="IN227" s="230"/>
      <c r="IO227" s="230"/>
      <c r="IP227" s="230"/>
      <c r="IQ227" s="230"/>
      <c r="IR227" s="230"/>
      <c r="IS227" s="230"/>
      <c r="IT227" s="229"/>
      <c r="IU227" s="226"/>
      <c r="IV227" s="227"/>
      <c r="IW227" s="227"/>
      <c r="IX227" s="227"/>
      <c r="IY227" s="228"/>
      <c r="IZ227" s="228"/>
      <c r="JA227" s="228"/>
      <c r="JB227" s="228"/>
      <c r="JC227" s="228"/>
      <c r="JD227" s="228"/>
      <c r="JE227" s="229"/>
      <c r="JF227" s="230"/>
      <c r="JG227" s="230"/>
      <c r="JH227" s="231"/>
      <c r="JI227" s="229"/>
      <c r="JJ227" s="230"/>
      <c r="JK227" s="229"/>
      <c r="JL227" s="229"/>
      <c r="JM227" s="230"/>
      <c r="JN227" s="230"/>
      <c r="JO227" s="230"/>
      <c r="JP227" s="230"/>
      <c r="JQ227" s="230"/>
      <c r="JR227" s="230"/>
      <c r="JS227" s="230"/>
      <c r="JT227" s="230"/>
      <c r="JU227" s="230"/>
      <c r="JV227" s="230"/>
      <c r="JW227" s="230"/>
      <c r="JX227" s="230"/>
      <c r="JY227" s="229"/>
      <c r="JZ227" s="226"/>
      <c r="KA227" s="227"/>
      <c r="KB227" s="227"/>
      <c r="KC227" s="227"/>
      <c r="KD227" s="228"/>
      <c r="KE227" s="228"/>
      <c r="KF227" s="228"/>
      <c r="KG227" s="228"/>
      <c r="KH227" s="228"/>
      <c r="KI227" s="228"/>
      <c r="KJ227" s="229"/>
      <c r="KK227" s="230"/>
      <c r="KL227" s="230"/>
      <c r="KM227" s="231"/>
      <c r="KN227" s="229"/>
      <c r="KO227" s="230"/>
      <c r="KP227" s="229"/>
      <c r="KQ227" s="229"/>
      <c r="KR227" s="230"/>
      <c r="KS227" s="230"/>
      <c r="KT227" s="230"/>
      <c r="KU227" s="230"/>
      <c r="KV227" s="230"/>
      <c r="KW227" s="230"/>
      <c r="KX227" s="230"/>
      <c r="KY227" s="230"/>
      <c r="KZ227" s="230"/>
      <c r="LA227" s="230"/>
      <c r="LB227" s="230"/>
      <c r="LC227" s="230"/>
      <c r="LD227" s="229"/>
      <c r="LE227" s="226"/>
      <c r="LF227" s="227"/>
      <c r="LG227" s="227"/>
      <c r="LH227" s="227"/>
      <c r="LI227" s="228"/>
      <c r="LJ227" s="228"/>
      <c r="LK227" s="228"/>
      <c r="LL227" s="228"/>
      <c r="LM227" s="228"/>
      <c r="LN227" s="228"/>
      <c r="LO227" s="229"/>
      <c r="LP227" s="230"/>
      <c r="LQ227" s="230"/>
      <c r="LR227" s="231"/>
      <c r="LS227" s="229"/>
      <c r="LT227" s="230"/>
      <c r="LU227" s="229"/>
      <c r="LV227" s="229"/>
      <c r="LW227" s="230"/>
      <c r="LX227" s="230"/>
      <c r="LY227" s="230"/>
      <c r="LZ227" s="230"/>
      <c r="MA227" s="230"/>
      <c r="MB227" s="230"/>
      <c r="MC227" s="230"/>
      <c r="MD227" s="230"/>
      <c r="ME227" s="230"/>
      <c r="MF227" s="230"/>
      <c r="MG227" s="230"/>
      <c r="MH227" s="230"/>
      <c r="MI227" s="229"/>
      <c r="MJ227" s="226"/>
      <c r="MK227" s="227"/>
      <c r="ML227" s="227"/>
      <c r="MM227" s="227"/>
      <c r="MN227" s="228"/>
      <c r="MO227" s="228"/>
      <c r="MP227" s="228"/>
      <c r="MQ227" s="228"/>
      <c r="MR227" s="228"/>
      <c r="MS227" s="228"/>
      <c r="MT227" s="229"/>
      <c r="MU227" s="230"/>
      <c r="MV227" s="230"/>
      <c r="MW227" s="231"/>
      <c r="MX227" s="229"/>
      <c r="MY227" s="230"/>
      <c r="MZ227" s="229"/>
      <c r="NA227" s="229"/>
      <c r="NB227" s="230"/>
      <c r="NC227" s="230"/>
      <c r="ND227" s="230"/>
      <c r="NE227" s="230"/>
      <c r="NF227" s="230"/>
      <c r="NG227" s="230"/>
      <c r="NH227" s="230"/>
      <c r="NI227" s="230"/>
      <c r="NJ227" s="230"/>
      <c r="NK227" s="230"/>
      <c r="NL227" s="230"/>
      <c r="NM227" s="230"/>
      <c r="NN227" s="229"/>
      <c r="NO227" s="226"/>
      <c r="NP227" s="227"/>
      <c r="NQ227" s="227"/>
      <c r="NR227" s="227"/>
      <c r="NS227" s="228"/>
      <c r="NT227" s="228"/>
      <c r="NU227" s="228"/>
      <c r="NV227" s="228"/>
      <c r="NW227" s="228"/>
      <c r="NX227" s="228"/>
      <c r="NY227" s="229"/>
      <c r="NZ227" s="230"/>
      <c r="OA227" s="230"/>
      <c r="OB227" s="231"/>
      <c r="OC227" s="229"/>
      <c r="OD227" s="230"/>
      <c r="OE227" s="229"/>
      <c r="OF227" s="229"/>
      <c r="OG227" s="230"/>
      <c r="OH227" s="230"/>
      <c r="OI227" s="230"/>
      <c r="OJ227" s="230"/>
      <c r="OK227" s="230"/>
      <c r="OL227" s="230"/>
      <c r="OM227" s="230"/>
      <c r="ON227" s="230"/>
      <c r="OO227" s="230"/>
      <c r="OP227" s="230"/>
      <c r="OQ227" s="230"/>
      <c r="OR227" s="230"/>
      <c r="OS227" s="229"/>
      <c r="OT227" s="226"/>
      <c r="OU227" s="227"/>
      <c r="OV227" s="227"/>
      <c r="OW227" s="227"/>
      <c r="OX227" s="228"/>
      <c r="OY227" s="228"/>
      <c r="OZ227" s="228"/>
      <c r="PA227" s="228"/>
      <c r="PB227" s="228"/>
      <c r="PC227" s="228"/>
      <c r="PD227" s="229"/>
      <c r="PE227" s="230"/>
      <c r="PF227" s="230"/>
      <c r="PG227" s="231"/>
      <c r="PH227" s="229"/>
      <c r="PI227" s="230"/>
      <c r="PJ227" s="229"/>
      <c r="PK227" s="229"/>
      <c r="PL227" s="230"/>
      <c r="PM227" s="230"/>
      <c r="PN227" s="230"/>
      <c r="PO227" s="230"/>
      <c r="PP227" s="230"/>
      <c r="PQ227" s="230"/>
      <c r="PR227" s="230"/>
      <c r="PS227" s="230"/>
      <c r="PT227" s="230"/>
      <c r="PU227" s="230"/>
      <c r="PV227" s="230"/>
      <c r="PW227" s="230"/>
      <c r="PX227" s="229"/>
      <c r="PY227" s="226"/>
      <c r="PZ227" s="227"/>
      <c r="QA227" s="227"/>
      <c r="QB227" s="227"/>
      <c r="QC227" s="228"/>
      <c r="QD227" s="228"/>
      <c r="QE227" s="228"/>
      <c r="QF227" s="228"/>
      <c r="QG227" s="228"/>
      <c r="QH227" s="228"/>
      <c r="QI227" s="229"/>
      <c r="QJ227" s="230"/>
      <c r="QK227" s="230"/>
      <c r="QL227" s="231"/>
      <c r="QM227" s="229"/>
      <c r="QN227" s="230"/>
      <c r="QO227" s="229"/>
      <c r="QP227" s="229"/>
      <c r="QQ227" s="230"/>
      <c r="QR227" s="230"/>
      <c r="QS227" s="230"/>
      <c r="QT227" s="230"/>
      <c r="QU227" s="230"/>
      <c r="QV227" s="230"/>
      <c r="QW227" s="230"/>
      <c r="QX227" s="230"/>
      <c r="QY227" s="230"/>
      <c r="QZ227" s="230"/>
      <c r="RA227" s="230"/>
      <c r="RB227" s="230"/>
      <c r="RC227" s="229"/>
      <c r="RD227" s="226"/>
      <c r="RE227" s="227"/>
      <c r="RF227" s="227"/>
      <c r="RG227" s="227"/>
      <c r="RH227" s="228"/>
      <c r="RI227" s="228"/>
      <c r="RJ227" s="228"/>
      <c r="RK227" s="228"/>
      <c r="RL227" s="228"/>
      <c r="RM227" s="228"/>
      <c r="RN227" s="229"/>
      <c r="RO227" s="230"/>
      <c r="RP227" s="230"/>
      <c r="RQ227" s="231"/>
      <c r="RR227" s="229"/>
      <c r="RS227" s="230"/>
      <c r="RT227" s="229"/>
      <c r="RU227" s="229"/>
      <c r="RV227" s="230"/>
      <c r="RW227" s="230"/>
      <c r="RX227" s="230"/>
      <c r="RY227" s="230"/>
      <c r="RZ227" s="230"/>
      <c r="SA227" s="230"/>
      <c r="SB227" s="230"/>
      <c r="SC227" s="230"/>
      <c r="SD227" s="230"/>
      <c r="SE227" s="230"/>
      <c r="SF227" s="230"/>
      <c r="SG227" s="230"/>
      <c r="SH227" s="229"/>
      <c r="SI227" s="226"/>
      <c r="SJ227" s="227"/>
      <c r="SK227" s="227"/>
      <c r="SL227" s="227"/>
      <c r="SM227" s="228"/>
      <c r="SN227" s="228"/>
      <c r="SO227" s="228"/>
      <c r="SP227" s="228"/>
      <c r="SQ227" s="228"/>
      <c r="SR227" s="228"/>
      <c r="SS227" s="229"/>
      <c r="ST227" s="230"/>
      <c r="SU227" s="230"/>
      <c r="SV227" s="231"/>
      <c r="SW227" s="229"/>
      <c r="SX227" s="230"/>
      <c r="SY227" s="229"/>
      <c r="SZ227" s="229"/>
      <c r="TA227" s="230"/>
      <c r="TB227" s="230"/>
      <c r="TC227" s="230"/>
      <c r="TD227" s="230"/>
      <c r="TE227" s="230"/>
      <c r="TF227" s="230"/>
      <c r="TG227" s="230"/>
      <c r="TH227" s="230"/>
      <c r="TI227" s="230"/>
      <c r="TJ227" s="230"/>
      <c r="TK227" s="230"/>
      <c r="TL227" s="230"/>
      <c r="TM227" s="229"/>
      <c r="TN227" s="226"/>
      <c r="TO227" s="227"/>
      <c r="TP227" s="227"/>
      <c r="TQ227" s="227"/>
      <c r="TR227" s="228"/>
      <c r="TS227" s="228"/>
      <c r="TT227" s="228"/>
      <c r="TU227" s="228"/>
      <c r="TV227" s="228"/>
      <c r="TW227" s="228"/>
      <c r="TX227" s="229"/>
      <c r="TY227" s="230"/>
      <c r="TZ227" s="230"/>
      <c r="UA227" s="231"/>
      <c r="UB227" s="229"/>
      <c r="UC227" s="230"/>
      <c r="UD227" s="229"/>
      <c r="UE227" s="229"/>
      <c r="UF227" s="230"/>
      <c r="UG227" s="230"/>
      <c r="UH227" s="230"/>
      <c r="UI227" s="230"/>
      <c r="UJ227" s="230"/>
      <c r="UK227" s="230"/>
      <c r="UL227" s="230"/>
      <c r="UM227" s="230"/>
      <c r="UN227" s="230"/>
      <c r="UO227" s="230"/>
      <c r="UP227" s="230"/>
      <c r="UQ227" s="230"/>
      <c r="UR227" s="229"/>
      <c r="US227" s="226"/>
      <c r="UT227" s="227"/>
      <c r="UU227" s="227"/>
      <c r="UV227" s="227"/>
      <c r="UW227" s="228"/>
      <c r="UX227" s="228"/>
      <c r="UY227" s="228"/>
      <c r="UZ227" s="228"/>
      <c r="VA227" s="228"/>
      <c r="VB227" s="228"/>
      <c r="VC227" s="229"/>
      <c r="VD227" s="230"/>
      <c r="VE227" s="230"/>
      <c r="VF227" s="231"/>
      <c r="VG227" s="229"/>
      <c r="VH227" s="230"/>
      <c r="VI227" s="229"/>
      <c r="VJ227" s="229"/>
      <c r="VK227" s="230"/>
      <c r="VL227" s="230"/>
      <c r="VM227" s="230"/>
      <c r="VN227" s="230"/>
      <c r="VO227" s="230"/>
      <c r="VP227" s="230"/>
      <c r="VQ227" s="230"/>
      <c r="VR227" s="230"/>
      <c r="VS227" s="230"/>
      <c r="VT227" s="230"/>
      <c r="VU227" s="230"/>
      <c r="VV227" s="230"/>
      <c r="VW227" s="229"/>
      <c r="VX227" s="226"/>
      <c r="VY227" s="227"/>
      <c r="VZ227" s="227"/>
      <c r="WA227" s="227"/>
      <c r="WB227" s="228"/>
      <c r="WC227" s="228"/>
      <c r="WD227" s="228"/>
      <c r="WE227" s="228"/>
      <c r="WF227" s="228"/>
      <c r="WG227" s="228"/>
      <c r="WH227" s="229"/>
      <c r="WI227" s="230"/>
      <c r="WJ227" s="230"/>
      <c r="WK227" s="231"/>
      <c r="WL227" s="229"/>
      <c r="WM227" s="230"/>
      <c r="WN227" s="229"/>
      <c r="WO227" s="229"/>
      <c r="WP227" s="230"/>
      <c r="WQ227" s="230"/>
      <c r="WR227" s="230"/>
      <c r="WS227" s="230"/>
      <c r="WT227" s="230"/>
      <c r="WU227" s="230"/>
      <c r="WV227" s="230"/>
      <c r="WW227" s="230"/>
      <c r="WX227" s="230"/>
      <c r="WY227" s="230"/>
      <c r="WZ227" s="230"/>
      <c r="XA227" s="230"/>
      <c r="XB227" s="229"/>
      <c r="XC227" s="226"/>
      <c r="XD227" s="227"/>
      <c r="XE227" s="227"/>
      <c r="XF227" s="227"/>
      <c r="XG227" s="228"/>
      <c r="XH227" s="228"/>
      <c r="XI227" s="228"/>
      <c r="XJ227" s="228"/>
      <c r="XK227" s="228"/>
      <c r="XL227" s="228"/>
      <c r="XM227" s="229"/>
      <c r="XN227" s="230"/>
      <c r="XO227" s="230"/>
      <c r="XP227" s="231"/>
      <c r="XQ227" s="229"/>
      <c r="XR227" s="230"/>
      <c r="XS227" s="229"/>
      <c r="XT227" s="229"/>
      <c r="XU227" s="230"/>
      <c r="XV227" s="230"/>
      <c r="XW227" s="230"/>
      <c r="XX227" s="230"/>
      <c r="XY227" s="230"/>
      <c r="XZ227" s="230"/>
      <c r="YA227" s="230"/>
      <c r="YB227" s="230"/>
      <c r="YC227" s="230"/>
      <c r="YD227" s="230"/>
      <c r="YE227" s="230"/>
      <c r="YF227" s="230"/>
      <c r="YG227" s="229"/>
      <c r="YH227" s="226"/>
      <c r="YI227" s="227"/>
      <c r="YJ227" s="227"/>
      <c r="YK227" s="227"/>
      <c r="YL227" s="228"/>
      <c r="YM227" s="228"/>
      <c r="YN227" s="228"/>
      <c r="YO227" s="228"/>
      <c r="YP227" s="228"/>
      <c r="YQ227" s="228"/>
      <c r="YR227" s="229"/>
      <c r="YS227" s="230"/>
      <c r="YT227" s="230"/>
      <c r="YU227" s="231"/>
      <c r="YV227" s="229"/>
      <c r="YW227" s="230"/>
      <c r="YX227" s="229"/>
      <c r="YY227" s="229"/>
      <c r="YZ227" s="230"/>
      <c r="ZA227" s="230"/>
      <c r="ZB227" s="230"/>
      <c r="ZC227" s="230"/>
      <c r="ZD227" s="230"/>
      <c r="ZE227" s="230"/>
      <c r="ZF227" s="230"/>
      <c r="ZG227" s="230"/>
      <c r="ZH227" s="230"/>
      <c r="ZI227" s="230"/>
      <c r="ZJ227" s="230"/>
      <c r="ZK227" s="230"/>
      <c r="ZL227" s="229"/>
      <c r="ZM227" s="226"/>
      <c r="ZN227" s="227"/>
      <c r="ZO227" s="227"/>
      <c r="ZP227" s="227"/>
      <c r="ZQ227" s="228"/>
      <c r="ZR227" s="228"/>
      <c r="ZS227" s="228"/>
      <c r="ZT227" s="228"/>
      <c r="ZU227" s="228"/>
      <c r="ZV227" s="228"/>
      <c r="ZW227" s="229"/>
      <c r="ZX227" s="230"/>
      <c r="ZY227" s="230"/>
      <c r="ZZ227" s="231"/>
      <c r="AAA227" s="229"/>
      <c r="AAB227" s="230"/>
      <c r="AAC227" s="229"/>
      <c r="AAD227" s="229"/>
      <c r="AAE227" s="230"/>
      <c r="AAF227" s="230"/>
      <c r="AAG227" s="230"/>
      <c r="AAH227" s="230"/>
      <c r="AAI227" s="230"/>
      <c r="AAJ227" s="230"/>
      <c r="AAK227" s="230"/>
      <c r="AAL227" s="230"/>
      <c r="AAM227" s="230"/>
      <c r="AAN227" s="230"/>
      <c r="AAO227" s="230"/>
      <c r="AAP227" s="230"/>
      <c r="AAQ227" s="229"/>
      <c r="AAR227" s="226"/>
      <c r="AAS227" s="227"/>
      <c r="AAT227" s="227"/>
      <c r="AAU227" s="227"/>
      <c r="AAV227" s="228"/>
      <c r="AAW227" s="228"/>
      <c r="AAX227" s="228"/>
      <c r="AAY227" s="228"/>
      <c r="AAZ227" s="228"/>
      <c r="ABA227" s="228"/>
      <c r="ABB227" s="229"/>
      <c r="ABC227" s="230"/>
      <c r="ABD227" s="230"/>
      <c r="ABE227" s="231"/>
      <c r="ABF227" s="229"/>
      <c r="ABG227" s="230"/>
      <c r="ABH227" s="229"/>
      <c r="ABI227" s="229"/>
      <c r="ABJ227" s="230"/>
      <c r="ABK227" s="230"/>
      <c r="ABL227" s="230"/>
      <c r="ABM227" s="230"/>
      <c r="ABN227" s="230"/>
      <c r="ABO227" s="230"/>
      <c r="ABP227" s="230"/>
      <c r="ABQ227" s="230"/>
      <c r="ABR227" s="230"/>
      <c r="ABS227" s="230"/>
      <c r="ABT227" s="230"/>
      <c r="ABU227" s="230"/>
      <c r="ABV227" s="229"/>
      <c r="ABW227" s="226"/>
      <c r="ABX227" s="227"/>
      <c r="ABY227" s="227"/>
      <c r="ABZ227" s="227"/>
      <c r="ACA227" s="228"/>
      <c r="ACB227" s="228"/>
      <c r="ACC227" s="228"/>
      <c r="ACD227" s="228"/>
      <c r="ACE227" s="228"/>
      <c r="ACF227" s="228"/>
      <c r="ACG227" s="229"/>
      <c r="ACH227" s="230"/>
      <c r="ACI227" s="230"/>
      <c r="ACJ227" s="231"/>
      <c r="ACK227" s="229"/>
      <c r="ACL227" s="230"/>
      <c r="ACM227" s="229"/>
      <c r="ACN227" s="229"/>
      <c r="ACO227" s="230"/>
      <c r="ACP227" s="230"/>
      <c r="ACQ227" s="230"/>
      <c r="ACR227" s="230"/>
      <c r="ACS227" s="230"/>
      <c r="ACT227" s="230"/>
      <c r="ACU227" s="230"/>
      <c r="ACV227" s="230"/>
      <c r="ACW227" s="230"/>
      <c r="ACX227" s="230"/>
      <c r="ACY227" s="230"/>
      <c r="ACZ227" s="230"/>
      <c r="ADA227" s="229"/>
      <c r="ADB227" s="226"/>
      <c r="ADC227" s="227"/>
      <c r="ADD227" s="227"/>
      <c r="ADE227" s="227"/>
      <c r="ADF227" s="228"/>
      <c r="ADG227" s="228"/>
      <c r="ADH227" s="228"/>
      <c r="ADI227" s="228"/>
      <c r="ADJ227" s="228"/>
      <c r="ADK227" s="228"/>
      <c r="ADL227" s="229"/>
      <c r="ADM227" s="230"/>
      <c r="ADN227" s="230"/>
      <c r="ADO227" s="231"/>
      <c r="ADP227" s="229"/>
      <c r="ADQ227" s="230"/>
      <c r="ADR227" s="229"/>
      <c r="ADS227" s="229"/>
      <c r="ADT227" s="230"/>
      <c r="ADU227" s="230"/>
      <c r="ADV227" s="230"/>
      <c r="ADW227" s="230"/>
      <c r="ADX227" s="230"/>
      <c r="ADY227" s="230"/>
      <c r="ADZ227" s="230"/>
      <c r="AEA227" s="230"/>
      <c r="AEB227" s="230"/>
      <c r="AEC227" s="230"/>
      <c r="AED227" s="230"/>
      <c r="AEE227" s="230"/>
      <c r="AEF227" s="229"/>
      <c r="AEG227" s="226"/>
      <c r="AEH227" s="227"/>
      <c r="AEI227" s="227"/>
      <c r="AEJ227" s="227"/>
      <c r="AEK227" s="228"/>
      <c r="AEL227" s="228"/>
      <c r="AEM227" s="228"/>
      <c r="AEN227" s="228"/>
      <c r="AEO227" s="228"/>
      <c r="AEP227" s="228"/>
      <c r="AEQ227" s="229"/>
      <c r="AER227" s="230"/>
      <c r="AES227" s="230"/>
      <c r="AET227" s="231"/>
      <c r="AEU227" s="229"/>
      <c r="AEV227" s="230"/>
      <c r="AEW227" s="229"/>
      <c r="AEX227" s="229"/>
      <c r="AEY227" s="230"/>
      <c r="AEZ227" s="230"/>
      <c r="AFA227" s="230"/>
      <c r="AFB227" s="230"/>
      <c r="AFC227" s="230"/>
      <c r="AFD227" s="230"/>
      <c r="AFE227" s="230"/>
      <c r="AFF227" s="230"/>
      <c r="AFG227" s="230"/>
      <c r="AFH227" s="230"/>
      <c r="AFI227" s="230"/>
      <c r="AFJ227" s="230"/>
      <c r="AFK227" s="229"/>
      <c r="AFL227" s="226"/>
      <c r="AFM227" s="227"/>
      <c r="AFN227" s="227"/>
      <c r="AFO227" s="227"/>
      <c r="AFP227" s="228"/>
      <c r="AFQ227" s="228"/>
      <c r="AFR227" s="228"/>
      <c r="AFS227" s="228"/>
      <c r="AFT227" s="228"/>
      <c r="AFU227" s="228"/>
      <c r="AFV227" s="229"/>
      <c r="AFW227" s="230"/>
      <c r="AFX227" s="230"/>
      <c r="AFY227" s="231"/>
      <c r="AFZ227" s="229"/>
      <c r="AGA227" s="230"/>
      <c r="AGB227" s="229"/>
      <c r="AGC227" s="229"/>
      <c r="AGD227" s="230"/>
      <c r="AGE227" s="230"/>
      <c r="AGF227" s="230"/>
      <c r="AGG227" s="230"/>
      <c r="AGH227" s="230"/>
      <c r="AGI227" s="230"/>
      <c r="AGJ227" s="230"/>
      <c r="AGK227" s="230"/>
      <c r="AGL227" s="230"/>
      <c r="AGM227" s="230"/>
      <c r="AGN227" s="230"/>
      <c r="AGO227" s="230"/>
      <c r="AGP227" s="229"/>
      <c r="AGQ227" s="226"/>
      <c r="AGR227" s="227"/>
      <c r="AGS227" s="227"/>
      <c r="AGT227" s="227"/>
      <c r="AGU227" s="228"/>
      <c r="AGV227" s="228"/>
      <c r="AGW227" s="228"/>
      <c r="AGX227" s="228"/>
      <c r="AGY227" s="228"/>
      <c r="AGZ227" s="228"/>
      <c r="AHA227" s="229"/>
      <c r="AHB227" s="230"/>
      <c r="AHC227" s="230"/>
      <c r="AHD227" s="231"/>
      <c r="AHE227" s="229"/>
      <c r="AHF227" s="230"/>
      <c r="AHG227" s="229"/>
      <c r="AHH227" s="229"/>
      <c r="AHI227" s="230"/>
      <c r="AHJ227" s="230"/>
      <c r="AHK227" s="230"/>
      <c r="AHL227" s="230"/>
      <c r="AHM227" s="230"/>
      <c r="AHN227" s="230"/>
      <c r="AHO227" s="230"/>
      <c r="AHP227" s="230"/>
      <c r="AHQ227" s="230"/>
      <c r="AHR227" s="230"/>
      <c r="AHS227" s="230"/>
      <c r="AHT227" s="230"/>
      <c r="AHU227" s="229"/>
      <c r="AHV227" s="226"/>
      <c r="AHW227" s="227"/>
      <c r="AHX227" s="227"/>
      <c r="AHY227" s="227"/>
      <c r="AHZ227" s="228"/>
      <c r="AIA227" s="228"/>
      <c r="AIB227" s="228"/>
      <c r="AIC227" s="228"/>
      <c r="AID227" s="228"/>
      <c r="AIE227" s="228"/>
      <c r="AIF227" s="229"/>
      <c r="AIG227" s="230"/>
      <c r="AIH227" s="230"/>
      <c r="AII227" s="231"/>
      <c r="AIJ227" s="229"/>
      <c r="AIK227" s="230"/>
      <c r="AIL227" s="229"/>
      <c r="AIM227" s="229"/>
      <c r="AIN227" s="230"/>
      <c r="AIO227" s="230"/>
      <c r="AIP227" s="230"/>
      <c r="AIQ227" s="230"/>
      <c r="AIR227" s="230"/>
      <c r="AIS227" s="230"/>
      <c r="AIT227" s="230"/>
      <c r="AIU227" s="230"/>
      <c r="AIV227" s="230"/>
      <c r="AIW227" s="230"/>
      <c r="AIX227" s="230"/>
      <c r="AIY227" s="230"/>
      <c r="AIZ227" s="229"/>
      <c r="AJA227" s="226"/>
      <c r="AJB227" s="227"/>
      <c r="AJC227" s="227"/>
      <c r="AJD227" s="227"/>
      <c r="AJE227" s="228"/>
      <c r="AJF227" s="228"/>
      <c r="AJG227" s="228"/>
      <c r="AJH227" s="228"/>
      <c r="AJI227" s="228"/>
      <c r="AJJ227" s="228"/>
      <c r="AJK227" s="229"/>
      <c r="AJL227" s="230"/>
      <c r="AJM227" s="230"/>
      <c r="AJN227" s="231"/>
      <c r="AJO227" s="229"/>
      <c r="AJP227" s="230"/>
      <c r="AJQ227" s="229"/>
      <c r="AJR227" s="229"/>
      <c r="AJS227" s="230"/>
      <c r="AJT227" s="230"/>
      <c r="AJU227" s="230"/>
      <c r="AJV227" s="230"/>
      <c r="AJW227" s="230"/>
      <c r="AJX227" s="230"/>
      <c r="AJY227" s="230"/>
      <c r="AJZ227" s="230"/>
      <c r="AKA227" s="230"/>
      <c r="AKB227" s="230"/>
      <c r="AKC227" s="230"/>
      <c r="AKD227" s="230"/>
      <c r="AKE227" s="229"/>
      <c r="AKF227" s="226"/>
      <c r="AKG227" s="227"/>
      <c r="AKH227" s="227"/>
      <c r="AKI227" s="227"/>
      <c r="AKJ227" s="228"/>
      <c r="AKK227" s="228"/>
      <c r="AKL227" s="228"/>
      <c r="AKM227" s="228"/>
      <c r="AKN227" s="228"/>
      <c r="AKO227" s="228"/>
      <c r="AKP227" s="229"/>
      <c r="AKQ227" s="230"/>
      <c r="AKR227" s="230"/>
      <c r="AKS227" s="231"/>
      <c r="AKT227" s="229"/>
      <c r="AKU227" s="230"/>
      <c r="AKV227" s="229"/>
      <c r="AKW227" s="229"/>
      <c r="AKX227" s="230"/>
      <c r="AKY227" s="230"/>
      <c r="AKZ227" s="230"/>
      <c r="ALA227" s="230"/>
      <c r="ALB227" s="230"/>
      <c r="ALC227" s="230"/>
      <c r="ALD227" s="230"/>
      <c r="ALE227" s="230"/>
      <c r="ALF227" s="230"/>
      <c r="ALG227" s="230"/>
      <c r="ALH227" s="230"/>
      <c r="ALI227" s="230"/>
      <c r="ALJ227" s="229"/>
      <c r="ALK227" s="226"/>
      <c r="ALL227" s="227"/>
      <c r="ALM227" s="227"/>
      <c r="ALN227" s="227"/>
      <c r="ALO227" s="228"/>
      <c r="ALP227" s="228"/>
      <c r="ALQ227" s="228"/>
      <c r="ALR227" s="228"/>
      <c r="ALS227" s="228"/>
      <c r="ALT227" s="228"/>
      <c r="ALU227" s="229"/>
      <c r="ALV227" s="230"/>
      <c r="ALW227" s="230"/>
      <c r="ALX227" s="231"/>
      <c r="ALY227" s="229"/>
      <c r="ALZ227" s="230"/>
      <c r="AMA227" s="229"/>
      <c r="AMB227" s="229"/>
      <c r="AMC227" s="230"/>
      <c r="AMD227" s="230"/>
      <c r="AME227" s="230"/>
      <c r="AMF227" s="230"/>
      <c r="AMG227" s="230"/>
      <c r="AMH227" s="230"/>
      <c r="AMI227" s="230"/>
      <c r="AMJ227" s="230"/>
      <c r="AMK227" s="230"/>
      <c r="AML227" s="230"/>
      <c r="AMM227" s="230"/>
      <c r="AMN227" s="230"/>
      <c r="AMO227" s="229"/>
      <c r="AMP227" s="226"/>
      <c r="AMQ227" s="227"/>
      <c r="AMR227" s="227"/>
      <c r="AMS227" s="227"/>
      <c r="AMT227" s="228"/>
      <c r="AMU227" s="228"/>
      <c r="AMV227" s="228"/>
      <c r="AMW227" s="228"/>
      <c r="AMX227" s="228"/>
      <c r="AMY227" s="228"/>
      <c r="AMZ227" s="229"/>
      <c r="ANA227" s="230"/>
      <c r="ANB227" s="230"/>
      <c r="ANC227" s="231"/>
      <c r="AND227" s="229"/>
      <c r="ANE227" s="230"/>
      <c r="ANF227" s="229"/>
      <c r="ANG227" s="229"/>
      <c r="ANH227" s="230"/>
      <c r="ANI227" s="230"/>
      <c r="ANJ227" s="230"/>
      <c r="ANK227" s="230"/>
      <c r="ANL227" s="230"/>
      <c r="ANM227" s="230"/>
      <c r="ANN227" s="230"/>
      <c r="ANO227" s="230"/>
      <c r="ANP227" s="230"/>
      <c r="ANQ227" s="230"/>
      <c r="ANR227" s="230"/>
      <c r="ANS227" s="230"/>
      <c r="ANT227" s="229"/>
      <c r="ANU227" s="226"/>
      <c r="ANV227" s="227"/>
      <c r="ANW227" s="227"/>
      <c r="ANX227" s="227"/>
      <c r="ANY227" s="228"/>
      <c r="ANZ227" s="228"/>
      <c r="AOA227" s="228"/>
      <c r="AOB227" s="228"/>
      <c r="AOC227" s="228"/>
      <c r="AOD227" s="228"/>
      <c r="AOE227" s="229"/>
      <c r="AOF227" s="230"/>
      <c r="AOG227" s="230"/>
      <c r="AOH227" s="231"/>
      <c r="AOI227" s="229"/>
      <c r="AOJ227" s="230"/>
      <c r="AOK227" s="229"/>
      <c r="AOL227" s="229"/>
      <c r="AOM227" s="230"/>
      <c r="AON227" s="230"/>
      <c r="AOO227" s="230"/>
      <c r="AOP227" s="230"/>
      <c r="AOQ227" s="230"/>
      <c r="AOR227" s="230"/>
      <c r="AOS227" s="230"/>
      <c r="AOT227" s="230"/>
      <c r="AOU227" s="230"/>
      <c r="AOV227" s="230"/>
      <c r="AOW227" s="230"/>
      <c r="AOX227" s="230"/>
      <c r="AOY227" s="229"/>
      <c r="AOZ227" s="226"/>
      <c r="APA227" s="227"/>
      <c r="APB227" s="227"/>
      <c r="APC227" s="227"/>
      <c r="APD227" s="228"/>
      <c r="APE227" s="228"/>
      <c r="APF227" s="228"/>
      <c r="APG227" s="228"/>
      <c r="APH227" s="228"/>
      <c r="API227" s="228"/>
      <c r="APJ227" s="229"/>
      <c r="APK227" s="230"/>
      <c r="APL227" s="230"/>
      <c r="APM227" s="231"/>
      <c r="APN227" s="229"/>
      <c r="APO227" s="230"/>
      <c r="APP227" s="229"/>
      <c r="APQ227" s="229"/>
      <c r="APR227" s="230"/>
      <c r="APS227" s="230"/>
      <c r="APT227" s="230"/>
      <c r="APU227" s="230"/>
      <c r="APV227" s="230"/>
      <c r="APW227" s="230"/>
      <c r="APX227" s="230"/>
      <c r="APY227" s="230"/>
      <c r="APZ227" s="230"/>
      <c r="AQA227" s="230"/>
      <c r="AQB227" s="230"/>
      <c r="AQC227" s="230"/>
      <c r="AQD227" s="229"/>
      <c r="AQE227" s="226"/>
      <c r="AQF227" s="227"/>
      <c r="AQG227" s="227"/>
      <c r="AQH227" s="227"/>
      <c r="AQI227" s="228"/>
      <c r="AQJ227" s="228"/>
      <c r="AQK227" s="228"/>
      <c r="AQL227" s="228"/>
      <c r="AQM227" s="228"/>
      <c r="AQN227" s="228"/>
      <c r="AQO227" s="229"/>
      <c r="AQP227" s="230"/>
      <c r="AQQ227" s="230"/>
      <c r="AQR227" s="231"/>
      <c r="AQS227" s="229"/>
      <c r="AQT227" s="230"/>
      <c r="AQU227" s="229"/>
      <c r="AQV227" s="229"/>
      <c r="AQW227" s="230"/>
      <c r="AQX227" s="230"/>
      <c r="AQY227" s="230"/>
      <c r="AQZ227" s="230"/>
      <c r="ARA227" s="230"/>
      <c r="ARB227" s="230"/>
      <c r="ARC227" s="230"/>
      <c r="ARD227" s="230"/>
      <c r="ARE227" s="230"/>
      <c r="ARF227" s="230"/>
      <c r="ARG227" s="230"/>
      <c r="ARH227" s="230"/>
      <c r="ARI227" s="229"/>
      <c r="ARJ227" s="226"/>
      <c r="ARK227" s="227"/>
      <c r="ARL227" s="227"/>
      <c r="ARM227" s="227"/>
      <c r="ARN227" s="228"/>
      <c r="ARO227" s="228"/>
      <c r="ARP227" s="228"/>
      <c r="ARQ227" s="228"/>
      <c r="ARR227" s="228"/>
      <c r="ARS227" s="228"/>
      <c r="ART227" s="229"/>
      <c r="ARU227" s="230"/>
      <c r="ARV227" s="230"/>
      <c r="ARW227" s="231"/>
      <c r="ARX227" s="229"/>
      <c r="ARY227" s="230"/>
      <c r="ARZ227" s="229"/>
      <c r="ASA227" s="229"/>
      <c r="ASB227" s="230"/>
      <c r="ASC227" s="230"/>
      <c r="ASD227" s="230"/>
      <c r="ASE227" s="230"/>
      <c r="ASF227" s="230"/>
      <c r="ASG227" s="230"/>
      <c r="ASH227" s="230"/>
      <c r="ASI227" s="230"/>
      <c r="ASJ227" s="230"/>
      <c r="ASK227" s="230"/>
      <c r="ASL227" s="230"/>
      <c r="ASM227" s="230"/>
      <c r="ASN227" s="229"/>
      <c r="ASO227" s="226"/>
      <c r="ASP227" s="227"/>
      <c r="ASQ227" s="227"/>
      <c r="ASR227" s="227"/>
      <c r="ASS227" s="228"/>
      <c r="AST227" s="228"/>
      <c r="ASU227" s="228"/>
      <c r="ASV227" s="228"/>
      <c r="ASW227" s="228"/>
      <c r="ASX227" s="228"/>
      <c r="ASY227" s="229"/>
      <c r="ASZ227" s="230"/>
      <c r="ATA227" s="230"/>
      <c r="ATB227" s="231"/>
      <c r="ATC227" s="229"/>
      <c r="ATD227" s="230"/>
      <c r="ATE227" s="229"/>
      <c r="ATF227" s="229"/>
      <c r="ATG227" s="230"/>
      <c r="ATH227" s="230"/>
      <c r="ATI227" s="230"/>
      <c r="ATJ227" s="230"/>
      <c r="ATK227" s="230"/>
      <c r="ATL227" s="230"/>
      <c r="ATM227" s="230"/>
      <c r="ATN227" s="230"/>
      <c r="ATO227" s="230"/>
      <c r="ATP227" s="230"/>
      <c r="ATQ227" s="230"/>
      <c r="ATR227" s="230"/>
      <c r="ATS227" s="229"/>
      <c r="ATT227" s="226"/>
      <c r="ATU227" s="227"/>
      <c r="ATV227" s="227"/>
      <c r="ATW227" s="227"/>
      <c r="ATX227" s="228"/>
      <c r="ATY227" s="228"/>
      <c r="ATZ227" s="228"/>
      <c r="AUA227" s="228"/>
      <c r="AUB227" s="228"/>
      <c r="AUC227" s="228"/>
      <c r="AUD227" s="229"/>
      <c r="AUE227" s="230"/>
      <c r="AUF227" s="230"/>
      <c r="AUG227" s="231"/>
      <c r="AUH227" s="229"/>
      <c r="AUI227" s="230"/>
      <c r="AUJ227" s="229"/>
      <c r="AUK227" s="229"/>
      <c r="AUL227" s="230"/>
      <c r="AUM227" s="230"/>
      <c r="AUN227" s="230"/>
      <c r="AUO227" s="230"/>
      <c r="AUP227" s="230"/>
      <c r="AUQ227" s="230"/>
      <c r="AUR227" s="230"/>
      <c r="AUS227" s="230"/>
      <c r="AUT227" s="230"/>
      <c r="AUU227" s="230"/>
      <c r="AUV227" s="230"/>
      <c r="AUW227" s="230"/>
      <c r="AUX227" s="229"/>
      <c r="AUY227" s="226"/>
      <c r="AUZ227" s="227"/>
      <c r="AVA227" s="227"/>
      <c r="AVB227" s="227"/>
      <c r="AVC227" s="228"/>
      <c r="AVD227" s="228"/>
      <c r="AVE227" s="228"/>
      <c r="AVF227" s="228"/>
      <c r="AVG227" s="228"/>
      <c r="AVH227" s="228"/>
      <c r="AVI227" s="229"/>
      <c r="AVJ227" s="230"/>
      <c r="AVK227" s="230"/>
      <c r="AVL227" s="231"/>
      <c r="AVM227" s="229"/>
      <c r="AVN227" s="230"/>
      <c r="AVO227" s="229"/>
      <c r="AVP227" s="229"/>
      <c r="AVQ227" s="230"/>
      <c r="AVR227" s="230"/>
      <c r="AVS227" s="230"/>
      <c r="AVT227" s="230"/>
      <c r="AVU227" s="230"/>
      <c r="AVV227" s="230"/>
      <c r="AVW227" s="230"/>
      <c r="AVX227" s="230"/>
      <c r="AVY227" s="230"/>
      <c r="AVZ227" s="230"/>
      <c r="AWA227" s="230"/>
      <c r="AWB227" s="230"/>
      <c r="AWC227" s="229"/>
      <c r="AWD227" s="226"/>
      <c r="AWE227" s="227"/>
      <c r="AWF227" s="227"/>
      <c r="AWG227" s="227"/>
      <c r="AWH227" s="228"/>
      <c r="AWI227" s="228"/>
      <c r="AWJ227" s="228"/>
      <c r="AWK227" s="228"/>
      <c r="AWL227" s="228"/>
      <c r="AWM227" s="228"/>
      <c r="AWN227" s="229"/>
      <c r="AWO227" s="230"/>
      <c r="AWP227" s="230"/>
      <c r="AWQ227" s="231"/>
      <c r="AWR227" s="229"/>
      <c r="AWS227" s="230"/>
      <c r="AWT227" s="229"/>
      <c r="AWU227" s="229"/>
      <c r="AWV227" s="230"/>
      <c r="AWW227" s="230"/>
      <c r="AWX227" s="230"/>
      <c r="AWY227" s="230"/>
      <c r="AWZ227" s="230"/>
      <c r="AXA227" s="230"/>
      <c r="AXB227" s="230"/>
      <c r="AXC227" s="230"/>
      <c r="AXD227" s="230"/>
      <c r="AXE227" s="230"/>
      <c r="AXF227" s="230"/>
      <c r="AXG227" s="230"/>
      <c r="AXH227" s="229"/>
      <c r="AXI227" s="226"/>
      <c r="AXJ227" s="227"/>
      <c r="AXK227" s="227"/>
      <c r="AXL227" s="227"/>
      <c r="AXM227" s="228"/>
      <c r="AXN227" s="228"/>
      <c r="AXO227" s="228"/>
      <c r="AXP227" s="228"/>
      <c r="AXQ227" s="228"/>
      <c r="AXR227" s="228"/>
      <c r="AXS227" s="229"/>
      <c r="AXT227" s="230"/>
      <c r="AXU227" s="230"/>
      <c r="AXV227" s="231"/>
      <c r="AXW227" s="229"/>
      <c r="AXX227" s="230"/>
      <c r="AXY227" s="229"/>
      <c r="AXZ227" s="229"/>
      <c r="AYA227" s="230"/>
      <c r="AYB227" s="230"/>
      <c r="AYC227" s="230"/>
      <c r="AYD227" s="230"/>
      <c r="AYE227" s="230"/>
      <c r="AYF227" s="230"/>
      <c r="AYG227" s="230"/>
      <c r="AYH227" s="230"/>
      <c r="AYI227" s="230"/>
      <c r="AYJ227" s="230"/>
      <c r="AYK227" s="230"/>
      <c r="AYL227" s="230"/>
      <c r="AYM227" s="229"/>
      <c r="AYN227" s="226"/>
      <c r="AYO227" s="227"/>
      <c r="AYP227" s="227"/>
      <c r="AYQ227" s="227"/>
      <c r="AYR227" s="228"/>
      <c r="AYS227" s="228"/>
      <c r="AYT227" s="228"/>
      <c r="AYU227" s="228"/>
      <c r="AYV227" s="228"/>
      <c r="AYW227" s="228"/>
      <c r="AYX227" s="229"/>
      <c r="AYY227" s="230"/>
      <c r="AYZ227" s="230"/>
      <c r="AZA227" s="231"/>
      <c r="AZB227" s="229"/>
      <c r="AZC227" s="230"/>
      <c r="AZD227" s="229"/>
      <c r="AZE227" s="229"/>
      <c r="AZF227" s="230"/>
      <c r="AZG227" s="230"/>
      <c r="AZH227" s="230"/>
      <c r="AZI227" s="230"/>
      <c r="AZJ227" s="230"/>
      <c r="AZK227" s="230"/>
      <c r="AZL227" s="230"/>
      <c r="AZM227" s="230"/>
      <c r="AZN227" s="230"/>
      <c r="AZO227" s="230"/>
      <c r="AZP227" s="230"/>
      <c r="AZQ227" s="230"/>
      <c r="AZR227" s="229"/>
      <c r="AZS227" s="226"/>
      <c r="AZT227" s="227"/>
      <c r="AZU227" s="227"/>
      <c r="AZV227" s="227"/>
      <c r="AZW227" s="228"/>
      <c r="AZX227" s="228"/>
      <c r="AZY227" s="228"/>
      <c r="AZZ227" s="228"/>
      <c r="BAA227" s="228"/>
      <c r="BAB227" s="228"/>
      <c r="BAC227" s="229"/>
      <c r="BAD227" s="230"/>
      <c r="BAE227" s="230"/>
      <c r="BAF227" s="231"/>
      <c r="BAG227" s="229"/>
      <c r="BAH227" s="230"/>
      <c r="BAI227" s="229"/>
      <c r="BAJ227" s="229"/>
      <c r="BAK227" s="230"/>
      <c r="BAL227" s="230"/>
      <c r="BAM227" s="230"/>
      <c r="BAN227" s="230"/>
      <c r="BAO227" s="230"/>
      <c r="BAP227" s="230"/>
      <c r="BAQ227" s="230"/>
      <c r="BAR227" s="230"/>
      <c r="BAS227" s="230"/>
      <c r="BAT227" s="230"/>
      <c r="BAU227" s="230"/>
      <c r="BAV227" s="230"/>
      <c r="BAW227" s="229"/>
      <c r="BAX227" s="226"/>
      <c r="BAY227" s="227"/>
      <c r="BAZ227" s="227"/>
      <c r="BBA227" s="227"/>
      <c r="BBB227" s="228"/>
      <c r="BBC227" s="228"/>
      <c r="BBD227" s="228"/>
      <c r="BBE227" s="228"/>
      <c r="BBF227" s="228"/>
      <c r="BBG227" s="228"/>
      <c r="BBH227" s="229"/>
      <c r="BBI227" s="230"/>
      <c r="BBJ227" s="230"/>
      <c r="BBK227" s="231"/>
      <c r="BBL227" s="229"/>
      <c r="BBM227" s="230"/>
      <c r="BBN227" s="229"/>
      <c r="BBO227" s="229"/>
      <c r="BBP227" s="230"/>
      <c r="BBQ227" s="230"/>
      <c r="BBR227" s="230"/>
      <c r="BBS227" s="230"/>
      <c r="BBT227" s="230"/>
      <c r="BBU227" s="230"/>
      <c r="BBV227" s="230"/>
      <c r="BBW227" s="230"/>
      <c r="BBX227" s="230"/>
      <c r="BBY227" s="230"/>
      <c r="BBZ227" s="230"/>
      <c r="BCA227" s="230"/>
      <c r="BCB227" s="229"/>
      <c r="BCC227" s="226"/>
      <c r="BCD227" s="227"/>
      <c r="BCE227" s="227"/>
      <c r="BCF227" s="227"/>
      <c r="BCG227" s="228"/>
      <c r="BCH227" s="228"/>
      <c r="BCI227" s="228"/>
      <c r="BCJ227" s="228"/>
      <c r="BCK227" s="228"/>
      <c r="BCL227" s="228"/>
      <c r="BCM227" s="229"/>
      <c r="BCN227" s="230"/>
      <c r="BCO227" s="230"/>
      <c r="BCP227" s="231"/>
      <c r="BCQ227" s="229"/>
      <c r="BCR227" s="230"/>
      <c r="BCS227" s="229"/>
      <c r="BCT227" s="229"/>
      <c r="BCU227" s="230"/>
      <c r="BCV227" s="230"/>
      <c r="BCW227" s="230"/>
      <c r="BCX227" s="230"/>
      <c r="BCY227" s="230"/>
      <c r="BCZ227" s="230"/>
      <c r="BDA227" s="230"/>
      <c r="BDB227" s="230"/>
      <c r="BDC227" s="230"/>
      <c r="BDD227" s="230"/>
      <c r="BDE227" s="230"/>
      <c r="BDF227" s="230"/>
      <c r="BDG227" s="229"/>
      <c r="BDH227" s="226"/>
      <c r="BDI227" s="227"/>
      <c r="BDJ227" s="227"/>
      <c r="BDK227" s="227"/>
      <c r="BDL227" s="228"/>
      <c r="BDM227" s="228"/>
      <c r="BDN227" s="228"/>
      <c r="BDO227" s="228"/>
      <c r="BDP227" s="228"/>
      <c r="BDQ227" s="228"/>
      <c r="BDR227" s="229"/>
      <c r="BDS227" s="230"/>
      <c r="BDT227" s="230"/>
      <c r="BDU227" s="231"/>
      <c r="BDV227" s="229"/>
      <c r="BDW227" s="230"/>
      <c r="BDX227" s="229"/>
      <c r="BDY227" s="229"/>
      <c r="BDZ227" s="230"/>
      <c r="BEA227" s="230"/>
      <c r="BEB227" s="230"/>
      <c r="BEC227" s="230"/>
      <c r="BED227" s="230"/>
      <c r="BEE227" s="230"/>
      <c r="BEF227" s="230"/>
      <c r="BEG227" s="230"/>
      <c r="BEH227" s="230"/>
      <c r="BEI227" s="230"/>
      <c r="BEJ227" s="230"/>
      <c r="BEK227" s="230"/>
      <c r="BEL227" s="229"/>
      <c r="BEM227" s="226"/>
      <c r="BEN227" s="227"/>
      <c r="BEO227" s="227"/>
      <c r="BEP227" s="227"/>
      <c r="BEQ227" s="228"/>
      <c r="BER227" s="228"/>
      <c r="BES227" s="228"/>
      <c r="BET227" s="228"/>
      <c r="BEU227" s="228"/>
      <c r="BEV227" s="228"/>
      <c r="BEW227" s="229"/>
      <c r="BEX227" s="230"/>
      <c r="BEY227" s="230"/>
      <c r="BEZ227" s="231"/>
      <c r="BFA227" s="229"/>
      <c r="BFB227" s="230"/>
      <c r="BFC227" s="229"/>
      <c r="BFD227" s="229"/>
      <c r="BFE227" s="230"/>
      <c r="BFF227" s="230"/>
      <c r="BFG227" s="230"/>
      <c r="BFH227" s="230"/>
      <c r="BFI227" s="230"/>
      <c r="BFJ227" s="230"/>
      <c r="BFK227" s="230"/>
      <c r="BFL227" s="230"/>
      <c r="BFM227" s="230"/>
      <c r="BFN227" s="230"/>
      <c r="BFO227" s="230"/>
      <c r="BFP227" s="230"/>
      <c r="BFQ227" s="229"/>
      <c r="BFR227" s="226"/>
      <c r="BFS227" s="227"/>
      <c r="BFT227" s="227"/>
      <c r="BFU227" s="227"/>
      <c r="BFV227" s="228"/>
      <c r="BFW227" s="228"/>
      <c r="BFX227" s="228"/>
      <c r="BFY227" s="228"/>
      <c r="BFZ227" s="228"/>
      <c r="BGA227" s="228"/>
      <c r="BGB227" s="229"/>
      <c r="BGC227" s="230"/>
      <c r="BGD227" s="230"/>
      <c r="BGE227" s="231"/>
      <c r="BGF227" s="229"/>
      <c r="BGG227" s="230"/>
      <c r="BGH227" s="229"/>
      <c r="BGI227" s="229"/>
      <c r="BGJ227" s="230"/>
      <c r="BGK227" s="230"/>
      <c r="BGL227" s="230"/>
      <c r="BGM227" s="230"/>
      <c r="BGN227" s="230"/>
      <c r="BGO227" s="230"/>
      <c r="BGP227" s="230"/>
      <c r="BGQ227" s="230"/>
      <c r="BGR227" s="230"/>
      <c r="BGS227" s="230"/>
      <c r="BGT227" s="230"/>
      <c r="BGU227" s="230"/>
      <c r="BGV227" s="229"/>
      <c r="BGW227" s="226"/>
      <c r="BGX227" s="227"/>
      <c r="BGY227" s="227"/>
      <c r="BGZ227" s="227"/>
      <c r="BHA227" s="228"/>
      <c r="BHB227" s="228"/>
      <c r="BHC227" s="228"/>
      <c r="BHD227" s="228"/>
      <c r="BHE227" s="228"/>
      <c r="BHF227" s="228"/>
      <c r="BHG227" s="229"/>
      <c r="BHH227" s="230"/>
      <c r="BHI227" s="230"/>
      <c r="BHJ227" s="231"/>
      <c r="BHK227" s="229"/>
      <c r="BHL227" s="230"/>
      <c r="BHM227" s="229"/>
      <c r="BHN227" s="229"/>
      <c r="BHO227" s="230"/>
      <c r="BHP227" s="230"/>
      <c r="BHQ227" s="230"/>
      <c r="BHR227" s="230"/>
      <c r="BHS227" s="230"/>
      <c r="BHT227" s="230"/>
      <c r="BHU227" s="230"/>
      <c r="BHV227" s="230"/>
      <c r="BHW227" s="230"/>
      <c r="BHX227" s="230"/>
      <c r="BHY227" s="230"/>
      <c r="BHZ227" s="230"/>
      <c r="BIA227" s="229"/>
      <c r="BIB227" s="226"/>
      <c r="BIC227" s="227"/>
      <c r="BID227" s="227"/>
      <c r="BIE227" s="227"/>
      <c r="BIF227" s="228"/>
      <c r="BIG227" s="228"/>
      <c r="BIH227" s="228"/>
      <c r="BII227" s="228"/>
      <c r="BIJ227" s="228"/>
      <c r="BIK227" s="228"/>
      <c r="BIL227" s="229"/>
      <c r="BIM227" s="230"/>
      <c r="BIN227" s="230"/>
      <c r="BIO227" s="231"/>
      <c r="BIP227" s="229"/>
      <c r="BIQ227" s="230"/>
      <c r="BIR227" s="229"/>
      <c r="BIS227" s="229"/>
      <c r="BIT227" s="230"/>
      <c r="BIU227" s="230"/>
      <c r="BIV227" s="230"/>
      <c r="BIW227" s="230"/>
      <c r="BIX227" s="230"/>
      <c r="BIY227" s="230"/>
      <c r="BIZ227" s="230"/>
      <c r="BJA227" s="230"/>
      <c r="BJB227" s="230"/>
      <c r="BJC227" s="230"/>
      <c r="BJD227" s="230"/>
      <c r="BJE227" s="230"/>
      <c r="BJF227" s="229"/>
      <c r="BJG227" s="226"/>
      <c r="BJH227" s="227"/>
      <c r="BJI227" s="227"/>
      <c r="BJJ227" s="227"/>
      <c r="BJK227" s="228"/>
      <c r="BJL227" s="228"/>
      <c r="BJM227" s="228"/>
      <c r="BJN227" s="228"/>
      <c r="BJO227" s="228"/>
      <c r="BJP227" s="228"/>
      <c r="BJQ227" s="229"/>
      <c r="BJR227" s="230"/>
      <c r="BJS227" s="230"/>
      <c r="BJT227" s="231"/>
      <c r="BJU227" s="229"/>
      <c r="BJV227" s="230"/>
      <c r="BJW227" s="229"/>
      <c r="BJX227" s="229"/>
      <c r="BJY227" s="230"/>
      <c r="BJZ227" s="230"/>
      <c r="BKA227" s="230"/>
      <c r="BKB227" s="230"/>
      <c r="BKC227" s="230"/>
      <c r="BKD227" s="230"/>
      <c r="BKE227" s="230"/>
      <c r="BKF227" s="230"/>
      <c r="BKG227" s="230"/>
      <c r="BKH227" s="230"/>
      <c r="BKI227" s="230"/>
      <c r="BKJ227" s="230"/>
      <c r="BKK227" s="229"/>
      <c r="BKL227" s="226"/>
      <c r="BKM227" s="227"/>
      <c r="BKN227" s="227"/>
      <c r="BKO227" s="227"/>
      <c r="BKP227" s="228"/>
      <c r="BKQ227" s="228"/>
      <c r="BKR227" s="228"/>
      <c r="BKS227" s="228"/>
      <c r="BKT227" s="228"/>
      <c r="BKU227" s="228"/>
      <c r="BKV227" s="229"/>
      <c r="BKW227" s="230"/>
      <c r="BKX227" s="230"/>
      <c r="BKY227" s="231"/>
      <c r="BKZ227" s="229"/>
      <c r="BLA227" s="230"/>
      <c r="BLB227" s="229"/>
      <c r="BLC227" s="229"/>
      <c r="BLD227" s="230"/>
      <c r="BLE227" s="230"/>
      <c r="BLF227" s="230"/>
      <c r="BLG227" s="230"/>
      <c r="BLH227" s="230"/>
      <c r="BLI227" s="230"/>
      <c r="BLJ227" s="230"/>
      <c r="BLK227" s="230"/>
      <c r="BLL227" s="230"/>
      <c r="BLM227" s="230"/>
      <c r="BLN227" s="230"/>
      <c r="BLO227" s="230"/>
      <c r="BLP227" s="229"/>
      <c r="BLQ227" s="226"/>
      <c r="BLR227" s="227"/>
      <c r="BLS227" s="227"/>
      <c r="BLT227" s="227"/>
      <c r="BLU227" s="228"/>
      <c r="BLV227" s="228"/>
      <c r="BLW227" s="228"/>
      <c r="BLX227" s="228"/>
      <c r="BLY227" s="228"/>
      <c r="BLZ227" s="228"/>
      <c r="BMA227" s="229"/>
      <c r="BMB227" s="230"/>
      <c r="BMC227" s="230"/>
      <c r="BMD227" s="231"/>
      <c r="BME227" s="229"/>
      <c r="BMF227" s="230"/>
      <c r="BMG227" s="229"/>
      <c r="BMH227" s="229"/>
      <c r="BMI227" s="230"/>
      <c r="BMJ227" s="230"/>
      <c r="BMK227" s="230"/>
      <c r="BML227" s="230"/>
      <c r="BMM227" s="230"/>
      <c r="BMN227" s="230"/>
      <c r="BMO227" s="230"/>
      <c r="BMP227" s="230"/>
      <c r="BMQ227" s="230"/>
      <c r="BMR227" s="230"/>
      <c r="BMS227" s="230"/>
      <c r="BMT227" s="230"/>
      <c r="BMU227" s="229"/>
      <c r="BMV227" s="226"/>
      <c r="BMW227" s="227"/>
      <c r="BMX227" s="227"/>
      <c r="BMY227" s="227"/>
      <c r="BMZ227" s="228"/>
      <c r="BNA227" s="228"/>
      <c r="BNB227" s="228"/>
      <c r="BNC227" s="228"/>
      <c r="BND227" s="228"/>
      <c r="BNE227" s="228"/>
      <c r="BNF227" s="229"/>
      <c r="BNG227" s="230"/>
      <c r="BNH227" s="230"/>
      <c r="BNI227" s="231"/>
      <c r="BNJ227" s="229"/>
      <c r="BNK227" s="230"/>
      <c r="BNL227" s="229"/>
      <c r="BNM227" s="229"/>
      <c r="BNN227" s="230"/>
      <c r="BNO227" s="230"/>
      <c r="BNP227" s="230"/>
      <c r="BNQ227" s="230"/>
      <c r="BNR227" s="230"/>
      <c r="BNS227" s="230"/>
      <c r="BNT227" s="230"/>
      <c r="BNU227" s="230"/>
      <c r="BNV227" s="230"/>
      <c r="BNW227" s="230"/>
      <c r="BNX227" s="230"/>
      <c r="BNY227" s="230"/>
      <c r="BNZ227" s="229"/>
      <c r="BOA227" s="226"/>
      <c r="BOB227" s="227"/>
      <c r="BOC227" s="227"/>
      <c r="BOD227" s="227"/>
      <c r="BOE227" s="228"/>
      <c r="BOF227" s="228"/>
      <c r="BOG227" s="228"/>
      <c r="BOH227" s="228"/>
      <c r="BOI227" s="228"/>
      <c r="BOJ227" s="228"/>
      <c r="BOK227" s="229"/>
      <c r="BOL227" s="230"/>
      <c r="BOM227" s="230"/>
      <c r="BON227" s="231"/>
      <c r="BOO227" s="229"/>
      <c r="BOP227" s="230"/>
      <c r="BOQ227" s="229"/>
      <c r="BOR227" s="229"/>
      <c r="BOS227" s="230"/>
      <c r="BOT227" s="230"/>
      <c r="BOU227" s="230"/>
      <c r="BOV227" s="230"/>
      <c r="BOW227" s="230"/>
      <c r="BOX227" s="230"/>
      <c r="BOY227" s="230"/>
      <c r="BOZ227" s="230"/>
      <c r="BPA227" s="230"/>
      <c r="BPB227" s="230"/>
      <c r="BPC227" s="230"/>
      <c r="BPD227" s="230"/>
      <c r="BPE227" s="229"/>
      <c r="BPF227" s="226"/>
      <c r="BPG227" s="227"/>
      <c r="BPH227" s="227"/>
      <c r="BPI227" s="227"/>
      <c r="BPJ227" s="228"/>
      <c r="BPK227" s="228"/>
      <c r="BPL227" s="228"/>
      <c r="BPM227" s="228"/>
      <c r="BPN227" s="228"/>
      <c r="BPO227" s="228"/>
      <c r="BPP227" s="229"/>
      <c r="BPQ227" s="230"/>
      <c r="BPR227" s="230"/>
      <c r="BPS227" s="231"/>
      <c r="BPT227" s="229"/>
      <c r="BPU227" s="230"/>
      <c r="BPV227" s="229"/>
      <c r="BPW227" s="229"/>
      <c r="BPX227" s="230"/>
      <c r="BPY227" s="230"/>
      <c r="BPZ227" s="230"/>
      <c r="BQA227" s="230"/>
      <c r="BQB227" s="230"/>
      <c r="BQC227" s="230"/>
      <c r="BQD227" s="230"/>
      <c r="BQE227" s="230"/>
      <c r="BQF227" s="230"/>
      <c r="BQG227" s="230"/>
      <c r="BQH227" s="230"/>
      <c r="BQI227" s="230"/>
      <c r="BQJ227" s="229"/>
      <c r="BQK227" s="226"/>
      <c r="BQL227" s="227"/>
      <c r="BQM227" s="227"/>
      <c r="BQN227" s="227"/>
      <c r="BQO227" s="228"/>
      <c r="BQP227" s="228"/>
      <c r="BQQ227" s="228"/>
      <c r="BQR227" s="228"/>
      <c r="BQS227" s="228"/>
      <c r="BQT227" s="228"/>
      <c r="BQU227" s="229"/>
      <c r="BQV227" s="230"/>
      <c r="BQW227" s="230"/>
      <c r="BQX227" s="231"/>
      <c r="BQY227" s="229"/>
      <c r="BQZ227" s="230"/>
      <c r="BRA227" s="229"/>
      <c r="BRB227" s="229"/>
      <c r="BRC227" s="230"/>
      <c r="BRD227" s="230"/>
      <c r="BRE227" s="230"/>
      <c r="BRF227" s="230"/>
      <c r="BRG227" s="230"/>
      <c r="BRH227" s="230"/>
      <c r="BRI227" s="230"/>
      <c r="BRJ227" s="230"/>
      <c r="BRK227" s="230"/>
      <c r="BRL227" s="230"/>
      <c r="BRM227" s="230"/>
      <c r="BRN227" s="230"/>
      <c r="BRO227" s="229"/>
      <c r="BRP227" s="226"/>
      <c r="BRQ227" s="227"/>
      <c r="BRR227" s="227"/>
      <c r="BRS227" s="227"/>
      <c r="BRT227" s="228"/>
      <c r="BRU227" s="228"/>
      <c r="BRV227" s="228"/>
      <c r="BRW227" s="228"/>
      <c r="BRX227" s="228"/>
      <c r="BRY227" s="228"/>
      <c r="BRZ227" s="229"/>
      <c r="BSA227" s="230"/>
      <c r="BSB227" s="230"/>
      <c r="BSC227" s="231"/>
      <c r="BSD227" s="229"/>
      <c r="BSE227" s="230"/>
      <c r="BSF227" s="229"/>
      <c r="BSG227" s="229"/>
      <c r="BSH227" s="230"/>
      <c r="BSI227" s="230"/>
      <c r="BSJ227" s="230"/>
      <c r="BSK227" s="230"/>
      <c r="BSL227" s="230"/>
      <c r="BSM227" s="230"/>
      <c r="BSN227" s="230"/>
      <c r="BSO227" s="230"/>
      <c r="BSP227" s="230"/>
      <c r="BSQ227" s="230"/>
      <c r="BSR227" s="230"/>
      <c r="BSS227" s="230"/>
      <c r="BST227" s="229"/>
      <c r="BSU227" s="226"/>
      <c r="BSV227" s="227"/>
      <c r="BSW227" s="227"/>
      <c r="BSX227" s="227"/>
      <c r="BSY227" s="228"/>
      <c r="BSZ227" s="228"/>
      <c r="BTA227" s="228"/>
      <c r="BTB227" s="228"/>
      <c r="BTC227" s="228"/>
      <c r="BTD227" s="228"/>
      <c r="BTE227" s="229"/>
      <c r="BTF227" s="230"/>
      <c r="BTG227" s="230"/>
      <c r="BTH227" s="231"/>
      <c r="BTI227" s="229"/>
      <c r="BTJ227" s="230"/>
      <c r="BTK227" s="229"/>
      <c r="BTL227" s="229"/>
      <c r="BTM227" s="230"/>
      <c r="BTN227" s="230"/>
      <c r="BTO227" s="230"/>
      <c r="BTP227" s="230"/>
      <c r="BTQ227" s="230"/>
      <c r="BTR227" s="230"/>
      <c r="BTS227" s="230"/>
      <c r="BTT227" s="230"/>
      <c r="BTU227" s="230"/>
      <c r="BTV227" s="230"/>
      <c r="BTW227" s="230"/>
      <c r="BTX227" s="230"/>
      <c r="BTY227" s="229"/>
      <c r="BTZ227" s="226"/>
      <c r="BUA227" s="227"/>
      <c r="BUB227" s="227"/>
      <c r="BUC227" s="227"/>
      <c r="BUD227" s="228"/>
      <c r="BUE227" s="228"/>
      <c r="BUF227" s="228"/>
      <c r="BUG227" s="228"/>
      <c r="BUH227" s="228"/>
      <c r="BUI227" s="228"/>
      <c r="BUJ227" s="229"/>
      <c r="BUK227" s="230"/>
      <c r="BUL227" s="230"/>
      <c r="BUM227" s="231"/>
      <c r="BUN227" s="229"/>
      <c r="BUO227" s="230"/>
      <c r="BUP227" s="229"/>
      <c r="BUQ227" s="229"/>
      <c r="BUR227" s="230"/>
      <c r="BUS227" s="230"/>
      <c r="BUT227" s="230"/>
      <c r="BUU227" s="230"/>
      <c r="BUV227" s="230"/>
      <c r="BUW227" s="230"/>
      <c r="BUX227" s="230"/>
      <c r="BUY227" s="230"/>
      <c r="BUZ227" s="230"/>
      <c r="BVA227" s="230"/>
      <c r="BVB227" s="230"/>
      <c r="BVC227" s="230"/>
      <c r="BVD227" s="229"/>
      <c r="BVE227" s="226"/>
      <c r="BVF227" s="227"/>
      <c r="BVG227" s="227"/>
      <c r="BVH227" s="227"/>
      <c r="BVI227" s="228"/>
      <c r="BVJ227" s="228"/>
      <c r="BVK227" s="228"/>
      <c r="BVL227" s="228"/>
      <c r="BVM227" s="228"/>
      <c r="BVN227" s="228"/>
      <c r="BVO227" s="229"/>
      <c r="BVP227" s="230"/>
      <c r="BVQ227" s="230"/>
      <c r="BVR227" s="231"/>
      <c r="BVS227" s="229"/>
      <c r="BVT227" s="230"/>
      <c r="BVU227" s="229"/>
      <c r="BVV227" s="229"/>
      <c r="BVW227" s="230"/>
      <c r="BVX227" s="230"/>
      <c r="BVY227" s="230"/>
      <c r="BVZ227" s="230"/>
      <c r="BWA227" s="230"/>
      <c r="BWB227" s="230"/>
      <c r="BWC227" s="230"/>
      <c r="BWD227" s="230"/>
      <c r="BWE227" s="230"/>
      <c r="BWF227" s="230"/>
      <c r="BWG227" s="230"/>
      <c r="BWH227" s="230"/>
      <c r="BWI227" s="229"/>
      <c r="BWJ227" s="226"/>
      <c r="BWK227" s="227"/>
      <c r="BWL227" s="227"/>
      <c r="BWM227" s="227"/>
      <c r="BWN227" s="228"/>
      <c r="BWO227" s="228"/>
      <c r="BWP227" s="228"/>
      <c r="BWQ227" s="228"/>
      <c r="BWR227" s="228"/>
      <c r="BWS227" s="228"/>
      <c r="BWT227" s="229"/>
      <c r="BWU227" s="230"/>
      <c r="BWV227" s="230"/>
      <c r="BWW227" s="231"/>
      <c r="BWX227" s="229"/>
      <c r="BWY227" s="230"/>
      <c r="BWZ227" s="229"/>
      <c r="BXA227" s="229"/>
      <c r="BXB227" s="230"/>
      <c r="BXC227" s="230"/>
      <c r="BXD227" s="230"/>
      <c r="BXE227" s="230"/>
      <c r="BXF227" s="230"/>
      <c r="BXG227" s="230"/>
      <c r="BXH227" s="230"/>
      <c r="BXI227" s="230"/>
      <c r="BXJ227" s="230"/>
      <c r="BXK227" s="230"/>
      <c r="BXL227" s="230"/>
      <c r="BXM227" s="230"/>
      <c r="BXN227" s="229"/>
      <c r="BXO227" s="226"/>
      <c r="BXP227" s="227"/>
      <c r="BXQ227" s="227"/>
      <c r="BXR227" s="227"/>
      <c r="BXS227" s="228"/>
      <c r="BXT227" s="228"/>
      <c r="BXU227" s="228"/>
      <c r="BXV227" s="228"/>
      <c r="BXW227" s="228"/>
      <c r="BXX227" s="228"/>
      <c r="BXY227" s="229"/>
      <c r="BXZ227" s="230"/>
      <c r="BYA227" s="230"/>
      <c r="BYB227" s="231"/>
      <c r="BYC227" s="229"/>
      <c r="BYD227" s="230"/>
      <c r="BYE227" s="229"/>
      <c r="BYF227" s="229"/>
      <c r="BYG227" s="230"/>
      <c r="BYH227" s="230"/>
      <c r="BYI227" s="230"/>
      <c r="BYJ227" s="230"/>
      <c r="BYK227" s="230"/>
      <c r="BYL227" s="230"/>
      <c r="BYM227" s="230"/>
      <c r="BYN227" s="230"/>
      <c r="BYO227" s="230"/>
      <c r="BYP227" s="230"/>
      <c r="BYQ227" s="230"/>
      <c r="BYR227" s="230"/>
      <c r="BYS227" s="229"/>
      <c r="BYT227" s="226"/>
      <c r="BYU227" s="227"/>
      <c r="BYV227" s="227"/>
      <c r="BYW227" s="227"/>
      <c r="BYX227" s="228"/>
      <c r="BYY227" s="228"/>
      <c r="BYZ227" s="228"/>
      <c r="BZA227" s="228"/>
      <c r="BZB227" s="228"/>
      <c r="BZC227" s="228"/>
      <c r="BZD227" s="229"/>
      <c r="BZE227" s="230"/>
      <c r="BZF227" s="230"/>
      <c r="BZG227" s="231"/>
      <c r="BZH227" s="229"/>
      <c r="BZI227" s="230"/>
      <c r="BZJ227" s="229"/>
      <c r="BZK227" s="229"/>
      <c r="BZL227" s="230"/>
      <c r="BZM227" s="230"/>
      <c r="BZN227" s="230"/>
      <c r="BZO227" s="230"/>
      <c r="BZP227" s="230"/>
      <c r="BZQ227" s="230"/>
      <c r="BZR227" s="230"/>
      <c r="BZS227" s="230"/>
      <c r="BZT227" s="230"/>
      <c r="BZU227" s="230"/>
      <c r="BZV227" s="230"/>
      <c r="BZW227" s="230"/>
      <c r="BZX227" s="229"/>
      <c r="BZY227" s="226"/>
      <c r="BZZ227" s="227"/>
      <c r="CAA227" s="227"/>
      <c r="CAB227" s="227"/>
      <c r="CAC227" s="228"/>
      <c r="CAD227" s="228"/>
      <c r="CAE227" s="228"/>
      <c r="CAF227" s="228"/>
      <c r="CAG227" s="228"/>
      <c r="CAH227" s="228"/>
      <c r="CAI227" s="229"/>
      <c r="CAJ227" s="230"/>
      <c r="CAK227" s="230"/>
      <c r="CAL227" s="231"/>
      <c r="CAM227" s="229"/>
      <c r="CAN227" s="230"/>
      <c r="CAO227" s="229"/>
      <c r="CAP227" s="229"/>
      <c r="CAQ227" s="230"/>
      <c r="CAR227" s="230"/>
      <c r="CAS227" s="230"/>
      <c r="CAT227" s="230"/>
      <c r="CAU227" s="230"/>
      <c r="CAV227" s="230"/>
      <c r="CAW227" s="230"/>
      <c r="CAX227" s="230"/>
      <c r="CAY227" s="230"/>
      <c r="CAZ227" s="230"/>
      <c r="CBA227" s="230"/>
      <c r="CBB227" s="230"/>
      <c r="CBC227" s="229"/>
      <c r="CBD227" s="226"/>
      <c r="CBE227" s="227"/>
      <c r="CBF227" s="227"/>
      <c r="CBG227" s="227"/>
      <c r="CBH227" s="228"/>
      <c r="CBI227" s="228"/>
      <c r="CBJ227" s="228"/>
      <c r="CBK227" s="228"/>
      <c r="CBL227" s="228"/>
      <c r="CBM227" s="228"/>
      <c r="CBN227" s="229"/>
      <c r="CBO227" s="230"/>
      <c r="CBP227" s="230"/>
      <c r="CBQ227" s="231"/>
      <c r="CBR227" s="229"/>
      <c r="CBS227" s="230"/>
      <c r="CBT227" s="229"/>
      <c r="CBU227" s="229"/>
      <c r="CBV227" s="230"/>
      <c r="CBW227" s="230"/>
      <c r="CBX227" s="230"/>
      <c r="CBY227" s="230"/>
      <c r="CBZ227" s="230"/>
      <c r="CCA227" s="230"/>
      <c r="CCB227" s="230"/>
      <c r="CCC227" s="230"/>
      <c r="CCD227" s="230"/>
      <c r="CCE227" s="230"/>
      <c r="CCF227" s="230"/>
      <c r="CCG227" s="230"/>
      <c r="CCH227" s="229"/>
      <c r="CCI227" s="226"/>
      <c r="CCJ227" s="227"/>
      <c r="CCK227" s="227"/>
      <c r="CCL227" s="227"/>
      <c r="CCM227" s="228"/>
      <c r="CCN227" s="228"/>
      <c r="CCO227" s="228"/>
      <c r="CCP227" s="228"/>
      <c r="CCQ227" s="228"/>
      <c r="CCR227" s="228"/>
      <c r="CCS227" s="229"/>
      <c r="CCT227" s="230"/>
      <c r="CCU227" s="230"/>
      <c r="CCV227" s="231"/>
      <c r="CCW227" s="229"/>
      <c r="CCX227" s="230"/>
      <c r="CCY227" s="229"/>
      <c r="CCZ227" s="229"/>
      <c r="CDA227" s="230"/>
      <c r="CDB227" s="230"/>
      <c r="CDC227" s="230"/>
      <c r="CDD227" s="230"/>
      <c r="CDE227" s="230"/>
      <c r="CDF227" s="230"/>
      <c r="CDG227" s="230"/>
      <c r="CDH227" s="230"/>
      <c r="CDI227" s="230"/>
      <c r="CDJ227" s="230"/>
      <c r="CDK227" s="230"/>
      <c r="CDL227" s="230"/>
      <c r="CDM227" s="229"/>
      <c r="CDN227" s="226"/>
      <c r="CDO227" s="227"/>
      <c r="CDP227" s="227"/>
      <c r="CDQ227" s="227"/>
      <c r="CDR227" s="228"/>
      <c r="CDS227" s="228"/>
      <c r="CDT227" s="228"/>
      <c r="CDU227" s="228"/>
      <c r="CDV227" s="228"/>
      <c r="CDW227" s="228"/>
      <c r="CDX227" s="229"/>
      <c r="CDY227" s="230"/>
      <c r="CDZ227" s="230"/>
      <c r="CEA227" s="231"/>
      <c r="CEB227" s="229"/>
      <c r="CEC227" s="230"/>
      <c r="CED227" s="229"/>
      <c r="CEE227" s="229"/>
      <c r="CEF227" s="230"/>
      <c r="CEG227" s="230"/>
      <c r="CEH227" s="230"/>
      <c r="CEI227" s="230"/>
      <c r="CEJ227" s="230"/>
      <c r="CEK227" s="230"/>
      <c r="CEL227" s="230"/>
      <c r="CEM227" s="230"/>
      <c r="CEN227" s="230"/>
      <c r="CEO227" s="230"/>
      <c r="CEP227" s="230"/>
      <c r="CEQ227" s="230"/>
      <c r="CER227" s="229"/>
      <c r="CES227" s="226"/>
      <c r="CET227" s="227"/>
      <c r="CEU227" s="227"/>
      <c r="CEV227" s="227"/>
      <c r="CEW227" s="228"/>
      <c r="CEX227" s="228"/>
      <c r="CEY227" s="228"/>
      <c r="CEZ227" s="228"/>
      <c r="CFA227" s="228"/>
      <c r="CFB227" s="228"/>
      <c r="CFC227" s="229"/>
      <c r="CFD227" s="230"/>
      <c r="CFE227" s="230"/>
      <c r="CFF227" s="231"/>
      <c r="CFG227" s="229"/>
      <c r="CFH227" s="230"/>
      <c r="CFI227" s="229"/>
      <c r="CFJ227" s="229"/>
      <c r="CFK227" s="230"/>
      <c r="CFL227" s="230"/>
      <c r="CFM227" s="230"/>
      <c r="CFN227" s="230"/>
      <c r="CFO227" s="230"/>
      <c r="CFP227" s="230"/>
      <c r="CFQ227" s="230"/>
      <c r="CFR227" s="230"/>
      <c r="CFS227" s="230"/>
      <c r="CFT227" s="230"/>
      <c r="CFU227" s="230"/>
      <c r="CFV227" s="230"/>
      <c r="CFW227" s="229"/>
      <c r="CFX227" s="226"/>
      <c r="CFY227" s="227"/>
      <c r="CFZ227" s="227"/>
      <c r="CGA227" s="227"/>
      <c r="CGB227" s="228"/>
      <c r="CGC227" s="228"/>
      <c r="CGD227" s="228"/>
      <c r="CGE227" s="228"/>
      <c r="CGF227" s="228"/>
      <c r="CGG227" s="228"/>
      <c r="CGH227" s="229"/>
      <c r="CGI227" s="230"/>
      <c r="CGJ227" s="230"/>
      <c r="CGK227" s="231"/>
      <c r="CGL227" s="229"/>
      <c r="CGM227" s="230"/>
      <c r="CGN227" s="229"/>
      <c r="CGO227" s="229"/>
      <c r="CGP227" s="230"/>
      <c r="CGQ227" s="230"/>
      <c r="CGR227" s="230"/>
      <c r="CGS227" s="230"/>
      <c r="CGT227" s="230"/>
      <c r="CGU227" s="230"/>
      <c r="CGV227" s="230"/>
      <c r="CGW227" s="230"/>
      <c r="CGX227" s="230"/>
      <c r="CGY227" s="230"/>
      <c r="CGZ227" s="230"/>
      <c r="CHA227" s="230"/>
      <c r="CHB227" s="229"/>
      <c r="CHC227" s="226"/>
      <c r="CHD227" s="227"/>
      <c r="CHE227" s="227"/>
      <c r="CHF227" s="227"/>
      <c r="CHG227" s="228"/>
      <c r="CHH227" s="228"/>
      <c r="CHI227" s="228"/>
      <c r="CHJ227" s="228"/>
      <c r="CHK227" s="228"/>
      <c r="CHL227" s="228"/>
      <c r="CHM227" s="229"/>
      <c r="CHN227" s="230"/>
      <c r="CHO227" s="230"/>
      <c r="CHP227" s="231"/>
      <c r="CHQ227" s="229"/>
      <c r="CHR227" s="230"/>
      <c r="CHS227" s="229"/>
      <c r="CHT227" s="229"/>
      <c r="CHU227" s="230"/>
      <c r="CHV227" s="230"/>
      <c r="CHW227" s="230"/>
      <c r="CHX227" s="230"/>
      <c r="CHY227" s="230"/>
      <c r="CHZ227" s="230"/>
      <c r="CIA227" s="230"/>
      <c r="CIB227" s="230"/>
      <c r="CIC227" s="230"/>
      <c r="CID227" s="230"/>
      <c r="CIE227" s="230"/>
      <c r="CIF227" s="230"/>
      <c r="CIG227" s="229"/>
      <c r="CIH227" s="226"/>
      <c r="CII227" s="227"/>
      <c r="CIJ227" s="227"/>
      <c r="CIK227" s="227"/>
      <c r="CIL227" s="228"/>
      <c r="CIM227" s="228"/>
      <c r="CIN227" s="228"/>
      <c r="CIO227" s="228"/>
      <c r="CIP227" s="228"/>
      <c r="CIQ227" s="228"/>
      <c r="CIR227" s="229"/>
      <c r="CIS227" s="230"/>
      <c r="CIT227" s="230"/>
      <c r="CIU227" s="231"/>
      <c r="CIV227" s="229"/>
      <c r="CIW227" s="230"/>
      <c r="CIX227" s="229"/>
      <c r="CIY227" s="229"/>
      <c r="CIZ227" s="230"/>
      <c r="CJA227" s="230"/>
      <c r="CJB227" s="230"/>
      <c r="CJC227" s="230"/>
      <c r="CJD227" s="230"/>
      <c r="CJE227" s="230"/>
      <c r="CJF227" s="230"/>
      <c r="CJG227" s="230"/>
      <c r="CJH227" s="230"/>
      <c r="CJI227" s="230"/>
      <c r="CJJ227" s="230"/>
      <c r="CJK227" s="230"/>
      <c r="CJL227" s="229"/>
      <c r="CJM227" s="226"/>
      <c r="CJN227" s="227"/>
      <c r="CJO227" s="227"/>
      <c r="CJP227" s="227"/>
      <c r="CJQ227" s="228"/>
      <c r="CJR227" s="228"/>
      <c r="CJS227" s="228"/>
      <c r="CJT227" s="228"/>
      <c r="CJU227" s="228"/>
      <c r="CJV227" s="228"/>
      <c r="CJW227" s="229"/>
      <c r="CJX227" s="230"/>
      <c r="CJY227" s="230"/>
      <c r="CJZ227" s="231"/>
      <c r="CKA227" s="229"/>
      <c r="CKB227" s="230"/>
      <c r="CKC227" s="229"/>
      <c r="CKD227" s="229"/>
      <c r="CKE227" s="230"/>
      <c r="CKF227" s="230"/>
      <c r="CKG227" s="230"/>
      <c r="CKH227" s="230"/>
      <c r="CKI227" s="230"/>
      <c r="CKJ227" s="230"/>
      <c r="CKK227" s="230"/>
      <c r="CKL227" s="230"/>
      <c r="CKM227" s="230"/>
      <c r="CKN227" s="230"/>
      <c r="CKO227" s="230"/>
      <c r="CKP227" s="230"/>
      <c r="CKQ227" s="229"/>
      <c r="CKR227" s="226"/>
      <c r="CKS227" s="227"/>
      <c r="CKT227" s="227"/>
      <c r="CKU227" s="227"/>
      <c r="CKV227" s="228"/>
      <c r="CKW227" s="228"/>
      <c r="CKX227" s="228"/>
      <c r="CKY227" s="228"/>
      <c r="CKZ227" s="228"/>
      <c r="CLA227" s="228"/>
      <c r="CLB227" s="229"/>
      <c r="CLC227" s="230"/>
      <c r="CLD227" s="230"/>
      <c r="CLE227" s="231"/>
      <c r="CLF227" s="229"/>
      <c r="CLG227" s="230"/>
      <c r="CLH227" s="229"/>
      <c r="CLI227" s="229"/>
      <c r="CLJ227" s="230"/>
      <c r="CLK227" s="230"/>
      <c r="CLL227" s="230"/>
      <c r="CLM227" s="230"/>
      <c r="CLN227" s="230"/>
      <c r="CLO227" s="230"/>
      <c r="CLP227" s="230"/>
      <c r="CLQ227" s="230"/>
      <c r="CLR227" s="230"/>
      <c r="CLS227" s="230"/>
      <c r="CLT227" s="230"/>
      <c r="CLU227" s="230"/>
      <c r="CLV227" s="229"/>
      <c r="CLW227" s="226"/>
      <c r="CLX227" s="227"/>
      <c r="CLY227" s="227"/>
      <c r="CLZ227" s="227"/>
      <c r="CMA227" s="228"/>
      <c r="CMB227" s="228"/>
      <c r="CMC227" s="228"/>
      <c r="CMD227" s="228"/>
      <c r="CME227" s="228"/>
      <c r="CMF227" s="228"/>
      <c r="CMG227" s="229"/>
      <c r="CMH227" s="230"/>
      <c r="CMI227" s="230"/>
      <c r="CMJ227" s="231"/>
      <c r="CMK227" s="229"/>
      <c r="CML227" s="230"/>
      <c r="CMM227" s="229"/>
      <c r="CMN227" s="229"/>
      <c r="CMO227" s="230"/>
      <c r="CMP227" s="230"/>
      <c r="CMQ227" s="230"/>
      <c r="CMR227" s="230"/>
      <c r="CMS227" s="230"/>
      <c r="CMT227" s="230"/>
      <c r="CMU227" s="230"/>
      <c r="CMV227" s="230"/>
      <c r="CMW227" s="230"/>
      <c r="CMX227" s="230"/>
      <c r="CMY227" s="230"/>
      <c r="CMZ227" s="230"/>
      <c r="CNA227" s="229"/>
      <c r="CNB227" s="226"/>
      <c r="CNC227" s="227"/>
      <c r="CND227" s="227"/>
      <c r="CNE227" s="227"/>
      <c r="CNF227" s="228"/>
      <c r="CNG227" s="228"/>
      <c r="CNH227" s="228"/>
      <c r="CNI227" s="228"/>
      <c r="CNJ227" s="228"/>
      <c r="CNK227" s="228"/>
      <c r="CNL227" s="229"/>
      <c r="CNM227" s="230"/>
      <c r="CNN227" s="230"/>
      <c r="CNO227" s="231"/>
      <c r="CNP227" s="229"/>
      <c r="CNQ227" s="230"/>
      <c r="CNR227" s="229"/>
      <c r="CNS227" s="229"/>
      <c r="CNT227" s="230"/>
      <c r="CNU227" s="230"/>
      <c r="CNV227" s="230"/>
      <c r="CNW227" s="230"/>
      <c r="CNX227" s="230"/>
      <c r="CNY227" s="230"/>
      <c r="CNZ227" s="230"/>
      <c r="COA227" s="230"/>
      <c r="COB227" s="230"/>
      <c r="COC227" s="230"/>
      <c r="COD227" s="230"/>
      <c r="COE227" s="230"/>
      <c r="COF227" s="229"/>
      <c r="COG227" s="226"/>
      <c r="COH227" s="227"/>
      <c r="COI227" s="227"/>
      <c r="COJ227" s="227"/>
      <c r="COK227" s="228"/>
      <c r="COL227" s="228"/>
      <c r="COM227" s="228"/>
      <c r="CON227" s="228"/>
      <c r="COO227" s="228"/>
      <c r="COP227" s="228"/>
      <c r="COQ227" s="229"/>
      <c r="COR227" s="230"/>
      <c r="COS227" s="230"/>
      <c r="COT227" s="231"/>
      <c r="COU227" s="229"/>
      <c r="COV227" s="230"/>
      <c r="COW227" s="229"/>
      <c r="COX227" s="229"/>
      <c r="COY227" s="230"/>
      <c r="COZ227" s="230"/>
      <c r="CPA227" s="230"/>
      <c r="CPB227" s="230"/>
      <c r="CPC227" s="230"/>
      <c r="CPD227" s="230"/>
      <c r="CPE227" s="230"/>
      <c r="CPF227" s="230"/>
      <c r="CPG227" s="230"/>
      <c r="CPH227" s="230"/>
      <c r="CPI227" s="230"/>
      <c r="CPJ227" s="230"/>
      <c r="CPK227" s="229"/>
      <c r="CPL227" s="226"/>
      <c r="CPM227" s="227"/>
      <c r="CPN227" s="227"/>
      <c r="CPO227" s="227"/>
      <c r="CPP227" s="228"/>
      <c r="CPQ227" s="228"/>
      <c r="CPR227" s="228"/>
      <c r="CPS227" s="228"/>
      <c r="CPT227" s="228"/>
      <c r="CPU227" s="228"/>
      <c r="CPV227" s="229"/>
      <c r="CPW227" s="230"/>
      <c r="CPX227" s="230"/>
      <c r="CPY227" s="231"/>
      <c r="CPZ227" s="229"/>
      <c r="CQA227" s="230"/>
      <c r="CQB227" s="229"/>
      <c r="CQC227" s="229"/>
      <c r="CQD227" s="230"/>
      <c r="CQE227" s="230"/>
      <c r="CQF227" s="230"/>
      <c r="CQG227" s="230"/>
      <c r="CQH227" s="230"/>
      <c r="CQI227" s="230"/>
      <c r="CQJ227" s="230"/>
      <c r="CQK227" s="230"/>
      <c r="CQL227" s="230"/>
      <c r="CQM227" s="230"/>
      <c r="CQN227" s="230"/>
      <c r="CQO227" s="230"/>
      <c r="CQP227" s="229"/>
      <c r="CQQ227" s="226"/>
      <c r="CQR227" s="227"/>
      <c r="CQS227" s="227"/>
      <c r="CQT227" s="227"/>
      <c r="CQU227" s="228"/>
      <c r="CQV227" s="228"/>
      <c r="CQW227" s="228"/>
      <c r="CQX227" s="228"/>
      <c r="CQY227" s="228"/>
      <c r="CQZ227" s="228"/>
      <c r="CRA227" s="229"/>
      <c r="CRB227" s="230"/>
      <c r="CRC227" s="230"/>
      <c r="CRD227" s="231"/>
      <c r="CRE227" s="229"/>
      <c r="CRF227" s="230"/>
      <c r="CRG227" s="229"/>
      <c r="CRH227" s="229"/>
      <c r="CRI227" s="230"/>
      <c r="CRJ227" s="230"/>
      <c r="CRK227" s="230"/>
      <c r="CRL227" s="230"/>
      <c r="CRM227" s="230"/>
      <c r="CRN227" s="230"/>
      <c r="CRO227" s="230"/>
      <c r="CRP227" s="230"/>
      <c r="CRQ227" s="230"/>
      <c r="CRR227" s="230"/>
      <c r="CRS227" s="230"/>
      <c r="CRT227" s="230"/>
      <c r="CRU227" s="229"/>
      <c r="CRV227" s="226"/>
      <c r="CRW227" s="227"/>
      <c r="CRX227" s="227"/>
      <c r="CRY227" s="227"/>
      <c r="CRZ227" s="228"/>
      <c r="CSA227" s="228"/>
      <c r="CSB227" s="228"/>
      <c r="CSC227" s="228"/>
      <c r="CSD227" s="228"/>
      <c r="CSE227" s="228"/>
      <c r="CSF227" s="229"/>
      <c r="CSG227" s="230"/>
      <c r="CSH227" s="230"/>
      <c r="CSI227" s="231"/>
      <c r="CSJ227" s="229"/>
      <c r="CSK227" s="230"/>
      <c r="CSL227" s="229"/>
      <c r="CSM227" s="229"/>
      <c r="CSN227" s="230"/>
      <c r="CSO227" s="230"/>
      <c r="CSP227" s="230"/>
      <c r="CSQ227" s="230"/>
      <c r="CSR227" s="230"/>
      <c r="CSS227" s="230"/>
      <c r="CST227" s="230"/>
      <c r="CSU227" s="230"/>
      <c r="CSV227" s="230"/>
      <c r="CSW227" s="230"/>
      <c r="CSX227" s="230"/>
      <c r="CSY227" s="230"/>
      <c r="CSZ227" s="229"/>
      <c r="CTA227" s="226"/>
      <c r="CTB227" s="227"/>
      <c r="CTC227" s="227"/>
      <c r="CTD227" s="227"/>
      <c r="CTE227" s="228"/>
      <c r="CTF227" s="228"/>
      <c r="CTG227" s="228"/>
      <c r="CTH227" s="228"/>
      <c r="CTI227" s="228"/>
      <c r="CTJ227" s="228"/>
      <c r="CTK227" s="229"/>
      <c r="CTL227" s="230"/>
      <c r="CTM227" s="230"/>
      <c r="CTN227" s="231"/>
      <c r="CTO227" s="229"/>
      <c r="CTP227" s="230"/>
      <c r="CTQ227" s="229"/>
      <c r="CTR227" s="229"/>
      <c r="CTS227" s="230"/>
      <c r="CTT227" s="230"/>
      <c r="CTU227" s="230"/>
      <c r="CTV227" s="230"/>
      <c r="CTW227" s="230"/>
      <c r="CTX227" s="230"/>
      <c r="CTY227" s="230"/>
      <c r="CTZ227" s="230"/>
      <c r="CUA227" s="230"/>
      <c r="CUB227" s="230"/>
      <c r="CUC227" s="230"/>
      <c r="CUD227" s="230"/>
      <c r="CUE227" s="229"/>
      <c r="CUF227" s="226"/>
      <c r="CUG227" s="227"/>
      <c r="CUH227" s="227"/>
      <c r="CUI227" s="227"/>
      <c r="CUJ227" s="228"/>
      <c r="CUK227" s="228"/>
      <c r="CUL227" s="228"/>
      <c r="CUM227" s="228"/>
      <c r="CUN227" s="228"/>
      <c r="CUO227" s="228"/>
      <c r="CUP227" s="229"/>
      <c r="CUQ227" s="230"/>
      <c r="CUR227" s="230"/>
      <c r="CUS227" s="231"/>
      <c r="CUT227" s="229"/>
      <c r="CUU227" s="230"/>
      <c r="CUV227" s="229"/>
      <c r="CUW227" s="229"/>
      <c r="CUX227" s="230"/>
      <c r="CUY227" s="230"/>
      <c r="CUZ227" s="230"/>
      <c r="CVA227" s="230"/>
      <c r="CVB227" s="230"/>
      <c r="CVC227" s="230"/>
      <c r="CVD227" s="230"/>
      <c r="CVE227" s="230"/>
      <c r="CVF227" s="230"/>
      <c r="CVG227" s="230"/>
      <c r="CVH227" s="230"/>
      <c r="CVI227" s="230"/>
      <c r="CVJ227" s="229"/>
      <c r="CVK227" s="226"/>
      <c r="CVL227" s="227"/>
      <c r="CVM227" s="227"/>
      <c r="CVN227" s="227"/>
      <c r="CVO227" s="228"/>
      <c r="CVP227" s="228"/>
      <c r="CVQ227" s="228"/>
      <c r="CVR227" s="228"/>
      <c r="CVS227" s="228"/>
      <c r="CVT227" s="228"/>
      <c r="CVU227" s="229"/>
      <c r="CVV227" s="230"/>
      <c r="CVW227" s="230"/>
      <c r="CVX227" s="231"/>
      <c r="CVY227" s="229"/>
      <c r="CVZ227" s="230"/>
      <c r="CWA227" s="229"/>
      <c r="CWB227" s="229"/>
      <c r="CWC227" s="230"/>
      <c r="CWD227" s="230"/>
      <c r="CWE227" s="230"/>
      <c r="CWF227" s="230"/>
      <c r="CWG227" s="230"/>
      <c r="CWH227" s="230"/>
      <c r="CWI227" s="230"/>
      <c r="CWJ227" s="230"/>
      <c r="CWK227" s="230"/>
      <c r="CWL227" s="230"/>
      <c r="CWM227" s="230"/>
      <c r="CWN227" s="230"/>
      <c r="CWO227" s="229"/>
      <c r="CWP227" s="226"/>
      <c r="CWQ227" s="227"/>
      <c r="CWR227" s="227"/>
      <c r="CWS227" s="227"/>
      <c r="CWT227" s="228"/>
      <c r="CWU227" s="228"/>
      <c r="CWV227" s="228"/>
      <c r="CWW227" s="228"/>
      <c r="CWX227" s="228"/>
      <c r="CWY227" s="228"/>
      <c r="CWZ227" s="229"/>
      <c r="CXA227" s="230"/>
      <c r="CXB227" s="230"/>
      <c r="CXC227" s="231"/>
      <c r="CXD227" s="229"/>
      <c r="CXE227" s="230"/>
      <c r="CXF227" s="229"/>
      <c r="CXG227" s="229"/>
      <c r="CXH227" s="230"/>
      <c r="CXI227" s="230"/>
      <c r="CXJ227" s="230"/>
      <c r="CXK227" s="230"/>
      <c r="CXL227" s="230"/>
      <c r="CXM227" s="230"/>
      <c r="CXN227" s="230"/>
      <c r="CXO227" s="230"/>
      <c r="CXP227" s="230"/>
      <c r="CXQ227" s="230"/>
      <c r="CXR227" s="230"/>
      <c r="CXS227" s="230"/>
      <c r="CXT227" s="229"/>
      <c r="CXU227" s="226"/>
      <c r="CXV227" s="227"/>
      <c r="CXW227" s="227"/>
      <c r="CXX227" s="227"/>
      <c r="CXY227" s="228"/>
      <c r="CXZ227" s="228"/>
      <c r="CYA227" s="228"/>
      <c r="CYB227" s="228"/>
      <c r="CYC227" s="228"/>
      <c r="CYD227" s="228"/>
      <c r="CYE227" s="229"/>
      <c r="CYF227" s="230"/>
      <c r="CYG227" s="230"/>
      <c r="CYH227" s="231"/>
      <c r="CYI227" s="229"/>
      <c r="CYJ227" s="230"/>
      <c r="CYK227" s="229"/>
      <c r="CYL227" s="229"/>
      <c r="CYM227" s="230"/>
      <c r="CYN227" s="230"/>
      <c r="CYO227" s="230"/>
      <c r="CYP227" s="230"/>
      <c r="CYQ227" s="230"/>
      <c r="CYR227" s="230"/>
      <c r="CYS227" s="230"/>
      <c r="CYT227" s="230"/>
      <c r="CYU227" s="230"/>
      <c r="CYV227" s="230"/>
      <c r="CYW227" s="230"/>
      <c r="CYX227" s="230"/>
      <c r="CYY227" s="229"/>
      <c r="CYZ227" s="226"/>
      <c r="CZA227" s="227"/>
      <c r="CZB227" s="227"/>
      <c r="CZC227" s="227"/>
      <c r="CZD227" s="228"/>
      <c r="CZE227" s="228"/>
      <c r="CZF227" s="228"/>
      <c r="CZG227" s="228"/>
      <c r="CZH227" s="228"/>
      <c r="CZI227" s="228"/>
      <c r="CZJ227" s="229"/>
      <c r="CZK227" s="230"/>
      <c r="CZL227" s="230"/>
      <c r="CZM227" s="231"/>
      <c r="CZN227" s="229"/>
      <c r="CZO227" s="230"/>
      <c r="CZP227" s="229"/>
      <c r="CZQ227" s="229"/>
      <c r="CZR227" s="230"/>
      <c r="CZS227" s="230"/>
      <c r="CZT227" s="230"/>
      <c r="CZU227" s="230"/>
      <c r="CZV227" s="230"/>
      <c r="CZW227" s="230"/>
      <c r="CZX227" s="230"/>
      <c r="CZY227" s="230"/>
      <c r="CZZ227" s="230"/>
      <c r="DAA227" s="230"/>
      <c r="DAB227" s="230"/>
      <c r="DAC227" s="230"/>
      <c r="DAD227" s="229"/>
      <c r="DAE227" s="226"/>
      <c r="DAF227" s="227"/>
      <c r="DAG227" s="227"/>
      <c r="DAH227" s="227"/>
      <c r="DAI227" s="228"/>
      <c r="DAJ227" s="228"/>
      <c r="DAK227" s="228"/>
      <c r="DAL227" s="228"/>
      <c r="DAM227" s="228"/>
      <c r="DAN227" s="228"/>
      <c r="DAO227" s="229"/>
      <c r="DAP227" s="230"/>
      <c r="DAQ227" s="230"/>
      <c r="DAR227" s="231"/>
      <c r="DAS227" s="229"/>
      <c r="DAT227" s="230"/>
      <c r="DAU227" s="229"/>
      <c r="DAV227" s="229"/>
      <c r="DAW227" s="230"/>
      <c r="DAX227" s="230"/>
      <c r="DAY227" s="230"/>
      <c r="DAZ227" s="230"/>
      <c r="DBA227" s="230"/>
      <c r="DBB227" s="230"/>
      <c r="DBC227" s="230"/>
      <c r="DBD227" s="230"/>
      <c r="DBE227" s="230"/>
      <c r="DBF227" s="230"/>
      <c r="DBG227" s="230"/>
      <c r="DBH227" s="230"/>
      <c r="DBI227" s="229"/>
      <c r="DBJ227" s="226"/>
      <c r="DBK227" s="227"/>
      <c r="DBL227" s="227"/>
      <c r="DBM227" s="227"/>
      <c r="DBN227" s="228"/>
      <c r="DBO227" s="228"/>
      <c r="DBP227" s="228"/>
      <c r="DBQ227" s="228"/>
      <c r="DBR227" s="228"/>
      <c r="DBS227" s="228"/>
      <c r="DBT227" s="229"/>
      <c r="DBU227" s="230"/>
      <c r="DBV227" s="230"/>
      <c r="DBW227" s="231"/>
      <c r="DBX227" s="229"/>
      <c r="DBY227" s="230"/>
      <c r="DBZ227" s="229"/>
      <c r="DCA227" s="229"/>
      <c r="DCB227" s="230"/>
      <c r="DCC227" s="230"/>
      <c r="DCD227" s="230"/>
      <c r="DCE227" s="230"/>
      <c r="DCF227" s="230"/>
      <c r="DCG227" s="230"/>
      <c r="DCH227" s="230"/>
      <c r="DCI227" s="230"/>
      <c r="DCJ227" s="230"/>
      <c r="DCK227" s="230"/>
      <c r="DCL227" s="230"/>
      <c r="DCM227" s="230"/>
      <c r="DCN227" s="229"/>
      <c r="DCO227" s="226"/>
      <c r="DCP227" s="227"/>
      <c r="DCQ227" s="227"/>
      <c r="DCR227" s="227"/>
      <c r="DCS227" s="228"/>
      <c r="DCT227" s="228"/>
      <c r="DCU227" s="228"/>
      <c r="DCV227" s="228"/>
      <c r="DCW227" s="228"/>
      <c r="DCX227" s="228"/>
      <c r="DCY227" s="229"/>
      <c r="DCZ227" s="230"/>
      <c r="DDA227" s="230"/>
      <c r="DDB227" s="231"/>
      <c r="DDC227" s="229"/>
      <c r="DDD227" s="230"/>
      <c r="DDE227" s="229"/>
      <c r="DDF227" s="229"/>
      <c r="DDG227" s="230"/>
      <c r="DDH227" s="230"/>
      <c r="DDI227" s="230"/>
      <c r="DDJ227" s="230"/>
      <c r="DDK227" s="230"/>
      <c r="DDL227" s="230"/>
      <c r="DDM227" s="230"/>
      <c r="DDN227" s="230"/>
      <c r="DDO227" s="230"/>
      <c r="DDP227" s="230"/>
      <c r="DDQ227" s="230"/>
      <c r="DDR227" s="230"/>
      <c r="DDS227" s="229"/>
      <c r="DDT227" s="226"/>
      <c r="DDU227" s="227"/>
      <c r="DDV227" s="227"/>
      <c r="DDW227" s="227"/>
      <c r="DDX227" s="228"/>
      <c r="DDY227" s="228"/>
      <c r="DDZ227" s="228"/>
      <c r="DEA227" s="228"/>
      <c r="DEB227" s="228"/>
      <c r="DEC227" s="228"/>
      <c r="DED227" s="229"/>
      <c r="DEE227" s="230"/>
      <c r="DEF227" s="230"/>
      <c r="DEG227" s="231"/>
      <c r="DEH227" s="229"/>
      <c r="DEI227" s="230"/>
      <c r="DEJ227" s="229"/>
      <c r="DEK227" s="229"/>
      <c r="DEL227" s="230"/>
      <c r="DEM227" s="230"/>
      <c r="DEN227" s="230"/>
      <c r="DEO227" s="230"/>
      <c r="DEP227" s="230"/>
      <c r="DEQ227" s="230"/>
      <c r="DER227" s="230"/>
      <c r="DES227" s="230"/>
      <c r="DET227" s="230"/>
      <c r="DEU227" s="230"/>
      <c r="DEV227" s="230"/>
      <c r="DEW227" s="230"/>
      <c r="DEX227" s="229"/>
      <c r="DEY227" s="226"/>
      <c r="DEZ227" s="227"/>
      <c r="DFA227" s="227"/>
      <c r="DFB227" s="227"/>
      <c r="DFC227" s="228"/>
      <c r="DFD227" s="228"/>
      <c r="DFE227" s="228"/>
      <c r="DFF227" s="228"/>
      <c r="DFG227" s="228"/>
      <c r="DFH227" s="228"/>
      <c r="DFI227" s="229"/>
      <c r="DFJ227" s="230"/>
      <c r="DFK227" s="230"/>
      <c r="DFL227" s="231"/>
      <c r="DFM227" s="229"/>
      <c r="DFN227" s="230"/>
      <c r="DFO227" s="229"/>
      <c r="DFP227" s="229"/>
      <c r="DFQ227" s="230"/>
      <c r="DFR227" s="230"/>
      <c r="DFS227" s="230"/>
      <c r="DFT227" s="230"/>
      <c r="DFU227" s="230"/>
      <c r="DFV227" s="230"/>
      <c r="DFW227" s="230"/>
      <c r="DFX227" s="230"/>
      <c r="DFY227" s="230"/>
      <c r="DFZ227" s="230"/>
      <c r="DGA227" s="230"/>
      <c r="DGB227" s="230"/>
      <c r="DGC227" s="229"/>
      <c r="DGD227" s="226"/>
      <c r="DGE227" s="227"/>
      <c r="DGF227" s="227"/>
      <c r="DGG227" s="227"/>
      <c r="DGH227" s="228"/>
      <c r="DGI227" s="228"/>
      <c r="DGJ227" s="228"/>
      <c r="DGK227" s="228"/>
      <c r="DGL227" s="228"/>
      <c r="DGM227" s="228"/>
      <c r="DGN227" s="229"/>
      <c r="DGO227" s="230"/>
      <c r="DGP227" s="230"/>
      <c r="DGQ227" s="231"/>
      <c r="DGR227" s="229"/>
      <c r="DGS227" s="230"/>
      <c r="DGT227" s="229"/>
      <c r="DGU227" s="229"/>
      <c r="DGV227" s="230"/>
      <c r="DGW227" s="230"/>
      <c r="DGX227" s="230"/>
      <c r="DGY227" s="230"/>
      <c r="DGZ227" s="230"/>
      <c r="DHA227" s="230"/>
      <c r="DHB227" s="230"/>
      <c r="DHC227" s="230"/>
      <c r="DHD227" s="230"/>
      <c r="DHE227" s="230"/>
      <c r="DHF227" s="230"/>
      <c r="DHG227" s="230"/>
      <c r="DHH227" s="229"/>
      <c r="DHI227" s="226"/>
      <c r="DHJ227" s="227"/>
      <c r="DHK227" s="227"/>
      <c r="DHL227" s="227"/>
      <c r="DHM227" s="228"/>
      <c r="DHN227" s="228"/>
      <c r="DHO227" s="228"/>
      <c r="DHP227" s="228"/>
      <c r="DHQ227" s="228"/>
      <c r="DHR227" s="228"/>
      <c r="DHS227" s="229"/>
      <c r="DHT227" s="230"/>
      <c r="DHU227" s="230"/>
      <c r="DHV227" s="231"/>
      <c r="DHW227" s="229"/>
      <c r="DHX227" s="230"/>
      <c r="DHY227" s="229"/>
      <c r="DHZ227" s="229"/>
      <c r="DIA227" s="230"/>
      <c r="DIB227" s="230"/>
      <c r="DIC227" s="230"/>
      <c r="DID227" s="230"/>
      <c r="DIE227" s="230"/>
      <c r="DIF227" s="230"/>
      <c r="DIG227" s="230"/>
      <c r="DIH227" s="230"/>
      <c r="DII227" s="230"/>
      <c r="DIJ227" s="230"/>
      <c r="DIK227" s="230"/>
      <c r="DIL227" s="230"/>
      <c r="DIM227" s="229"/>
      <c r="DIN227" s="226"/>
      <c r="DIO227" s="227"/>
      <c r="DIP227" s="227"/>
      <c r="DIQ227" s="227"/>
      <c r="DIR227" s="228"/>
      <c r="DIS227" s="228"/>
      <c r="DIT227" s="228"/>
      <c r="DIU227" s="228"/>
      <c r="DIV227" s="228"/>
      <c r="DIW227" s="228"/>
      <c r="DIX227" s="229"/>
      <c r="DIY227" s="230"/>
      <c r="DIZ227" s="230"/>
      <c r="DJA227" s="231"/>
      <c r="DJB227" s="229"/>
      <c r="DJC227" s="230"/>
      <c r="DJD227" s="229"/>
      <c r="DJE227" s="229"/>
      <c r="DJF227" s="230"/>
      <c r="DJG227" s="230"/>
      <c r="DJH227" s="230"/>
      <c r="DJI227" s="230"/>
      <c r="DJJ227" s="230"/>
      <c r="DJK227" s="230"/>
      <c r="DJL227" s="230"/>
      <c r="DJM227" s="230"/>
      <c r="DJN227" s="230"/>
      <c r="DJO227" s="230"/>
      <c r="DJP227" s="230"/>
      <c r="DJQ227" s="230"/>
      <c r="DJR227" s="229"/>
      <c r="DJS227" s="226"/>
      <c r="DJT227" s="227"/>
      <c r="DJU227" s="227"/>
      <c r="DJV227" s="227"/>
      <c r="DJW227" s="228"/>
      <c r="DJX227" s="228"/>
      <c r="DJY227" s="228"/>
      <c r="DJZ227" s="228"/>
      <c r="DKA227" s="228"/>
      <c r="DKB227" s="228"/>
      <c r="DKC227" s="229"/>
      <c r="DKD227" s="230"/>
      <c r="DKE227" s="230"/>
      <c r="DKF227" s="231"/>
      <c r="DKG227" s="229"/>
      <c r="DKH227" s="230"/>
      <c r="DKI227" s="229"/>
      <c r="DKJ227" s="229"/>
      <c r="DKK227" s="230"/>
      <c r="DKL227" s="230"/>
      <c r="DKM227" s="230"/>
      <c r="DKN227" s="230"/>
      <c r="DKO227" s="230"/>
      <c r="DKP227" s="230"/>
      <c r="DKQ227" s="230"/>
      <c r="DKR227" s="230"/>
      <c r="DKS227" s="230"/>
      <c r="DKT227" s="230"/>
      <c r="DKU227" s="230"/>
      <c r="DKV227" s="230"/>
      <c r="DKW227" s="229"/>
      <c r="DKX227" s="226"/>
      <c r="DKY227" s="227"/>
      <c r="DKZ227" s="227"/>
      <c r="DLA227" s="227"/>
      <c r="DLB227" s="228"/>
      <c r="DLC227" s="228"/>
      <c r="DLD227" s="228"/>
      <c r="DLE227" s="228"/>
      <c r="DLF227" s="228"/>
      <c r="DLG227" s="228"/>
      <c r="DLH227" s="229"/>
      <c r="DLI227" s="230"/>
      <c r="DLJ227" s="230"/>
      <c r="DLK227" s="231"/>
      <c r="DLL227" s="229"/>
      <c r="DLM227" s="230"/>
      <c r="DLN227" s="229"/>
      <c r="DLO227" s="229"/>
      <c r="DLP227" s="230"/>
      <c r="DLQ227" s="230"/>
      <c r="DLR227" s="230"/>
      <c r="DLS227" s="230"/>
      <c r="DLT227" s="230"/>
      <c r="DLU227" s="230"/>
      <c r="DLV227" s="230"/>
      <c r="DLW227" s="230"/>
      <c r="DLX227" s="230"/>
      <c r="DLY227" s="230"/>
      <c r="DLZ227" s="230"/>
      <c r="DMA227" s="230"/>
      <c r="DMB227" s="229"/>
      <c r="DMC227" s="226"/>
      <c r="DMD227" s="227"/>
      <c r="DME227" s="227"/>
      <c r="DMF227" s="227"/>
      <c r="DMG227" s="228"/>
      <c r="DMH227" s="228"/>
      <c r="DMI227" s="228"/>
      <c r="DMJ227" s="228"/>
      <c r="DMK227" s="228"/>
      <c r="DML227" s="228"/>
      <c r="DMM227" s="229"/>
      <c r="DMN227" s="230"/>
      <c r="DMO227" s="230"/>
      <c r="DMP227" s="231"/>
      <c r="DMQ227" s="229"/>
      <c r="DMR227" s="230"/>
      <c r="DMS227" s="229"/>
      <c r="DMT227" s="229"/>
      <c r="DMU227" s="230"/>
      <c r="DMV227" s="230"/>
      <c r="DMW227" s="230"/>
      <c r="DMX227" s="230"/>
      <c r="DMY227" s="230"/>
      <c r="DMZ227" s="230"/>
      <c r="DNA227" s="230"/>
      <c r="DNB227" s="230"/>
      <c r="DNC227" s="230"/>
      <c r="DND227" s="230"/>
      <c r="DNE227" s="230"/>
      <c r="DNF227" s="230"/>
      <c r="DNG227" s="229"/>
      <c r="DNH227" s="226"/>
      <c r="DNI227" s="227"/>
      <c r="DNJ227" s="227"/>
      <c r="DNK227" s="227"/>
      <c r="DNL227" s="228"/>
      <c r="DNM227" s="228"/>
      <c r="DNN227" s="228"/>
      <c r="DNO227" s="228"/>
      <c r="DNP227" s="228"/>
      <c r="DNQ227" s="228"/>
      <c r="DNR227" s="229"/>
      <c r="DNS227" s="230"/>
      <c r="DNT227" s="230"/>
      <c r="DNU227" s="231"/>
      <c r="DNV227" s="229"/>
      <c r="DNW227" s="230"/>
      <c r="DNX227" s="229"/>
      <c r="DNY227" s="229"/>
      <c r="DNZ227" s="230"/>
      <c r="DOA227" s="230"/>
      <c r="DOB227" s="230"/>
      <c r="DOC227" s="230"/>
      <c r="DOD227" s="230"/>
      <c r="DOE227" s="230"/>
      <c r="DOF227" s="230"/>
      <c r="DOG227" s="230"/>
      <c r="DOH227" s="230"/>
      <c r="DOI227" s="230"/>
      <c r="DOJ227" s="230"/>
      <c r="DOK227" s="230"/>
      <c r="DOL227" s="229"/>
      <c r="DOM227" s="226"/>
      <c r="DON227" s="227"/>
      <c r="DOO227" s="227"/>
      <c r="DOP227" s="227"/>
      <c r="DOQ227" s="228"/>
      <c r="DOR227" s="228"/>
      <c r="DOS227" s="228"/>
      <c r="DOT227" s="228"/>
      <c r="DOU227" s="228"/>
      <c r="DOV227" s="228"/>
      <c r="DOW227" s="229"/>
      <c r="DOX227" s="230"/>
      <c r="DOY227" s="230"/>
      <c r="DOZ227" s="231"/>
      <c r="DPA227" s="229"/>
      <c r="DPB227" s="230"/>
      <c r="DPC227" s="229"/>
      <c r="DPD227" s="229"/>
      <c r="DPE227" s="230"/>
      <c r="DPF227" s="230"/>
      <c r="DPG227" s="230"/>
      <c r="DPH227" s="230"/>
      <c r="DPI227" s="230"/>
      <c r="DPJ227" s="230"/>
      <c r="DPK227" s="230"/>
      <c r="DPL227" s="230"/>
      <c r="DPM227" s="230"/>
      <c r="DPN227" s="230"/>
      <c r="DPO227" s="230"/>
      <c r="DPP227" s="230"/>
      <c r="DPQ227" s="229"/>
      <c r="DPR227" s="226"/>
      <c r="DPS227" s="227"/>
      <c r="DPT227" s="227"/>
      <c r="DPU227" s="227"/>
      <c r="DPV227" s="228"/>
      <c r="DPW227" s="228"/>
      <c r="DPX227" s="228"/>
      <c r="DPY227" s="228"/>
      <c r="DPZ227" s="228"/>
      <c r="DQA227" s="228"/>
      <c r="DQB227" s="229"/>
      <c r="DQC227" s="230"/>
      <c r="DQD227" s="230"/>
      <c r="DQE227" s="231"/>
      <c r="DQF227" s="229"/>
      <c r="DQG227" s="230"/>
      <c r="DQH227" s="229"/>
      <c r="DQI227" s="229"/>
      <c r="DQJ227" s="230"/>
      <c r="DQK227" s="230"/>
      <c r="DQL227" s="230"/>
      <c r="DQM227" s="230"/>
      <c r="DQN227" s="230"/>
      <c r="DQO227" s="230"/>
      <c r="DQP227" s="230"/>
      <c r="DQQ227" s="230"/>
      <c r="DQR227" s="230"/>
      <c r="DQS227" s="230"/>
      <c r="DQT227" s="230"/>
      <c r="DQU227" s="230"/>
      <c r="DQV227" s="229"/>
      <c r="DQW227" s="226"/>
      <c r="DQX227" s="227"/>
      <c r="DQY227" s="227"/>
      <c r="DQZ227" s="227"/>
      <c r="DRA227" s="228"/>
      <c r="DRB227" s="228"/>
      <c r="DRC227" s="228"/>
      <c r="DRD227" s="228"/>
      <c r="DRE227" s="228"/>
      <c r="DRF227" s="228"/>
      <c r="DRG227" s="229"/>
      <c r="DRH227" s="230"/>
      <c r="DRI227" s="230"/>
      <c r="DRJ227" s="231"/>
      <c r="DRK227" s="229"/>
      <c r="DRL227" s="230"/>
      <c r="DRM227" s="229"/>
      <c r="DRN227" s="229"/>
      <c r="DRO227" s="230"/>
      <c r="DRP227" s="230"/>
      <c r="DRQ227" s="230"/>
      <c r="DRR227" s="230"/>
      <c r="DRS227" s="230"/>
      <c r="DRT227" s="230"/>
      <c r="DRU227" s="230"/>
      <c r="DRV227" s="230"/>
      <c r="DRW227" s="230"/>
      <c r="DRX227" s="230"/>
      <c r="DRY227" s="230"/>
      <c r="DRZ227" s="230"/>
      <c r="DSA227" s="229"/>
      <c r="DSB227" s="226"/>
      <c r="DSC227" s="227"/>
      <c r="DSD227" s="227"/>
      <c r="DSE227" s="227"/>
      <c r="DSF227" s="228"/>
      <c r="DSG227" s="228"/>
      <c r="DSH227" s="228"/>
      <c r="DSI227" s="228"/>
      <c r="DSJ227" s="228"/>
      <c r="DSK227" s="228"/>
      <c r="DSL227" s="229"/>
      <c r="DSM227" s="230"/>
      <c r="DSN227" s="230"/>
      <c r="DSO227" s="231"/>
      <c r="DSP227" s="229"/>
      <c r="DSQ227" s="230"/>
      <c r="DSR227" s="229"/>
      <c r="DSS227" s="229"/>
      <c r="DST227" s="230"/>
      <c r="DSU227" s="230"/>
      <c r="DSV227" s="230"/>
      <c r="DSW227" s="230"/>
      <c r="DSX227" s="230"/>
      <c r="DSY227" s="230"/>
      <c r="DSZ227" s="230"/>
      <c r="DTA227" s="230"/>
      <c r="DTB227" s="230"/>
      <c r="DTC227" s="230"/>
      <c r="DTD227" s="230"/>
      <c r="DTE227" s="230"/>
      <c r="DTF227" s="229"/>
      <c r="DTG227" s="226"/>
      <c r="DTH227" s="227"/>
      <c r="DTI227" s="227"/>
      <c r="DTJ227" s="227"/>
      <c r="DTK227" s="228"/>
      <c r="DTL227" s="228"/>
      <c r="DTM227" s="228"/>
      <c r="DTN227" s="228"/>
      <c r="DTO227" s="228"/>
      <c r="DTP227" s="228"/>
      <c r="DTQ227" s="229"/>
      <c r="DTR227" s="230"/>
      <c r="DTS227" s="230"/>
      <c r="DTT227" s="231"/>
      <c r="DTU227" s="229"/>
      <c r="DTV227" s="230"/>
      <c r="DTW227" s="229"/>
      <c r="DTX227" s="229"/>
      <c r="DTY227" s="230"/>
      <c r="DTZ227" s="230"/>
      <c r="DUA227" s="230"/>
      <c r="DUB227" s="230"/>
      <c r="DUC227" s="230"/>
      <c r="DUD227" s="230"/>
      <c r="DUE227" s="230"/>
      <c r="DUF227" s="230"/>
      <c r="DUG227" s="230"/>
      <c r="DUH227" s="230"/>
      <c r="DUI227" s="230"/>
      <c r="DUJ227" s="230"/>
      <c r="DUK227" s="229"/>
      <c r="DUL227" s="226"/>
      <c r="DUM227" s="227"/>
      <c r="DUN227" s="227"/>
      <c r="DUO227" s="227"/>
      <c r="DUP227" s="228"/>
      <c r="DUQ227" s="228"/>
      <c r="DUR227" s="228"/>
      <c r="DUS227" s="228"/>
      <c r="DUT227" s="228"/>
      <c r="DUU227" s="228"/>
      <c r="DUV227" s="229"/>
      <c r="DUW227" s="230"/>
      <c r="DUX227" s="230"/>
      <c r="DUY227" s="231"/>
      <c r="DUZ227" s="229"/>
      <c r="DVA227" s="230"/>
      <c r="DVB227" s="229"/>
      <c r="DVC227" s="229"/>
      <c r="DVD227" s="230"/>
      <c r="DVE227" s="230"/>
      <c r="DVF227" s="230"/>
      <c r="DVG227" s="230"/>
      <c r="DVH227" s="230"/>
      <c r="DVI227" s="230"/>
      <c r="DVJ227" s="230"/>
      <c r="DVK227" s="230"/>
      <c r="DVL227" s="230"/>
      <c r="DVM227" s="230"/>
      <c r="DVN227" s="230"/>
      <c r="DVO227" s="230"/>
      <c r="DVP227" s="229"/>
      <c r="DVQ227" s="226"/>
      <c r="DVR227" s="227"/>
      <c r="DVS227" s="227"/>
      <c r="DVT227" s="227"/>
      <c r="DVU227" s="228"/>
      <c r="DVV227" s="228"/>
      <c r="DVW227" s="228"/>
      <c r="DVX227" s="228"/>
      <c r="DVY227" s="228"/>
      <c r="DVZ227" s="228"/>
      <c r="DWA227" s="229"/>
      <c r="DWB227" s="230"/>
      <c r="DWC227" s="230"/>
      <c r="DWD227" s="231"/>
      <c r="DWE227" s="229"/>
      <c r="DWF227" s="230"/>
      <c r="DWG227" s="229"/>
      <c r="DWH227" s="229"/>
      <c r="DWI227" s="230"/>
      <c r="DWJ227" s="230"/>
      <c r="DWK227" s="230"/>
      <c r="DWL227" s="230"/>
      <c r="DWM227" s="230"/>
      <c r="DWN227" s="230"/>
      <c r="DWO227" s="230"/>
      <c r="DWP227" s="230"/>
      <c r="DWQ227" s="230"/>
      <c r="DWR227" s="230"/>
      <c r="DWS227" s="230"/>
      <c r="DWT227" s="230"/>
      <c r="DWU227" s="229"/>
      <c r="DWV227" s="226"/>
      <c r="DWW227" s="227"/>
      <c r="DWX227" s="227"/>
      <c r="DWY227" s="227"/>
      <c r="DWZ227" s="228"/>
      <c r="DXA227" s="228"/>
      <c r="DXB227" s="228"/>
      <c r="DXC227" s="228"/>
      <c r="DXD227" s="228"/>
      <c r="DXE227" s="228"/>
      <c r="DXF227" s="229"/>
      <c r="DXG227" s="230"/>
      <c r="DXH227" s="230"/>
      <c r="DXI227" s="231"/>
      <c r="DXJ227" s="229"/>
      <c r="DXK227" s="230"/>
      <c r="DXL227" s="229"/>
      <c r="DXM227" s="229"/>
      <c r="DXN227" s="230"/>
      <c r="DXO227" s="230"/>
      <c r="DXP227" s="230"/>
      <c r="DXQ227" s="230"/>
      <c r="DXR227" s="230"/>
      <c r="DXS227" s="230"/>
      <c r="DXT227" s="230"/>
      <c r="DXU227" s="230"/>
      <c r="DXV227" s="230"/>
      <c r="DXW227" s="230"/>
      <c r="DXX227" s="230"/>
      <c r="DXY227" s="230"/>
      <c r="DXZ227" s="229"/>
      <c r="DYA227" s="226"/>
      <c r="DYB227" s="227"/>
      <c r="DYC227" s="227"/>
      <c r="DYD227" s="227"/>
      <c r="DYE227" s="228"/>
      <c r="DYF227" s="228"/>
      <c r="DYG227" s="228"/>
      <c r="DYH227" s="228"/>
      <c r="DYI227" s="228"/>
      <c r="DYJ227" s="228"/>
      <c r="DYK227" s="229"/>
      <c r="DYL227" s="230"/>
      <c r="DYM227" s="230"/>
      <c r="DYN227" s="231"/>
      <c r="DYO227" s="229"/>
      <c r="DYP227" s="230"/>
      <c r="DYQ227" s="229"/>
      <c r="DYR227" s="229"/>
      <c r="DYS227" s="230"/>
      <c r="DYT227" s="230"/>
      <c r="DYU227" s="230"/>
      <c r="DYV227" s="230"/>
      <c r="DYW227" s="230"/>
      <c r="DYX227" s="230"/>
      <c r="DYY227" s="230"/>
      <c r="DYZ227" s="230"/>
      <c r="DZA227" s="230"/>
      <c r="DZB227" s="230"/>
      <c r="DZC227" s="230"/>
      <c r="DZD227" s="230"/>
      <c r="DZE227" s="229"/>
      <c r="DZF227" s="226"/>
      <c r="DZG227" s="227"/>
      <c r="DZH227" s="227"/>
      <c r="DZI227" s="227"/>
      <c r="DZJ227" s="228"/>
      <c r="DZK227" s="228"/>
      <c r="DZL227" s="228"/>
      <c r="DZM227" s="228"/>
      <c r="DZN227" s="228"/>
      <c r="DZO227" s="228"/>
      <c r="DZP227" s="229"/>
      <c r="DZQ227" s="230"/>
      <c r="DZR227" s="230"/>
      <c r="DZS227" s="231"/>
      <c r="DZT227" s="229"/>
      <c r="DZU227" s="230"/>
      <c r="DZV227" s="229"/>
      <c r="DZW227" s="229"/>
      <c r="DZX227" s="230"/>
      <c r="DZY227" s="230"/>
      <c r="DZZ227" s="230"/>
      <c r="EAA227" s="230"/>
      <c r="EAB227" s="230"/>
      <c r="EAC227" s="230"/>
      <c r="EAD227" s="230"/>
      <c r="EAE227" s="230"/>
      <c r="EAF227" s="230"/>
      <c r="EAG227" s="230"/>
      <c r="EAH227" s="230"/>
      <c r="EAI227" s="230"/>
      <c r="EAJ227" s="229"/>
      <c r="EAK227" s="226"/>
      <c r="EAL227" s="227"/>
      <c r="EAM227" s="227"/>
      <c r="EAN227" s="227"/>
      <c r="EAO227" s="228"/>
      <c r="EAP227" s="228"/>
      <c r="EAQ227" s="228"/>
      <c r="EAR227" s="228"/>
      <c r="EAS227" s="228"/>
      <c r="EAT227" s="228"/>
      <c r="EAU227" s="229"/>
      <c r="EAV227" s="230"/>
      <c r="EAW227" s="230"/>
      <c r="EAX227" s="231"/>
      <c r="EAY227" s="229"/>
      <c r="EAZ227" s="230"/>
      <c r="EBA227" s="229"/>
      <c r="EBB227" s="229"/>
      <c r="EBC227" s="230"/>
      <c r="EBD227" s="230"/>
      <c r="EBE227" s="230"/>
      <c r="EBF227" s="230"/>
      <c r="EBG227" s="230"/>
      <c r="EBH227" s="230"/>
      <c r="EBI227" s="230"/>
      <c r="EBJ227" s="230"/>
      <c r="EBK227" s="230"/>
      <c r="EBL227" s="230"/>
      <c r="EBM227" s="230"/>
      <c r="EBN227" s="230"/>
      <c r="EBO227" s="229"/>
      <c r="EBP227" s="226"/>
      <c r="EBQ227" s="227"/>
      <c r="EBR227" s="227"/>
      <c r="EBS227" s="227"/>
      <c r="EBT227" s="228"/>
      <c r="EBU227" s="228"/>
      <c r="EBV227" s="228"/>
      <c r="EBW227" s="228"/>
      <c r="EBX227" s="228"/>
      <c r="EBY227" s="228"/>
      <c r="EBZ227" s="229"/>
      <c r="ECA227" s="230"/>
      <c r="ECB227" s="230"/>
      <c r="ECC227" s="231"/>
      <c r="ECD227" s="229"/>
      <c r="ECE227" s="230"/>
      <c r="ECF227" s="229"/>
      <c r="ECG227" s="229"/>
      <c r="ECH227" s="230"/>
      <c r="ECI227" s="230"/>
      <c r="ECJ227" s="230"/>
      <c r="ECK227" s="230"/>
      <c r="ECL227" s="230"/>
      <c r="ECM227" s="230"/>
      <c r="ECN227" s="230"/>
      <c r="ECO227" s="230"/>
      <c r="ECP227" s="230"/>
      <c r="ECQ227" s="230"/>
      <c r="ECR227" s="230"/>
      <c r="ECS227" s="230"/>
      <c r="ECT227" s="229"/>
      <c r="ECU227" s="226"/>
      <c r="ECV227" s="227"/>
      <c r="ECW227" s="227"/>
      <c r="ECX227" s="227"/>
      <c r="ECY227" s="228"/>
      <c r="ECZ227" s="228"/>
      <c r="EDA227" s="228"/>
      <c r="EDB227" s="228"/>
      <c r="EDC227" s="228"/>
      <c r="EDD227" s="228"/>
      <c r="EDE227" s="229"/>
      <c r="EDF227" s="230"/>
      <c r="EDG227" s="230"/>
      <c r="EDH227" s="231"/>
      <c r="EDI227" s="229"/>
      <c r="EDJ227" s="230"/>
      <c r="EDK227" s="229"/>
      <c r="EDL227" s="229"/>
      <c r="EDM227" s="230"/>
      <c r="EDN227" s="230"/>
      <c r="EDO227" s="230"/>
      <c r="EDP227" s="230"/>
      <c r="EDQ227" s="230"/>
      <c r="EDR227" s="230"/>
      <c r="EDS227" s="230"/>
      <c r="EDT227" s="230"/>
      <c r="EDU227" s="230"/>
      <c r="EDV227" s="230"/>
      <c r="EDW227" s="230"/>
      <c r="EDX227" s="230"/>
      <c r="EDY227" s="229"/>
      <c r="EDZ227" s="226"/>
      <c r="EEA227" s="227"/>
      <c r="EEB227" s="227"/>
      <c r="EEC227" s="227"/>
      <c r="EED227" s="228"/>
      <c r="EEE227" s="228"/>
      <c r="EEF227" s="228"/>
      <c r="EEG227" s="228"/>
      <c r="EEH227" s="228"/>
      <c r="EEI227" s="228"/>
      <c r="EEJ227" s="229"/>
      <c r="EEK227" s="230"/>
      <c r="EEL227" s="230"/>
      <c r="EEM227" s="231"/>
      <c r="EEN227" s="229"/>
      <c r="EEO227" s="230"/>
      <c r="EEP227" s="229"/>
      <c r="EEQ227" s="229"/>
      <c r="EER227" s="230"/>
      <c r="EES227" s="230"/>
      <c r="EET227" s="230"/>
      <c r="EEU227" s="230"/>
      <c r="EEV227" s="230"/>
      <c r="EEW227" s="230"/>
      <c r="EEX227" s="230"/>
      <c r="EEY227" s="230"/>
      <c r="EEZ227" s="230"/>
      <c r="EFA227" s="230"/>
      <c r="EFB227" s="230"/>
      <c r="EFC227" s="230"/>
      <c r="EFD227" s="229"/>
      <c r="EFE227" s="226"/>
      <c r="EFF227" s="227"/>
      <c r="EFG227" s="227"/>
      <c r="EFH227" s="227"/>
      <c r="EFI227" s="228"/>
      <c r="EFJ227" s="228"/>
      <c r="EFK227" s="228"/>
      <c r="EFL227" s="228"/>
      <c r="EFM227" s="228"/>
      <c r="EFN227" s="228"/>
      <c r="EFO227" s="229"/>
      <c r="EFP227" s="230"/>
      <c r="EFQ227" s="230"/>
      <c r="EFR227" s="231"/>
      <c r="EFS227" s="229"/>
      <c r="EFT227" s="230"/>
      <c r="EFU227" s="229"/>
      <c r="EFV227" s="229"/>
      <c r="EFW227" s="230"/>
      <c r="EFX227" s="230"/>
      <c r="EFY227" s="230"/>
      <c r="EFZ227" s="230"/>
      <c r="EGA227" s="230"/>
      <c r="EGB227" s="230"/>
      <c r="EGC227" s="230"/>
      <c r="EGD227" s="230"/>
      <c r="EGE227" s="230"/>
      <c r="EGF227" s="230"/>
      <c r="EGG227" s="230"/>
      <c r="EGH227" s="230"/>
      <c r="EGI227" s="229"/>
      <c r="EGJ227" s="226"/>
      <c r="EGK227" s="227"/>
      <c r="EGL227" s="227"/>
      <c r="EGM227" s="227"/>
      <c r="EGN227" s="228"/>
      <c r="EGO227" s="228"/>
      <c r="EGP227" s="228"/>
      <c r="EGQ227" s="228"/>
      <c r="EGR227" s="228"/>
      <c r="EGS227" s="228"/>
      <c r="EGT227" s="229"/>
      <c r="EGU227" s="230"/>
      <c r="EGV227" s="230"/>
      <c r="EGW227" s="231"/>
      <c r="EGX227" s="229"/>
      <c r="EGY227" s="230"/>
      <c r="EGZ227" s="229"/>
      <c r="EHA227" s="229"/>
      <c r="EHB227" s="230"/>
      <c r="EHC227" s="230"/>
      <c r="EHD227" s="230"/>
      <c r="EHE227" s="230"/>
      <c r="EHF227" s="230"/>
      <c r="EHG227" s="230"/>
      <c r="EHH227" s="230"/>
      <c r="EHI227" s="230"/>
      <c r="EHJ227" s="230"/>
      <c r="EHK227" s="230"/>
      <c r="EHL227" s="230"/>
      <c r="EHM227" s="230"/>
      <c r="EHN227" s="229"/>
      <c r="EHO227" s="226"/>
      <c r="EHP227" s="227"/>
      <c r="EHQ227" s="227"/>
      <c r="EHR227" s="227"/>
      <c r="EHS227" s="228"/>
      <c r="EHT227" s="228"/>
      <c r="EHU227" s="228"/>
      <c r="EHV227" s="228"/>
      <c r="EHW227" s="228"/>
      <c r="EHX227" s="228"/>
      <c r="EHY227" s="229"/>
      <c r="EHZ227" s="230"/>
      <c r="EIA227" s="230"/>
      <c r="EIB227" s="231"/>
      <c r="EIC227" s="229"/>
      <c r="EID227" s="230"/>
      <c r="EIE227" s="229"/>
      <c r="EIF227" s="229"/>
      <c r="EIG227" s="230"/>
      <c r="EIH227" s="230"/>
      <c r="EII227" s="230"/>
      <c r="EIJ227" s="230"/>
      <c r="EIK227" s="230"/>
      <c r="EIL227" s="230"/>
      <c r="EIM227" s="230"/>
      <c r="EIN227" s="230"/>
      <c r="EIO227" s="230"/>
      <c r="EIP227" s="230"/>
      <c r="EIQ227" s="230"/>
      <c r="EIR227" s="230"/>
      <c r="EIS227" s="229"/>
      <c r="EIT227" s="226"/>
      <c r="EIU227" s="227"/>
      <c r="EIV227" s="227"/>
      <c r="EIW227" s="227"/>
      <c r="EIX227" s="228"/>
      <c r="EIY227" s="228"/>
      <c r="EIZ227" s="228"/>
      <c r="EJA227" s="228"/>
      <c r="EJB227" s="228"/>
      <c r="EJC227" s="228"/>
      <c r="EJD227" s="229"/>
      <c r="EJE227" s="230"/>
      <c r="EJF227" s="230"/>
      <c r="EJG227" s="231"/>
      <c r="EJH227" s="229"/>
      <c r="EJI227" s="230"/>
      <c r="EJJ227" s="229"/>
      <c r="EJK227" s="229"/>
      <c r="EJL227" s="230"/>
      <c r="EJM227" s="230"/>
      <c r="EJN227" s="230"/>
      <c r="EJO227" s="230"/>
      <c r="EJP227" s="230"/>
      <c r="EJQ227" s="230"/>
      <c r="EJR227" s="230"/>
      <c r="EJS227" s="230"/>
      <c r="EJT227" s="230"/>
      <c r="EJU227" s="230"/>
      <c r="EJV227" s="230"/>
      <c r="EJW227" s="230"/>
      <c r="EJX227" s="229"/>
      <c r="EJY227" s="226"/>
      <c r="EJZ227" s="227"/>
      <c r="EKA227" s="227"/>
      <c r="EKB227" s="227"/>
      <c r="EKC227" s="228"/>
      <c r="EKD227" s="228"/>
      <c r="EKE227" s="228"/>
      <c r="EKF227" s="228"/>
      <c r="EKG227" s="228"/>
      <c r="EKH227" s="228"/>
      <c r="EKI227" s="229"/>
      <c r="EKJ227" s="230"/>
      <c r="EKK227" s="230"/>
      <c r="EKL227" s="231"/>
      <c r="EKM227" s="229"/>
      <c r="EKN227" s="230"/>
      <c r="EKO227" s="229"/>
      <c r="EKP227" s="229"/>
      <c r="EKQ227" s="230"/>
      <c r="EKR227" s="230"/>
      <c r="EKS227" s="230"/>
      <c r="EKT227" s="230"/>
      <c r="EKU227" s="230"/>
      <c r="EKV227" s="230"/>
      <c r="EKW227" s="230"/>
      <c r="EKX227" s="230"/>
      <c r="EKY227" s="230"/>
      <c r="EKZ227" s="230"/>
      <c r="ELA227" s="230"/>
      <c r="ELB227" s="230"/>
      <c r="ELC227" s="229"/>
      <c r="ELD227" s="226"/>
      <c r="ELE227" s="227"/>
      <c r="ELF227" s="227"/>
      <c r="ELG227" s="227"/>
      <c r="ELH227" s="228"/>
      <c r="ELI227" s="228"/>
      <c r="ELJ227" s="228"/>
      <c r="ELK227" s="228"/>
      <c r="ELL227" s="228"/>
      <c r="ELM227" s="228"/>
      <c r="ELN227" s="229"/>
      <c r="ELO227" s="230"/>
      <c r="ELP227" s="230"/>
      <c r="ELQ227" s="231"/>
      <c r="ELR227" s="229"/>
      <c r="ELS227" s="230"/>
      <c r="ELT227" s="229"/>
      <c r="ELU227" s="229"/>
      <c r="ELV227" s="230"/>
      <c r="ELW227" s="230"/>
      <c r="ELX227" s="230"/>
      <c r="ELY227" s="230"/>
      <c r="ELZ227" s="230"/>
      <c r="EMA227" s="230"/>
      <c r="EMB227" s="230"/>
      <c r="EMC227" s="230"/>
      <c r="EMD227" s="230"/>
      <c r="EME227" s="230"/>
      <c r="EMF227" s="230"/>
      <c r="EMG227" s="230"/>
      <c r="EMH227" s="229"/>
      <c r="EMI227" s="226"/>
      <c r="EMJ227" s="227"/>
      <c r="EMK227" s="227"/>
      <c r="EML227" s="227"/>
      <c r="EMM227" s="228"/>
      <c r="EMN227" s="228"/>
      <c r="EMO227" s="228"/>
      <c r="EMP227" s="228"/>
      <c r="EMQ227" s="228"/>
      <c r="EMR227" s="228"/>
      <c r="EMS227" s="229"/>
      <c r="EMT227" s="230"/>
      <c r="EMU227" s="230"/>
      <c r="EMV227" s="231"/>
      <c r="EMW227" s="229"/>
      <c r="EMX227" s="230"/>
      <c r="EMY227" s="229"/>
      <c r="EMZ227" s="229"/>
      <c r="ENA227" s="230"/>
      <c r="ENB227" s="230"/>
      <c r="ENC227" s="230"/>
      <c r="END227" s="230"/>
      <c r="ENE227" s="230"/>
      <c r="ENF227" s="230"/>
      <c r="ENG227" s="230"/>
      <c r="ENH227" s="230"/>
      <c r="ENI227" s="230"/>
      <c r="ENJ227" s="230"/>
      <c r="ENK227" s="230"/>
      <c r="ENL227" s="230"/>
      <c r="ENM227" s="229"/>
      <c r="ENN227" s="226"/>
      <c r="ENO227" s="227"/>
      <c r="ENP227" s="227"/>
      <c r="ENQ227" s="227"/>
      <c r="ENR227" s="228"/>
      <c r="ENS227" s="228"/>
      <c r="ENT227" s="228"/>
      <c r="ENU227" s="228"/>
      <c r="ENV227" s="228"/>
      <c r="ENW227" s="228"/>
      <c r="ENX227" s="229"/>
      <c r="ENY227" s="230"/>
      <c r="ENZ227" s="230"/>
      <c r="EOA227" s="231"/>
      <c r="EOB227" s="229"/>
      <c r="EOC227" s="230"/>
      <c r="EOD227" s="229"/>
      <c r="EOE227" s="229"/>
      <c r="EOF227" s="230"/>
      <c r="EOG227" s="230"/>
      <c r="EOH227" s="230"/>
      <c r="EOI227" s="230"/>
      <c r="EOJ227" s="230"/>
      <c r="EOK227" s="230"/>
      <c r="EOL227" s="230"/>
      <c r="EOM227" s="230"/>
      <c r="EON227" s="230"/>
      <c r="EOO227" s="230"/>
      <c r="EOP227" s="230"/>
      <c r="EOQ227" s="230"/>
      <c r="EOR227" s="229"/>
      <c r="EOS227" s="226"/>
      <c r="EOT227" s="227"/>
      <c r="EOU227" s="227"/>
      <c r="EOV227" s="227"/>
      <c r="EOW227" s="228"/>
      <c r="EOX227" s="228"/>
      <c r="EOY227" s="228"/>
      <c r="EOZ227" s="228"/>
      <c r="EPA227" s="228"/>
      <c r="EPB227" s="228"/>
      <c r="EPC227" s="229"/>
      <c r="EPD227" s="230"/>
      <c r="EPE227" s="230"/>
      <c r="EPF227" s="231"/>
      <c r="EPG227" s="229"/>
      <c r="EPH227" s="230"/>
      <c r="EPI227" s="229"/>
      <c r="EPJ227" s="229"/>
      <c r="EPK227" s="230"/>
      <c r="EPL227" s="230"/>
      <c r="EPM227" s="230"/>
      <c r="EPN227" s="230"/>
      <c r="EPO227" s="230"/>
      <c r="EPP227" s="230"/>
      <c r="EPQ227" s="230"/>
      <c r="EPR227" s="230"/>
      <c r="EPS227" s="230"/>
      <c r="EPT227" s="230"/>
      <c r="EPU227" s="230"/>
      <c r="EPV227" s="230"/>
      <c r="EPW227" s="229"/>
      <c r="EPX227" s="226"/>
      <c r="EPY227" s="227"/>
      <c r="EPZ227" s="227"/>
      <c r="EQA227" s="227"/>
      <c r="EQB227" s="228"/>
      <c r="EQC227" s="228"/>
      <c r="EQD227" s="228"/>
      <c r="EQE227" s="228"/>
      <c r="EQF227" s="228"/>
      <c r="EQG227" s="228"/>
      <c r="EQH227" s="229"/>
      <c r="EQI227" s="230"/>
      <c r="EQJ227" s="230"/>
      <c r="EQK227" s="231"/>
      <c r="EQL227" s="229"/>
      <c r="EQM227" s="230"/>
      <c r="EQN227" s="229"/>
      <c r="EQO227" s="229"/>
      <c r="EQP227" s="230"/>
      <c r="EQQ227" s="230"/>
      <c r="EQR227" s="230"/>
      <c r="EQS227" s="230"/>
      <c r="EQT227" s="230"/>
      <c r="EQU227" s="230"/>
      <c r="EQV227" s="230"/>
      <c r="EQW227" s="230"/>
      <c r="EQX227" s="230"/>
      <c r="EQY227" s="230"/>
      <c r="EQZ227" s="230"/>
      <c r="ERA227" s="230"/>
      <c r="ERB227" s="229"/>
      <c r="ERC227" s="226"/>
      <c r="ERD227" s="227"/>
      <c r="ERE227" s="227"/>
      <c r="ERF227" s="227"/>
      <c r="ERG227" s="228"/>
      <c r="ERH227" s="228"/>
      <c r="ERI227" s="228"/>
      <c r="ERJ227" s="228"/>
      <c r="ERK227" s="228"/>
      <c r="ERL227" s="228"/>
      <c r="ERM227" s="229"/>
      <c r="ERN227" s="230"/>
      <c r="ERO227" s="230"/>
      <c r="ERP227" s="231"/>
      <c r="ERQ227" s="229"/>
      <c r="ERR227" s="230"/>
      <c r="ERS227" s="229"/>
      <c r="ERT227" s="229"/>
      <c r="ERU227" s="230"/>
      <c r="ERV227" s="230"/>
      <c r="ERW227" s="230"/>
      <c r="ERX227" s="230"/>
      <c r="ERY227" s="230"/>
      <c r="ERZ227" s="230"/>
      <c r="ESA227" s="230"/>
      <c r="ESB227" s="230"/>
      <c r="ESC227" s="230"/>
      <c r="ESD227" s="230"/>
      <c r="ESE227" s="230"/>
      <c r="ESF227" s="230"/>
      <c r="ESG227" s="229"/>
      <c r="ESH227" s="226"/>
      <c r="ESI227" s="227"/>
      <c r="ESJ227" s="227"/>
      <c r="ESK227" s="227"/>
      <c r="ESL227" s="228"/>
      <c r="ESM227" s="228"/>
      <c r="ESN227" s="228"/>
      <c r="ESO227" s="228"/>
      <c r="ESP227" s="228"/>
      <c r="ESQ227" s="228"/>
      <c r="ESR227" s="229"/>
      <c r="ESS227" s="230"/>
      <c r="EST227" s="230"/>
      <c r="ESU227" s="231"/>
      <c r="ESV227" s="229"/>
      <c r="ESW227" s="230"/>
      <c r="ESX227" s="229"/>
      <c r="ESY227" s="229"/>
      <c r="ESZ227" s="230"/>
      <c r="ETA227" s="230"/>
      <c r="ETB227" s="230"/>
      <c r="ETC227" s="230"/>
      <c r="ETD227" s="230"/>
      <c r="ETE227" s="230"/>
      <c r="ETF227" s="230"/>
      <c r="ETG227" s="230"/>
      <c r="ETH227" s="230"/>
      <c r="ETI227" s="230"/>
      <c r="ETJ227" s="230"/>
      <c r="ETK227" s="230"/>
      <c r="ETL227" s="229"/>
      <c r="ETM227" s="226"/>
      <c r="ETN227" s="227"/>
      <c r="ETO227" s="227"/>
      <c r="ETP227" s="227"/>
      <c r="ETQ227" s="228"/>
      <c r="ETR227" s="228"/>
      <c r="ETS227" s="228"/>
      <c r="ETT227" s="228"/>
      <c r="ETU227" s="228"/>
      <c r="ETV227" s="228"/>
      <c r="ETW227" s="229"/>
      <c r="ETX227" s="230"/>
      <c r="ETY227" s="230"/>
      <c r="ETZ227" s="231"/>
      <c r="EUA227" s="229"/>
      <c r="EUB227" s="230"/>
      <c r="EUC227" s="229"/>
      <c r="EUD227" s="229"/>
      <c r="EUE227" s="230"/>
      <c r="EUF227" s="230"/>
      <c r="EUG227" s="230"/>
      <c r="EUH227" s="230"/>
      <c r="EUI227" s="230"/>
      <c r="EUJ227" s="230"/>
      <c r="EUK227" s="230"/>
      <c r="EUL227" s="230"/>
      <c r="EUM227" s="230"/>
      <c r="EUN227" s="230"/>
      <c r="EUO227" s="230"/>
      <c r="EUP227" s="230"/>
      <c r="EUQ227" s="229"/>
      <c r="EUR227" s="226"/>
      <c r="EUS227" s="227"/>
      <c r="EUT227" s="227"/>
      <c r="EUU227" s="227"/>
      <c r="EUV227" s="228"/>
      <c r="EUW227" s="228"/>
      <c r="EUX227" s="228"/>
      <c r="EUY227" s="228"/>
      <c r="EUZ227" s="228"/>
      <c r="EVA227" s="228"/>
      <c r="EVB227" s="229"/>
      <c r="EVC227" s="230"/>
      <c r="EVD227" s="230"/>
      <c r="EVE227" s="231"/>
      <c r="EVF227" s="229"/>
      <c r="EVG227" s="230"/>
      <c r="EVH227" s="229"/>
      <c r="EVI227" s="229"/>
      <c r="EVJ227" s="230"/>
      <c r="EVK227" s="230"/>
      <c r="EVL227" s="230"/>
      <c r="EVM227" s="230"/>
      <c r="EVN227" s="230"/>
      <c r="EVO227" s="230"/>
      <c r="EVP227" s="230"/>
      <c r="EVQ227" s="230"/>
      <c r="EVR227" s="230"/>
      <c r="EVS227" s="230"/>
      <c r="EVT227" s="230"/>
      <c r="EVU227" s="230"/>
      <c r="EVV227" s="229"/>
      <c r="EVW227" s="226"/>
      <c r="EVX227" s="227"/>
      <c r="EVY227" s="227"/>
      <c r="EVZ227" s="227"/>
      <c r="EWA227" s="228"/>
      <c r="EWB227" s="228"/>
      <c r="EWC227" s="228"/>
      <c r="EWD227" s="228"/>
      <c r="EWE227" s="228"/>
      <c r="EWF227" s="228"/>
      <c r="EWG227" s="229"/>
      <c r="EWH227" s="230"/>
      <c r="EWI227" s="230"/>
      <c r="EWJ227" s="231"/>
      <c r="EWK227" s="229"/>
      <c r="EWL227" s="230"/>
      <c r="EWM227" s="229"/>
      <c r="EWN227" s="229"/>
      <c r="EWO227" s="230"/>
      <c r="EWP227" s="230"/>
      <c r="EWQ227" s="230"/>
      <c r="EWR227" s="230"/>
      <c r="EWS227" s="230"/>
      <c r="EWT227" s="230"/>
      <c r="EWU227" s="230"/>
      <c r="EWV227" s="230"/>
      <c r="EWW227" s="230"/>
      <c r="EWX227" s="230"/>
      <c r="EWY227" s="230"/>
      <c r="EWZ227" s="230"/>
      <c r="EXA227" s="229"/>
      <c r="EXB227" s="226"/>
      <c r="EXC227" s="227"/>
      <c r="EXD227" s="227"/>
      <c r="EXE227" s="227"/>
      <c r="EXF227" s="228"/>
      <c r="EXG227" s="228"/>
      <c r="EXH227" s="228"/>
      <c r="EXI227" s="228"/>
      <c r="EXJ227" s="228"/>
      <c r="EXK227" s="228"/>
      <c r="EXL227" s="229"/>
      <c r="EXM227" s="230"/>
      <c r="EXN227" s="230"/>
      <c r="EXO227" s="231"/>
      <c r="EXP227" s="229"/>
      <c r="EXQ227" s="230"/>
      <c r="EXR227" s="229"/>
      <c r="EXS227" s="229"/>
      <c r="EXT227" s="230"/>
      <c r="EXU227" s="230"/>
      <c r="EXV227" s="230"/>
      <c r="EXW227" s="230"/>
      <c r="EXX227" s="230"/>
      <c r="EXY227" s="230"/>
      <c r="EXZ227" s="230"/>
      <c r="EYA227" s="230"/>
      <c r="EYB227" s="230"/>
      <c r="EYC227" s="230"/>
      <c r="EYD227" s="230"/>
      <c r="EYE227" s="230"/>
      <c r="EYF227" s="229"/>
      <c r="EYG227" s="226"/>
      <c r="EYH227" s="227"/>
      <c r="EYI227" s="227"/>
      <c r="EYJ227" s="227"/>
      <c r="EYK227" s="228"/>
      <c r="EYL227" s="228"/>
      <c r="EYM227" s="228"/>
      <c r="EYN227" s="228"/>
      <c r="EYO227" s="228"/>
      <c r="EYP227" s="228"/>
      <c r="EYQ227" s="229"/>
      <c r="EYR227" s="230"/>
      <c r="EYS227" s="230"/>
      <c r="EYT227" s="231"/>
      <c r="EYU227" s="229"/>
      <c r="EYV227" s="230"/>
      <c r="EYW227" s="229"/>
      <c r="EYX227" s="229"/>
      <c r="EYY227" s="230"/>
      <c r="EYZ227" s="230"/>
      <c r="EZA227" s="230"/>
      <c r="EZB227" s="230"/>
      <c r="EZC227" s="230"/>
      <c r="EZD227" s="230"/>
      <c r="EZE227" s="230"/>
      <c r="EZF227" s="230"/>
      <c r="EZG227" s="230"/>
      <c r="EZH227" s="230"/>
      <c r="EZI227" s="230"/>
      <c r="EZJ227" s="230"/>
      <c r="EZK227" s="229"/>
      <c r="EZL227" s="226"/>
      <c r="EZM227" s="227"/>
      <c r="EZN227" s="227"/>
      <c r="EZO227" s="227"/>
      <c r="EZP227" s="228"/>
      <c r="EZQ227" s="228"/>
      <c r="EZR227" s="228"/>
      <c r="EZS227" s="228"/>
      <c r="EZT227" s="228"/>
      <c r="EZU227" s="228"/>
      <c r="EZV227" s="229"/>
      <c r="EZW227" s="230"/>
      <c r="EZX227" s="230"/>
      <c r="EZY227" s="231"/>
      <c r="EZZ227" s="229"/>
      <c r="FAA227" s="230"/>
      <c r="FAB227" s="229"/>
      <c r="FAC227" s="229"/>
      <c r="FAD227" s="230"/>
      <c r="FAE227" s="230"/>
      <c r="FAF227" s="230"/>
      <c r="FAG227" s="230"/>
      <c r="FAH227" s="230"/>
      <c r="FAI227" s="230"/>
      <c r="FAJ227" s="230"/>
      <c r="FAK227" s="230"/>
      <c r="FAL227" s="230"/>
      <c r="FAM227" s="230"/>
      <c r="FAN227" s="230"/>
      <c r="FAO227" s="230"/>
      <c r="FAP227" s="229"/>
      <c r="FAQ227" s="226"/>
      <c r="FAR227" s="227"/>
      <c r="FAS227" s="227"/>
      <c r="FAT227" s="227"/>
      <c r="FAU227" s="228"/>
      <c r="FAV227" s="228"/>
      <c r="FAW227" s="228"/>
      <c r="FAX227" s="228"/>
      <c r="FAY227" s="228"/>
      <c r="FAZ227" s="228"/>
      <c r="FBA227" s="229"/>
      <c r="FBB227" s="230"/>
      <c r="FBC227" s="230"/>
      <c r="FBD227" s="231"/>
      <c r="FBE227" s="229"/>
      <c r="FBF227" s="230"/>
      <c r="FBG227" s="229"/>
      <c r="FBH227" s="229"/>
      <c r="FBI227" s="230"/>
      <c r="FBJ227" s="230"/>
      <c r="FBK227" s="230"/>
      <c r="FBL227" s="230"/>
      <c r="FBM227" s="230"/>
      <c r="FBN227" s="230"/>
      <c r="FBO227" s="230"/>
      <c r="FBP227" s="230"/>
      <c r="FBQ227" s="230"/>
      <c r="FBR227" s="230"/>
      <c r="FBS227" s="230"/>
      <c r="FBT227" s="230"/>
      <c r="FBU227" s="229"/>
      <c r="FBV227" s="226"/>
      <c r="FBW227" s="227"/>
      <c r="FBX227" s="227"/>
      <c r="FBY227" s="227"/>
      <c r="FBZ227" s="228"/>
      <c r="FCA227" s="228"/>
      <c r="FCB227" s="228"/>
      <c r="FCC227" s="228"/>
      <c r="FCD227" s="228"/>
      <c r="FCE227" s="228"/>
      <c r="FCF227" s="229"/>
      <c r="FCG227" s="230"/>
      <c r="FCH227" s="230"/>
      <c r="FCI227" s="231"/>
      <c r="FCJ227" s="229"/>
      <c r="FCK227" s="230"/>
      <c r="FCL227" s="229"/>
      <c r="FCM227" s="229"/>
      <c r="FCN227" s="230"/>
      <c r="FCO227" s="230"/>
      <c r="FCP227" s="230"/>
      <c r="FCQ227" s="230"/>
      <c r="FCR227" s="230"/>
      <c r="FCS227" s="230"/>
      <c r="FCT227" s="230"/>
      <c r="FCU227" s="230"/>
      <c r="FCV227" s="230"/>
      <c r="FCW227" s="230"/>
      <c r="FCX227" s="230"/>
      <c r="FCY227" s="230"/>
      <c r="FCZ227" s="229"/>
      <c r="FDA227" s="226"/>
      <c r="FDB227" s="227"/>
      <c r="FDC227" s="227"/>
      <c r="FDD227" s="227"/>
      <c r="FDE227" s="228"/>
      <c r="FDF227" s="228"/>
      <c r="FDG227" s="228"/>
      <c r="FDH227" s="228"/>
      <c r="FDI227" s="228"/>
      <c r="FDJ227" s="228"/>
      <c r="FDK227" s="229"/>
      <c r="FDL227" s="230"/>
      <c r="FDM227" s="230"/>
      <c r="FDN227" s="231"/>
      <c r="FDO227" s="229"/>
      <c r="FDP227" s="230"/>
      <c r="FDQ227" s="229"/>
      <c r="FDR227" s="229"/>
      <c r="FDS227" s="230"/>
      <c r="FDT227" s="230"/>
      <c r="FDU227" s="230"/>
      <c r="FDV227" s="230"/>
      <c r="FDW227" s="230"/>
      <c r="FDX227" s="230"/>
      <c r="FDY227" s="230"/>
      <c r="FDZ227" s="230"/>
      <c r="FEA227" s="230"/>
      <c r="FEB227" s="230"/>
      <c r="FEC227" s="230"/>
      <c r="FED227" s="230"/>
      <c r="FEE227" s="229"/>
      <c r="FEF227" s="226"/>
      <c r="FEG227" s="227"/>
      <c r="FEH227" s="227"/>
      <c r="FEI227" s="227"/>
      <c r="FEJ227" s="228"/>
      <c r="FEK227" s="228"/>
      <c r="FEL227" s="228"/>
      <c r="FEM227" s="228"/>
      <c r="FEN227" s="228"/>
      <c r="FEO227" s="228"/>
      <c r="FEP227" s="229"/>
      <c r="FEQ227" s="230"/>
      <c r="FER227" s="230"/>
      <c r="FES227" s="231"/>
      <c r="FET227" s="229"/>
      <c r="FEU227" s="230"/>
      <c r="FEV227" s="229"/>
      <c r="FEW227" s="229"/>
      <c r="FEX227" s="230"/>
      <c r="FEY227" s="230"/>
      <c r="FEZ227" s="230"/>
      <c r="FFA227" s="230"/>
      <c r="FFB227" s="230"/>
      <c r="FFC227" s="230"/>
      <c r="FFD227" s="230"/>
      <c r="FFE227" s="230"/>
      <c r="FFF227" s="230"/>
      <c r="FFG227" s="230"/>
      <c r="FFH227" s="230"/>
      <c r="FFI227" s="230"/>
      <c r="FFJ227" s="229"/>
      <c r="FFK227" s="226"/>
      <c r="FFL227" s="227"/>
      <c r="FFM227" s="227"/>
      <c r="FFN227" s="227"/>
      <c r="FFO227" s="228"/>
      <c r="FFP227" s="228"/>
      <c r="FFQ227" s="228"/>
      <c r="FFR227" s="228"/>
      <c r="FFS227" s="228"/>
      <c r="FFT227" s="228"/>
      <c r="FFU227" s="229"/>
      <c r="FFV227" s="230"/>
      <c r="FFW227" s="230"/>
      <c r="FFX227" s="231"/>
      <c r="FFY227" s="229"/>
      <c r="FFZ227" s="230"/>
      <c r="FGA227" s="229"/>
      <c r="FGB227" s="229"/>
      <c r="FGC227" s="230"/>
      <c r="FGD227" s="230"/>
      <c r="FGE227" s="230"/>
      <c r="FGF227" s="230"/>
      <c r="FGG227" s="230"/>
      <c r="FGH227" s="230"/>
      <c r="FGI227" s="230"/>
      <c r="FGJ227" s="230"/>
      <c r="FGK227" s="230"/>
      <c r="FGL227" s="230"/>
      <c r="FGM227" s="230"/>
      <c r="FGN227" s="230"/>
      <c r="FGO227" s="229"/>
      <c r="FGP227" s="226"/>
      <c r="FGQ227" s="227"/>
      <c r="FGR227" s="227"/>
      <c r="FGS227" s="227"/>
      <c r="FGT227" s="228"/>
      <c r="FGU227" s="228"/>
      <c r="FGV227" s="228"/>
      <c r="FGW227" s="228"/>
      <c r="FGX227" s="228"/>
      <c r="FGY227" s="228"/>
      <c r="FGZ227" s="229"/>
      <c r="FHA227" s="230"/>
      <c r="FHB227" s="230"/>
      <c r="FHC227" s="231"/>
      <c r="FHD227" s="229"/>
      <c r="FHE227" s="230"/>
      <c r="FHF227" s="229"/>
      <c r="FHG227" s="229"/>
      <c r="FHH227" s="230"/>
      <c r="FHI227" s="230"/>
      <c r="FHJ227" s="230"/>
      <c r="FHK227" s="230"/>
      <c r="FHL227" s="230"/>
      <c r="FHM227" s="230"/>
      <c r="FHN227" s="230"/>
      <c r="FHO227" s="230"/>
      <c r="FHP227" s="230"/>
      <c r="FHQ227" s="230"/>
      <c r="FHR227" s="230"/>
      <c r="FHS227" s="230"/>
      <c r="FHT227" s="229"/>
      <c r="FHU227" s="226"/>
      <c r="FHV227" s="227"/>
      <c r="FHW227" s="227"/>
      <c r="FHX227" s="227"/>
      <c r="FHY227" s="228"/>
      <c r="FHZ227" s="228"/>
      <c r="FIA227" s="228"/>
      <c r="FIB227" s="228"/>
      <c r="FIC227" s="228"/>
      <c r="FID227" s="228"/>
      <c r="FIE227" s="229"/>
      <c r="FIF227" s="230"/>
      <c r="FIG227" s="230"/>
      <c r="FIH227" s="231"/>
      <c r="FII227" s="229"/>
      <c r="FIJ227" s="230"/>
      <c r="FIK227" s="229"/>
      <c r="FIL227" s="229"/>
      <c r="FIM227" s="230"/>
      <c r="FIN227" s="230"/>
      <c r="FIO227" s="230"/>
      <c r="FIP227" s="230"/>
      <c r="FIQ227" s="230"/>
      <c r="FIR227" s="230"/>
      <c r="FIS227" s="230"/>
      <c r="FIT227" s="230"/>
      <c r="FIU227" s="230"/>
      <c r="FIV227" s="230"/>
      <c r="FIW227" s="230"/>
      <c r="FIX227" s="230"/>
      <c r="FIY227" s="229"/>
      <c r="FIZ227" s="226"/>
      <c r="FJA227" s="227"/>
      <c r="FJB227" s="227"/>
      <c r="FJC227" s="227"/>
      <c r="FJD227" s="228"/>
      <c r="FJE227" s="228"/>
      <c r="FJF227" s="228"/>
      <c r="FJG227" s="228"/>
      <c r="FJH227" s="228"/>
      <c r="FJI227" s="228"/>
      <c r="FJJ227" s="229"/>
      <c r="FJK227" s="230"/>
      <c r="FJL227" s="230"/>
      <c r="FJM227" s="231"/>
      <c r="FJN227" s="229"/>
      <c r="FJO227" s="230"/>
      <c r="FJP227" s="229"/>
      <c r="FJQ227" s="229"/>
      <c r="FJR227" s="230"/>
      <c r="FJS227" s="230"/>
      <c r="FJT227" s="230"/>
      <c r="FJU227" s="230"/>
      <c r="FJV227" s="230"/>
      <c r="FJW227" s="230"/>
      <c r="FJX227" s="230"/>
      <c r="FJY227" s="230"/>
      <c r="FJZ227" s="230"/>
      <c r="FKA227" s="230"/>
      <c r="FKB227" s="230"/>
      <c r="FKC227" s="230"/>
      <c r="FKD227" s="229"/>
      <c r="FKE227" s="226"/>
      <c r="FKF227" s="227"/>
      <c r="FKG227" s="227"/>
      <c r="FKH227" s="227"/>
      <c r="FKI227" s="228"/>
      <c r="FKJ227" s="228"/>
      <c r="FKK227" s="228"/>
      <c r="FKL227" s="228"/>
      <c r="FKM227" s="228"/>
      <c r="FKN227" s="228"/>
      <c r="FKO227" s="229"/>
      <c r="FKP227" s="230"/>
      <c r="FKQ227" s="230"/>
      <c r="FKR227" s="231"/>
      <c r="FKS227" s="229"/>
      <c r="FKT227" s="230"/>
      <c r="FKU227" s="229"/>
      <c r="FKV227" s="229"/>
      <c r="FKW227" s="230"/>
      <c r="FKX227" s="230"/>
      <c r="FKY227" s="230"/>
      <c r="FKZ227" s="230"/>
      <c r="FLA227" s="230"/>
      <c r="FLB227" s="230"/>
      <c r="FLC227" s="230"/>
      <c r="FLD227" s="230"/>
      <c r="FLE227" s="230"/>
      <c r="FLF227" s="230"/>
      <c r="FLG227" s="230"/>
      <c r="FLH227" s="230"/>
      <c r="FLI227" s="229"/>
      <c r="FLJ227" s="226"/>
      <c r="FLK227" s="227"/>
      <c r="FLL227" s="227"/>
      <c r="FLM227" s="227"/>
      <c r="FLN227" s="228"/>
      <c r="FLO227" s="228"/>
      <c r="FLP227" s="228"/>
      <c r="FLQ227" s="228"/>
      <c r="FLR227" s="228"/>
      <c r="FLS227" s="228"/>
      <c r="FLT227" s="229"/>
      <c r="FLU227" s="230"/>
      <c r="FLV227" s="230"/>
      <c r="FLW227" s="231"/>
      <c r="FLX227" s="229"/>
      <c r="FLY227" s="230"/>
      <c r="FLZ227" s="229"/>
      <c r="FMA227" s="229"/>
      <c r="FMB227" s="230"/>
      <c r="FMC227" s="230"/>
      <c r="FMD227" s="230"/>
      <c r="FME227" s="230"/>
      <c r="FMF227" s="230"/>
      <c r="FMG227" s="230"/>
      <c r="FMH227" s="230"/>
      <c r="FMI227" s="230"/>
      <c r="FMJ227" s="230"/>
      <c r="FMK227" s="230"/>
      <c r="FML227" s="230"/>
      <c r="FMM227" s="230"/>
      <c r="FMN227" s="229"/>
      <c r="FMO227" s="226"/>
      <c r="FMP227" s="227"/>
      <c r="FMQ227" s="227"/>
      <c r="FMR227" s="227"/>
      <c r="FMS227" s="228"/>
      <c r="FMT227" s="228"/>
      <c r="FMU227" s="228"/>
      <c r="FMV227" s="228"/>
      <c r="FMW227" s="228"/>
      <c r="FMX227" s="228"/>
      <c r="FMY227" s="229"/>
      <c r="FMZ227" s="230"/>
      <c r="FNA227" s="230"/>
      <c r="FNB227" s="231"/>
      <c r="FNC227" s="229"/>
      <c r="FND227" s="230"/>
      <c r="FNE227" s="229"/>
      <c r="FNF227" s="229"/>
      <c r="FNG227" s="230"/>
      <c r="FNH227" s="230"/>
      <c r="FNI227" s="230"/>
      <c r="FNJ227" s="230"/>
      <c r="FNK227" s="230"/>
      <c r="FNL227" s="230"/>
      <c r="FNM227" s="230"/>
      <c r="FNN227" s="230"/>
      <c r="FNO227" s="230"/>
      <c r="FNP227" s="230"/>
      <c r="FNQ227" s="230"/>
      <c r="FNR227" s="230"/>
      <c r="FNS227" s="229"/>
      <c r="FNT227" s="226"/>
      <c r="FNU227" s="227"/>
      <c r="FNV227" s="227"/>
      <c r="FNW227" s="227"/>
      <c r="FNX227" s="228"/>
      <c r="FNY227" s="228"/>
      <c r="FNZ227" s="228"/>
      <c r="FOA227" s="228"/>
      <c r="FOB227" s="228"/>
      <c r="FOC227" s="228"/>
      <c r="FOD227" s="229"/>
      <c r="FOE227" s="230"/>
      <c r="FOF227" s="230"/>
      <c r="FOG227" s="231"/>
      <c r="FOH227" s="229"/>
      <c r="FOI227" s="230"/>
      <c r="FOJ227" s="229"/>
      <c r="FOK227" s="229"/>
      <c r="FOL227" s="230"/>
      <c r="FOM227" s="230"/>
      <c r="FON227" s="230"/>
      <c r="FOO227" s="230"/>
      <c r="FOP227" s="230"/>
      <c r="FOQ227" s="230"/>
      <c r="FOR227" s="230"/>
      <c r="FOS227" s="230"/>
      <c r="FOT227" s="230"/>
      <c r="FOU227" s="230"/>
      <c r="FOV227" s="230"/>
      <c r="FOW227" s="230"/>
      <c r="FOX227" s="229"/>
      <c r="FOY227" s="226"/>
      <c r="FOZ227" s="227"/>
      <c r="FPA227" s="227"/>
      <c r="FPB227" s="227"/>
      <c r="FPC227" s="228"/>
      <c r="FPD227" s="228"/>
      <c r="FPE227" s="228"/>
      <c r="FPF227" s="228"/>
      <c r="FPG227" s="228"/>
      <c r="FPH227" s="228"/>
      <c r="FPI227" s="229"/>
      <c r="FPJ227" s="230"/>
      <c r="FPK227" s="230"/>
      <c r="FPL227" s="231"/>
      <c r="FPM227" s="229"/>
      <c r="FPN227" s="230"/>
      <c r="FPO227" s="229"/>
      <c r="FPP227" s="229"/>
      <c r="FPQ227" s="230"/>
      <c r="FPR227" s="230"/>
      <c r="FPS227" s="230"/>
      <c r="FPT227" s="230"/>
      <c r="FPU227" s="230"/>
      <c r="FPV227" s="230"/>
      <c r="FPW227" s="230"/>
      <c r="FPX227" s="230"/>
      <c r="FPY227" s="230"/>
      <c r="FPZ227" s="230"/>
      <c r="FQA227" s="230"/>
      <c r="FQB227" s="230"/>
      <c r="FQC227" s="229"/>
      <c r="FQD227" s="226"/>
      <c r="FQE227" s="227"/>
      <c r="FQF227" s="227"/>
      <c r="FQG227" s="227"/>
      <c r="FQH227" s="228"/>
      <c r="FQI227" s="228"/>
      <c r="FQJ227" s="228"/>
      <c r="FQK227" s="228"/>
      <c r="FQL227" s="228"/>
      <c r="FQM227" s="228"/>
      <c r="FQN227" s="229"/>
      <c r="FQO227" s="230"/>
      <c r="FQP227" s="230"/>
      <c r="FQQ227" s="231"/>
      <c r="FQR227" s="229"/>
      <c r="FQS227" s="230"/>
      <c r="FQT227" s="229"/>
      <c r="FQU227" s="229"/>
      <c r="FQV227" s="230"/>
      <c r="FQW227" s="230"/>
      <c r="FQX227" s="230"/>
      <c r="FQY227" s="230"/>
      <c r="FQZ227" s="230"/>
      <c r="FRA227" s="230"/>
      <c r="FRB227" s="230"/>
      <c r="FRC227" s="230"/>
      <c r="FRD227" s="230"/>
      <c r="FRE227" s="230"/>
      <c r="FRF227" s="230"/>
      <c r="FRG227" s="230"/>
      <c r="FRH227" s="229"/>
      <c r="FRI227" s="226"/>
      <c r="FRJ227" s="227"/>
      <c r="FRK227" s="227"/>
      <c r="FRL227" s="227"/>
      <c r="FRM227" s="228"/>
      <c r="FRN227" s="228"/>
      <c r="FRO227" s="228"/>
      <c r="FRP227" s="228"/>
      <c r="FRQ227" s="228"/>
      <c r="FRR227" s="228"/>
      <c r="FRS227" s="229"/>
      <c r="FRT227" s="230"/>
      <c r="FRU227" s="230"/>
      <c r="FRV227" s="231"/>
      <c r="FRW227" s="229"/>
      <c r="FRX227" s="230"/>
      <c r="FRY227" s="229"/>
      <c r="FRZ227" s="229"/>
      <c r="FSA227" s="230"/>
      <c r="FSB227" s="230"/>
      <c r="FSC227" s="230"/>
      <c r="FSD227" s="230"/>
      <c r="FSE227" s="230"/>
      <c r="FSF227" s="230"/>
      <c r="FSG227" s="230"/>
      <c r="FSH227" s="230"/>
      <c r="FSI227" s="230"/>
      <c r="FSJ227" s="230"/>
      <c r="FSK227" s="230"/>
      <c r="FSL227" s="230"/>
      <c r="FSM227" s="229"/>
      <c r="FSN227" s="226"/>
      <c r="FSO227" s="227"/>
      <c r="FSP227" s="227"/>
      <c r="FSQ227" s="227"/>
      <c r="FSR227" s="228"/>
      <c r="FSS227" s="228"/>
      <c r="FST227" s="228"/>
      <c r="FSU227" s="228"/>
      <c r="FSV227" s="228"/>
      <c r="FSW227" s="228"/>
      <c r="FSX227" s="229"/>
      <c r="FSY227" s="230"/>
      <c r="FSZ227" s="230"/>
      <c r="FTA227" s="231"/>
      <c r="FTB227" s="229"/>
      <c r="FTC227" s="230"/>
      <c r="FTD227" s="229"/>
      <c r="FTE227" s="229"/>
      <c r="FTF227" s="230"/>
      <c r="FTG227" s="230"/>
      <c r="FTH227" s="230"/>
      <c r="FTI227" s="230"/>
      <c r="FTJ227" s="230"/>
      <c r="FTK227" s="230"/>
      <c r="FTL227" s="230"/>
      <c r="FTM227" s="230"/>
      <c r="FTN227" s="230"/>
      <c r="FTO227" s="230"/>
      <c r="FTP227" s="230"/>
      <c r="FTQ227" s="230"/>
      <c r="FTR227" s="229"/>
      <c r="FTS227" s="226"/>
      <c r="FTT227" s="227"/>
      <c r="FTU227" s="227"/>
      <c r="FTV227" s="227"/>
      <c r="FTW227" s="228"/>
      <c r="FTX227" s="228"/>
      <c r="FTY227" s="228"/>
      <c r="FTZ227" s="228"/>
      <c r="FUA227" s="228"/>
      <c r="FUB227" s="228"/>
      <c r="FUC227" s="229"/>
      <c r="FUD227" s="230"/>
      <c r="FUE227" s="230"/>
      <c r="FUF227" s="231"/>
      <c r="FUG227" s="229"/>
      <c r="FUH227" s="230"/>
      <c r="FUI227" s="229"/>
      <c r="FUJ227" s="229"/>
      <c r="FUK227" s="230"/>
      <c r="FUL227" s="230"/>
      <c r="FUM227" s="230"/>
      <c r="FUN227" s="230"/>
      <c r="FUO227" s="230"/>
      <c r="FUP227" s="230"/>
      <c r="FUQ227" s="230"/>
      <c r="FUR227" s="230"/>
      <c r="FUS227" s="230"/>
      <c r="FUT227" s="230"/>
      <c r="FUU227" s="230"/>
      <c r="FUV227" s="230"/>
      <c r="FUW227" s="229"/>
      <c r="FUX227" s="226"/>
      <c r="FUY227" s="227"/>
      <c r="FUZ227" s="227"/>
      <c r="FVA227" s="227"/>
      <c r="FVB227" s="228"/>
      <c r="FVC227" s="228"/>
      <c r="FVD227" s="228"/>
      <c r="FVE227" s="228"/>
      <c r="FVF227" s="228"/>
      <c r="FVG227" s="228"/>
      <c r="FVH227" s="229"/>
      <c r="FVI227" s="230"/>
      <c r="FVJ227" s="230"/>
      <c r="FVK227" s="231"/>
      <c r="FVL227" s="229"/>
      <c r="FVM227" s="230"/>
      <c r="FVN227" s="229"/>
      <c r="FVO227" s="229"/>
      <c r="FVP227" s="230"/>
      <c r="FVQ227" s="230"/>
      <c r="FVR227" s="230"/>
      <c r="FVS227" s="230"/>
      <c r="FVT227" s="230"/>
      <c r="FVU227" s="230"/>
      <c r="FVV227" s="230"/>
      <c r="FVW227" s="230"/>
      <c r="FVX227" s="230"/>
      <c r="FVY227" s="230"/>
      <c r="FVZ227" s="230"/>
      <c r="FWA227" s="230"/>
      <c r="FWB227" s="229"/>
      <c r="FWC227" s="226"/>
      <c r="FWD227" s="227"/>
      <c r="FWE227" s="227"/>
      <c r="FWF227" s="227"/>
      <c r="FWG227" s="228"/>
      <c r="FWH227" s="228"/>
      <c r="FWI227" s="228"/>
      <c r="FWJ227" s="228"/>
      <c r="FWK227" s="228"/>
      <c r="FWL227" s="228"/>
      <c r="FWM227" s="229"/>
      <c r="FWN227" s="230"/>
      <c r="FWO227" s="230"/>
      <c r="FWP227" s="231"/>
      <c r="FWQ227" s="229"/>
      <c r="FWR227" s="230"/>
      <c r="FWS227" s="229"/>
      <c r="FWT227" s="229"/>
      <c r="FWU227" s="230"/>
      <c r="FWV227" s="230"/>
      <c r="FWW227" s="230"/>
      <c r="FWX227" s="230"/>
      <c r="FWY227" s="230"/>
      <c r="FWZ227" s="230"/>
      <c r="FXA227" s="230"/>
      <c r="FXB227" s="230"/>
      <c r="FXC227" s="230"/>
      <c r="FXD227" s="230"/>
      <c r="FXE227" s="230"/>
      <c r="FXF227" s="230"/>
      <c r="FXG227" s="229"/>
      <c r="FXH227" s="226"/>
      <c r="FXI227" s="227"/>
      <c r="FXJ227" s="227"/>
      <c r="FXK227" s="227"/>
      <c r="FXL227" s="228"/>
      <c r="FXM227" s="228"/>
      <c r="FXN227" s="228"/>
      <c r="FXO227" s="228"/>
      <c r="FXP227" s="228"/>
      <c r="FXQ227" s="228"/>
      <c r="FXR227" s="229"/>
      <c r="FXS227" s="230"/>
      <c r="FXT227" s="230"/>
      <c r="FXU227" s="231"/>
      <c r="FXV227" s="229"/>
      <c r="FXW227" s="230"/>
      <c r="FXX227" s="229"/>
      <c r="FXY227" s="229"/>
      <c r="FXZ227" s="230"/>
      <c r="FYA227" s="230"/>
      <c r="FYB227" s="230"/>
      <c r="FYC227" s="230"/>
      <c r="FYD227" s="230"/>
      <c r="FYE227" s="230"/>
      <c r="FYF227" s="230"/>
      <c r="FYG227" s="230"/>
      <c r="FYH227" s="230"/>
      <c r="FYI227" s="230"/>
      <c r="FYJ227" s="230"/>
      <c r="FYK227" s="230"/>
      <c r="FYL227" s="229"/>
      <c r="FYM227" s="226"/>
      <c r="FYN227" s="227"/>
      <c r="FYO227" s="227"/>
      <c r="FYP227" s="227"/>
      <c r="FYQ227" s="228"/>
      <c r="FYR227" s="228"/>
      <c r="FYS227" s="228"/>
      <c r="FYT227" s="228"/>
      <c r="FYU227" s="228"/>
      <c r="FYV227" s="228"/>
      <c r="FYW227" s="229"/>
      <c r="FYX227" s="230"/>
      <c r="FYY227" s="230"/>
      <c r="FYZ227" s="231"/>
      <c r="FZA227" s="229"/>
      <c r="FZB227" s="230"/>
      <c r="FZC227" s="229"/>
      <c r="FZD227" s="229"/>
      <c r="FZE227" s="230"/>
      <c r="FZF227" s="230"/>
      <c r="FZG227" s="230"/>
      <c r="FZH227" s="230"/>
      <c r="FZI227" s="230"/>
      <c r="FZJ227" s="230"/>
      <c r="FZK227" s="230"/>
      <c r="FZL227" s="230"/>
      <c r="FZM227" s="230"/>
      <c r="FZN227" s="230"/>
      <c r="FZO227" s="230"/>
      <c r="FZP227" s="230"/>
      <c r="FZQ227" s="229"/>
      <c r="FZR227" s="226"/>
      <c r="FZS227" s="227"/>
      <c r="FZT227" s="227"/>
      <c r="FZU227" s="227"/>
      <c r="FZV227" s="228"/>
      <c r="FZW227" s="228"/>
      <c r="FZX227" s="228"/>
      <c r="FZY227" s="228"/>
      <c r="FZZ227" s="228"/>
      <c r="GAA227" s="228"/>
      <c r="GAB227" s="229"/>
      <c r="GAC227" s="230"/>
      <c r="GAD227" s="230"/>
      <c r="GAE227" s="231"/>
      <c r="GAF227" s="229"/>
      <c r="GAG227" s="230"/>
      <c r="GAH227" s="229"/>
      <c r="GAI227" s="229"/>
      <c r="GAJ227" s="230"/>
      <c r="GAK227" s="230"/>
      <c r="GAL227" s="230"/>
      <c r="GAM227" s="230"/>
      <c r="GAN227" s="230"/>
      <c r="GAO227" s="230"/>
      <c r="GAP227" s="230"/>
      <c r="GAQ227" s="230"/>
      <c r="GAR227" s="230"/>
      <c r="GAS227" s="230"/>
      <c r="GAT227" s="230"/>
      <c r="GAU227" s="230"/>
      <c r="GAV227" s="229"/>
      <c r="GAW227" s="226"/>
      <c r="GAX227" s="227"/>
      <c r="GAY227" s="227"/>
      <c r="GAZ227" s="227"/>
      <c r="GBA227" s="228"/>
      <c r="GBB227" s="228"/>
      <c r="GBC227" s="228"/>
      <c r="GBD227" s="228"/>
      <c r="GBE227" s="228"/>
      <c r="GBF227" s="228"/>
      <c r="GBG227" s="229"/>
      <c r="GBH227" s="230"/>
      <c r="GBI227" s="230"/>
      <c r="GBJ227" s="231"/>
      <c r="GBK227" s="229"/>
      <c r="GBL227" s="230"/>
      <c r="GBM227" s="229"/>
      <c r="GBN227" s="229"/>
      <c r="GBO227" s="230"/>
      <c r="GBP227" s="230"/>
      <c r="GBQ227" s="230"/>
      <c r="GBR227" s="230"/>
      <c r="GBS227" s="230"/>
      <c r="GBT227" s="230"/>
      <c r="GBU227" s="230"/>
      <c r="GBV227" s="230"/>
      <c r="GBW227" s="230"/>
      <c r="GBX227" s="230"/>
      <c r="GBY227" s="230"/>
      <c r="GBZ227" s="230"/>
      <c r="GCA227" s="229"/>
      <c r="GCB227" s="226"/>
      <c r="GCC227" s="227"/>
      <c r="GCD227" s="227"/>
      <c r="GCE227" s="227"/>
      <c r="GCF227" s="228"/>
      <c r="GCG227" s="228"/>
      <c r="GCH227" s="228"/>
      <c r="GCI227" s="228"/>
      <c r="GCJ227" s="228"/>
      <c r="GCK227" s="228"/>
      <c r="GCL227" s="229"/>
      <c r="GCM227" s="230"/>
      <c r="GCN227" s="230"/>
      <c r="GCO227" s="231"/>
      <c r="GCP227" s="229"/>
      <c r="GCQ227" s="230"/>
      <c r="GCR227" s="229"/>
      <c r="GCS227" s="229"/>
      <c r="GCT227" s="230"/>
      <c r="GCU227" s="230"/>
      <c r="GCV227" s="230"/>
      <c r="GCW227" s="230"/>
      <c r="GCX227" s="230"/>
      <c r="GCY227" s="230"/>
      <c r="GCZ227" s="230"/>
      <c r="GDA227" s="230"/>
      <c r="GDB227" s="230"/>
      <c r="GDC227" s="230"/>
      <c r="GDD227" s="230"/>
      <c r="GDE227" s="230"/>
      <c r="GDF227" s="229"/>
      <c r="GDG227" s="226"/>
      <c r="GDH227" s="227"/>
      <c r="GDI227" s="227"/>
      <c r="GDJ227" s="227"/>
      <c r="GDK227" s="228"/>
      <c r="GDL227" s="228"/>
      <c r="GDM227" s="228"/>
      <c r="GDN227" s="228"/>
      <c r="GDO227" s="228"/>
      <c r="GDP227" s="228"/>
      <c r="GDQ227" s="229"/>
      <c r="GDR227" s="230"/>
      <c r="GDS227" s="230"/>
      <c r="GDT227" s="231"/>
      <c r="GDU227" s="229"/>
      <c r="GDV227" s="230"/>
      <c r="GDW227" s="229"/>
      <c r="GDX227" s="229"/>
      <c r="GDY227" s="230"/>
      <c r="GDZ227" s="230"/>
      <c r="GEA227" s="230"/>
      <c r="GEB227" s="230"/>
      <c r="GEC227" s="230"/>
      <c r="GED227" s="230"/>
      <c r="GEE227" s="230"/>
      <c r="GEF227" s="230"/>
      <c r="GEG227" s="230"/>
      <c r="GEH227" s="230"/>
      <c r="GEI227" s="230"/>
      <c r="GEJ227" s="230"/>
      <c r="GEK227" s="229"/>
      <c r="GEL227" s="226"/>
      <c r="GEM227" s="227"/>
      <c r="GEN227" s="227"/>
      <c r="GEO227" s="227"/>
      <c r="GEP227" s="228"/>
      <c r="GEQ227" s="228"/>
      <c r="GER227" s="228"/>
      <c r="GES227" s="228"/>
      <c r="GET227" s="228"/>
      <c r="GEU227" s="228"/>
      <c r="GEV227" s="229"/>
      <c r="GEW227" s="230"/>
      <c r="GEX227" s="230"/>
      <c r="GEY227" s="231"/>
      <c r="GEZ227" s="229"/>
      <c r="GFA227" s="230"/>
      <c r="GFB227" s="229"/>
      <c r="GFC227" s="229"/>
      <c r="GFD227" s="230"/>
      <c r="GFE227" s="230"/>
      <c r="GFF227" s="230"/>
      <c r="GFG227" s="230"/>
      <c r="GFH227" s="230"/>
      <c r="GFI227" s="230"/>
      <c r="GFJ227" s="230"/>
      <c r="GFK227" s="230"/>
      <c r="GFL227" s="230"/>
      <c r="GFM227" s="230"/>
      <c r="GFN227" s="230"/>
      <c r="GFO227" s="230"/>
      <c r="GFP227" s="229"/>
      <c r="GFQ227" s="226"/>
      <c r="GFR227" s="227"/>
      <c r="GFS227" s="227"/>
      <c r="GFT227" s="227"/>
      <c r="GFU227" s="228"/>
      <c r="GFV227" s="228"/>
      <c r="GFW227" s="228"/>
      <c r="GFX227" s="228"/>
      <c r="GFY227" s="228"/>
      <c r="GFZ227" s="228"/>
      <c r="GGA227" s="229"/>
      <c r="GGB227" s="230"/>
      <c r="GGC227" s="230"/>
      <c r="GGD227" s="231"/>
      <c r="GGE227" s="229"/>
      <c r="GGF227" s="230"/>
      <c r="GGG227" s="229"/>
      <c r="GGH227" s="229"/>
      <c r="GGI227" s="230"/>
      <c r="GGJ227" s="230"/>
      <c r="GGK227" s="230"/>
      <c r="GGL227" s="230"/>
      <c r="GGM227" s="230"/>
      <c r="GGN227" s="230"/>
      <c r="GGO227" s="230"/>
      <c r="GGP227" s="230"/>
      <c r="GGQ227" s="230"/>
      <c r="GGR227" s="230"/>
      <c r="GGS227" s="230"/>
      <c r="GGT227" s="230"/>
      <c r="GGU227" s="229"/>
      <c r="GGV227" s="226"/>
      <c r="GGW227" s="227"/>
      <c r="GGX227" s="227"/>
      <c r="GGY227" s="227"/>
      <c r="GGZ227" s="228"/>
      <c r="GHA227" s="228"/>
      <c r="GHB227" s="228"/>
      <c r="GHC227" s="228"/>
      <c r="GHD227" s="228"/>
      <c r="GHE227" s="228"/>
      <c r="GHF227" s="229"/>
      <c r="GHG227" s="230"/>
      <c r="GHH227" s="230"/>
      <c r="GHI227" s="231"/>
      <c r="GHJ227" s="229"/>
      <c r="GHK227" s="230"/>
      <c r="GHL227" s="229"/>
      <c r="GHM227" s="229"/>
      <c r="GHN227" s="230"/>
      <c r="GHO227" s="230"/>
      <c r="GHP227" s="230"/>
      <c r="GHQ227" s="230"/>
      <c r="GHR227" s="230"/>
      <c r="GHS227" s="230"/>
      <c r="GHT227" s="230"/>
      <c r="GHU227" s="230"/>
      <c r="GHV227" s="230"/>
      <c r="GHW227" s="230"/>
      <c r="GHX227" s="230"/>
      <c r="GHY227" s="230"/>
      <c r="GHZ227" s="229"/>
      <c r="GIA227" s="226"/>
      <c r="GIB227" s="227"/>
      <c r="GIC227" s="227"/>
      <c r="GID227" s="227"/>
      <c r="GIE227" s="228"/>
      <c r="GIF227" s="228"/>
      <c r="GIG227" s="228"/>
      <c r="GIH227" s="228"/>
      <c r="GII227" s="228"/>
      <c r="GIJ227" s="228"/>
      <c r="GIK227" s="229"/>
      <c r="GIL227" s="230"/>
      <c r="GIM227" s="230"/>
      <c r="GIN227" s="231"/>
      <c r="GIO227" s="229"/>
      <c r="GIP227" s="230"/>
      <c r="GIQ227" s="229"/>
      <c r="GIR227" s="229"/>
      <c r="GIS227" s="230"/>
      <c r="GIT227" s="230"/>
      <c r="GIU227" s="230"/>
      <c r="GIV227" s="230"/>
      <c r="GIW227" s="230"/>
      <c r="GIX227" s="230"/>
      <c r="GIY227" s="230"/>
      <c r="GIZ227" s="230"/>
      <c r="GJA227" s="230"/>
      <c r="GJB227" s="230"/>
      <c r="GJC227" s="230"/>
      <c r="GJD227" s="230"/>
      <c r="GJE227" s="229"/>
      <c r="GJF227" s="226"/>
      <c r="GJG227" s="227"/>
      <c r="GJH227" s="227"/>
      <c r="GJI227" s="227"/>
      <c r="GJJ227" s="228"/>
      <c r="GJK227" s="228"/>
      <c r="GJL227" s="228"/>
      <c r="GJM227" s="228"/>
      <c r="GJN227" s="228"/>
      <c r="GJO227" s="228"/>
      <c r="GJP227" s="229"/>
      <c r="GJQ227" s="230"/>
      <c r="GJR227" s="230"/>
      <c r="GJS227" s="231"/>
      <c r="GJT227" s="229"/>
      <c r="GJU227" s="230"/>
      <c r="GJV227" s="229"/>
      <c r="GJW227" s="229"/>
      <c r="GJX227" s="230"/>
      <c r="GJY227" s="230"/>
      <c r="GJZ227" s="230"/>
      <c r="GKA227" s="230"/>
      <c r="GKB227" s="230"/>
      <c r="GKC227" s="230"/>
      <c r="GKD227" s="230"/>
      <c r="GKE227" s="230"/>
      <c r="GKF227" s="230"/>
      <c r="GKG227" s="230"/>
      <c r="GKH227" s="230"/>
      <c r="GKI227" s="230"/>
      <c r="GKJ227" s="229"/>
      <c r="GKK227" s="226"/>
      <c r="GKL227" s="227"/>
      <c r="GKM227" s="227"/>
      <c r="GKN227" s="227"/>
      <c r="GKO227" s="228"/>
      <c r="GKP227" s="228"/>
      <c r="GKQ227" s="228"/>
      <c r="GKR227" s="228"/>
      <c r="GKS227" s="228"/>
      <c r="GKT227" s="228"/>
      <c r="GKU227" s="229"/>
      <c r="GKV227" s="230"/>
      <c r="GKW227" s="230"/>
      <c r="GKX227" s="231"/>
      <c r="GKY227" s="229"/>
      <c r="GKZ227" s="230"/>
      <c r="GLA227" s="229"/>
      <c r="GLB227" s="229"/>
      <c r="GLC227" s="230"/>
      <c r="GLD227" s="230"/>
      <c r="GLE227" s="230"/>
      <c r="GLF227" s="230"/>
      <c r="GLG227" s="230"/>
      <c r="GLH227" s="230"/>
      <c r="GLI227" s="230"/>
      <c r="GLJ227" s="230"/>
      <c r="GLK227" s="230"/>
      <c r="GLL227" s="230"/>
      <c r="GLM227" s="230"/>
      <c r="GLN227" s="230"/>
      <c r="GLO227" s="229"/>
      <c r="GLP227" s="226"/>
      <c r="GLQ227" s="227"/>
      <c r="GLR227" s="227"/>
      <c r="GLS227" s="227"/>
      <c r="GLT227" s="228"/>
      <c r="GLU227" s="228"/>
      <c r="GLV227" s="228"/>
      <c r="GLW227" s="228"/>
      <c r="GLX227" s="228"/>
      <c r="GLY227" s="228"/>
      <c r="GLZ227" s="229"/>
      <c r="GMA227" s="230"/>
      <c r="GMB227" s="230"/>
      <c r="GMC227" s="231"/>
      <c r="GMD227" s="229"/>
      <c r="GME227" s="230"/>
      <c r="GMF227" s="229"/>
      <c r="GMG227" s="229"/>
      <c r="GMH227" s="230"/>
      <c r="GMI227" s="230"/>
      <c r="GMJ227" s="230"/>
      <c r="GMK227" s="230"/>
      <c r="GML227" s="230"/>
      <c r="GMM227" s="230"/>
      <c r="GMN227" s="230"/>
      <c r="GMO227" s="230"/>
      <c r="GMP227" s="230"/>
      <c r="GMQ227" s="230"/>
      <c r="GMR227" s="230"/>
      <c r="GMS227" s="230"/>
      <c r="GMT227" s="229"/>
      <c r="GMU227" s="226"/>
      <c r="GMV227" s="227"/>
      <c r="GMW227" s="227"/>
      <c r="GMX227" s="227"/>
      <c r="GMY227" s="228"/>
      <c r="GMZ227" s="228"/>
      <c r="GNA227" s="228"/>
      <c r="GNB227" s="228"/>
      <c r="GNC227" s="228"/>
      <c r="GND227" s="228"/>
      <c r="GNE227" s="229"/>
      <c r="GNF227" s="230"/>
      <c r="GNG227" s="230"/>
      <c r="GNH227" s="231"/>
      <c r="GNI227" s="229"/>
      <c r="GNJ227" s="230"/>
      <c r="GNK227" s="229"/>
      <c r="GNL227" s="229"/>
      <c r="GNM227" s="230"/>
      <c r="GNN227" s="230"/>
      <c r="GNO227" s="230"/>
      <c r="GNP227" s="230"/>
      <c r="GNQ227" s="230"/>
      <c r="GNR227" s="230"/>
      <c r="GNS227" s="230"/>
      <c r="GNT227" s="230"/>
      <c r="GNU227" s="230"/>
      <c r="GNV227" s="230"/>
      <c r="GNW227" s="230"/>
      <c r="GNX227" s="230"/>
      <c r="GNY227" s="229"/>
      <c r="GNZ227" s="226"/>
      <c r="GOA227" s="227"/>
      <c r="GOB227" s="227"/>
      <c r="GOC227" s="227"/>
      <c r="GOD227" s="228"/>
      <c r="GOE227" s="228"/>
      <c r="GOF227" s="228"/>
      <c r="GOG227" s="228"/>
      <c r="GOH227" s="228"/>
      <c r="GOI227" s="228"/>
      <c r="GOJ227" s="229"/>
      <c r="GOK227" s="230"/>
      <c r="GOL227" s="230"/>
      <c r="GOM227" s="231"/>
      <c r="GON227" s="229"/>
      <c r="GOO227" s="230"/>
      <c r="GOP227" s="229"/>
      <c r="GOQ227" s="229"/>
      <c r="GOR227" s="230"/>
      <c r="GOS227" s="230"/>
      <c r="GOT227" s="230"/>
      <c r="GOU227" s="230"/>
      <c r="GOV227" s="230"/>
      <c r="GOW227" s="230"/>
      <c r="GOX227" s="230"/>
      <c r="GOY227" s="230"/>
      <c r="GOZ227" s="230"/>
      <c r="GPA227" s="230"/>
      <c r="GPB227" s="230"/>
      <c r="GPC227" s="230"/>
      <c r="GPD227" s="229"/>
      <c r="GPE227" s="226"/>
      <c r="GPF227" s="227"/>
      <c r="GPG227" s="227"/>
      <c r="GPH227" s="227"/>
      <c r="GPI227" s="228"/>
      <c r="GPJ227" s="228"/>
      <c r="GPK227" s="228"/>
      <c r="GPL227" s="228"/>
      <c r="GPM227" s="228"/>
      <c r="GPN227" s="228"/>
      <c r="GPO227" s="229"/>
      <c r="GPP227" s="230"/>
      <c r="GPQ227" s="230"/>
      <c r="GPR227" s="231"/>
      <c r="GPS227" s="229"/>
      <c r="GPT227" s="230"/>
      <c r="GPU227" s="229"/>
      <c r="GPV227" s="229"/>
      <c r="GPW227" s="230"/>
      <c r="GPX227" s="230"/>
      <c r="GPY227" s="230"/>
      <c r="GPZ227" s="230"/>
      <c r="GQA227" s="230"/>
      <c r="GQB227" s="230"/>
      <c r="GQC227" s="230"/>
      <c r="GQD227" s="230"/>
      <c r="GQE227" s="230"/>
      <c r="GQF227" s="230"/>
      <c r="GQG227" s="230"/>
      <c r="GQH227" s="230"/>
      <c r="GQI227" s="229"/>
      <c r="GQJ227" s="226"/>
      <c r="GQK227" s="227"/>
      <c r="GQL227" s="227"/>
      <c r="GQM227" s="227"/>
      <c r="GQN227" s="228"/>
      <c r="GQO227" s="228"/>
      <c r="GQP227" s="228"/>
      <c r="GQQ227" s="228"/>
      <c r="GQR227" s="228"/>
      <c r="GQS227" s="228"/>
      <c r="GQT227" s="229"/>
      <c r="GQU227" s="230"/>
      <c r="GQV227" s="230"/>
      <c r="GQW227" s="231"/>
      <c r="GQX227" s="229"/>
      <c r="GQY227" s="230"/>
      <c r="GQZ227" s="229"/>
      <c r="GRA227" s="229"/>
      <c r="GRB227" s="230"/>
      <c r="GRC227" s="230"/>
      <c r="GRD227" s="230"/>
      <c r="GRE227" s="230"/>
      <c r="GRF227" s="230"/>
      <c r="GRG227" s="230"/>
      <c r="GRH227" s="230"/>
      <c r="GRI227" s="230"/>
      <c r="GRJ227" s="230"/>
      <c r="GRK227" s="230"/>
      <c r="GRL227" s="230"/>
      <c r="GRM227" s="230"/>
      <c r="GRN227" s="229"/>
      <c r="GRO227" s="226"/>
      <c r="GRP227" s="227"/>
      <c r="GRQ227" s="227"/>
      <c r="GRR227" s="227"/>
      <c r="GRS227" s="228"/>
      <c r="GRT227" s="228"/>
      <c r="GRU227" s="228"/>
      <c r="GRV227" s="228"/>
      <c r="GRW227" s="228"/>
      <c r="GRX227" s="228"/>
      <c r="GRY227" s="229"/>
      <c r="GRZ227" s="230"/>
      <c r="GSA227" s="230"/>
      <c r="GSB227" s="231"/>
      <c r="GSC227" s="229"/>
      <c r="GSD227" s="230"/>
      <c r="GSE227" s="229"/>
      <c r="GSF227" s="229"/>
      <c r="GSG227" s="230"/>
      <c r="GSH227" s="230"/>
      <c r="GSI227" s="230"/>
      <c r="GSJ227" s="230"/>
      <c r="GSK227" s="230"/>
      <c r="GSL227" s="230"/>
      <c r="GSM227" s="230"/>
      <c r="GSN227" s="230"/>
      <c r="GSO227" s="230"/>
      <c r="GSP227" s="230"/>
      <c r="GSQ227" s="230"/>
      <c r="GSR227" s="230"/>
      <c r="GSS227" s="229"/>
      <c r="GST227" s="226"/>
      <c r="GSU227" s="227"/>
      <c r="GSV227" s="227"/>
      <c r="GSW227" s="227"/>
      <c r="GSX227" s="228"/>
      <c r="GSY227" s="228"/>
      <c r="GSZ227" s="228"/>
      <c r="GTA227" s="228"/>
      <c r="GTB227" s="228"/>
      <c r="GTC227" s="228"/>
      <c r="GTD227" s="229"/>
      <c r="GTE227" s="230"/>
      <c r="GTF227" s="230"/>
      <c r="GTG227" s="231"/>
      <c r="GTH227" s="229"/>
      <c r="GTI227" s="230"/>
      <c r="GTJ227" s="229"/>
      <c r="GTK227" s="229"/>
      <c r="GTL227" s="230"/>
      <c r="GTM227" s="230"/>
      <c r="GTN227" s="230"/>
      <c r="GTO227" s="230"/>
      <c r="GTP227" s="230"/>
      <c r="GTQ227" s="230"/>
      <c r="GTR227" s="230"/>
      <c r="GTS227" s="230"/>
      <c r="GTT227" s="230"/>
      <c r="GTU227" s="230"/>
      <c r="GTV227" s="230"/>
      <c r="GTW227" s="230"/>
      <c r="GTX227" s="229"/>
      <c r="GTY227" s="226"/>
      <c r="GTZ227" s="227"/>
      <c r="GUA227" s="227"/>
      <c r="GUB227" s="227"/>
      <c r="GUC227" s="228"/>
      <c r="GUD227" s="228"/>
      <c r="GUE227" s="228"/>
      <c r="GUF227" s="228"/>
      <c r="GUG227" s="228"/>
      <c r="GUH227" s="228"/>
      <c r="GUI227" s="229"/>
      <c r="GUJ227" s="230"/>
      <c r="GUK227" s="230"/>
      <c r="GUL227" s="231"/>
      <c r="GUM227" s="229"/>
      <c r="GUN227" s="230"/>
      <c r="GUO227" s="229"/>
      <c r="GUP227" s="229"/>
      <c r="GUQ227" s="230"/>
      <c r="GUR227" s="230"/>
      <c r="GUS227" s="230"/>
      <c r="GUT227" s="230"/>
      <c r="GUU227" s="230"/>
      <c r="GUV227" s="230"/>
      <c r="GUW227" s="230"/>
      <c r="GUX227" s="230"/>
      <c r="GUY227" s="230"/>
      <c r="GUZ227" s="230"/>
      <c r="GVA227" s="230"/>
      <c r="GVB227" s="230"/>
      <c r="GVC227" s="229"/>
      <c r="GVD227" s="226"/>
      <c r="GVE227" s="227"/>
      <c r="GVF227" s="227"/>
      <c r="GVG227" s="227"/>
      <c r="GVH227" s="228"/>
      <c r="GVI227" s="228"/>
      <c r="GVJ227" s="228"/>
      <c r="GVK227" s="228"/>
      <c r="GVL227" s="228"/>
      <c r="GVM227" s="228"/>
      <c r="GVN227" s="229"/>
      <c r="GVO227" s="230"/>
      <c r="GVP227" s="230"/>
      <c r="GVQ227" s="231"/>
      <c r="GVR227" s="229"/>
      <c r="GVS227" s="230"/>
      <c r="GVT227" s="229"/>
      <c r="GVU227" s="229"/>
      <c r="GVV227" s="230"/>
      <c r="GVW227" s="230"/>
      <c r="GVX227" s="230"/>
      <c r="GVY227" s="230"/>
      <c r="GVZ227" s="230"/>
      <c r="GWA227" s="230"/>
      <c r="GWB227" s="230"/>
      <c r="GWC227" s="230"/>
      <c r="GWD227" s="230"/>
      <c r="GWE227" s="230"/>
      <c r="GWF227" s="230"/>
      <c r="GWG227" s="230"/>
      <c r="GWH227" s="229"/>
      <c r="GWI227" s="226"/>
      <c r="GWJ227" s="227"/>
      <c r="GWK227" s="227"/>
      <c r="GWL227" s="227"/>
      <c r="GWM227" s="228"/>
      <c r="GWN227" s="228"/>
      <c r="GWO227" s="228"/>
      <c r="GWP227" s="228"/>
      <c r="GWQ227" s="228"/>
      <c r="GWR227" s="228"/>
      <c r="GWS227" s="229"/>
      <c r="GWT227" s="230"/>
      <c r="GWU227" s="230"/>
      <c r="GWV227" s="231"/>
      <c r="GWW227" s="229"/>
      <c r="GWX227" s="230"/>
      <c r="GWY227" s="229"/>
      <c r="GWZ227" s="229"/>
      <c r="GXA227" s="230"/>
      <c r="GXB227" s="230"/>
      <c r="GXC227" s="230"/>
      <c r="GXD227" s="230"/>
      <c r="GXE227" s="230"/>
      <c r="GXF227" s="230"/>
      <c r="GXG227" s="230"/>
      <c r="GXH227" s="230"/>
      <c r="GXI227" s="230"/>
      <c r="GXJ227" s="230"/>
      <c r="GXK227" s="230"/>
      <c r="GXL227" s="230"/>
      <c r="GXM227" s="229"/>
      <c r="GXN227" s="226"/>
      <c r="GXO227" s="227"/>
      <c r="GXP227" s="227"/>
      <c r="GXQ227" s="227"/>
      <c r="GXR227" s="228"/>
      <c r="GXS227" s="228"/>
      <c r="GXT227" s="228"/>
      <c r="GXU227" s="228"/>
      <c r="GXV227" s="228"/>
      <c r="GXW227" s="228"/>
      <c r="GXX227" s="229"/>
      <c r="GXY227" s="230"/>
      <c r="GXZ227" s="230"/>
      <c r="GYA227" s="231"/>
      <c r="GYB227" s="229"/>
      <c r="GYC227" s="230"/>
      <c r="GYD227" s="229"/>
      <c r="GYE227" s="229"/>
      <c r="GYF227" s="230"/>
      <c r="GYG227" s="230"/>
      <c r="GYH227" s="230"/>
      <c r="GYI227" s="230"/>
      <c r="GYJ227" s="230"/>
      <c r="GYK227" s="230"/>
      <c r="GYL227" s="230"/>
      <c r="GYM227" s="230"/>
      <c r="GYN227" s="230"/>
      <c r="GYO227" s="230"/>
      <c r="GYP227" s="230"/>
      <c r="GYQ227" s="230"/>
      <c r="GYR227" s="229"/>
      <c r="GYS227" s="226"/>
      <c r="GYT227" s="227"/>
      <c r="GYU227" s="227"/>
      <c r="GYV227" s="227"/>
      <c r="GYW227" s="228"/>
      <c r="GYX227" s="228"/>
      <c r="GYY227" s="228"/>
      <c r="GYZ227" s="228"/>
      <c r="GZA227" s="228"/>
      <c r="GZB227" s="228"/>
      <c r="GZC227" s="229"/>
      <c r="GZD227" s="230"/>
      <c r="GZE227" s="230"/>
      <c r="GZF227" s="231"/>
      <c r="GZG227" s="229"/>
      <c r="GZH227" s="230"/>
      <c r="GZI227" s="229"/>
      <c r="GZJ227" s="229"/>
      <c r="GZK227" s="230"/>
      <c r="GZL227" s="230"/>
      <c r="GZM227" s="230"/>
      <c r="GZN227" s="230"/>
      <c r="GZO227" s="230"/>
      <c r="GZP227" s="230"/>
      <c r="GZQ227" s="230"/>
      <c r="GZR227" s="230"/>
      <c r="GZS227" s="230"/>
      <c r="GZT227" s="230"/>
      <c r="GZU227" s="230"/>
      <c r="GZV227" s="230"/>
      <c r="GZW227" s="229"/>
      <c r="GZX227" s="226"/>
      <c r="GZY227" s="227"/>
      <c r="GZZ227" s="227"/>
      <c r="HAA227" s="227"/>
      <c r="HAB227" s="228"/>
      <c r="HAC227" s="228"/>
      <c r="HAD227" s="228"/>
      <c r="HAE227" s="228"/>
      <c r="HAF227" s="228"/>
      <c r="HAG227" s="228"/>
      <c r="HAH227" s="229"/>
      <c r="HAI227" s="230"/>
      <c r="HAJ227" s="230"/>
      <c r="HAK227" s="231"/>
      <c r="HAL227" s="229"/>
      <c r="HAM227" s="230"/>
      <c r="HAN227" s="229"/>
      <c r="HAO227" s="229"/>
      <c r="HAP227" s="230"/>
      <c r="HAQ227" s="230"/>
      <c r="HAR227" s="230"/>
      <c r="HAS227" s="230"/>
      <c r="HAT227" s="230"/>
      <c r="HAU227" s="230"/>
      <c r="HAV227" s="230"/>
      <c r="HAW227" s="230"/>
      <c r="HAX227" s="230"/>
      <c r="HAY227" s="230"/>
      <c r="HAZ227" s="230"/>
      <c r="HBA227" s="230"/>
      <c r="HBB227" s="229"/>
      <c r="HBC227" s="226"/>
      <c r="HBD227" s="227"/>
      <c r="HBE227" s="227"/>
      <c r="HBF227" s="227"/>
      <c r="HBG227" s="228"/>
      <c r="HBH227" s="228"/>
      <c r="HBI227" s="228"/>
      <c r="HBJ227" s="228"/>
      <c r="HBK227" s="228"/>
      <c r="HBL227" s="228"/>
      <c r="HBM227" s="229"/>
      <c r="HBN227" s="230"/>
      <c r="HBO227" s="230"/>
      <c r="HBP227" s="231"/>
      <c r="HBQ227" s="229"/>
      <c r="HBR227" s="230"/>
      <c r="HBS227" s="229"/>
      <c r="HBT227" s="229"/>
      <c r="HBU227" s="230"/>
      <c r="HBV227" s="230"/>
      <c r="HBW227" s="230"/>
      <c r="HBX227" s="230"/>
      <c r="HBY227" s="230"/>
      <c r="HBZ227" s="230"/>
      <c r="HCA227" s="230"/>
      <c r="HCB227" s="230"/>
      <c r="HCC227" s="230"/>
      <c r="HCD227" s="230"/>
      <c r="HCE227" s="230"/>
      <c r="HCF227" s="230"/>
      <c r="HCG227" s="229"/>
      <c r="HCH227" s="226"/>
      <c r="HCI227" s="227"/>
      <c r="HCJ227" s="227"/>
      <c r="HCK227" s="227"/>
      <c r="HCL227" s="228"/>
      <c r="HCM227" s="228"/>
      <c r="HCN227" s="228"/>
      <c r="HCO227" s="228"/>
      <c r="HCP227" s="228"/>
      <c r="HCQ227" s="228"/>
      <c r="HCR227" s="229"/>
      <c r="HCS227" s="230"/>
      <c r="HCT227" s="230"/>
      <c r="HCU227" s="231"/>
      <c r="HCV227" s="229"/>
      <c r="HCW227" s="230"/>
      <c r="HCX227" s="229"/>
      <c r="HCY227" s="229"/>
      <c r="HCZ227" s="230"/>
      <c r="HDA227" s="230"/>
      <c r="HDB227" s="230"/>
      <c r="HDC227" s="230"/>
      <c r="HDD227" s="230"/>
      <c r="HDE227" s="230"/>
      <c r="HDF227" s="230"/>
      <c r="HDG227" s="230"/>
      <c r="HDH227" s="230"/>
      <c r="HDI227" s="230"/>
      <c r="HDJ227" s="230"/>
      <c r="HDK227" s="230"/>
      <c r="HDL227" s="229"/>
      <c r="HDM227" s="226"/>
      <c r="HDN227" s="227"/>
      <c r="HDO227" s="227"/>
      <c r="HDP227" s="227"/>
      <c r="HDQ227" s="228"/>
      <c r="HDR227" s="228"/>
      <c r="HDS227" s="228"/>
      <c r="HDT227" s="228"/>
      <c r="HDU227" s="228"/>
      <c r="HDV227" s="228"/>
      <c r="HDW227" s="229"/>
      <c r="HDX227" s="230"/>
      <c r="HDY227" s="230"/>
      <c r="HDZ227" s="231"/>
      <c r="HEA227" s="229"/>
      <c r="HEB227" s="230"/>
      <c r="HEC227" s="229"/>
      <c r="HED227" s="229"/>
      <c r="HEE227" s="230"/>
      <c r="HEF227" s="230"/>
      <c r="HEG227" s="230"/>
      <c r="HEH227" s="230"/>
      <c r="HEI227" s="230"/>
      <c r="HEJ227" s="230"/>
      <c r="HEK227" s="230"/>
      <c r="HEL227" s="230"/>
      <c r="HEM227" s="230"/>
      <c r="HEN227" s="230"/>
      <c r="HEO227" s="230"/>
      <c r="HEP227" s="230"/>
      <c r="HEQ227" s="229"/>
      <c r="HER227" s="226"/>
      <c r="HES227" s="227"/>
      <c r="HET227" s="227"/>
      <c r="HEU227" s="227"/>
      <c r="HEV227" s="228"/>
      <c r="HEW227" s="228"/>
      <c r="HEX227" s="228"/>
      <c r="HEY227" s="228"/>
      <c r="HEZ227" s="228"/>
      <c r="HFA227" s="228"/>
      <c r="HFB227" s="229"/>
      <c r="HFC227" s="230"/>
      <c r="HFD227" s="230"/>
      <c r="HFE227" s="231"/>
      <c r="HFF227" s="229"/>
      <c r="HFG227" s="230"/>
      <c r="HFH227" s="229"/>
      <c r="HFI227" s="229"/>
      <c r="HFJ227" s="230"/>
      <c r="HFK227" s="230"/>
      <c r="HFL227" s="230"/>
      <c r="HFM227" s="230"/>
      <c r="HFN227" s="230"/>
      <c r="HFO227" s="230"/>
      <c r="HFP227" s="230"/>
      <c r="HFQ227" s="230"/>
      <c r="HFR227" s="230"/>
      <c r="HFS227" s="230"/>
      <c r="HFT227" s="230"/>
      <c r="HFU227" s="230"/>
      <c r="HFV227" s="229"/>
      <c r="HFW227" s="226"/>
      <c r="HFX227" s="227"/>
      <c r="HFY227" s="227"/>
      <c r="HFZ227" s="227"/>
      <c r="HGA227" s="228"/>
      <c r="HGB227" s="228"/>
      <c r="HGC227" s="228"/>
      <c r="HGD227" s="228"/>
      <c r="HGE227" s="228"/>
      <c r="HGF227" s="228"/>
      <c r="HGG227" s="229"/>
      <c r="HGH227" s="230"/>
      <c r="HGI227" s="230"/>
      <c r="HGJ227" s="231"/>
      <c r="HGK227" s="229"/>
      <c r="HGL227" s="230"/>
      <c r="HGM227" s="229"/>
      <c r="HGN227" s="229"/>
      <c r="HGO227" s="230"/>
      <c r="HGP227" s="230"/>
      <c r="HGQ227" s="230"/>
      <c r="HGR227" s="230"/>
      <c r="HGS227" s="230"/>
      <c r="HGT227" s="230"/>
      <c r="HGU227" s="230"/>
      <c r="HGV227" s="230"/>
      <c r="HGW227" s="230"/>
      <c r="HGX227" s="230"/>
      <c r="HGY227" s="230"/>
      <c r="HGZ227" s="230"/>
      <c r="HHA227" s="229"/>
      <c r="HHB227" s="226"/>
      <c r="HHC227" s="227"/>
      <c r="HHD227" s="227"/>
      <c r="HHE227" s="227"/>
      <c r="HHF227" s="228"/>
      <c r="HHG227" s="228"/>
      <c r="HHH227" s="228"/>
      <c r="HHI227" s="228"/>
      <c r="HHJ227" s="228"/>
      <c r="HHK227" s="228"/>
      <c r="HHL227" s="229"/>
      <c r="HHM227" s="230"/>
      <c r="HHN227" s="230"/>
      <c r="HHO227" s="231"/>
      <c r="HHP227" s="229"/>
      <c r="HHQ227" s="230"/>
      <c r="HHR227" s="229"/>
      <c r="HHS227" s="229"/>
      <c r="HHT227" s="230"/>
      <c r="HHU227" s="230"/>
      <c r="HHV227" s="230"/>
      <c r="HHW227" s="230"/>
      <c r="HHX227" s="230"/>
      <c r="HHY227" s="230"/>
      <c r="HHZ227" s="230"/>
      <c r="HIA227" s="230"/>
      <c r="HIB227" s="230"/>
      <c r="HIC227" s="230"/>
      <c r="HID227" s="230"/>
      <c r="HIE227" s="230"/>
      <c r="HIF227" s="229"/>
      <c r="HIG227" s="226"/>
      <c r="HIH227" s="227"/>
      <c r="HII227" s="227"/>
      <c r="HIJ227" s="227"/>
      <c r="HIK227" s="228"/>
      <c r="HIL227" s="228"/>
      <c r="HIM227" s="228"/>
      <c r="HIN227" s="228"/>
      <c r="HIO227" s="228"/>
      <c r="HIP227" s="228"/>
      <c r="HIQ227" s="229"/>
      <c r="HIR227" s="230"/>
      <c r="HIS227" s="230"/>
      <c r="HIT227" s="231"/>
      <c r="HIU227" s="229"/>
      <c r="HIV227" s="230"/>
      <c r="HIW227" s="229"/>
      <c r="HIX227" s="229"/>
      <c r="HIY227" s="230"/>
      <c r="HIZ227" s="230"/>
      <c r="HJA227" s="230"/>
      <c r="HJB227" s="230"/>
      <c r="HJC227" s="230"/>
      <c r="HJD227" s="230"/>
      <c r="HJE227" s="230"/>
      <c r="HJF227" s="230"/>
      <c r="HJG227" s="230"/>
      <c r="HJH227" s="230"/>
      <c r="HJI227" s="230"/>
      <c r="HJJ227" s="230"/>
      <c r="HJK227" s="229"/>
      <c r="HJL227" s="226"/>
      <c r="HJM227" s="227"/>
      <c r="HJN227" s="227"/>
      <c r="HJO227" s="227"/>
      <c r="HJP227" s="228"/>
      <c r="HJQ227" s="228"/>
      <c r="HJR227" s="228"/>
      <c r="HJS227" s="228"/>
      <c r="HJT227" s="228"/>
      <c r="HJU227" s="228"/>
      <c r="HJV227" s="229"/>
      <c r="HJW227" s="230"/>
      <c r="HJX227" s="230"/>
      <c r="HJY227" s="231"/>
      <c r="HJZ227" s="229"/>
      <c r="HKA227" s="230"/>
      <c r="HKB227" s="229"/>
      <c r="HKC227" s="229"/>
      <c r="HKD227" s="230"/>
      <c r="HKE227" s="230"/>
      <c r="HKF227" s="230"/>
      <c r="HKG227" s="230"/>
      <c r="HKH227" s="230"/>
      <c r="HKI227" s="230"/>
      <c r="HKJ227" s="230"/>
      <c r="HKK227" s="230"/>
      <c r="HKL227" s="230"/>
      <c r="HKM227" s="230"/>
      <c r="HKN227" s="230"/>
      <c r="HKO227" s="230"/>
      <c r="HKP227" s="229"/>
      <c r="HKQ227" s="226"/>
      <c r="HKR227" s="227"/>
      <c r="HKS227" s="227"/>
      <c r="HKT227" s="227"/>
      <c r="HKU227" s="228"/>
      <c r="HKV227" s="228"/>
      <c r="HKW227" s="228"/>
      <c r="HKX227" s="228"/>
      <c r="HKY227" s="228"/>
      <c r="HKZ227" s="228"/>
      <c r="HLA227" s="229"/>
      <c r="HLB227" s="230"/>
      <c r="HLC227" s="230"/>
      <c r="HLD227" s="231"/>
      <c r="HLE227" s="229"/>
      <c r="HLF227" s="230"/>
      <c r="HLG227" s="229"/>
      <c r="HLH227" s="229"/>
      <c r="HLI227" s="230"/>
      <c r="HLJ227" s="230"/>
      <c r="HLK227" s="230"/>
      <c r="HLL227" s="230"/>
      <c r="HLM227" s="230"/>
      <c r="HLN227" s="230"/>
      <c r="HLO227" s="230"/>
      <c r="HLP227" s="230"/>
      <c r="HLQ227" s="230"/>
      <c r="HLR227" s="230"/>
      <c r="HLS227" s="230"/>
      <c r="HLT227" s="230"/>
      <c r="HLU227" s="229"/>
      <c r="HLV227" s="226"/>
      <c r="HLW227" s="227"/>
      <c r="HLX227" s="227"/>
      <c r="HLY227" s="227"/>
      <c r="HLZ227" s="228"/>
      <c r="HMA227" s="228"/>
      <c r="HMB227" s="228"/>
      <c r="HMC227" s="228"/>
      <c r="HMD227" s="228"/>
      <c r="HME227" s="228"/>
      <c r="HMF227" s="229"/>
      <c r="HMG227" s="230"/>
      <c r="HMH227" s="230"/>
      <c r="HMI227" s="231"/>
      <c r="HMJ227" s="229"/>
      <c r="HMK227" s="230"/>
      <c r="HML227" s="229"/>
      <c r="HMM227" s="229"/>
      <c r="HMN227" s="230"/>
      <c r="HMO227" s="230"/>
      <c r="HMP227" s="230"/>
      <c r="HMQ227" s="230"/>
      <c r="HMR227" s="230"/>
      <c r="HMS227" s="230"/>
      <c r="HMT227" s="230"/>
      <c r="HMU227" s="230"/>
      <c r="HMV227" s="230"/>
      <c r="HMW227" s="230"/>
      <c r="HMX227" s="230"/>
      <c r="HMY227" s="230"/>
      <c r="HMZ227" s="229"/>
      <c r="HNA227" s="226"/>
      <c r="HNB227" s="227"/>
      <c r="HNC227" s="227"/>
      <c r="HND227" s="227"/>
      <c r="HNE227" s="228"/>
      <c r="HNF227" s="228"/>
      <c r="HNG227" s="228"/>
      <c r="HNH227" s="228"/>
      <c r="HNI227" s="228"/>
      <c r="HNJ227" s="228"/>
      <c r="HNK227" s="229"/>
      <c r="HNL227" s="230"/>
      <c r="HNM227" s="230"/>
      <c r="HNN227" s="231"/>
      <c r="HNO227" s="229"/>
      <c r="HNP227" s="230"/>
      <c r="HNQ227" s="229"/>
      <c r="HNR227" s="229"/>
      <c r="HNS227" s="230"/>
      <c r="HNT227" s="230"/>
      <c r="HNU227" s="230"/>
      <c r="HNV227" s="230"/>
      <c r="HNW227" s="230"/>
      <c r="HNX227" s="230"/>
      <c r="HNY227" s="230"/>
      <c r="HNZ227" s="230"/>
      <c r="HOA227" s="230"/>
      <c r="HOB227" s="230"/>
      <c r="HOC227" s="230"/>
      <c r="HOD227" s="230"/>
      <c r="HOE227" s="229"/>
      <c r="HOF227" s="226"/>
      <c r="HOG227" s="227"/>
      <c r="HOH227" s="227"/>
      <c r="HOI227" s="227"/>
      <c r="HOJ227" s="228"/>
      <c r="HOK227" s="228"/>
      <c r="HOL227" s="228"/>
      <c r="HOM227" s="228"/>
      <c r="HON227" s="228"/>
      <c r="HOO227" s="228"/>
      <c r="HOP227" s="229"/>
      <c r="HOQ227" s="230"/>
      <c r="HOR227" s="230"/>
      <c r="HOS227" s="231"/>
      <c r="HOT227" s="229"/>
      <c r="HOU227" s="230"/>
      <c r="HOV227" s="229"/>
      <c r="HOW227" s="229"/>
      <c r="HOX227" s="230"/>
      <c r="HOY227" s="230"/>
      <c r="HOZ227" s="230"/>
      <c r="HPA227" s="230"/>
      <c r="HPB227" s="230"/>
      <c r="HPC227" s="230"/>
      <c r="HPD227" s="230"/>
      <c r="HPE227" s="230"/>
      <c r="HPF227" s="230"/>
      <c r="HPG227" s="230"/>
      <c r="HPH227" s="230"/>
      <c r="HPI227" s="230"/>
      <c r="HPJ227" s="229"/>
      <c r="HPK227" s="226"/>
      <c r="HPL227" s="227"/>
      <c r="HPM227" s="227"/>
      <c r="HPN227" s="227"/>
      <c r="HPO227" s="228"/>
      <c r="HPP227" s="228"/>
      <c r="HPQ227" s="228"/>
      <c r="HPR227" s="228"/>
      <c r="HPS227" s="228"/>
      <c r="HPT227" s="228"/>
      <c r="HPU227" s="229"/>
      <c r="HPV227" s="230"/>
      <c r="HPW227" s="230"/>
      <c r="HPX227" s="231"/>
      <c r="HPY227" s="229"/>
      <c r="HPZ227" s="230"/>
      <c r="HQA227" s="229"/>
      <c r="HQB227" s="229"/>
      <c r="HQC227" s="230"/>
      <c r="HQD227" s="230"/>
      <c r="HQE227" s="230"/>
      <c r="HQF227" s="230"/>
      <c r="HQG227" s="230"/>
      <c r="HQH227" s="230"/>
      <c r="HQI227" s="230"/>
      <c r="HQJ227" s="230"/>
      <c r="HQK227" s="230"/>
      <c r="HQL227" s="230"/>
      <c r="HQM227" s="230"/>
      <c r="HQN227" s="230"/>
      <c r="HQO227" s="229"/>
      <c r="HQP227" s="226"/>
      <c r="HQQ227" s="227"/>
      <c r="HQR227" s="227"/>
      <c r="HQS227" s="227"/>
      <c r="HQT227" s="228"/>
      <c r="HQU227" s="228"/>
      <c r="HQV227" s="228"/>
      <c r="HQW227" s="228"/>
      <c r="HQX227" s="228"/>
      <c r="HQY227" s="228"/>
      <c r="HQZ227" s="229"/>
      <c r="HRA227" s="230"/>
      <c r="HRB227" s="230"/>
      <c r="HRC227" s="231"/>
      <c r="HRD227" s="229"/>
      <c r="HRE227" s="230"/>
      <c r="HRF227" s="229"/>
      <c r="HRG227" s="229"/>
      <c r="HRH227" s="230"/>
      <c r="HRI227" s="230"/>
      <c r="HRJ227" s="230"/>
      <c r="HRK227" s="230"/>
      <c r="HRL227" s="230"/>
      <c r="HRM227" s="230"/>
      <c r="HRN227" s="230"/>
      <c r="HRO227" s="230"/>
      <c r="HRP227" s="230"/>
      <c r="HRQ227" s="230"/>
      <c r="HRR227" s="230"/>
      <c r="HRS227" s="230"/>
      <c r="HRT227" s="229"/>
      <c r="HRU227" s="226"/>
      <c r="HRV227" s="227"/>
      <c r="HRW227" s="227"/>
      <c r="HRX227" s="227"/>
      <c r="HRY227" s="228"/>
      <c r="HRZ227" s="228"/>
      <c r="HSA227" s="228"/>
      <c r="HSB227" s="228"/>
      <c r="HSC227" s="228"/>
      <c r="HSD227" s="228"/>
      <c r="HSE227" s="229"/>
      <c r="HSF227" s="230"/>
      <c r="HSG227" s="230"/>
      <c r="HSH227" s="231"/>
      <c r="HSI227" s="229"/>
      <c r="HSJ227" s="230"/>
      <c r="HSK227" s="229"/>
      <c r="HSL227" s="229"/>
      <c r="HSM227" s="230"/>
      <c r="HSN227" s="230"/>
      <c r="HSO227" s="230"/>
      <c r="HSP227" s="230"/>
      <c r="HSQ227" s="230"/>
      <c r="HSR227" s="230"/>
      <c r="HSS227" s="230"/>
      <c r="HST227" s="230"/>
      <c r="HSU227" s="230"/>
      <c r="HSV227" s="230"/>
      <c r="HSW227" s="230"/>
      <c r="HSX227" s="230"/>
      <c r="HSY227" s="229"/>
      <c r="HSZ227" s="226"/>
      <c r="HTA227" s="227"/>
      <c r="HTB227" s="227"/>
      <c r="HTC227" s="227"/>
      <c r="HTD227" s="228"/>
      <c r="HTE227" s="228"/>
      <c r="HTF227" s="228"/>
      <c r="HTG227" s="228"/>
      <c r="HTH227" s="228"/>
      <c r="HTI227" s="228"/>
      <c r="HTJ227" s="229"/>
      <c r="HTK227" s="230"/>
      <c r="HTL227" s="230"/>
      <c r="HTM227" s="231"/>
      <c r="HTN227" s="229"/>
      <c r="HTO227" s="230"/>
      <c r="HTP227" s="229"/>
      <c r="HTQ227" s="229"/>
      <c r="HTR227" s="230"/>
      <c r="HTS227" s="230"/>
      <c r="HTT227" s="230"/>
      <c r="HTU227" s="230"/>
      <c r="HTV227" s="230"/>
      <c r="HTW227" s="230"/>
      <c r="HTX227" s="230"/>
      <c r="HTY227" s="230"/>
      <c r="HTZ227" s="230"/>
      <c r="HUA227" s="230"/>
      <c r="HUB227" s="230"/>
      <c r="HUC227" s="230"/>
      <c r="HUD227" s="229"/>
      <c r="HUE227" s="226"/>
      <c r="HUF227" s="227"/>
      <c r="HUG227" s="227"/>
      <c r="HUH227" s="227"/>
      <c r="HUI227" s="228"/>
      <c r="HUJ227" s="228"/>
      <c r="HUK227" s="228"/>
      <c r="HUL227" s="228"/>
      <c r="HUM227" s="228"/>
      <c r="HUN227" s="228"/>
      <c r="HUO227" s="229"/>
      <c r="HUP227" s="230"/>
      <c r="HUQ227" s="230"/>
      <c r="HUR227" s="231"/>
      <c r="HUS227" s="229"/>
      <c r="HUT227" s="230"/>
      <c r="HUU227" s="229"/>
      <c r="HUV227" s="229"/>
      <c r="HUW227" s="230"/>
      <c r="HUX227" s="230"/>
      <c r="HUY227" s="230"/>
      <c r="HUZ227" s="230"/>
      <c r="HVA227" s="230"/>
      <c r="HVB227" s="230"/>
      <c r="HVC227" s="230"/>
      <c r="HVD227" s="230"/>
      <c r="HVE227" s="230"/>
      <c r="HVF227" s="230"/>
      <c r="HVG227" s="230"/>
      <c r="HVH227" s="230"/>
      <c r="HVI227" s="229"/>
      <c r="HVJ227" s="226"/>
      <c r="HVK227" s="227"/>
      <c r="HVL227" s="227"/>
      <c r="HVM227" s="227"/>
      <c r="HVN227" s="228"/>
      <c r="HVO227" s="228"/>
      <c r="HVP227" s="228"/>
      <c r="HVQ227" s="228"/>
      <c r="HVR227" s="228"/>
      <c r="HVS227" s="228"/>
      <c r="HVT227" s="229"/>
      <c r="HVU227" s="230"/>
      <c r="HVV227" s="230"/>
      <c r="HVW227" s="231"/>
      <c r="HVX227" s="229"/>
      <c r="HVY227" s="230"/>
      <c r="HVZ227" s="229"/>
      <c r="HWA227" s="229"/>
      <c r="HWB227" s="230"/>
      <c r="HWC227" s="230"/>
      <c r="HWD227" s="230"/>
      <c r="HWE227" s="230"/>
      <c r="HWF227" s="230"/>
      <c r="HWG227" s="230"/>
      <c r="HWH227" s="230"/>
      <c r="HWI227" s="230"/>
      <c r="HWJ227" s="230"/>
      <c r="HWK227" s="230"/>
      <c r="HWL227" s="230"/>
      <c r="HWM227" s="230"/>
      <c r="HWN227" s="229"/>
      <c r="HWO227" s="226"/>
      <c r="HWP227" s="227"/>
      <c r="HWQ227" s="227"/>
      <c r="HWR227" s="227"/>
      <c r="HWS227" s="228"/>
      <c r="HWT227" s="228"/>
      <c r="HWU227" s="228"/>
      <c r="HWV227" s="228"/>
      <c r="HWW227" s="228"/>
      <c r="HWX227" s="228"/>
      <c r="HWY227" s="229"/>
      <c r="HWZ227" s="230"/>
      <c r="HXA227" s="230"/>
      <c r="HXB227" s="231"/>
      <c r="HXC227" s="229"/>
      <c r="HXD227" s="230"/>
      <c r="HXE227" s="229"/>
      <c r="HXF227" s="229"/>
      <c r="HXG227" s="230"/>
      <c r="HXH227" s="230"/>
      <c r="HXI227" s="230"/>
      <c r="HXJ227" s="230"/>
      <c r="HXK227" s="230"/>
      <c r="HXL227" s="230"/>
      <c r="HXM227" s="230"/>
      <c r="HXN227" s="230"/>
      <c r="HXO227" s="230"/>
      <c r="HXP227" s="230"/>
      <c r="HXQ227" s="230"/>
      <c r="HXR227" s="230"/>
      <c r="HXS227" s="229"/>
      <c r="HXT227" s="226"/>
      <c r="HXU227" s="227"/>
      <c r="HXV227" s="227"/>
      <c r="HXW227" s="227"/>
      <c r="HXX227" s="228"/>
      <c r="HXY227" s="228"/>
      <c r="HXZ227" s="228"/>
      <c r="HYA227" s="228"/>
      <c r="HYB227" s="228"/>
      <c r="HYC227" s="228"/>
      <c r="HYD227" s="229"/>
      <c r="HYE227" s="230"/>
      <c r="HYF227" s="230"/>
      <c r="HYG227" s="231"/>
      <c r="HYH227" s="229"/>
      <c r="HYI227" s="230"/>
      <c r="HYJ227" s="229"/>
      <c r="HYK227" s="229"/>
      <c r="HYL227" s="230"/>
      <c r="HYM227" s="230"/>
      <c r="HYN227" s="230"/>
      <c r="HYO227" s="230"/>
      <c r="HYP227" s="230"/>
      <c r="HYQ227" s="230"/>
      <c r="HYR227" s="230"/>
      <c r="HYS227" s="230"/>
      <c r="HYT227" s="230"/>
      <c r="HYU227" s="230"/>
      <c r="HYV227" s="230"/>
      <c r="HYW227" s="230"/>
      <c r="HYX227" s="229"/>
      <c r="HYY227" s="226"/>
      <c r="HYZ227" s="227"/>
      <c r="HZA227" s="227"/>
      <c r="HZB227" s="227"/>
      <c r="HZC227" s="228"/>
      <c r="HZD227" s="228"/>
      <c r="HZE227" s="228"/>
      <c r="HZF227" s="228"/>
      <c r="HZG227" s="228"/>
      <c r="HZH227" s="228"/>
      <c r="HZI227" s="229"/>
      <c r="HZJ227" s="230"/>
      <c r="HZK227" s="230"/>
      <c r="HZL227" s="231"/>
      <c r="HZM227" s="229"/>
      <c r="HZN227" s="230"/>
      <c r="HZO227" s="229"/>
      <c r="HZP227" s="229"/>
      <c r="HZQ227" s="230"/>
      <c r="HZR227" s="230"/>
      <c r="HZS227" s="230"/>
      <c r="HZT227" s="230"/>
      <c r="HZU227" s="230"/>
      <c r="HZV227" s="230"/>
      <c r="HZW227" s="230"/>
      <c r="HZX227" s="230"/>
      <c r="HZY227" s="230"/>
      <c r="HZZ227" s="230"/>
      <c r="IAA227" s="230"/>
      <c r="IAB227" s="230"/>
      <c r="IAC227" s="229"/>
      <c r="IAD227" s="226"/>
      <c r="IAE227" s="227"/>
      <c r="IAF227" s="227"/>
      <c r="IAG227" s="227"/>
      <c r="IAH227" s="228"/>
      <c r="IAI227" s="228"/>
      <c r="IAJ227" s="228"/>
      <c r="IAK227" s="228"/>
      <c r="IAL227" s="228"/>
      <c r="IAM227" s="228"/>
      <c r="IAN227" s="229"/>
      <c r="IAO227" s="230"/>
      <c r="IAP227" s="230"/>
      <c r="IAQ227" s="231"/>
      <c r="IAR227" s="229"/>
      <c r="IAS227" s="230"/>
      <c r="IAT227" s="229"/>
      <c r="IAU227" s="229"/>
      <c r="IAV227" s="230"/>
      <c r="IAW227" s="230"/>
      <c r="IAX227" s="230"/>
      <c r="IAY227" s="230"/>
      <c r="IAZ227" s="230"/>
      <c r="IBA227" s="230"/>
      <c r="IBB227" s="230"/>
      <c r="IBC227" s="230"/>
      <c r="IBD227" s="230"/>
      <c r="IBE227" s="230"/>
      <c r="IBF227" s="230"/>
      <c r="IBG227" s="230"/>
      <c r="IBH227" s="229"/>
      <c r="IBI227" s="226"/>
      <c r="IBJ227" s="227"/>
      <c r="IBK227" s="227"/>
      <c r="IBL227" s="227"/>
      <c r="IBM227" s="228"/>
      <c r="IBN227" s="228"/>
      <c r="IBO227" s="228"/>
      <c r="IBP227" s="228"/>
      <c r="IBQ227" s="228"/>
      <c r="IBR227" s="228"/>
      <c r="IBS227" s="229"/>
      <c r="IBT227" s="230"/>
      <c r="IBU227" s="230"/>
      <c r="IBV227" s="231"/>
      <c r="IBW227" s="229"/>
      <c r="IBX227" s="230"/>
      <c r="IBY227" s="229"/>
      <c r="IBZ227" s="229"/>
      <c r="ICA227" s="230"/>
      <c r="ICB227" s="230"/>
      <c r="ICC227" s="230"/>
      <c r="ICD227" s="230"/>
      <c r="ICE227" s="230"/>
      <c r="ICF227" s="230"/>
      <c r="ICG227" s="230"/>
      <c r="ICH227" s="230"/>
      <c r="ICI227" s="230"/>
      <c r="ICJ227" s="230"/>
      <c r="ICK227" s="230"/>
      <c r="ICL227" s="230"/>
      <c r="ICM227" s="229"/>
      <c r="ICN227" s="226"/>
      <c r="ICO227" s="227"/>
      <c r="ICP227" s="227"/>
      <c r="ICQ227" s="227"/>
      <c r="ICR227" s="228"/>
      <c r="ICS227" s="228"/>
      <c r="ICT227" s="228"/>
      <c r="ICU227" s="228"/>
      <c r="ICV227" s="228"/>
      <c r="ICW227" s="228"/>
      <c r="ICX227" s="229"/>
      <c r="ICY227" s="230"/>
      <c r="ICZ227" s="230"/>
      <c r="IDA227" s="231"/>
      <c r="IDB227" s="229"/>
      <c r="IDC227" s="230"/>
      <c r="IDD227" s="229"/>
      <c r="IDE227" s="229"/>
      <c r="IDF227" s="230"/>
      <c r="IDG227" s="230"/>
      <c r="IDH227" s="230"/>
      <c r="IDI227" s="230"/>
      <c r="IDJ227" s="230"/>
      <c r="IDK227" s="230"/>
      <c r="IDL227" s="230"/>
      <c r="IDM227" s="230"/>
      <c r="IDN227" s="230"/>
      <c r="IDO227" s="230"/>
      <c r="IDP227" s="230"/>
      <c r="IDQ227" s="230"/>
      <c r="IDR227" s="229"/>
      <c r="IDS227" s="226"/>
      <c r="IDT227" s="227"/>
      <c r="IDU227" s="227"/>
      <c r="IDV227" s="227"/>
      <c r="IDW227" s="228"/>
      <c r="IDX227" s="228"/>
      <c r="IDY227" s="228"/>
      <c r="IDZ227" s="228"/>
      <c r="IEA227" s="228"/>
      <c r="IEB227" s="228"/>
      <c r="IEC227" s="229"/>
      <c r="IED227" s="230"/>
      <c r="IEE227" s="230"/>
      <c r="IEF227" s="231"/>
      <c r="IEG227" s="229"/>
      <c r="IEH227" s="230"/>
      <c r="IEI227" s="229"/>
      <c r="IEJ227" s="229"/>
      <c r="IEK227" s="230"/>
      <c r="IEL227" s="230"/>
      <c r="IEM227" s="230"/>
      <c r="IEN227" s="230"/>
      <c r="IEO227" s="230"/>
      <c r="IEP227" s="230"/>
      <c r="IEQ227" s="230"/>
      <c r="IER227" s="230"/>
      <c r="IES227" s="230"/>
      <c r="IET227" s="230"/>
      <c r="IEU227" s="230"/>
      <c r="IEV227" s="230"/>
      <c r="IEW227" s="229"/>
      <c r="IEX227" s="226"/>
      <c r="IEY227" s="227"/>
      <c r="IEZ227" s="227"/>
      <c r="IFA227" s="227"/>
      <c r="IFB227" s="228"/>
      <c r="IFC227" s="228"/>
      <c r="IFD227" s="228"/>
      <c r="IFE227" s="228"/>
      <c r="IFF227" s="228"/>
      <c r="IFG227" s="228"/>
      <c r="IFH227" s="229"/>
      <c r="IFI227" s="230"/>
      <c r="IFJ227" s="230"/>
      <c r="IFK227" s="231"/>
      <c r="IFL227" s="229"/>
      <c r="IFM227" s="230"/>
      <c r="IFN227" s="229"/>
      <c r="IFO227" s="229"/>
      <c r="IFP227" s="230"/>
      <c r="IFQ227" s="230"/>
      <c r="IFR227" s="230"/>
      <c r="IFS227" s="230"/>
      <c r="IFT227" s="230"/>
      <c r="IFU227" s="230"/>
      <c r="IFV227" s="230"/>
      <c r="IFW227" s="230"/>
      <c r="IFX227" s="230"/>
      <c r="IFY227" s="230"/>
      <c r="IFZ227" s="230"/>
      <c r="IGA227" s="230"/>
      <c r="IGB227" s="229"/>
      <c r="IGC227" s="226"/>
      <c r="IGD227" s="227"/>
      <c r="IGE227" s="227"/>
      <c r="IGF227" s="227"/>
      <c r="IGG227" s="228"/>
      <c r="IGH227" s="228"/>
      <c r="IGI227" s="228"/>
      <c r="IGJ227" s="228"/>
      <c r="IGK227" s="228"/>
      <c r="IGL227" s="228"/>
      <c r="IGM227" s="229"/>
      <c r="IGN227" s="230"/>
      <c r="IGO227" s="230"/>
      <c r="IGP227" s="231"/>
      <c r="IGQ227" s="229"/>
      <c r="IGR227" s="230"/>
      <c r="IGS227" s="229"/>
      <c r="IGT227" s="229"/>
      <c r="IGU227" s="230"/>
      <c r="IGV227" s="230"/>
      <c r="IGW227" s="230"/>
      <c r="IGX227" s="230"/>
      <c r="IGY227" s="230"/>
      <c r="IGZ227" s="230"/>
      <c r="IHA227" s="230"/>
      <c r="IHB227" s="230"/>
      <c r="IHC227" s="230"/>
      <c r="IHD227" s="230"/>
      <c r="IHE227" s="230"/>
      <c r="IHF227" s="230"/>
      <c r="IHG227" s="229"/>
      <c r="IHH227" s="226"/>
      <c r="IHI227" s="227"/>
      <c r="IHJ227" s="227"/>
      <c r="IHK227" s="227"/>
      <c r="IHL227" s="228"/>
      <c r="IHM227" s="228"/>
      <c r="IHN227" s="228"/>
      <c r="IHO227" s="228"/>
      <c r="IHP227" s="228"/>
      <c r="IHQ227" s="228"/>
      <c r="IHR227" s="229"/>
      <c r="IHS227" s="230"/>
      <c r="IHT227" s="230"/>
      <c r="IHU227" s="231"/>
      <c r="IHV227" s="229"/>
      <c r="IHW227" s="230"/>
      <c r="IHX227" s="229"/>
      <c r="IHY227" s="229"/>
      <c r="IHZ227" s="230"/>
      <c r="IIA227" s="230"/>
      <c r="IIB227" s="230"/>
      <c r="IIC227" s="230"/>
      <c r="IID227" s="230"/>
      <c r="IIE227" s="230"/>
      <c r="IIF227" s="230"/>
      <c r="IIG227" s="230"/>
      <c r="IIH227" s="230"/>
      <c r="III227" s="230"/>
      <c r="IIJ227" s="230"/>
      <c r="IIK227" s="230"/>
      <c r="IIL227" s="229"/>
      <c r="IIM227" s="226"/>
      <c r="IIN227" s="227"/>
      <c r="IIO227" s="227"/>
      <c r="IIP227" s="227"/>
      <c r="IIQ227" s="228"/>
      <c r="IIR227" s="228"/>
      <c r="IIS227" s="228"/>
      <c r="IIT227" s="228"/>
      <c r="IIU227" s="228"/>
      <c r="IIV227" s="228"/>
      <c r="IIW227" s="229"/>
      <c r="IIX227" s="230"/>
      <c r="IIY227" s="230"/>
      <c r="IIZ227" s="231"/>
      <c r="IJA227" s="229"/>
      <c r="IJB227" s="230"/>
      <c r="IJC227" s="229"/>
      <c r="IJD227" s="229"/>
      <c r="IJE227" s="230"/>
      <c r="IJF227" s="230"/>
      <c r="IJG227" s="230"/>
      <c r="IJH227" s="230"/>
      <c r="IJI227" s="230"/>
      <c r="IJJ227" s="230"/>
      <c r="IJK227" s="230"/>
      <c r="IJL227" s="230"/>
      <c r="IJM227" s="230"/>
      <c r="IJN227" s="230"/>
      <c r="IJO227" s="230"/>
      <c r="IJP227" s="230"/>
      <c r="IJQ227" s="229"/>
      <c r="IJR227" s="226"/>
      <c r="IJS227" s="227"/>
      <c r="IJT227" s="227"/>
      <c r="IJU227" s="227"/>
      <c r="IJV227" s="228"/>
      <c r="IJW227" s="228"/>
      <c r="IJX227" s="228"/>
      <c r="IJY227" s="228"/>
      <c r="IJZ227" s="228"/>
      <c r="IKA227" s="228"/>
      <c r="IKB227" s="229"/>
      <c r="IKC227" s="230"/>
      <c r="IKD227" s="230"/>
      <c r="IKE227" s="231"/>
      <c r="IKF227" s="229"/>
      <c r="IKG227" s="230"/>
      <c r="IKH227" s="229"/>
      <c r="IKI227" s="229"/>
      <c r="IKJ227" s="230"/>
      <c r="IKK227" s="230"/>
      <c r="IKL227" s="230"/>
      <c r="IKM227" s="230"/>
      <c r="IKN227" s="230"/>
      <c r="IKO227" s="230"/>
      <c r="IKP227" s="230"/>
      <c r="IKQ227" s="230"/>
      <c r="IKR227" s="230"/>
      <c r="IKS227" s="230"/>
      <c r="IKT227" s="230"/>
      <c r="IKU227" s="230"/>
      <c r="IKV227" s="229"/>
      <c r="IKW227" s="226"/>
      <c r="IKX227" s="227"/>
      <c r="IKY227" s="227"/>
      <c r="IKZ227" s="227"/>
      <c r="ILA227" s="228"/>
      <c r="ILB227" s="228"/>
      <c r="ILC227" s="228"/>
      <c r="ILD227" s="228"/>
      <c r="ILE227" s="228"/>
      <c r="ILF227" s="228"/>
      <c r="ILG227" s="229"/>
      <c r="ILH227" s="230"/>
      <c r="ILI227" s="230"/>
      <c r="ILJ227" s="231"/>
      <c r="ILK227" s="229"/>
      <c r="ILL227" s="230"/>
      <c r="ILM227" s="229"/>
      <c r="ILN227" s="229"/>
      <c r="ILO227" s="230"/>
      <c r="ILP227" s="230"/>
      <c r="ILQ227" s="230"/>
      <c r="ILR227" s="230"/>
      <c r="ILS227" s="230"/>
      <c r="ILT227" s="230"/>
      <c r="ILU227" s="230"/>
      <c r="ILV227" s="230"/>
      <c r="ILW227" s="230"/>
      <c r="ILX227" s="230"/>
      <c r="ILY227" s="230"/>
      <c r="ILZ227" s="230"/>
      <c r="IMA227" s="229"/>
      <c r="IMB227" s="226"/>
      <c r="IMC227" s="227"/>
      <c r="IMD227" s="227"/>
      <c r="IME227" s="227"/>
      <c r="IMF227" s="228"/>
      <c r="IMG227" s="228"/>
      <c r="IMH227" s="228"/>
      <c r="IMI227" s="228"/>
      <c r="IMJ227" s="228"/>
      <c r="IMK227" s="228"/>
      <c r="IML227" s="229"/>
      <c r="IMM227" s="230"/>
      <c r="IMN227" s="230"/>
      <c r="IMO227" s="231"/>
      <c r="IMP227" s="229"/>
      <c r="IMQ227" s="230"/>
      <c r="IMR227" s="229"/>
      <c r="IMS227" s="229"/>
      <c r="IMT227" s="230"/>
      <c r="IMU227" s="230"/>
      <c r="IMV227" s="230"/>
      <c r="IMW227" s="230"/>
      <c r="IMX227" s="230"/>
      <c r="IMY227" s="230"/>
      <c r="IMZ227" s="230"/>
      <c r="INA227" s="230"/>
      <c r="INB227" s="230"/>
      <c r="INC227" s="230"/>
      <c r="IND227" s="230"/>
      <c r="INE227" s="230"/>
      <c r="INF227" s="229"/>
      <c r="ING227" s="226"/>
      <c r="INH227" s="227"/>
      <c r="INI227" s="227"/>
      <c r="INJ227" s="227"/>
      <c r="INK227" s="228"/>
      <c r="INL227" s="228"/>
      <c r="INM227" s="228"/>
      <c r="INN227" s="228"/>
      <c r="INO227" s="228"/>
      <c r="INP227" s="228"/>
      <c r="INQ227" s="229"/>
      <c r="INR227" s="230"/>
      <c r="INS227" s="230"/>
      <c r="INT227" s="231"/>
      <c r="INU227" s="229"/>
      <c r="INV227" s="230"/>
      <c r="INW227" s="229"/>
      <c r="INX227" s="229"/>
      <c r="INY227" s="230"/>
      <c r="INZ227" s="230"/>
      <c r="IOA227" s="230"/>
      <c r="IOB227" s="230"/>
      <c r="IOC227" s="230"/>
      <c r="IOD227" s="230"/>
      <c r="IOE227" s="230"/>
      <c r="IOF227" s="230"/>
      <c r="IOG227" s="230"/>
      <c r="IOH227" s="230"/>
      <c r="IOI227" s="230"/>
      <c r="IOJ227" s="230"/>
      <c r="IOK227" s="229"/>
      <c r="IOL227" s="226"/>
      <c r="IOM227" s="227"/>
      <c r="ION227" s="227"/>
      <c r="IOO227" s="227"/>
      <c r="IOP227" s="228"/>
      <c r="IOQ227" s="228"/>
      <c r="IOR227" s="228"/>
      <c r="IOS227" s="228"/>
      <c r="IOT227" s="228"/>
      <c r="IOU227" s="228"/>
      <c r="IOV227" s="229"/>
      <c r="IOW227" s="230"/>
      <c r="IOX227" s="230"/>
      <c r="IOY227" s="231"/>
      <c r="IOZ227" s="229"/>
      <c r="IPA227" s="230"/>
      <c r="IPB227" s="229"/>
      <c r="IPC227" s="229"/>
      <c r="IPD227" s="230"/>
      <c r="IPE227" s="230"/>
      <c r="IPF227" s="230"/>
      <c r="IPG227" s="230"/>
      <c r="IPH227" s="230"/>
      <c r="IPI227" s="230"/>
      <c r="IPJ227" s="230"/>
      <c r="IPK227" s="230"/>
      <c r="IPL227" s="230"/>
      <c r="IPM227" s="230"/>
      <c r="IPN227" s="230"/>
      <c r="IPO227" s="230"/>
      <c r="IPP227" s="229"/>
      <c r="IPQ227" s="226"/>
      <c r="IPR227" s="227"/>
      <c r="IPS227" s="227"/>
      <c r="IPT227" s="227"/>
      <c r="IPU227" s="228"/>
      <c r="IPV227" s="228"/>
      <c r="IPW227" s="228"/>
      <c r="IPX227" s="228"/>
      <c r="IPY227" s="228"/>
      <c r="IPZ227" s="228"/>
      <c r="IQA227" s="229"/>
      <c r="IQB227" s="230"/>
      <c r="IQC227" s="230"/>
      <c r="IQD227" s="231"/>
      <c r="IQE227" s="229"/>
      <c r="IQF227" s="230"/>
      <c r="IQG227" s="229"/>
      <c r="IQH227" s="229"/>
      <c r="IQI227" s="230"/>
      <c r="IQJ227" s="230"/>
      <c r="IQK227" s="230"/>
      <c r="IQL227" s="230"/>
      <c r="IQM227" s="230"/>
      <c r="IQN227" s="230"/>
      <c r="IQO227" s="230"/>
      <c r="IQP227" s="230"/>
      <c r="IQQ227" s="230"/>
      <c r="IQR227" s="230"/>
      <c r="IQS227" s="230"/>
      <c r="IQT227" s="230"/>
      <c r="IQU227" s="229"/>
      <c r="IQV227" s="226"/>
      <c r="IQW227" s="227"/>
      <c r="IQX227" s="227"/>
      <c r="IQY227" s="227"/>
      <c r="IQZ227" s="228"/>
      <c r="IRA227" s="228"/>
      <c r="IRB227" s="228"/>
      <c r="IRC227" s="228"/>
      <c r="IRD227" s="228"/>
      <c r="IRE227" s="228"/>
      <c r="IRF227" s="229"/>
      <c r="IRG227" s="230"/>
      <c r="IRH227" s="230"/>
      <c r="IRI227" s="231"/>
      <c r="IRJ227" s="229"/>
      <c r="IRK227" s="230"/>
      <c r="IRL227" s="229"/>
      <c r="IRM227" s="229"/>
      <c r="IRN227" s="230"/>
      <c r="IRO227" s="230"/>
      <c r="IRP227" s="230"/>
      <c r="IRQ227" s="230"/>
      <c r="IRR227" s="230"/>
      <c r="IRS227" s="230"/>
      <c r="IRT227" s="230"/>
      <c r="IRU227" s="230"/>
      <c r="IRV227" s="230"/>
      <c r="IRW227" s="230"/>
      <c r="IRX227" s="230"/>
      <c r="IRY227" s="230"/>
      <c r="IRZ227" s="229"/>
      <c r="ISA227" s="226"/>
      <c r="ISB227" s="227"/>
      <c r="ISC227" s="227"/>
      <c r="ISD227" s="227"/>
      <c r="ISE227" s="228"/>
      <c r="ISF227" s="228"/>
      <c r="ISG227" s="228"/>
      <c r="ISH227" s="228"/>
      <c r="ISI227" s="228"/>
      <c r="ISJ227" s="228"/>
      <c r="ISK227" s="229"/>
      <c r="ISL227" s="230"/>
      <c r="ISM227" s="230"/>
      <c r="ISN227" s="231"/>
      <c r="ISO227" s="229"/>
      <c r="ISP227" s="230"/>
      <c r="ISQ227" s="229"/>
      <c r="ISR227" s="229"/>
      <c r="ISS227" s="230"/>
      <c r="IST227" s="230"/>
      <c r="ISU227" s="230"/>
      <c r="ISV227" s="230"/>
      <c r="ISW227" s="230"/>
      <c r="ISX227" s="230"/>
      <c r="ISY227" s="230"/>
      <c r="ISZ227" s="230"/>
      <c r="ITA227" s="230"/>
      <c r="ITB227" s="230"/>
      <c r="ITC227" s="230"/>
      <c r="ITD227" s="230"/>
      <c r="ITE227" s="229"/>
      <c r="ITF227" s="226"/>
      <c r="ITG227" s="227"/>
      <c r="ITH227" s="227"/>
      <c r="ITI227" s="227"/>
      <c r="ITJ227" s="228"/>
      <c r="ITK227" s="228"/>
      <c r="ITL227" s="228"/>
      <c r="ITM227" s="228"/>
      <c r="ITN227" s="228"/>
      <c r="ITO227" s="228"/>
      <c r="ITP227" s="229"/>
      <c r="ITQ227" s="230"/>
      <c r="ITR227" s="230"/>
      <c r="ITS227" s="231"/>
      <c r="ITT227" s="229"/>
      <c r="ITU227" s="230"/>
      <c r="ITV227" s="229"/>
      <c r="ITW227" s="229"/>
      <c r="ITX227" s="230"/>
      <c r="ITY227" s="230"/>
      <c r="ITZ227" s="230"/>
      <c r="IUA227" s="230"/>
      <c r="IUB227" s="230"/>
      <c r="IUC227" s="230"/>
      <c r="IUD227" s="230"/>
      <c r="IUE227" s="230"/>
      <c r="IUF227" s="230"/>
      <c r="IUG227" s="230"/>
      <c r="IUH227" s="230"/>
      <c r="IUI227" s="230"/>
      <c r="IUJ227" s="229"/>
      <c r="IUK227" s="226"/>
      <c r="IUL227" s="227"/>
      <c r="IUM227" s="227"/>
      <c r="IUN227" s="227"/>
      <c r="IUO227" s="228"/>
      <c r="IUP227" s="228"/>
      <c r="IUQ227" s="228"/>
      <c r="IUR227" s="228"/>
      <c r="IUS227" s="228"/>
      <c r="IUT227" s="228"/>
      <c r="IUU227" s="229"/>
      <c r="IUV227" s="230"/>
      <c r="IUW227" s="230"/>
      <c r="IUX227" s="231"/>
      <c r="IUY227" s="229"/>
      <c r="IUZ227" s="230"/>
      <c r="IVA227" s="229"/>
      <c r="IVB227" s="229"/>
      <c r="IVC227" s="230"/>
      <c r="IVD227" s="230"/>
      <c r="IVE227" s="230"/>
      <c r="IVF227" s="230"/>
      <c r="IVG227" s="230"/>
      <c r="IVH227" s="230"/>
      <c r="IVI227" s="230"/>
      <c r="IVJ227" s="230"/>
      <c r="IVK227" s="230"/>
      <c r="IVL227" s="230"/>
      <c r="IVM227" s="230"/>
      <c r="IVN227" s="230"/>
      <c r="IVO227" s="229"/>
      <c r="IVP227" s="226"/>
      <c r="IVQ227" s="227"/>
      <c r="IVR227" s="227"/>
      <c r="IVS227" s="227"/>
      <c r="IVT227" s="228"/>
      <c r="IVU227" s="228"/>
      <c r="IVV227" s="228"/>
      <c r="IVW227" s="228"/>
      <c r="IVX227" s="228"/>
      <c r="IVY227" s="228"/>
      <c r="IVZ227" s="229"/>
      <c r="IWA227" s="230"/>
      <c r="IWB227" s="230"/>
      <c r="IWC227" s="231"/>
      <c r="IWD227" s="229"/>
      <c r="IWE227" s="230"/>
      <c r="IWF227" s="229"/>
      <c r="IWG227" s="229"/>
      <c r="IWH227" s="230"/>
      <c r="IWI227" s="230"/>
      <c r="IWJ227" s="230"/>
      <c r="IWK227" s="230"/>
      <c r="IWL227" s="230"/>
      <c r="IWM227" s="230"/>
      <c r="IWN227" s="230"/>
      <c r="IWO227" s="230"/>
      <c r="IWP227" s="230"/>
      <c r="IWQ227" s="230"/>
      <c r="IWR227" s="230"/>
      <c r="IWS227" s="230"/>
      <c r="IWT227" s="229"/>
      <c r="IWU227" s="226"/>
      <c r="IWV227" s="227"/>
      <c r="IWW227" s="227"/>
      <c r="IWX227" s="227"/>
      <c r="IWY227" s="228"/>
      <c r="IWZ227" s="228"/>
      <c r="IXA227" s="228"/>
      <c r="IXB227" s="228"/>
      <c r="IXC227" s="228"/>
      <c r="IXD227" s="228"/>
      <c r="IXE227" s="229"/>
      <c r="IXF227" s="230"/>
      <c r="IXG227" s="230"/>
      <c r="IXH227" s="231"/>
      <c r="IXI227" s="229"/>
      <c r="IXJ227" s="230"/>
      <c r="IXK227" s="229"/>
      <c r="IXL227" s="229"/>
      <c r="IXM227" s="230"/>
      <c r="IXN227" s="230"/>
      <c r="IXO227" s="230"/>
      <c r="IXP227" s="230"/>
      <c r="IXQ227" s="230"/>
      <c r="IXR227" s="230"/>
      <c r="IXS227" s="230"/>
      <c r="IXT227" s="230"/>
      <c r="IXU227" s="230"/>
      <c r="IXV227" s="230"/>
      <c r="IXW227" s="230"/>
      <c r="IXX227" s="230"/>
      <c r="IXY227" s="229"/>
      <c r="IXZ227" s="226"/>
      <c r="IYA227" s="227"/>
      <c r="IYB227" s="227"/>
      <c r="IYC227" s="227"/>
      <c r="IYD227" s="228"/>
      <c r="IYE227" s="228"/>
      <c r="IYF227" s="228"/>
      <c r="IYG227" s="228"/>
      <c r="IYH227" s="228"/>
      <c r="IYI227" s="228"/>
      <c r="IYJ227" s="229"/>
      <c r="IYK227" s="230"/>
      <c r="IYL227" s="230"/>
      <c r="IYM227" s="231"/>
      <c r="IYN227" s="229"/>
      <c r="IYO227" s="230"/>
      <c r="IYP227" s="229"/>
      <c r="IYQ227" s="229"/>
      <c r="IYR227" s="230"/>
      <c r="IYS227" s="230"/>
      <c r="IYT227" s="230"/>
      <c r="IYU227" s="230"/>
      <c r="IYV227" s="230"/>
      <c r="IYW227" s="230"/>
      <c r="IYX227" s="230"/>
      <c r="IYY227" s="230"/>
      <c r="IYZ227" s="230"/>
      <c r="IZA227" s="230"/>
      <c r="IZB227" s="230"/>
      <c r="IZC227" s="230"/>
      <c r="IZD227" s="229"/>
      <c r="IZE227" s="226"/>
      <c r="IZF227" s="227"/>
      <c r="IZG227" s="227"/>
      <c r="IZH227" s="227"/>
      <c r="IZI227" s="228"/>
      <c r="IZJ227" s="228"/>
      <c r="IZK227" s="228"/>
      <c r="IZL227" s="228"/>
      <c r="IZM227" s="228"/>
      <c r="IZN227" s="228"/>
      <c r="IZO227" s="229"/>
      <c r="IZP227" s="230"/>
      <c r="IZQ227" s="230"/>
      <c r="IZR227" s="231"/>
      <c r="IZS227" s="229"/>
      <c r="IZT227" s="230"/>
      <c r="IZU227" s="229"/>
      <c r="IZV227" s="229"/>
      <c r="IZW227" s="230"/>
      <c r="IZX227" s="230"/>
      <c r="IZY227" s="230"/>
      <c r="IZZ227" s="230"/>
      <c r="JAA227" s="230"/>
      <c r="JAB227" s="230"/>
      <c r="JAC227" s="230"/>
      <c r="JAD227" s="230"/>
      <c r="JAE227" s="230"/>
      <c r="JAF227" s="230"/>
      <c r="JAG227" s="230"/>
      <c r="JAH227" s="230"/>
      <c r="JAI227" s="229"/>
      <c r="JAJ227" s="226"/>
      <c r="JAK227" s="227"/>
      <c r="JAL227" s="227"/>
      <c r="JAM227" s="227"/>
      <c r="JAN227" s="228"/>
      <c r="JAO227" s="228"/>
      <c r="JAP227" s="228"/>
      <c r="JAQ227" s="228"/>
      <c r="JAR227" s="228"/>
      <c r="JAS227" s="228"/>
      <c r="JAT227" s="229"/>
      <c r="JAU227" s="230"/>
      <c r="JAV227" s="230"/>
      <c r="JAW227" s="231"/>
      <c r="JAX227" s="229"/>
      <c r="JAY227" s="230"/>
      <c r="JAZ227" s="229"/>
      <c r="JBA227" s="229"/>
      <c r="JBB227" s="230"/>
      <c r="JBC227" s="230"/>
      <c r="JBD227" s="230"/>
      <c r="JBE227" s="230"/>
      <c r="JBF227" s="230"/>
      <c r="JBG227" s="230"/>
      <c r="JBH227" s="230"/>
      <c r="JBI227" s="230"/>
      <c r="JBJ227" s="230"/>
      <c r="JBK227" s="230"/>
      <c r="JBL227" s="230"/>
      <c r="JBM227" s="230"/>
      <c r="JBN227" s="229"/>
      <c r="JBO227" s="226"/>
      <c r="JBP227" s="227"/>
      <c r="JBQ227" s="227"/>
      <c r="JBR227" s="227"/>
      <c r="JBS227" s="228"/>
      <c r="JBT227" s="228"/>
      <c r="JBU227" s="228"/>
      <c r="JBV227" s="228"/>
      <c r="JBW227" s="228"/>
      <c r="JBX227" s="228"/>
      <c r="JBY227" s="229"/>
      <c r="JBZ227" s="230"/>
      <c r="JCA227" s="230"/>
      <c r="JCB227" s="231"/>
      <c r="JCC227" s="229"/>
      <c r="JCD227" s="230"/>
      <c r="JCE227" s="229"/>
      <c r="JCF227" s="229"/>
      <c r="JCG227" s="230"/>
      <c r="JCH227" s="230"/>
      <c r="JCI227" s="230"/>
      <c r="JCJ227" s="230"/>
      <c r="JCK227" s="230"/>
      <c r="JCL227" s="230"/>
      <c r="JCM227" s="230"/>
      <c r="JCN227" s="230"/>
      <c r="JCO227" s="230"/>
      <c r="JCP227" s="230"/>
      <c r="JCQ227" s="230"/>
      <c r="JCR227" s="230"/>
      <c r="JCS227" s="229"/>
      <c r="JCT227" s="226"/>
      <c r="JCU227" s="227"/>
      <c r="JCV227" s="227"/>
      <c r="JCW227" s="227"/>
      <c r="JCX227" s="228"/>
      <c r="JCY227" s="228"/>
      <c r="JCZ227" s="228"/>
      <c r="JDA227" s="228"/>
      <c r="JDB227" s="228"/>
      <c r="JDC227" s="228"/>
      <c r="JDD227" s="229"/>
      <c r="JDE227" s="230"/>
      <c r="JDF227" s="230"/>
      <c r="JDG227" s="231"/>
      <c r="JDH227" s="229"/>
      <c r="JDI227" s="230"/>
      <c r="JDJ227" s="229"/>
      <c r="JDK227" s="229"/>
      <c r="JDL227" s="230"/>
      <c r="JDM227" s="230"/>
      <c r="JDN227" s="230"/>
      <c r="JDO227" s="230"/>
      <c r="JDP227" s="230"/>
      <c r="JDQ227" s="230"/>
      <c r="JDR227" s="230"/>
      <c r="JDS227" s="230"/>
      <c r="JDT227" s="230"/>
      <c r="JDU227" s="230"/>
      <c r="JDV227" s="230"/>
      <c r="JDW227" s="230"/>
      <c r="JDX227" s="229"/>
      <c r="JDY227" s="226"/>
      <c r="JDZ227" s="227"/>
      <c r="JEA227" s="227"/>
      <c r="JEB227" s="227"/>
      <c r="JEC227" s="228"/>
      <c r="JED227" s="228"/>
      <c r="JEE227" s="228"/>
      <c r="JEF227" s="228"/>
      <c r="JEG227" s="228"/>
      <c r="JEH227" s="228"/>
      <c r="JEI227" s="229"/>
      <c r="JEJ227" s="230"/>
      <c r="JEK227" s="230"/>
      <c r="JEL227" s="231"/>
      <c r="JEM227" s="229"/>
      <c r="JEN227" s="230"/>
      <c r="JEO227" s="229"/>
      <c r="JEP227" s="229"/>
      <c r="JEQ227" s="230"/>
      <c r="JER227" s="230"/>
      <c r="JES227" s="230"/>
      <c r="JET227" s="230"/>
      <c r="JEU227" s="230"/>
      <c r="JEV227" s="230"/>
      <c r="JEW227" s="230"/>
      <c r="JEX227" s="230"/>
      <c r="JEY227" s="230"/>
      <c r="JEZ227" s="230"/>
      <c r="JFA227" s="230"/>
      <c r="JFB227" s="230"/>
      <c r="JFC227" s="229"/>
      <c r="JFD227" s="226"/>
      <c r="JFE227" s="227"/>
      <c r="JFF227" s="227"/>
      <c r="JFG227" s="227"/>
      <c r="JFH227" s="228"/>
      <c r="JFI227" s="228"/>
      <c r="JFJ227" s="228"/>
      <c r="JFK227" s="228"/>
      <c r="JFL227" s="228"/>
      <c r="JFM227" s="228"/>
      <c r="JFN227" s="229"/>
      <c r="JFO227" s="230"/>
      <c r="JFP227" s="230"/>
      <c r="JFQ227" s="231"/>
      <c r="JFR227" s="229"/>
      <c r="JFS227" s="230"/>
      <c r="JFT227" s="229"/>
      <c r="JFU227" s="229"/>
      <c r="JFV227" s="230"/>
      <c r="JFW227" s="230"/>
      <c r="JFX227" s="230"/>
      <c r="JFY227" s="230"/>
      <c r="JFZ227" s="230"/>
      <c r="JGA227" s="230"/>
      <c r="JGB227" s="230"/>
      <c r="JGC227" s="230"/>
      <c r="JGD227" s="230"/>
      <c r="JGE227" s="230"/>
      <c r="JGF227" s="230"/>
      <c r="JGG227" s="230"/>
      <c r="JGH227" s="229"/>
      <c r="JGI227" s="226"/>
      <c r="JGJ227" s="227"/>
      <c r="JGK227" s="227"/>
      <c r="JGL227" s="227"/>
      <c r="JGM227" s="228"/>
      <c r="JGN227" s="228"/>
      <c r="JGO227" s="228"/>
      <c r="JGP227" s="228"/>
      <c r="JGQ227" s="228"/>
      <c r="JGR227" s="228"/>
      <c r="JGS227" s="229"/>
      <c r="JGT227" s="230"/>
      <c r="JGU227" s="230"/>
      <c r="JGV227" s="231"/>
      <c r="JGW227" s="229"/>
      <c r="JGX227" s="230"/>
      <c r="JGY227" s="229"/>
      <c r="JGZ227" s="229"/>
      <c r="JHA227" s="230"/>
      <c r="JHB227" s="230"/>
      <c r="JHC227" s="230"/>
      <c r="JHD227" s="230"/>
      <c r="JHE227" s="230"/>
      <c r="JHF227" s="230"/>
      <c r="JHG227" s="230"/>
      <c r="JHH227" s="230"/>
      <c r="JHI227" s="230"/>
      <c r="JHJ227" s="230"/>
      <c r="JHK227" s="230"/>
      <c r="JHL227" s="230"/>
      <c r="JHM227" s="229"/>
      <c r="JHN227" s="226"/>
      <c r="JHO227" s="227"/>
      <c r="JHP227" s="227"/>
      <c r="JHQ227" s="227"/>
      <c r="JHR227" s="228"/>
      <c r="JHS227" s="228"/>
      <c r="JHT227" s="228"/>
      <c r="JHU227" s="228"/>
      <c r="JHV227" s="228"/>
      <c r="JHW227" s="228"/>
      <c r="JHX227" s="229"/>
      <c r="JHY227" s="230"/>
      <c r="JHZ227" s="230"/>
      <c r="JIA227" s="231"/>
      <c r="JIB227" s="229"/>
      <c r="JIC227" s="230"/>
      <c r="JID227" s="229"/>
      <c r="JIE227" s="229"/>
      <c r="JIF227" s="230"/>
      <c r="JIG227" s="230"/>
      <c r="JIH227" s="230"/>
      <c r="JII227" s="230"/>
      <c r="JIJ227" s="230"/>
      <c r="JIK227" s="230"/>
      <c r="JIL227" s="230"/>
      <c r="JIM227" s="230"/>
      <c r="JIN227" s="230"/>
      <c r="JIO227" s="230"/>
      <c r="JIP227" s="230"/>
      <c r="JIQ227" s="230"/>
      <c r="JIR227" s="229"/>
      <c r="JIS227" s="226"/>
      <c r="JIT227" s="227"/>
      <c r="JIU227" s="227"/>
      <c r="JIV227" s="227"/>
      <c r="JIW227" s="228"/>
      <c r="JIX227" s="228"/>
      <c r="JIY227" s="228"/>
      <c r="JIZ227" s="228"/>
      <c r="JJA227" s="228"/>
      <c r="JJB227" s="228"/>
      <c r="JJC227" s="229"/>
      <c r="JJD227" s="230"/>
      <c r="JJE227" s="230"/>
      <c r="JJF227" s="231"/>
      <c r="JJG227" s="229"/>
      <c r="JJH227" s="230"/>
      <c r="JJI227" s="229"/>
      <c r="JJJ227" s="229"/>
      <c r="JJK227" s="230"/>
      <c r="JJL227" s="230"/>
      <c r="JJM227" s="230"/>
      <c r="JJN227" s="230"/>
      <c r="JJO227" s="230"/>
      <c r="JJP227" s="230"/>
      <c r="JJQ227" s="230"/>
      <c r="JJR227" s="230"/>
      <c r="JJS227" s="230"/>
      <c r="JJT227" s="230"/>
      <c r="JJU227" s="230"/>
      <c r="JJV227" s="230"/>
      <c r="JJW227" s="229"/>
      <c r="JJX227" s="226"/>
      <c r="JJY227" s="227"/>
      <c r="JJZ227" s="227"/>
      <c r="JKA227" s="227"/>
      <c r="JKB227" s="228"/>
      <c r="JKC227" s="228"/>
      <c r="JKD227" s="228"/>
      <c r="JKE227" s="228"/>
      <c r="JKF227" s="228"/>
      <c r="JKG227" s="228"/>
      <c r="JKH227" s="229"/>
      <c r="JKI227" s="230"/>
      <c r="JKJ227" s="230"/>
      <c r="JKK227" s="231"/>
      <c r="JKL227" s="229"/>
      <c r="JKM227" s="230"/>
      <c r="JKN227" s="229"/>
      <c r="JKO227" s="229"/>
      <c r="JKP227" s="230"/>
      <c r="JKQ227" s="230"/>
      <c r="JKR227" s="230"/>
      <c r="JKS227" s="230"/>
      <c r="JKT227" s="230"/>
      <c r="JKU227" s="230"/>
      <c r="JKV227" s="230"/>
      <c r="JKW227" s="230"/>
      <c r="JKX227" s="230"/>
      <c r="JKY227" s="230"/>
      <c r="JKZ227" s="230"/>
      <c r="JLA227" s="230"/>
      <c r="JLB227" s="229"/>
      <c r="JLC227" s="226"/>
      <c r="JLD227" s="227"/>
      <c r="JLE227" s="227"/>
      <c r="JLF227" s="227"/>
      <c r="JLG227" s="228"/>
      <c r="JLH227" s="228"/>
      <c r="JLI227" s="228"/>
      <c r="JLJ227" s="228"/>
      <c r="JLK227" s="228"/>
      <c r="JLL227" s="228"/>
      <c r="JLM227" s="229"/>
      <c r="JLN227" s="230"/>
      <c r="JLO227" s="230"/>
      <c r="JLP227" s="231"/>
      <c r="JLQ227" s="229"/>
      <c r="JLR227" s="230"/>
      <c r="JLS227" s="229"/>
      <c r="JLT227" s="229"/>
      <c r="JLU227" s="230"/>
      <c r="JLV227" s="230"/>
      <c r="JLW227" s="230"/>
      <c r="JLX227" s="230"/>
      <c r="JLY227" s="230"/>
      <c r="JLZ227" s="230"/>
      <c r="JMA227" s="230"/>
      <c r="JMB227" s="230"/>
      <c r="JMC227" s="230"/>
      <c r="JMD227" s="230"/>
      <c r="JME227" s="230"/>
      <c r="JMF227" s="230"/>
      <c r="JMG227" s="229"/>
      <c r="JMH227" s="226"/>
      <c r="JMI227" s="227"/>
      <c r="JMJ227" s="227"/>
      <c r="JMK227" s="227"/>
      <c r="JML227" s="228"/>
      <c r="JMM227" s="228"/>
      <c r="JMN227" s="228"/>
      <c r="JMO227" s="228"/>
      <c r="JMP227" s="228"/>
      <c r="JMQ227" s="228"/>
      <c r="JMR227" s="229"/>
      <c r="JMS227" s="230"/>
      <c r="JMT227" s="230"/>
      <c r="JMU227" s="231"/>
      <c r="JMV227" s="229"/>
      <c r="JMW227" s="230"/>
      <c r="JMX227" s="229"/>
      <c r="JMY227" s="229"/>
      <c r="JMZ227" s="230"/>
      <c r="JNA227" s="230"/>
      <c r="JNB227" s="230"/>
      <c r="JNC227" s="230"/>
      <c r="JND227" s="230"/>
      <c r="JNE227" s="230"/>
      <c r="JNF227" s="230"/>
      <c r="JNG227" s="230"/>
      <c r="JNH227" s="230"/>
      <c r="JNI227" s="230"/>
      <c r="JNJ227" s="230"/>
      <c r="JNK227" s="230"/>
      <c r="JNL227" s="229"/>
      <c r="JNM227" s="226"/>
      <c r="JNN227" s="227"/>
      <c r="JNO227" s="227"/>
      <c r="JNP227" s="227"/>
      <c r="JNQ227" s="228"/>
      <c r="JNR227" s="228"/>
      <c r="JNS227" s="228"/>
      <c r="JNT227" s="228"/>
      <c r="JNU227" s="228"/>
      <c r="JNV227" s="228"/>
      <c r="JNW227" s="229"/>
      <c r="JNX227" s="230"/>
      <c r="JNY227" s="230"/>
      <c r="JNZ227" s="231"/>
      <c r="JOA227" s="229"/>
      <c r="JOB227" s="230"/>
      <c r="JOC227" s="229"/>
      <c r="JOD227" s="229"/>
      <c r="JOE227" s="230"/>
      <c r="JOF227" s="230"/>
      <c r="JOG227" s="230"/>
      <c r="JOH227" s="230"/>
      <c r="JOI227" s="230"/>
      <c r="JOJ227" s="230"/>
      <c r="JOK227" s="230"/>
      <c r="JOL227" s="230"/>
      <c r="JOM227" s="230"/>
      <c r="JON227" s="230"/>
      <c r="JOO227" s="230"/>
      <c r="JOP227" s="230"/>
      <c r="JOQ227" s="229"/>
      <c r="JOR227" s="226"/>
      <c r="JOS227" s="227"/>
      <c r="JOT227" s="227"/>
      <c r="JOU227" s="227"/>
      <c r="JOV227" s="228"/>
      <c r="JOW227" s="228"/>
      <c r="JOX227" s="228"/>
      <c r="JOY227" s="228"/>
      <c r="JOZ227" s="228"/>
      <c r="JPA227" s="228"/>
      <c r="JPB227" s="229"/>
      <c r="JPC227" s="230"/>
      <c r="JPD227" s="230"/>
      <c r="JPE227" s="231"/>
      <c r="JPF227" s="229"/>
      <c r="JPG227" s="230"/>
      <c r="JPH227" s="229"/>
      <c r="JPI227" s="229"/>
      <c r="JPJ227" s="230"/>
      <c r="JPK227" s="230"/>
      <c r="JPL227" s="230"/>
      <c r="JPM227" s="230"/>
      <c r="JPN227" s="230"/>
      <c r="JPO227" s="230"/>
      <c r="JPP227" s="230"/>
      <c r="JPQ227" s="230"/>
      <c r="JPR227" s="230"/>
      <c r="JPS227" s="230"/>
      <c r="JPT227" s="230"/>
      <c r="JPU227" s="230"/>
      <c r="JPV227" s="229"/>
      <c r="JPW227" s="226"/>
      <c r="JPX227" s="227"/>
      <c r="JPY227" s="227"/>
      <c r="JPZ227" s="227"/>
      <c r="JQA227" s="228"/>
      <c r="JQB227" s="228"/>
      <c r="JQC227" s="228"/>
      <c r="JQD227" s="228"/>
      <c r="JQE227" s="228"/>
      <c r="JQF227" s="228"/>
      <c r="JQG227" s="229"/>
      <c r="JQH227" s="230"/>
      <c r="JQI227" s="230"/>
      <c r="JQJ227" s="231"/>
      <c r="JQK227" s="229"/>
      <c r="JQL227" s="230"/>
      <c r="JQM227" s="229"/>
      <c r="JQN227" s="229"/>
      <c r="JQO227" s="230"/>
      <c r="JQP227" s="230"/>
      <c r="JQQ227" s="230"/>
      <c r="JQR227" s="230"/>
      <c r="JQS227" s="230"/>
      <c r="JQT227" s="230"/>
      <c r="JQU227" s="230"/>
      <c r="JQV227" s="230"/>
      <c r="JQW227" s="230"/>
      <c r="JQX227" s="230"/>
      <c r="JQY227" s="230"/>
      <c r="JQZ227" s="230"/>
      <c r="JRA227" s="229"/>
      <c r="JRB227" s="226"/>
      <c r="JRC227" s="227"/>
      <c r="JRD227" s="227"/>
      <c r="JRE227" s="227"/>
      <c r="JRF227" s="228"/>
      <c r="JRG227" s="228"/>
      <c r="JRH227" s="228"/>
      <c r="JRI227" s="228"/>
      <c r="JRJ227" s="228"/>
      <c r="JRK227" s="228"/>
      <c r="JRL227" s="229"/>
      <c r="JRM227" s="230"/>
      <c r="JRN227" s="230"/>
      <c r="JRO227" s="231"/>
      <c r="JRP227" s="229"/>
      <c r="JRQ227" s="230"/>
      <c r="JRR227" s="229"/>
      <c r="JRS227" s="229"/>
      <c r="JRT227" s="230"/>
      <c r="JRU227" s="230"/>
      <c r="JRV227" s="230"/>
      <c r="JRW227" s="230"/>
      <c r="JRX227" s="230"/>
      <c r="JRY227" s="230"/>
      <c r="JRZ227" s="230"/>
      <c r="JSA227" s="230"/>
      <c r="JSB227" s="230"/>
      <c r="JSC227" s="230"/>
      <c r="JSD227" s="230"/>
      <c r="JSE227" s="230"/>
      <c r="JSF227" s="229"/>
      <c r="JSG227" s="226"/>
      <c r="JSH227" s="227"/>
      <c r="JSI227" s="227"/>
      <c r="JSJ227" s="227"/>
      <c r="JSK227" s="228"/>
      <c r="JSL227" s="228"/>
      <c r="JSM227" s="228"/>
      <c r="JSN227" s="228"/>
      <c r="JSO227" s="228"/>
      <c r="JSP227" s="228"/>
      <c r="JSQ227" s="229"/>
      <c r="JSR227" s="230"/>
      <c r="JSS227" s="230"/>
      <c r="JST227" s="231"/>
      <c r="JSU227" s="229"/>
      <c r="JSV227" s="230"/>
      <c r="JSW227" s="229"/>
      <c r="JSX227" s="229"/>
      <c r="JSY227" s="230"/>
      <c r="JSZ227" s="230"/>
      <c r="JTA227" s="230"/>
      <c r="JTB227" s="230"/>
      <c r="JTC227" s="230"/>
      <c r="JTD227" s="230"/>
      <c r="JTE227" s="230"/>
      <c r="JTF227" s="230"/>
      <c r="JTG227" s="230"/>
      <c r="JTH227" s="230"/>
      <c r="JTI227" s="230"/>
      <c r="JTJ227" s="230"/>
      <c r="JTK227" s="229"/>
      <c r="JTL227" s="226"/>
      <c r="JTM227" s="227"/>
      <c r="JTN227" s="227"/>
      <c r="JTO227" s="227"/>
      <c r="JTP227" s="228"/>
      <c r="JTQ227" s="228"/>
      <c r="JTR227" s="228"/>
      <c r="JTS227" s="228"/>
      <c r="JTT227" s="228"/>
      <c r="JTU227" s="228"/>
      <c r="JTV227" s="229"/>
      <c r="JTW227" s="230"/>
      <c r="JTX227" s="230"/>
      <c r="JTY227" s="231"/>
      <c r="JTZ227" s="229"/>
      <c r="JUA227" s="230"/>
      <c r="JUB227" s="229"/>
      <c r="JUC227" s="229"/>
      <c r="JUD227" s="230"/>
      <c r="JUE227" s="230"/>
      <c r="JUF227" s="230"/>
      <c r="JUG227" s="230"/>
      <c r="JUH227" s="230"/>
      <c r="JUI227" s="230"/>
      <c r="JUJ227" s="230"/>
      <c r="JUK227" s="230"/>
      <c r="JUL227" s="230"/>
      <c r="JUM227" s="230"/>
      <c r="JUN227" s="230"/>
      <c r="JUO227" s="230"/>
      <c r="JUP227" s="229"/>
      <c r="JUQ227" s="226"/>
      <c r="JUR227" s="227"/>
      <c r="JUS227" s="227"/>
      <c r="JUT227" s="227"/>
      <c r="JUU227" s="228"/>
      <c r="JUV227" s="228"/>
      <c r="JUW227" s="228"/>
      <c r="JUX227" s="228"/>
      <c r="JUY227" s="228"/>
      <c r="JUZ227" s="228"/>
      <c r="JVA227" s="229"/>
      <c r="JVB227" s="230"/>
      <c r="JVC227" s="230"/>
      <c r="JVD227" s="231"/>
      <c r="JVE227" s="229"/>
      <c r="JVF227" s="230"/>
      <c r="JVG227" s="229"/>
      <c r="JVH227" s="229"/>
      <c r="JVI227" s="230"/>
      <c r="JVJ227" s="230"/>
      <c r="JVK227" s="230"/>
      <c r="JVL227" s="230"/>
      <c r="JVM227" s="230"/>
      <c r="JVN227" s="230"/>
      <c r="JVO227" s="230"/>
      <c r="JVP227" s="230"/>
      <c r="JVQ227" s="230"/>
      <c r="JVR227" s="230"/>
      <c r="JVS227" s="230"/>
      <c r="JVT227" s="230"/>
      <c r="JVU227" s="229"/>
      <c r="JVV227" s="226"/>
      <c r="JVW227" s="227"/>
      <c r="JVX227" s="227"/>
      <c r="JVY227" s="227"/>
      <c r="JVZ227" s="228"/>
      <c r="JWA227" s="228"/>
      <c r="JWB227" s="228"/>
      <c r="JWC227" s="228"/>
      <c r="JWD227" s="228"/>
      <c r="JWE227" s="228"/>
      <c r="JWF227" s="229"/>
      <c r="JWG227" s="230"/>
      <c r="JWH227" s="230"/>
      <c r="JWI227" s="231"/>
      <c r="JWJ227" s="229"/>
      <c r="JWK227" s="230"/>
      <c r="JWL227" s="229"/>
      <c r="JWM227" s="229"/>
      <c r="JWN227" s="230"/>
      <c r="JWO227" s="230"/>
      <c r="JWP227" s="230"/>
      <c r="JWQ227" s="230"/>
      <c r="JWR227" s="230"/>
      <c r="JWS227" s="230"/>
      <c r="JWT227" s="230"/>
      <c r="JWU227" s="230"/>
      <c r="JWV227" s="230"/>
      <c r="JWW227" s="230"/>
      <c r="JWX227" s="230"/>
      <c r="JWY227" s="230"/>
      <c r="JWZ227" s="229"/>
      <c r="JXA227" s="226"/>
      <c r="JXB227" s="227"/>
      <c r="JXC227" s="227"/>
      <c r="JXD227" s="227"/>
      <c r="JXE227" s="228"/>
      <c r="JXF227" s="228"/>
      <c r="JXG227" s="228"/>
      <c r="JXH227" s="228"/>
      <c r="JXI227" s="228"/>
      <c r="JXJ227" s="228"/>
      <c r="JXK227" s="229"/>
      <c r="JXL227" s="230"/>
      <c r="JXM227" s="230"/>
      <c r="JXN227" s="231"/>
      <c r="JXO227" s="229"/>
      <c r="JXP227" s="230"/>
      <c r="JXQ227" s="229"/>
      <c r="JXR227" s="229"/>
      <c r="JXS227" s="230"/>
      <c r="JXT227" s="230"/>
      <c r="JXU227" s="230"/>
      <c r="JXV227" s="230"/>
      <c r="JXW227" s="230"/>
      <c r="JXX227" s="230"/>
      <c r="JXY227" s="230"/>
      <c r="JXZ227" s="230"/>
      <c r="JYA227" s="230"/>
      <c r="JYB227" s="230"/>
      <c r="JYC227" s="230"/>
      <c r="JYD227" s="230"/>
      <c r="JYE227" s="229"/>
      <c r="JYF227" s="226"/>
      <c r="JYG227" s="227"/>
      <c r="JYH227" s="227"/>
      <c r="JYI227" s="227"/>
      <c r="JYJ227" s="228"/>
      <c r="JYK227" s="228"/>
      <c r="JYL227" s="228"/>
      <c r="JYM227" s="228"/>
      <c r="JYN227" s="228"/>
      <c r="JYO227" s="228"/>
      <c r="JYP227" s="229"/>
      <c r="JYQ227" s="230"/>
      <c r="JYR227" s="230"/>
      <c r="JYS227" s="231"/>
      <c r="JYT227" s="229"/>
      <c r="JYU227" s="230"/>
      <c r="JYV227" s="229"/>
      <c r="JYW227" s="229"/>
      <c r="JYX227" s="230"/>
      <c r="JYY227" s="230"/>
      <c r="JYZ227" s="230"/>
      <c r="JZA227" s="230"/>
      <c r="JZB227" s="230"/>
      <c r="JZC227" s="230"/>
      <c r="JZD227" s="230"/>
      <c r="JZE227" s="230"/>
      <c r="JZF227" s="230"/>
      <c r="JZG227" s="230"/>
      <c r="JZH227" s="230"/>
      <c r="JZI227" s="230"/>
      <c r="JZJ227" s="229"/>
      <c r="JZK227" s="226"/>
      <c r="JZL227" s="227"/>
      <c r="JZM227" s="227"/>
      <c r="JZN227" s="227"/>
      <c r="JZO227" s="228"/>
      <c r="JZP227" s="228"/>
      <c r="JZQ227" s="228"/>
      <c r="JZR227" s="228"/>
      <c r="JZS227" s="228"/>
      <c r="JZT227" s="228"/>
      <c r="JZU227" s="229"/>
      <c r="JZV227" s="230"/>
      <c r="JZW227" s="230"/>
      <c r="JZX227" s="231"/>
      <c r="JZY227" s="229"/>
      <c r="JZZ227" s="230"/>
      <c r="KAA227" s="229"/>
      <c r="KAB227" s="229"/>
      <c r="KAC227" s="230"/>
      <c r="KAD227" s="230"/>
      <c r="KAE227" s="230"/>
      <c r="KAF227" s="230"/>
      <c r="KAG227" s="230"/>
      <c r="KAH227" s="230"/>
      <c r="KAI227" s="230"/>
      <c r="KAJ227" s="230"/>
      <c r="KAK227" s="230"/>
      <c r="KAL227" s="230"/>
      <c r="KAM227" s="230"/>
      <c r="KAN227" s="230"/>
      <c r="KAO227" s="229"/>
      <c r="KAP227" s="226"/>
      <c r="KAQ227" s="227"/>
      <c r="KAR227" s="227"/>
      <c r="KAS227" s="227"/>
      <c r="KAT227" s="228"/>
      <c r="KAU227" s="228"/>
      <c r="KAV227" s="228"/>
      <c r="KAW227" s="228"/>
      <c r="KAX227" s="228"/>
      <c r="KAY227" s="228"/>
      <c r="KAZ227" s="229"/>
      <c r="KBA227" s="230"/>
      <c r="KBB227" s="230"/>
      <c r="KBC227" s="231"/>
      <c r="KBD227" s="229"/>
      <c r="KBE227" s="230"/>
      <c r="KBF227" s="229"/>
      <c r="KBG227" s="229"/>
      <c r="KBH227" s="230"/>
      <c r="KBI227" s="230"/>
      <c r="KBJ227" s="230"/>
      <c r="KBK227" s="230"/>
      <c r="KBL227" s="230"/>
      <c r="KBM227" s="230"/>
      <c r="KBN227" s="230"/>
      <c r="KBO227" s="230"/>
      <c r="KBP227" s="230"/>
      <c r="KBQ227" s="230"/>
      <c r="KBR227" s="230"/>
      <c r="KBS227" s="230"/>
      <c r="KBT227" s="229"/>
      <c r="KBU227" s="226"/>
      <c r="KBV227" s="227"/>
      <c r="KBW227" s="227"/>
      <c r="KBX227" s="227"/>
      <c r="KBY227" s="228"/>
      <c r="KBZ227" s="228"/>
      <c r="KCA227" s="228"/>
      <c r="KCB227" s="228"/>
      <c r="KCC227" s="228"/>
      <c r="KCD227" s="228"/>
      <c r="KCE227" s="229"/>
      <c r="KCF227" s="230"/>
      <c r="KCG227" s="230"/>
      <c r="KCH227" s="231"/>
      <c r="KCI227" s="229"/>
      <c r="KCJ227" s="230"/>
      <c r="KCK227" s="229"/>
      <c r="KCL227" s="229"/>
      <c r="KCM227" s="230"/>
      <c r="KCN227" s="230"/>
      <c r="KCO227" s="230"/>
      <c r="KCP227" s="230"/>
      <c r="KCQ227" s="230"/>
      <c r="KCR227" s="230"/>
      <c r="KCS227" s="230"/>
      <c r="KCT227" s="230"/>
      <c r="KCU227" s="230"/>
      <c r="KCV227" s="230"/>
      <c r="KCW227" s="230"/>
      <c r="KCX227" s="230"/>
      <c r="KCY227" s="229"/>
      <c r="KCZ227" s="226"/>
      <c r="KDA227" s="227"/>
      <c r="KDB227" s="227"/>
      <c r="KDC227" s="227"/>
      <c r="KDD227" s="228"/>
      <c r="KDE227" s="228"/>
      <c r="KDF227" s="228"/>
      <c r="KDG227" s="228"/>
      <c r="KDH227" s="228"/>
      <c r="KDI227" s="228"/>
      <c r="KDJ227" s="229"/>
      <c r="KDK227" s="230"/>
      <c r="KDL227" s="230"/>
      <c r="KDM227" s="231"/>
      <c r="KDN227" s="229"/>
      <c r="KDO227" s="230"/>
      <c r="KDP227" s="229"/>
      <c r="KDQ227" s="229"/>
      <c r="KDR227" s="230"/>
      <c r="KDS227" s="230"/>
      <c r="KDT227" s="230"/>
      <c r="KDU227" s="230"/>
      <c r="KDV227" s="230"/>
      <c r="KDW227" s="230"/>
      <c r="KDX227" s="230"/>
      <c r="KDY227" s="230"/>
      <c r="KDZ227" s="230"/>
      <c r="KEA227" s="230"/>
      <c r="KEB227" s="230"/>
      <c r="KEC227" s="230"/>
      <c r="KED227" s="229"/>
      <c r="KEE227" s="226"/>
      <c r="KEF227" s="227"/>
      <c r="KEG227" s="227"/>
      <c r="KEH227" s="227"/>
      <c r="KEI227" s="228"/>
      <c r="KEJ227" s="228"/>
      <c r="KEK227" s="228"/>
      <c r="KEL227" s="228"/>
      <c r="KEM227" s="228"/>
      <c r="KEN227" s="228"/>
      <c r="KEO227" s="229"/>
      <c r="KEP227" s="230"/>
      <c r="KEQ227" s="230"/>
      <c r="KER227" s="231"/>
      <c r="KES227" s="229"/>
      <c r="KET227" s="230"/>
      <c r="KEU227" s="229"/>
      <c r="KEV227" s="229"/>
      <c r="KEW227" s="230"/>
      <c r="KEX227" s="230"/>
      <c r="KEY227" s="230"/>
      <c r="KEZ227" s="230"/>
      <c r="KFA227" s="230"/>
      <c r="KFB227" s="230"/>
      <c r="KFC227" s="230"/>
      <c r="KFD227" s="230"/>
      <c r="KFE227" s="230"/>
      <c r="KFF227" s="230"/>
      <c r="KFG227" s="230"/>
      <c r="KFH227" s="230"/>
      <c r="KFI227" s="229"/>
      <c r="KFJ227" s="226"/>
      <c r="KFK227" s="227"/>
      <c r="KFL227" s="227"/>
      <c r="KFM227" s="227"/>
      <c r="KFN227" s="228"/>
      <c r="KFO227" s="228"/>
      <c r="KFP227" s="228"/>
      <c r="KFQ227" s="228"/>
      <c r="KFR227" s="228"/>
      <c r="KFS227" s="228"/>
      <c r="KFT227" s="229"/>
      <c r="KFU227" s="230"/>
      <c r="KFV227" s="230"/>
      <c r="KFW227" s="231"/>
      <c r="KFX227" s="229"/>
      <c r="KFY227" s="230"/>
      <c r="KFZ227" s="229"/>
      <c r="KGA227" s="229"/>
      <c r="KGB227" s="230"/>
      <c r="KGC227" s="230"/>
      <c r="KGD227" s="230"/>
      <c r="KGE227" s="230"/>
      <c r="KGF227" s="230"/>
      <c r="KGG227" s="230"/>
      <c r="KGH227" s="230"/>
      <c r="KGI227" s="230"/>
      <c r="KGJ227" s="230"/>
      <c r="KGK227" s="230"/>
      <c r="KGL227" s="230"/>
      <c r="KGM227" s="230"/>
      <c r="KGN227" s="229"/>
      <c r="KGO227" s="226"/>
      <c r="KGP227" s="227"/>
      <c r="KGQ227" s="227"/>
      <c r="KGR227" s="227"/>
      <c r="KGS227" s="228"/>
      <c r="KGT227" s="228"/>
      <c r="KGU227" s="228"/>
      <c r="KGV227" s="228"/>
      <c r="KGW227" s="228"/>
      <c r="KGX227" s="228"/>
      <c r="KGY227" s="229"/>
      <c r="KGZ227" s="230"/>
      <c r="KHA227" s="230"/>
      <c r="KHB227" s="231"/>
      <c r="KHC227" s="229"/>
      <c r="KHD227" s="230"/>
      <c r="KHE227" s="229"/>
      <c r="KHF227" s="229"/>
      <c r="KHG227" s="230"/>
      <c r="KHH227" s="230"/>
      <c r="KHI227" s="230"/>
      <c r="KHJ227" s="230"/>
      <c r="KHK227" s="230"/>
      <c r="KHL227" s="230"/>
      <c r="KHM227" s="230"/>
      <c r="KHN227" s="230"/>
      <c r="KHO227" s="230"/>
      <c r="KHP227" s="230"/>
      <c r="KHQ227" s="230"/>
      <c r="KHR227" s="230"/>
      <c r="KHS227" s="229"/>
      <c r="KHT227" s="226"/>
      <c r="KHU227" s="227"/>
      <c r="KHV227" s="227"/>
      <c r="KHW227" s="227"/>
      <c r="KHX227" s="228"/>
      <c r="KHY227" s="228"/>
      <c r="KHZ227" s="228"/>
      <c r="KIA227" s="228"/>
      <c r="KIB227" s="228"/>
      <c r="KIC227" s="228"/>
      <c r="KID227" s="229"/>
      <c r="KIE227" s="230"/>
      <c r="KIF227" s="230"/>
      <c r="KIG227" s="231"/>
      <c r="KIH227" s="229"/>
      <c r="KII227" s="230"/>
      <c r="KIJ227" s="229"/>
      <c r="KIK227" s="229"/>
      <c r="KIL227" s="230"/>
      <c r="KIM227" s="230"/>
      <c r="KIN227" s="230"/>
      <c r="KIO227" s="230"/>
      <c r="KIP227" s="230"/>
      <c r="KIQ227" s="230"/>
      <c r="KIR227" s="230"/>
      <c r="KIS227" s="230"/>
      <c r="KIT227" s="230"/>
      <c r="KIU227" s="230"/>
      <c r="KIV227" s="230"/>
      <c r="KIW227" s="230"/>
      <c r="KIX227" s="229"/>
      <c r="KIY227" s="226"/>
      <c r="KIZ227" s="227"/>
      <c r="KJA227" s="227"/>
      <c r="KJB227" s="227"/>
      <c r="KJC227" s="228"/>
      <c r="KJD227" s="228"/>
      <c r="KJE227" s="228"/>
      <c r="KJF227" s="228"/>
      <c r="KJG227" s="228"/>
      <c r="KJH227" s="228"/>
      <c r="KJI227" s="229"/>
      <c r="KJJ227" s="230"/>
      <c r="KJK227" s="230"/>
      <c r="KJL227" s="231"/>
      <c r="KJM227" s="229"/>
      <c r="KJN227" s="230"/>
      <c r="KJO227" s="229"/>
      <c r="KJP227" s="229"/>
      <c r="KJQ227" s="230"/>
      <c r="KJR227" s="230"/>
      <c r="KJS227" s="230"/>
      <c r="KJT227" s="230"/>
      <c r="KJU227" s="230"/>
      <c r="KJV227" s="230"/>
      <c r="KJW227" s="230"/>
      <c r="KJX227" s="230"/>
      <c r="KJY227" s="230"/>
      <c r="KJZ227" s="230"/>
      <c r="KKA227" s="230"/>
      <c r="KKB227" s="230"/>
      <c r="KKC227" s="229"/>
      <c r="KKD227" s="226"/>
      <c r="KKE227" s="227"/>
      <c r="KKF227" s="227"/>
      <c r="KKG227" s="227"/>
      <c r="KKH227" s="228"/>
      <c r="KKI227" s="228"/>
      <c r="KKJ227" s="228"/>
      <c r="KKK227" s="228"/>
      <c r="KKL227" s="228"/>
      <c r="KKM227" s="228"/>
      <c r="KKN227" s="229"/>
      <c r="KKO227" s="230"/>
      <c r="KKP227" s="230"/>
      <c r="KKQ227" s="231"/>
      <c r="KKR227" s="229"/>
      <c r="KKS227" s="230"/>
      <c r="KKT227" s="229"/>
      <c r="KKU227" s="229"/>
      <c r="KKV227" s="230"/>
      <c r="KKW227" s="230"/>
      <c r="KKX227" s="230"/>
      <c r="KKY227" s="230"/>
      <c r="KKZ227" s="230"/>
      <c r="KLA227" s="230"/>
      <c r="KLB227" s="230"/>
      <c r="KLC227" s="230"/>
      <c r="KLD227" s="230"/>
      <c r="KLE227" s="230"/>
      <c r="KLF227" s="230"/>
      <c r="KLG227" s="230"/>
      <c r="KLH227" s="229"/>
      <c r="KLI227" s="226"/>
      <c r="KLJ227" s="227"/>
      <c r="KLK227" s="227"/>
      <c r="KLL227" s="227"/>
      <c r="KLM227" s="228"/>
      <c r="KLN227" s="228"/>
      <c r="KLO227" s="228"/>
      <c r="KLP227" s="228"/>
      <c r="KLQ227" s="228"/>
      <c r="KLR227" s="228"/>
      <c r="KLS227" s="229"/>
      <c r="KLT227" s="230"/>
      <c r="KLU227" s="230"/>
      <c r="KLV227" s="231"/>
      <c r="KLW227" s="229"/>
      <c r="KLX227" s="230"/>
      <c r="KLY227" s="229"/>
      <c r="KLZ227" s="229"/>
      <c r="KMA227" s="230"/>
      <c r="KMB227" s="230"/>
      <c r="KMC227" s="230"/>
      <c r="KMD227" s="230"/>
      <c r="KME227" s="230"/>
      <c r="KMF227" s="230"/>
      <c r="KMG227" s="230"/>
      <c r="KMH227" s="230"/>
      <c r="KMI227" s="230"/>
      <c r="KMJ227" s="230"/>
      <c r="KMK227" s="230"/>
      <c r="KML227" s="230"/>
      <c r="KMM227" s="229"/>
      <c r="KMN227" s="226"/>
      <c r="KMO227" s="227"/>
      <c r="KMP227" s="227"/>
      <c r="KMQ227" s="227"/>
      <c r="KMR227" s="228"/>
      <c r="KMS227" s="228"/>
      <c r="KMT227" s="228"/>
      <c r="KMU227" s="228"/>
      <c r="KMV227" s="228"/>
      <c r="KMW227" s="228"/>
      <c r="KMX227" s="229"/>
      <c r="KMY227" s="230"/>
      <c r="KMZ227" s="230"/>
      <c r="KNA227" s="231"/>
      <c r="KNB227" s="229"/>
      <c r="KNC227" s="230"/>
      <c r="KND227" s="229"/>
      <c r="KNE227" s="229"/>
      <c r="KNF227" s="230"/>
      <c r="KNG227" s="230"/>
      <c r="KNH227" s="230"/>
      <c r="KNI227" s="230"/>
      <c r="KNJ227" s="230"/>
      <c r="KNK227" s="230"/>
      <c r="KNL227" s="230"/>
      <c r="KNM227" s="230"/>
      <c r="KNN227" s="230"/>
      <c r="KNO227" s="230"/>
      <c r="KNP227" s="230"/>
      <c r="KNQ227" s="230"/>
      <c r="KNR227" s="229"/>
      <c r="KNS227" s="226"/>
      <c r="KNT227" s="227"/>
      <c r="KNU227" s="227"/>
      <c r="KNV227" s="227"/>
      <c r="KNW227" s="228"/>
      <c r="KNX227" s="228"/>
      <c r="KNY227" s="228"/>
      <c r="KNZ227" s="228"/>
      <c r="KOA227" s="228"/>
      <c r="KOB227" s="228"/>
      <c r="KOC227" s="229"/>
      <c r="KOD227" s="230"/>
      <c r="KOE227" s="230"/>
      <c r="KOF227" s="231"/>
      <c r="KOG227" s="229"/>
      <c r="KOH227" s="230"/>
      <c r="KOI227" s="229"/>
      <c r="KOJ227" s="229"/>
      <c r="KOK227" s="230"/>
      <c r="KOL227" s="230"/>
      <c r="KOM227" s="230"/>
      <c r="KON227" s="230"/>
      <c r="KOO227" s="230"/>
      <c r="KOP227" s="230"/>
      <c r="KOQ227" s="230"/>
      <c r="KOR227" s="230"/>
      <c r="KOS227" s="230"/>
      <c r="KOT227" s="230"/>
      <c r="KOU227" s="230"/>
      <c r="KOV227" s="230"/>
      <c r="KOW227" s="229"/>
      <c r="KOX227" s="226"/>
      <c r="KOY227" s="227"/>
      <c r="KOZ227" s="227"/>
      <c r="KPA227" s="227"/>
      <c r="KPB227" s="228"/>
      <c r="KPC227" s="228"/>
      <c r="KPD227" s="228"/>
      <c r="KPE227" s="228"/>
      <c r="KPF227" s="228"/>
      <c r="KPG227" s="228"/>
      <c r="KPH227" s="229"/>
      <c r="KPI227" s="230"/>
      <c r="KPJ227" s="230"/>
      <c r="KPK227" s="231"/>
      <c r="KPL227" s="229"/>
      <c r="KPM227" s="230"/>
      <c r="KPN227" s="229"/>
      <c r="KPO227" s="229"/>
      <c r="KPP227" s="230"/>
      <c r="KPQ227" s="230"/>
      <c r="KPR227" s="230"/>
      <c r="KPS227" s="230"/>
      <c r="KPT227" s="230"/>
      <c r="KPU227" s="230"/>
      <c r="KPV227" s="230"/>
      <c r="KPW227" s="230"/>
      <c r="KPX227" s="230"/>
      <c r="KPY227" s="230"/>
      <c r="KPZ227" s="230"/>
      <c r="KQA227" s="230"/>
      <c r="KQB227" s="229"/>
      <c r="KQC227" s="226"/>
      <c r="KQD227" s="227"/>
      <c r="KQE227" s="227"/>
      <c r="KQF227" s="227"/>
      <c r="KQG227" s="228"/>
      <c r="KQH227" s="228"/>
      <c r="KQI227" s="228"/>
      <c r="KQJ227" s="228"/>
      <c r="KQK227" s="228"/>
      <c r="KQL227" s="228"/>
      <c r="KQM227" s="229"/>
      <c r="KQN227" s="230"/>
      <c r="KQO227" s="230"/>
      <c r="KQP227" s="231"/>
      <c r="KQQ227" s="229"/>
      <c r="KQR227" s="230"/>
      <c r="KQS227" s="229"/>
      <c r="KQT227" s="229"/>
      <c r="KQU227" s="230"/>
      <c r="KQV227" s="230"/>
      <c r="KQW227" s="230"/>
      <c r="KQX227" s="230"/>
      <c r="KQY227" s="230"/>
      <c r="KQZ227" s="230"/>
      <c r="KRA227" s="230"/>
      <c r="KRB227" s="230"/>
      <c r="KRC227" s="230"/>
      <c r="KRD227" s="230"/>
      <c r="KRE227" s="230"/>
      <c r="KRF227" s="230"/>
      <c r="KRG227" s="229"/>
      <c r="KRH227" s="226"/>
      <c r="KRI227" s="227"/>
      <c r="KRJ227" s="227"/>
      <c r="KRK227" s="227"/>
      <c r="KRL227" s="228"/>
      <c r="KRM227" s="228"/>
      <c r="KRN227" s="228"/>
      <c r="KRO227" s="228"/>
      <c r="KRP227" s="228"/>
      <c r="KRQ227" s="228"/>
      <c r="KRR227" s="229"/>
      <c r="KRS227" s="230"/>
      <c r="KRT227" s="230"/>
      <c r="KRU227" s="231"/>
      <c r="KRV227" s="229"/>
      <c r="KRW227" s="230"/>
      <c r="KRX227" s="229"/>
      <c r="KRY227" s="229"/>
      <c r="KRZ227" s="230"/>
      <c r="KSA227" s="230"/>
      <c r="KSB227" s="230"/>
      <c r="KSC227" s="230"/>
      <c r="KSD227" s="230"/>
      <c r="KSE227" s="230"/>
      <c r="KSF227" s="230"/>
      <c r="KSG227" s="230"/>
      <c r="KSH227" s="230"/>
      <c r="KSI227" s="230"/>
      <c r="KSJ227" s="230"/>
      <c r="KSK227" s="230"/>
      <c r="KSL227" s="229"/>
      <c r="KSM227" s="226"/>
      <c r="KSN227" s="227"/>
      <c r="KSO227" s="227"/>
      <c r="KSP227" s="227"/>
      <c r="KSQ227" s="228"/>
      <c r="KSR227" s="228"/>
      <c r="KSS227" s="228"/>
      <c r="KST227" s="228"/>
      <c r="KSU227" s="228"/>
      <c r="KSV227" s="228"/>
      <c r="KSW227" s="229"/>
      <c r="KSX227" s="230"/>
      <c r="KSY227" s="230"/>
      <c r="KSZ227" s="231"/>
      <c r="KTA227" s="229"/>
      <c r="KTB227" s="230"/>
      <c r="KTC227" s="229"/>
      <c r="KTD227" s="229"/>
      <c r="KTE227" s="230"/>
      <c r="KTF227" s="230"/>
      <c r="KTG227" s="230"/>
      <c r="KTH227" s="230"/>
      <c r="KTI227" s="230"/>
      <c r="KTJ227" s="230"/>
      <c r="KTK227" s="230"/>
      <c r="KTL227" s="230"/>
      <c r="KTM227" s="230"/>
      <c r="KTN227" s="230"/>
      <c r="KTO227" s="230"/>
      <c r="KTP227" s="230"/>
      <c r="KTQ227" s="229"/>
      <c r="KTR227" s="226"/>
      <c r="KTS227" s="227"/>
      <c r="KTT227" s="227"/>
      <c r="KTU227" s="227"/>
      <c r="KTV227" s="228"/>
      <c r="KTW227" s="228"/>
      <c r="KTX227" s="228"/>
      <c r="KTY227" s="228"/>
      <c r="KTZ227" s="228"/>
      <c r="KUA227" s="228"/>
      <c r="KUB227" s="229"/>
      <c r="KUC227" s="230"/>
      <c r="KUD227" s="230"/>
      <c r="KUE227" s="231"/>
      <c r="KUF227" s="229"/>
      <c r="KUG227" s="230"/>
      <c r="KUH227" s="229"/>
      <c r="KUI227" s="229"/>
      <c r="KUJ227" s="230"/>
      <c r="KUK227" s="230"/>
      <c r="KUL227" s="230"/>
      <c r="KUM227" s="230"/>
      <c r="KUN227" s="230"/>
      <c r="KUO227" s="230"/>
      <c r="KUP227" s="230"/>
      <c r="KUQ227" s="230"/>
      <c r="KUR227" s="230"/>
      <c r="KUS227" s="230"/>
      <c r="KUT227" s="230"/>
      <c r="KUU227" s="230"/>
      <c r="KUV227" s="229"/>
      <c r="KUW227" s="226"/>
      <c r="KUX227" s="227"/>
      <c r="KUY227" s="227"/>
      <c r="KUZ227" s="227"/>
      <c r="KVA227" s="228"/>
      <c r="KVB227" s="228"/>
      <c r="KVC227" s="228"/>
      <c r="KVD227" s="228"/>
      <c r="KVE227" s="228"/>
      <c r="KVF227" s="228"/>
      <c r="KVG227" s="229"/>
      <c r="KVH227" s="230"/>
      <c r="KVI227" s="230"/>
      <c r="KVJ227" s="231"/>
      <c r="KVK227" s="229"/>
      <c r="KVL227" s="230"/>
      <c r="KVM227" s="229"/>
      <c r="KVN227" s="229"/>
      <c r="KVO227" s="230"/>
      <c r="KVP227" s="230"/>
      <c r="KVQ227" s="230"/>
      <c r="KVR227" s="230"/>
      <c r="KVS227" s="230"/>
      <c r="KVT227" s="230"/>
      <c r="KVU227" s="230"/>
      <c r="KVV227" s="230"/>
      <c r="KVW227" s="230"/>
      <c r="KVX227" s="230"/>
      <c r="KVY227" s="230"/>
      <c r="KVZ227" s="230"/>
      <c r="KWA227" s="229"/>
      <c r="KWB227" s="226"/>
      <c r="KWC227" s="227"/>
      <c r="KWD227" s="227"/>
      <c r="KWE227" s="227"/>
      <c r="KWF227" s="228"/>
      <c r="KWG227" s="228"/>
      <c r="KWH227" s="228"/>
      <c r="KWI227" s="228"/>
      <c r="KWJ227" s="228"/>
      <c r="KWK227" s="228"/>
      <c r="KWL227" s="229"/>
      <c r="KWM227" s="230"/>
      <c r="KWN227" s="230"/>
      <c r="KWO227" s="231"/>
      <c r="KWP227" s="229"/>
      <c r="KWQ227" s="230"/>
      <c r="KWR227" s="229"/>
      <c r="KWS227" s="229"/>
      <c r="KWT227" s="230"/>
      <c r="KWU227" s="230"/>
      <c r="KWV227" s="230"/>
      <c r="KWW227" s="230"/>
      <c r="KWX227" s="230"/>
      <c r="KWY227" s="230"/>
      <c r="KWZ227" s="230"/>
      <c r="KXA227" s="230"/>
      <c r="KXB227" s="230"/>
      <c r="KXC227" s="230"/>
      <c r="KXD227" s="230"/>
      <c r="KXE227" s="230"/>
      <c r="KXF227" s="229"/>
      <c r="KXG227" s="226"/>
      <c r="KXH227" s="227"/>
      <c r="KXI227" s="227"/>
      <c r="KXJ227" s="227"/>
      <c r="KXK227" s="228"/>
      <c r="KXL227" s="228"/>
      <c r="KXM227" s="228"/>
      <c r="KXN227" s="228"/>
      <c r="KXO227" s="228"/>
      <c r="KXP227" s="228"/>
      <c r="KXQ227" s="229"/>
      <c r="KXR227" s="230"/>
      <c r="KXS227" s="230"/>
      <c r="KXT227" s="231"/>
      <c r="KXU227" s="229"/>
      <c r="KXV227" s="230"/>
      <c r="KXW227" s="229"/>
      <c r="KXX227" s="229"/>
      <c r="KXY227" s="230"/>
      <c r="KXZ227" s="230"/>
      <c r="KYA227" s="230"/>
      <c r="KYB227" s="230"/>
      <c r="KYC227" s="230"/>
      <c r="KYD227" s="230"/>
      <c r="KYE227" s="230"/>
      <c r="KYF227" s="230"/>
      <c r="KYG227" s="230"/>
      <c r="KYH227" s="230"/>
      <c r="KYI227" s="230"/>
      <c r="KYJ227" s="230"/>
      <c r="KYK227" s="229"/>
      <c r="KYL227" s="226"/>
      <c r="KYM227" s="227"/>
      <c r="KYN227" s="227"/>
      <c r="KYO227" s="227"/>
      <c r="KYP227" s="228"/>
      <c r="KYQ227" s="228"/>
      <c r="KYR227" s="228"/>
      <c r="KYS227" s="228"/>
      <c r="KYT227" s="228"/>
      <c r="KYU227" s="228"/>
      <c r="KYV227" s="229"/>
      <c r="KYW227" s="230"/>
      <c r="KYX227" s="230"/>
      <c r="KYY227" s="231"/>
      <c r="KYZ227" s="229"/>
      <c r="KZA227" s="230"/>
      <c r="KZB227" s="229"/>
      <c r="KZC227" s="229"/>
      <c r="KZD227" s="230"/>
      <c r="KZE227" s="230"/>
      <c r="KZF227" s="230"/>
      <c r="KZG227" s="230"/>
      <c r="KZH227" s="230"/>
      <c r="KZI227" s="230"/>
      <c r="KZJ227" s="230"/>
      <c r="KZK227" s="230"/>
      <c r="KZL227" s="230"/>
      <c r="KZM227" s="230"/>
      <c r="KZN227" s="230"/>
      <c r="KZO227" s="230"/>
      <c r="KZP227" s="229"/>
      <c r="KZQ227" s="226"/>
      <c r="KZR227" s="227"/>
      <c r="KZS227" s="227"/>
      <c r="KZT227" s="227"/>
      <c r="KZU227" s="228"/>
      <c r="KZV227" s="228"/>
      <c r="KZW227" s="228"/>
      <c r="KZX227" s="228"/>
      <c r="KZY227" s="228"/>
      <c r="KZZ227" s="228"/>
      <c r="LAA227" s="229"/>
      <c r="LAB227" s="230"/>
      <c r="LAC227" s="230"/>
      <c r="LAD227" s="231"/>
      <c r="LAE227" s="229"/>
      <c r="LAF227" s="230"/>
      <c r="LAG227" s="229"/>
      <c r="LAH227" s="229"/>
      <c r="LAI227" s="230"/>
      <c r="LAJ227" s="230"/>
      <c r="LAK227" s="230"/>
      <c r="LAL227" s="230"/>
      <c r="LAM227" s="230"/>
      <c r="LAN227" s="230"/>
      <c r="LAO227" s="230"/>
      <c r="LAP227" s="230"/>
      <c r="LAQ227" s="230"/>
      <c r="LAR227" s="230"/>
      <c r="LAS227" s="230"/>
      <c r="LAT227" s="230"/>
      <c r="LAU227" s="229"/>
      <c r="LAV227" s="226"/>
      <c r="LAW227" s="227"/>
      <c r="LAX227" s="227"/>
      <c r="LAY227" s="227"/>
      <c r="LAZ227" s="228"/>
      <c r="LBA227" s="228"/>
      <c r="LBB227" s="228"/>
      <c r="LBC227" s="228"/>
      <c r="LBD227" s="228"/>
      <c r="LBE227" s="228"/>
      <c r="LBF227" s="229"/>
      <c r="LBG227" s="230"/>
      <c r="LBH227" s="230"/>
      <c r="LBI227" s="231"/>
      <c r="LBJ227" s="229"/>
      <c r="LBK227" s="230"/>
      <c r="LBL227" s="229"/>
      <c r="LBM227" s="229"/>
      <c r="LBN227" s="230"/>
      <c r="LBO227" s="230"/>
      <c r="LBP227" s="230"/>
      <c r="LBQ227" s="230"/>
      <c r="LBR227" s="230"/>
      <c r="LBS227" s="230"/>
      <c r="LBT227" s="230"/>
      <c r="LBU227" s="230"/>
      <c r="LBV227" s="230"/>
      <c r="LBW227" s="230"/>
      <c r="LBX227" s="230"/>
      <c r="LBY227" s="230"/>
      <c r="LBZ227" s="229"/>
      <c r="LCA227" s="226"/>
      <c r="LCB227" s="227"/>
      <c r="LCC227" s="227"/>
      <c r="LCD227" s="227"/>
      <c r="LCE227" s="228"/>
      <c r="LCF227" s="228"/>
      <c r="LCG227" s="228"/>
      <c r="LCH227" s="228"/>
      <c r="LCI227" s="228"/>
      <c r="LCJ227" s="228"/>
      <c r="LCK227" s="229"/>
      <c r="LCL227" s="230"/>
      <c r="LCM227" s="230"/>
      <c r="LCN227" s="231"/>
      <c r="LCO227" s="229"/>
      <c r="LCP227" s="230"/>
      <c r="LCQ227" s="229"/>
      <c r="LCR227" s="229"/>
      <c r="LCS227" s="230"/>
      <c r="LCT227" s="230"/>
      <c r="LCU227" s="230"/>
      <c r="LCV227" s="230"/>
      <c r="LCW227" s="230"/>
      <c r="LCX227" s="230"/>
      <c r="LCY227" s="230"/>
      <c r="LCZ227" s="230"/>
      <c r="LDA227" s="230"/>
      <c r="LDB227" s="230"/>
      <c r="LDC227" s="230"/>
      <c r="LDD227" s="230"/>
      <c r="LDE227" s="229"/>
      <c r="LDF227" s="226"/>
      <c r="LDG227" s="227"/>
      <c r="LDH227" s="227"/>
      <c r="LDI227" s="227"/>
      <c r="LDJ227" s="228"/>
      <c r="LDK227" s="228"/>
      <c r="LDL227" s="228"/>
      <c r="LDM227" s="228"/>
      <c r="LDN227" s="228"/>
      <c r="LDO227" s="228"/>
      <c r="LDP227" s="229"/>
      <c r="LDQ227" s="230"/>
      <c r="LDR227" s="230"/>
      <c r="LDS227" s="231"/>
      <c r="LDT227" s="229"/>
      <c r="LDU227" s="230"/>
      <c r="LDV227" s="229"/>
      <c r="LDW227" s="229"/>
      <c r="LDX227" s="230"/>
      <c r="LDY227" s="230"/>
      <c r="LDZ227" s="230"/>
      <c r="LEA227" s="230"/>
      <c r="LEB227" s="230"/>
      <c r="LEC227" s="230"/>
      <c r="LED227" s="230"/>
      <c r="LEE227" s="230"/>
      <c r="LEF227" s="230"/>
      <c r="LEG227" s="230"/>
      <c r="LEH227" s="230"/>
      <c r="LEI227" s="230"/>
      <c r="LEJ227" s="229"/>
      <c r="LEK227" s="226"/>
      <c r="LEL227" s="227"/>
      <c r="LEM227" s="227"/>
      <c r="LEN227" s="227"/>
      <c r="LEO227" s="228"/>
      <c r="LEP227" s="228"/>
      <c r="LEQ227" s="228"/>
      <c r="LER227" s="228"/>
      <c r="LES227" s="228"/>
      <c r="LET227" s="228"/>
      <c r="LEU227" s="229"/>
      <c r="LEV227" s="230"/>
      <c r="LEW227" s="230"/>
      <c r="LEX227" s="231"/>
      <c r="LEY227" s="229"/>
      <c r="LEZ227" s="230"/>
      <c r="LFA227" s="229"/>
      <c r="LFB227" s="229"/>
      <c r="LFC227" s="230"/>
      <c r="LFD227" s="230"/>
      <c r="LFE227" s="230"/>
      <c r="LFF227" s="230"/>
      <c r="LFG227" s="230"/>
      <c r="LFH227" s="230"/>
      <c r="LFI227" s="230"/>
      <c r="LFJ227" s="230"/>
      <c r="LFK227" s="230"/>
      <c r="LFL227" s="230"/>
      <c r="LFM227" s="230"/>
      <c r="LFN227" s="230"/>
      <c r="LFO227" s="229"/>
      <c r="LFP227" s="226"/>
      <c r="LFQ227" s="227"/>
      <c r="LFR227" s="227"/>
      <c r="LFS227" s="227"/>
      <c r="LFT227" s="228"/>
      <c r="LFU227" s="228"/>
      <c r="LFV227" s="228"/>
      <c r="LFW227" s="228"/>
      <c r="LFX227" s="228"/>
      <c r="LFY227" s="228"/>
      <c r="LFZ227" s="229"/>
      <c r="LGA227" s="230"/>
      <c r="LGB227" s="230"/>
      <c r="LGC227" s="231"/>
      <c r="LGD227" s="229"/>
      <c r="LGE227" s="230"/>
      <c r="LGF227" s="229"/>
      <c r="LGG227" s="229"/>
      <c r="LGH227" s="230"/>
      <c r="LGI227" s="230"/>
      <c r="LGJ227" s="230"/>
      <c r="LGK227" s="230"/>
      <c r="LGL227" s="230"/>
      <c r="LGM227" s="230"/>
      <c r="LGN227" s="230"/>
      <c r="LGO227" s="230"/>
      <c r="LGP227" s="230"/>
      <c r="LGQ227" s="230"/>
      <c r="LGR227" s="230"/>
      <c r="LGS227" s="230"/>
      <c r="LGT227" s="229"/>
      <c r="LGU227" s="226"/>
      <c r="LGV227" s="227"/>
      <c r="LGW227" s="227"/>
      <c r="LGX227" s="227"/>
      <c r="LGY227" s="228"/>
      <c r="LGZ227" s="228"/>
      <c r="LHA227" s="228"/>
      <c r="LHB227" s="228"/>
      <c r="LHC227" s="228"/>
      <c r="LHD227" s="228"/>
      <c r="LHE227" s="229"/>
      <c r="LHF227" s="230"/>
      <c r="LHG227" s="230"/>
      <c r="LHH227" s="231"/>
      <c r="LHI227" s="229"/>
      <c r="LHJ227" s="230"/>
      <c r="LHK227" s="229"/>
      <c r="LHL227" s="229"/>
      <c r="LHM227" s="230"/>
      <c r="LHN227" s="230"/>
      <c r="LHO227" s="230"/>
      <c r="LHP227" s="230"/>
      <c r="LHQ227" s="230"/>
      <c r="LHR227" s="230"/>
      <c r="LHS227" s="230"/>
      <c r="LHT227" s="230"/>
      <c r="LHU227" s="230"/>
      <c r="LHV227" s="230"/>
      <c r="LHW227" s="230"/>
      <c r="LHX227" s="230"/>
      <c r="LHY227" s="229"/>
      <c r="LHZ227" s="226"/>
      <c r="LIA227" s="227"/>
      <c r="LIB227" s="227"/>
      <c r="LIC227" s="227"/>
      <c r="LID227" s="228"/>
      <c r="LIE227" s="228"/>
      <c r="LIF227" s="228"/>
      <c r="LIG227" s="228"/>
      <c r="LIH227" s="228"/>
      <c r="LII227" s="228"/>
      <c r="LIJ227" s="229"/>
      <c r="LIK227" s="230"/>
      <c r="LIL227" s="230"/>
      <c r="LIM227" s="231"/>
      <c r="LIN227" s="229"/>
      <c r="LIO227" s="230"/>
      <c r="LIP227" s="229"/>
      <c r="LIQ227" s="229"/>
      <c r="LIR227" s="230"/>
      <c r="LIS227" s="230"/>
      <c r="LIT227" s="230"/>
      <c r="LIU227" s="230"/>
      <c r="LIV227" s="230"/>
      <c r="LIW227" s="230"/>
      <c r="LIX227" s="230"/>
      <c r="LIY227" s="230"/>
      <c r="LIZ227" s="230"/>
      <c r="LJA227" s="230"/>
      <c r="LJB227" s="230"/>
      <c r="LJC227" s="230"/>
      <c r="LJD227" s="229"/>
      <c r="LJE227" s="226"/>
      <c r="LJF227" s="227"/>
      <c r="LJG227" s="227"/>
      <c r="LJH227" s="227"/>
      <c r="LJI227" s="228"/>
      <c r="LJJ227" s="228"/>
      <c r="LJK227" s="228"/>
      <c r="LJL227" s="228"/>
      <c r="LJM227" s="228"/>
      <c r="LJN227" s="228"/>
      <c r="LJO227" s="229"/>
      <c r="LJP227" s="230"/>
      <c r="LJQ227" s="230"/>
      <c r="LJR227" s="231"/>
      <c r="LJS227" s="229"/>
      <c r="LJT227" s="230"/>
      <c r="LJU227" s="229"/>
      <c r="LJV227" s="229"/>
      <c r="LJW227" s="230"/>
      <c r="LJX227" s="230"/>
      <c r="LJY227" s="230"/>
      <c r="LJZ227" s="230"/>
      <c r="LKA227" s="230"/>
      <c r="LKB227" s="230"/>
      <c r="LKC227" s="230"/>
      <c r="LKD227" s="230"/>
      <c r="LKE227" s="230"/>
      <c r="LKF227" s="230"/>
      <c r="LKG227" s="230"/>
      <c r="LKH227" s="230"/>
      <c r="LKI227" s="229"/>
      <c r="LKJ227" s="226"/>
      <c r="LKK227" s="227"/>
      <c r="LKL227" s="227"/>
      <c r="LKM227" s="227"/>
      <c r="LKN227" s="228"/>
      <c r="LKO227" s="228"/>
      <c r="LKP227" s="228"/>
      <c r="LKQ227" s="228"/>
      <c r="LKR227" s="228"/>
      <c r="LKS227" s="228"/>
      <c r="LKT227" s="229"/>
      <c r="LKU227" s="230"/>
      <c r="LKV227" s="230"/>
      <c r="LKW227" s="231"/>
      <c r="LKX227" s="229"/>
      <c r="LKY227" s="230"/>
      <c r="LKZ227" s="229"/>
      <c r="LLA227" s="229"/>
      <c r="LLB227" s="230"/>
      <c r="LLC227" s="230"/>
      <c r="LLD227" s="230"/>
      <c r="LLE227" s="230"/>
      <c r="LLF227" s="230"/>
      <c r="LLG227" s="230"/>
      <c r="LLH227" s="230"/>
      <c r="LLI227" s="230"/>
      <c r="LLJ227" s="230"/>
      <c r="LLK227" s="230"/>
      <c r="LLL227" s="230"/>
      <c r="LLM227" s="230"/>
      <c r="LLN227" s="229"/>
      <c r="LLO227" s="226"/>
      <c r="LLP227" s="227"/>
      <c r="LLQ227" s="227"/>
      <c r="LLR227" s="227"/>
      <c r="LLS227" s="228"/>
      <c r="LLT227" s="228"/>
      <c r="LLU227" s="228"/>
      <c r="LLV227" s="228"/>
      <c r="LLW227" s="228"/>
      <c r="LLX227" s="228"/>
      <c r="LLY227" s="229"/>
      <c r="LLZ227" s="230"/>
      <c r="LMA227" s="230"/>
      <c r="LMB227" s="231"/>
      <c r="LMC227" s="229"/>
      <c r="LMD227" s="230"/>
      <c r="LME227" s="229"/>
      <c r="LMF227" s="229"/>
      <c r="LMG227" s="230"/>
      <c r="LMH227" s="230"/>
      <c r="LMI227" s="230"/>
      <c r="LMJ227" s="230"/>
      <c r="LMK227" s="230"/>
      <c r="LML227" s="230"/>
      <c r="LMM227" s="230"/>
      <c r="LMN227" s="230"/>
      <c r="LMO227" s="230"/>
      <c r="LMP227" s="230"/>
      <c r="LMQ227" s="230"/>
      <c r="LMR227" s="230"/>
      <c r="LMS227" s="229"/>
      <c r="LMT227" s="226"/>
      <c r="LMU227" s="227"/>
      <c r="LMV227" s="227"/>
      <c r="LMW227" s="227"/>
      <c r="LMX227" s="228"/>
      <c r="LMY227" s="228"/>
      <c r="LMZ227" s="228"/>
      <c r="LNA227" s="228"/>
      <c r="LNB227" s="228"/>
      <c r="LNC227" s="228"/>
      <c r="LND227" s="229"/>
      <c r="LNE227" s="230"/>
      <c r="LNF227" s="230"/>
      <c r="LNG227" s="231"/>
      <c r="LNH227" s="229"/>
      <c r="LNI227" s="230"/>
      <c r="LNJ227" s="229"/>
      <c r="LNK227" s="229"/>
      <c r="LNL227" s="230"/>
      <c r="LNM227" s="230"/>
      <c r="LNN227" s="230"/>
      <c r="LNO227" s="230"/>
      <c r="LNP227" s="230"/>
      <c r="LNQ227" s="230"/>
      <c r="LNR227" s="230"/>
      <c r="LNS227" s="230"/>
      <c r="LNT227" s="230"/>
      <c r="LNU227" s="230"/>
      <c r="LNV227" s="230"/>
      <c r="LNW227" s="230"/>
      <c r="LNX227" s="229"/>
      <c r="LNY227" s="226"/>
      <c r="LNZ227" s="227"/>
      <c r="LOA227" s="227"/>
      <c r="LOB227" s="227"/>
      <c r="LOC227" s="228"/>
      <c r="LOD227" s="228"/>
      <c r="LOE227" s="228"/>
      <c r="LOF227" s="228"/>
      <c r="LOG227" s="228"/>
      <c r="LOH227" s="228"/>
      <c r="LOI227" s="229"/>
      <c r="LOJ227" s="230"/>
      <c r="LOK227" s="230"/>
      <c r="LOL227" s="231"/>
      <c r="LOM227" s="229"/>
      <c r="LON227" s="230"/>
      <c r="LOO227" s="229"/>
      <c r="LOP227" s="229"/>
      <c r="LOQ227" s="230"/>
      <c r="LOR227" s="230"/>
      <c r="LOS227" s="230"/>
      <c r="LOT227" s="230"/>
      <c r="LOU227" s="230"/>
      <c r="LOV227" s="230"/>
      <c r="LOW227" s="230"/>
      <c r="LOX227" s="230"/>
      <c r="LOY227" s="230"/>
      <c r="LOZ227" s="230"/>
      <c r="LPA227" s="230"/>
      <c r="LPB227" s="230"/>
      <c r="LPC227" s="229"/>
      <c r="LPD227" s="226"/>
      <c r="LPE227" s="227"/>
      <c r="LPF227" s="227"/>
      <c r="LPG227" s="227"/>
      <c r="LPH227" s="228"/>
      <c r="LPI227" s="228"/>
      <c r="LPJ227" s="228"/>
      <c r="LPK227" s="228"/>
      <c r="LPL227" s="228"/>
      <c r="LPM227" s="228"/>
      <c r="LPN227" s="229"/>
      <c r="LPO227" s="230"/>
      <c r="LPP227" s="230"/>
      <c r="LPQ227" s="231"/>
      <c r="LPR227" s="229"/>
      <c r="LPS227" s="230"/>
      <c r="LPT227" s="229"/>
      <c r="LPU227" s="229"/>
      <c r="LPV227" s="230"/>
      <c r="LPW227" s="230"/>
      <c r="LPX227" s="230"/>
      <c r="LPY227" s="230"/>
      <c r="LPZ227" s="230"/>
      <c r="LQA227" s="230"/>
      <c r="LQB227" s="230"/>
      <c r="LQC227" s="230"/>
      <c r="LQD227" s="230"/>
      <c r="LQE227" s="230"/>
      <c r="LQF227" s="230"/>
      <c r="LQG227" s="230"/>
      <c r="LQH227" s="229"/>
      <c r="LQI227" s="226"/>
      <c r="LQJ227" s="227"/>
      <c r="LQK227" s="227"/>
      <c r="LQL227" s="227"/>
      <c r="LQM227" s="228"/>
      <c r="LQN227" s="228"/>
      <c r="LQO227" s="228"/>
      <c r="LQP227" s="228"/>
      <c r="LQQ227" s="228"/>
      <c r="LQR227" s="228"/>
      <c r="LQS227" s="229"/>
      <c r="LQT227" s="230"/>
      <c r="LQU227" s="230"/>
      <c r="LQV227" s="231"/>
      <c r="LQW227" s="229"/>
      <c r="LQX227" s="230"/>
      <c r="LQY227" s="229"/>
      <c r="LQZ227" s="229"/>
      <c r="LRA227" s="230"/>
      <c r="LRB227" s="230"/>
      <c r="LRC227" s="230"/>
      <c r="LRD227" s="230"/>
      <c r="LRE227" s="230"/>
      <c r="LRF227" s="230"/>
      <c r="LRG227" s="230"/>
      <c r="LRH227" s="230"/>
      <c r="LRI227" s="230"/>
      <c r="LRJ227" s="230"/>
      <c r="LRK227" s="230"/>
      <c r="LRL227" s="230"/>
      <c r="LRM227" s="229"/>
      <c r="LRN227" s="226"/>
      <c r="LRO227" s="227"/>
      <c r="LRP227" s="227"/>
      <c r="LRQ227" s="227"/>
      <c r="LRR227" s="228"/>
      <c r="LRS227" s="228"/>
      <c r="LRT227" s="228"/>
      <c r="LRU227" s="228"/>
      <c r="LRV227" s="228"/>
      <c r="LRW227" s="228"/>
      <c r="LRX227" s="229"/>
      <c r="LRY227" s="230"/>
      <c r="LRZ227" s="230"/>
      <c r="LSA227" s="231"/>
      <c r="LSB227" s="229"/>
      <c r="LSC227" s="230"/>
      <c r="LSD227" s="229"/>
      <c r="LSE227" s="229"/>
      <c r="LSF227" s="230"/>
      <c r="LSG227" s="230"/>
      <c r="LSH227" s="230"/>
      <c r="LSI227" s="230"/>
      <c r="LSJ227" s="230"/>
      <c r="LSK227" s="230"/>
      <c r="LSL227" s="230"/>
      <c r="LSM227" s="230"/>
      <c r="LSN227" s="230"/>
      <c r="LSO227" s="230"/>
      <c r="LSP227" s="230"/>
      <c r="LSQ227" s="230"/>
      <c r="LSR227" s="229"/>
      <c r="LSS227" s="226"/>
      <c r="LST227" s="227"/>
      <c r="LSU227" s="227"/>
      <c r="LSV227" s="227"/>
      <c r="LSW227" s="228"/>
      <c r="LSX227" s="228"/>
      <c r="LSY227" s="228"/>
      <c r="LSZ227" s="228"/>
      <c r="LTA227" s="228"/>
      <c r="LTB227" s="228"/>
      <c r="LTC227" s="229"/>
      <c r="LTD227" s="230"/>
      <c r="LTE227" s="230"/>
      <c r="LTF227" s="231"/>
      <c r="LTG227" s="229"/>
      <c r="LTH227" s="230"/>
      <c r="LTI227" s="229"/>
      <c r="LTJ227" s="229"/>
      <c r="LTK227" s="230"/>
      <c r="LTL227" s="230"/>
      <c r="LTM227" s="230"/>
      <c r="LTN227" s="230"/>
      <c r="LTO227" s="230"/>
      <c r="LTP227" s="230"/>
      <c r="LTQ227" s="230"/>
      <c r="LTR227" s="230"/>
      <c r="LTS227" s="230"/>
      <c r="LTT227" s="230"/>
      <c r="LTU227" s="230"/>
      <c r="LTV227" s="230"/>
      <c r="LTW227" s="229"/>
      <c r="LTX227" s="226"/>
      <c r="LTY227" s="227"/>
      <c r="LTZ227" s="227"/>
      <c r="LUA227" s="227"/>
      <c r="LUB227" s="228"/>
      <c r="LUC227" s="228"/>
      <c r="LUD227" s="228"/>
      <c r="LUE227" s="228"/>
      <c r="LUF227" s="228"/>
      <c r="LUG227" s="228"/>
      <c r="LUH227" s="229"/>
      <c r="LUI227" s="230"/>
      <c r="LUJ227" s="230"/>
      <c r="LUK227" s="231"/>
      <c r="LUL227" s="229"/>
      <c r="LUM227" s="230"/>
      <c r="LUN227" s="229"/>
      <c r="LUO227" s="229"/>
      <c r="LUP227" s="230"/>
      <c r="LUQ227" s="230"/>
      <c r="LUR227" s="230"/>
      <c r="LUS227" s="230"/>
      <c r="LUT227" s="230"/>
      <c r="LUU227" s="230"/>
      <c r="LUV227" s="230"/>
      <c r="LUW227" s="230"/>
      <c r="LUX227" s="230"/>
      <c r="LUY227" s="230"/>
      <c r="LUZ227" s="230"/>
      <c r="LVA227" s="230"/>
      <c r="LVB227" s="229"/>
      <c r="LVC227" s="226"/>
      <c r="LVD227" s="227"/>
      <c r="LVE227" s="227"/>
      <c r="LVF227" s="227"/>
      <c r="LVG227" s="228"/>
      <c r="LVH227" s="228"/>
      <c r="LVI227" s="228"/>
      <c r="LVJ227" s="228"/>
      <c r="LVK227" s="228"/>
      <c r="LVL227" s="228"/>
      <c r="LVM227" s="229"/>
      <c r="LVN227" s="230"/>
      <c r="LVO227" s="230"/>
      <c r="LVP227" s="231"/>
      <c r="LVQ227" s="229"/>
      <c r="LVR227" s="230"/>
      <c r="LVS227" s="229"/>
      <c r="LVT227" s="229"/>
      <c r="LVU227" s="230"/>
      <c r="LVV227" s="230"/>
      <c r="LVW227" s="230"/>
      <c r="LVX227" s="230"/>
      <c r="LVY227" s="230"/>
      <c r="LVZ227" s="230"/>
      <c r="LWA227" s="230"/>
      <c r="LWB227" s="230"/>
      <c r="LWC227" s="230"/>
      <c r="LWD227" s="230"/>
      <c r="LWE227" s="230"/>
      <c r="LWF227" s="230"/>
      <c r="LWG227" s="229"/>
      <c r="LWH227" s="226"/>
      <c r="LWI227" s="227"/>
      <c r="LWJ227" s="227"/>
      <c r="LWK227" s="227"/>
      <c r="LWL227" s="228"/>
      <c r="LWM227" s="228"/>
      <c r="LWN227" s="228"/>
      <c r="LWO227" s="228"/>
      <c r="LWP227" s="228"/>
      <c r="LWQ227" s="228"/>
      <c r="LWR227" s="229"/>
      <c r="LWS227" s="230"/>
      <c r="LWT227" s="230"/>
      <c r="LWU227" s="231"/>
      <c r="LWV227" s="229"/>
      <c r="LWW227" s="230"/>
      <c r="LWX227" s="229"/>
      <c r="LWY227" s="229"/>
      <c r="LWZ227" s="230"/>
      <c r="LXA227" s="230"/>
      <c r="LXB227" s="230"/>
      <c r="LXC227" s="230"/>
      <c r="LXD227" s="230"/>
      <c r="LXE227" s="230"/>
      <c r="LXF227" s="230"/>
      <c r="LXG227" s="230"/>
      <c r="LXH227" s="230"/>
      <c r="LXI227" s="230"/>
      <c r="LXJ227" s="230"/>
      <c r="LXK227" s="230"/>
      <c r="LXL227" s="229"/>
      <c r="LXM227" s="226"/>
      <c r="LXN227" s="227"/>
      <c r="LXO227" s="227"/>
      <c r="LXP227" s="227"/>
      <c r="LXQ227" s="228"/>
      <c r="LXR227" s="228"/>
      <c r="LXS227" s="228"/>
      <c r="LXT227" s="228"/>
      <c r="LXU227" s="228"/>
      <c r="LXV227" s="228"/>
      <c r="LXW227" s="229"/>
      <c r="LXX227" s="230"/>
      <c r="LXY227" s="230"/>
      <c r="LXZ227" s="231"/>
      <c r="LYA227" s="229"/>
      <c r="LYB227" s="230"/>
      <c r="LYC227" s="229"/>
      <c r="LYD227" s="229"/>
      <c r="LYE227" s="230"/>
      <c r="LYF227" s="230"/>
      <c r="LYG227" s="230"/>
      <c r="LYH227" s="230"/>
      <c r="LYI227" s="230"/>
      <c r="LYJ227" s="230"/>
      <c r="LYK227" s="230"/>
      <c r="LYL227" s="230"/>
      <c r="LYM227" s="230"/>
      <c r="LYN227" s="230"/>
      <c r="LYO227" s="230"/>
      <c r="LYP227" s="230"/>
      <c r="LYQ227" s="229"/>
      <c r="LYR227" s="226"/>
      <c r="LYS227" s="227"/>
      <c r="LYT227" s="227"/>
      <c r="LYU227" s="227"/>
      <c r="LYV227" s="228"/>
      <c r="LYW227" s="228"/>
      <c r="LYX227" s="228"/>
      <c r="LYY227" s="228"/>
      <c r="LYZ227" s="228"/>
      <c r="LZA227" s="228"/>
      <c r="LZB227" s="229"/>
      <c r="LZC227" s="230"/>
      <c r="LZD227" s="230"/>
      <c r="LZE227" s="231"/>
      <c r="LZF227" s="229"/>
      <c r="LZG227" s="230"/>
      <c r="LZH227" s="229"/>
      <c r="LZI227" s="229"/>
      <c r="LZJ227" s="230"/>
      <c r="LZK227" s="230"/>
      <c r="LZL227" s="230"/>
      <c r="LZM227" s="230"/>
      <c r="LZN227" s="230"/>
      <c r="LZO227" s="230"/>
      <c r="LZP227" s="230"/>
      <c r="LZQ227" s="230"/>
      <c r="LZR227" s="230"/>
      <c r="LZS227" s="230"/>
      <c r="LZT227" s="230"/>
      <c r="LZU227" s="230"/>
      <c r="LZV227" s="229"/>
      <c r="LZW227" s="226"/>
      <c r="LZX227" s="227"/>
      <c r="LZY227" s="227"/>
      <c r="LZZ227" s="227"/>
      <c r="MAA227" s="228"/>
      <c r="MAB227" s="228"/>
      <c r="MAC227" s="228"/>
      <c r="MAD227" s="228"/>
      <c r="MAE227" s="228"/>
      <c r="MAF227" s="228"/>
      <c r="MAG227" s="229"/>
      <c r="MAH227" s="230"/>
      <c r="MAI227" s="230"/>
      <c r="MAJ227" s="231"/>
      <c r="MAK227" s="229"/>
      <c r="MAL227" s="230"/>
      <c r="MAM227" s="229"/>
      <c r="MAN227" s="229"/>
      <c r="MAO227" s="230"/>
      <c r="MAP227" s="230"/>
      <c r="MAQ227" s="230"/>
      <c r="MAR227" s="230"/>
      <c r="MAS227" s="230"/>
      <c r="MAT227" s="230"/>
      <c r="MAU227" s="230"/>
      <c r="MAV227" s="230"/>
      <c r="MAW227" s="230"/>
      <c r="MAX227" s="230"/>
      <c r="MAY227" s="230"/>
      <c r="MAZ227" s="230"/>
      <c r="MBA227" s="229"/>
      <c r="MBB227" s="226"/>
      <c r="MBC227" s="227"/>
      <c r="MBD227" s="227"/>
      <c r="MBE227" s="227"/>
      <c r="MBF227" s="228"/>
      <c r="MBG227" s="228"/>
      <c r="MBH227" s="228"/>
      <c r="MBI227" s="228"/>
      <c r="MBJ227" s="228"/>
      <c r="MBK227" s="228"/>
      <c r="MBL227" s="229"/>
      <c r="MBM227" s="230"/>
      <c r="MBN227" s="230"/>
      <c r="MBO227" s="231"/>
      <c r="MBP227" s="229"/>
      <c r="MBQ227" s="230"/>
      <c r="MBR227" s="229"/>
      <c r="MBS227" s="229"/>
      <c r="MBT227" s="230"/>
      <c r="MBU227" s="230"/>
      <c r="MBV227" s="230"/>
      <c r="MBW227" s="230"/>
      <c r="MBX227" s="230"/>
      <c r="MBY227" s="230"/>
      <c r="MBZ227" s="230"/>
      <c r="MCA227" s="230"/>
      <c r="MCB227" s="230"/>
      <c r="MCC227" s="230"/>
      <c r="MCD227" s="230"/>
      <c r="MCE227" s="230"/>
      <c r="MCF227" s="229"/>
      <c r="MCG227" s="226"/>
      <c r="MCH227" s="227"/>
      <c r="MCI227" s="227"/>
      <c r="MCJ227" s="227"/>
      <c r="MCK227" s="228"/>
      <c r="MCL227" s="228"/>
      <c r="MCM227" s="228"/>
      <c r="MCN227" s="228"/>
      <c r="MCO227" s="228"/>
      <c r="MCP227" s="228"/>
      <c r="MCQ227" s="229"/>
      <c r="MCR227" s="230"/>
      <c r="MCS227" s="230"/>
      <c r="MCT227" s="231"/>
      <c r="MCU227" s="229"/>
      <c r="MCV227" s="230"/>
      <c r="MCW227" s="229"/>
      <c r="MCX227" s="229"/>
      <c r="MCY227" s="230"/>
      <c r="MCZ227" s="230"/>
      <c r="MDA227" s="230"/>
      <c r="MDB227" s="230"/>
      <c r="MDC227" s="230"/>
      <c r="MDD227" s="230"/>
      <c r="MDE227" s="230"/>
      <c r="MDF227" s="230"/>
      <c r="MDG227" s="230"/>
      <c r="MDH227" s="230"/>
      <c r="MDI227" s="230"/>
      <c r="MDJ227" s="230"/>
      <c r="MDK227" s="229"/>
      <c r="MDL227" s="226"/>
      <c r="MDM227" s="227"/>
      <c r="MDN227" s="227"/>
      <c r="MDO227" s="227"/>
      <c r="MDP227" s="228"/>
      <c r="MDQ227" s="228"/>
      <c r="MDR227" s="228"/>
      <c r="MDS227" s="228"/>
      <c r="MDT227" s="228"/>
      <c r="MDU227" s="228"/>
      <c r="MDV227" s="229"/>
      <c r="MDW227" s="230"/>
      <c r="MDX227" s="230"/>
      <c r="MDY227" s="231"/>
      <c r="MDZ227" s="229"/>
      <c r="MEA227" s="230"/>
      <c r="MEB227" s="229"/>
      <c r="MEC227" s="229"/>
      <c r="MED227" s="230"/>
      <c r="MEE227" s="230"/>
      <c r="MEF227" s="230"/>
      <c r="MEG227" s="230"/>
      <c r="MEH227" s="230"/>
      <c r="MEI227" s="230"/>
      <c r="MEJ227" s="230"/>
      <c r="MEK227" s="230"/>
      <c r="MEL227" s="230"/>
      <c r="MEM227" s="230"/>
      <c r="MEN227" s="230"/>
      <c r="MEO227" s="230"/>
      <c r="MEP227" s="229"/>
      <c r="MEQ227" s="226"/>
      <c r="MER227" s="227"/>
      <c r="MES227" s="227"/>
      <c r="MET227" s="227"/>
      <c r="MEU227" s="228"/>
      <c r="MEV227" s="228"/>
      <c r="MEW227" s="228"/>
      <c r="MEX227" s="228"/>
      <c r="MEY227" s="228"/>
      <c r="MEZ227" s="228"/>
      <c r="MFA227" s="229"/>
      <c r="MFB227" s="230"/>
      <c r="MFC227" s="230"/>
      <c r="MFD227" s="231"/>
      <c r="MFE227" s="229"/>
      <c r="MFF227" s="230"/>
      <c r="MFG227" s="229"/>
      <c r="MFH227" s="229"/>
      <c r="MFI227" s="230"/>
      <c r="MFJ227" s="230"/>
      <c r="MFK227" s="230"/>
      <c r="MFL227" s="230"/>
      <c r="MFM227" s="230"/>
      <c r="MFN227" s="230"/>
      <c r="MFO227" s="230"/>
      <c r="MFP227" s="230"/>
      <c r="MFQ227" s="230"/>
      <c r="MFR227" s="230"/>
      <c r="MFS227" s="230"/>
      <c r="MFT227" s="230"/>
      <c r="MFU227" s="229"/>
      <c r="MFV227" s="226"/>
      <c r="MFW227" s="227"/>
      <c r="MFX227" s="227"/>
      <c r="MFY227" s="227"/>
      <c r="MFZ227" s="228"/>
      <c r="MGA227" s="228"/>
      <c r="MGB227" s="228"/>
      <c r="MGC227" s="228"/>
      <c r="MGD227" s="228"/>
      <c r="MGE227" s="228"/>
      <c r="MGF227" s="229"/>
      <c r="MGG227" s="230"/>
      <c r="MGH227" s="230"/>
      <c r="MGI227" s="231"/>
      <c r="MGJ227" s="229"/>
      <c r="MGK227" s="230"/>
      <c r="MGL227" s="229"/>
      <c r="MGM227" s="229"/>
      <c r="MGN227" s="230"/>
      <c r="MGO227" s="230"/>
      <c r="MGP227" s="230"/>
      <c r="MGQ227" s="230"/>
      <c r="MGR227" s="230"/>
      <c r="MGS227" s="230"/>
      <c r="MGT227" s="230"/>
      <c r="MGU227" s="230"/>
      <c r="MGV227" s="230"/>
      <c r="MGW227" s="230"/>
      <c r="MGX227" s="230"/>
      <c r="MGY227" s="230"/>
      <c r="MGZ227" s="229"/>
      <c r="MHA227" s="226"/>
      <c r="MHB227" s="227"/>
      <c r="MHC227" s="227"/>
      <c r="MHD227" s="227"/>
      <c r="MHE227" s="228"/>
      <c r="MHF227" s="228"/>
      <c r="MHG227" s="228"/>
      <c r="MHH227" s="228"/>
      <c r="MHI227" s="228"/>
      <c r="MHJ227" s="228"/>
      <c r="MHK227" s="229"/>
      <c r="MHL227" s="230"/>
      <c r="MHM227" s="230"/>
      <c r="MHN227" s="231"/>
      <c r="MHO227" s="229"/>
      <c r="MHP227" s="230"/>
      <c r="MHQ227" s="229"/>
      <c r="MHR227" s="229"/>
      <c r="MHS227" s="230"/>
      <c r="MHT227" s="230"/>
      <c r="MHU227" s="230"/>
      <c r="MHV227" s="230"/>
      <c r="MHW227" s="230"/>
      <c r="MHX227" s="230"/>
      <c r="MHY227" s="230"/>
      <c r="MHZ227" s="230"/>
      <c r="MIA227" s="230"/>
      <c r="MIB227" s="230"/>
      <c r="MIC227" s="230"/>
      <c r="MID227" s="230"/>
      <c r="MIE227" s="229"/>
      <c r="MIF227" s="226"/>
      <c r="MIG227" s="227"/>
      <c r="MIH227" s="227"/>
      <c r="MII227" s="227"/>
      <c r="MIJ227" s="228"/>
      <c r="MIK227" s="228"/>
      <c r="MIL227" s="228"/>
      <c r="MIM227" s="228"/>
      <c r="MIN227" s="228"/>
      <c r="MIO227" s="228"/>
      <c r="MIP227" s="229"/>
      <c r="MIQ227" s="230"/>
      <c r="MIR227" s="230"/>
      <c r="MIS227" s="231"/>
      <c r="MIT227" s="229"/>
      <c r="MIU227" s="230"/>
      <c r="MIV227" s="229"/>
      <c r="MIW227" s="229"/>
      <c r="MIX227" s="230"/>
      <c r="MIY227" s="230"/>
      <c r="MIZ227" s="230"/>
      <c r="MJA227" s="230"/>
      <c r="MJB227" s="230"/>
      <c r="MJC227" s="230"/>
      <c r="MJD227" s="230"/>
      <c r="MJE227" s="230"/>
      <c r="MJF227" s="230"/>
      <c r="MJG227" s="230"/>
      <c r="MJH227" s="230"/>
      <c r="MJI227" s="230"/>
      <c r="MJJ227" s="229"/>
      <c r="MJK227" s="226"/>
      <c r="MJL227" s="227"/>
      <c r="MJM227" s="227"/>
      <c r="MJN227" s="227"/>
      <c r="MJO227" s="228"/>
      <c r="MJP227" s="228"/>
      <c r="MJQ227" s="228"/>
      <c r="MJR227" s="228"/>
      <c r="MJS227" s="228"/>
      <c r="MJT227" s="228"/>
      <c r="MJU227" s="229"/>
      <c r="MJV227" s="230"/>
      <c r="MJW227" s="230"/>
      <c r="MJX227" s="231"/>
      <c r="MJY227" s="229"/>
      <c r="MJZ227" s="230"/>
      <c r="MKA227" s="229"/>
      <c r="MKB227" s="229"/>
      <c r="MKC227" s="230"/>
      <c r="MKD227" s="230"/>
      <c r="MKE227" s="230"/>
      <c r="MKF227" s="230"/>
      <c r="MKG227" s="230"/>
      <c r="MKH227" s="230"/>
      <c r="MKI227" s="230"/>
      <c r="MKJ227" s="230"/>
      <c r="MKK227" s="230"/>
      <c r="MKL227" s="230"/>
      <c r="MKM227" s="230"/>
      <c r="MKN227" s="230"/>
      <c r="MKO227" s="229"/>
      <c r="MKP227" s="226"/>
      <c r="MKQ227" s="227"/>
      <c r="MKR227" s="227"/>
      <c r="MKS227" s="227"/>
      <c r="MKT227" s="228"/>
      <c r="MKU227" s="228"/>
      <c r="MKV227" s="228"/>
      <c r="MKW227" s="228"/>
      <c r="MKX227" s="228"/>
      <c r="MKY227" s="228"/>
      <c r="MKZ227" s="229"/>
      <c r="MLA227" s="230"/>
      <c r="MLB227" s="230"/>
      <c r="MLC227" s="231"/>
      <c r="MLD227" s="229"/>
      <c r="MLE227" s="230"/>
      <c r="MLF227" s="229"/>
      <c r="MLG227" s="229"/>
      <c r="MLH227" s="230"/>
      <c r="MLI227" s="230"/>
      <c r="MLJ227" s="230"/>
      <c r="MLK227" s="230"/>
      <c r="MLL227" s="230"/>
      <c r="MLM227" s="230"/>
      <c r="MLN227" s="230"/>
      <c r="MLO227" s="230"/>
      <c r="MLP227" s="230"/>
      <c r="MLQ227" s="230"/>
      <c r="MLR227" s="230"/>
      <c r="MLS227" s="230"/>
      <c r="MLT227" s="229"/>
      <c r="MLU227" s="226"/>
      <c r="MLV227" s="227"/>
      <c r="MLW227" s="227"/>
      <c r="MLX227" s="227"/>
      <c r="MLY227" s="228"/>
      <c r="MLZ227" s="228"/>
      <c r="MMA227" s="228"/>
      <c r="MMB227" s="228"/>
      <c r="MMC227" s="228"/>
      <c r="MMD227" s="228"/>
      <c r="MME227" s="229"/>
      <c r="MMF227" s="230"/>
      <c r="MMG227" s="230"/>
      <c r="MMH227" s="231"/>
      <c r="MMI227" s="229"/>
      <c r="MMJ227" s="230"/>
      <c r="MMK227" s="229"/>
      <c r="MML227" s="229"/>
      <c r="MMM227" s="230"/>
      <c r="MMN227" s="230"/>
      <c r="MMO227" s="230"/>
      <c r="MMP227" s="230"/>
      <c r="MMQ227" s="230"/>
      <c r="MMR227" s="230"/>
      <c r="MMS227" s="230"/>
      <c r="MMT227" s="230"/>
      <c r="MMU227" s="230"/>
      <c r="MMV227" s="230"/>
      <c r="MMW227" s="230"/>
      <c r="MMX227" s="230"/>
      <c r="MMY227" s="229"/>
      <c r="MMZ227" s="226"/>
      <c r="MNA227" s="227"/>
      <c r="MNB227" s="227"/>
      <c r="MNC227" s="227"/>
      <c r="MND227" s="228"/>
      <c r="MNE227" s="228"/>
      <c r="MNF227" s="228"/>
      <c r="MNG227" s="228"/>
      <c r="MNH227" s="228"/>
      <c r="MNI227" s="228"/>
      <c r="MNJ227" s="229"/>
      <c r="MNK227" s="230"/>
      <c r="MNL227" s="230"/>
      <c r="MNM227" s="231"/>
      <c r="MNN227" s="229"/>
      <c r="MNO227" s="230"/>
      <c r="MNP227" s="229"/>
      <c r="MNQ227" s="229"/>
      <c r="MNR227" s="230"/>
      <c r="MNS227" s="230"/>
      <c r="MNT227" s="230"/>
      <c r="MNU227" s="230"/>
      <c r="MNV227" s="230"/>
      <c r="MNW227" s="230"/>
      <c r="MNX227" s="230"/>
      <c r="MNY227" s="230"/>
      <c r="MNZ227" s="230"/>
      <c r="MOA227" s="230"/>
      <c r="MOB227" s="230"/>
      <c r="MOC227" s="230"/>
      <c r="MOD227" s="229"/>
      <c r="MOE227" s="226"/>
      <c r="MOF227" s="227"/>
      <c r="MOG227" s="227"/>
      <c r="MOH227" s="227"/>
      <c r="MOI227" s="228"/>
      <c r="MOJ227" s="228"/>
      <c r="MOK227" s="228"/>
      <c r="MOL227" s="228"/>
      <c r="MOM227" s="228"/>
      <c r="MON227" s="228"/>
      <c r="MOO227" s="229"/>
      <c r="MOP227" s="230"/>
      <c r="MOQ227" s="230"/>
      <c r="MOR227" s="231"/>
      <c r="MOS227" s="229"/>
      <c r="MOT227" s="230"/>
      <c r="MOU227" s="229"/>
      <c r="MOV227" s="229"/>
      <c r="MOW227" s="230"/>
      <c r="MOX227" s="230"/>
      <c r="MOY227" s="230"/>
      <c r="MOZ227" s="230"/>
      <c r="MPA227" s="230"/>
      <c r="MPB227" s="230"/>
      <c r="MPC227" s="230"/>
      <c r="MPD227" s="230"/>
      <c r="MPE227" s="230"/>
      <c r="MPF227" s="230"/>
      <c r="MPG227" s="230"/>
      <c r="MPH227" s="230"/>
      <c r="MPI227" s="229"/>
      <c r="MPJ227" s="226"/>
      <c r="MPK227" s="227"/>
      <c r="MPL227" s="227"/>
      <c r="MPM227" s="227"/>
      <c r="MPN227" s="228"/>
      <c r="MPO227" s="228"/>
      <c r="MPP227" s="228"/>
      <c r="MPQ227" s="228"/>
      <c r="MPR227" s="228"/>
      <c r="MPS227" s="228"/>
      <c r="MPT227" s="229"/>
      <c r="MPU227" s="230"/>
      <c r="MPV227" s="230"/>
      <c r="MPW227" s="231"/>
      <c r="MPX227" s="229"/>
      <c r="MPY227" s="230"/>
      <c r="MPZ227" s="229"/>
      <c r="MQA227" s="229"/>
      <c r="MQB227" s="230"/>
      <c r="MQC227" s="230"/>
      <c r="MQD227" s="230"/>
      <c r="MQE227" s="230"/>
      <c r="MQF227" s="230"/>
      <c r="MQG227" s="230"/>
      <c r="MQH227" s="230"/>
      <c r="MQI227" s="230"/>
      <c r="MQJ227" s="230"/>
      <c r="MQK227" s="230"/>
      <c r="MQL227" s="230"/>
      <c r="MQM227" s="230"/>
      <c r="MQN227" s="229"/>
      <c r="MQO227" s="226"/>
      <c r="MQP227" s="227"/>
      <c r="MQQ227" s="227"/>
      <c r="MQR227" s="227"/>
      <c r="MQS227" s="228"/>
      <c r="MQT227" s="228"/>
      <c r="MQU227" s="228"/>
      <c r="MQV227" s="228"/>
      <c r="MQW227" s="228"/>
      <c r="MQX227" s="228"/>
      <c r="MQY227" s="229"/>
      <c r="MQZ227" s="230"/>
      <c r="MRA227" s="230"/>
      <c r="MRB227" s="231"/>
      <c r="MRC227" s="229"/>
      <c r="MRD227" s="230"/>
      <c r="MRE227" s="229"/>
      <c r="MRF227" s="229"/>
      <c r="MRG227" s="230"/>
      <c r="MRH227" s="230"/>
      <c r="MRI227" s="230"/>
      <c r="MRJ227" s="230"/>
      <c r="MRK227" s="230"/>
      <c r="MRL227" s="230"/>
      <c r="MRM227" s="230"/>
      <c r="MRN227" s="230"/>
      <c r="MRO227" s="230"/>
      <c r="MRP227" s="230"/>
      <c r="MRQ227" s="230"/>
      <c r="MRR227" s="230"/>
      <c r="MRS227" s="229"/>
      <c r="MRT227" s="226"/>
      <c r="MRU227" s="227"/>
      <c r="MRV227" s="227"/>
      <c r="MRW227" s="227"/>
      <c r="MRX227" s="228"/>
      <c r="MRY227" s="228"/>
      <c r="MRZ227" s="228"/>
      <c r="MSA227" s="228"/>
      <c r="MSB227" s="228"/>
      <c r="MSC227" s="228"/>
      <c r="MSD227" s="229"/>
      <c r="MSE227" s="230"/>
      <c r="MSF227" s="230"/>
      <c r="MSG227" s="231"/>
      <c r="MSH227" s="229"/>
      <c r="MSI227" s="230"/>
      <c r="MSJ227" s="229"/>
      <c r="MSK227" s="229"/>
      <c r="MSL227" s="230"/>
      <c r="MSM227" s="230"/>
      <c r="MSN227" s="230"/>
      <c r="MSO227" s="230"/>
      <c r="MSP227" s="230"/>
      <c r="MSQ227" s="230"/>
      <c r="MSR227" s="230"/>
      <c r="MSS227" s="230"/>
      <c r="MST227" s="230"/>
      <c r="MSU227" s="230"/>
      <c r="MSV227" s="230"/>
      <c r="MSW227" s="230"/>
      <c r="MSX227" s="229"/>
      <c r="MSY227" s="226"/>
      <c r="MSZ227" s="227"/>
      <c r="MTA227" s="227"/>
      <c r="MTB227" s="227"/>
      <c r="MTC227" s="228"/>
      <c r="MTD227" s="228"/>
      <c r="MTE227" s="228"/>
      <c r="MTF227" s="228"/>
      <c r="MTG227" s="228"/>
      <c r="MTH227" s="228"/>
      <c r="MTI227" s="229"/>
      <c r="MTJ227" s="230"/>
      <c r="MTK227" s="230"/>
      <c r="MTL227" s="231"/>
      <c r="MTM227" s="229"/>
      <c r="MTN227" s="230"/>
      <c r="MTO227" s="229"/>
      <c r="MTP227" s="229"/>
      <c r="MTQ227" s="230"/>
      <c r="MTR227" s="230"/>
      <c r="MTS227" s="230"/>
      <c r="MTT227" s="230"/>
      <c r="MTU227" s="230"/>
      <c r="MTV227" s="230"/>
      <c r="MTW227" s="230"/>
      <c r="MTX227" s="230"/>
      <c r="MTY227" s="230"/>
      <c r="MTZ227" s="230"/>
      <c r="MUA227" s="230"/>
      <c r="MUB227" s="230"/>
      <c r="MUC227" s="229"/>
      <c r="MUD227" s="226"/>
      <c r="MUE227" s="227"/>
      <c r="MUF227" s="227"/>
      <c r="MUG227" s="227"/>
      <c r="MUH227" s="228"/>
      <c r="MUI227" s="228"/>
      <c r="MUJ227" s="228"/>
      <c r="MUK227" s="228"/>
      <c r="MUL227" s="228"/>
      <c r="MUM227" s="228"/>
      <c r="MUN227" s="229"/>
      <c r="MUO227" s="230"/>
      <c r="MUP227" s="230"/>
      <c r="MUQ227" s="231"/>
      <c r="MUR227" s="229"/>
      <c r="MUS227" s="230"/>
      <c r="MUT227" s="229"/>
      <c r="MUU227" s="229"/>
      <c r="MUV227" s="230"/>
      <c r="MUW227" s="230"/>
      <c r="MUX227" s="230"/>
      <c r="MUY227" s="230"/>
      <c r="MUZ227" s="230"/>
      <c r="MVA227" s="230"/>
      <c r="MVB227" s="230"/>
      <c r="MVC227" s="230"/>
      <c r="MVD227" s="230"/>
      <c r="MVE227" s="230"/>
      <c r="MVF227" s="230"/>
      <c r="MVG227" s="230"/>
      <c r="MVH227" s="229"/>
      <c r="MVI227" s="226"/>
      <c r="MVJ227" s="227"/>
      <c r="MVK227" s="227"/>
      <c r="MVL227" s="227"/>
      <c r="MVM227" s="228"/>
      <c r="MVN227" s="228"/>
      <c r="MVO227" s="228"/>
      <c r="MVP227" s="228"/>
      <c r="MVQ227" s="228"/>
      <c r="MVR227" s="228"/>
      <c r="MVS227" s="229"/>
      <c r="MVT227" s="230"/>
      <c r="MVU227" s="230"/>
      <c r="MVV227" s="231"/>
      <c r="MVW227" s="229"/>
      <c r="MVX227" s="230"/>
      <c r="MVY227" s="229"/>
      <c r="MVZ227" s="229"/>
      <c r="MWA227" s="230"/>
      <c r="MWB227" s="230"/>
      <c r="MWC227" s="230"/>
      <c r="MWD227" s="230"/>
      <c r="MWE227" s="230"/>
      <c r="MWF227" s="230"/>
      <c r="MWG227" s="230"/>
      <c r="MWH227" s="230"/>
      <c r="MWI227" s="230"/>
      <c r="MWJ227" s="230"/>
      <c r="MWK227" s="230"/>
      <c r="MWL227" s="230"/>
      <c r="MWM227" s="229"/>
      <c r="MWN227" s="226"/>
      <c r="MWO227" s="227"/>
      <c r="MWP227" s="227"/>
      <c r="MWQ227" s="227"/>
      <c r="MWR227" s="228"/>
      <c r="MWS227" s="228"/>
      <c r="MWT227" s="228"/>
      <c r="MWU227" s="228"/>
      <c r="MWV227" s="228"/>
      <c r="MWW227" s="228"/>
      <c r="MWX227" s="229"/>
      <c r="MWY227" s="230"/>
      <c r="MWZ227" s="230"/>
      <c r="MXA227" s="231"/>
      <c r="MXB227" s="229"/>
      <c r="MXC227" s="230"/>
      <c r="MXD227" s="229"/>
      <c r="MXE227" s="229"/>
      <c r="MXF227" s="230"/>
      <c r="MXG227" s="230"/>
      <c r="MXH227" s="230"/>
      <c r="MXI227" s="230"/>
      <c r="MXJ227" s="230"/>
      <c r="MXK227" s="230"/>
      <c r="MXL227" s="230"/>
      <c r="MXM227" s="230"/>
      <c r="MXN227" s="230"/>
      <c r="MXO227" s="230"/>
      <c r="MXP227" s="230"/>
      <c r="MXQ227" s="230"/>
      <c r="MXR227" s="229"/>
      <c r="MXS227" s="226"/>
      <c r="MXT227" s="227"/>
      <c r="MXU227" s="227"/>
      <c r="MXV227" s="227"/>
      <c r="MXW227" s="228"/>
      <c r="MXX227" s="228"/>
      <c r="MXY227" s="228"/>
      <c r="MXZ227" s="228"/>
      <c r="MYA227" s="228"/>
      <c r="MYB227" s="228"/>
      <c r="MYC227" s="229"/>
      <c r="MYD227" s="230"/>
      <c r="MYE227" s="230"/>
      <c r="MYF227" s="231"/>
      <c r="MYG227" s="229"/>
      <c r="MYH227" s="230"/>
      <c r="MYI227" s="229"/>
      <c r="MYJ227" s="229"/>
      <c r="MYK227" s="230"/>
      <c r="MYL227" s="230"/>
      <c r="MYM227" s="230"/>
      <c r="MYN227" s="230"/>
      <c r="MYO227" s="230"/>
      <c r="MYP227" s="230"/>
      <c r="MYQ227" s="230"/>
      <c r="MYR227" s="230"/>
      <c r="MYS227" s="230"/>
      <c r="MYT227" s="230"/>
      <c r="MYU227" s="230"/>
      <c r="MYV227" s="230"/>
      <c r="MYW227" s="229"/>
      <c r="MYX227" s="226"/>
      <c r="MYY227" s="227"/>
      <c r="MYZ227" s="227"/>
      <c r="MZA227" s="227"/>
      <c r="MZB227" s="228"/>
      <c r="MZC227" s="228"/>
      <c r="MZD227" s="228"/>
      <c r="MZE227" s="228"/>
      <c r="MZF227" s="228"/>
      <c r="MZG227" s="228"/>
      <c r="MZH227" s="229"/>
      <c r="MZI227" s="230"/>
      <c r="MZJ227" s="230"/>
      <c r="MZK227" s="231"/>
      <c r="MZL227" s="229"/>
      <c r="MZM227" s="230"/>
      <c r="MZN227" s="229"/>
      <c r="MZO227" s="229"/>
      <c r="MZP227" s="230"/>
      <c r="MZQ227" s="230"/>
      <c r="MZR227" s="230"/>
      <c r="MZS227" s="230"/>
      <c r="MZT227" s="230"/>
      <c r="MZU227" s="230"/>
      <c r="MZV227" s="230"/>
      <c r="MZW227" s="230"/>
      <c r="MZX227" s="230"/>
      <c r="MZY227" s="230"/>
      <c r="MZZ227" s="230"/>
      <c r="NAA227" s="230"/>
      <c r="NAB227" s="229"/>
      <c r="NAC227" s="226"/>
      <c r="NAD227" s="227"/>
      <c r="NAE227" s="227"/>
      <c r="NAF227" s="227"/>
      <c r="NAG227" s="228"/>
      <c r="NAH227" s="228"/>
      <c r="NAI227" s="228"/>
      <c r="NAJ227" s="228"/>
      <c r="NAK227" s="228"/>
      <c r="NAL227" s="228"/>
      <c r="NAM227" s="229"/>
      <c r="NAN227" s="230"/>
      <c r="NAO227" s="230"/>
      <c r="NAP227" s="231"/>
      <c r="NAQ227" s="229"/>
      <c r="NAR227" s="230"/>
      <c r="NAS227" s="229"/>
      <c r="NAT227" s="229"/>
      <c r="NAU227" s="230"/>
      <c r="NAV227" s="230"/>
      <c r="NAW227" s="230"/>
      <c r="NAX227" s="230"/>
      <c r="NAY227" s="230"/>
      <c r="NAZ227" s="230"/>
      <c r="NBA227" s="230"/>
      <c r="NBB227" s="230"/>
      <c r="NBC227" s="230"/>
      <c r="NBD227" s="230"/>
      <c r="NBE227" s="230"/>
      <c r="NBF227" s="230"/>
      <c r="NBG227" s="229"/>
      <c r="NBH227" s="226"/>
      <c r="NBI227" s="227"/>
      <c r="NBJ227" s="227"/>
      <c r="NBK227" s="227"/>
      <c r="NBL227" s="228"/>
      <c r="NBM227" s="228"/>
      <c r="NBN227" s="228"/>
      <c r="NBO227" s="228"/>
      <c r="NBP227" s="228"/>
      <c r="NBQ227" s="228"/>
      <c r="NBR227" s="229"/>
      <c r="NBS227" s="230"/>
      <c r="NBT227" s="230"/>
      <c r="NBU227" s="231"/>
      <c r="NBV227" s="229"/>
      <c r="NBW227" s="230"/>
      <c r="NBX227" s="229"/>
      <c r="NBY227" s="229"/>
      <c r="NBZ227" s="230"/>
      <c r="NCA227" s="230"/>
      <c r="NCB227" s="230"/>
      <c r="NCC227" s="230"/>
      <c r="NCD227" s="230"/>
      <c r="NCE227" s="230"/>
      <c r="NCF227" s="230"/>
      <c r="NCG227" s="230"/>
      <c r="NCH227" s="230"/>
      <c r="NCI227" s="230"/>
      <c r="NCJ227" s="230"/>
      <c r="NCK227" s="230"/>
      <c r="NCL227" s="229"/>
      <c r="NCM227" s="226"/>
      <c r="NCN227" s="227"/>
      <c r="NCO227" s="227"/>
      <c r="NCP227" s="227"/>
      <c r="NCQ227" s="228"/>
      <c r="NCR227" s="228"/>
      <c r="NCS227" s="228"/>
      <c r="NCT227" s="228"/>
      <c r="NCU227" s="228"/>
      <c r="NCV227" s="228"/>
      <c r="NCW227" s="229"/>
      <c r="NCX227" s="230"/>
      <c r="NCY227" s="230"/>
      <c r="NCZ227" s="231"/>
      <c r="NDA227" s="229"/>
      <c r="NDB227" s="230"/>
      <c r="NDC227" s="229"/>
      <c r="NDD227" s="229"/>
      <c r="NDE227" s="230"/>
      <c r="NDF227" s="230"/>
      <c r="NDG227" s="230"/>
      <c r="NDH227" s="230"/>
      <c r="NDI227" s="230"/>
      <c r="NDJ227" s="230"/>
      <c r="NDK227" s="230"/>
      <c r="NDL227" s="230"/>
      <c r="NDM227" s="230"/>
      <c r="NDN227" s="230"/>
      <c r="NDO227" s="230"/>
      <c r="NDP227" s="230"/>
      <c r="NDQ227" s="229"/>
      <c r="NDR227" s="226"/>
      <c r="NDS227" s="227"/>
      <c r="NDT227" s="227"/>
      <c r="NDU227" s="227"/>
      <c r="NDV227" s="228"/>
      <c r="NDW227" s="228"/>
      <c r="NDX227" s="228"/>
      <c r="NDY227" s="228"/>
      <c r="NDZ227" s="228"/>
      <c r="NEA227" s="228"/>
      <c r="NEB227" s="229"/>
      <c r="NEC227" s="230"/>
      <c r="NED227" s="230"/>
      <c r="NEE227" s="231"/>
      <c r="NEF227" s="229"/>
      <c r="NEG227" s="230"/>
      <c r="NEH227" s="229"/>
      <c r="NEI227" s="229"/>
      <c r="NEJ227" s="230"/>
      <c r="NEK227" s="230"/>
      <c r="NEL227" s="230"/>
      <c r="NEM227" s="230"/>
      <c r="NEN227" s="230"/>
      <c r="NEO227" s="230"/>
      <c r="NEP227" s="230"/>
      <c r="NEQ227" s="230"/>
      <c r="NER227" s="230"/>
      <c r="NES227" s="230"/>
      <c r="NET227" s="230"/>
      <c r="NEU227" s="230"/>
      <c r="NEV227" s="229"/>
      <c r="NEW227" s="226"/>
      <c r="NEX227" s="227"/>
      <c r="NEY227" s="227"/>
      <c r="NEZ227" s="227"/>
      <c r="NFA227" s="228"/>
      <c r="NFB227" s="228"/>
      <c r="NFC227" s="228"/>
      <c r="NFD227" s="228"/>
      <c r="NFE227" s="228"/>
      <c r="NFF227" s="228"/>
      <c r="NFG227" s="229"/>
      <c r="NFH227" s="230"/>
      <c r="NFI227" s="230"/>
      <c r="NFJ227" s="231"/>
      <c r="NFK227" s="229"/>
      <c r="NFL227" s="230"/>
      <c r="NFM227" s="229"/>
      <c r="NFN227" s="229"/>
      <c r="NFO227" s="230"/>
      <c r="NFP227" s="230"/>
      <c r="NFQ227" s="230"/>
      <c r="NFR227" s="230"/>
      <c r="NFS227" s="230"/>
      <c r="NFT227" s="230"/>
      <c r="NFU227" s="230"/>
      <c r="NFV227" s="230"/>
      <c r="NFW227" s="230"/>
      <c r="NFX227" s="230"/>
      <c r="NFY227" s="230"/>
      <c r="NFZ227" s="230"/>
      <c r="NGA227" s="229"/>
      <c r="NGB227" s="226"/>
      <c r="NGC227" s="227"/>
      <c r="NGD227" s="227"/>
      <c r="NGE227" s="227"/>
      <c r="NGF227" s="228"/>
      <c r="NGG227" s="228"/>
      <c r="NGH227" s="228"/>
      <c r="NGI227" s="228"/>
      <c r="NGJ227" s="228"/>
      <c r="NGK227" s="228"/>
      <c r="NGL227" s="229"/>
      <c r="NGM227" s="230"/>
      <c r="NGN227" s="230"/>
      <c r="NGO227" s="231"/>
      <c r="NGP227" s="229"/>
      <c r="NGQ227" s="230"/>
      <c r="NGR227" s="229"/>
      <c r="NGS227" s="229"/>
      <c r="NGT227" s="230"/>
      <c r="NGU227" s="230"/>
      <c r="NGV227" s="230"/>
      <c r="NGW227" s="230"/>
      <c r="NGX227" s="230"/>
      <c r="NGY227" s="230"/>
      <c r="NGZ227" s="230"/>
      <c r="NHA227" s="230"/>
      <c r="NHB227" s="230"/>
      <c r="NHC227" s="230"/>
      <c r="NHD227" s="230"/>
      <c r="NHE227" s="230"/>
      <c r="NHF227" s="229"/>
      <c r="NHG227" s="226"/>
      <c r="NHH227" s="227"/>
      <c r="NHI227" s="227"/>
      <c r="NHJ227" s="227"/>
      <c r="NHK227" s="228"/>
      <c r="NHL227" s="228"/>
      <c r="NHM227" s="228"/>
      <c r="NHN227" s="228"/>
      <c r="NHO227" s="228"/>
      <c r="NHP227" s="228"/>
      <c r="NHQ227" s="229"/>
      <c r="NHR227" s="230"/>
      <c r="NHS227" s="230"/>
      <c r="NHT227" s="231"/>
      <c r="NHU227" s="229"/>
      <c r="NHV227" s="230"/>
      <c r="NHW227" s="229"/>
      <c r="NHX227" s="229"/>
      <c r="NHY227" s="230"/>
      <c r="NHZ227" s="230"/>
      <c r="NIA227" s="230"/>
      <c r="NIB227" s="230"/>
      <c r="NIC227" s="230"/>
      <c r="NID227" s="230"/>
      <c r="NIE227" s="230"/>
      <c r="NIF227" s="230"/>
      <c r="NIG227" s="230"/>
      <c r="NIH227" s="230"/>
      <c r="NII227" s="230"/>
      <c r="NIJ227" s="230"/>
      <c r="NIK227" s="229"/>
      <c r="NIL227" s="226"/>
      <c r="NIM227" s="227"/>
      <c r="NIN227" s="227"/>
      <c r="NIO227" s="227"/>
      <c r="NIP227" s="228"/>
      <c r="NIQ227" s="228"/>
      <c r="NIR227" s="228"/>
      <c r="NIS227" s="228"/>
      <c r="NIT227" s="228"/>
      <c r="NIU227" s="228"/>
      <c r="NIV227" s="229"/>
      <c r="NIW227" s="230"/>
      <c r="NIX227" s="230"/>
      <c r="NIY227" s="231"/>
      <c r="NIZ227" s="229"/>
      <c r="NJA227" s="230"/>
      <c r="NJB227" s="229"/>
      <c r="NJC227" s="229"/>
      <c r="NJD227" s="230"/>
      <c r="NJE227" s="230"/>
      <c r="NJF227" s="230"/>
      <c r="NJG227" s="230"/>
      <c r="NJH227" s="230"/>
      <c r="NJI227" s="230"/>
      <c r="NJJ227" s="230"/>
      <c r="NJK227" s="230"/>
      <c r="NJL227" s="230"/>
      <c r="NJM227" s="230"/>
      <c r="NJN227" s="230"/>
      <c r="NJO227" s="230"/>
      <c r="NJP227" s="229"/>
      <c r="NJQ227" s="226"/>
      <c r="NJR227" s="227"/>
      <c r="NJS227" s="227"/>
      <c r="NJT227" s="227"/>
      <c r="NJU227" s="228"/>
      <c r="NJV227" s="228"/>
      <c r="NJW227" s="228"/>
      <c r="NJX227" s="228"/>
      <c r="NJY227" s="228"/>
      <c r="NJZ227" s="228"/>
      <c r="NKA227" s="229"/>
      <c r="NKB227" s="230"/>
      <c r="NKC227" s="230"/>
      <c r="NKD227" s="231"/>
      <c r="NKE227" s="229"/>
      <c r="NKF227" s="230"/>
      <c r="NKG227" s="229"/>
      <c r="NKH227" s="229"/>
      <c r="NKI227" s="230"/>
      <c r="NKJ227" s="230"/>
      <c r="NKK227" s="230"/>
      <c r="NKL227" s="230"/>
      <c r="NKM227" s="230"/>
      <c r="NKN227" s="230"/>
      <c r="NKO227" s="230"/>
      <c r="NKP227" s="230"/>
      <c r="NKQ227" s="230"/>
      <c r="NKR227" s="230"/>
      <c r="NKS227" s="230"/>
      <c r="NKT227" s="230"/>
      <c r="NKU227" s="229"/>
      <c r="NKV227" s="226"/>
      <c r="NKW227" s="227"/>
      <c r="NKX227" s="227"/>
      <c r="NKY227" s="227"/>
      <c r="NKZ227" s="228"/>
      <c r="NLA227" s="228"/>
      <c r="NLB227" s="228"/>
      <c r="NLC227" s="228"/>
      <c r="NLD227" s="228"/>
      <c r="NLE227" s="228"/>
      <c r="NLF227" s="229"/>
      <c r="NLG227" s="230"/>
      <c r="NLH227" s="230"/>
      <c r="NLI227" s="231"/>
      <c r="NLJ227" s="229"/>
      <c r="NLK227" s="230"/>
      <c r="NLL227" s="229"/>
      <c r="NLM227" s="229"/>
      <c r="NLN227" s="230"/>
      <c r="NLO227" s="230"/>
      <c r="NLP227" s="230"/>
      <c r="NLQ227" s="230"/>
      <c r="NLR227" s="230"/>
      <c r="NLS227" s="230"/>
      <c r="NLT227" s="230"/>
      <c r="NLU227" s="230"/>
      <c r="NLV227" s="230"/>
      <c r="NLW227" s="230"/>
      <c r="NLX227" s="230"/>
      <c r="NLY227" s="230"/>
      <c r="NLZ227" s="229"/>
      <c r="NMA227" s="226"/>
      <c r="NMB227" s="227"/>
      <c r="NMC227" s="227"/>
      <c r="NMD227" s="227"/>
      <c r="NME227" s="228"/>
      <c r="NMF227" s="228"/>
      <c r="NMG227" s="228"/>
      <c r="NMH227" s="228"/>
      <c r="NMI227" s="228"/>
      <c r="NMJ227" s="228"/>
      <c r="NMK227" s="229"/>
      <c r="NML227" s="230"/>
      <c r="NMM227" s="230"/>
      <c r="NMN227" s="231"/>
      <c r="NMO227" s="229"/>
      <c r="NMP227" s="230"/>
      <c r="NMQ227" s="229"/>
      <c r="NMR227" s="229"/>
      <c r="NMS227" s="230"/>
      <c r="NMT227" s="230"/>
      <c r="NMU227" s="230"/>
      <c r="NMV227" s="230"/>
      <c r="NMW227" s="230"/>
      <c r="NMX227" s="230"/>
      <c r="NMY227" s="230"/>
      <c r="NMZ227" s="230"/>
      <c r="NNA227" s="230"/>
      <c r="NNB227" s="230"/>
      <c r="NNC227" s="230"/>
      <c r="NND227" s="230"/>
      <c r="NNE227" s="229"/>
      <c r="NNF227" s="226"/>
      <c r="NNG227" s="227"/>
      <c r="NNH227" s="227"/>
      <c r="NNI227" s="227"/>
      <c r="NNJ227" s="228"/>
      <c r="NNK227" s="228"/>
      <c r="NNL227" s="228"/>
      <c r="NNM227" s="228"/>
      <c r="NNN227" s="228"/>
      <c r="NNO227" s="228"/>
      <c r="NNP227" s="229"/>
      <c r="NNQ227" s="230"/>
      <c r="NNR227" s="230"/>
      <c r="NNS227" s="231"/>
      <c r="NNT227" s="229"/>
      <c r="NNU227" s="230"/>
      <c r="NNV227" s="229"/>
      <c r="NNW227" s="229"/>
      <c r="NNX227" s="230"/>
      <c r="NNY227" s="230"/>
      <c r="NNZ227" s="230"/>
      <c r="NOA227" s="230"/>
      <c r="NOB227" s="230"/>
      <c r="NOC227" s="230"/>
      <c r="NOD227" s="230"/>
      <c r="NOE227" s="230"/>
      <c r="NOF227" s="230"/>
      <c r="NOG227" s="230"/>
      <c r="NOH227" s="230"/>
      <c r="NOI227" s="230"/>
      <c r="NOJ227" s="229"/>
      <c r="NOK227" s="226"/>
      <c r="NOL227" s="227"/>
      <c r="NOM227" s="227"/>
      <c r="NON227" s="227"/>
      <c r="NOO227" s="228"/>
      <c r="NOP227" s="228"/>
      <c r="NOQ227" s="228"/>
      <c r="NOR227" s="228"/>
      <c r="NOS227" s="228"/>
      <c r="NOT227" s="228"/>
      <c r="NOU227" s="229"/>
      <c r="NOV227" s="230"/>
      <c r="NOW227" s="230"/>
      <c r="NOX227" s="231"/>
      <c r="NOY227" s="229"/>
      <c r="NOZ227" s="230"/>
      <c r="NPA227" s="229"/>
      <c r="NPB227" s="229"/>
      <c r="NPC227" s="230"/>
      <c r="NPD227" s="230"/>
      <c r="NPE227" s="230"/>
      <c r="NPF227" s="230"/>
      <c r="NPG227" s="230"/>
      <c r="NPH227" s="230"/>
      <c r="NPI227" s="230"/>
      <c r="NPJ227" s="230"/>
      <c r="NPK227" s="230"/>
      <c r="NPL227" s="230"/>
      <c r="NPM227" s="230"/>
      <c r="NPN227" s="230"/>
      <c r="NPO227" s="229"/>
      <c r="NPP227" s="226"/>
      <c r="NPQ227" s="227"/>
      <c r="NPR227" s="227"/>
      <c r="NPS227" s="227"/>
      <c r="NPT227" s="228"/>
      <c r="NPU227" s="228"/>
      <c r="NPV227" s="228"/>
      <c r="NPW227" s="228"/>
      <c r="NPX227" s="228"/>
      <c r="NPY227" s="228"/>
      <c r="NPZ227" s="229"/>
      <c r="NQA227" s="230"/>
      <c r="NQB227" s="230"/>
      <c r="NQC227" s="231"/>
      <c r="NQD227" s="229"/>
      <c r="NQE227" s="230"/>
      <c r="NQF227" s="229"/>
      <c r="NQG227" s="229"/>
      <c r="NQH227" s="230"/>
      <c r="NQI227" s="230"/>
      <c r="NQJ227" s="230"/>
      <c r="NQK227" s="230"/>
      <c r="NQL227" s="230"/>
      <c r="NQM227" s="230"/>
      <c r="NQN227" s="230"/>
      <c r="NQO227" s="230"/>
      <c r="NQP227" s="230"/>
      <c r="NQQ227" s="230"/>
      <c r="NQR227" s="230"/>
      <c r="NQS227" s="230"/>
      <c r="NQT227" s="229"/>
      <c r="NQU227" s="226"/>
      <c r="NQV227" s="227"/>
      <c r="NQW227" s="227"/>
      <c r="NQX227" s="227"/>
      <c r="NQY227" s="228"/>
      <c r="NQZ227" s="228"/>
      <c r="NRA227" s="228"/>
      <c r="NRB227" s="228"/>
      <c r="NRC227" s="228"/>
      <c r="NRD227" s="228"/>
      <c r="NRE227" s="229"/>
      <c r="NRF227" s="230"/>
      <c r="NRG227" s="230"/>
      <c r="NRH227" s="231"/>
      <c r="NRI227" s="229"/>
      <c r="NRJ227" s="230"/>
      <c r="NRK227" s="229"/>
      <c r="NRL227" s="229"/>
      <c r="NRM227" s="230"/>
      <c r="NRN227" s="230"/>
      <c r="NRO227" s="230"/>
      <c r="NRP227" s="230"/>
      <c r="NRQ227" s="230"/>
      <c r="NRR227" s="230"/>
      <c r="NRS227" s="230"/>
      <c r="NRT227" s="230"/>
      <c r="NRU227" s="230"/>
      <c r="NRV227" s="230"/>
      <c r="NRW227" s="230"/>
      <c r="NRX227" s="230"/>
      <c r="NRY227" s="229"/>
      <c r="NRZ227" s="226"/>
      <c r="NSA227" s="227"/>
      <c r="NSB227" s="227"/>
      <c r="NSC227" s="227"/>
      <c r="NSD227" s="228"/>
      <c r="NSE227" s="228"/>
      <c r="NSF227" s="228"/>
      <c r="NSG227" s="228"/>
      <c r="NSH227" s="228"/>
      <c r="NSI227" s="228"/>
      <c r="NSJ227" s="229"/>
      <c r="NSK227" s="230"/>
      <c r="NSL227" s="230"/>
      <c r="NSM227" s="231"/>
      <c r="NSN227" s="229"/>
      <c r="NSO227" s="230"/>
      <c r="NSP227" s="229"/>
      <c r="NSQ227" s="229"/>
      <c r="NSR227" s="230"/>
      <c r="NSS227" s="230"/>
      <c r="NST227" s="230"/>
      <c r="NSU227" s="230"/>
      <c r="NSV227" s="230"/>
      <c r="NSW227" s="230"/>
      <c r="NSX227" s="230"/>
      <c r="NSY227" s="230"/>
      <c r="NSZ227" s="230"/>
      <c r="NTA227" s="230"/>
      <c r="NTB227" s="230"/>
      <c r="NTC227" s="230"/>
      <c r="NTD227" s="229"/>
      <c r="NTE227" s="226"/>
      <c r="NTF227" s="227"/>
      <c r="NTG227" s="227"/>
      <c r="NTH227" s="227"/>
      <c r="NTI227" s="228"/>
      <c r="NTJ227" s="228"/>
      <c r="NTK227" s="228"/>
      <c r="NTL227" s="228"/>
      <c r="NTM227" s="228"/>
      <c r="NTN227" s="228"/>
      <c r="NTO227" s="229"/>
      <c r="NTP227" s="230"/>
      <c r="NTQ227" s="230"/>
      <c r="NTR227" s="231"/>
      <c r="NTS227" s="229"/>
      <c r="NTT227" s="230"/>
      <c r="NTU227" s="229"/>
      <c r="NTV227" s="229"/>
      <c r="NTW227" s="230"/>
      <c r="NTX227" s="230"/>
      <c r="NTY227" s="230"/>
      <c r="NTZ227" s="230"/>
      <c r="NUA227" s="230"/>
      <c r="NUB227" s="230"/>
      <c r="NUC227" s="230"/>
      <c r="NUD227" s="230"/>
      <c r="NUE227" s="230"/>
      <c r="NUF227" s="230"/>
      <c r="NUG227" s="230"/>
      <c r="NUH227" s="230"/>
      <c r="NUI227" s="229"/>
      <c r="NUJ227" s="226"/>
      <c r="NUK227" s="227"/>
      <c r="NUL227" s="227"/>
      <c r="NUM227" s="227"/>
      <c r="NUN227" s="228"/>
      <c r="NUO227" s="228"/>
      <c r="NUP227" s="228"/>
      <c r="NUQ227" s="228"/>
      <c r="NUR227" s="228"/>
      <c r="NUS227" s="228"/>
      <c r="NUT227" s="229"/>
      <c r="NUU227" s="230"/>
      <c r="NUV227" s="230"/>
      <c r="NUW227" s="231"/>
      <c r="NUX227" s="229"/>
      <c r="NUY227" s="230"/>
      <c r="NUZ227" s="229"/>
      <c r="NVA227" s="229"/>
      <c r="NVB227" s="230"/>
      <c r="NVC227" s="230"/>
      <c r="NVD227" s="230"/>
      <c r="NVE227" s="230"/>
      <c r="NVF227" s="230"/>
      <c r="NVG227" s="230"/>
      <c r="NVH227" s="230"/>
      <c r="NVI227" s="230"/>
      <c r="NVJ227" s="230"/>
      <c r="NVK227" s="230"/>
      <c r="NVL227" s="230"/>
      <c r="NVM227" s="230"/>
      <c r="NVN227" s="229"/>
      <c r="NVO227" s="226"/>
      <c r="NVP227" s="227"/>
      <c r="NVQ227" s="227"/>
      <c r="NVR227" s="227"/>
      <c r="NVS227" s="228"/>
      <c r="NVT227" s="228"/>
      <c r="NVU227" s="228"/>
      <c r="NVV227" s="228"/>
      <c r="NVW227" s="228"/>
      <c r="NVX227" s="228"/>
      <c r="NVY227" s="229"/>
      <c r="NVZ227" s="230"/>
      <c r="NWA227" s="230"/>
      <c r="NWB227" s="231"/>
      <c r="NWC227" s="229"/>
      <c r="NWD227" s="230"/>
      <c r="NWE227" s="229"/>
      <c r="NWF227" s="229"/>
      <c r="NWG227" s="230"/>
      <c r="NWH227" s="230"/>
      <c r="NWI227" s="230"/>
      <c r="NWJ227" s="230"/>
      <c r="NWK227" s="230"/>
      <c r="NWL227" s="230"/>
      <c r="NWM227" s="230"/>
      <c r="NWN227" s="230"/>
      <c r="NWO227" s="230"/>
      <c r="NWP227" s="230"/>
      <c r="NWQ227" s="230"/>
      <c r="NWR227" s="230"/>
      <c r="NWS227" s="229"/>
      <c r="NWT227" s="226"/>
      <c r="NWU227" s="227"/>
      <c r="NWV227" s="227"/>
      <c r="NWW227" s="227"/>
      <c r="NWX227" s="228"/>
      <c r="NWY227" s="228"/>
      <c r="NWZ227" s="228"/>
      <c r="NXA227" s="228"/>
      <c r="NXB227" s="228"/>
      <c r="NXC227" s="228"/>
      <c r="NXD227" s="229"/>
      <c r="NXE227" s="230"/>
      <c r="NXF227" s="230"/>
      <c r="NXG227" s="231"/>
      <c r="NXH227" s="229"/>
      <c r="NXI227" s="230"/>
      <c r="NXJ227" s="229"/>
      <c r="NXK227" s="229"/>
      <c r="NXL227" s="230"/>
      <c r="NXM227" s="230"/>
      <c r="NXN227" s="230"/>
      <c r="NXO227" s="230"/>
      <c r="NXP227" s="230"/>
      <c r="NXQ227" s="230"/>
      <c r="NXR227" s="230"/>
      <c r="NXS227" s="230"/>
      <c r="NXT227" s="230"/>
      <c r="NXU227" s="230"/>
      <c r="NXV227" s="230"/>
      <c r="NXW227" s="230"/>
      <c r="NXX227" s="229"/>
      <c r="NXY227" s="226"/>
      <c r="NXZ227" s="227"/>
      <c r="NYA227" s="227"/>
      <c r="NYB227" s="227"/>
      <c r="NYC227" s="228"/>
      <c r="NYD227" s="228"/>
      <c r="NYE227" s="228"/>
      <c r="NYF227" s="228"/>
      <c r="NYG227" s="228"/>
      <c r="NYH227" s="228"/>
      <c r="NYI227" s="229"/>
      <c r="NYJ227" s="230"/>
      <c r="NYK227" s="230"/>
      <c r="NYL227" s="231"/>
      <c r="NYM227" s="229"/>
      <c r="NYN227" s="230"/>
      <c r="NYO227" s="229"/>
      <c r="NYP227" s="229"/>
      <c r="NYQ227" s="230"/>
      <c r="NYR227" s="230"/>
      <c r="NYS227" s="230"/>
      <c r="NYT227" s="230"/>
      <c r="NYU227" s="230"/>
      <c r="NYV227" s="230"/>
      <c r="NYW227" s="230"/>
      <c r="NYX227" s="230"/>
      <c r="NYY227" s="230"/>
      <c r="NYZ227" s="230"/>
      <c r="NZA227" s="230"/>
      <c r="NZB227" s="230"/>
      <c r="NZC227" s="229"/>
      <c r="NZD227" s="226"/>
      <c r="NZE227" s="227"/>
      <c r="NZF227" s="227"/>
      <c r="NZG227" s="227"/>
      <c r="NZH227" s="228"/>
      <c r="NZI227" s="228"/>
      <c r="NZJ227" s="228"/>
      <c r="NZK227" s="228"/>
      <c r="NZL227" s="228"/>
      <c r="NZM227" s="228"/>
      <c r="NZN227" s="229"/>
      <c r="NZO227" s="230"/>
      <c r="NZP227" s="230"/>
      <c r="NZQ227" s="231"/>
      <c r="NZR227" s="229"/>
      <c r="NZS227" s="230"/>
      <c r="NZT227" s="229"/>
      <c r="NZU227" s="229"/>
      <c r="NZV227" s="230"/>
      <c r="NZW227" s="230"/>
      <c r="NZX227" s="230"/>
      <c r="NZY227" s="230"/>
      <c r="NZZ227" s="230"/>
      <c r="OAA227" s="230"/>
      <c r="OAB227" s="230"/>
      <c r="OAC227" s="230"/>
      <c r="OAD227" s="230"/>
      <c r="OAE227" s="230"/>
      <c r="OAF227" s="230"/>
      <c r="OAG227" s="230"/>
      <c r="OAH227" s="229"/>
      <c r="OAI227" s="226"/>
      <c r="OAJ227" s="227"/>
      <c r="OAK227" s="227"/>
      <c r="OAL227" s="227"/>
      <c r="OAM227" s="228"/>
      <c r="OAN227" s="228"/>
      <c r="OAO227" s="228"/>
      <c r="OAP227" s="228"/>
      <c r="OAQ227" s="228"/>
      <c r="OAR227" s="228"/>
      <c r="OAS227" s="229"/>
      <c r="OAT227" s="230"/>
      <c r="OAU227" s="230"/>
      <c r="OAV227" s="231"/>
      <c r="OAW227" s="229"/>
      <c r="OAX227" s="230"/>
      <c r="OAY227" s="229"/>
      <c r="OAZ227" s="229"/>
      <c r="OBA227" s="230"/>
      <c r="OBB227" s="230"/>
      <c r="OBC227" s="230"/>
      <c r="OBD227" s="230"/>
      <c r="OBE227" s="230"/>
      <c r="OBF227" s="230"/>
      <c r="OBG227" s="230"/>
      <c r="OBH227" s="230"/>
      <c r="OBI227" s="230"/>
      <c r="OBJ227" s="230"/>
      <c r="OBK227" s="230"/>
      <c r="OBL227" s="230"/>
      <c r="OBM227" s="229"/>
      <c r="OBN227" s="226"/>
      <c r="OBO227" s="227"/>
      <c r="OBP227" s="227"/>
      <c r="OBQ227" s="227"/>
      <c r="OBR227" s="228"/>
      <c r="OBS227" s="228"/>
      <c r="OBT227" s="228"/>
      <c r="OBU227" s="228"/>
      <c r="OBV227" s="228"/>
      <c r="OBW227" s="228"/>
      <c r="OBX227" s="229"/>
      <c r="OBY227" s="230"/>
      <c r="OBZ227" s="230"/>
      <c r="OCA227" s="231"/>
      <c r="OCB227" s="229"/>
      <c r="OCC227" s="230"/>
      <c r="OCD227" s="229"/>
      <c r="OCE227" s="229"/>
      <c r="OCF227" s="230"/>
      <c r="OCG227" s="230"/>
      <c r="OCH227" s="230"/>
      <c r="OCI227" s="230"/>
      <c r="OCJ227" s="230"/>
      <c r="OCK227" s="230"/>
      <c r="OCL227" s="230"/>
      <c r="OCM227" s="230"/>
      <c r="OCN227" s="230"/>
      <c r="OCO227" s="230"/>
      <c r="OCP227" s="230"/>
      <c r="OCQ227" s="230"/>
      <c r="OCR227" s="229"/>
      <c r="OCS227" s="226"/>
      <c r="OCT227" s="227"/>
      <c r="OCU227" s="227"/>
      <c r="OCV227" s="227"/>
      <c r="OCW227" s="228"/>
      <c r="OCX227" s="228"/>
      <c r="OCY227" s="228"/>
      <c r="OCZ227" s="228"/>
      <c r="ODA227" s="228"/>
      <c r="ODB227" s="228"/>
      <c r="ODC227" s="229"/>
      <c r="ODD227" s="230"/>
      <c r="ODE227" s="230"/>
      <c r="ODF227" s="231"/>
      <c r="ODG227" s="229"/>
      <c r="ODH227" s="230"/>
      <c r="ODI227" s="229"/>
      <c r="ODJ227" s="229"/>
      <c r="ODK227" s="230"/>
      <c r="ODL227" s="230"/>
      <c r="ODM227" s="230"/>
      <c r="ODN227" s="230"/>
      <c r="ODO227" s="230"/>
      <c r="ODP227" s="230"/>
      <c r="ODQ227" s="230"/>
      <c r="ODR227" s="230"/>
      <c r="ODS227" s="230"/>
      <c r="ODT227" s="230"/>
      <c r="ODU227" s="230"/>
      <c r="ODV227" s="230"/>
      <c r="ODW227" s="229"/>
      <c r="ODX227" s="226"/>
      <c r="ODY227" s="227"/>
      <c r="ODZ227" s="227"/>
      <c r="OEA227" s="227"/>
      <c r="OEB227" s="228"/>
      <c r="OEC227" s="228"/>
      <c r="OED227" s="228"/>
      <c r="OEE227" s="228"/>
      <c r="OEF227" s="228"/>
      <c r="OEG227" s="228"/>
      <c r="OEH227" s="229"/>
      <c r="OEI227" s="230"/>
      <c r="OEJ227" s="230"/>
      <c r="OEK227" s="231"/>
      <c r="OEL227" s="229"/>
      <c r="OEM227" s="230"/>
      <c r="OEN227" s="229"/>
      <c r="OEO227" s="229"/>
      <c r="OEP227" s="230"/>
      <c r="OEQ227" s="230"/>
      <c r="OER227" s="230"/>
      <c r="OES227" s="230"/>
      <c r="OET227" s="230"/>
      <c r="OEU227" s="230"/>
      <c r="OEV227" s="230"/>
      <c r="OEW227" s="230"/>
      <c r="OEX227" s="230"/>
      <c r="OEY227" s="230"/>
      <c r="OEZ227" s="230"/>
      <c r="OFA227" s="230"/>
      <c r="OFB227" s="229"/>
      <c r="OFC227" s="226"/>
      <c r="OFD227" s="227"/>
      <c r="OFE227" s="227"/>
      <c r="OFF227" s="227"/>
      <c r="OFG227" s="228"/>
      <c r="OFH227" s="228"/>
      <c r="OFI227" s="228"/>
      <c r="OFJ227" s="228"/>
      <c r="OFK227" s="228"/>
      <c r="OFL227" s="228"/>
      <c r="OFM227" s="229"/>
      <c r="OFN227" s="230"/>
      <c r="OFO227" s="230"/>
      <c r="OFP227" s="231"/>
      <c r="OFQ227" s="229"/>
      <c r="OFR227" s="230"/>
      <c r="OFS227" s="229"/>
      <c r="OFT227" s="229"/>
      <c r="OFU227" s="230"/>
      <c r="OFV227" s="230"/>
      <c r="OFW227" s="230"/>
      <c r="OFX227" s="230"/>
      <c r="OFY227" s="230"/>
      <c r="OFZ227" s="230"/>
      <c r="OGA227" s="230"/>
      <c r="OGB227" s="230"/>
      <c r="OGC227" s="230"/>
      <c r="OGD227" s="230"/>
      <c r="OGE227" s="230"/>
      <c r="OGF227" s="230"/>
      <c r="OGG227" s="229"/>
      <c r="OGH227" s="226"/>
      <c r="OGI227" s="227"/>
      <c r="OGJ227" s="227"/>
      <c r="OGK227" s="227"/>
      <c r="OGL227" s="228"/>
      <c r="OGM227" s="228"/>
      <c r="OGN227" s="228"/>
      <c r="OGO227" s="228"/>
      <c r="OGP227" s="228"/>
      <c r="OGQ227" s="228"/>
      <c r="OGR227" s="229"/>
      <c r="OGS227" s="230"/>
      <c r="OGT227" s="230"/>
      <c r="OGU227" s="231"/>
      <c r="OGV227" s="229"/>
      <c r="OGW227" s="230"/>
      <c r="OGX227" s="229"/>
      <c r="OGY227" s="229"/>
      <c r="OGZ227" s="230"/>
      <c r="OHA227" s="230"/>
      <c r="OHB227" s="230"/>
      <c r="OHC227" s="230"/>
      <c r="OHD227" s="230"/>
      <c r="OHE227" s="230"/>
      <c r="OHF227" s="230"/>
      <c r="OHG227" s="230"/>
      <c r="OHH227" s="230"/>
      <c r="OHI227" s="230"/>
      <c r="OHJ227" s="230"/>
      <c r="OHK227" s="230"/>
      <c r="OHL227" s="229"/>
      <c r="OHM227" s="226"/>
      <c r="OHN227" s="227"/>
      <c r="OHO227" s="227"/>
      <c r="OHP227" s="227"/>
      <c r="OHQ227" s="228"/>
      <c r="OHR227" s="228"/>
      <c r="OHS227" s="228"/>
      <c r="OHT227" s="228"/>
      <c r="OHU227" s="228"/>
      <c r="OHV227" s="228"/>
      <c r="OHW227" s="229"/>
      <c r="OHX227" s="230"/>
      <c r="OHY227" s="230"/>
      <c r="OHZ227" s="231"/>
      <c r="OIA227" s="229"/>
      <c r="OIB227" s="230"/>
      <c r="OIC227" s="229"/>
      <c r="OID227" s="229"/>
      <c r="OIE227" s="230"/>
      <c r="OIF227" s="230"/>
      <c r="OIG227" s="230"/>
      <c r="OIH227" s="230"/>
      <c r="OII227" s="230"/>
      <c r="OIJ227" s="230"/>
      <c r="OIK227" s="230"/>
      <c r="OIL227" s="230"/>
      <c r="OIM227" s="230"/>
      <c r="OIN227" s="230"/>
      <c r="OIO227" s="230"/>
      <c r="OIP227" s="230"/>
      <c r="OIQ227" s="229"/>
      <c r="OIR227" s="226"/>
      <c r="OIS227" s="227"/>
      <c r="OIT227" s="227"/>
      <c r="OIU227" s="227"/>
      <c r="OIV227" s="228"/>
      <c r="OIW227" s="228"/>
      <c r="OIX227" s="228"/>
      <c r="OIY227" s="228"/>
      <c r="OIZ227" s="228"/>
      <c r="OJA227" s="228"/>
      <c r="OJB227" s="229"/>
      <c r="OJC227" s="230"/>
      <c r="OJD227" s="230"/>
      <c r="OJE227" s="231"/>
      <c r="OJF227" s="229"/>
      <c r="OJG227" s="230"/>
      <c r="OJH227" s="229"/>
      <c r="OJI227" s="229"/>
      <c r="OJJ227" s="230"/>
      <c r="OJK227" s="230"/>
      <c r="OJL227" s="230"/>
      <c r="OJM227" s="230"/>
      <c r="OJN227" s="230"/>
      <c r="OJO227" s="230"/>
      <c r="OJP227" s="230"/>
      <c r="OJQ227" s="230"/>
      <c r="OJR227" s="230"/>
      <c r="OJS227" s="230"/>
      <c r="OJT227" s="230"/>
      <c r="OJU227" s="230"/>
      <c r="OJV227" s="229"/>
      <c r="OJW227" s="226"/>
      <c r="OJX227" s="227"/>
      <c r="OJY227" s="227"/>
      <c r="OJZ227" s="227"/>
      <c r="OKA227" s="228"/>
      <c r="OKB227" s="228"/>
      <c r="OKC227" s="228"/>
      <c r="OKD227" s="228"/>
      <c r="OKE227" s="228"/>
      <c r="OKF227" s="228"/>
      <c r="OKG227" s="229"/>
      <c r="OKH227" s="230"/>
      <c r="OKI227" s="230"/>
      <c r="OKJ227" s="231"/>
      <c r="OKK227" s="229"/>
      <c r="OKL227" s="230"/>
      <c r="OKM227" s="229"/>
      <c r="OKN227" s="229"/>
      <c r="OKO227" s="230"/>
      <c r="OKP227" s="230"/>
      <c r="OKQ227" s="230"/>
      <c r="OKR227" s="230"/>
      <c r="OKS227" s="230"/>
      <c r="OKT227" s="230"/>
      <c r="OKU227" s="230"/>
      <c r="OKV227" s="230"/>
      <c r="OKW227" s="230"/>
      <c r="OKX227" s="230"/>
      <c r="OKY227" s="230"/>
      <c r="OKZ227" s="230"/>
      <c r="OLA227" s="229"/>
      <c r="OLB227" s="226"/>
      <c r="OLC227" s="227"/>
      <c r="OLD227" s="227"/>
      <c r="OLE227" s="227"/>
      <c r="OLF227" s="228"/>
      <c r="OLG227" s="228"/>
      <c r="OLH227" s="228"/>
      <c r="OLI227" s="228"/>
      <c r="OLJ227" s="228"/>
      <c r="OLK227" s="228"/>
      <c r="OLL227" s="229"/>
      <c r="OLM227" s="230"/>
      <c r="OLN227" s="230"/>
      <c r="OLO227" s="231"/>
      <c r="OLP227" s="229"/>
      <c r="OLQ227" s="230"/>
      <c r="OLR227" s="229"/>
      <c r="OLS227" s="229"/>
      <c r="OLT227" s="230"/>
      <c r="OLU227" s="230"/>
      <c r="OLV227" s="230"/>
      <c r="OLW227" s="230"/>
      <c r="OLX227" s="230"/>
      <c r="OLY227" s="230"/>
      <c r="OLZ227" s="230"/>
      <c r="OMA227" s="230"/>
      <c r="OMB227" s="230"/>
      <c r="OMC227" s="230"/>
      <c r="OMD227" s="230"/>
      <c r="OME227" s="230"/>
      <c r="OMF227" s="229"/>
      <c r="OMG227" s="226"/>
      <c r="OMH227" s="227"/>
      <c r="OMI227" s="227"/>
      <c r="OMJ227" s="227"/>
      <c r="OMK227" s="228"/>
      <c r="OML227" s="228"/>
      <c r="OMM227" s="228"/>
      <c r="OMN227" s="228"/>
      <c r="OMO227" s="228"/>
      <c r="OMP227" s="228"/>
      <c r="OMQ227" s="229"/>
      <c r="OMR227" s="230"/>
      <c r="OMS227" s="230"/>
      <c r="OMT227" s="231"/>
      <c r="OMU227" s="229"/>
      <c r="OMV227" s="230"/>
      <c r="OMW227" s="229"/>
      <c r="OMX227" s="229"/>
      <c r="OMY227" s="230"/>
      <c r="OMZ227" s="230"/>
      <c r="ONA227" s="230"/>
      <c r="ONB227" s="230"/>
      <c r="ONC227" s="230"/>
      <c r="OND227" s="230"/>
      <c r="ONE227" s="230"/>
      <c r="ONF227" s="230"/>
      <c r="ONG227" s="230"/>
      <c r="ONH227" s="230"/>
      <c r="ONI227" s="230"/>
      <c r="ONJ227" s="230"/>
      <c r="ONK227" s="229"/>
      <c r="ONL227" s="226"/>
      <c r="ONM227" s="227"/>
      <c r="ONN227" s="227"/>
      <c r="ONO227" s="227"/>
      <c r="ONP227" s="228"/>
      <c r="ONQ227" s="228"/>
      <c r="ONR227" s="228"/>
      <c r="ONS227" s="228"/>
      <c r="ONT227" s="228"/>
      <c r="ONU227" s="228"/>
      <c r="ONV227" s="229"/>
      <c r="ONW227" s="230"/>
      <c r="ONX227" s="230"/>
      <c r="ONY227" s="231"/>
      <c r="ONZ227" s="229"/>
      <c r="OOA227" s="230"/>
      <c r="OOB227" s="229"/>
      <c r="OOC227" s="229"/>
      <c r="OOD227" s="230"/>
      <c r="OOE227" s="230"/>
      <c r="OOF227" s="230"/>
      <c r="OOG227" s="230"/>
      <c r="OOH227" s="230"/>
      <c r="OOI227" s="230"/>
      <c r="OOJ227" s="230"/>
      <c r="OOK227" s="230"/>
      <c r="OOL227" s="230"/>
      <c r="OOM227" s="230"/>
      <c r="OON227" s="230"/>
      <c r="OOO227" s="230"/>
      <c r="OOP227" s="229"/>
      <c r="OOQ227" s="226"/>
      <c r="OOR227" s="227"/>
      <c r="OOS227" s="227"/>
      <c r="OOT227" s="227"/>
      <c r="OOU227" s="228"/>
      <c r="OOV227" s="228"/>
      <c r="OOW227" s="228"/>
      <c r="OOX227" s="228"/>
      <c r="OOY227" s="228"/>
      <c r="OOZ227" s="228"/>
      <c r="OPA227" s="229"/>
      <c r="OPB227" s="230"/>
      <c r="OPC227" s="230"/>
      <c r="OPD227" s="231"/>
      <c r="OPE227" s="229"/>
      <c r="OPF227" s="230"/>
      <c r="OPG227" s="229"/>
      <c r="OPH227" s="229"/>
      <c r="OPI227" s="230"/>
      <c r="OPJ227" s="230"/>
      <c r="OPK227" s="230"/>
      <c r="OPL227" s="230"/>
      <c r="OPM227" s="230"/>
      <c r="OPN227" s="230"/>
      <c r="OPO227" s="230"/>
      <c r="OPP227" s="230"/>
      <c r="OPQ227" s="230"/>
      <c r="OPR227" s="230"/>
      <c r="OPS227" s="230"/>
      <c r="OPT227" s="230"/>
      <c r="OPU227" s="229"/>
      <c r="OPV227" s="226"/>
      <c r="OPW227" s="227"/>
      <c r="OPX227" s="227"/>
      <c r="OPY227" s="227"/>
      <c r="OPZ227" s="228"/>
      <c r="OQA227" s="228"/>
      <c r="OQB227" s="228"/>
      <c r="OQC227" s="228"/>
      <c r="OQD227" s="228"/>
      <c r="OQE227" s="228"/>
      <c r="OQF227" s="229"/>
      <c r="OQG227" s="230"/>
      <c r="OQH227" s="230"/>
      <c r="OQI227" s="231"/>
      <c r="OQJ227" s="229"/>
      <c r="OQK227" s="230"/>
      <c r="OQL227" s="229"/>
      <c r="OQM227" s="229"/>
      <c r="OQN227" s="230"/>
      <c r="OQO227" s="230"/>
      <c r="OQP227" s="230"/>
      <c r="OQQ227" s="230"/>
      <c r="OQR227" s="230"/>
      <c r="OQS227" s="230"/>
      <c r="OQT227" s="230"/>
      <c r="OQU227" s="230"/>
      <c r="OQV227" s="230"/>
      <c r="OQW227" s="230"/>
      <c r="OQX227" s="230"/>
      <c r="OQY227" s="230"/>
      <c r="OQZ227" s="229"/>
      <c r="ORA227" s="226"/>
      <c r="ORB227" s="227"/>
      <c r="ORC227" s="227"/>
      <c r="ORD227" s="227"/>
      <c r="ORE227" s="228"/>
      <c r="ORF227" s="228"/>
      <c r="ORG227" s="228"/>
      <c r="ORH227" s="228"/>
      <c r="ORI227" s="228"/>
      <c r="ORJ227" s="228"/>
      <c r="ORK227" s="229"/>
      <c r="ORL227" s="230"/>
      <c r="ORM227" s="230"/>
      <c r="ORN227" s="231"/>
      <c r="ORO227" s="229"/>
      <c r="ORP227" s="230"/>
      <c r="ORQ227" s="229"/>
      <c r="ORR227" s="229"/>
      <c r="ORS227" s="230"/>
      <c r="ORT227" s="230"/>
      <c r="ORU227" s="230"/>
      <c r="ORV227" s="230"/>
      <c r="ORW227" s="230"/>
      <c r="ORX227" s="230"/>
      <c r="ORY227" s="230"/>
      <c r="ORZ227" s="230"/>
      <c r="OSA227" s="230"/>
      <c r="OSB227" s="230"/>
      <c r="OSC227" s="230"/>
      <c r="OSD227" s="230"/>
      <c r="OSE227" s="229"/>
      <c r="OSF227" s="226"/>
      <c r="OSG227" s="227"/>
      <c r="OSH227" s="227"/>
      <c r="OSI227" s="227"/>
      <c r="OSJ227" s="228"/>
      <c r="OSK227" s="228"/>
      <c r="OSL227" s="228"/>
      <c r="OSM227" s="228"/>
      <c r="OSN227" s="228"/>
      <c r="OSO227" s="228"/>
      <c r="OSP227" s="229"/>
      <c r="OSQ227" s="230"/>
      <c r="OSR227" s="230"/>
      <c r="OSS227" s="231"/>
      <c r="OST227" s="229"/>
      <c r="OSU227" s="230"/>
      <c r="OSV227" s="229"/>
      <c r="OSW227" s="229"/>
      <c r="OSX227" s="230"/>
      <c r="OSY227" s="230"/>
      <c r="OSZ227" s="230"/>
      <c r="OTA227" s="230"/>
      <c r="OTB227" s="230"/>
      <c r="OTC227" s="230"/>
      <c r="OTD227" s="230"/>
      <c r="OTE227" s="230"/>
      <c r="OTF227" s="230"/>
      <c r="OTG227" s="230"/>
      <c r="OTH227" s="230"/>
      <c r="OTI227" s="230"/>
      <c r="OTJ227" s="229"/>
      <c r="OTK227" s="226"/>
      <c r="OTL227" s="227"/>
      <c r="OTM227" s="227"/>
      <c r="OTN227" s="227"/>
      <c r="OTO227" s="228"/>
      <c r="OTP227" s="228"/>
      <c r="OTQ227" s="228"/>
      <c r="OTR227" s="228"/>
      <c r="OTS227" s="228"/>
      <c r="OTT227" s="228"/>
      <c r="OTU227" s="229"/>
      <c r="OTV227" s="230"/>
      <c r="OTW227" s="230"/>
      <c r="OTX227" s="231"/>
      <c r="OTY227" s="229"/>
      <c r="OTZ227" s="230"/>
      <c r="OUA227" s="229"/>
      <c r="OUB227" s="229"/>
      <c r="OUC227" s="230"/>
      <c r="OUD227" s="230"/>
      <c r="OUE227" s="230"/>
      <c r="OUF227" s="230"/>
      <c r="OUG227" s="230"/>
      <c r="OUH227" s="230"/>
      <c r="OUI227" s="230"/>
      <c r="OUJ227" s="230"/>
      <c r="OUK227" s="230"/>
      <c r="OUL227" s="230"/>
      <c r="OUM227" s="230"/>
      <c r="OUN227" s="230"/>
      <c r="OUO227" s="229"/>
      <c r="OUP227" s="226"/>
      <c r="OUQ227" s="227"/>
      <c r="OUR227" s="227"/>
      <c r="OUS227" s="227"/>
      <c r="OUT227" s="228"/>
      <c r="OUU227" s="228"/>
      <c r="OUV227" s="228"/>
      <c r="OUW227" s="228"/>
      <c r="OUX227" s="228"/>
      <c r="OUY227" s="228"/>
      <c r="OUZ227" s="229"/>
      <c r="OVA227" s="230"/>
      <c r="OVB227" s="230"/>
      <c r="OVC227" s="231"/>
      <c r="OVD227" s="229"/>
      <c r="OVE227" s="230"/>
      <c r="OVF227" s="229"/>
      <c r="OVG227" s="229"/>
      <c r="OVH227" s="230"/>
      <c r="OVI227" s="230"/>
      <c r="OVJ227" s="230"/>
      <c r="OVK227" s="230"/>
      <c r="OVL227" s="230"/>
      <c r="OVM227" s="230"/>
      <c r="OVN227" s="230"/>
      <c r="OVO227" s="230"/>
      <c r="OVP227" s="230"/>
      <c r="OVQ227" s="230"/>
      <c r="OVR227" s="230"/>
      <c r="OVS227" s="230"/>
      <c r="OVT227" s="229"/>
      <c r="OVU227" s="226"/>
      <c r="OVV227" s="227"/>
      <c r="OVW227" s="227"/>
      <c r="OVX227" s="227"/>
      <c r="OVY227" s="228"/>
      <c r="OVZ227" s="228"/>
      <c r="OWA227" s="228"/>
      <c r="OWB227" s="228"/>
      <c r="OWC227" s="228"/>
      <c r="OWD227" s="228"/>
      <c r="OWE227" s="229"/>
      <c r="OWF227" s="230"/>
      <c r="OWG227" s="230"/>
      <c r="OWH227" s="231"/>
      <c r="OWI227" s="229"/>
      <c r="OWJ227" s="230"/>
      <c r="OWK227" s="229"/>
      <c r="OWL227" s="229"/>
      <c r="OWM227" s="230"/>
      <c r="OWN227" s="230"/>
      <c r="OWO227" s="230"/>
      <c r="OWP227" s="230"/>
      <c r="OWQ227" s="230"/>
      <c r="OWR227" s="230"/>
      <c r="OWS227" s="230"/>
      <c r="OWT227" s="230"/>
      <c r="OWU227" s="230"/>
      <c r="OWV227" s="230"/>
      <c r="OWW227" s="230"/>
      <c r="OWX227" s="230"/>
      <c r="OWY227" s="229"/>
      <c r="OWZ227" s="226"/>
      <c r="OXA227" s="227"/>
      <c r="OXB227" s="227"/>
      <c r="OXC227" s="227"/>
      <c r="OXD227" s="228"/>
      <c r="OXE227" s="228"/>
      <c r="OXF227" s="228"/>
      <c r="OXG227" s="228"/>
      <c r="OXH227" s="228"/>
      <c r="OXI227" s="228"/>
      <c r="OXJ227" s="229"/>
      <c r="OXK227" s="230"/>
      <c r="OXL227" s="230"/>
      <c r="OXM227" s="231"/>
      <c r="OXN227" s="229"/>
      <c r="OXO227" s="230"/>
      <c r="OXP227" s="229"/>
      <c r="OXQ227" s="229"/>
      <c r="OXR227" s="230"/>
      <c r="OXS227" s="230"/>
      <c r="OXT227" s="230"/>
      <c r="OXU227" s="230"/>
      <c r="OXV227" s="230"/>
      <c r="OXW227" s="230"/>
      <c r="OXX227" s="230"/>
      <c r="OXY227" s="230"/>
      <c r="OXZ227" s="230"/>
      <c r="OYA227" s="230"/>
      <c r="OYB227" s="230"/>
      <c r="OYC227" s="230"/>
      <c r="OYD227" s="229"/>
      <c r="OYE227" s="226"/>
      <c r="OYF227" s="227"/>
      <c r="OYG227" s="227"/>
      <c r="OYH227" s="227"/>
      <c r="OYI227" s="228"/>
      <c r="OYJ227" s="228"/>
      <c r="OYK227" s="228"/>
      <c r="OYL227" s="228"/>
      <c r="OYM227" s="228"/>
      <c r="OYN227" s="228"/>
      <c r="OYO227" s="229"/>
      <c r="OYP227" s="230"/>
      <c r="OYQ227" s="230"/>
      <c r="OYR227" s="231"/>
      <c r="OYS227" s="229"/>
      <c r="OYT227" s="230"/>
      <c r="OYU227" s="229"/>
      <c r="OYV227" s="229"/>
      <c r="OYW227" s="230"/>
      <c r="OYX227" s="230"/>
      <c r="OYY227" s="230"/>
      <c r="OYZ227" s="230"/>
      <c r="OZA227" s="230"/>
      <c r="OZB227" s="230"/>
      <c r="OZC227" s="230"/>
      <c r="OZD227" s="230"/>
      <c r="OZE227" s="230"/>
      <c r="OZF227" s="230"/>
      <c r="OZG227" s="230"/>
      <c r="OZH227" s="230"/>
      <c r="OZI227" s="229"/>
      <c r="OZJ227" s="226"/>
      <c r="OZK227" s="227"/>
      <c r="OZL227" s="227"/>
      <c r="OZM227" s="227"/>
      <c r="OZN227" s="228"/>
      <c r="OZO227" s="228"/>
      <c r="OZP227" s="228"/>
      <c r="OZQ227" s="228"/>
      <c r="OZR227" s="228"/>
      <c r="OZS227" s="228"/>
      <c r="OZT227" s="229"/>
      <c r="OZU227" s="230"/>
      <c r="OZV227" s="230"/>
      <c r="OZW227" s="231"/>
      <c r="OZX227" s="229"/>
      <c r="OZY227" s="230"/>
      <c r="OZZ227" s="229"/>
      <c r="PAA227" s="229"/>
      <c r="PAB227" s="230"/>
      <c r="PAC227" s="230"/>
      <c r="PAD227" s="230"/>
      <c r="PAE227" s="230"/>
      <c r="PAF227" s="230"/>
      <c r="PAG227" s="230"/>
      <c r="PAH227" s="230"/>
      <c r="PAI227" s="230"/>
      <c r="PAJ227" s="230"/>
      <c r="PAK227" s="230"/>
      <c r="PAL227" s="230"/>
      <c r="PAM227" s="230"/>
      <c r="PAN227" s="229"/>
      <c r="PAO227" s="226"/>
      <c r="PAP227" s="227"/>
      <c r="PAQ227" s="227"/>
      <c r="PAR227" s="227"/>
      <c r="PAS227" s="228"/>
      <c r="PAT227" s="228"/>
      <c r="PAU227" s="228"/>
      <c r="PAV227" s="228"/>
      <c r="PAW227" s="228"/>
      <c r="PAX227" s="228"/>
      <c r="PAY227" s="229"/>
      <c r="PAZ227" s="230"/>
      <c r="PBA227" s="230"/>
      <c r="PBB227" s="231"/>
      <c r="PBC227" s="229"/>
      <c r="PBD227" s="230"/>
      <c r="PBE227" s="229"/>
      <c r="PBF227" s="229"/>
      <c r="PBG227" s="230"/>
      <c r="PBH227" s="230"/>
      <c r="PBI227" s="230"/>
      <c r="PBJ227" s="230"/>
      <c r="PBK227" s="230"/>
      <c r="PBL227" s="230"/>
      <c r="PBM227" s="230"/>
      <c r="PBN227" s="230"/>
      <c r="PBO227" s="230"/>
      <c r="PBP227" s="230"/>
      <c r="PBQ227" s="230"/>
      <c r="PBR227" s="230"/>
      <c r="PBS227" s="229"/>
      <c r="PBT227" s="226"/>
      <c r="PBU227" s="227"/>
      <c r="PBV227" s="227"/>
      <c r="PBW227" s="227"/>
      <c r="PBX227" s="228"/>
      <c r="PBY227" s="228"/>
      <c r="PBZ227" s="228"/>
      <c r="PCA227" s="228"/>
      <c r="PCB227" s="228"/>
      <c r="PCC227" s="228"/>
      <c r="PCD227" s="229"/>
      <c r="PCE227" s="230"/>
      <c r="PCF227" s="230"/>
      <c r="PCG227" s="231"/>
      <c r="PCH227" s="229"/>
      <c r="PCI227" s="230"/>
      <c r="PCJ227" s="229"/>
      <c r="PCK227" s="229"/>
      <c r="PCL227" s="230"/>
      <c r="PCM227" s="230"/>
      <c r="PCN227" s="230"/>
      <c r="PCO227" s="230"/>
      <c r="PCP227" s="230"/>
      <c r="PCQ227" s="230"/>
      <c r="PCR227" s="230"/>
      <c r="PCS227" s="230"/>
      <c r="PCT227" s="230"/>
      <c r="PCU227" s="230"/>
      <c r="PCV227" s="230"/>
      <c r="PCW227" s="230"/>
      <c r="PCX227" s="229"/>
      <c r="PCY227" s="226"/>
      <c r="PCZ227" s="227"/>
      <c r="PDA227" s="227"/>
      <c r="PDB227" s="227"/>
      <c r="PDC227" s="228"/>
      <c r="PDD227" s="228"/>
      <c r="PDE227" s="228"/>
      <c r="PDF227" s="228"/>
      <c r="PDG227" s="228"/>
      <c r="PDH227" s="228"/>
      <c r="PDI227" s="229"/>
      <c r="PDJ227" s="230"/>
      <c r="PDK227" s="230"/>
      <c r="PDL227" s="231"/>
      <c r="PDM227" s="229"/>
      <c r="PDN227" s="230"/>
      <c r="PDO227" s="229"/>
      <c r="PDP227" s="229"/>
      <c r="PDQ227" s="230"/>
      <c r="PDR227" s="230"/>
      <c r="PDS227" s="230"/>
      <c r="PDT227" s="230"/>
      <c r="PDU227" s="230"/>
      <c r="PDV227" s="230"/>
      <c r="PDW227" s="230"/>
      <c r="PDX227" s="230"/>
      <c r="PDY227" s="230"/>
      <c r="PDZ227" s="230"/>
      <c r="PEA227" s="230"/>
      <c r="PEB227" s="230"/>
      <c r="PEC227" s="229"/>
      <c r="PED227" s="226"/>
      <c r="PEE227" s="227"/>
      <c r="PEF227" s="227"/>
      <c r="PEG227" s="227"/>
      <c r="PEH227" s="228"/>
      <c r="PEI227" s="228"/>
      <c r="PEJ227" s="228"/>
      <c r="PEK227" s="228"/>
      <c r="PEL227" s="228"/>
      <c r="PEM227" s="228"/>
      <c r="PEN227" s="229"/>
      <c r="PEO227" s="230"/>
      <c r="PEP227" s="230"/>
      <c r="PEQ227" s="231"/>
      <c r="PER227" s="229"/>
      <c r="PES227" s="230"/>
      <c r="PET227" s="229"/>
      <c r="PEU227" s="229"/>
      <c r="PEV227" s="230"/>
      <c r="PEW227" s="230"/>
      <c r="PEX227" s="230"/>
      <c r="PEY227" s="230"/>
      <c r="PEZ227" s="230"/>
      <c r="PFA227" s="230"/>
      <c r="PFB227" s="230"/>
      <c r="PFC227" s="230"/>
      <c r="PFD227" s="230"/>
      <c r="PFE227" s="230"/>
      <c r="PFF227" s="230"/>
      <c r="PFG227" s="230"/>
      <c r="PFH227" s="229"/>
      <c r="PFI227" s="226"/>
      <c r="PFJ227" s="227"/>
      <c r="PFK227" s="227"/>
      <c r="PFL227" s="227"/>
      <c r="PFM227" s="228"/>
      <c r="PFN227" s="228"/>
      <c r="PFO227" s="228"/>
      <c r="PFP227" s="228"/>
      <c r="PFQ227" s="228"/>
      <c r="PFR227" s="228"/>
      <c r="PFS227" s="229"/>
      <c r="PFT227" s="230"/>
      <c r="PFU227" s="230"/>
      <c r="PFV227" s="231"/>
      <c r="PFW227" s="229"/>
      <c r="PFX227" s="230"/>
      <c r="PFY227" s="229"/>
      <c r="PFZ227" s="229"/>
      <c r="PGA227" s="230"/>
      <c r="PGB227" s="230"/>
      <c r="PGC227" s="230"/>
      <c r="PGD227" s="230"/>
      <c r="PGE227" s="230"/>
      <c r="PGF227" s="230"/>
      <c r="PGG227" s="230"/>
      <c r="PGH227" s="230"/>
      <c r="PGI227" s="230"/>
      <c r="PGJ227" s="230"/>
      <c r="PGK227" s="230"/>
      <c r="PGL227" s="230"/>
      <c r="PGM227" s="229"/>
      <c r="PGN227" s="226"/>
      <c r="PGO227" s="227"/>
      <c r="PGP227" s="227"/>
      <c r="PGQ227" s="227"/>
      <c r="PGR227" s="228"/>
      <c r="PGS227" s="228"/>
      <c r="PGT227" s="228"/>
      <c r="PGU227" s="228"/>
      <c r="PGV227" s="228"/>
      <c r="PGW227" s="228"/>
      <c r="PGX227" s="229"/>
      <c r="PGY227" s="230"/>
      <c r="PGZ227" s="230"/>
      <c r="PHA227" s="231"/>
      <c r="PHB227" s="229"/>
      <c r="PHC227" s="230"/>
      <c r="PHD227" s="229"/>
      <c r="PHE227" s="229"/>
      <c r="PHF227" s="230"/>
      <c r="PHG227" s="230"/>
      <c r="PHH227" s="230"/>
      <c r="PHI227" s="230"/>
      <c r="PHJ227" s="230"/>
      <c r="PHK227" s="230"/>
      <c r="PHL227" s="230"/>
      <c r="PHM227" s="230"/>
      <c r="PHN227" s="230"/>
      <c r="PHO227" s="230"/>
      <c r="PHP227" s="230"/>
      <c r="PHQ227" s="230"/>
      <c r="PHR227" s="229"/>
      <c r="PHS227" s="226"/>
      <c r="PHT227" s="227"/>
      <c r="PHU227" s="227"/>
      <c r="PHV227" s="227"/>
      <c r="PHW227" s="228"/>
      <c r="PHX227" s="228"/>
      <c r="PHY227" s="228"/>
      <c r="PHZ227" s="228"/>
      <c r="PIA227" s="228"/>
      <c r="PIB227" s="228"/>
      <c r="PIC227" s="229"/>
      <c r="PID227" s="230"/>
      <c r="PIE227" s="230"/>
      <c r="PIF227" s="231"/>
      <c r="PIG227" s="229"/>
      <c r="PIH227" s="230"/>
      <c r="PII227" s="229"/>
      <c r="PIJ227" s="229"/>
      <c r="PIK227" s="230"/>
      <c r="PIL227" s="230"/>
      <c r="PIM227" s="230"/>
      <c r="PIN227" s="230"/>
      <c r="PIO227" s="230"/>
      <c r="PIP227" s="230"/>
      <c r="PIQ227" s="230"/>
      <c r="PIR227" s="230"/>
      <c r="PIS227" s="230"/>
      <c r="PIT227" s="230"/>
      <c r="PIU227" s="230"/>
      <c r="PIV227" s="230"/>
      <c r="PIW227" s="229"/>
      <c r="PIX227" s="226"/>
      <c r="PIY227" s="227"/>
      <c r="PIZ227" s="227"/>
      <c r="PJA227" s="227"/>
      <c r="PJB227" s="228"/>
      <c r="PJC227" s="228"/>
      <c r="PJD227" s="228"/>
      <c r="PJE227" s="228"/>
      <c r="PJF227" s="228"/>
      <c r="PJG227" s="228"/>
      <c r="PJH227" s="229"/>
      <c r="PJI227" s="230"/>
      <c r="PJJ227" s="230"/>
      <c r="PJK227" s="231"/>
      <c r="PJL227" s="229"/>
      <c r="PJM227" s="230"/>
      <c r="PJN227" s="229"/>
      <c r="PJO227" s="229"/>
      <c r="PJP227" s="230"/>
      <c r="PJQ227" s="230"/>
      <c r="PJR227" s="230"/>
      <c r="PJS227" s="230"/>
      <c r="PJT227" s="230"/>
      <c r="PJU227" s="230"/>
      <c r="PJV227" s="230"/>
      <c r="PJW227" s="230"/>
      <c r="PJX227" s="230"/>
      <c r="PJY227" s="230"/>
      <c r="PJZ227" s="230"/>
      <c r="PKA227" s="230"/>
      <c r="PKB227" s="229"/>
      <c r="PKC227" s="226"/>
      <c r="PKD227" s="227"/>
      <c r="PKE227" s="227"/>
      <c r="PKF227" s="227"/>
      <c r="PKG227" s="228"/>
      <c r="PKH227" s="228"/>
      <c r="PKI227" s="228"/>
      <c r="PKJ227" s="228"/>
      <c r="PKK227" s="228"/>
      <c r="PKL227" s="228"/>
      <c r="PKM227" s="229"/>
      <c r="PKN227" s="230"/>
      <c r="PKO227" s="230"/>
      <c r="PKP227" s="231"/>
      <c r="PKQ227" s="229"/>
      <c r="PKR227" s="230"/>
      <c r="PKS227" s="229"/>
      <c r="PKT227" s="229"/>
      <c r="PKU227" s="230"/>
      <c r="PKV227" s="230"/>
      <c r="PKW227" s="230"/>
      <c r="PKX227" s="230"/>
      <c r="PKY227" s="230"/>
      <c r="PKZ227" s="230"/>
      <c r="PLA227" s="230"/>
      <c r="PLB227" s="230"/>
      <c r="PLC227" s="230"/>
      <c r="PLD227" s="230"/>
      <c r="PLE227" s="230"/>
      <c r="PLF227" s="230"/>
      <c r="PLG227" s="229"/>
      <c r="PLH227" s="226"/>
      <c r="PLI227" s="227"/>
      <c r="PLJ227" s="227"/>
      <c r="PLK227" s="227"/>
      <c r="PLL227" s="228"/>
      <c r="PLM227" s="228"/>
      <c r="PLN227" s="228"/>
      <c r="PLO227" s="228"/>
      <c r="PLP227" s="228"/>
      <c r="PLQ227" s="228"/>
      <c r="PLR227" s="229"/>
      <c r="PLS227" s="230"/>
      <c r="PLT227" s="230"/>
      <c r="PLU227" s="231"/>
      <c r="PLV227" s="229"/>
      <c r="PLW227" s="230"/>
      <c r="PLX227" s="229"/>
      <c r="PLY227" s="229"/>
      <c r="PLZ227" s="230"/>
      <c r="PMA227" s="230"/>
      <c r="PMB227" s="230"/>
      <c r="PMC227" s="230"/>
      <c r="PMD227" s="230"/>
      <c r="PME227" s="230"/>
      <c r="PMF227" s="230"/>
      <c r="PMG227" s="230"/>
      <c r="PMH227" s="230"/>
      <c r="PMI227" s="230"/>
      <c r="PMJ227" s="230"/>
      <c r="PMK227" s="230"/>
      <c r="PML227" s="229"/>
      <c r="PMM227" s="226"/>
      <c r="PMN227" s="227"/>
      <c r="PMO227" s="227"/>
      <c r="PMP227" s="227"/>
      <c r="PMQ227" s="228"/>
      <c r="PMR227" s="228"/>
      <c r="PMS227" s="228"/>
      <c r="PMT227" s="228"/>
      <c r="PMU227" s="228"/>
      <c r="PMV227" s="228"/>
      <c r="PMW227" s="229"/>
      <c r="PMX227" s="230"/>
      <c r="PMY227" s="230"/>
      <c r="PMZ227" s="231"/>
      <c r="PNA227" s="229"/>
      <c r="PNB227" s="230"/>
      <c r="PNC227" s="229"/>
      <c r="PND227" s="229"/>
      <c r="PNE227" s="230"/>
      <c r="PNF227" s="230"/>
      <c r="PNG227" s="230"/>
      <c r="PNH227" s="230"/>
      <c r="PNI227" s="230"/>
      <c r="PNJ227" s="230"/>
      <c r="PNK227" s="230"/>
      <c r="PNL227" s="230"/>
      <c r="PNM227" s="230"/>
      <c r="PNN227" s="230"/>
      <c r="PNO227" s="230"/>
      <c r="PNP227" s="230"/>
      <c r="PNQ227" s="229"/>
      <c r="PNR227" s="226"/>
      <c r="PNS227" s="227"/>
      <c r="PNT227" s="227"/>
      <c r="PNU227" s="227"/>
      <c r="PNV227" s="228"/>
      <c r="PNW227" s="228"/>
      <c r="PNX227" s="228"/>
      <c r="PNY227" s="228"/>
      <c r="PNZ227" s="228"/>
      <c r="POA227" s="228"/>
      <c r="POB227" s="229"/>
      <c r="POC227" s="230"/>
      <c r="POD227" s="230"/>
      <c r="POE227" s="231"/>
      <c r="POF227" s="229"/>
      <c r="POG227" s="230"/>
      <c r="POH227" s="229"/>
      <c r="POI227" s="229"/>
      <c r="POJ227" s="230"/>
      <c r="POK227" s="230"/>
      <c r="POL227" s="230"/>
      <c r="POM227" s="230"/>
      <c r="PON227" s="230"/>
      <c r="POO227" s="230"/>
      <c r="POP227" s="230"/>
      <c r="POQ227" s="230"/>
      <c r="POR227" s="230"/>
      <c r="POS227" s="230"/>
      <c r="POT227" s="230"/>
      <c r="POU227" s="230"/>
      <c r="POV227" s="229"/>
      <c r="POW227" s="226"/>
      <c r="POX227" s="227"/>
      <c r="POY227" s="227"/>
      <c r="POZ227" s="227"/>
      <c r="PPA227" s="228"/>
      <c r="PPB227" s="228"/>
      <c r="PPC227" s="228"/>
      <c r="PPD227" s="228"/>
      <c r="PPE227" s="228"/>
      <c r="PPF227" s="228"/>
      <c r="PPG227" s="229"/>
      <c r="PPH227" s="230"/>
      <c r="PPI227" s="230"/>
      <c r="PPJ227" s="231"/>
      <c r="PPK227" s="229"/>
      <c r="PPL227" s="230"/>
      <c r="PPM227" s="229"/>
      <c r="PPN227" s="229"/>
      <c r="PPO227" s="230"/>
      <c r="PPP227" s="230"/>
      <c r="PPQ227" s="230"/>
      <c r="PPR227" s="230"/>
      <c r="PPS227" s="230"/>
      <c r="PPT227" s="230"/>
      <c r="PPU227" s="230"/>
      <c r="PPV227" s="230"/>
      <c r="PPW227" s="230"/>
      <c r="PPX227" s="230"/>
      <c r="PPY227" s="230"/>
      <c r="PPZ227" s="230"/>
      <c r="PQA227" s="229"/>
      <c r="PQB227" s="226"/>
      <c r="PQC227" s="227"/>
      <c r="PQD227" s="227"/>
      <c r="PQE227" s="227"/>
      <c r="PQF227" s="228"/>
      <c r="PQG227" s="228"/>
      <c r="PQH227" s="228"/>
      <c r="PQI227" s="228"/>
      <c r="PQJ227" s="228"/>
      <c r="PQK227" s="228"/>
      <c r="PQL227" s="229"/>
      <c r="PQM227" s="230"/>
      <c r="PQN227" s="230"/>
      <c r="PQO227" s="231"/>
      <c r="PQP227" s="229"/>
      <c r="PQQ227" s="230"/>
      <c r="PQR227" s="229"/>
      <c r="PQS227" s="229"/>
      <c r="PQT227" s="230"/>
      <c r="PQU227" s="230"/>
      <c r="PQV227" s="230"/>
      <c r="PQW227" s="230"/>
      <c r="PQX227" s="230"/>
      <c r="PQY227" s="230"/>
      <c r="PQZ227" s="230"/>
      <c r="PRA227" s="230"/>
      <c r="PRB227" s="230"/>
      <c r="PRC227" s="230"/>
      <c r="PRD227" s="230"/>
      <c r="PRE227" s="230"/>
      <c r="PRF227" s="229"/>
      <c r="PRG227" s="226"/>
      <c r="PRH227" s="227"/>
      <c r="PRI227" s="227"/>
      <c r="PRJ227" s="227"/>
      <c r="PRK227" s="228"/>
      <c r="PRL227" s="228"/>
      <c r="PRM227" s="228"/>
      <c r="PRN227" s="228"/>
      <c r="PRO227" s="228"/>
      <c r="PRP227" s="228"/>
      <c r="PRQ227" s="229"/>
      <c r="PRR227" s="230"/>
      <c r="PRS227" s="230"/>
      <c r="PRT227" s="231"/>
      <c r="PRU227" s="229"/>
      <c r="PRV227" s="230"/>
      <c r="PRW227" s="229"/>
      <c r="PRX227" s="229"/>
      <c r="PRY227" s="230"/>
      <c r="PRZ227" s="230"/>
      <c r="PSA227" s="230"/>
      <c r="PSB227" s="230"/>
      <c r="PSC227" s="230"/>
      <c r="PSD227" s="230"/>
      <c r="PSE227" s="230"/>
      <c r="PSF227" s="230"/>
      <c r="PSG227" s="230"/>
      <c r="PSH227" s="230"/>
      <c r="PSI227" s="230"/>
      <c r="PSJ227" s="230"/>
      <c r="PSK227" s="229"/>
      <c r="PSL227" s="226"/>
      <c r="PSM227" s="227"/>
      <c r="PSN227" s="227"/>
      <c r="PSO227" s="227"/>
      <c r="PSP227" s="228"/>
      <c r="PSQ227" s="228"/>
      <c r="PSR227" s="228"/>
      <c r="PSS227" s="228"/>
      <c r="PST227" s="228"/>
      <c r="PSU227" s="228"/>
      <c r="PSV227" s="229"/>
      <c r="PSW227" s="230"/>
      <c r="PSX227" s="230"/>
      <c r="PSY227" s="231"/>
      <c r="PSZ227" s="229"/>
      <c r="PTA227" s="230"/>
      <c r="PTB227" s="229"/>
      <c r="PTC227" s="229"/>
      <c r="PTD227" s="230"/>
      <c r="PTE227" s="230"/>
      <c r="PTF227" s="230"/>
      <c r="PTG227" s="230"/>
      <c r="PTH227" s="230"/>
      <c r="PTI227" s="230"/>
      <c r="PTJ227" s="230"/>
      <c r="PTK227" s="230"/>
      <c r="PTL227" s="230"/>
      <c r="PTM227" s="230"/>
      <c r="PTN227" s="230"/>
      <c r="PTO227" s="230"/>
      <c r="PTP227" s="229"/>
      <c r="PTQ227" s="226"/>
      <c r="PTR227" s="227"/>
      <c r="PTS227" s="227"/>
      <c r="PTT227" s="227"/>
      <c r="PTU227" s="228"/>
      <c r="PTV227" s="228"/>
      <c r="PTW227" s="228"/>
    </row>
    <row r="228" spans="1:11359" s="33" customFormat="1" ht="49.5" x14ac:dyDescent="0.95">
      <c r="A228" s="222">
        <v>4</v>
      </c>
      <c r="B228" s="45" t="s">
        <v>1203</v>
      </c>
      <c r="C228" s="34">
        <v>294235</v>
      </c>
      <c r="D228" s="55">
        <v>294562</v>
      </c>
      <c r="E228" s="55"/>
      <c r="F228" s="41">
        <v>7</v>
      </c>
      <c r="G228" s="41">
        <v>12</v>
      </c>
      <c r="H228" s="41">
        <v>13</v>
      </c>
      <c r="I228" s="41">
        <v>17</v>
      </c>
      <c r="J228" s="225"/>
      <c r="K228" s="225"/>
      <c r="L228" s="248"/>
      <c r="M228" s="249">
        <v>61</v>
      </c>
      <c r="N228" s="249"/>
      <c r="O228" s="249"/>
      <c r="P228" s="248"/>
      <c r="Q228" s="249"/>
      <c r="R228" s="248"/>
      <c r="S228" s="248"/>
      <c r="T228" s="250"/>
      <c r="U228" s="248"/>
      <c r="V228" s="249"/>
      <c r="W228" s="249"/>
      <c r="X228" s="249"/>
      <c r="Y228" s="249"/>
      <c r="Z228" s="249"/>
      <c r="AA228" s="249"/>
      <c r="AB228" s="249"/>
      <c r="AC228" s="249"/>
      <c r="AD228" s="249"/>
      <c r="AE228" s="249"/>
      <c r="AF228" s="245" t="s">
        <v>1249</v>
      </c>
      <c r="AG228" s="32">
        <f t="shared" si="10"/>
        <v>327</v>
      </c>
    </row>
    <row r="229" spans="1:11359" s="33" customFormat="1" ht="99" x14ac:dyDescent="0.95">
      <c r="A229" s="34">
        <v>5</v>
      </c>
      <c r="B229" s="39" t="s">
        <v>1204</v>
      </c>
      <c r="C229" s="55">
        <v>294562</v>
      </c>
      <c r="D229" s="34">
        <v>294595</v>
      </c>
      <c r="E229" s="34"/>
      <c r="F229" s="41">
        <v>7</v>
      </c>
      <c r="G229" s="41">
        <v>12</v>
      </c>
      <c r="H229" s="41">
        <v>13</v>
      </c>
      <c r="I229" s="41">
        <v>17</v>
      </c>
      <c r="J229" s="41"/>
      <c r="K229" s="41"/>
      <c r="L229" s="42">
        <v>6</v>
      </c>
      <c r="M229" s="43"/>
      <c r="N229" s="43"/>
      <c r="O229" s="44"/>
      <c r="P229" s="42"/>
      <c r="Q229" s="43"/>
      <c r="R229" s="42"/>
      <c r="S229" s="42">
        <v>1</v>
      </c>
      <c r="T229" s="44"/>
      <c r="U229" s="42"/>
      <c r="V229" s="43"/>
      <c r="W229" s="43"/>
      <c r="X229" s="43">
        <v>1</v>
      </c>
      <c r="Y229" s="43"/>
      <c r="Z229" s="43"/>
      <c r="AA229" s="43"/>
      <c r="AB229" s="43"/>
      <c r="AC229" s="43">
        <v>4</v>
      </c>
      <c r="AD229" s="43"/>
      <c r="AE229" s="43"/>
      <c r="AF229" s="245" t="s">
        <v>1250</v>
      </c>
      <c r="AG229" s="32">
        <f t="shared" si="10"/>
        <v>33</v>
      </c>
    </row>
    <row r="230" spans="1:11359" s="33" customFormat="1" ht="49.5" x14ac:dyDescent="0.95">
      <c r="A230" s="222">
        <v>6</v>
      </c>
      <c r="B230" s="39" t="s">
        <v>1205</v>
      </c>
      <c r="C230" s="34">
        <v>294595</v>
      </c>
      <c r="D230" s="34">
        <v>294689</v>
      </c>
      <c r="E230" s="34"/>
      <c r="F230" s="41">
        <v>7</v>
      </c>
      <c r="G230" s="41">
        <v>12</v>
      </c>
      <c r="H230" s="41">
        <v>13</v>
      </c>
      <c r="I230" s="41">
        <v>17</v>
      </c>
      <c r="J230" s="41"/>
      <c r="K230" s="41"/>
      <c r="L230" s="42">
        <v>18</v>
      </c>
      <c r="M230" s="43"/>
      <c r="N230" s="43"/>
      <c r="O230" s="43">
        <v>2</v>
      </c>
      <c r="P230" s="42"/>
      <c r="Q230" s="43"/>
      <c r="R230" s="42"/>
      <c r="S230" s="42"/>
      <c r="T230" s="44"/>
      <c r="U230" s="42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2" t="s">
        <v>915</v>
      </c>
      <c r="AG230" s="32">
        <f>C230-D230</f>
        <v>-94</v>
      </c>
    </row>
    <row r="231" spans="1:11359" s="33" customFormat="1" ht="49.5" x14ac:dyDescent="0.95">
      <c r="A231" s="34">
        <v>7</v>
      </c>
      <c r="B231" s="39" t="s">
        <v>1206</v>
      </c>
      <c r="C231" s="34">
        <v>294689</v>
      </c>
      <c r="D231" s="34">
        <v>294787</v>
      </c>
      <c r="E231" s="34"/>
      <c r="F231" s="41">
        <v>7</v>
      </c>
      <c r="G231" s="41">
        <v>12</v>
      </c>
      <c r="H231" s="41">
        <v>13</v>
      </c>
      <c r="I231" s="41">
        <v>17</v>
      </c>
      <c r="J231" s="41"/>
      <c r="K231" s="41"/>
      <c r="L231" s="42"/>
      <c r="M231" s="43"/>
      <c r="N231" s="43">
        <v>5</v>
      </c>
      <c r="O231" s="43">
        <v>6</v>
      </c>
      <c r="P231" s="42"/>
      <c r="Q231" s="43"/>
      <c r="R231" s="42"/>
      <c r="S231" s="42"/>
      <c r="T231" s="44"/>
      <c r="U231" s="42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2" t="s">
        <v>1032</v>
      </c>
      <c r="AG231" s="32">
        <f t="shared" si="10"/>
        <v>98</v>
      </c>
    </row>
    <row r="232" spans="1:11359" s="33" customFormat="1" ht="49.5" x14ac:dyDescent="0.95">
      <c r="A232" s="222">
        <v>8</v>
      </c>
      <c r="B232" s="39" t="s">
        <v>1207</v>
      </c>
      <c r="C232" s="34">
        <v>294787</v>
      </c>
      <c r="D232" s="34">
        <v>294918</v>
      </c>
      <c r="E232" s="34"/>
      <c r="F232" s="41">
        <v>7</v>
      </c>
      <c r="G232" s="41">
        <v>12</v>
      </c>
      <c r="H232" s="41">
        <v>13</v>
      </c>
      <c r="I232" s="41">
        <v>17</v>
      </c>
      <c r="J232" s="41"/>
      <c r="K232" s="41"/>
      <c r="L232" s="42"/>
      <c r="M232" s="43">
        <v>2</v>
      </c>
      <c r="N232" s="43">
        <v>11</v>
      </c>
      <c r="O232" s="44"/>
      <c r="P232" s="42"/>
      <c r="Q232" s="43"/>
      <c r="R232" s="42"/>
      <c r="S232" s="42"/>
      <c r="T232" s="44"/>
      <c r="U232" s="42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2" t="s">
        <v>918</v>
      </c>
      <c r="AG232" s="32">
        <f t="shared" si="10"/>
        <v>131</v>
      </c>
    </row>
    <row r="233" spans="1:11359" s="33" customFormat="1" ht="99" x14ac:dyDescent="0.95">
      <c r="A233" s="34">
        <v>9</v>
      </c>
      <c r="B233" s="39" t="s">
        <v>1208</v>
      </c>
      <c r="C233" s="34">
        <v>294918</v>
      </c>
      <c r="D233" s="34">
        <v>295184</v>
      </c>
      <c r="E233" s="34"/>
      <c r="F233" s="41">
        <v>7</v>
      </c>
      <c r="G233" s="41">
        <v>12</v>
      </c>
      <c r="H233" s="41">
        <v>13</v>
      </c>
      <c r="I233" s="41">
        <v>21</v>
      </c>
      <c r="J233" s="41"/>
      <c r="K233" s="41"/>
      <c r="L233" s="42">
        <v>31</v>
      </c>
      <c r="M233" s="43"/>
      <c r="N233" s="43"/>
      <c r="O233" s="44"/>
      <c r="P233" s="42"/>
      <c r="Q233" s="43"/>
      <c r="R233" s="42"/>
      <c r="S233" s="42"/>
      <c r="T233" s="44"/>
      <c r="U233" s="42"/>
      <c r="V233" s="43"/>
      <c r="W233" s="43"/>
      <c r="X233" s="43">
        <v>1</v>
      </c>
      <c r="Y233" s="43"/>
      <c r="Z233" s="43"/>
      <c r="AA233" s="43"/>
      <c r="AB233" s="43"/>
      <c r="AC233" s="43"/>
      <c r="AD233" s="43"/>
      <c r="AE233" s="43"/>
      <c r="AF233" s="42" t="s">
        <v>1256</v>
      </c>
      <c r="AG233" s="32">
        <f t="shared" si="10"/>
        <v>266</v>
      </c>
    </row>
    <row r="234" spans="1:11359" s="33" customFormat="1" ht="49.5" x14ac:dyDescent="0.95">
      <c r="A234" s="222">
        <v>10</v>
      </c>
      <c r="B234" s="198" t="s">
        <v>1209</v>
      </c>
      <c r="C234" s="199"/>
      <c r="D234" s="199"/>
      <c r="E234" s="199"/>
      <c r="F234" s="200">
        <v>7</v>
      </c>
      <c r="G234" s="200">
        <v>12</v>
      </c>
      <c r="H234" s="200"/>
      <c r="I234" s="200"/>
      <c r="J234" s="200"/>
      <c r="K234" s="200"/>
      <c r="L234" s="201"/>
      <c r="M234" s="202"/>
      <c r="N234" s="202"/>
      <c r="O234" s="203"/>
      <c r="P234" s="201"/>
      <c r="Q234" s="202"/>
      <c r="R234" s="201"/>
      <c r="S234" s="201"/>
      <c r="T234" s="203"/>
      <c r="U234" s="201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1" t="s">
        <v>107</v>
      </c>
      <c r="AG234" s="32">
        <f t="shared" si="10"/>
        <v>0</v>
      </c>
    </row>
    <row r="235" spans="1:11359" s="33" customFormat="1" ht="49.5" x14ac:dyDescent="0.95">
      <c r="A235" s="222">
        <v>11</v>
      </c>
      <c r="B235" s="25" t="s">
        <v>1210</v>
      </c>
      <c r="C235" s="35"/>
      <c r="D235" s="269"/>
      <c r="E235" s="269"/>
      <c r="F235" s="36"/>
      <c r="G235" s="36"/>
      <c r="H235" s="36"/>
      <c r="I235" s="36"/>
      <c r="J235" s="270"/>
      <c r="K235" s="270"/>
      <c r="L235" s="271"/>
      <c r="M235" s="272"/>
      <c r="N235" s="272"/>
      <c r="O235" s="272"/>
      <c r="P235" s="271"/>
      <c r="Q235" s="272"/>
      <c r="R235" s="271"/>
      <c r="S235" s="271"/>
      <c r="T235" s="273"/>
      <c r="U235" s="271"/>
      <c r="V235" s="272"/>
      <c r="W235" s="272"/>
      <c r="X235" s="272"/>
      <c r="Y235" s="272"/>
      <c r="Z235" s="272"/>
      <c r="AA235" s="272"/>
      <c r="AB235" s="272"/>
      <c r="AC235" s="272"/>
      <c r="AD235" s="272"/>
      <c r="AE235" s="272"/>
      <c r="AF235" s="260" t="s">
        <v>100</v>
      </c>
      <c r="AG235" s="32">
        <f t="shared" si="10"/>
        <v>0</v>
      </c>
    </row>
    <row r="236" spans="1:11359" s="33" customFormat="1" ht="49.5" x14ac:dyDescent="0.95">
      <c r="A236" s="222">
        <v>12</v>
      </c>
      <c r="B236" s="198" t="s">
        <v>1211</v>
      </c>
      <c r="C236" s="198"/>
      <c r="D236" s="198"/>
      <c r="E236" s="198"/>
      <c r="F236" s="200">
        <v>7</v>
      </c>
      <c r="G236" s="200">
        <v>12</v>
      </c>
      <c r="H236" s="200">
        <v>14</v>
      </c>
      <c r="I236" s="200">
        <v>7</v>
      </c>
      <c r="J236" s="198"/>
      <c r="K236" s="198"/>
      <c r="L236" s="198"/>
      <c r="M236" s="198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  <c r="AA236" s="198"/>
      <c r="AB236" s="198"/>
      <c r="AC236" s="198"/>
      <c r="AD236" s="198"/>
      <c r="AE236" s="198"/>
      <c r="AF236" s="198" t="s">
        <v>107</v>
      </c>
      <c r="AG236" s="32">
        <f t="shared" si="10"/>
        <v>0</v>
      </c>
    </row>
    <row r="237" spans="1:11359" s="33" customFormat="1" ht="49.5" x14ac:dyDescent="0.95">
      <c r="A237" s="34">
        <v>13</v>
      </c>
      <c r="B237" s="198" t="s">
        <v>1212</v>
      </c>
      <c r="C237" s="198"/>
      <c r="D237" s="198"/>
      <c r="E237" s="198"/>
      <c r="F237" s="200">
        <v>7</v>
      </c>
      <c r="G237" s="200">
        <v>12</v>
      </c>
      <c r="H237" s="200">
        <v>14</v>
      </c>
      <c r="I237" s="200">
        <v>7</v>
      </c>
      <c r="J237" s="198"/>
      <c r="K237" s="198"/>
      <c r="L237" s="198"/>
      <c r="M237" s="198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  <c r="AA237" s="198"/>
      <c r="AB237" s="198"/>
      <c r="AC237" s="198"/>
      <c r="AD237" s="198"/>
      <c r="AE237" s="198"/>
      <c r="AF237" s="198" t="s">
        <v>107</v>
      </c>
      <c r="AG237" s="32">
        <f t="shared" si="10"/>
        <v>0</v>
      </c>
    </row>
    <row r="238" spans="1:11359" s="33" customFormat="1" ht="49.5" x14ac:dyDescent="0.95">
      <c r="A238" s="222">
        <v>14</v>
      </c>
      <c r="B238" s="198" t="s">
        <v>1213</v>
      </c>
      <c r="C238" s="198"/>
      <c r="D238" s="198"/>
      <c r="E238" s="198"/>
      <c r="F238" s="200">
        <v>7</v>
      </c>
      <c r="G238" s="200">
        <v>12</v>
      </c>
      <c r="H238" s="200">
        <v>14</v>
      </c>
      <c r="I238" s="200">
        <v>7</v>
      </c>
      <c r="J238" s="198"/>
      <c r="K238" s="198"/>
      <c r="L238" s="198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  <c r="AA238" s="198"/>
      <c r="AB238" s="198"/>
      <c r="AC238" s="198"/>
      <c r="AD238" s="198"/>
      <c r="AE238" s="198"/>
      <c r="AF238" s="198" t="s">
        <v>107</v>
      </c>
      <c r="AG238" s="32">
        <f t="shared" si="10"/>
        <v>0</v>
      </c>
    </row>
    <row r="239" spans="1:11359" s="291" customFormat="1" ht="49.5" x14ac:dyDescent="0.95">
      <c r="A239" s="289">
        <v>15</v>
      </c>
      <c r="B239" s="198" t="s">
        <v>1214</v>
      </c>
      <c r="C239" s="198"/>
      <c r="D239" s="198"/>
      <c r="E239" s="198"/>
      <c r="F239" s="200">
        <v>7</v>
      </c>
      <c r="G239" s="200">
        <v>12</v>
      </c>
      <c r="H239" s="200">
        <v>14</v>
      </c>
      <c r="I239" s="200">
        <v>7</v>
      </c>
      <c r="J239" s="198"/>
      <c r="K239" s="198"/>
      <c r="L239" s="198"/>
      <c r="M239" s="198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  <c r="AA239" s="198"/>
      <c r="AB239" s="198"/>
      <c r="AC239" s="198"/>
      <c r="AD239" s="198"/>
      <c r="AE239" s="198"/>
      <c r="AF239" s="198" t="s">
        <v>107</v>
      </c>
      <c r="AG239" s="290">
        <f t="shared" si="10"/>
        <v>0</v>
      </c>
    </row>
    <row r="240" spans="1:11359" s="33" customFormat="1" ht="49.5" x14ac:dyDescent="0.95">
      <c r="A240" s="222">
        <v>16</v>
      </c>
      <c r="B240" s="39" t="s">
        <v>1215</v>
      </c>
      <c r="C240" s="34"/>
      <c r="D240" s="34"/>
      <c r="E240" s="34"/>
      <c r="F240" s="41">
        <v>7</v>
      </c>
      <c r="G240" s="41">
        <v>12</v>
      </c>
      <c r="H240" s="41">
        <v>13</v>
      </c>
      <c r="I240" s="41">
        <v>17</v>
      </c>
      <c r="J240" s="41"/>
      <c r="K240" s="41"/>
      <c r="L240" s="42"/>
      <c r="M240" s="43"/>
      <c r="N240" s="43"/>
      <c r="O240" s="44"/>
      <c r="P240" s="42"/>
      <c r="Q240" s="43"/>
      <c r="R240" s="42"/>
      <c r="S240" s="42"/>
      <c r="T240" s="44"/>
      <c r="U240" s="42"/>
      <c r="V240" s="43"/>
      <c r="W240" s="43"/>
      <c r="X240" s="43"/>
      <c r="Y240" s="43"/>
      <c r="Z240" s="43"/>
      <c r="AA240" s="43"/>
      <c r="AB240" s="43"/>
      <c r="AC240" s="211"/>
      <c r="AD240" s="43"/>
      <c r="AE240" s="43"/>
      <c r="AF240" s="42"/>
      <c r="AG240" s="32">
        <f t="shared" si="10"/>
        <v>0</v>
      </c>
    </row>
    <row r="241" spans="1:160" s="33" customFormat="1" ht="49.5" x14ac:dyDescent="0.95">
      <c r="A241" s="34">
        <v>17</v>
      </c>
      <c r="B241" s="39" t="s">
        <v>1216</v>
      </c>
      <c r="C241" s="34"/>
      <c r="D241" s="34"/>
      <c r="E241" s="34"/>
      <c r="F241" s="41">
        <v>7</v>
      </c>
      <c r="G241" s="41">
        <v>12</v>
      </c>
      <c r="H241" s="41">
        <v>13</v>
      </c>
      <c r="I241" s="41">
        <v>17</v>
      </c>
      <c r="J241" s="41"/>
      <c r="K241" s="41"/>
      <c r="L241" s="42"/>
      <c r="M241" s="43"/>
      <c r="N241" s="43"/>
      <c r="O241" s="44"/>
      <c r="P241" s="42"/>
      <c r="Q241" s="43"/>
      <c r="R241" s="42"/>
      <c r="S241" s="42"/>
      <c r="T241" s="44"/>
      <c r="U241" s="42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2"/>
      <c r="AG241" s="32">
        <f t="shared" si="10"/>
        <v>0</v>
      </c>
    </row>
    <row r="242" spans="1:160" s="33" customFormat="1" ht="49.5" x14ac:dyDescent="0.95">
      <c r="A242" s="222">
        <v>18</v>
      </c>
      <c r="B242" s="45" t="s">
        <v>1217</v>
      </c>
      <c r="C242" s="34"/>
      <c r="D242" s="34"/>
      <c r="E242" s="34"/>
      <c r="F242" s="41"/>
      <c r="G242" s="41"/>
      <c r="H242" s="41"/>
      <c r="I242" s="41"/>
      <c r="J242" s="41"/>
      <c r="K242" s="41"/>
      <c r="L242" s="42"/>
      <c r="M242" s="43"/>
      <c r="N242" s="43"/>
      <c r="O242" s="44"/>
      <c r="P242" s="42"/>
      <c r="Q242" s="43"/>
      <c r="R242" s="42"/>
      <c r="S242" s="42"/>
      <c r="T242" s="44"/>
      <c r="U242" s="42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2"/>
      <c r="AG242" s="32">
        <f t="shared" si="10"/>
        <v>0</v>
      </c>
    </row>
    <row r="243" spans="1:160" s="33" customFormat="1" ht="49.5" x14ac:dyDescent="0.95">
      <c r="A243" s="34">
        <v>19</v>
      </c>
      <c r="B243" s="39" t="s">
        <v>1218</v>
      </c>
      <c r="C243" s="34"/>
      <c r="D243" s="40"/>
      <c r="E243" s="34"/>
      <c r="F243" s="41">
        <v>7</v>
      </c>
      <c r="G243" s="41">
        <v>12</v>
      </c>
      <c r="H243" s="41">
        <v>13</v>
      </c>
      <c r="I243" s="41">
        <v>17</v>
      </c>
      <c r="J243" s="41"/>
      <c r="K243" s="41"/>
      <c r="L243" s="42"/>
      <c r="M243" s="43"/>
      <c r="N243" s="43"/>
      <c r="O243" s="44"/>
      <c r="P243" s="42"/>
      <c r="Q243" s="43"/>
      <c r="R243" s="42"/>
      <c r="S243" s="42"/>
      <c r="T243" s="44"/>
      <c r="U243" s="42"/>
      <c r="V243" s="43"/>
      <c r="W243" s="43"/>
      <c r="X243" s="43"/>
      <c r="Y243" s="43"/>
      <c r="Z243" s="44"/>
      <c r="AA243" s="44"/>
      <c r="AB243" s="43"/>
      <c r="AC243" s="43"/>
      <c r="AD243" s="43"/>
      <c r="AE243" s="43"/>
      <c r="AF243" s="42"/>
      <c r="AG243" s="32">
        <f t="shared" si="10"/>
        <v>0</v>
      </c>
    </row>
    <row r="244" spans="1:160" s="33" customFormat="1" ht="49.5" x14ac:dyDescent="0.95">
      <c r="A244" s="222">
        <v>20</v>
      </c>
      <c r="B244" s="39" t="s">
        <v>1219</v>
      </c>
      <c r="C244" s="40"/>
      <c r="D244" s="40"/>
      <c r="E244" s="34"/>
      <c r="F244" s="41">
        <v>7</v>
      </c>
      <c r="G244" s="41">
        <v>12</v>
      </c>
      <c r="H244" s="41">
        <v>13</v>
      </c>
      <c r="I244" s="41">
        <v>17</v>
      </c>
      <c r="J244" s="41"/>
      <c r="K244" s="41"/>
      <c r="L244" s="42"/>
      <c r="M244" s="43"/>
      <c r="N244" s="44"/>
      <c r="O244" s="44"/>
      <c r="P244" s="42"/>
      <c r="Q244" s="43"/>
      <c r="R244" s="42"/>
      <c r="S244" s="42"/>
      <c r="T244" s="44"/>
      <c r="U244" s="42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2"/>
      <c r="AG244" s="32">
        <f t="shared" si="10"/>
        <v>0</v>
      </c>
    </row>
    <row r="245" spans="1:160" s="33" customFormat="1" ht="49.5" x14ac:dyDescent="0.95">
      <c r="A245" s="34">
        <v>21</v>
      </c>
      <c r="B245" s="39" t="s">
        <v>1220</v>
      </c>
      <c r="C245" s="34"/>
      <c r="D245" s="34"/>
      <c r="E245" s="34"/>
      <c r="F245" s="41">
        <v>7</v>
      </c>
      <c r="G245" s="41">
        <v>12</v>
      </c>
      <c r="H245" s="41">
        <v>13</v>
      </c>
      <c r="I245" s="41">
        <v>17</v>
      </c>
      <c r="J245" s="41"/>
      <c r="K245" s="41"/>
      <c r="L245" s="42"/>
      <c r="M245" s="43"/>
      <c r="N245" s="43"/>
      <c r="O245" s="44"/>
      <c r="P245" s="42"/>
      <c r="Q245" s="43"/>
      <c r="R245" s="42"/>
      <c r="S245" s="42"/>
      <c r="T245" s="44"/>
      <c r="U245" s="42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2"/>
      <c r="AG245" s="32">
        <f t="shared" si="10"/>
        <v>0</v>
      </c>
    </row>
    <row r="246" spans="1:160" s="33" customFormat="1" ht="49.5" x14ac:dyDescent="0.95">
      <c r="A246" s="222">
        <v>22</v>
      </c>
      <c r="B246" s="39" t="s">
        <v>1221</v>
      </c>
      <c r="C246" s="40"/>
      <c r="D246" s="40"/>
      <c r="E246" s="34"/>
      <c r="F246" s="41">
        <v>7</v>
      </c>
      <c r="G246" s="41">
        <v>12</v>
      </c>
      <c r="H246" s="41">
        <v>13</v>
      </c>
      <c r="I246" s="41">
        <v>17</v>
      </c>
      <c r="J246" s="41"/>
      <c r="K246" s="41"/>
      <c r="L246" s="42"/>
      <c r="M246" s="43"/>
      <c r="N246" s="44"/>
      <c r="O246" s="44"/>
      <c r="P246" s="42"/>
      <c r="Q246" s="43"/>
      <c r="R246" s="42"/>
      <c r="S246" s="42"/>
      <c r="T246" s="44"/>
      <c r="U246" s="42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2"/>
      <c r="AG246" s="32">
        <f t="shared" si="10"/>
        <v>0</v>
      </c>
    </row>
    <row r="247" spans="1:160" s="33" customFormat="1" ht="49.5" x14ac:dyDescent="0.95">
      <c r="A247" s="34">
        <v>23</v>
      </c>
      <c r="B247" s="39" t="s">
        <v>1222</v>
      </c>
      <c r="C247" s="40"/>
      <c r="D247" s="40"/>
      <c r="E247" s="34"/>
      <c r="F247" s="41">
        <v>7</v>
      </c>
      <c r="G247" s="41">
        <v>12</v>
      </c>
      <c r="H247" s="41">
        <v>13</v>
      </c>
      <c r="I247" s="41">
        <v>17</v>
      </c>
      <c r="J247" s="41"/>
      <c r="K247" s="41"/>
      <c r="L247" s="42"/>
      <c r="M247" s="43"/>
      <c r="N247" s="44"/>
      <c r="O247" s="44"/>
      <c r="P247" s="42"/>
      <c r="Q247" s="43"/>
      <c r="R247" s="42"/>
      <c r="S247" s="42"/>
      <c r="T247" s="44"/>
      <c r="U247" s="42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2"/>
      <c r="AG247" s="32">
        <f t="shared" si="10"/>
        <v>0</v>
      </c>
    </row>
    <row r="248" spans="1:160" s="33" customFormat="1" ht="49.5" x14ac:dyDescent="0.95">
      <c r="A248" s="222">
        <v>24</v>
      </c>
      <c r="B248" s="39" t="s">
        <v>1223</v>
      </c>
      <c r="C248" s="40"/>
      <c r="D248" s="40"/>
      <c r="E248" s="34"/>
      <c r="F248" s="41">
        <v>7</v>
      </c>
      <c r="G248" s="41">
        <v>12</v>
      </c>
      <c r="H248" s="41">
        <v>13</v>
      </c>
      <c r="I248" s="41">
        <v>17</v>
      </c>
      <c r="J248" s="41"/>
      <c r="K248" s="41"/>
      <c r="L248" s="42"/>
      <c r="M248" s="43"/>
      <c r="N248" s="44"/>
      <c r="O248" s="44"/>
      <c r="P248" s="42"/>
      <c r="Q248" s="43"/>
      <c r="R248" s="42"/>
      <c r="S248" s="42"/>
      <c r="T248" s="44"/>
      <c r="U248" s="42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2"/>
      <c r="AG248" s="32">
        <f>D248-C248</f>
        <v>0</v>
      </c>
    </row>
    <row r="249" spans="1:160" s="240" customFormat="1" ht="49.5" x14ac:dyDescent="0.95">
      <c r="A249" s="34">
        <v>25</v>
      </c>
      <c r="B249" s="45" t="s">
        <v>1224</v>
      </c>
      <c r="C249" s="40"/>
      <c r="D249" s="40"/>
      <c r="E249" s="34"/>
      <c r="F249" s="41"/>
      <c r="G249" s="41"/>
      <c r="H249" s="41"/>
      <c r="I249" s="41"/>
      <c r="J249" s="41"/>
      <c r="K249" s="41"/>
      <c r="L249" s="42"/>
      <c r="M249" s="43"/>
      <c r="N249" s="44"/>
      <c r="O249" s="44"/>
      <c r="P249" s="42"/>
      <c r="Q249" s="43"/>
      <c r="R249" s="42"/>
      <c r="S249" s="42"/>
      <c r="T249" s="44"/>
      <c r="U249" s="42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2"/>
      <c r="AG249" s="239">
        <f t="shared" si="10"/>
        <v>0</v>
      </c>
    </row>
    <row r="250" spans="1:160" s="240" customFormat="1" ht="49.5" x14ac:dyDescent="0.95">
      <c r="A250" s="222">
        <v>26</v>
      </c>
      <c r="B250" s="39" t="s">
        <v>1225</v>
      </c>
      <c r="C250" s="40"/>
      <c r="D250" s="34"/>
      <c r="E250" s="34"/>
      <c r="F250" s="41">
        <v>7</v>
      </c>
      <c r="G250" s="41">
        <v>12</v>
      </c>
      <c r="H250" s="41">
        <v>13</v>
      </c>
      <c r="I250" s="41">
        <v>17</v>
      </c>
      <c r="J250" s="41"/>
      <c r="K250" s="41"/>
      <c r="L250" s="42"/>
      <c r="M250" s="43"/>
      <c r="N250" s="43"/>
      <c r="O250" s="44"/>
      <c r="P250" s="42"/>
      <c r="Q250" s="43"/>
      <c r="R250" s="42"/>
      <c r="S250" s="42"/>
      <c r="T250" s="44"/>
      <c r="U250" s="42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2"/>
      <c r="AG250" s="239">
        <f t="shared" si="10"/>
        <v>0</v>
      </c>
    </row>
    <row r="251" spans="1:160" s="33" customFormat="1" ht="49.5" x14ac:dyDescent="0.95">
      <c r="A251" s="34">
        <v>27</v>
      </c>
      <c r="B251" s="39" t="s">
        <v>1226</v>
      </c>
      <c r="C251" s="34"/>
      <c r="D251" s="34"/>
      <c r="E251" s="34"/>
      <c r="F251" s="41">
        <v>7</v>
      </c>
      <c r="G251" s="41">
        <v>12</v>
      </c>
      <c r="H251" s="41">
        <v>13</v>
      </c>
      <c r="I251" s="41">
        <v>17</v>
      </c>
      <c r="J251" s="41"/>
      <c r="K251" s="41"/>
      <c r="L251" s="42"/>
      <c r="M251" s="43"/>
      <c r="N251" s="43"/>
      <c r="O251" s="44"/>
      <c r="P251" s="42"/>
      <c r="Q251" s="43"/>
      <c r="R251" s="42"/>
      <c r="S251" s="42"/>
      <c r="T251" s="44"/>
      <c r="U251" s="42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2"/>
      <c r="AG251" s="32">
        <f t="shared" si="10"/>
        <v>0</v>
      </c>
    </row>
    <row r="252" spans="1:160" s="33" customFormat="1" ht="49.5" x14ac:dyDescent="0.95">
      <c r="A252" s="222">
        <v>28</v>
      </c>
      <c r="B252" s="39" t="s">
        <v>1227</v>
      </c>
      <c r="C252" s="34"/>
      <c r="D252" s="34"/>
      <c r="E252" s="34"/>
      <c r="F252" s="41">
        <v>7</v>
      </c>
      <c r="G252" s="41">
        <v>12</v>
      </c>
      <c r="H252" s="41">
        <v>13</v>
      </c>
      <c r="I252" s="41">
        <v>17</v>
      </c>
      <c r="J252" s="41"/>
      <c r="K252" s="41"/>
      <c r="L252" s="42"/>
      <c r="M252" s="43"/>
      <c r="N252" s="43"/>
      <c r="O252" s="44"/>
      <c r="P252" s="42"/>
      <c r="Q252" s="43"/>
      <c r="R252" s="42"/>
      <c r="S252" s="42"/>
      <c r="T252" s="44"/>
      <c r="U252" s="42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2"/>
      <c r="AG252" s="32">
        <f t="shared" si="10"/>
        <v>0</v>
      </c>
    </row>
    <row r="253" spans="1:160" s="33" customFormat="1" ht="49.5" x14ac:dyDescent="0.95">
      <c r="A253" s="34">
        <v>29</v>
      </c>
      <c r="B253" s="39" t="s">
        <v>1228</v>
      </c>
      <c r="C253" s="34"/>
      <c r="D253" s="34"/>
      <c r="E253" s="34"/>
      <c r="F253" s="41">
        <v>7</v>
      </c>
      <c r="G253" s="41">
        <v>12</v>
      </c>
      <c r="H253" s="41">
        <v>13</v>
      </c>
      <c r="I253" s="41">
        <v>17</v>
      </c>
      <c r="J253" s="41"/>
      <c r="K253" s="41"/>
      <c r="L253" s="42"/>
      <c r="M253" s="43"/>
      <c r="N253" s="43"/>
      <c r="O253" s="44"/>
      <c r="P253" s="42"/>
      <c r="Q253" s="43"/>
      <c r="R253" s="42"/>
      <c r="S253" s="42"/>
      <c r="T253" s="44"/>
      <c r="U253" s="42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2"/>
      <c r="AG253" s="32">
        <f t="shared" si="10"/>
        <v>0</v>
      </c>
    </row>
    <row r="254" spans="1:160" s="33" customFormat="1" ht="49.5" x14ac:dyDescent="0.95">
      <c r="A254" s="222">
        <v>30</v>
      </c>
      <c r="B254" s="39" t="s">
        <v>1229</v>
      </c>
      <c r="C254" s="34"/>
      <c r="D254" s="34"/>
      <c r="E254" s="34"/>
      <c r="F254" s="41">
        <v>7</v>
      </c>
      <c r="G254" s="41">
        <v>12</v>
      </c>
      <c r="H254" s="41">
        <v>13</v>
      </c>
      <c r="I254" s="41">
        <v>17</v>
      </c>
      <c r="J254" s="41"/>
      <c r="K254" s="41"/>
      <c r="L254" s="42"/>
      <c r="M254" s="43"/>
      <c r="N254" s="43"/>
      <c r="O254" s="44"/>
      <c r="P254" s="42"/>
      <c r="Q254" s="43"/>
      <c r="R254" s="42"/>
      <c r="S254" s="42"/>
      <c r="T254" s="44"/>
      <c r="U254" s="42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2"/>
      <c r="AG254" s="32">
        <f t="shared" si="10"/>
        <v>0</v>
      </c>
    </row>
    <row r="255" spans="1:160" s="33" customFormat="1" ht="50" thickBot="1" x14ac:dyDescent="1">
      <c r="A255" s="34">
        <v>31</v>
      </c>
      <c r="B255" s="39" t="s">
        <v>1230</v>
      </c>
      <c r="C255" s="34"/>
      <c r="D255" s="40"/>
      <c r="E255" s="34"/>
      <c r="F255" s="41">
        <v>7</v>
      </c>
      <c r="G255" s="41">
        <v>12</v>
      </c>
      <c r="H255" s="41">
        <v>13</v>
      </c>
      <c r="I255" s="41">
        <v>17</v>
      </c>
      <c r="J255" s="41"/>
      <c r="K255" s="41"/>
      <c r="L255" s="42"/>
      <c r="M255" s="43"/>
      <c r="N255" s="43"/>
      <c r="O255" s="43"/>
      <c r="P255" s="42"/>
      <c r="Q255" s="43"/>
      <c r="R255" s="42"/>
      <c r="S255" s="42"/>
      <c r="T255" s="43"/>
      <c r="U255" s="42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2"/>
      <c r="AG255" s="32">
        <f t="shared" si="10"/>
        <v>0</v>
      </c>
    </row>
    <row r="256" spans="1:160" s="67" customFormat="1" ht="50.5" thickTop="1" thickBot="1" x14ac:dyDescent="1">
      <c r="A256" s="317" t="s">
        <v>22</v>
      </c>
      <c r="B256" s="318"/>
      <c r="C256" s="57"/>
      <c r="D256" s="58"/>
      <c r="E256" s="59"/>
      <c r="F256" s="60"/>
      <c r="G256" s="61"/>
      <c r="H256" s="61"/>
      <c r="I256" s="61"/>
      <c r="J256" s="61"/>
      <c r="K256" s="62"/>
      <c r="L256" s="63">
        <f t="shared" ref="L256:AD256" si="11">SUM(L225:L255)</f>
        <v>84</v>
      </c>
      <c r="M256" s="64">
        <f t="shared" si="11"/>
        <v>63</v>
      </c>
      <c r="N256" s="64">
        <f t="shared" si="11"/>
        <v>16</v>
      </c>
      <c r="O256" s="64">
        <f t="shared" si="11"/>
        <v>8</v>
      </c>
      <c r="P256" s="64">
        <f t="shared" si="11"/>
        <v>0</v>
      </c>
      <c r="Q256" s="64">
        <f t="shared" si="11"/>
        <v>0</v>
      </c>
      <c r="R256" s="64">
        <f t="shared" si="11"/>
        <v>0</v>
      </c>
      <c r="S256" s="64">
        <f t="shared" si="11"/>
        <v>1</v>
      </c>
      <c r="T256" s="64">
        <f t="shared" si="11"/>
        <v>0</v>
      </c>
      <c r="U256" s="63">
        <f t="shared" si="11"/>
        <v>0</v>
      </c>
      <c r="V256" s="64">
        <f t="shared" si="11"/>
        <v>0</v>
      </c>
      <c r="W256" s="64">
        <f t="shared" si="11"/>
        <v>1</v>
      </c>
      <c r="X256" s="64">
        <f t="shared" si="11"/>
        <v>4</v>
      </c>
      <c r="Y256" s="64">
        <f t="shared" si="11"/>
        <v>1</v>
      </c>
      <c r="Z256" s="64">
        <f t="shared" si="11"/>
        <v>0</v>
      </c>
      <c r="AA256" s="64">
        <f t="shared" si="11"/>
        <v>0</v>
      </c>
      <c r="AB256" s="64">
        <f t="shared" si="11"/>
        <v>0</v>
      </c>
      <c r="AC256" s="212">
        <f t="shared" si="11"/>
        <v>24</v>
      </c>
      <c r="AD256" s="64">
        <f t="shared" si="11"/>
        <v>0</v>
      </c>
      <c r="AE256" s="63">
        <f>SUM(AE224:AE255)</f>
        <v>0</v>
      </c>
      <c r="AF256" s="63"/>
      <c r="AG256" s="32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</row>
    <row r="257" spans="1:160" s="67" customFormat="1" ht="50.5" thickTop="1" thickBot="1" x14ac:dyDescent="1">
      <c r="A257" s="319"/>
      <c r="B257" s="320"/>
      <c r="C257" s="68"/>
      <c r="D257" s="69"/>
      <c r="E257" s="70"/>
      <c r="F257" s="323"/>
      <c r="G257" s="324"/>
      <c r="H257" s="324"/>
      <c r="I257" s="324"/>
      <c r="J257" s="324"/>
      <c r="K257" s="69"/>
      <c r="L257" s="292" t="s">
        <v>30</v>
      </c>
      <c r="M257" s="294" t="s">
        <v>46</v>
      </c>
      <c r="N257" s="294" t="s">
        <v>29</v>
      </c>
      <c r="O257" s="292" t="s">
        <v>168</v>
      </c>
      <c r="P257" s="292" t="s">
        <v>193</v>
      </c>
      <c r="Q257" s="294" t="s">
        <v>333</v>
      </c>
      <c r="R257" s="294" t="s">
        <v>313</v>
      </c>
      <c r="S257" s="294" t="s">
        <v>823</v>
      </c>
      <c r="T257" s="294" t="s">
        <v>48</v>
      </c>
      <c r="U257" s="294" t="s">
        <v>35</v>
      </c>
      <c r="V257" s="331" t="s">
        <v>28</v>
      </c>
      <c r="W257" s="294" t="s">
        <v>53</v>
      </c>
      <c r="X257" s="294" t="s">
        <v>57</v>
      </c>
      <c r="Y257" s="294" t="s">
        <v>58</v>
      </c>
      <c r="Z257" s="292" t="s">
        <v>1097</v>
      </c>
      <c r="AA257" s="294" t="s">
        <v>141</v>
      </c>
      <c r="AB257" s="294" t="s">
        <v>201</v>
      </c>
      <c r="AC257" s="294" t="s">
        <v>1190</v>
      </c>
      <c r="AD257" s="294" t="s">
        <v>405</v>
      </c>
      <c r="AE257" s="329"/>
      <c r="AF257" s="294" t="s">
        <v>23</v>
      </c>
      <c r="AG257" s="32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</row>
    <row r="258" spans="1:160" s="67" customFormat="1" ht="205" customHeight="1" thickTop="1" x14ac:dyDescent="0.95">
      <c r="A258" s="319"/>
      <c r="B258" s="320"/>
      <c r="C258" s="68"/>
      <c r="D258" s="69"/>
      <c r="E258" s="70"/>
      <c r="F258" s="71"/>
      <c r="G258" s="325"/>
      <c r="H258" s="325"/>
      <c r="I258" s="325"/>
      <c r="J258" s="325"/>
      <c r="K258" s="70"/>
      <c r="L258" s="293"/>
      <c r="M258" s="295"/>
      <c r="N258" s="295"/>
      <c r="O258" s="293"/>
      <c r="P258" s="293"/>
      <c r="Q258" s="295"/>
      <c r="R258" s="295"/>
      <c r="S258" s="295"/>
      <c r="T258" s="295"/>
      <c r="U258" s="295"/>
      <c r="V258" s="332"/>
      <c r="W258" s="295"/>
      <c r="X258" s="295"/>
      <c r="Y258" s="295"/>
      <c r="Z258" s="293"/>
      <c r="AA258" s="295"/>
      <c r="AB258" s="295"/>
      <c r="AC258" s="295"/>
      <c r="AD258" s="295"/>
      <c r="AE258" s="330"/>
      <c r="AF258" s="295"/>
      <c r="AG258" s="32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</row>
    <row r="259" spans="1:160" s="67" customFormat="1" ht="49.5" x14ac:dyDescent="0.95">
      <c r="A259" s="321"/>
      <c r="B259" s="322"/>
      <c r="C259" s="72"/>
      <c r="D259" s="73"/>
      <c r="E259" s="74"/>
      <c r="F259" s="326"/>
      <c r="G259" s="327"/>
      <c r="H259" s="327"/>
      <c r="I259" s="327"/>
      <c r="J259" s="327"/>
      <c r="K259" s="328"/>
      <c r="L259" s="75">
        <f>L256*3200</f>
        <v>268800</v>
      </c>
      <c r="M259" s="76">
        <f>M256*4000</f>
        <v>252000</v>
      </c>
      <c r="N259" s="76">
        <f>N256*4800</f>
        <v>76800</v>
      </c>
      <c r="O259" s="75">
        <f>O256*5600</f>
        <v>44800</v>
      </c>
      <c r="P259" s="79">
        <f>P256*6400</f>
        <v>0</v>
      </c>
      <c r="Q259" s="76">
        <f>Q256*7200</f>
        <v>0</v>
      </c>
      <c r="R259" s="76">
        <f>R256*8000</f>
        <v>0</v>
      </c>
      <c r="S259" s="76">
        <f>S256*68800</f>
        <v>68800</v>
      </c>
      <c r="T259" s="77">
        <f>T256*38400</f>
        <v>0</v>
      </c>
      <c r="U259" s="75">
        <f>U256*68000</f>
        <v>0</v>
      </c>
      <c r="V259" s="78">
        <f>V256*84000</f>
        <v>0</v>
      </c>
      <c r="W259" s="75">
        <f>W256*76000</f>
        <v>76000</v>
      </c>
      <c r="X259" s="76">
        <f>X256*84000</f>
        <v>336000</v>
      </c>
      <c r="Y259" s="76">
        <f>Y256*80000</f>
        <v>80000</v>
      </c>
      <c r="Z259" s="79">
        <f>Z256*6500</f>
        <v>0</v>
      </c>
      <c r="AA259" s="76">
        <f>AA256*6000</f>
        <v>0</v>
      </c>
      <c r="AB259" s="76"/>
      <c r="AC259" s="76">
        <f>2*AC224</f>
        <v>152000</v>
      </c>
      <c r="AD259" s="76"/>
      <c r="AE259" s="80"/>
      <c r="AF259" s="75">
        <f>SUM(L259:AD259)</f>
        <v>1355200</v>
      </c>
      <c r="AG259" s="32"/>
    </row>
    <row r="260" spans="1:160" s="8" customFormat="1" ht="49.5" x14ac:dyDescent="0.95">
      <c r="A260" s="334" t="s">
        <v>0</v>
      </c>
      <c r="B260" s="334"/>
      <c r="C260" s="1" t="s">
        <v>1</v>
      </c>
      <c r="D260" s="1" t="s">
        <v>2</v>
      </c>
      <c r="E260" s="1"/>
      <c r="F260" s="1"/>
      <c r="G260" s="1"/>
      <c r="H260" s="1"/>
      <c r="I260" s="1"/>
      <c r="J260" s="1"/>
      <c r="K260" s="1"/>
      <c r="L260" s="2"/>
      <c r="M260" s="3"/>
      <c r="N260" s="4"/>
      <c r="O260" s="5"/>
      <c r="P260" s="2"/>
      <c r="Q260" s="3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5"/>
      <c r="AG260" s="6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</row>
    <row r="261" spans="1:160" s="8" customFormat="1" ht="50.5" x14ac:dyDescent="0.95">
      <c r="A261" s="298" t="s">
        <v>3</v>
      </c>
      <c r="B261" s="298"/>
      <c r="C261" s="1" t="s">
        <v>1</v>
      </c>
      <c r="D261" s="83" t="s">
        <v>65</v>
      </c>
      <c r="E261" s="1"/>
      <c r="F261" s="1"/>
      <c r="G261" s="1"/>
      <c r="H261" s="1"/>
      <c r="I261" s="298" t="s">
        <v>1231</v>
      </c>
      <c r="J261" s="298"/>
      <c r="K261" s="298"/>
      <c r="L261" s="298"/>
      <c r="M261" s="298"/>
      <c r="N261" s="298"/>
      <c r="O261" s="298"/>
      <c r="P261" s="298"/>
      <c r="Q261" s="298"/>
      <c r="R261" s="298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6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</row>
    <row r="262" spans="1:160" s="8" customFormat="1" ht="50.5" x14ac:dyDescent="0.95">
      <c r="A262" s="299" t="s">
        <v>4</v>
      </c>
      <c r="B262" s="299"/>
      <c r="C262" s="1" t="s">
        <v>1</v>
      </c>
      <c r="D262" s="84" t="s">
        <v>39</v>
      </c>
      <c r="E262" s="9"/>
      <c r="F262" s="1"/>
      <c r="G262" s="9"/>
      <c r="H262" s="9"/>
      <c r="I262" s="10"/>
      <c r="J262" s="10"/>
      <c r="K262" s="10"/>
      <c r="L262" s="11"/>
      <c r="M262" s="3"/>
      <c r="N262" s="4"/>
      <c r="O262" s="11"/>
      <c r="P262" s="11"/>
      <c r="Q262" s="3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5"/>
      <c r="AG262" s="6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</row>
    <row r="263" spans="1:160" s="15" customFormat="1" ht="49.5" x14ac:dyDescent="0.95">
      <c r="A263" s="300" t="s">
        <v>5</v>
      </c>
      <c r="B263" s="300" t="s">
        <v>6</v>
      </c>
      <c r="C263" s="303" t="s">
        <v>7</v>
      </c>
      <c r="D263" s="304"/>
      <c r="E263" s="12" t="s">
        <v>8</v>
      </c>
      <c r="F263" s="305" t="s">
        <v>9</v>
      </c>
      <c r="G263" s="306"/>
      <c r="H263" s="306"/>
      <c r="I263" s="306"/>
      <c r="J263" s="306"/>
      <c r="K263" s="307"/>
      <c r="L263" s="254" t="s">
        <v>10</v>
      </c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6"/>
      <c r="AE263" s="242" t="s">
        <v>11</v>
      </c>
      <c r="AF263" s="296" t="s">
        <v>12</v>
      </c>
      <c r="AG263" s="1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14"/>
      <c r="EX263" s="14"/>
      <c r="EY263" s="14"/>
      <c r="EZ263" s="14"/>
      <c r="FA263" s="14"/>
      <c r="FB263" s="14"/>
      <c r="FC263" s="14"/>
      <c r="FD263" s="14"/>
    </row>
    <row r="264" spans="1:160" s="15" customFormat="1" ht="49.5" x14ac:dyDescent="0.95">
      <c r="A264" s="301"/>
      <c r="B264" s="301"/>
      <c r="C264" s="300" t="s">
        <v>13</v>
      </c>
      <c r="D264" s="300" t="s">
        <v>14</v>
      </c>
      <c r="E264" s="301" t="s">
        <v>15</v>
      </c>
      <c r="F264" s="311" t="s">
        <v>16</v>
      </c>
      <c r="G264" s="312"/>
      <c r="H264" s="312"/>
      <c r="I264" s="312"/>
      <c r="J264" s="312"/>
      <c r="K264" s="313"/>
      <c r="L264" s="296" t="s">
        <v>17</v>
      </c>
      <c r="M264" s="296" t="s">
        <v>45</v>
      </c>
      <c r="N264" s="296" t="s">
        <v>19</v>
      </c>
      <c r="O264" s="296" t="s">
        <v>169</v>
      </c>
      <c r="P264" s="296" t="s">
        <v>1159</v>
      </c>
      <c r="Q264" s="296" t="s">
        <v>52</v>
      </c>
      <c r="R264" s="296" t="s">
        <v>604</v>
      </c>
      <c r="S264" s="296" t="s">
        <v>1264</v>
      </c>
      <c r="T264" s="296" t="s">
        <v>47</v>
      </c>
      <c r="U264" s="296" t="s">
        <v>18</v>
      </c>
      <c r="V264" s="316" t="s">
        <v>31</v>
      </c>
      <c r="W264" s="296" t="s">
        <v>54</v>
      </c>
      <c r="X264" s="314" t="s">
        <v>56</v>
      </c>
      <c r="Y264" s="314" t="s">
        <v>59</v>
      </c>
      <c r="Z264" s="296" t="s">
        <v>32</v>
      </c>
      <c r="AA264" s="296" t="s">
        <v>139</v>
      </c>
      <c r="AB264" s="296" t="s">
        <v>111</v>
      </c>
      <c r="AC264" s="296" t="s">
        <v>535</v>
      </c>
      <c r="AD264" s="296" t="s">
        <v>66</v>
      </c>
      <c r="AE264" s="243"/>
      <c r="AF264" s="310"/>
      <c r="AG264" s="1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14"/>
      <c r="EX264" s="14"/>
      <c r="EY264" s="14"/>
      <c r="EZ264" s="14"/>
      <c r="FA264" s="14"/>
      <c r="FB264" s="14"/>
      <c r="FC264" s="14"/>
      <c r="FD264" s="14"/>
    </row>
    <row r="265" spans="1:160" s="15" customFormat="1" ht="164.5" customHeight="1" x14ac:dyDescent="0.95">
      <c r="A265" s="302"/>
      <c r="B265" s="302"/>
      <c r="C265" s="302"/>
      <c r="D265" s="302"/>
      <c r="E265" s="302"/>
      <c r="F265" s="16" t="s">
        <v>20</v>
      </c>
      <c r="G265" s="16" t="s">
        <v>21</v>
      </c>
      <c r="H265" s="16" t="s">
        <v>20</v>
      </c>
      <c r="I265" s="16" t="s">
        <v>21</v>
      </c>
      <c r="J265" s="16" t="s">
        <v>20</v>
      </c>
      <c r="K265" s="16" t="s">
        <v>21</v>
      </c>
      <c r="L265" s="297"/>
      <c r="M265" s="297"/>
      <c r="N265" s="297"/>
      <c r="O265" s="297"/>
      <c r="P265" s="297"/>
      <c r="Q265" s="297"/>
      <c r="R265" s="297"/>
      <c r="S265" s="297"/>
      <c r="T265" s="297"/>
      <c r="U265" s="297"/>
      <c r="V265" s="316"/>
      <c r="W265" s="297"/>
      <c r="X265" s="315"/>
      <c r="Y265" s="315"/>
      <c r="Z265" s="297"/>
      <c r="AA265" s="297"/>
      <c r="AB265" s="297"/>
      <c r="AC265" s="297"/>
      <c r="AD265" s="297"/>
      <c r="AE265" s="244"/>
      <c r="AF265" s="297"/>
      <c r="AG265" s="1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14"/>
      <c r="EX265" s="14"/>
      <c r="EY265" s="14"/>
      <c r="EZ265" s="14"/>
      <c r="FA265" s="14"/>
      <c r="FB265" s="14"/>
      <c r="FC265" s="14"/>
      <c r="FD265" s="14"/>
    </row>
    <row r="266" spans="1:160" s="15" customFormat="1" ht="49.5" x14ac:dyDescent="0.95">
      <c r="A266" s="17"/>
      <c r="B266" s="18"/>
      <c r="C266" s="18"/>
      <c r="D266" s="17"/>
      <c r="E266" s="17"/>
      <c r="F266" s="19"/>
      <c r="G266" s="19"/>
      <c r="H266" s="19"/>
      <c r="I266" s="19"/>
      <c r="J266" s="19"/>
      <c r="K266" s="19"/>
      <c r="L266" s="20">
        <v>3200</v>
      </c>
      <c r="M266" s="21">
        <v>4000</v>
      </c>
      <c r="N266" s="21">
        <v>4800</v>
      </c>
      <c r="O266" s="20">
        <v>5600</v>
      </c>
      <c r="P266" s="21">
        <v>30400</v>
      </c>
      <c r="Q266" s="21">
        <v>32000</v>
      </c>
      <c r="R266" s="21">
        <v>37600</v>
      </c>
      <c r="S266" s="21">
        <v>59200</v>
      </c>
      <c r="T266" s="20">
        <v>38400</v>
      </c>
      <c r="U266" s="20">
        <v>68000</v>
      </c>
      <c r="V266" s="21">
        <v>84000</v>
      </c>
      <c r="W266" s="20">
        <v>76000</v>
      </c>
      <c r="X266" s="21">
        <v>84000</v>
      </c>
      <c r="Y266" s="21">
        <v>80000</v>
      </c>
      <c r="Z266" s="22">
        <v>6500</v>
      </c>
      <c r="AA266" s="21">
        <v>6000</v>
      </c>
      <c r="AB266" s="21">
        <v>84000</v>
      </c>
      <c r="AC266" s="21">
        <v>76000</v>
      </c>
      <c r="AD266" s="20">
        <v>76000</v>
      </c>
      <c r="AE266" s="23"/>
      <c r="AF266" s="17"/>
      <c r="AG266" s="1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14"/>
      <c r="EX266" s="14"/>
      <c r="EY266" s="14"/>
      <c r="EZ266" s="14"/>
      <c r="FA266" s="14"/>
      <c r="FB266" s="14"/>
      <c r="FC266" s="14"/>
      <c r="FD266" s="14"/>
    </row>
    <row r="267" spans="1:160" s="33" customFormat="1" ht="49.5" x14ac:dyDescent="0.95">
      <c r="A267" s="34">
        <v>1</v>
      </c>
      <c r="B267" s="39" t="s">
        <v>1200</v>
      </c>
      <c r="C267" s="40">
        <v>235096</v>
      </c>
      <c r="D267" s="34">
        <v>235205</v>
      </c>
      <c r="E267" s="34"/>
      <c r="F267" s="41">
        <v>7</v>
      </c>
      <c r="G267" s="41">
        <v>12</v>
      </c>
      <c r="H267" s="41">
        <v>13</v>
      </c>
      <c r="I267" s="41">
        <v>17</v>
      </c>
      <c r="J267" s="41"/>
      <c r="K267" s="41"/>
      <c r="L267" s="42">
        <v>19</v>
      </c>
      <c r="M267" s="43"/>
      <c r="N267" s="43"/>
      <c r="O267" s="44"/>
      <c r="P267" s="42"/>
      <c r="Q267" s="43"/>
      <c r="R267" s="42"/>
      <c r="S267" s="42"/>
      <c r="T267" s="44"/>
      <c r="U267" s="42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2" t="s">
        <v>908</v>
      </c>
      <c r="AG267" s="32">
        <f t="shared" ref="AG267:AG297" si="12">D267-C267</f>
        <v>109</v>
      </c>
    </row>
    <row r="268" spans="1:160" s="33" customFormat="1" ht="49.5" x14ac:dyDescent="0.95">
      <c r="A268" s="222">
        <v>2</v>
      </c>
      <c r="B268" s="39" t="s">
        <v>1201</v>
      </c>
      <c r="C268" s="34">
        <v>235205</v>
      </c>
      <c r="D268" s="222">
        <v>235611</v>
      </c>
      <c r="E268" s="222"/>
      <c r="F268" s="41">
        <v>7</v>
      </c>
      <c r="G268" s="41">
        <v>12</v>
      </c>
      <c r="H268" s="41">
        <v>13</v>
      </c>
      <c r="I268" s="41">
        <v>17</v>
      </c>
      <c r="J268" s="224"/>
      <c r="K268" s="224"/>
      <c r="L268" s="245"/>
      <c r="M268" s="246"/>
      <c r="N268" s="246"/>
      <c r="O268" s="247"/>
      <c r="P268" s="245"/>
      <c r="Q268" s="246"/>
      <c r="R268" s="245"/>
      <c r="S268" s="245"/>
      <c r="T268" s="247"/>
      <c r="U268" s="245"/>
      <c r="V268" s="246"/>
      <c r="W268" s="246"/>
      <c r="X268" s="246"/>
      <c r="Y268" s="246">
        <v>2</v>
      </c>
      <c r="Z268" s="246"/>
      <c r="AA268" s="246"/>
      <c r="AB268" s="246"/>
      <c r="AC268" s="246">
        <v>10</v>
      </c>
      <c r="AD268" s="246"/>
      <c r="AE268" s="246"/>
      <c r="AF268" s="245" t="s">
        <v>1238</v>
      </c>
      <c r="AG268" s="32">
        <f t="shared" si="12"/>
        <v>406</v>
      </c>
    </row>
    <row r="269" spans="1:160" s="33" customFormat="1" ht="49.5" x14ac:dyDescent="0.95">
      <c r="A269" s="34">
        <v>3</v>
      </c>
      <c r="B269" s="39" t="s">
        <v>1202</v>
      </c>
      <c r="C269" s="222">
        <v>235611</v>
      </c>
      <c r="D269" s="34">
        <v>236027</v>
      </c>
      <c r="E269" s="34"/>
      <c r="F269" s="41">
        <v>7</v>
      </c>
      <c r="G269" s="41">
        <v>12</v>
      </c>
      <c r="H269" s="41">
        <v>13</v>
      </c>
      <c r="I269" s="41">
        <v>17</v>
      </c>
      <c r="J269" s="41"/>
      <c r="K269" s="41"/>
      <c r="L269" s="42"/>
      <c r="M269" s="43"/>
      <c r="N269" s="43"/>
      <c r="O269" s="44"/>
      <c r="P269" s="42"/>
      <c r="Q269" s="43"/>
      <c r="R269" s="42"/>
      <c r="S269" s="42"/>
      <c r="T269" s="44"/>
      <c r="U269" s="42"/>
      <c r="V269" s="43"/>
      <c r="W269" s="43"/>
      <c r="X269" s="43"/>
      <c r="Y269" s="43">
        <v>2</v>
      </c>
      <c r="Z269" s="43"/>
      <c r="AA269" s="43"/>
      <c r="AB269" s="43"/>
      <c r="AC269" s="43">
        <v>10</v>
      </c>
      <c r="AD269" s="43"/>
      <c r="AE269" s="43"/>
      <c r="AF269" s="245" t="s">
        <v>1246</v>
      </c>
      <c r="AG269" s="32">
        <f t="shared" si="12"/>
        <v>416</v>
      </c>
    </row>
    <row r="270" spans="1:160" s="33" customFormat="1" ht="49.5" x14ac:dyDescent="0.95">
      <c r="A270" s="222">
        <v>4</v>
      </c>
      <c r="B270" s="25" t="s">
        <v>1203</v>
      </c>
      <c r="C270" s="35">
        <v>236027</v>
      </c>
      <c r="D270" s="269">
        <v>236129</v>
      </c>
      <c r="E270" s="269"/>
      <c r="F270" s="36"/>
      <c r="G270" s="36"/>
      <c r="H270" s="36"/>
      <c r="I270" s="36"/>
      <c r="J270" s="270"/>
      <c r="K270" s="270"/>
      <c r="L270" s="271"/>
      <c r="M270" s="272"/>
      <c r="N270" s="272"/>
      <c r="O270" s="272"/>
      <c r="P270" s="271"/>
      <c r="Q270" s="272"/>
      <c r="R270" s="271"/>
      <c r="S270" s="271"/>
      <c r="T270" s="273"/>
      <c r="U270" s="271"/>
      <c r="V270" s="272"/>
      <c r="W270" s="272"/>
      <c r="X270" s="272"/>
      <c r="Y270" s="272"/>
      <c r="Z270" s="272"/>
      <c r="AA270" s="272"/>
      <c r="AB270" s="272"/>
      <c r="AC270" s="272"/>
      <c r="AD270" s="272"/>
      <c r="AE270" s="272"/>
      <c r="AF270" s="260" t="s">
        <v>100</v>
      </c>
      <c r="AG270" s="32">
        <f t="shared" si="12"/>
        <v>102</v>
      </c>
    </row>
    <row r="271" spans="1:160" s="33" customFormat="1" ht="49.5" x14ac:dyDescent="0.95">
      <c r="A271" s="34">
        <v>5</v>
      </c>
      <c r="B271" s="39" t="s">
        <v>1204</v>
      </c>
      <c r="C271" s="55">
        <v>236129</v>
      </c>
      <c r="D271" s="34">
        <v>236259</v>
      </c>
      <c r="E271" s="34"/>
      <c r="F271" s="41">
        <v>7</v>
      </c>
      <c r="G271" s="41">
        <v>12</v>
      </c>
      <c r="H271" s="41">
        <v>14</v>
      </c>
      <c r="I271" s="41">
        <v>17</v>
      </c>
      <c r="J271" s="41"/>
      <c r="K271" s="41"/>
      <c r="L271" s="42"/>
      <c r="M271" s="43"/>
      <c r="N271" s="43"/>
      <c r="O271" s="44"/>
      <c r="P271" s="42"/>
      <c r="Q271" s="43"/>
      <c r="R271" s="42"/>
      <c r="S271" s="42"/>
      <c r="T271" s="44"/>
      <c r="U271" s="42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245" t="s">
        <v>1251</v>
      </c>
      <c r="AG271" s="32">
        <f t="shared" si="12"/>
        <v>130</v>
      </c>
    </row>
    <row r="272" spans="1:160" s="33" customFormat="1" ht="49.5" x14ac:dyDescent="0.95">
      <c r="A272" s="222">
        <v>6</v>
      </c>
      <c r="B272" s="39" t="s">
        <v>1205</v>
      </c>
      <c r="C272" s="34">
        <v>236259</v>
      </c>
      <c r="D272" s="34">
        <v>236342</v>
      </c>
      <c r="E272" s="34"/>
      <c r="F272" s="41">
        <v>7</v>
      </c>
      <c r="G272" s="41">
        <v>12</v>
      </c>
      <c r="H272" s="41">
        <v>13</v>
      </c>
      <c r="I272" s="41">
        <v>17</v>
      </c>
      <c r="J272" s="41"/>
      <c r="K272" s="41"/>
      <c r="L272" s="42">
        <v>15</v>
      </c>
      <c r="M272" s="43"/>
      <c r="N272" s="43"/>
      <c r="O272" s="43">
        <v>7</v>
      </c>
      <c r="P272" s="42"/>
      <c r="Q272" s="43"/>
      <c r="R272" s="42"/>
      <c r="S272" s="42"/>
      <c r="T272" s="44"/>
      <c r="U272" s="42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2" t="s">
        <v>902</v>
      </c>
      <c r="AG272" s="32">
        <f t="shared" si="12"/>
        <v>83</v>
      </c>
    </row>
    <row r="273" spans="1:33" s="33" customFormat="1" ht="49.5" x14ac:dyDescent="0.95">
      <c r="A273" s="34">
        <v>7</v>
      </c>
      <c r="B273" s="39" t="s">
        <v>1206</v>
      </c>
      <c r="C273" s="34">
        <v>236342</v>
      </c>
      <c r="D273" s="34">
        <v>236450</v>
      </c>
      <c r="E273" s="34"/>
      <c r="F273" s="41">
        <v>7</v>
      </c>
      <c r="G273" s="41">
        <v>12</v>
      </c>
      <c r="H273" s="41">
        <v>13</v>
      </c>
      <c r="I273" s="41">
        <v>17</v>
      </c>
      <c r="J273" s="41"/>
      <c r="K273" s="41"/>
      <c r="L273" s="42"/>
      <c r="M273" s="43"/>
      <c r="N273" s="43">
        <v>5</v>
      </c>
      <c r="O273" s="43">
        <v>6</v>
      </c>
      <c r="P273" s="42"/>
      <c r="Q273" s="43"/>
      <c r="R273" s="42"/>
      <c r="S273" s="42"/>
      <c r="T273" s="44"/>
      <c r="U273" s="42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2" t="s">
        <v>1032</v>
      </c>
      <c r="AG273" s="32">
        <f t="shared" si="12"/>
        <v>108</v>
      </c>
    </row>
    <row r="274" spans="1:33" s="233" customFormat="1" ht="49.5" x14ac:dyDescent="0.95">
      <c r="A274" s="222">
        <v>8</v>
      </c>
      <c r="B274" s="39" t="s">
        <v>1207</v>
      </c>
      <c r="C274" s="34">
        <v>236450</v>
      </c>
      <c r="D274" s="34">
        <v>236581</v>
      </c>
      <c r="E274" s="34"/>
      <c r="F274" s="41">
        <v>7</v>
      </c>
      <c r="G274" s="41">
        <v>12</v>
      </c>
      <c r="H274" s="41">
        <v>13</v>
      </c>
      <c r="I274" s="41">
        <v>17</v>
      </c>
      <c r="J274" s="41"/>
      <c r="K274" s="41"/>
      <c r="L274" s="42"/>
      <c r="M274" s="43">
        <v>2</v>
      </c>
      <c r="N274" s="43">
        <v>11</v>
      </c>
      <c r="O274" s="44"/>
      <c r="P274" s="42"/>
      <c r="Q274" s="43"/>
      <c r="R274" s="42"/>
      <c r="S274" s="42"/>
      <c r="T274" s="44"/>
      <c r="U274" s="42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2" t="s">
        <v>918</v>
      </c>
      <c r="AG274" s="32">
        <f t="shared" si="12"/>
        <v>131</v>
      </c>
    </row>
    <row r="275" spans="1:33" s="33" customFormat="1" ht="99" x14ac:dyDescent="0.95">
      <c r="A275" s="34">
        <v>9</v>
      </c>
      <c r="B275" s="39" t="s">
        <v>1208</v>
      </c>
      <c r="C275" s="34">
        <v>236581</v>
      </c>
      <c r="D275" s="34">
        <v>236852</v>
      </c>
      <c r="E275" s="34"/>
      <c r="F275" s="41">
        <v>7</v>
      </c>
      <c r="G275" s="41">
        <v>12</v>
      </c>
      <c r="H275" s="41">
        <v>13</v>
      </c>
      <c r="I275" s="41">
        <v>21</v>
      </c>
      <c r="J275" s="41"/>
      <c r="K275" s="41"/>
      <c r="L275" s="42">
        <v>27</v>
      </c>
      <c r="M275" s="43"/>
      <c r="N275" s="43"/>
      <c r="O275" s="44"/>
      <c r="P275" s="42"/>
      <c r="Q275" s="43"/>
      <c r="R275" s="42"/>
      <c r="S275" s="42"/>
      <c r="T275" s="44"/>
      <c r="U275" s="42"/>
      <c r="V275" s="43"/>
      <c r="W275" s="43"/>
      <c r="X275" s="43"/>
      <c r="Y275" s="43">
        <v>1</v>
      </c>
      <c r="Z275" s="43"/>
      <c r="AA275" s="43"/>
      <c r="AB275" s="43"/>
      <c r="AC275" s="43"/>
      <c r="AD275" s="43"/>
      <c r="AE275" s="43"/>
      <c r="AF275" s="42" t="s">
        <v>1260</v>
      </c>
      <c r="AG275" s="32">
        <f t="shared" si="12"/>
        <v>271</v>
      </c>
    </row>
    <row r="276" spans="1:33" s="33" customFormat="1" ht="148.5" x14ac:dyDescent="0.95">
      <c r="A276" s="222">
        <v>10</v>
      </c>
      <c r="B276" s="39" t="s">
        <v>1209</v>
      </c>
      <c r="C276" s="34">
        <v>236852</v>
      </c>
      <c r="D276" s="34">
        <v>237082</v>
      </c>
      <c r="E276" s="34"/>
      <c r="F276" s="41">
        <v>7</v>
      </c>
      <c r="G276" s="41">
        <v>12</v>
      </c>
      <c r="H276" s="41">
        <v>13</v>
      </c>
      <c r="I276" s="41">
        <v>17</v>
      </c>
      <c r="J276" s="41"/>
      <c r="K276" s="41"/>
      <c r="L276" s="42">
        <v>2</v>
      </c>
      <c r="M276" s="43">
        <v>1</v>
      </c>
      <c r="N276" s="43"/>
      <c r="O276" s="44"/>
      <c r="P276" s="42"/>
      <c r="Q276" s="43"/>
      <c r="R276" s="42"/>
      <c r="S276" s="42">
        <v>1</v>
      </c>
      <c r="T276" s="44"/>
      <c r="U276" s="42"/>
      <c r="V276" s="43"/>
      <c r="W276" s="43"/>
      <c r="X276" s="43"/>
      <c r="Y276" s="43">
        <v>1</v>
      </c>
      <c r="Z276" s="43"/>
      <c r="AA276" s="43"/>
      <c r="AB276" s="43"/>
      <c r="AC276" s="43"/>
      <c r="AD276" s="43"/>
      <c r="AE276" s="43"/>
      <c r="AF276" s="42" t="s">
        <v>1266</v>
      </c>
      <c r="AG276" s="32">
        <f t="shared" si="12"/>
        <v>230</v>
      </c>
    </row>
    <row r="277" spans="1:33" s="33" customFormat="1" ht="49.5" x14ac:dyDescent="0.95">
      <c r="A277" s="222">
        <v>11</v>
      </c>
      <c r="B277" s="25" t="s">
        <v>1210</v>
      </c>
      <c r="C277" s="35"/>
      <c r="D277" s="269"/>
      <c r="E277" s="269"/>
      <c r="F277" s="36"/>
      <c r="G277" s="36"/>
      <c r="H277" s="36"/>
      <c r="I277" s="36"/>
      <c r="J277" s="270"/>
      <c r="K277" s="270"/>
      <c r="L277" s="271"/>
      <c r="M277" s="272"/>
      <c r="N277" s="272"/>
      <c r="O277" s="272"/>
      <c r="P277" s="271"/>
      <c r="Q277" s="272"/>
      <c r="R277" s="271"/>
      <c r="S277" s="271"/>
      <c r="T277" s="273"/>
      <c r="U277" s="271"/>
      <c r="V277" s="272"/>
      <c r="W277" s="272"/>
      <c r="X277" s="272"/>
      <c r="Y277" s="272"/>
      <c r="Z277" s="272"/>
      <c r="AA277" s="272"/>
      <c r="AB277" s="272"/>
      <c r="AC277" s="272"/>
      <c r="AD277" s="272"/>
      <c r="AE277" s="272"/>
      <c r="AF277" s="260" t="s">
        <v>100</v>
      </c>
      <c r="AG277" s="32">
        <f t="shared" si="12"/>
        <v>0</v>
      </c>
    </row>
    <row r="278" spans="1:33" s="33" customFormat="1" ht="49.5" x14ac:dyDescent="0.95">
      <c r="A278" s="222">
        <v>12</v>
      </c>
      <c r="B278" s="39" t="s">
        <v>1211</v>
      </c>
      <c r="C278" s="34"/>
      <c r="D278" s="34"/>
      <c r="E278" s="34"/>
      <c r="F278" s="41">
        <v>7</v>
      </c>
      <c r="G278" s="41">
        <v>12</v>
      </c>
      <c r="H278" s="41">
        <v>14</v>
      </c>
      <c r="I278" s="41">
        <v>17</v>
      </c>
      <c r="J278" s="41"/>
      <c r="K278" s="41"/>
      <c r="L278" s="42"/>
      <c r="M278" s="43"/>
      <c r="N278" s="43"/>
      <c r="O278" s="44"/>
      <c r="P278" s="42"/>
      <c r="Q278" s="43"/>
      <c r="R278" s="42"/>
      <c r="S278" s="42"/>
      <c r="T278" s="44"/>
      <c r="U278" s="42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2" t="s">
        <v>951</v>
      </c>
      <c r="AG278" s="32">
        <f t="shared" si="12"/>
        <v>0</v>
      </c>
    </row>
    <row r="279" spans="1:33" s="33" customFormat="1" ht="49.5" x14ac:dyDescent="0.95">
      <c r="A279" s="34">
        <v>13</v>
      </c>
      <c r="B279" s="39" t="s">
        <v>1212</v>
      </c>
      <c r="C279" s="34"/>
      <c r="D279" s="34"/>
      <c r="E279" s="34"/>
      <c r="F279" s="41">
        <v>7</v>
      </c>
      <c r="G279" s="41">
        <v>12</v>
      </c>
      <c r="H279" s="41">
        <v>14</v>
      </c>
      <c r="I279" s="41">
        <v>17</v>
      </c>
      <c r="J279" s="41"/>
      <c r="K279" s="41"/>
      <c r="L279" s="42"/>
      <c r="M279" s="43"/>
      <c r="N279" s="43"/>
      <c r="O279" s="44"/>
      <c r="P279" s="42"/>
      <c r="Q279" s="43"/>
      <c r="R279" s="42"/>
      <c r="S279" s="42"/>
      <c r="T279" s="44"/>
      <c r="U279" s="42"/>
      <c r="V279" s="43"/>
      <c r="W279" s="43"/>
      <c r="X279" s="44"/>
      <c r="Y279" s="43"/>
      <c r="Z279" s="44"/>
      <c r="AA279" s="44"/>
      <c r="AB279" s="43"/>
      <c r="AC279" s="43"/>
      <c r="AD279" s="43"/>
      <c r="AE279" s="43"/>
      <c r="AF279" s="42" t="s">
        <v>951</v>
      </c>
      <c r="AG279" s="32">
        <f t="shared" si="12"/>
        <v>0</v>
      </c>
    </row>
    <row r="280" spans="1:33" s="33" customFormat="1" ht="49.5" x14ac:dyDescent="0.95">
      <c r="A280" s="222">
        <v>14</v>
      </c>
      <c r="B280" s="39" t="s">
        <v>1213</v>
      </c>
      <c r="C280" s="34"/>
      <c r="D280" s="34"/>
      <c r="E280" s="34"/>
      <c r="F280" s="41">
        <v>7</v>
      </c>
      <c r="G280" s="41">
        <v>12</v>
      </c>
      <c r="H280" s="41">
        <v>14</v>
      </c>
      <c r="I280" s="41">
        <v>17</v>
      </c>
      <c r="J280" s="41"/>
      <c r="K280" s="41"/>
      <c r="L280" s="42"/>
      <c r="M280" s="43"/>
      <c r="N280" s="43"/>
      <c r="O280" s="44"/>
      <c r="P280" s="42"/>
      <c r="Q280" s="43"/>
      <c r="R280" s="42"/>
      <c r="S280" s="42"/>
      <c r="T280" s="44"/>
      <c r="U280" s="42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2" t="s">
        <v>951</v>
      </c>
      <c r="AG280" s="32">
        <f t="shared" si="12"/>
        <v>0</v>
      </c>
    </row>
    <row r="281" spans="1:33" s="33" customFormat="1" ht="49.5" x14ac:dyDescent="0.95">
      <c r="A281" s="34">
        <v>15</v>
      </c>
      <c r="B281" s="39" t="s">
        <v>1214</v>
      </c>
      <c r="C281" s="34">
        <v>237082</v>
      </c>
      <c r="D281" s="34">
        <v>237380</v>
      </c>
      <c r="E281" s="34"/>
      <c r="F281" s="41">
        <v>7</v>
      </c>
      <c r="G281" s="41">
        <v>12</v>
      </c>
      <c r="H281" s="41">
        <v>13</v>
      </c>
      <c r="I281" s="41">
        <v>17</v>
      </c>
      <c r="J281" s="41"/>
      <c r="K281" s="41"/>
      <c r="L281" s="42"/>
      <c r="M281" s="43">
        <v>3</v>
      </c>
      <c r="N281" s="43">
        <v>15</v>
      </c>
      <c r="O281" s="44"/>
      <c r="P281" s="42"/>
      <c r="Q281" s="43"/>
      <c r="R281" s="42"/>
      <c r="S281" s="42"/>
      <c r="T281" s="44"/>
      <c r="U281" s="42"/>
      <c r="V281" s="43"/>
      <c r="W281" s="43"/>
      <c r="X281" s="43"/>
      <c r="Y281" s="43"/>
      <c r="Z281" s="43"/>
      <c r="AA281" s="43"/>
      <c r="AB281" s="43"/>
      <c r="AC281" s="211"/>
      <c r="AD281" s="43"/>
      <c r="AE281" s="43"/>
      <c r="AF281" s="42" t="s">
        <v>907</v>
      </c>
      <c r="AG281" s="32">
        <f t="shared" si="12"/>
        <v>298</v>
      </c>
    </row>
    <row r="282" spans="1:33" s="33" customFormat="1" ht="49.5" x14ac:dyDescent="0.95">
      <c r="A282" s="222">
        <v>16</v>
      </c>
      <c r="B282" s="39" t="s">
        <v>1215</v>
      </c>
      <c r="C282" s="34"/>
      <c r="D282" s="34"/>
      <c r="E282" s="34"/>
      <c r="F282" s="41">
        <v>7</v>
      </c>
      <c r="G282" s="41">
        <v>12</v>
      </c>
      <c r="H282" s="41">
        <v>13</v>
      </c>
      <c r="I282" s="41">
        <v>17</v>
      </c>
      <c r="J282" s="41"/>
      <c r="K282" s="41"/>
      <c r="L282" s="42"/>
      <c r="M282" s="43"/>
      <c r="N282" s="43"/>
      <c r="O282" s="44"/>
      <c r="P282" s="42"/>
      <c r="Q282" s="43"/>
      <c r="R282" s="42"/>
      <c r="S282" s="42"/>
      <c r="T282" s="44"/>
      <c r="U282" s="42"/>
      <c r="V282" s="43"/>
      <c r="W282" s="43"/>
      <c r="X282" s="43"/>
      <c r="Y282" s="43"/>
      <c r="Z282" s="43"/>
      <c r="AA282" s="43"/>
      <c r="AB282" s="43"/>
      <c r="AC282" s="211"/>
      <c r="AD282" s="43"/>
      <c r="AE282" s="43"/>
      <c r="AF282" s="42"/>
      <c r="AG282" s="32">
        <f t="shared" si="12"/>
        <v>0</v>
      </c>
    </row>
    <row r="283" spans="1:33" s="33" customFormat="1" ht="49.5" x14ac:dyDescent="0.95">
      <c r="A283" s="34">
        <v>17</v>
      </c>
      <c r="B283" s="39" t="s">
        <v>1216</v>
      </c>
      <c r="C283" s="34"/>
      <c r="D283" s="34"/>
      <c r="E283" s="34"/>
      <c r="F283" s="41">
        <v>7</v>
      </c>
      <c r="G283" s="41">
        <v>12</v>
      </c>
      <c r="H283" s="41">
        <v>13</v>
      </c>
      <c r="I283" s="41">
        <v>17</v>
      </c>
      <c r="J283" s="41"/>
      <c r="K283" s="41"/>
      <c r="L283" s="42"/>
      <c r="M283" s="43"/>
      <c r="N283" s="43"/>
      <c r="O283" s="44"/>
      <c r="P283" s="42"/>
      <c r="Q283" s="43"/>
      <c r="R283" s="42"/>
      <c r="S283" s="42"/>
      <c r="T283" s="44"/>
      <c r="U283" s="42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2"/>
      <c r="AG283" s="32">
        <f t="shared" si="12"/>
        <v>0</v>
      </c>
    </row>
    <row r="284" spans="1:33" s="33" customFormat="1" ht="49.5" x14ac:dyDescent="0.95">
      <c r="A284" s="222">
        <v>18</v>
      </c>
      <c r="B284" s="45" t="s">
        <v>1217</v>
      </c>
      <c r="C284" s="34"/>
      <c r="D284" s="34"/>
      <c r="E284" s="34"/>
      <c r="F284" s="41"/>
      <c r="G284" s="41"/>
      <c r="H284" s="41"/>
      <c r="I284" s="41"/>
      <c r="J284" s="41"/>
      <c r="K284" s="41"/>
      <c r="L284" s="42"/>
      <c r="M284" s="43"/>
      <c r="N284" s="43"/>
      <c r="O284" s="44"/>
      <c r="P284" s="42"/>
      <c r="Q284" s="43"/>
      <c r="R284" s="42"/>
      <c r="S284" s="42"/>
      <c r="T284" s="44"/>
      <c r="U284" s="42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2"/>
      <c r="AG284" s="32">
        <f t="shared" si="12"/>
        <v>0</v>
      </c>
    </row>
    <row r="285" spans="1:33" s="33" customFormat="1" ht="49.5" x14ac:dyDescent="0.95">
      <c r="A285" s="34">
        <v>19</v>
      </c>
      <c r="B285" s="39" t="s">
        <v>1218</v>
      </c>
      <c r="C285" s="34"/>
      <c r="D285" s="40"/>
      <c r="E285" s="34"/>
      <c r="F285" s="41">
        <v>7</v>
      </c>
      <c r="G285" s="41">
        <v>12</v>
      </c>
      <c r="H285" s="41">
        <v>13</v>
      </c>
      <c r="I285" s="41">
        <v>17</v>
      </c>
      <c r="J285" s="41"/>
      <c r="K285" s="41"/>
      <c r="L285" s="42"/>
      <c r="M285" s="43"/>
      <c r="N285" s="43"/>
      <c r="O285" s="44"/>
      <c r="P285" s="42"/>
      <c r="Q285" s="43"/>
      <c r="R285" s="42"/>
      <c r="S285" s="42"/>
      <c r="T285" s="44"/>
      <c r="U285" s="42"/>
      <c r="V285" s="43"/>
      <c r="W285" s="43"/>
      <c r="X285" s="43"/>
      <c r="Y285" s="43"/>
      <c r="Z285" s="44"/>
      <c r="AA285" s="44"/>
      <c r="AB285" s="43"/>
      <c r="AC285" s="43"/>
      <c r="AD285" s="43"/>
      <c r="AE285" s="43"/>
      <c r="AF285" s="42"/>
      <c r="AG285" s="32">
        <f t="shared" si="12"/>
        <v>0</v>
      </c>
    </row>
    <row r="286" spans="1:33" s="33" customFormat="1" ht="49.5" x14ac:dyDescent="0.95">
      <c r="A286" s="222">
        <v>20</v>
      </c>
      <c r="B286" s="39" t="s">
        <v>1219</v>
      </c>
      <c r="C286" s="40"/>
      <c r="D286" s="40"/>
      <c r="E286" s="34"/>
      <c r="F286" s="41">
        <v>7</v>
      </c>
      <c r="G286" s="41">
        <v>12</v>
      </c>
      <c r="H286" s="41">
        <v>13</v>
      </c>
      <c r="I286" s="41">
        <v>17</v>
      </c>
      <c r="J286" s="41"/>
      <c r="K286" s="41"/>
      <c r="L286" s="42"/>
      <c r="M286" s="43"/>
      <c r="N286" s="44"/>
      <c r="O286" s="44"/>
      <c r="P286" s="42"/>
      <c r="Q286" s="43"/>
      <c r="R286" s="42"/>
      <c r="S286" s="42"/>
      <c r="T286" s="44"/>
      <c r="U286" s="42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2"/>
      <c r="AG286" s="32">
        <f t="shared" si="12"/>
        <v>0</v>
      </c>
    </row>
    <row r="287" spans="1:33" s="33" customFormat="1" ht="49.5" x14ac:dyDescent="0.95">
      <c r="A287" s="34">
        <v>21</v>
      </c>
      <c r="B287" s="39" t="s">
        <v>1220</v>
      </c>
      <c r="C287" s="34"/>
      <c r="D287" s="34"/>
      <c r="E287" s="34"/>
      <c r="F287" s="41">
        <v>7</v>
      </c>
      <c r="G287" s="41">
        <v>12</v>
      </c>
      <c r="H287" s="41">
        <v>13</v>
      </c>
      <c r="I287" s="41">
        <v>17</v>
      </c>
      <c r="J287" s="41"/>
      <c r="K287" s="41"/>
      <c r="L287" s="42"/>
      <c r="M287" s="43"/>
      <c r="N287" s="43"/>
      <c r="O287" s="44"/>
      <c r="P287" s="42"/>
      <c r="Q287" s="43"/>
      <c r="R287" s="42"/>
      <c r="S287" s="42"/>
      <c r="T287" s="44"/>
      <c r="U287" s="42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2"/>
      <c r="AG287" s="32">
        <f t="shared" si="12"/>
        <v>0</v>
      </c>
    </row>
    <row r="288" spans="1:33" s="33" customFormat="1" ht="49.5" x14ac:dyDescent="0.95">
      <c r="A288" s="222">
        <v>22</v>
      </c>
      <c r="B288" s="39" t="s">
        <v>1221</v>
      </c>
      <c r="C288" s="40"/>
      <c r="D288" s="40"/>
      <c r="E288" s="34"/>
      <c r="F288" s="41">
        <v>7</v>
      </c>
      <c r="G288" s="41">
        <v>12</v>
      </c>
      <c r="H288" s="41">
        <v>13</v>
      </c>
      <c r="I288" s="41">
        <v>17</v>
      </c>
      <c r="J288" s="41"/>
      <c r="K288" s="41"/>
      <c r="L288" s="42"/>
      <c r="M288" s="43"/>
      <c r="N288" s="44"/>
      <c r="O288" s="44"/>
      <c r="P288" s="42"/>
      <c r="Q288" s="43"/>
      <c r="R288" s="42"/>
      <c r="S288" s="42"/>
      <c r="T288" s="44"/>
      <c r="U288" s="42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2"/>
      <c r="AG288" s="32">
        <f t="shared" si="12"/>
        <v>0</v>
      </c>
    </row>
    <row r="289" spans="1:160" s="33" customFormat="1" ht="49.5" x14ac:dyDescent="0.95">
      <c r="A289" s="34">
        <v>23</v>
      </c>
      <c r="B289" s="39" t="s">
        <v>1222</v>
      </c>
      <c r="C289" s="40"/>
      <c r="D289" s="40"/>
      <c r="E289" s="34"/>
      <c r="F289" s="41">
        <v>7</v>
      </c>
      <c r="G289" s="41">
        <v>12</v>
      </c>
      <c r="H289" s="41">
        <v>13</v>
      </c>
      <c r="I289" s="41">
        <v>17</v>
      </c>
      <c r="J289" s="41"/>
      <c r="K289" s="41"/>
      <c r="L289" s="42"/>
      <c r="M289" s="43"/>
      <c r="N289" s="44"/>
      <c r="O289" s="44"/>
      <c r="P289" s="42"/>
      <c r="Q289" s="43"/>
      <c r="R289" s="42"/>
      <c r="S289" s="42"/>
      <c r="T289" s="44"/>
      <c r="U289" s="42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2"/>
      <c r="AG289" s="32">
        <f t="shared" si="12"/>
        <v>0</v>
      </c>
    </row>
    <row r="290" spans="1:160" s="33" customFormat="1" ht="49.5" x14ac:dyDescent="0.95">
      <c r="A290" s="222">
        <v>24</v>
      </c>
      <c r="B290" s="39" t="s">
        <v>1223</v>
      </c>
      <c r="C290" s="40"/>
      <c r="D290" s="40"/>
      <c r="E290" s="34"/>
      <c r="F290" s="41">
        <v>7</v>
      </c>
      <c r="G290" s="41">
        <v>12</v>
      </c>
      <c r="H290" s="41">
        <v>13</v>
      </c>
      <c r="I290" s="41">
        <v>17</v>
      </c>
      <c r="J290" s="41"/>
      <c r="K290" s="41"/>
      <c r="L290" s="42"/>
      <c r="M290" s="43"/>
      <c r="N290" s="44"/>
      <c r="O290" s="44"/>
      <c r="P290" s="42"/>
      <c r="Q290" s="43"/>
      <c r="R290" s="42"/>
      <c r="S290" s="42"/>
      <c r="T290" s="44"/>
      <c r="U290" s="42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2"/>
      <c r="AG290" s="32">
        <f t="shared" si="12"/>
        <v>0</v>
      </c>
    </row>
    <row r="291" spans="1:160" s="33" customFormat="1" ht="49.5" x14ac:dyDescent="0.95">
      <c r="A291" s="34">
        <v>25</v>
      </c>
      <c r="B291" s="45" t="s">
        <v>1224</v>
      </c>
      <c r="C291" s="40"/>
      <c r="D291" s="40"/>
      <c r="E291" s="34"/>
      <c r="F291" s="41"/>
      <c r="G291" s="41"/>
      <c r="H291" s="41"/>
      <c r="I291" s="41"/>
      <c r="J291" s="41"/>
      <c r="K291" s="41"/>
      <c r="L291" s="42"/>
      <c r="M291" s="43"/>
      <c r="N291" s="44"/>
      <c r="O291" s="44"/>
      <c r="P291" s="42"/>
      <c r="Q291" s="43"/>
      <c r="R291" s="42"/>
      <c r="S291" s="42"/>
      <c r="T291" s="44"/>
      <c r="U291" s="42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2"/>
      <c r="AG291" s="32">
        <f t="shared" si="12"/>
        <v>0</v>
      </c>
    </row>
    <row r="292" spans="1:160" s="33" customFormat="1" ht="49.5" x14ac:dyDescent="0.95">
      <c r="A292" s="222">
        <v>26</v>
      </c>
      <c r="B292" s="39" t="s">
        <v>1225</v>
      </c>
      <c r="C292" s="40"/>
      <c r="D292" s="34"/>
      <c r="E292" s="34"/>
      <c r="F292" s="41">
        <v>7</v>
      </c>
      <c r="G292" s="41">
        <v>12</v>
      </c>
      <c r="H292" s="41">
        <v>13</v>
      </c>
      <c r="I292" s="41">
        <v>17</v>
      </c>
      <c r="J292" s="41"/>
      <c r="K292" s="41"/>
      <c r="L292" s="42"/>
      <c r="M292" s="43"/>
      <c r="N292" s="43"/>
      <c r="O292" s="44"/>
      <c r="P292" s="42"/>
      <c r="Q292" s="43"/>
      <c r="R292" s="42"/>
      <c r="S292" s="42"/>
      <c r="T292" s="44"/>
      <c r="U292" s="42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2"/>
      <c r="AG292" s="32">
        <f t="shared" si="12"/>
        <v>0</v>
      </c>
    </row>
    <row r="293" spans="1:160" s="33" customFormat="1" ht="49.5" x14ac:dyDescent="0.95">
      <c r="A293" s="34">
        <v>27</v>
      </c>
      <c r="B293" s="39" t="s">
        <v>1226</v>
      </c>
      <c r="C293" s="34"/>
      <c r="D293" s="34"/>
      <c r="E293" s="34"/>
      <c r="F293" s="41">
        <v>7</v>
      </c>
      <c r="G293" s="41">
        <v>12</v>
      </c>
      <c r="H293" s="41">
        <v>13</v>
      </c>
      <c r="I293" s="41">
        <v>17</v>
      </c>
      <c r="J293" s="41"/>
      <c r="K293" s="41"/>
      <c r="L293" s="42"/>
      <c r="M293" s="43"/>
      <c r="N293" s="43"/>
      <c r="O293" s="44"/>
      <c r="P293" s="42"/>
      <c r="Q293" s="43"/>
      <c r="R293" s="42"/>
      <c r="S293" s="42"/>
      <c r="T293" s="44"/>
      <c r="U293" s="42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2"/>
      <c r="AG293" s="32">
        <f t="shared" si="12"/>
        <v>0</v>
      </c>
    </row>
    <row r="294" spans="1:160" s="33" customFormat="1" ht="49.5" x14ac:dyDescent="0.95">
      <c r="A294" s="222">
        <v>28</v>
      </c>
      <c r="B294" s="39" t="s">
        <v>1227</v>
      </c>
      <c r="C294" s="34"/>
      <c r="D294" s="34"/>
      <c r="E294" s="34"/>
      <c r="F294" s="41">
        <v>7</v>
      </c>
      <c r="G294" s="41">
        <v>12</v>
      </c>
      <c r="H294" s="41">
        <v>13</v>
      </c>
      <c r="I294" s="41">
        <v>17</v>
      </c>
      <c r="J294" s="41"/>
      <c r="K294" s="41"/>
      <c r="L294" s="42"/>
      <c r="M294" s="43"/>
      <c r="N294" s="43"/>
      <c r="O294" s="44"/>
      <c r="P294" s="42"/>
      <c r="Q294" s="43"/>
      <c r="R294" s="42"/>
      <c r="S294" s="42"/>
      <c r="T294" s="44"/>
      <c r="U294" s="42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2"/>
      <c r="AG294" s="32">
        <f t="shared" si="12"/>
        <v>0</v>
      </c>
    </row>
    <row r="295" spans="1:160" s="33" customFormat="1" ht="49.5" x14ac:dyDescent="0.95">
      <c r="A295" s="34">
        <v>29</v>
      </c>
      <c r="B295" s="39" t="s">
        <v>1228</v>
      </c>
      <c r="C295" s="34"/>
      <c r="D295" s="34"/>
      <c r="E295" s="34"/>
      <c r="F295" s="41">
        <v>7</v>
      </c>
      <c r="G295" s="41">
        <v>12</v>
      </c>
      <c r="H295" s="41">
        <v>13</v>
      </c>
      <c r="I295" s="41">
        <v>17</v>
      </c>
      <c r="J295" s="41"/>
      <c r="K295" s="41"/>
      <c r="L295" s="42"/>
      <c r="M295" s="43"/>
      <c r="N295" s="43"/>
      <c r="O295" s="44"/>
      <c r="P295" s="42"/>
      <c r="Q295" s="43"/>
      <c r="R295" s="42"/>
      <c r="S295" s="42"/>
      <c r="T295" s="44"/>
      <c r="U295" s="42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2"/>
      <c r="AG295" s="32">
        <f t="shared" si="12"/>
        <v>0</v>
      </c>
    </row>
    <row r="296" spans="1:160" s="33" customFormat="1" ht="49.5" x14ac:dyDescent="0.95">
      <c r="A296" s="222">
        <v>30</v>
      </c>
      <c r="B296" s="39" t="s">
        <v>1229</v>
      </c>
      <c r="C296" s="34"/>
      <c r="D296" s="34"/>
      <c r="E296" s="34"/>
      <c r="F296" s="41">
        <v>7</v>
      </c>
      <c r="G296" s="41">
        <v>12</v>
      </c>
      <c r="H296" s="41">
        <v>13</v>
      </c>
      <c r="I296" s="41">
        <v>17</v>
      </c>
      <c r="J296" s="41"/>
      <c r="K296" s="41"/>
      <c r="L296" s="42"/>
      <c r="M296" s="43"/>
      <c r="N296" s="43"/>
      <c r="O296" s="44"/>
      <c r="P296" s="42"/>
      <c r="Q296" s="43"/>
      <c r="R296" s="42"/>
      <c r="S296" s="42"/>
      <c r="T296" s="44"/>
      <c r="U296" s="42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2"/>
      <c r="AG296" s="32">
        <f t="shared" si="12"/>
        <v>0</v>
      </c>
    </row>
    <row r="297" spans="1:160" s="33" customFormat="1" ht="50" thickBot="1" x14ac:dyDescent="1">
      <c r="A297" s="34">
        <v>31</v>
      </c>
      <c r="B297" s="39" t="s">
        <v>1230</v>
      </c>
      <c r="C297" s="34"/>
      <c r="D297" s="40"/>
      <c r="E297" s="34"/>
      <c r="F297" s="41">
        <v>7</v>
      </c>
      <c r="G297" s="41">
        <v>12</v>
      </c>
      <c r="H297" s="41">
        <v>13</v>
      </c>
      <c r="I297" s="41">
        <v>17</v>
      </c>
      <c r="J297" s="41"/>
      <c r="K297" s="41"/>
      <c r="L297" s="42"/>
      <c r="M297" s="43"/>
      <c r="N297" s="43"/>
      <c r="O297" s="43"/>
      <c r="P297" s="42"/>
      <c r="Q297" s="43"/>
      <c r="R297" s="42"/>
      <c r="S297" s="42"/>
      <c r="T297" s="43"/>
      <c r="U297" s="42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2"/>
      <c r="AG297" s="32">
        <f t="shared" si="12"/>
        <v>0</v>
      </c>
    </row>
    <row r="298" spans="1:160" s="67" customFormat="1" ht="50.5" thickTop="1" thickBot="1" x14ac:dyDescent="1">
      <c r="A298" s="317" t="s">
        <v>22</v>
      </c>
      <c r="B298" s="318"/>
      <c r="C298" s="57"/>
      <c r="D298" s="58"/>
      <c r="E298" s="59"/>
      <c r="F298" s="60"/>
      <c r="G298" s="61"/>
      <c r="H298" s="61"/>
      <c r="I298" s="61"/>
      <c r="J298" s="61"/>
      <c r="K298" s="62"/>
      <c r="L298" s="63">
        <f t="shared" ref="L298:AB298" si="13">SUM(L267:L297)</f>
        <v>63</v>
      </c>
      <c r="M298" s="64">
        <f t="shared" si="13"/>
        <v>6</v>
      </c>
      <c r="N298" s="64">
        <f t="shared" si="13"/>
        <v>31</v>
      </c>
      <c r="O298" s="64">
        <f t="shared" si="13"/>
        <v>13</v>
      </c>
      <c r="P298" s="64">
        <f t="shared" si="13"/>
        <v>0</v>
      </c>
      <c r="Q298" s="64">
        <f t="shared" si="13"/>
        <v>0</v>
      </c>
      <c r="R298" s="64">
        <f t="shared" si="13"/>
        <v>0</v>
      </c>
      <c r="S298" s="64">
        <f t="shared" si="13"/>
        <v>1</v>
      </c>
      <c r="T298" s="64">
        <f t="shared" si="13"/>
        <v>0</v>
      </c>
      <c r="U298" s="63">
        <f t="shared" si="13"/>
        <v>0</v>
      </c>
      <c r="V298" s="64">
        <f t="shared" si="13"/>
        <v>0</v>
      </c>
      <c r="W298" s="64">
        <f t="shared" si="13"/>
        <v>0</v>
      </c>
      <c r="X298" s="64">
        <f t="shared" si="13"/>
        <v>0</v>
      </c>
      <c r="Y298" s="64">
        <f t="shared" si="13"/>
        <v>6</v>
      </c>
      <c r="Z298" s="64">
        <f t="shared" si="13"/>
        <v>0</v>
      </c>
      <c r="AA298" s="64">
        <f t="shared" si="13"/>
        <v>0</v>
      </c>
      <c r="AB298" s="64">
        <f t="shared" si="13"/>
        <v>0</v>
      </c>
      <c r="AC298" s="212">
        <f>SUM(AC267:AC297)</f>
        <v>20</v>
      </c>
      <c r="AD298" s="64">
        <f>SUM(AD267:AD297)</f>
        <v>0</v>
      </c>
      <c r="AE298" s="63">
        <f>SUM(AE266:AE297)</f>
        <v>0</v>
      </c>
      <c r="AF298" s="63"/>
      <c r="AG298" s="32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</row>
    <row r="299" spans="1:160" s="67" customFormat="1" ht="50.5" thickTop="1" thickBot="1" x14ac:dyDescent="1">
      <c r="A299" s="319"/>
      <c r="B299" s="320"/>
      <c r="C299" s="68"/>
      <c r="D299" s="69"/>
      <c r="E299" s="70"/>
      <c r="F299" s="323"/>
      <c r="G299" s="324"/>
      <c r="H299" s="324"/>
      <c r="I299" s="324"/>
      <c r="J299" s="324"/>
      <c r="K299" s="69"/>
      <c r="L299" s="292" t="s">
        <v>30</v>
      </c>
      <c r="M299" s="294" t="s">
        <v>46</v>
      </c>
      <c r="N299" s="294" t="s">
        <v>29</v>
      </c>
      <c r="O299" s="292" t="s">
        <v>168</v>
      </c>
      <c r="P299" s="294" t="s">
        <v>1160</v>
      </c>
      <c r="Q299" s="294" t="s">
        <v>51</v>
      </c>
      <c r="R299" s="294" t="s">
        <v>605</v>
      </c>
      <c r="S299" s="294" t="s">
        <v>1265</v>
      </c>
      <c r="T299" s="294" t="s">
        <v>48</v>
      </c>
      <c r="U299" s="294" t="s">
        <v>35</v>
      </c>
      <c r="V299" s="331" t="s">
        <v>28</v>
      </c>
      <c r="W299" s="294" t="s">
        <v>53</v>
      </c>
      <c r="X299" s="294" t="s">
        <v>57</v>
      </c>
      <c r="Y299" s="294" t="s">
        <v>58</v>
      </c>
      <c r="Z299" s="292" t="s">
        <v>1097</v>
      </c>
      <c r="AA299" s="294" t="s">
        <v>141</v>
      </c>
      <c r="AB299" s="294" t="s">
        <v>864</v>
      </c>
      <c r="AC299" s="294" t="s">
        <v>1189</v>
      </c>
      <c r="AD299" s="294" t="s">
        <v>403</v>
      </c>
      <c r="AE299" s="329"/>
      <c r="AF299" s="294" t="s">
        <v>23</v>
      </c>
      <c r="AG299" s="32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</row>
    <row r="300" spans="1:160" s="67" customFormat="1" ht="187.5" customHeight="1" thickTop="1" x14ac:dyDescent="0.95">
      <c r="A300" s="319"/>
      <c r="B300" s="320"/>
      <c r="C300" s="68"/>
      <c r="D300" s="69"/>
      <c r="E300" s="70"/>
      <c r="F300" s="71"/>
      <c r="G300" s="325"/>
      <c r="H300" s="325"/>
      <c r="I300" s="325"/>
      <c r="J300" s="325"/>
      <c r="K300" s="70"/>
      <c r="L300" s="293"/>
      <c r="M300" s="295"/>
      <c r="N300" s="295"/>
      <c r="O300" s="293"/>
      <c r="P300" s="295"/>
      <c r="Q300" s="295"/>
      <c r="R300" s="295"/>
      <c r="S300" s="295"/>
      <c r="T300" s="295"/>
      <c r="U300" s="295"/>
      <c r="V300" s="332"/>
      <c r="W300" s="295"/>
      <c r="X300" s="295"/>
      <c r="Y300" s="295"/>
      <c r="Z300" s="293"/>
      <c r="AA300" s="295"/>
      <c r="AB300" s="295"/>
      <c r="AC300" s="295"/>
      <c r="AD300" s="295"/>
      <c r="AE300" s="330"/>
      <c r="AF300" s="295"/>
      <c r="AG300" s="32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</row>
    <row r="301" spans="1:160" s="67" customFormat="1" ht="49.5" x14ac:dyDescent="0.95">
      <c r="A301" s="321"/>
      <c r="B301" s="322"/>
      <c r="C301" s="72"/>
      <c r="D301" s="73"/>
      <c r="E301" s="74"/>
      <c r="F301" s="326"/>
      <c r="G301" s="327"/>
      <c r="H301" s="327"/>
      <c r="I301" s="327"/>
      <c r="J301" s="327"/>
      <c r="K301" s="328"/>
      <c r="L301" s="75">
        <f>L298*3200</f>
        <v>201600</v>
      </c>
      <c r="M301" s="76">
        <f>M298*4000</f>
        <v>24000</v>
      </c>
      <c r="N301" s="76">
        <f>N298*4800</f>
        <v>148800</v>
      </c>
      <c r="O301" s="75">
        <f>O298*5600</f>
        <v>72800</v>
      </c>
      <c r="P301" s="76">
        <f>P298*30400</f>
        <v>0</v>
      </c>
      <c r="Q301" s="76">
        <f>Q298*32000</f>
        <v>0</v>
      </c>
      <c r="R301" s="76">
        <f>R298*37600</f>
        <v>0</v>
      </c>
      <c r="S301" s="76">
        <f>S298*59200</f>
        <v>59200</v>
      </c>
      <c r="T301" s="77">
        <f>T298*38400</f>
        <v>0</v>
      </c>
      <c r="U301" s="75">
        <f>U298*68000</f>
        <v>0</v>
      </c>
      <c r="V301" s="78">
        <f>V298*84000</f>
        <v>0</v>
      </c>
      <c r="W301" s="75">
        <f>W298*76000</f>
        <v>0</v>
      </c>
      <c r="X301" s="76">
        <f>X298*84000</f>
        <v>0</v>
      </c>
      <c r="Y301" s="76">
        <f>Y298*80000</f>
        <v>480000</v>
      </c>
      <c r="Z301" s="79">
        <f>Z298*6500</f>
        <v>0</v>
      </c>
      <c r="AA301" s="76">
        <f>AA298*6000</f>
        <v>0</v>
      </c>
      <c r="AB301" s="76"/>
      <c r="AC301" s="76">
        <f>4*AC266</f>
        <v>304000</v>
      </c>
      <c r="AD301" s="75"/>
      <c r="AE301" s="80"/>
      <c r="AF301" s="75">
        <f>SUM(L301:AD301)</f>
        <v>1290400</v>
      </c>
      <c r="AG301" s="32"/>
    </row>
    <row r="303" spans="1:160" s="8" customFormat="1" ht="49.5" x14ac:dyDescent="0.95">
      <c r="A303" s="298" t="s">
        <v>0</v>
      </c>
      <c r="B303" s="298"/>
      <c r="C303" s="1" t="s">
        <v>1</v>
      </c>
      <c r="D303" s="1" t="s">
        <v>2</v>
      </c>
      <c r="E303" s="1"/>
      <c r="F303" s="1"/>
      <c r="G303" s="1"/>
      <c r="H303" s="1"/>
      <c r="I303" s="1"/>
      <c r="J303" s="1"/>
      <c r="K303" s="1"/>
      <c r="L303" s="2"/>
      <c r="M303" s="3"/>
      <c r="N303" s="4"/>
      <c r="O303" s="298" t="s">
        <v>1231</v>
      </c>
      <c r="P303" s="298"/>
      <c r="Q303" s="298"/>
      <c r="R303" s="298"/>
      <c r="S303" s="298"/>
      <c r="T303" s="298"/>
      <c r="U303" s="298"/>
      <c r="V303" s="298"/>
      <c r="W303" s="298"/>
      <c r="X303" s="298"/>
      <c r="Y303" s="2"/>
      <c r="Z303" s="2"/>
      <c r="AA303" s="2"/>
      <c r="AB303" s="2"/>
      <c r="AC303" s="2"/>
      <c r="AD303" s="2"/>
      <c r="AE303" s="2"/>
      <c r="AF303" s="5"/>
      <c r="AG303" s="6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</row>
    <row r="304" spans="1:160" s="8" customFormat="1" ht="49.5" x14ac:dyDescent="0.95">
      <c r="A304" s="298" t="s">
        <v>3</v>
      </c>
      <c r="B304" s="298"/>
      <c r="C304" s="1" t="s">
        <v>1</v>
      </c>
      <c r="D304" s="1" t="s">
        <v>38</v>
      </c>
      <c r="E304" s="1"/>
      <c r="F304" s="1"/>
      <c r="G304" s="1"/>
      <c r="H304" s="1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6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</row>
    <row r="305" spans="1:11359" s="8" customFormat="1" ht="49.5" x14ac:dyDescent="0.95">
      <c r="A305" s="299" t="s">
        <v>4</v>
      </c>
      <c r="B305" s="299"/>
      <c r="C305" s="1" t="s">
        <v>1</v>
      </c>
      <c r="D305" s="9" t="s">
        <v>601</v>
      </c>
      <c r="E305" s="9"/>
      <c r="F305" s="1"/>
      <c r="G305" s="9"/>
      <c r="H305" s="9"/>
      <c r="I305" s="10"/>
      <c r="J305" s="10"/>
      <c r="K305" s="10"/>
      <c r="L305" s="11"/>
      <c r="M305" s="3"/>
      <c r="N305" s="4"/>
      <c r="O305" s="11"/>
      <c r="P305" s="11"/>
      <c r="Q305" s="3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5"/>
      <c r="AG305" s="6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</row>
    <row r="306" spans="1:11359" s="15" customFormat="1" ht="49.5" x14ac:dyDescent="0.95">
      <c r="A306" s="300" t="s">
        <v>5</v>
      </c>
      <c r="B306" s="300" t="s">
        <v>6</v>
      </c>
      <c r="C306" s="303" t="s">
        <v>7</v>
      </c>
      <c r="D306" s="304"/>
      <c r="E306" s="12" t="s">
        <v>8</v>
      </c>
      <c r="F306" s="305" t="s">
        <v>9</v>
      </c>
      <c r="G306" s="306"/>
      <c r="H306" s="306"/>
      <c r="I306" s="306"/>
      <c r="J306" s="306"/>
      <c r="K306" s="307"/>
      <c r="L306" s="308" t="s">
        <v>10</v>
      </c>
      <c r="M306" s="309"/>
      <c r="N306" s="309"/>
      <c r="O306" s="309"/>
      <c r="P306" s="309"/>
      <c r="Q306" s="309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  <c r="AB306" s="309"/>
      <c r="AC306" s="309"/>
      <c r="AD306" s="309"/>
      <c r="AE306" s="296" t="s">
        <v>11</v>
      </c>
      <c r="AF306" s="296" t="s">
        <v>12</v>
      </c>
      <c r="AG306" s="1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14"/>
      <c r="EX306" s="14"/>
      <c r="EY306" s="14"/>
      <c r="EZ306" s="14"/>
      <c r="FA306" s="14"/>
      <c r="FB306" s="14"/>
      <c r="FC306" s="14"/>
      <c r="FD306" s="14"/>
    </row>
    <row r="307" spans="1:11359" s="15" customFormat="1" ht="49.5" x14ac:dyDescent="0.95">
      <c r="A307" s="301"/>
      <c r="B307" s="301"/>
      <c r="C307" s="300" t="s">
        <v>13</v>
      </c>
      <c r="D307" s="300" t="s">
        <v>14</v>
      </c>
      <c r="E307" s="301" t="s">
        <v>15</v>
      </c>
      <c r="F307" s="311" t="s">
        <v>16</v>
      </c>
      <c r="G307" s="312"/>
      <c r="H307" s="312"/>
      <c r="I307" s="312"/>
      <c r="J307" s="312"/>
      <c r="K307" s="313"/>
      <c r="L307" s="296" t="s">
        <v>17</v>
      </c>
      <c r="M307" s="296" t="s">
        <v>45</v>
      </c>
      <c r="N307" s="296" t="s">
        <v>19</v>
      </c>
      <c r="O307" s="296" t="s">
        <v>169</v>
      </c>
      <c r="P307" s="296" t="s">
        <v>194</v>
      </c>
      <c r="Q307" s="296" t="s">
        <v>326</v>
      </c>
      <c r="R307" s="296" t="s">
        <v>52</v>
      </c>
      <c r="S307" s="296" t="s">
        <v>604</v>
      </c>
      <c r="T307" s="296" t="s">
        <v>47</v>
      </c>
      <c r="U307" s="296" t="s">
        <v>18</v>
      </c>
      <c r="V307" s="316" t="s">
        <v>31</v>
      </c>
      <c r="W307" s="296" t="s">
        <v>54</v>
      </c>
      <c r="X307" s="314" t="s">
        <v>56</v>
      </c>
      <c r="Y307" s="314" t="s">
        <v>59</v>
      </c>
      <c r="Z307" s="296" t="s">
        <v>32</v>
      </c>
      <c r="AA307" s="296" t="s">
        <v>139</v>
      </c>
      <c r="AB307" s="296" t="s">
        <v>111</v>
      </c>
      <c r="AC307" s="296" t="s">
        <v>535</v>
      </c>
      <c r="AD307" s="296" t="s">
        <v>66</v>
      </c>
      <c r="AE307" s="310"/>
      <c r="AF307" s="310"/>
      <c r="AG307" s="1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14"/>
      <c r="EX307" s="14"/>
      <c r="EY307" s="14"/>
      <c r="EZ307" s="14"/>
      <c r="FA307" s="14"/>
      <c r="FB307" s="14"/>
      <c r="FC307" s="14"/>
      <c r="FD307" s="14"/>
    </row>
    <row r="308" spans="1:11359" s="15" customFormat="1" ht="164.5" customHeight="1" x14ac:dyDescent="0.95">
      <c r="A308" s="302"/>
      <c r="B308" s="302"/>
      <c r="C308" s="302"/>
      <c r="D308" s="302"/>
      <c r="E308" s="302"/>
      <c r="F308" s="16" t="s">
        <v>20</v>
      </c>
      <c r="G308" s="16" t="s">
        <v>21</v>
      </c>
      <c r="H308" s="16" t="s">
        <v>20</v>
      </c>
      <c r="I308" s="16" t="s">
        <v>21</v>
      </c>
      <c r="J308" s="16" t="s">
        <v>20</v>
      </c>
      <c r="K308" s="16" t="s">
        <v>21</v>
      </c>
      <c r="L308" s="297"/>
      <c r="M308" s="297"/>
      <c r="N308" s="297"/>
      <c r="O308" s="297"/>
      <c r="P308" s="297"/>
      <c r="Q308" s="297"/>
      <c r="R308" s="297"/>
      <c r="S308" s="297"/>
      <c r="T308" s="297"/>
      <c r="U308" s="297"/>
      <c r="V308" s="316"/>
      <c r="W308" s="297"/>
      <c r="X308" s="315"/>
      <c r="Y308" s="315"/>
      <c r="Z308" s="297"/>
      <c r="AA308" s="297"/>
      <c r="AB308" s="297"/>
      <c r="AC308" s="297"/>
      <c r="AD308" s="297"/>
      <c r="AE308" s="297"/>
      <c r="AF308" s="297"/>
      <c r="AG308" s="1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14"/>
      <c r="EX308" s="14"/>
      <c r="EY308" s="14"/>
      <c r="EZ308" s="14"/>
      <c r="FA308" s="14"/>
      <c r="FB308" s="14"/>
      <c r="FC308" s="14"/>
      <c r="FD308" s="14"/>
    </row>
    <row r="309" spans="1:11359" s="15" customFormat="1" ht="49.5" x14ac:dyDescent="0.95">
      <c r="A309" s="17"/>
      <c r="B309" s="18"/>
      <c r="C309" s="18"/>
      <c r="D309" s="17"/>
      <c r="E309" s="17"/>
      <c r="F309" s="19"/>
      <c r="G309" s="19"/>
      <c r="H309" s="19"/>
      <c r="I309" s="19"/>
      <c r="J309" s="19"/>
      <c r="K309" s="19"/>
      <c r="L309" s="20">
        <v>3200</v>
      </c>
      <c r="M309" s="21">
        <v>4000</v>
      </c>
      <c r="N309" s="21">
        <v>4800</v>
      </c>
      <c r="O309" s="20">
        <v>5600</v>
      </c>
      <c r="P309" s="22">
        <v>6400</v>
      </c>
      <c r="Q309" s="21">
        <v>7200</v>
      </c>
      <c r="R309" s="21">
        <v>32000</v>
      </c>
      <c r="S309" s="21">
        <v>37600</v>
      </c>
      <c r="T309" s="20">
        <v>38400</v>
      </c>
      <c r="U309" s="20">
        <v>68000</v>
      </c>
      <c r="V309" s="21">
        <v>84000</v>
      </c>
      <c r="W309" s="20">
        <v>76000</v>
      </c>
      <c r="X309" s="21">
        <v>84000</v>
      </c>
      <c r="Y309" s="21">
        <v>80000</v>
      </c>
      <c r="Z309" s="22">
        <v>6500</v>
      </c>
      <c r="AA309" s="21">
        <v>6000</v>
      </c>
      <c r="AB309" s="21">
        <v>84000</v>
      </c>
      <c r="AC309" s="20">
        <v>76000</v>
      </c>
      <c r="AD309" s="20">
        <v>76000</v>
      </c>
      <c r="AE309" s="23"/>
      <c r="AF309" s="17"/>
      <c r="AG309" s="1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14"/>
      <c r="EX309" s="14"/>
      <c r="EY309" s="14"/>
      <c r="EZ309" s="14"/>
      <c r="FA309" s="14"/>
      <c r="FB309" s="14"/>
      <c r="FC309" s="14"/>
      <c r="FD309" s="14"/>
    </row>
    <row r="310" spans="1:11359" s="33" customFormat="1" ht="49.5" x14ac:dyDescent="0.95">
      <c r="A310" s="34">
        <v>1</v>
      </c>
      <c r="B310" s="39" t="s">
        <v>1200</v>
      </c>
      <c r="C310" s="40"/>
      <c r="D310" s="34"/>
      <c r="E310" s="34"/>
      <c r="F310" s="41">
        <v>7</v>
      </c>
      <c r="G310" s="41">
        <v>12</v>
      </c>
      <c r="H310" s="41">
        <v>13</v>
      </c>
      <c r="I310" s="41">
        <v>17</v>
      </c>
      <c r="J310" s="41"/>
      <c r="K310" s="41"/>
      <c r="L310" s="42">
        <v>16</v>
      </c>
      <c r="M310" s="43"/>
      <c r="N310" s="43"/>
      <c r="O310" s="44"/>
      <c r="P310" s="42"/>
      <c r="Q310" s="43"/>
      <c r="R310" s="42"/>
      <c r="S310" s="42"/>
      <c r="T310" s="44"/>
      <c r="U310" s="42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2" t="s">
        <v>919</v>
      </c>
      <c r="AG310" s="32">
        <f>D310-C310</f>
        <v>0</v>
      </c>
    </row>
    <row r="311" spans="1:11359" s="33" customFormat="1" ht="99" x14ac:dyDescent="0.95">
      <c r="A311" s="222">
        <v>2</v>
      </c>
      <c r="B311" s="39" t="s">
        <v>1201</v>
      </c>
      <c r="C311" s="34"/>
      <c r="D311" s="222"/>
      <c r="E311" s="222"/>
      <c r="F311" s="41">
        <v>7</v>
      </c>
      <c r="G311" s="41">
        <v>12</v>
      </c>
      <c r="H311" s="41">
        <v>13</v>
      </c>
      <c r="I311" s="41">
        <v>17</v>
      </c>
      <c r="J311" s="224"/>
      <c r="K311" s="224"/>
      <c r="L311" s="245"/>
      <c r="M311" s="246"/>
      <c r="N311" s="246"/>
      <c r="O311" s="247"/>
      <c r="P311" s="245"/>
      <c r="Q311" s="246"/>
      <c r="R311" s="245"/>
      <c r="S311" s="245"/>
      <c r="T311" s="247"/>
      <c r="U311" s="245"/>
      <c r="V311" s="246"/>
      <c r="W311" s="246"/>
      <c r="X311" s="246">
        <v>2</v>
      </c>
      <c r="Y311" s="246"/>
      <c r="Z311" s="246"/>
      <c r="AA311" s="246"/>
      <c r="AB311" s="246"/>
      <c r="AC311" s="246">
        <v>11</v>
      </c>
      <c r="AD311" s="246"/>
      <c r="AE311" s="246"/>
      <c r="AF311" s="245" t="s">
        <v>1232</v>
      </c>
      <c r="AG311" s="32">
        <f t="shared" ref="AG311:AG315" si="14">D311-C311</f>
        <v>0</v>
      </c>
    </row>
    <row r="312" spans="1:11359" s="33" customFormat="1" ht="49.5" x14ac:dyDescent="0.95">
      <c r="A312" s="34">
        <v>3</v>
      </c>
      <c r="B312" s="39" t="s">
        <v>1202</v>
      </c>
      <c r="C312" s="222"/>
      <c r="D312" s="34"/>
      <c r="E312" s="34"/>
      <c r="F312" s="41">
        <v>7</v>
      </c>
      <c r="G312" s="41">
        <v>12</v>
      </c>
      <c r="H312" s="41">
        <v>13</v>
      </c>
      <c r="I312" s="41">
        <v>17</v>
      </c>
      <c r="J312" s="41"/>
      <c r="K312" s="41"/>
      <c r="L312" s="42"/>
      <c r="M312" s="43"/>
      <c r="N312" s="43"/>
      <c r="O312" s="44"/>
      <c r="P312" s="42"/>
      <c r="Q312" s="43"/>
      <c r="R312" s="42"/>
      <c r="S312" s="42"/>
      <c r="T312" s="44"/>
      <c r="U312" s="42"/>
      <c r="V312" s="43"/>
      <c r="W312" s="43"/>
      <c r="X312" s="43"/>
      <c r="Y312" s="43">
        <v>2</v>
      </c>
      <c r="Z312" s="43"/>
      <c r="AA312" s="43"/>
      <c r="AB312" s="43"/>
      <c r="AC312" s="43">
        <v>12</v>
      </c>
      <c r="AD312" s="43"/>
      <c r="AE312" s="43"/>
      <c r="AF312" s="245" t="s">
        <v>1239</v>
      </c>
      <c r="AG312" s="227">
        <f t="shared" si="14"/>
        <v>0</v>
      </c>
      <c r="AH312" s="230"/>
      <c r="AI312" s="230"/>
      <c r="AJ312" s="230"/>
      <c r="AK312" s="229"/>
      <c r="AL312" s="226"/>
      <c r="AM312" s="227"/>
      <c r="AN312" s="227"/>
      <c r="AO312" s="227"/>
      <c r="AP312" s="228"/>
      <c r="AQ312" s="228"/>
      <c r="AR312" s="228"/>
      <c r="AS312" s="228"/>
      <c r="AT312" s="228"/>
      <c r="AU312" s="228"/>
      <c r="AV312" s="229"/>
      <c r="AW312" s="230"/>
      <c r="AX312" s="230"/>
      <c r="AY312" s="231"/>
      <c r="AZ312" s="229"/>
      <c r="BA312" s="230"/>
      <c r="BB312" s="229"/>
      <c r="BC312" s="229"/>
      <c r="BD312" s="230"/>
      <c r="BE312" s="230"/>
      <c r="BF312" s="230"/>
      <c r="BG312" s="230"/>
      <c r="BH312" s="230"/>
      <c r="BI312" s="230"/>
      <c r="BJ312" s="230"/>
      <c r="BK312" s="230"/>
      <c r="BL312" s="230"/>
      <c r="BM312" s="230"/>
      <c r="BN312" s="230"/>
      <c r="BO312" s="230"/>
      <c r="BP312" s="229"/>
      <c r="BQ312" s="226"/>
      <c r="BR312" s="227"/>
      <c r="BS312" s="227"/>
      <c r="BT312" s="227"/>
      <c r="BU312" s="228"/>
      <c r="BV312" s="228"/>
      <c r="BW312" s="228"/>
      <c r="BX312" s="228"/>
      <c r="BY312" s="228"/>
      <c r="BZ312" s="228"/>
      <c r="CA312" s="229"/>
      <c r="CB312" s="230"/>
      <c r="CC312" s="230"/>
      <c r="CD312" s="231"/>
      <c r="CE312" s="229"/>
      <c r="CF312" s="230"/>
      <c r="CG312" s="229"/>
      <c r="CH312" s="229"/>
      <c r="CI312" s="230"/>
      <c r="CJ312" s="230"/>
      <c r="CK312" s="230"/>
      <c r="CL312" s="230"/>
      <c r="CM312" s="230"/>
      <c r="CN312" s="230"/>
      <c r="CO312" s="230"/>
      <c r="CP312" s="230"/>
      <c r="CQ312" s="230"/>
      <c r="CR312" s="230"/>
      <c r="CS312" s="230"/>
      <c r="CT312" s="230"/>
      <c r="CU312" s="229"/>
      <c r="CV312" s="226"/>
      <c r="CW312" s="227"/>
      <c r="CX312" s="227"/>
      <c r="CY312" s="227"/>
      <c r="CZ312" s="228"/>
      <c r="DA312" s="228"/>
      <c r="DB312" s="228"/>
      <c r="DC312" s="228"/>
      <c r="DD312" s="228"/>
      <c r="DE312" s="228"/>
      <c r="DF312" s="229"/>
      <c r="DG312" s="230"/>
      <c r="DH312" s="230"/>
      <c r="DI312" s="231"/>
      <c r="DJ312" s="229"/>
      <c r="DK312" s="230"/>
      <c r="DL312" s="229"/>
      <c r="DM312" s="229"/>
      <c r="DN312" s="230"/>
      <c r="DO312" s="230"/>
      <c r="DP312" s="230"/>
      <c r="DQ312" s="230"/>
      <c r="DR312" s="230"/>
      <c r="DS312" s="230"/>
      <c r="DT312" s="230"/>
      <c r="DU312" s="230"/>
      <c r="DV312" s="230"/>
      <c r="DW312" s="230"/>
      <c r="DX312" s="230"/>
      <c r="DY312" s="230"/>
      <c r="DZ312" s="229"/>
      <c r="EA312" s="226"/>
      <c r="EB312" s="227"/>
      <c r="EC312" s="227"/>
      <c r="ED312" s="227"/>
      <c r="EE312" s="228"/>
      <c r="EF312" s="228"/>
      <c r="EG312" s="228"/>
      <c r="EH312" s="228"/>
      <c r="EI312" s="228"/>
      <c r="EJ312" s="228"/>
      <c r="EK312" s="229"/>
      <c r="EL312" s="230"/>
      <c r="EM312" s="230"/>
      <c r="EN312" s="231"/>
      <c r="EO312" s="229"/>
      <c r="EP312" s="230"/>
      <c r="EQ312" s="229"/>
      <c r="ER312" s="229"/>
      <c r="ES312" s="230"/>
      <c r="ET312" s="230"/>
      <c r="EU312" s="230"/>
      <c r="EV312" s="230"/>
      <c r="EW312" s="230"/>
      <c r="EX312" s="230"/>
      <c r="EY312" s="230"/>
      <c r="EZ312" s="230"/>
      <c r="FA312" s="230"/>
      <c r="FB312" s="230"/>
      <c r="FC312" s="230"/>
      <c r="FD312" s="230"/>
      <c r="FE312" s="229"/>
      <c r="FF312" s="226"/>
      <c r="FG312" s="227"/>
      <c r="FH312" s="227"/>
      <c r="FI312" s="227"/>
      <c r="FJ312" s="228"/>
      <c r="FK312" s="228"/>
      <c r="FL312" s="228"/>
      <c r="FM312" s="228"/>
      <c r="FN312" s="228"/>
      <c r="FO312" s="228"/>
      <c r="FP312" s="229"/>
      <c r="FQ312" s="230"/>
      <c r="FR312" s="230"/>
      <c r="FS312" s="231"/>
      <c r="FT312" s="229"/>
      <c r="FU312" s="230"/>
      <c r="FV312" s="229"/>
      <c r="FW312" s="229"/>
      <c r="FX312" s="230"/>
      <c r="FY312" s="230"/>
      <c r="FZ312" s="230"/>
      <c r="GA312" s="230"/>
      <c r="GB312" s="230"/>
      <c r="GC312" s="230"/>
      <c r="GD312" s="230"/>
      <c r="GE312" s="230"/>
      <c r="GF312" s="230"/>
      <c r="GG312" s="230"/>
      <c r="GH312" s="230"/>
      <c r="GI312" s="230"/>
      <c r="GJ312" s="229"/>
      <c r="GK312" s="226"/>
      <c r="GL312" s="227"/>
      <c r="GM312" s="227"/>
      <c r="GN312" s="227"/>
      <c r="GO312" s="228"/>
      <c r="GP312" s="228"/>
      <c r="GQ312" s="228"/>
      <c r="GR312" s="228"/>
      <c r="GS312" s="228"/>
      <c r="GT312" s="228"/>
      <c r="GU312" s="229"/>
      <c r="GV312" s="230"/>
      <c r="GW312" s="230"/>
      <c r="GX312" s="231"/>
      <c r="GY312" s="229"/>
      <c r="GZ312" s="230"/>
      <c r="HA312" s="229"/>
      <c r="HB312" s="229"/>
      <c r="HC312" s="230"/>
      <c r="HD312" s="230"/>
      <c r="HE312" s="230"/>
      <c r="HF312" s="230"/>
      <c r="HG312" s="230"/>
      <c r="HH312" s="230"/>
      <c r="HI312" s="230"/>
      <c r="HJ312" s="230"/>
      <c r="HK312" s="230"/>
      <c r="HL312" s="230"/>
      <c r="HM312" s="230"/>
      <c r="HN312" s="230"/>
      <c r="HO312" s="229"/>
      <c r="HP312" s="226"/>
      <c r="HQ312" s="227"/>
      <c r="HR312" s="227"/>
      <c r="HS312" s="227"/>
      <c r="HT312" s="228"/>
      <c r="HU312" s="228"/>
      <c r="HV312" s="228"/>
      <c r="HW312" s="228"/>
      <c r="HX312" s="228"/>
      <c r="HY312" s="228"/>
      <c r="HZ312" s="229"/>
      <c r="IA312" s="230"/>
      <c r="IB312" s="230"/>
      <c r="IC312" s="231"/>
      <c r="ID312" s="229"/>
      <c r="IE312" s="230"/>
      <c r="IF312" s="229"/>
      <c r="IG312" s="229"/>
      <c r="IH312" s="230"/>
      <c r="II312" s="230"/>
      <c r="IJ312" s="230"/>
      <c r="IK312" s="230"/>
      <c r="IL312" s="230"/>
      <c r="IM312" s="230"/>
      <c r="IN312" s="230"/>
      <c r="IO312" s="230"/>
      <c r="IP312" s="230"/>
      <c r="IQ312" s="230"/>
      <c r="IR312" s="230"/>
      <c r="IS312" s="230"/>
      <c r="IT312" s="229"/>
      <c r="IU312" s="226"/>
      <c r="IV312" s="227"/>
      <c r="IW312" s="227"/>
      <c r="IX312" s="227"/>
      <c r="IY312" s="228"/>
      <c r="IZ312" s="228"/>
      <c r="JA312" s="228"/>
      <c r="JB312" s="228"/>
      <c r="JC312" s="228"/>
      <c r="JD312" s="228"/>
      <c r="JE312" s="229"/>
      <c r="JF312" s="230"/>
      <c r="JG312" s="230"/>
      <c r="JH312" s="231"/>
      <c r="JI312" s="229"/>
      <c r="JJ312" s="230"/>
      <c r="JK312" s="229"/>
      <c r="JL312" s="229"/>
      <c r="JM312" s="230"/>
      <c r="JN312" s="230"/>
      <c r="JO312" s="230"/>
      <c r="JP312" s="230"/>
      <c r="JQ312" s="230"/>
      <c r="JR312" s="230"/>
      <c r="JS312" s="230"/>
      <c r="JT312" s="230"/>
      <c r="JU312" s="230"/>
      <c r="JV312" s="230"/>
      <c r="JW312" s="230"/>
      <c r="JX312" s="230"/>
      <c r="JY312" s="229"/>
      <c r="JZ312" s="226"/>
      <c r="KA312" s="227"/>
      <c r="KB312" s="227"/>
      <c r="KC312" s="227"/>
      <c r="KD312" s="228"/>
      <c r="KE312" s="228"/>
      <c r="KF312" s="228"/>
      <c r="KG312" s="228"/>
      <c r="KH312" s="228"/>
      <c r="KI312" s="228"/>
      <c r="KJ312" s="229"/>
      <c r="KK312" s="230"/>
      <c r="KL312" s="230"/>
      <c r="KM312" s="231"/>
      <c r="KN312" s="229"/>
      <c r="KO312" s="230"/>
      <c r="KP312" s="229"/>
      <c r="KQ312" s="229"/>
      <c r="KR312" s="230"/>
      <c r="KS312" s="230"/>
      <c r="KT312" s="230"/>
      <c r="KU312" s="230"/>
      <c r="KV312" s="230"/>
      <c r="KW312" s="230"/>
      <c r="KX312" s="230"/>
      <c r="KY312" s="230"/>
      <c r="KZ312" s="230"/>
      <c r="LA312" s="230"/>
      <c r="LB312" s="230"/>
      <c r="LC312" s="230"/>
      <c r="LD312" s="229"/>
      <c r="LE312" s="226"/>
      <c r="LF312" s="227"/>
      <c r="LG312" s="227"/>
      <c r="LH312" s="227"/>
      <c r="LI312" s="228"/>
      <c r="LJ312" s="228"/>
      <c r="LK312" s="228"/>
      <c r="LL312" s="228"/>
      <c r="LM312" s="228"/>
      <c r="LN312" s="228"/>
      <c r="LO312" s="229"/>
      <c r="LP312" s="230"/>
      <c r="LQ312" s="230"/>
      <c r="LR312" s="231"/>
      <c r="LS312" s="229"/>
      <c r="LT312" s="230"/>
      <c r="LU312" s="229"/>
      <c r="LV312" s="229"/>
      <c r="LW312" s="230"/>
      <c r="LX312" s="230"/>
      <c r="LY312" s="230"/>
      <c r="LZ312" s="230"/>
      <c r="MA312" s="230"/>
      <c r="MB312" s="230"/>
      <c r="MC312" s="230"/>
      <c r="MD312" s="230"/>
      <c r="ME312" s="230"/>
      <c r="MF312" s="230"/>
      <c r="MG312" s="230"/>
      <c r="MH312" s="230"/>
      <c r="MI312" s="229"/>
      <c r="MJ312" s="226"/>
      <c r="MK312" s="227"/>
      <c r="ML312" s="227"/>
      <c r="MM312" s="227"/>
      <c r="MN312" s="228"/>
      <c r="MO312" s="228"/>
      <c r="MP312" s="228"/>
      <c r="MQ312" s="228"/>
      <c r="MR312" s="228"/>
      <c r="MS312" s="228"/>
      <c r="MT312" s="229"/>
      <c r="MU312" s="230"/>
      <c r="MV312" s="230"/>
      <c r="MW312" s="231"/>
      <c r="MX312" s="229"/>
      <c r="MY312" s="230"/>
      <c r="MZ312" s="229"/>
      <c r="NA312" s="229"/>
      <c r="NB312" s="230"/>
      <c r="NC312" s="230"/>
      <c r="ND312" s="230"/>
      <c r="NE312" s="230"/>
      <c r="NF312" s="230"/>
      <c r="NG312" s="230"/>
      <c r="NH312" s="230"/>
      <c r="NI312" s="230"/>
      <c r="NJ312" s="230"/>
      <c r="NK312" s="230"/>
      <c r="NL312" s="230"/>
      <c r="NM312" s="230"/>
      <c r="NN312" s="229"/>
      <c r="NO312" s="226"/>
      <c r="NP312" s="227"/>
      <c r="NQ312" s="227"/>
      <c r="NR312" s="227"/>
      <c r="NS312" s="228"/>
      <c r="NT312" s="228"/>
      <c r="NU312" s="228"/>
      <c r="NV312" s="228"/>
      <c r="NW312" s="228"/>
      <c r="NX312" s="228"/>
      <c r="NY312" s="229"/>
      <c r="NZ312" s="230"/>
      <c r="OA312" s="230"/>
      <c r="OB312" s="231"/>
      <c r="OC312" s="229"/>
      <c r="OD312" s="230"/>
      <c r="OE312" s="229"/>
      <c r="OF312" s="229"/>
      <c r="OG312" s="230"/>
      <c r="OH312" s="230"/>
      <c r="OI312" s="230"/>
      <c r="OJ312" s="230"/>
      <c r="OK312" s="230"/>
      <c r="OL312" s="230"/>
      <c r="OM312" s="230"/>
      <c r="ON312" s="230"/>
      <c r="OO312" s="230"/>
      <c r="OP312" s="230"/>
      <c r="OQ312" s="230"/>
      <c r="OR312" s="230"/>
      <c r="OS312" s="229"/>
      <c r="OT312" s="226"/>
      <c r="OU312" s="227"/>
      <c r="OV312" s="227"/>
      <c r="OW312" s="227"/>
      <c r="OX312" s="228"/>
      <c r="OY312" s="228"/>
      <c r="OZ312" s="228"/>
      <c r="PA312" s="228"/>
      <c r="PB312" s="228"/>
      <c r="PC312" s="228"/>
      <c r="PD312" s="229"/>
      <c r="PE312" s="230"/>
      <c r="PF312" s="230"/>
      <c r="PG312" s="231"/>
      <c r="PH312" s="229"/>
      <c r="PI312" s="230"/>
      <c r="PJ312" s="229"/>
      <c r="PK312" s="229"/>
      <c r="PL312" s="230"/>
      <c r="PM312" s="230"/>
      <c r="PN312" s="230"/>
      <c r="PO312" s="230"/>
      <c r="PP312" s="230"/>
      <c r="PQ312" s="230"/>
      <c r="PR312" s="230"/>
      <c r="PS312" s="230"/>
      <c r="PT312" s="230"/>
      <c r="PU312" s="230"/>
      <c r="PV312" s="230"/>
      <c r="PW312" s="230"/>
      <c r="PX312" s="229"/>
      <c r="PY312" s="226"/>
      <c r="PZ312" s="227"/>
      <c r="QA312" s="227"/>
      <c r="QB312" s="227"/>
      <c r="QC312" s="228"/>
      <c r="QD312" s="228"/>
      <c r="QE312" s="228"/>
      <c r="QF312" s="228"/>
      <c r="QG312" s="228"/>
      <c r="QH312" s="228"/>
      <c r="QI312" s="229"/>
      <c r="QJ312" s="230"/>
      <c r="QK312" s="230"/>
      <c r="QL312" s="231"/>
      <c r="QM312" s="229"/>
      <c r="QN312" s="230"/>
      <c r="QO312" s="229"/>
      <c r="QP312" s="229"/>
      <c r="QQ312" s="230"/>
      <c r="QR312" s="230"/>
      <c r="QS312" s="230"/>
      <c r="QT312" s="230"/>
      <c r="QU312" s="230"/>
      <c r="QV312" s="230"/>
      <c r="QW312" s="230"/>
      <c r="QX312" s="230"/>
      <c r="QY312" s="230"/>
      <c r="QZ312" s="230"/>
      <c r="RA312" s="230"/>
      <c r="RB312" s="230"/>
      <c r="RC312" s="229"/>
      <c r="RD312" s="226"/>
      <c r="RE312" s="227"/>
      <c r="RF312" s="227"/>
      <c r="RG312" s="227"/>
      <c r="RH312" s="228"/>
      <c r="RI312" s="228"/>
      <c r="RJ312" s="228"/>
      <c r="RK312" s="228"/>
      <c r="RL312" s="228"/>
      <c r="RM312" s="228"/>
      <c r="RN312" s="229"/>
      <c r="RO312" s="230"/>
      <c r="RP312" s="230"/>
      <c r="RQ312" s="231"/>
      <c r="RR312" s="229"/>
      <c r="RS312" s="230"/>
      <c r="RT312" s="229"/>
      <c r="RU312" s="229"/>
      <c r="RV312" s="230"/>
      <c r="RW312" s="230"/>
      <c r="RX312" s="230"/>
      <c r="RY312" s="230"/>
      <c r="RZ312" s="230"/>
      <c r="SA312" s="230"/>
      <c r="SB312" s="230"/>
      <c r="SC312" s="230"/>
      <c r="SD312" s="230"/>
      <c r="SE312" s="230"/>
      <c r="SF312" s="230"/>
      <c r="SG312" s="230"/>
      <c r="SH312" s="229"/>
      <c r="SI312" s="226"/>
      <c r="SJ312" s="227"/>
      <c r="SK312" s="227"/>
      <c r="SL312" s="227"/>
      <c r="SM312" s="228"/>
      <c r="SN312" s="228"/>
      <c r="SO312" s="228"/>
      <c r="SP312" s="228"/>
      <c r="SQ312" s="228"/>
      <c r="SR312" s="228"/>
      <c r="SS312" s="229"/>
      <c r="ST312" s="230"/>
      <c r="SU312" s="230"/>
      <c r="SV312" s="231"/>
      <c r="SW312" s="229"/>
      <c r="SX312" s="230"/>
      <c r="SY312" s="229"/>
      <c r="SZ312" s="229"/>
      <c r="TA312" s="230"/>
      <c r="TB312" s="230"/>
      <c r="TC312" s="230"/>
      <c r="TD312" s="230"/>
      <c r="TE312" s="230"/>
      <c r="TF312" s="230"/>
      <c r="TG312" s="230"/>
      <c r="TH312" s="230"/>
      <c r="TI312" s="230"/>
      <c r="TJ312" s="230"/>
      <c r="TK312" s="230"/>
      <c r="TL312" s="230"/>
      <c r="TM312" s="229"/>
      <c r="TN312" s="226"/>
      <c r="TO312" s="227"/>
      <c r="TP312" s="227"/>
      <c r="TQ312" s="227"/>
      <c r="TR312" s="228"/>
      <c r="TS312" s="228"/>
      <c r="TT312" s="228"/>
      <c r="TU312" s="228"/>
      <c r="TV312" s="228"/>
      <c r="TW312" s="228"/>
      <c r="TX312" s="229"/>
      <c r="TY312" s="230"/>
      <c r="TZ312" s="230"/>
      <c r="UA312" s="231"/>
      <c r="UB312" s="229"/>
      <c r="UC312" s="230"/>
      <c r="UD312" s="229"/>
      <c r="UE312" s="229"/>
      <c r="UF312" s="230"/>
      <c r="UG312" s="230"/>
      <c r="UH312" s="230"/>
      <c r="UI312" s="230"/>
      <c r="UJ312" s="230"/>
      <c r="UK312" s="230"/>
      <c r="UL312" s="230"/>
      <c r="UM312" s="230"/>
      <c r="UN312" s="230"/>
      <c r="UO312" s="230"/>
      <c r="UP312" s="230"/>
      <c r="UQ312" s="230"/>
      <c r="UR312" s="229"/>
      <c r="US312" s="226"/>
      <c r="UT312" s="227"/>
      <c r="UU312" s="227"/>
      <c r="UV312" s="227"/>
      <c r="UW312" s="228"/>
      <c r="UX312" s="228"/>
      <c r="UY312" s="228"/>
      <c r="UZ312" s="228"/>
      <c r="VA312" s="228"/>
      <c r="VB312" s="228"/>
      <c r="VC312" s="229"/>
      <c r="VD312" s="230"/>
      <c r="VE312" s="230"/>
      <c r="VF312" s="231"/>
      <c r="VG312" s="229"/>
      <c r="VH312" s="230"/>
      <c r="VI312" s="229"/>
      <c r="VJ312" s="229"/>
      <c r="VK312" s="230"/>
      <c r="VL312" s="230"/>
      <c r="VM312" s="230"/>
      <c r="VN312" s="230"/>
      <c r="VO312" s="230"/>
      <c r="VP312" s="230"/>
      <c r="VQ312" s="230"/>
      <c r="VR312" s="230"/>
      <c r="VS312" s="230"/>
      <c r="VT312" s="230"/>
      <c r="VU312" s="230"/>
      <c r="VV312" s="230"/>
      <c r="VW312" s="229"/>
      <c r="VX312" s="226"/>
      <c r="VY312" s="227"/>
      <c r="VZ312" s="227"/>
      <c r="WA312" s="227"/>
      <c r="WB312" s="228"/>
      <c r="WC312" s="228"/>
      <c r="WD312" s="228"/>
      <c r="WE312" s="228"/>
      <c r="WF312" s="228"/>
      <c r="WG312" s="228"/>
      <c r="WH312" s="229"/>
      <c r="WI312" s="230"/>
      <c r="WJ312" s="230"/>
      <c r="WK312" s="231"/>
      <c r="WL312" s="229"/>
      <c r="WM312" s="230"/>
      <c r="WN312" s="229"/>
      <c r="WO312" s="229"/>
      <c r="WP312" s="230"/>
      <c r="WQ312" s="230"/>
      <c r="WR312" s="230"/>
      <c r="WS312" s="230"/>
      <c r="WT312" s="230"/>
      <c r="WU312" s="230"/>
      <c r="WV312" s="230"/>
      <c r="WW312" s="230"/>
      <c r="WX312" s="230"/>
      <c r="WY312" s="230"/>
      <c r="WZ312" s="230"/>
      <c r="XA312" s="230"/>
      <c r="XB312" s="229"/>
      <c r="XC312" s="226"/>
      <c r="XD312" s="227"/>
      <c r="XE312" s="227"/>
      <c r="XF312" s="227"/>
      <c r="XG312" s="228"/>
      <c r="XH312" s="228"/>
      <c r="XI312" s="228"/>
      <c r="XJ312" s="228"/>
      <c r="XK312" s="228"/>
      <c r="XL312" s="228"/>
      <c r="XM312" s="229"/>
      <c r="XN312" s="230"/>
      <c r="XO312" s="230"/>
      <c r="XP312" s="231"/>
      <c r="XQ312" s="229"/>
      <c r="XR312" s="230"/>
      <c r="XS312" s="229"/>
      <c r="XT312" s="229"/>
      <c r="XU312" s="230"/>
      <c r="XV312" s="230"/>
      <c r="XW312" s="230"/>
      <c r="XX312" s="230"/>
      <c r="XY312" s="230"/>
      <c r="XZ312" s="230"/>
      <c r="YA312" s="230"/>
      <c r="YB312" s="230"/>
      <c r="YC312" s="230"/>
      <c r="YD312" s="230"/>
      <c r="YE312" s="230"/>
      <c r="YF312" s="230"/>
      <c r="YG312" s="229"/>
      <c r="YH312" s="226"/>
      <c r="YI312" s="227"/>
      <c r="YJ312" s="227"/>
      <c r="YK312" s="227"/>
      <c r="YL312" s="228"/>
      <c r="YM312" s="228"/>
      <c r="YN312" s="228"/>
      <c r="YO312" s="228"/>
      <c r="YP312" s="228"/>
      <c r="YQ312" s="228"/>
      <c r="YR312" s="229"/>
      <c r="YS312" s="230"/>
      <c r="YT312" s="230"/>
      <c r="YU312" s="231"/>
      <c r="YV312" s="229"/>
      <c r="YW312" s="230"/>
      <c r="YX312" s="229"/>
      <c r="YY312" s="229"/>
      <c r="YZ312" s="230"/>
      <c r="ZA312" s="230"/>
      <c r="ZB312" s="230"/>
      <c r="ZC312" s="230"/>
      <c r="ZD312" s="230"/>
      <c r="ZE312" s="230"/>
      <c r="ZF312" s="230"/>
      <c r="ZG312" s="230"/>
      <c r="ZH312" s="230"/>
      <c r="ZI312" s="230"/>
      <c r="ZJ312" s="230"/>
      <c r="ZK312" s="230"/>
      <c r="ZL312" s="229"/>
      <c r="ZM312" s="226"/>
      <c r="ZN312" s="227"/>
      <c r="ZO312" s="227"/>
      <c r="ZP312" s="227"/>
      <c r="ZQ312" s="228"/>
      <c r="ZR312" s="228"/>
      <c r="ZS312" s="228"/>
      <c r="ZT312" s="228"/>
      <c r="ZU312" s="228"/>
      <c r="ZV312" s="228"/>
      <c r="ZW312" s="229"/>
      <c r="ZX312" s="230"/>
      <c r="ZY312" s="230"/>
      <c r="ZZ312" s="231"/>
      <c r="AAA312" s="229"/>
      <c r="AAB312" s="230"/>
      <c r="AAC312" s="229"/>
      <c r="AAD312" s="229"/>
      <c r="AAE312" s="230"/>
      <c r="AAF312" s="230"/>
      <c r="AAG312" s="230"/>
      <c r="AAH312" s="230"/>
      <c r="AAI312" s="230"/>
      <c r="AAJ312" s="230"/>
      <c r="AAK312" s="230"/>
      <c r="AAL312" s="230"/>
      <c r="AAM312" s="230"/>
      <c r="AAN312" s="230"/>
      <c r="AAO312" s="230"/>
      <c r="AAP312" s="230"/>
      <c r="AAQ312" s="229"/>
      <c r="AAR312" s="226"/>
      <c r="AAS312" s="227"/>
      <c r="AAT312" s="227"/>
      <c r="AAU312" s="227"/>
      <c r="AAV312" s="228"/>
      <c r="AAW312" s="228"/>
      <c r="AAX312" s="228"/>
      <c r="AAY312" s="228"/>
      <c r="AAZ312" s="228"/>
      <c r="ABA312" s="228"/>
      <c r="ABB312" s="229"/>
      <c r="ABC312" s="230"/>
      <c r="ABD312" s="230"/>
      <c r="ABE312" s="231"/>
      <c r="ABF312" s="229"/>
      <c r="ABG312" s="230"/>
      <c r="ABH312" s="229"/>
      <c r="ABI312" s="229"/>
      <c r="ABJ312" s="230"/>
      <c r="ABK312" s="230"/>
      <c r="ABL312" s="230"/>
      <c r="ABM312" s="230"/>
      <c r="ABN312" s="230"/>
      <c r="ABO312" s="230"/>
      <c r="ABP312" s="230"/>
      <c r="ABQ312" s="230"/>
      <c r="ABR312" s="230"/>
      <c r="ABS312" s="230"/>
      <c r="ABT312" s="230"/>
      <c r="ABU312" s="230"/>
      <c r="ABV312" s="229"/>
      <c r="ABW312" s="226"/>
      <c r="ABX312" s="227"/>
      <c r="ABY312" s="227"/>
      <c r="ABZ312" s="227"/>
      <c r="ACA312" s="228"/>
      <c r="ACB312" s="228"/>
      <c r="ACC312" s="228"/>
      <c r="ACD312" s="228"/>
      <c r="ACE312" s="228"/>
      <c r="ACF312" s="228"/>
      <c r="ACG312" s="229"/>
      <c r="ACH312" s="230"/>
      <c r="ACI312" s="230"/>
      <c r="ACJ312" s="231"/>
      <c r="ACK312" s="229"/>
      <c r="ACL312" s="230"/>
      <c r="ACM312" s="229"/>
      <c r="ACN312" s="229"/>
      <c r="ACO312" s="230"/>
      <c r="ACP312" s="230"/>
      <c r="ACQ312" s="230"/>
      <c r="ACR312" s="230"/>
      <c r="ACS312" s="230"/>
      <c r="ACT312" s="230"/>
      <c r="ACU312" s="230"/>
      <c r="ACV312" s="230"/>
      <c r="ACW312" s="230"/>
      <c r="ACX312" s="230"/>
      <c r="ACY312" s="230"/>
      <c r="ACZ312" s="230"/>
      <c r="ADA312" s="229"/>
      <c r="ADB312" s="226"/>
      <c r="ADC312" s="227"/>
      <c r="ADD312" s="227"/>
      <c r="ADE312" s="227"/>
      <c r="ADF312" s="228"/>
      <c r="ADG312" s="228"/>
      <c r="ADH312" s="228"/>
      <c r="ADI312" s="228"/>
      <c r="ADJ312" s="228"/>
      <c r="ADK312" s="228"/>
      <c r="ADL312" s="229"/>
      <c r="ADM312" s="230"/>
      <c r="ADN312" s="230"/>
      <c r="ADO312" s="231"/>
      <c r="ADP312" s="229"/>
      <c r="ADQ312" s="230"/>
      <c r="ADR312" s="229"/>
      <c r="ADS312" s="229"/>
      <c r="ADT312" s="230"/>
      <c r="ADU312" s="230"/>
      <c r="ADV312" s="230"/>
      <c r="ADW312" s="230"/>
      <c r="ADX312" s="230"/>
      <c r="ADY312" s="230"/>
      <c r="ADZ312" s="230"/>
      <c r="AEA312" s="230"/>
      <c r="AEB312" s="230"/>
      <c r="AEC312" s="230"/>
      <c r="AED312" s="230"/>
      <c r="AEE312" s="230"/>
      <c r="AEF312" s="229"/>
      <c r="AEG312" s="226"/>
      <c r="AEH312" s="227"/>
      <c r="AEI312" s="227"/>
      <c r="AEJ312" s="227"/>
      <c r="AEK312" s="228"/>
      <c r="AEL312" s="228"/>
      <c r="AEM312" s="228"/>
      <c r="AEN312" s="228"/>
      <c r="AEO312" s="228"/>
      <c r="AEP312" s="228"/>
      <c r="AEQ312" s="229"/>
      <c r="AER312" s="230"/>
      <c r="AES312" s="230"/>
      <c r="AET312" s="231"/>
      <c r="AEU312" s="229"/>
      <c r="AEV312" s="230"/>
      <c r="AEW312" s="229"/>
      <c r="AEX312" s="229"/>
      <c r="AEY312" s="230"/>
      <c r="AEZ312" s="230"/>
      <c r="AFA312" s="230"/>
      <c r="AFB312" s="230"/>
      <c r="AFC312" s="230"/>
      <c r="AFD312" s="230"/>
      <c r="AFE312" s="230"/>
      <c r="AFF312" s="230"/>
      <c r="AFG312" s="230"/>
      <c r="AFH312" s="230"/>
      <c r="AFI312" s="230"/>
      <c r="AFJ312" s="230"/>
      <c r="AFK312" s="229"/>
      <c r="AFL312" s="226"/>
      <c r="AFM312" s="227"/>
      <c r="AFN312" s="227"/>
      <c r="AFO312" s="227"/>
      <c r="AFP312" s="228"/>
      <c r="AFQ312" s="228"/>
      <c r="AFR312" s="228"/>
      <c r="AFS312" s="228"/>
      <c r="AFT312" s="228"/>
      <c r="AFU312" s="228"/>
      <c r="AFV312" s="229"/>
      <c r="AFW312" s="230"/>
      <c r="AFX312" s="230"/>
      <c r="AFY312" s="231"/>
      <c r="AFZ312" s="229"/>
      <c r="AGA312" s="230"/>
      <c r="AGB312" s="229"/>
      <c r="AGC312" s="229"/>
      <c r="AGD312" s="230"/>
      <c r="AGE312" s="230"/>
      <c r="AGF312" s="230"/>
      <c r="AGG312" s="230"/>
      <c r="AGH312" s="230"/>
      <c r="AGI312" s="230"/>
      <c r="AGJ312" s="230"/>
      <c r="AGK312" s="230"/>
      <c r="AGL312" s="230"/>
      <c r="AGM312" s="230"/>
      <c r="AGN312" s="230"/>
      <c r="AGO312" s="230"/>
      <c r="AGP312" s="229"/>
      <c r="AGQ312" s="226"/>
      <c r="AGR312" s="227"/>
      <c r="AGS312" s="227"/>
      <c r="AGT312" s="227"/>
      <c r="AGU312" s="228"/>
      <c r="AGV312" s="228"/>
      <c r="AGW312" s="228"/>
      <c r="AGX312" s="228"/>
      <c r="AGY312" s="228"/>
      <c r="AGZ312" s="228"/>
      <c r="AHA312" s="229"/>
      <c r="AHB312" s="230"/>
      <c r="AHC312" s="230"/>
      <c r="AHD312" s="231"/>
      <c r="AHE312" s="229"/>
      <c r="AHF312" s="230"/>
      <c r="AHG312" s="229"/>
      <c r="AHH312" s="229"/>
      <c r="AHI312" s="230"/>
      <c r="AHJ312" s="230"/>
      <c r="AHK312" s="230"/>
      <c r="AHL312" s="230"/>
      <c r="AHM312" s="230"/>
      <c r="AHN312" s="230"/>
      <c r="AHO312" s="230"/>
      <c r="AHP312" s="230"/>
      <c r="AHQ312" s="230"/>
      <c r="AHR312" s="230"/>
      <c r="AHS312" s="230"/>
      <c r="AHT312" s="230"/>
      <c r="AHU312" s="229"/>
      <c r="AHV312" s="226"/>
      <c r="AHW312" s="227"/>
      <c r="AHX312" s="227"/>
      <c r="AHY312" s="227"/>
      <c r="AHZ312" s="228"/>
      <c r="AIA312" s="228"/>
      <c r="AIB312" s="228"/>
      <c r="AIC312" s="228"/>
      <c r="AID312" s="228"/>
      <c r="AIE312" s="228"/>
      <c r="AIF312" s="229"/>
      <c r="AIG312" s="230"/>
      <c r="AIH312" s="230"/>
      <c r="AII312" s="231"/>
      <c r="AIJ312" s="229"/>
      <c r="AIK312" s="230"/>
      <c r="AIL312" s="229"/>
      <c r="AIM312" s="229"/>
      <c r="AIN312" s="230"/>
      <c r="AIO312" s="230"/>
      <c r="AIP312" s="230"/>
      <c r="AIQ312" s="230"/>
      <c r="AIR312" s="230"/>
      <c r="AIS312" s="230"/>
      <c r="AIT312" s="230"/>
      <c r="AIU312" s="230"/>
      <c r="AIV312" s="230"/>
      <c r="AIW312" s="230"/>
      <c r="AIX312" s="230"/>
      <c r="AIY312" s="230"/>
      <c r="AIZ312" s="229"/>
      <c r="AJA312" s="226"/>
      <c r="AJB312" s="227"/>
      <c r="AJC312" s="227"/>
      <c r="AJD312" s="227"/>
      <c r="AJE312" s="228"/>
      <c r="AJF312" s="228"/>
      <c r="AJG312" s="228"/>
      <c r="AJH312" s="228"/>
      <c r="AJI312" s="228"/>
      <c r="AJJ312" s="228"/>
      <c r="AJK312" s="229"/>
      <c r="AJL312" s="230"/>
      <c r="AJM312" s="230"/>
      <c r="AJN312" s="231"/>
      <c r="AJO312" s="229"/>
      <c r="AJP312" s="230"/>
      <c r="AJQ312" s="229"/>
      <c r="AJR312" s="229"/>
      <c r="AJS312" s="230"/>
      <c r="AJT312" s="230"/>
      <c r="AJU312" s="230"/>
      <c r="AJV312" s="230"/>
      <c r="AJW312" s="230"/>
      <c r="AJX312" s="230"/>
      <c r="AJY312" s="230"/>
      <c r="AJZ312" s="230"/>
      <c r="AKA312" s="230"/>
      <c r="AKB312" s="230"/>
      <c r="AKC312" s="230"/>
      <c r="AKD312" s="230"/>
      <c r="AKE312" s="229"/>
      <c r="AKF312" s="226"/>
      <c r="AKG312" s="227"/>
      <c r="AKH312" s="227"/>
      <c r="AKI312" s="227"/>
      <c r="AKJ312" s="228"/>
      <c r="AKK312" s="228"/>
      <c r="AKL312" s="228"/>
      <c r="AKM312" s="228"/>
      <c r="AKN312" s="228"/>
      <c r="AKO312" s="228"/>
      <c r="AKP312" s="229"/>
      <c r="AKQ312" s="230"/>
      <c r="AKR312" s="230"/>
      <c r="AKS312" s="231"/>
      <c r="AKT312" s="229"/>
      <c r="AKU312" s="230"/>
      <c r="AKV312" s="229"/>
      <c r="AKW312" s="229"/>
      <c r="AKX312" s="230"/>
      <c r="AKY312" s="230"/>
      <c r="AKZ312" s="230"/>
      <c r="ALA312" s="230"/>
      <c r="ALB312" s="230"/>
      <c r="ALC312" s="230"/>
      <c r="ALD312" s="230"/>
      <c r="ALE312" s="230"/>
      <c r="ALF312" s="230"/>
      <c r="ALG312" s="230"/>
      <c r="ALH312" s="230"/>
      <c r="ALI312" s="230"/>
      <c r="ALJ312" s="229"/>
      <c r="ALK312" s="226"/>
      <c r="ALL312" s="227"/>
      <c r="ALM312" s="227"/>
      <c r="ALN312" s="227"/>
      <c r="ALO312" s="228"/>
      <c r="ALP312" s="228"/>
      <c r="ALQ312" s="228"/>
      <c r="ALR312" s="228"/>
      <c r="ALS312" s="228"/>
      <c r="ALT312" s="228"/>
      <c r="ALU312" s="229"/>
      <c r="ALV312" s="230"/>
      <c r="ALW312" s="230"/>
      <c r="ALX312" s="231"/>
      <c r="ALY312" s="229"/>
      <c r="ALZ312" s="230"/>
      <c r="AMA312" s="229"/>
      <c r="AMB312" s="229"/>
      <c r="AMC312" s="230"/>
      <c r="AMD312" s="230"/>
      <c r="AME312" s="230"/>
      <c r="AMF312" s="230"/>
      <c r="AMG312" s="230"/>
      <c r="AMH312" s="230"/>
      <c r="AMI312" s="230"/>
      <c r="AMJ312" s="230"/>
      <c r="AMK312" s="230"/>
      <c r="AML312" s="230"/>
      <c r="AMM312" s="230"/>
      <c r="AMN312" s="230"/>
      <c r="AMO312" s="229"/>
      <c r="AMP312" s="226"/>
      <c r="AMQ312" s="227"/>
      <c r="AMR312" s="227"/>
      <c r="AMS312" s="227"/>
      <c r="AMT312" s="228"/>
      <c r="AMU312" s="228"/>
      <c r="AMV312" s="228"/>
      <c r="AMW312" s="228"/>
      <c r="AMX312" s="228"/>
      <c r="AMY312" s="228"/>
      <c r="AMZ312" s="229"/>
      <c r="ANA312" s="230"/>
      <c r="ANB312" s="230"/>
      <c r="ANC312" s="231"/>
      <c r="AND312" s="229"/>
      <c r="ANE312" s="230"/>
      <c r="ANF312" s="229"/>
      <c r="ANG312" s="229"/>
      <c r="ANH312" s="230"/>
      <c r="ANI312" s="230"/>
      <c r="ANJ312" s="230"/>
      <c r="ANK312" s="230"/>
      <c r="ANL312" s="230"/>
      <c r="ANM312" s="230"/>
      <c r="ANN312" s="230"/>
      <c r="ANO312" s="230"/>
      <c r="ANP312" s="230"/>
      <c r="ANQ312" s="230"/>
      <c r="ANR312" s="230"/>
      <c r="ANS312" s="230"/>
      <c r="ANT312" s="229"/>
      <c r="ANU312" s="226"/>
      <c r="ANV312" s="227"/>
      <c r="ANW312" s="227"/>
      <c r="ANX312" s="227"/>
      <c r="ANY312" s="228"/>
      <c r="ANZ312" s="228"/>
      <c r="AOA312" s="228"/>
      <c r="AOB312" s="228"/>
      <c r="AOC312" s="228"/>
      <c r="AOD312" s="228"/>
      <c r="AOE312" s="229"/>
      <c r="AOF312" s="230"/>
      <c r="AOG312" s="230"/>
      <c r="AOH312" s="231"/>
      <c r="AOI312" s="229"/>
      <c r="AOJ312" s="230"/>
      <c r="AOK312" s="229"/>
      <c r="AOL312" s="229"/>
      <c r="AOM312" s="230"/>
      <c r="AON312" s="230"/>
      <c r="AOO312" s="230"/>
      <c r="AOP312" s="230"/>
      <c r="AOQ312" s="230"/>
      <c r="AOR312" s="230"/>
      <c r="AOS312" s="230"/>
      <c r="AOT312" s="230"/>
      <c r="AOU312" s="230"/>
      <c r="AOV312" s="230"/>
      <c r="AOW312" s="230"/>
      <c r="AOX312" s="230"/>
      <c r="AOY312" s="229"/>
      <c r="AOZ312" s="226"/>
      <c r="APA312" s="227"/>
      <c r="APB312" s="227"/>
      <c r="APC312" s="227"/>
      <c r="APD312" s="228"/>
      <c r="APE312" s="228"/>
      <c r="APF312" s="228"/>
      <c r="APG312" s="228"/>
      <c r="APH312" s="228"/>
      <c r="API312" s="228"/>
      <c r="APJ312" s="229"/>
      <c r="APK312" s="230"/>
      <c r="APL312" s="230"/>
      <c r="APM312" s="231"/>
      <c r="APN312" s="229"/>
      <c r="APO312" s="230"/>
      <c r="APP312" s="229"/>
      <c r="APQ312" s="229"/>
      <c r="APR312" s="230"/>
      <c r="APS312" s="230"/>
      <c r="APT312" s="230"/>
      <c r="APU312" s="230"/>
      <c r="APV312" s="230"/>
      <c r="APW312" s="230"/>
      <c r="APX312" s="230"/>
      <c r="APY312" s="230"/>
      <c r="APZ312" s="230"/>
      <c r="AQA312" s="230"/>
      <c r="AQB312" s="230"/>
      <c r="AQC312" s="230"/>
      <c r="AQD312" s="229"/>
      <c r="AQE312" s="226"/>
      <c r="AQF312" s="227"/>
      <c r="AQG312" s="227"/>
      <c r="AQH312" s="227"/>
      <c r="AQI312" s="228"/>
      <c r="AQJ312" s="228"/>
      <c r="AQK312" s="228"/>
      <c r="AQL312" s="228"/>
      <c r="AQM312" s="228"/>
      <c r="AQN312" s="228"/>
      <c r="AQO312" s="229"/>
      <c r="AQP312" s="230"/>
      <c r="AQQ312" s="230"/>
      <c r="AQR312" s="231"/>
      <c r="AQS312" s="229"/>
      <c r="AQT312" s="230"/>
      <c r="AQU312" s="229"/>
      <c r="AQV312" s="229"/>
      <c r="AQW312" s="230"/>
      <c r="AQX312" s="230"/>
      <c r="AQY312" s="230"/>
      <c r="AQZ312" s="230"/>
      <c r="ARA312" s="230"/>
      <c r="ARB312" s="230"/>
      <c r="ARC312" s="230"/>
      <c r="ARD312" s="230"/>
      <c r="ARE312" s="230"/>
      <c r="ARF312" s="230"/>
      <c r="ARG312" s="230"/>
      <c r="ARH312" s="230"/>
      <c r="ARI312" s="229"/>
      <c r="ARJ312" s="226"/>
      <c r="ARK312" s="227"/>
      <c r="ARL312" s="227"/>
      <c r="ARM312" s="227"/>
      <c r="ARN312" s="228"/>
      <c r="ARO312" s="228"/>
      <c r="ARP312" s="228"/>
      <c r="ARQ312" s="228"/>
      <c r="ARR312" s="228"/>
      <c r="ARS312" s="228"/>
      <c r="ART312" s="229"/>
      <c r="ARU312" s="230"/>
      <c r="ARV312" s="230"/>
      <c r="ARW312" s="231"/>
      <c r="ARX312" s="229"/>
      <c r="ARY312" s="230"/>
      <c r="ARZ312" s="229"/>
      <c r="ASA312" s="229"/>
      <c r="ASB312" s="230"/>
      <c r="ASC312" s="230"/>
      <c r="ASD312" s="230"/>
      <c r="ASE312" s="230"/>
      <c r="ASF312" s="230"/>
      <c r="ASG312" s="230"/>
      <c r="ASH312" s="230"/>
      <c r="ASI312" s="230"/>
      <c r="ASJ312" s="230"/>
      <c r="ASK312" s="230"/>
      <c r="ASL312" s="230"/>
      <c r="ASM312" s="230"/>
      <c r="ASN312" s="229"/>
      <c r="ASO312" s="226"/>
      <c r="ASP312" s="227"/>
      <c r="ASQ312" s="227"/>
      <c r="ASR312" s="227"/>
      <c r="ASS312" s="228"/>
      <c r="AST312" s="228"/>
      <c r="ASU312" s="228"/>
      <c r="ASV312" s="228"/>
      <c r="ASW312" s="228"/>
      <c r="ASX312" s="228"/>
      <c r="ASY312" s="229"/>
      <c r="ASZ312" s="230"/>
      <c r="ATA312" s="230"/>
      <c r="ATB312" s="231"/>
      <c r="ATC312" s="229"/>
      <c r="ATD312" s="230"/>
      <c r="ATE312" s="229"/>
      <c r="ATF312" s="229"/>
      <c r="ATG312" s="230"/>
      <c r="ATH312" s="230"/>
      <c r="ATI312" s="230"/>
      <c r="ATJ312" s="230"/>
      <c r="ATK312" s="230"/>
      <c r="ATL312" s="230"/>
      <c r="ATM312" s="230"/>
      <c r="ATN312" s="230"/>
      <c r="ATO312" s="230"/>
      <c r="ATP312" s="230"/>
      <c r="ATQ312" s="230"/>
      <c r="ATR312" s="230"/>
      <c r="ATS312" s="229"/>
      <c r="ATT312" s="226"/>
      <c r="ATU312" s="227"/>
      <c r="ATV312" s="227"/>
      <c r="ATW312" s="227"/>
      <c r="ATX312" s="228"/>
      <c r="ATY312" s="228"/>
      <c r="ATZ312" s="228"/>
      <c r="AUA312" s="228"/>
      <c r="AUB312" s="228"/>
      <c r="AUC312" s="228"/>
      <c r="AUD312" s="229"/>
      <c r="AUE312" s="230"/>
      <c r="AUF312" s="230"/>
      <c r="AUG312" s="231"/>
      <c r="AUH312" s="229"/>
      <c r="AUI312" s="230"/>
      <c r="AUJ312" s="229"/>
      <c r="AUK312" s="229"/>
      <c r="AUL312" s="230"/>
      <c r="AUM312" s="230"/>
      <c r="AUN312" s="230"/>
      <c r="AUO312" s="230"/>
      <c r="AUP312" s="230"/>
      <c r="AUQ312" s="230"/>
      <c r="AUR312" s="230"/>
      <c r="AUS312" s="230"/>
      <c r="AUT312" s="230"/>
      <c r="AUU312" s="230"/>
      <c r="AUV312" s="230"/>
      <c r="AUW312" s="230"/>
      <c r="AUX312" s="229"/>
      <c r="AUY312" s="226"/>
      <c r="AUZ312" s="227"/>
      <c r="AVA312" s="227"/>
      <c r="AVB312" s="227"/>
      <c r="AVC312" s="228"/>
      <c r="AVD312" s="228"/>
      <c r="AVE312" s="228"/>
      <c r="AVF312" s="228"/>
      <c r="AVG312" s="228"/>
      <c r="AVH312" s="228"/>
      <c r="AVI312" s="229"/>
      <c r="AVJ312" s="230"/>
      <c r="AVK312" s="230"/>
      <c r="AVL312" s="231"/>
      <c r="AVM312" s="229"/>
      <c r="AVN312" s="230"/>
      <c r="AVO312" s="229"/>
      <c r="AVP312" s="229"/>
      <c r="AVQ312" s="230"/>
      <c r="AVR312" s="230"/>
      <c r="AVS312" s="230"/>
      <c r="AVT312" s="230"/>
      <c r="AVU312" s="230"/>
      <c r="AVV312" s="230"/>
      <c r="AVW312" s="230"/>
      <c r="AVX312" s="230"/>
      <c r="AVY312" s="230"/>
      <c r="AVZ312" s="230"/>
      <c r="AWA312" s="230"/>
      <c r="AWB312" s="230"/>
      <c r="AWC312" s="229"/>
      <c r="AWD312" s="226"/>
      <c r="AWE312" s="227"/>
      <c r="AWF312" s="227"/>
      <c r="AWG312" s="227"/>
      <c r="AWH312" s="228"/>
      <c r="AWI312" s="228"/>
      <c r="AWJ312" s="228"/>
      <c r="AWK312" s="228"/>
      <c r="AWL312" s="228"/>
      <c r="AWM312" s="228"/>
      <c r="AWN312" s="229"/>
      <c r="AWO312" s="230"/>
      <c r="AWP312" s="230"/>
      <c r="AWQ312" s="231"/>
      <c r="AWR312" s="229"/>
      <c r="AWS312" s="230"/>
      <c r="AWT312" s="229"/>
      <c r="AWU312" s="229"/>
      <c r="AWV312" s="230"/>
      <c r="AWW312" s="230"/>
      <c r="AWX312" s="230"/>
      <c r="AWY312" s="230"/>
      <c r="AWZ312" s="230"/>
      <c r="AXA312" s="230"/>
      <c r="AXB312" s="230"/>
      <c r="AXC312" s="230"/>
      <c r="AXD312" s="230"/>
      <c r="AXE312" s="230"/>
      <c r="AXF312" s="230"/>
      <c r="AXG312" s="230"/>
      <c r="AXH312" s="229"/>
      <c r="AXI312" s="226"/>
      <c r="AXJ312" s="227"/>
      <c r="AXK312" s="227"/>
      <c r="AXL312" s="227"/>
      <c r="AXM312" s="228"/>
      <c r="AXN312" s="228"/>
      <c r="AXO312" s="228"/>
      <c r="AXP312" s="228"/>
      <c r="AXQ312" s="228"/>
      <c r="AXR312" s="228"/>
      <c r="AXS312" s="229"/>
      <c r="AXT312" s="230"/>
      <c r="AXU312" s="230"/>
      <c r="AXV312" s="231"/>
      <c r="AXW312" s="229"/>
      <c r="AXX312" s="230"/>
      <c r="AXY312" s="229"/>
      <c r="AXZ312" s="229"/>
      <c r="AYA312" s="230"/>
      <c r="AYB312" s="230"/>
      <c r="AYC312" s="230"/>
      <c r="AYD312" s="230"/>
      <c r="AYE312" s="230"/>
      <c r="AYF312" s="230"/>
      <c r="AYG312" s="230"/>
      <c r="AYH312" s="230"/>
      <c r="AYI312" s="230"/>
      <c r="AYJ312" s="230"/>
      <c r="AYK312" s="230"/>
      <c r="AYL312" s="230"/>
      <c r="AYM312" s="229"/>
      <c r="AYN312" s="226"/>
      <c r="AYO312" s="227"/>
      <c r="AYP312" s="227"/>
      <c r="AYQ312" s="227"/>
      <c r="AYR312" s="228"/>
      <c r="AYS312" s="228"/>
      <c r="AYT312" s="228"/>
      <c r="AYU312" s="228"/>
      <c r="AYV312" s="228"/>
      <c r="AYW312" s="228"/>
      <c r="AYX312" s="229"/>
      <c r="AYY312" s="230"/>
      <c r="AYZ312" s="230"/>
      <c r="AZA312" s="231"/>
      <c r="AZB312" s="229"/>
      <c r="AZC312" s="230"/>
      <c r="AZD312" s="229"/>
      <c r="AZE312" s="229"/>
      <c r="AZF312" s="230"/>
      <c r="AZG312" s="230"/>
      <c r="AZH312" s="230"/>
      <c r="AZI312" s="230"/>
      <c r="AZJ312" s="230"/>
      <c r="AZK312" s="230"/>
      <c r="AZL312" s="230"/>
      <c r="AZM312" s="230"/>
      <c r="AZN312" s="230"/>
      <c r="AZO312" s="230"/>
      <c r="AZP312" s="230"/>
      <c r="AZQ312" s="230"/>
      <c r="AZR312" s="229"/>
      <c r="AZS312" s="226"/>
      <c r="AZT312" s="227"/>
      <c r="AZU312" s="227"/>
      <c r="AZV312" s="227"/>
      <c r="AZW312" s="228"/>
      <c r="AZX312" s="228"/>
      <c r="AZY312" s="228"/>
      <c r="AZZ312" s="228"/>
      <c r="BAA312" s="228"/>
      <c r="BAB312" s="228"/>
      <c r="BAC312" s="229"/>
      <c r="BAD312" s="230"/>
      <c r="BAE312" s="230"/>
      <c r="BAF312" s="231"/>
      <c r="BAG312" s="229"/>
      <c r="BAH312" s="230"/>
      <c r="BAI312" s="229"/>
      <c r="BAJ312" s="229"/>
      <c r="BAK312" s="230"/>
      <c r="BAL312" s="230"/>
      <c r="BAM312" s="230"/>
      <c r="BAN312" s="230"/>
      <c r="BAO312" s="230"/>
      <c r="BAP312" s="230"/>
      <c r="BAQ312" s="230"/>
      <c r="BAR312" s="230"/>
      <c r="BAS312" s="230"/>
      <c r="BAT312" s="230"/>
      <c r="BAU312" s="230"/>
      <c r="BAV312" s="230"/>
      <c r="BAW312" s="229"/>
      <c r="BAX312" s="226"/>
      <c r="BAY312" s="227"/>
      <c r="BAZ312" s="227"/>
      <c r="BBA312" s="227"/>
      <c r="BBB312" s="228"/>
      <c r="BBC312" s="228"/>
      <c r="BBD312" s="228"/>
      <c r="BBE312" s="228"/>
      <c r="BBF312" s="228"/>
      <c r="BBG312" s="228"/>
      <c r="BBH312" s="229"/>
      <c r="BBI312" s="230"/>
      <c r="BBJ312" s="230"/>
      <c r="BBK312" s="231"/>
      <c r="BBL312" s="229"/>
      <c r="BBM312" s="230"/>
      <c r="BBN312" s="229"/>
      <c r="BBO312" s="229"/>
      <c r="BBP312" s="230"/>
      <c r="BBQ312" s="230"/>
      <c r="BBR312" s="230"/>
      <c r="BBS312" s="230"/>
      <c r="BBT312" s="230"/>
      <c r="BBU312" s="230"/>
      <c r="BBV312" s="230"/>
      <c r="BBW312" s="230"/>
      <c r="BBX312" s="230"/>
      <c r="BBY312" s="230"/>
      <c r="BBZ312" s="230"/>
      <c r="BCA312" s="230"/>
      <c r="BCB312" s="229"/>
      <c r="BCC312" s="226"/>
      <c r="BCD312" s="227"/>
      <c r="BCE312" s="227"/>
      <c r="BCF312" s="227"/>
      <c r="BCG312" s="228"/>
      <c r="BCH312" s="228"/>
      <c r="BCI312" s="228"/>
      <c r="BCJ312" s="228"/>
      <c r="BCK312" s="228"/>
      <c r="BCL312" s="228"/>
      <c r="BCM312" s="229"/>
      <c r="BCN312" s="230"/>
      <c r="BCO312" s="230"/>
      <c r="BCP312" s="231"/>
      <c r="BCQ312" s="229"/>
      <c r="BCR312" s="230"/>
      <c r="BCS312" s="229"/>
      <c r="BCT312" s="229"/>
      <c r="BCU312" s="230"/>
      <c r="BCV312" s="230"/>
      <c r="BCW312" s="230"/>
      <c r="BCX312" s="230"/>
      <c r="BCY312" s="230"/>
      <c r="BCZ312" s="230"/>
      <c r="BDA312" s="230"/>
      <c r="BDB312" s="230"/>
      <c r="BDC312" s="230"/>
      <c r="BDD312" s="230"/>
      <c r="BDE312" s="230"/>
      <c r="BDF312" s="230"/>
      <c r="BDG312" s="229"/>
      <c r="BDH312" s="226"/>
      <c r="BDI312" s="227"/>
      <c r="BDJ312" s="227"/>
      <c r="BDK312" s="227"/>
      <c r="BDL312" s="228"/>
      <c r="BDM312" s="228"/>
      <c r="BDN312" s="228"/>
      <c r="BDO312" s="228"/>
      <c r="BDP312" s="228"/>
      <c r="BDQ312" s="228"/>
      <c r="BDR312" s="229"/>
      <c r="BDS312" s="230"/>
      <c r="BDT312" s="230"/>
      <c r="BDU312" s="231"/>
      <c r="BDV312" s="229"/>
      <c r="BDW312" s="230"/>
      <c r="BDX312" s="229"/>
      <c r="BDY312" s="229"/>
      <c r="BDZ312" s="230"/>
      <c r="BEA312" s="230"/>
      <c r="BEB312" s="230"/>
      <c r="BEC312" s="230"/>
      <c r="BED312" s="230"/>
      <c r="BEE312" s="230"/>
      <c r="BEF312" s="230"/>
      <c r="BEG312" s="230"/>
      <c r="BEH312" s="230"/>
      <c r="BEI312" s="230"/>
      <c r="BEJ312" s="230"/>
      <c r="BEK312" s="230"/>
      <c r="BEL312" s="229"/>
      <c r="BEM312" s="226"/>
      <c r="BEN312" s="227"/>
      <c r="BEO312" s="227"/>
      <c r="BEP312" s="227"/>
      <c r="BEQ312" s="228"/>
      <c r="BER312" s="228"/>
      <c r="BES312" s="228"/>
      <c r="BET312" s="228"/>
      <c r="BEU312" s="228"/>
      <c r="BEV312" s="228"/>
      <c r="BEW312" s="229"/>
      <c r="BEX312" s="230"/>
      <c r="BEY312" s="230"/>
      <c r="BEZ312" s="231"/>
      <c r="BFA312" s="229"/>
      <c r="BFB312" s="230"/>
      <c r="BFC312" s="229"/>
      <c r="BFD312" s="229"/>
      <c r="BFE312" s="230"/>
      <c r="BFF312" s="230"/>
      <c r="BFG312" s="230"/>
      <c r="BFH312" s="230"/>
      <c r="BFI312" s="230"/>
      <c r="BFJ312" s="230"/>
      <c r="BFK312" s="230"/>
      <c r="BFL312" s="230"/>
      <c r="BFM312" s="230"/>
      <c r="BFN312" s="230"/>
      <c r="BFO312" s="230"/>
      <c r="BFP312" s="230"/>
      <c r="BFQ312" s="229"/>
      <c r="BFR312" s="226"/>
      <c r="BFS312" s="227"/>
      <c r="BFT312" s="227"/>
      <c r="BFU312" s="227"/>
      <c r="BFV312" s="228"/>
      <c r="BFW312" s="228"/>
      <c r="BFX312" s="228"/>
      <c r="BFY312" s="228"/>
      <c r="BFZ312" s="228"/>
      <c r="BGA312" s="228"/>
      <c r="BGB312" s="229"/>
      <c r="BGC312" s="230"/>
      <c r="BGD312" s="230"/>
      <c r="BGE312" s="231"/>
      <c r="BGF312" s="229"/>
      <c r="BGG312" s="230"/>
      <c r="BGH312" s="229"/>
      <c r="BGI312" s="229"/>
      <c r="BGJ312" s="230"/>
      <c r="BGK312" s="230"/>
      <c r="BGL312" s="230"/>
      <c r="BGM312" s="230"/>
      <c r="BGN312" s="230"/>
      <c r="BGO312" s="230"/>
      <c r="BGP312" s="230"/>
      <c r="BGQ312" s="230"/>
      <c r="BGR312" s="230"/>
      <c r="BGS312" s="230"/>
      <c r="BGT312" s="230"/>
      <c r="BGU312" s="230"/>
      <c r="BGV312" s="229"/>
      <c r="BGW312" s="226"/>
      <c r="BGX312" s="227"/>
      <c r="BGY312" s="227"/>
      <c r="BGZ312" s="227"/>
      <c r="BHA312" s="228"/>
      <c r="BHB312" s="228"/>
      <c r="BHC312" s="228"/>
      <c r="BHD312" s="228"/>
      <c r="BHE312" s="228"/>
      <c r="BHF312" s="228"/>
      <c r="BHG312" s="229"/>
      <c r="BHH312" s="230"/>
      <c r="BHI312" s="230"/>
      <c r="BHJ312" s="231"/>
      <c r="BHK312" s="229"/>
      <c r="BHL312" s="230"/>
      <c r="BHM312" s="229"/>
      <c r="BHN312" s="229"/>
      <c r="BHO312" s="230"/>
      <c r="BHP312" s="230"/>
      <c r="BHQ312" s="230"/>
      <c r="BHR312" s="230"/>
      <c r="BHS312" s="230"/>
      <c r="BHT312" s="230"/>
      <c r="BHU312" s="230"/>
      <c r="BHV312" s="230"/>
      <c r="BHW312" s="230"/>
      <c r="BHX312" s="230"/>
      <c r="BHY312" s="230"/>
      <c r="BHZ312" s="230"/>
      <c r="BIA312" s="229"/>
      <c r="BIB312" s="226"/>
      <c r="BIC312" s="227"/>
      <c r="BID312" s="227"/>
      <c r="BIE312" s="227"/>
      <c r="BIF312" s="228"/>
      <c r="BIG312" s="228"/>
      <c r="BIH312" s="228"/>
      <c r="BII312" s="228"/>
      <c r="BIJ312" s="228"/>
      <c r="BIK312" s="228"/>
      <c r="BIL312" s="229"/>
      <c r="BIM312" s="230"/>
      <c r="BIN312" s="230"/>
      <c r="BIO312" s="231"/>
      <c r="BIP312" s="229"/>
      <c r="BIQ312" s="230"/>
      <c r="BIR312" s="229"/>
      <c r="BIS312" s="229"/>
      <c r="BIT312" s="230"/>
      <c r="BIU312" s="230"/>
      <c r="BIV312" s="230"/>
      <c r="BIW312" s="230"/>
      <c r="BIX312" s="230"/>
      <c r="BIY312" s="230"/>
      <c r="BIZ312" s="230"/>
      <c r="BJA312" s="230"/>
      <c r="BJB312" s="230"/>
      <c r="BJC312" s="230"/>
      <c r="BJD312" s="230"/>
      <c r="BJE312" s="230"/>
      <c r="BJF312" s="229"/>
      <c r="BJG312" s="226"/>
      <c r="BJH312" s="227"/>
      <c r="BJI312" s="227"/>
      <c r="BJJ312" s="227"/>
      <c r="BJK312" s="228"/>
      <c r="BJL312" s="228"/>
      <c r="BJM312" s="228"/>
      <c r="BJN312" s="228"/>
      <c r="BJO312" s="228"/>
      <c r="BJP312" s="228"/>
      <c r="BJQ312" s="229"/>
      <c r="BJR312" s="230"/>
      <c r="BJS312" s="230"/>
      <c r="BJT312" s="231"/>
      <c r="BJU312" s="229"/>
      <c r="BJV312" s="230"/>
      <c r="BJW312" s="229"/>
      <c r="BJX312" s="229"/>
      <c r="BJY312" s="230"/>
      <c r="BJZ312" s="230"/>
      <c r="BKA312" s="230"/>
      <c r="BKB312" s="230"/>
      <c r="BKC312" s="230"/>
      <c r="BKD312" s="230"/>
      <c r="BKE312" s="230"/>
      <c r="BKF312" s="230"/>
      <c r="BKG312" s="230"/>
      <c r="BKH312" s="230"/>
      <c r="BKI312" s="230"/>
      <c r="BKJ312" s="230"/>
      <c r="BKK312" s="229"/>
      <c r="BKL312" s="226"/>
      <c r="BKM312" s="227"/>
      <c r="BKN312" s="227"/>
      <c r="BKO312" s="227"/>
      <c r="BKP312" s="228"/>
      <c r="BKQ312" s="228"/>
      <c r="BKR312" s="228"/>
      <c r="BKS312" s="228"/>
      <c r="BKT312" s="228"/>
      <c r="BKU312" s="228"/>
      <c r="BKV312" s="229"/>
      <c r="BKW312" s="230"/>
      <c r="BKX312" s="230"/>
      <c r="BKY312" s="231"/>
      <c r="BKZ312" s="229"/>
      <c r="BLA312" s="230"/>
      <c r="BLB312" s="229"/>
      <c r="BLC312" s="229"/>
      <c r="BLD312" s="230"/>
      <c r="BLE312" s="230"/>
      <c r="BLF312" s="230"/>
      <c r="BLG312" s="230"/>
      <c r="BLH312" s="230"/>
      <c r="BLI312" s="230"/>
      <c r="BLJ312" s="230"/>
      <c r="BLK312" s="230"/>
      <c r="BLL312" s="230"/>
      <c r="BLM312" s="230"/>
      <c r="BLN312" s="230"/>
      <c r="BLO312" s="230"/>
      <c r="BLP312" s="229"/>
      <c r="BLQ312" s="226"/>
      <c r="BLR312" s="227"/>
      <c r="BLS312" s="227"/>
      <c r="BLT312" s="227"/>
      <c r="BLU312" s="228"/>
      <c r="BLV312" s="228"/>
      <c r="BLW312" s="228"/>
      <c r="BLX312" s="228"/>
      <c r="BLY312" s="228"/>
      <c r="BLZ312" s="228"/>
      <c r="BMA312" s="229"/>
      <c r="BMB312" s="230"/>
      <c r="BMC312" s="230"/>
      <c r="BMD312" s="231"/>
      <c r="BME312" s="229"/>
      <c r="BMF312" s="230"/>
      <c r="BMG312" s="229"/>
      <c r="BMH312" s="229"/>
      <c r="BMI312" s="230"/>
      <c r="BMJ312" s="230"/>
      <c r="BMK312" s="230"/>
      <c r="BML312" s="230"/>
      <c r="BMM312" s="230"/>
      <c r="BMN312" s="230"/>
      <c r="BMO312" s="230"/>
      <c r="BMP312" s="230"/>
      <c r="BMQ312" s="230"/>
      <c r="BMR312" s="230"/>
      <c r="BMS312" s="230"/>
      <c r="BMT312" s="230"/>
      <c r="BMU312" s="229"/>
      <c r="BMV312" s="226"/>
      <c r="BMW312" s="227"/>
      <c r="BMX312" s="227"/>
      <c r="BMY312" s="227"/>
      <c r="BMZ312" s="228"/>
      <c r="BNA312" s="228"/>
      <c r="BNB312" s="228"/>
      <c r="BNC312" s="228"/>
      <c r="BND312" s="228"/>
      <c r="BNE312" s="228"/>
      <c r="BNF312" s="229"/>
      <c r="BNG312" s="230"/>
      <c r="BNH312" s="230"/>
      <c r="BNI312" s="231"/>
      <c r="BNJ312" s="229"/>
      <c r="BNK312" s="230"/>
      <c r="BNL312" s="229"/>
      <c r="BNM312" s="229"/>
      <c r="BNN312" s="230"/>
      <c r="BNO312" s="230"/>
      <c r="BNP312" s="230"/>
      <c r="BNQ312" s="230"/>
      <c r="BNR312" s="230"/>
      <c r="BNS312" s="230"/>
      <c r="BNT312" s="230"/>
      <c r="BNU312" s="230"/>
      <c r="BNV312" s="230"/>
      <c r="BNW312" s="230"/>
      <c r="BNX312" s="230"/>
      <c r="BNY312" s="230"/>
      <c r="BNZ312" s="229"/>
      <c r="BOA312" s="226"/>
      <c r="BOB312" s="227"/>
      <c r="BOC312" s="227"/>
      <c r="BOD312" s="227"/>
      <c r="BOE312" s="228"/>
      <c r="BOF312" s="228"/>
      <c r="BOG312" s="228"/>
      <c r="BOH312" s="228"/>
      <c r="BOI312" s="228"/>
      <c r="BOJ312" s="228"/>
      <c r="BOK312" s="229"/>
      <c r="BOL312" s="230"/>
      <c r="BOM312" s="230"/>
      <c r="BON312" s="231"/>
      <c r="BOO312" s="229"/>
      <c r="BOP312" s="230"/>
      <c r="BOQ312" s="229"/>
      <c r="BOR312" s="229"/>
      <c r="BOS312" s="230"/>
      <c r="BOT312" s="230"/>
      <c r="BOU312" s="230"/>
      <c r="BOV312" s="230"/>
      <c r="BOW312" s="230"/>
      <c r="BOX312" s="230"/>
      <c r="BOY312" s="230"/>
      <c r="BOZ312" s="230"/>
      <c r="BPA312" s="230"/>
      <c r="BPB312" s="230"/>
      <c r="BPC312" s="230"/>
      <c r="BPD312" s="230"/>
      <c r="BPE312" s="229"/>
      <c r="BPF312" s="226"/>
      <c r="BPG312" s="227"/>
      <c r="BPH312" s="227"/>
      <c r="BPI312" s="227"/>
      <c r="BPJ312" s="228"/>
      <c r="BPK312" s="228"/>
      <c r="BPL312" s="228"/>
      <c r="BPM312" s="228"/>
      <c r="BPN312" s="228"/>
      <c r="BPO312" s="228"/>
      <c r="BPP312" s="229"/>
      <c r="BPQ312" s="230"/>
      <c r="BPR312" s="230"/>
      <c r="BPS312" s="231"/>
      <c r="BPT312" s="229"/>
      <c r="BPU312" s="230"/>
      <c r="BPV312" s="229"/>
      <c r="BPW312" s="229"/>
      <c r="BPX312" s="230"/>
      <c r="BPY312" s="230"/>
      <c r="BPZ312" s="230"/>
      <c r="BQA312" s="230"/>
      <c r="BQB312" s="230"/>
      <c r="BQC312" s="230"/>
      <c r="BQD312" s="230"/>
      <c r="BQE312" s="230"/>
      <c r="BQF312" s="230"/>
      <c r="BQG312" s="230"/>
      <c r="BQH312" s="230"/>
      <c r="BQI312" s="230"/>
      <c r="BQJ312" s="229"/>
      <c r="BQK312" s="226"/>
      <c r="BQL312" s="227"/>
      <c r="BQM312" s="227"/>
      <c r="BQN312" s="227"/>
      <c r="BQO312" s="228"/>
      <c r="BQP312" s="228"/>
      <c r="BQQ312" s="228"/>
      <c r="BQR312" s="228"/>
      <c r="BQS312" s="228"/>
      <c r="BQT312" s="228"/>
      <c r="BQU312" s="229"/>
      <c r="BQV312" s="230"/>
      <c r="BQW312" s="230"/>
      <c r="BQX312" s="231"/>
      <c r="BQY312" s="229"/>
      <c r="BQZ312" s="230"/>
      <c r="BRA312" s="229"/>
      <c r="BRB312" s="229"/>
      <c r="BRC312" s="230"/>
      <c r="BRD312" s="230"/>
      <c r="BRE312" s="230"/>
      <c r="BRF312" s="230"/>
      <c r="BRG312" s="230"/>
      <c r="BRH312" s="230"/>
      <c r="BRI312" s="230"/>
      <c r="BRJ312" s="230"/>
      <c r="BRK312" s="230"/>
      <c r="BRL312" s="230"/>
      <c r="BRM312" s="230"/>
      <c r="BRN312" s="230"/>
      <c r="BRO312" s="229"/>
      <c r="BRP312" s="226"/>
      <c r="BRQ312" s="227"/>
      <c r="BRR312" s="227"/>
      <c r="BRS312" s="227"/>
      <c r="BRT312" s="228"/>
      <c r="BRU312" s="228"/>
      <c r="BRV312" s="228"/>
      <c r="BRW312" s="228"/>
      <c r="BRX312" s="228"/>
      <c r="BRY312" s="228"/>
      <c r="BRZ312" s="229"/>
      <c r="BSA312" s="230"/>
      <c r="BSB312" s="230"/>
      <c r="BSC312" s="231"/>
      <c r="BSD312" s="229"/>
      <c r="BSE312" s="230"/>
      <c r="BSF312" s="229"/>
      <c r="BSG312" s="229"/>
      <c r="BSH312" s="230"/>
      <c r="BSI312" s="230"/>
      <c r="BSJ312" s="230"/>
      <c r="BSK312" s="230"/>
      <c r="BSL312" s="230"/>
      <c r="BSM312" s="230"/>
      <c r="BSN312" s="230"/>
      <c r="BSO312" s="230"/>
      <c r="BSP312" s="230"/>
      <c r="BSQ312" s="230"/>
      <c r="BSR312" s="230"/>
      <c r="BSS312" s="230"/>
      <c r="BST312" s="229"/>
      <c r="BSU312" s="226"/>
      <c r="BSV312" s="227"/>
      <c r="BSW312" s="227"/>
      <c r="BSX312" s="227"/>
      <c r="BSY312" s="228"/>
      <c r="BSZ312" s="228"/>
      <c r="BTA312" s="228"/>
      <c r="BTB312" s="228"/>
      <c r="BTC312" s="228"/>
      <c r="BTD312" s="228"/>
      <c r="BTE312" s="229"/>
      <c r="BTF312" s="230"/>
      <c r="BTG312" s="230"/>
      <c r="BTH312" s="231"/>
      <c r="BTI312" s="229"/>
      <c r="BTJ312" s="230"/>
      <c r="BTK312" s="229"/>
      <c r="BTL312" s="229"/>
      <c r="BTM312" s="230"/>
      <c r="BTN312" s="230"/>
      <c r="BTO312" s="230"/>
      <c r="BTP312" s="230"/>
      <c r="BTQ312" s="230"/>
      <c r="BTR312" s="230"/>
      <c r="BTS312" s="230"/>
      <c r="BTT312" s="230"/>
      <c r="BTU312" s="230"/>
      <c r="BTV312" s="230"/>
      <c r="BTW312" s="230"/>
      <c r="BTX312" s="230"/>
      <c r="BTY312" s="229"/>
      <c r="BTZ312" s="226"/>
      <c r="BUA312" s="227"/>
      <c r="BUB312" s="227"/>
      <c r="BUC312" s="227"/>
      <c r="BUD312" s="228"/>
      <c r="BUE312" s="228"/>
      <c r="BUF312" s="228"/>
      <c r="BUG312" s="228"/>
      <c r="BUH312" s="228"/>
      <c r="BUI312" s="228"/>
      <c r="BUJ312" s="229"/>
      <c r="BUK312" s="230"/>
      <c r="BUL312" s="230"/>
      <c r="BUM312" s="231"/>
      <c r="BUN312" s="229"/>
      <c r="BUO312" s="230"/>
      <c r="BUP312" s="229"/>
      <c r="BUQ312" s="229"/>
      <c r="BUR312" s="230"/>
      <c r="BUS312" s="230"/>
      <c r="BUT312" s="230"/>
      <c r="BUU312" s="230"/>
      <c r="BUV312" s="230"/>
      <c r="BUW312" s="230"/>
      <c r="BUX312" s="230"/>
      <c r="BUY312" s="230"/>
      <c r="BUZ312" s="230"/>
      <c r="BVA312" s="230"/>
      <c r="BVB312" s="230"/>
      <c r="BVC312" s="230"/>
      <c r="BVD312" s="229"/>
      <c r="BVE312" s="226"/>
      <c r="BVF312" s="227"/>
      <c r="BVG312" s="227"/>
      <c r="BVH312" s="227"/>
      <c r="BVI312" s="228"/>
      <c r="BVJ312" s="228"/>
      <c r="BVK312" s="228"/>
      <c r="BVL312" s="228"/>
      <c r="BVM312" s="228"/>
      <c r="BVN312" s="228"/>
      <c r="BVO312" s="229"/>
      <c r="BVP312" s="230"/>
      <c r="BVQ312" s="230"/>
      <c r="BVR312" s="231"/>
      <c r="BVS312" s="229"/>
      <c r="BVT312" s="230"/>
      <c r="BVU312" s="229"/>
      <c r="BVV312" s="229"/>
      <c r="BVW312" s="230"/>
      <c r="BVX312" s="230"/>
      <c r="BVY312" s="230"/>
      <c r="BVZ312" s="230"/>
      <c r="BWA312" s="230"/>
      <c r="BWB312" s="230"/>
      <c r="BWC312" s="230"/>
      <c r="BWD312" s="230"/>
      <c r="BWE312" s="230"/>
      <c r="BWF312" s="230"/>
      <c r="BWG312" s="230"/>
      <c r="BWH312" s="230"/>
      <c r="BWI312" s="229"/>
      <c r="BWJ312" s="226"/>
      <c r="BWK312" s="227"/>
      <c r="BWL312" s="227"/>
      <c r="BWM312" s="227"/>
      <c r="BWN312" s="228"/>
      <c r="BWO312" s="228"/>
      <c r="BWP312" s="228"/>
      <c r="BWQ312" s="228"/>
      <c r="BWR312" s="228"/>
      <c r="BWS312" s="228"/>
      <c r="BWT312" s="229"/>
      <c r="BWU312" s="230"/>
      <c r="BWV312" s="230"/>
      <c r="BWW312" s="231"/>
      <c r="BWX312" s="229"/>
      <c r="BWY312" s="230"/>
      <c r="BWZ312" s="229"/>
      <c r="BXA312" s="229"/>
      <c r="BXB312" s="230"/>
      <c r="BXC312" s="230"/>
      <c r="BXD312" s="230"/>
      <c r="BXE312" s="230"/>
      <c r="BXF312" s="230"/>
      <c r="BXG312" s="230"/>
      <c r="BXH312" s="230"/>
      <c r="BXI312" s="230"/>
      <c r="BXJ312" s="230"/>
      <c r="BXK312" s="230"/>
      <c r="BXL312" s="230"/>
      <c r="BXM312" s="230"/>
      <c r="BXN312" s="229"/>
      <c r="BXO312" s="226"/>
      <c r="BXP312" s="227"/>
      <c r="BXQ312" s="227"/>
      <c r="BXR312" s="227"/>
      <c r="BXS312" s="228"/>
      <c r="BXT312" s="228"/>
      <c r="BXU312" s="228"/>
      <c r="BXV312" s="228"/>
      <c r="BXW312" s="228"/>
      <c r="BXX312" s="228"/>
      <c r="BXY312" s="229"/>
      <c r="BXZ312" s="230"/>
      <c r="BYA312" s="230"/>
      <c r="BYB312" s="231"/>
      <c r="BYC312" s="229"/>
      <c r="BYD312" s="230"/>
      <c r="BYE312" s="229"/>
      <c r="BYF312" s="229"/>
      <c r="BYG312" s="230"/>
      <c r="BYH312" s="230"/>
      <c r="BYI312" s="230"/>
      <c r="BYJ312" s="230"/>
      <c r="BYK312" s="230"/>
      <c r="BYL312" s="230"/>
      <c r="BYM312" s="230"/>
      <c r="BYN312" s="230"/>
      <c r="BYO312" s="230"/>
      <c r="BYP312" s="230"/>
      <c r="BYQ312" s="230"/>
      <c r="BYR312" s="230"/>
      <c r="BYS312" s="229"/>
      <c r="BYT312" s="226"/>
      <c r="BYU312" s="227"/>
      <c r="BYV312" s="227"/>
      <c r="BYW312" s="227"/>
      <c r="BYX312" s="228"/>
      <c r="BYY312" s="228"/>
      <c r="BYZ312" s="228"/>
      <c r="BZA312" s="228"/>
      <c r="BZB312" s="228"/>
      <c r="BZC312" s="228"/>
      <c r="BZD312" s="229"/>
      <c r="BZE312" s="230"/>
      <c r="BZF312" s="230"/>
      <c r="BZG312" s="231"/>
      <c r="BZH312" s="229"/>
      <c r="BZI312" s="230"/>
      <c r="BZJ312" s="229"/>
      <c r="BZK312" s="229"/>
      <c r="BZL312" s="230"/>
      <c r="BZM312" s="230"/>
      <c r="BZN312" s="230"/>
      <c r="BZO312" s="230"/>
      <c r="BZP312" s="230"/>
      <c r="BZQ312" s="230"/>
      <c r="BZR312" s="230"/>
      <c r="BZS312" s="230"/>
      <c r="BZT312" s="230"/>
      <c r="BZU312" s="230"/>
      <c r="BZV312" s="230"/>
      <c r="BZW312" s="230"/>
      <c r="BZX312" s="229"/>
      <c r="BZY312" s="226"/>
      <c r="BZZ312" s="227"/>
      <c r="CAA312" s="227"/>
      <c r="CAB312" s="227"/>
      <c r="CAC312" s="228"/>
      <c r="CAD312" s="228"/>
      <c r="CAE312" s="228"/>
      <c r="CAF312" s="228"/>
      <c r="CAG312" s="228"/>
      <c r="CAH312" s="228"/>
      <c r="CAI312" s="229"/>
      <c r="CAJ312" s="230"/>
      <c r="CAK312" s="230"/>
      <c r="CAL312" s="231"/>
      <c r="CAM312" s="229"/>
      <c r="CAN312" s="230"/>
      <c r="CAO312" s="229"/>
      <c r="CAP312" s="229"/>
      <c r="CAQ312" s="230"/>
      <c r="CAR312" s="230"/>
      <c r="CAS312" s="230"/>
      <c r="CAT312" s="230"/>
      <c r="CAU312" s="230"/>
      <c r="CAV312" s="230"/>
      <c r="CAW312" s="230"/>
      <c r="CAX312" s="230"/>
      <c r="CAY312" s="230"/>
      <c r="CAZ312" s="230"/>
      <c r="CBA312" s="230"/>
      <c r="CBB312" s="230"/>
      <c r="CBC312" s="229"/>
      <c r="CBD312" s="226"/>
      <c r="CBE312" s="227"/>
      <c r="CBF312" s="227"/>
      <c r="CBG312" s="227"/>
      <c r="CBH312" s="228"/>
      <c r="CBI312" s="228"/>
      <c r="CBJ312" s="228"/>
      <c r="CBK312" s="228"/>
      <c r="CBL312" s="228"/>
      <c r="CBM312" s="228"/>
      <c r="CBN312" s="229"/>
      <c r="CBO312" s="230"/>
      <c r="CBP312" s="230"/>
      <c r="CBQ312" s="231"/>
      <c r="CBR312" s="229"/>
      <c r="CBS312" s="230"/>
      <c r="CBT312" s="229"/>
      <c r="CBU312" s="229"/>
      <c r="CBV312" s="230"/>
      <c r="CBW312" s="230"/>
      <c r="CBX312" s="230"/>
      <c r="CBY312" s="230"/>
      <c r="CBZ312" s="230"/>
      <c r="CCA312" s="230"/>
      <c r="CCB312" s="230"/>
      <c r="CCC312" s="230"/>
      <c r="CCD312" s="230"/>
      <c r="CCE312" s="230"/>
      <c r="CCF312" s="230"/>
      <c r="CCG312" s="230"/>
      <c r="CCH312" s="229"/>
      <c r="CCI312" s="226"/>
      <c r="CCJ312" s="227"/>
      <c r="CCK312" s="227"/>
      <c r="CCL312" s="227"/>
      <c r="CCM312" s="228"/>
      <c r="CCN312" s="228"/>
      <c r="CCO312" s="228"/>
      <c r="CCP312" s="228"/>
      <c r="CCQ312" s="228"/>
      <c r="CCR312" s="228"/>
      <c r="CCS312" s="229"/>
      <c r="CCT312" s="230"/>
      <c r="CCU312" s="230"/>
      <c r="CCV312" s="231"/>
      <c r="CCW312" s="229"/>
      <c r="CCX312" s="230"/>
      <c r="CCY312" s="229"/>
      <c r="CCZ312" s="229"/>
      <c r="CDA312" s="230"/>
      <c r="CDB312" s="230"/>
      <c r="CDC312" s="230"/>
      <c r="CDD312" s="230"/>
      <c r="CDE312" s="230"/>
      <c r="CDF312" s="230"/>
      <c r="CDG312" s="230"/>
      <c r="CDH312" s="230"/>
      <c r="CDI312" s="230"/>
      <c r="CDJ312" s="230"/>
      <c r="CDK312" s="230"/>
      <c r="CDL312" s="230"/>
      <c r="CDM312" s="229"/>
      <c r="CDN312" s="226"/>
      <c r="CDO312" s="227"/>
      <c r="CDP312" s="227"/>
      <c r="CDQ312" s="227"/>
      <c r="CDR312" s="228"/>
      <c r="CDS312" s="228"/>
      <c r="CDT312" s="228"/>
      <c r="CDU312" s="228"/>
      <c r="CDV312" s="228"/>
      <c r="CDW312" s="228"/>
      <c r="CDX312" s="229"/>
      <c r="CDY312" s="230"/>
      <c r="CDZ312" s="230"/>
      <c r="CEA312" s="231"/>
      <c r="CEB312" s="229"/>
      <c r="CEC312" s="230"/>
      <c r="CED312" s="229"/>
      <c r="CEE312" s="229"/>
      <c r="CEF312" s="230"/>
      <c r="CEG312" s="230"/>
      <c r="CEH312" s="230"/>
      <c r="CEI312" s="230"/>
      <c r="CEJ312" s="230"/>
      <c r="CEK312" s="230"/>
      <c r="CEL312" s="230"/>
      <c r="CEM312" s="230"/>
      <c r="CEN312" s="230"/>
      <c r="CEO312" s="230"/>
      <c r="CEP312" s="230"/>
      <c r="CEQ312" s="230"/>
      <c r="CER312" s="229"/>
      <c r="CES312" s="226"/>
      <c r="CET312" s="227"/>
      <c r="CEU312" s="227"/>
      <c r="CEV312" s="227"/>
      <c r="CEW312" s="228"/>
      <c r="CEX312" s="228"/>
      <c r="CEY312" s="228"/>
      <c r="CEZ312" s="228"/>
      <c r="CFA312" s="228"/>
      <c r="CFB312" s="228"/>
      <c r="CFC312" s="229"/>
      <c r="CFD312" s="230"/>
      <c r="CFE312" s="230"/>
      <c r="CFF312" s="231"/>
      <c r="CFG312" s="229"/>
      <c r="CFH312" s="230"/>
      <c r="CFI312" s="229"/>
      <c r="CFJ312" s="229"/>
      <c r="CFK312" s="230"/>
      <c r="CFL312" s="230"/>
      <c r="CFM312" s="230"/>
      <c r="CFN312" s="230"/>
      <c r="CFO312" s="230"/>
      <c r="CFP312" s="230"/>
      <c r="CFQ312" s="230"/>
      <c r="CFR312" s="230"/>
      <c r="CFS312" s="230"/>
      <c r="CFT312" s="230"/>
      <c r="CFU312" s="230"/>
      <c r="CFV312" s="230"/>
      <c r="CFW312" s="229"/>
      <c r="CFX312" s="226"/>
      <c r="CFY312" s="227"/>
      <c r="CFZ312" s="227"/>
      <c r="CGA312" s="227"/>
      <c r="CGB312" s="228"/>
      <c r="CGC312" s="228"/>
      <c r="CGD312" s="228"/>
      <c r="CGE312" s="228"/>
      <c r="CGF312" s="228"/>
      <c r="CGG312" s="228"/>
      <c r="CGH312" s="229"/>
      <c r="CGI312" s="230"/>
      <c r="CGJ312" s="230"/>
      <c r="CGK312" s="231"/>
      <c r="CGL312" s="229"/>
      <c r="CGM312" s="230"/>
      <c r="CGN312" s="229"/>
      <c r="CGO312" s="229"/>
      <c r="CGP312" s="230"/>
      <c r="CGQ312" s="230"/>
      <c r="CGR312" s="230"/>
      <c r="CGS312" s="230"/>
      <c r="CGT312" s="230"/>
      <c r="CGU312" s="230"/>
      <c r="CGV312" s="230"/>
      <c r="CGW312" s="230"/>
      <c r="CGX312" s="230"/>
      <c r="CGY312" s="230"/>
      <c r="CGZ312" s="230"/>
      <c r="CHA312" s="230"/>
      <c r="CHB312" s="229"/>
      <c r="CHC312" s="226"/>
      <c r="CHD312" s="227"/>
      <c r="CHE312" s="227"/>
      <c r="CHF312" s="227"/>
      <c r="CHG312" s="228"/>
      <c r="CHH312" s="228"/>
      <c r="CHI312" s="228"/>
      <c r="CHJ312" s="228"/>
      <c r="CHK312" s="228"/>
      <c r="CHL312" s="228"/>
      <c r="CHM312" s="229"/>
      <c r="CHN312" s="230"/>
      <c r="CHO312" s="230"/>
      <c r="CHP312" s="231"/>
      <c r="CHQ312" s="229"/>
      <c r="CHR312" s="230"/>
      <c r="CHS312" s="229"/>
      <c r="CHT312" s="229"/>
      <c r="CHU312" s="230"/>
      <c r="CHV312" s="230"/>
      <c r="CHW312" s="230"/>
      <c r="CHX312" s="230"/>
      <c r="CHY312" s="230"/>
      <c r="CHZ312" s="230"/>
      <c r="CIA312" s="230"/>
      <c r="CIB312" s="230"/>
      <c r="CIC312" s="230"/>
      <c r="CID312" s="230"/>
      <c r="CIE312" s="230"/>
      <c r="CIF312" s="230"/>
      <c r="CIG312" s="229"/>
      <c r="CIH312" s="226"/>
      <c r="CII312" s="227"/>
      <c r="CIJ312" s="227"/>
      <c r="CIK312" s="227"/>
      <c r="CIL312" s="228"/>
      <c r="CIM312" s="228"/>
      <c r="CIN312" s="228"/>
      <c r="CIO312" s="228"/>
      <c r="CIP312" s="228"/>
      <c r="CIQ312" s="228"/>
      <c r="CIR312" s="229"/>
      <c r="CIS312" s="230"/>
      <c r="CIT312" s="230"/>
      <c r="CIU312" s="231"/>
      <c r="CIV312" s="229"/>
      <c r="CIW312" s="230"/>
      <c r="CIX312" s="229"/>
      <c r="CIY312" s="229"/>
      <c r="CIZ312" s="230"/>
      <c r="CJA312" s="230"/>
      <c r="CJB312" s="230"/>
      <c r="CJC312" s="230"/>
      <c r="CJD312" s="230"/>
      <c r="CJE312" s="230"/>
      <c r="CJF312" s="230"/>
      <c r="CJG312" s="230"/>
      <c r="CJH312" s="230"/>
      <c r="CJI312" s="230"/>
      <c r="CJJ312" s="230"/>
      <c r="CJK312" s="230"/>
      <c r="CJL312" s="229"/>
      <c r="CJM312" s="226"/>
      <c r="CJN312" s="227"/>
      <c r="CJO312" s="227"/>
      <c r="CJP312" s="227"/>
      <c r="CJQ312" s="228"/>
      <c r="CJR312" s="228"/>
      <c r="CJS312" s="228"/>
      <c r="CJT312" s="228"/>
      <c r="CJU312" s="228"/>
      <c r="CJV312" s="228"/>
      <c r="CJW312" s="229"/>
      <c r="CJX312" s="230"/>
      <c r="CJY312" s="230"/>
      <c r="CJZ312" s="231"/>
      <c r="CKA312" s="229"/>
      <c r="CKB312" s="230"/>
      <c r="CKC312" s="229"/>
      <c r="CKD312" s="229"/>
      <c r="CKE312" s="230"/>
      <c r="CKF312" s="230"/>
      <c r="CKG312" s="230"/>
      <c r="CKH312" s="230"/>
      <c r="CKI312" s="230"/>
      <c r="CKJ312" s="230"/>
      <c r="CKK312" s="230"/>
      <c r="CKL312" s="230"/>
      <c r="CKM312" s="230"/>
      <c r="CKN312" s="230"/>
      <c r="CKO312" s="230"/>
      <c r="CKP312" s="230"/>
      <c r="CKQ312" s="229"/>
      <c r="CKR312" s="226"/>
      <c r="CKS312" s="227"/>
      <c r="CKT312" s="227"/>
      <c r="CKU312" s="227"/>
      <c r="CKV312" s="228"/>
      <c r="CKW312" s="228"/>
      <c r="CKX312" s="228"/>
      <c r="CKY312" s="228"/>
      <c r="CKZ312" s="228"/>
      <c r="CLA312" s="228"/>
      <c r="CLB312" s="229"/>
      <c r="CLC312" s="230"/>
      <c r="CLD312" s="230"/>
      <c r="CLE312" s="231"/>
      <c r="CLF312" s="229"/>
      <c r="CLG312" s="230"/>
      <c r="CLH312" s="229"/>
      <c r="CLI312" s="229"/>
      <c r="CLJ312" s="230"/>
      <c r="CLK312" s="230"/>
      <c r="CLL312" s="230"/>
      <c r="CLM312" s="230"/>
      <c r="CLN312" s="230"/>
      <c r="CLO312" s="230"/>
      <c r="CLP312" s="230"/>
      <c r="CLQ312" s="230"/>
      <c r="CLR312" s="230"/>
      <c r="CLS312" s="230"/>
      <c r="CLT312" s="230"/>
      <c r="CLU312" s="230"/>
      <c r="CLV312" s="229"/>
      <c r="CLW312" s="226"/>
      <c r="CLX312" s="227"/>
      <c r="CLY312" s="227"/>
      <c r="CLZ312" s="227"/>
      <c r="CMA312" s="228"/>
      <c r="CMB312" s="228"/>
      <c r="CMC312" s="228"/>
      <c r="CMD312" s="228"/>
      <c r="CME312" s="228"/>
      <c r="CMF312" s="228"/>
      <c r="CMG312" s="229"/>
      <c r="CMH312" s="230"/>
      <c r="CMI312" s="230"/>
      <c r="CMJ312" s="231"/>
      <c r="CMK312" s="229"/>
      <c r="CML312" s="230"/>
      <c r="CMM312" s="229"/>
      <c r="CMN312" s="229"/>
      <c r="CMO312" s="230"/>
      <c r="CMP312" s="230"/>
      <c r="CMQ312" s="230"/>
      <c r="CMR312" s="230"/>
      <c r="CMS312" s="230"/>
      <c r="CMT312" s="230"/>
      <c r="CMU312" s="230"/>
      <c r="CMV312" s="230"/>
      <c r="CMW312" s="230"/>
      <c r="CMX312" s="230"/>
      <c r="CMY312" s="230"/>
      <c r="CMZ312" s="230"/>
      <c r="CNA312" s="229"/>
      <c r="CNB312" s="226"/>
      <c r="CNC312" s="227"/>
      <c r="CND312" s="227"/>
      <c r="CNE312" s="227"/>
      <c r="CNF312" s="228"/>
      <c r="CNG312" s="228"/>
      <c r="CNH312" s="228"/>
      <c r="CNI312" s="228"/>
      <c r="CNJ312" s="228"/>
      <c r="CNK312" s="228"/>
      <c r="CNL312" s="229"/>
      <c r="CNM312" s="230"/>
      <c r="CNN312" s="230"/>
      <c r="CNO312" s="231"/>
      <c r="CNP312" s="229"/>
      <c r="CNQ312" s="230"/>
      <c r="CNR312" s="229"/>
      <c r="CNS312" s="229"/>
      <c r="CNT312" s="230"/>
      <c r="CNU312" s="230"/>
      <c r="CNV312" s="230"/>
      <c r="CNW312" s="230"/>
      <c r="CNX312" s="230"/>
      <c r="CNY312" s="230"/>
      <c r="CNZ312" s="230"/>
      <c r="COA312" s="230"/>
      <c r="COB312" s="230"/>
      <c r="COC312" s="230"/>
      <c r="COD312" s="230"/>
      <c r="COE312" s="230"/>
      <c r="COF312" s="229"/>
      <c r="COG312" s="226"/>
      <c r="COH312" s="227"/>
      <c r="COI312" s="227"/>
      <c r="COJ312" s="227"/>
      <c r="COK312" s="228"/>
      <c r="COL312" s="228"/>
      <c r="COM312" s="228"/>
      <c r="CON312" s="228"/>
      <c r="COO312" s="228"/>
      <c r="COP312" s="228"/>
      <c r="COQ312" s="229"/>
      <c r="COR312" s="230"/>
      <c r="COS312" s="230"/>
      <c r="COT312" s="231"/>
      <c r="COU312" s="229"/>
      <c r="COV312" s="230"/>
      <c r="COW312" s="229"/>
      <c r="COX312" s="229"/>
      <c r="COY312" s="230"/>
      <c r="COZ312" s="230"/>
      <c r="CPA312" s="230"/>
      <c r="CPB312" s="230"/>
      <c r="CPC312" s="230"/>
      <c r="CPD312" s="230"/>
      <c r="CPE312" s="230"/>
      <c r="CPF312" s="230"/>
      <c r="CPG312" s="230"/>
      <c r="CPH312" s="230"/>
      <c r="CPI312" s="230"/>
      <c r="CPJ312" s="230"/>
      <c r="CPK312" s="229"/>
      <c r="CPL312" s="226"/>
      <c r="CPM312" s="227"/>
      <c r="CPN312" s="227"/>
      <c r="CPO312" s="227"/>
      <c r="CPP312" s="228"/>
      <c r="CPQ312" s="228"/>
      <c r="CPR312" s="228"/>
      <c r="CPS312" s="228"/>
      <c r="CPT312" s="228"/>
      <c r="CPU312" s="228"/>
      <c r="CPV312" s="229"/>
      <c r="CPW312" s="230"/>
      <c r="CPX312" s="230"/>
      <c r="CPY312" s="231"/>
      <c r="CPZ312" s="229"/>
      <c r="CQA312" s="230"/>
      <c r="CQB312" s="229"/>
      <c r="CQC312" s="229"/>
      <c r="CQD312" s="230"/>
      <c r="CQE312" s="230"/>
      <c r="CQF312" s="230"/>
      <c r="CQG312" s="230"/>
      <c r="CQH312" s="230"/>
      <c r="CQI312" s="230"/>
      <c r="CQJ312" s="230"/>
      <c r="CQK312" s="230"/>
      <c r="CQL312" s="230"/>
      <c r="CQM312" s="230"/>
      <c r="CQN312" s="230"/>
      <c r="CQO312" s="230"/>
      <c r="CQP312" s="229"/>
      <c r="CQQ312" s="226"/>
      <c r="CQR312" s="227"/>
      <c r="CQS312" s="227"/>
      <c r="CQT312" s="227"/>
      <c r="CQU312" s="228"/>
      <c r="CQV312" s="228"/>
      <c r="CQW312" s="228"/>
      <c r="CQX312" s="228"/>
      <c r="CQY312" s="228"/>
      <c r="CQZ312" s="228"/>
      <c r="CRA312" s="229"/>
      <c r="CRB312" s="230"/>
      <c r="CRC312" s="230"/>
      <c r="CRD312" s="231"/>
      <c r="CRE312" s="229"/>
      <c r="CRF312" s="230"/>
      <c r="CRG312" s="229"/>
      <c r="CRH312" s="229"/>
      <c r="CRI312" s="230"/>
      <c r="CRJ312" s="230"/>
      <c r="CRK312" s="230"/>
      <c r="CRL312" s="230"/>
      <c r="CRM312" s="230"/>
      <c r="CRN312" s="230"/>
      <c r="CRO312" s="230"/>
      <c r="CRP312" s="230"/>
      <c r="CRQ312" s="230"/>
      <c r="CRR312" s="230"/>
      <c r="CRS312" s="230"/>
      <c r="CRT312" s="230"/>
      <c r="CRU312" s="229"/>
      <c r="CRV312" s="226"/>
      <c r="CRW312" s="227"/>
      <c r="CRX312" s="227"/>
      <c r="CRY312" s="227"/>
      <c r="CRZ312" s="228"/>
      <c r="CSA312" s="228"/>
      <c r="CSB312" s="228"/>
      <c r="CSC312" s="228"/>
      <c r="CSD312" s="228"/>
      <c r="CSE312" s="228"/>
      <c r="CSF312" s="229"/>
      <c r="CSG312" s="230"/>
      <c r="CSH312" s="230"/>
      <c r="CSI312" s="231"/>
      <c r="CSJ312" s="229"/>
      <c r="CSK312" s="230"/>
      <c r="CSL312" s="229"/>
      <c r="CSM312" s="229"/>
      <c r="CSN312" s="230"/>
      <c r="CSO312" s="230"/>
      <c r="CSP312" s="230"/>
      <c r="CSQ312" s="230"/>
      <c r="CSR312" s="230"/>
      <c r="CSS312" s="230"/>
      <c r="CST312" s="230"/>
      <c r="CSU312" s="230"/>
      <c r="CSV312" s="230"/>
      <c r="CSW312" s="230"/>
      <c r="CSX312" s="230"/>
      <c r="CSY312" s="230"/>
      <c r="CSZ312" s="229"/>
      <c r="CTA312" s="226"/>
      <c r="CTB312" s="227"/>
      <c r="CTC312" s="227"/>
      <c r="CTD312" s="227"/>
      <c r="CTE312" s="228"/>
      <c r="CTF312" s="228"/>
      <c r="CTG312" s="228"/>
      <c r="CTH312" s="228"/>
      <c r="CTI312" s="228"/>
      <c r="CTJ312" s="228"/>
      <c r="CTK312" s="229"/>
      <c r="CTL312" s="230"/>
      <c r="CTM312" s="230"/>
      <c r="CTN312" s="231"/>
      <c r="CTO312" s="229"/>
      <c r="CTP312" s="230"/>
      <c r="CTQ312" s="229"/>
      <c r="CTR312" s="229"/>
      <c r="CTS312" s="230"/>
      <c r="CTT312" s="230"/>
      <c r="CTU312" s="230"/>
      <c r="CTV312" s="230"/>
      <c r="CTW312" s="230"/>
      <c r="CTX312" s="230"/>
      <c r="CTY312" s="230"/>
      <c r="CTZ312" s="230"/>
      <c r="CUA312" s="230"/>
      <c r="CUB312" s="230"/>
      <c r="CUC312" s="230"/>
      <c r="CUD312" s="230"/>
      <c r="CUE312" s="229"/>
      <c r="CUF312" s="226"/>
      <c r="CUG312" s="227"/>
      <c r="CUH312" s="227"/>
      <c r="CUI312" s="227"/>
      <c r="CUJ312" s="228"/>
      <c r="CUK312" s="228"/>
      <c r="CUL312" s="228"/>
      <c r="CUM312" s="228"/>
      <c r="CUN312" s="228"/>
      <c r="CUO312" s="228"/>
      <c r="CUP312" s="229"/>
      <c r="CUQ312" s="230"/>
      <c r="CUR312" s="230"/>
      <c r="CUS312" s="231"/>
      <c r="CUT312" s="229"/>
      <c r="CUU312" s="230"/>
      <c r="CUV312" s="229"/>
      <c r="CUW312" s="229"/>
      <c r="CUX312" s="230"/>
      <c r="CUY312" s="230"/>
      <c r="CUZ312" s="230"/>
      <c r="CVA312" s="230"/>
      <c r="CVB312" s="230"/>
      <c r="CVC312" s="230"/>
      <c r="CVD312" s="230"/>
      <c r="CVE312" s="230"/>
      <c r="CVF312" s="230"/>
      <c r="CVG312" s="230"/>
      <c r="CVH312" s="230"/>
      <c r="CVI312" s="230"/>
      <c r="CVJ312" s="229"/>
      <c r="CVK312" s="226"/>
      <c r="CVL312" s="227"/>
      <c r="CVM312" s="227"/>
      <c r="CVN312" s="227"/>
      <c r="CVO312" s="228"/>
      <c r="CVP312" s="228"/>
      <c r="CVQ312" s="228"/>
      <c r="CVR312" s="228"/>
      <c r="CVS312" s="228"/>
      <c r="CVT312" s="228"/>
      <c r="CVU312" s="229"/>
      <c r="CVV312" s="230"/>
      <c r="CVW312" s="230"/>
      <c r="CVX312" s="231"/>
      <c r="CVY312" s="229"/>
      <c r="CVZ312" s="230"/>
      <c r="CWA312" s="229"/>
      <c r="CWB312" s="229"/>
      <c r="CWC312" s="230"/>
      <c r="CWD312" s="230"/>
      <c r="CWE312" s="230"/>
      <c r="CWF312" s="230"/>
      <c r="CWG312" s="230"/>
      <c r="CWH312" s="230"/>
      <c r="CWI312" s="230"/>
      <c r="CWJ312" s="230"/>
      <c r="CWK312" s="230"/>
      <c r="CWL312" s="230"/>
      <c r="CWM312" s="230"/>
      <c r="CWN312" s="230"/>
      <c r="CWO312" s="229"/>
      <c r="CWP312" s="226"/>
      <c r="CWQ312" s="227"/>
      <c r="CWR312" s="227"/>
      <c r="CWS312" s="227"/>
      <c r="CWT312" s="228"/>
      <c r="CWU312" s="228"/>
      <c r="CWV312" s="228"/>
      <c r="CWW312" s="228"/>
      <c r="CWX312" s="228"/>
      <c r="CWY312" s="228"/>
      <c r="CWZ312" s="229"/>
      <c r="CXA312" s="230"/>
      <c r="CXB312" s="230"/>
      <c r="CXC312" s="231"/>
      <c r="CXD312" s="229"/>
      <c r="CXE312" s="230"/>
      <c r="CXF312" s="229"/>
      <c r="CXG312" s="229"/>
      <c r="CXH312" s="230"/>
      <c r="CXI312" s="230"/>
      <c r="CXJ312" s="230"/>
      <c r="CXK312" s="230"/>
      <c r="CXL312" s="230"/>
      <c r="CXM312" s="230"/>
      <c r="CXN312" s="230"/>
      <c r="CXO312" s="230"/>
      <c r="CXP312" s="230"/>
      <c r="CXQ312" s="230"/>
      <c r="CXR312" s="230"/>
      <c r="CXS312" s="230"/>
      <c r="CXT312" s="229"/>
      <c r="CXU312" s="226"/>
      <c r="CXV312" s="227"/>
      <c r="CXW312" s="227"/>
      <c r="CXX312" s="227"/>
      <c r="CXY312" s="228"/>
      <c r="CXZ312" s="228"/>
      <c r="CYA312" s="228"/>
      <c r="CYB312" s="228"/>
      <c r="CYC312" s="228"/>
      <c r="CYD312" s="228"/>
      <c r="CYE312" s="229"/>
      <c r="CYF312" s="230"/>
      <c r="CYG312" s="230"/>
      <c r="CYH312" s="231"/>
      <c r="CYI312" s="229"/>
      <c r="CYJ312" s="230"/>
      <c r="CYK312" s="229"/>
      <c r="CYL312" s="229"/>
      <c r="CYM312" s="230"/>
      <c r="CYN312" s="230"/>
      <c r="CYO312" s="230"/>
      <c r="CYP312" s="230"/>
      <c r="CYQ312" s="230"/>
      <c r="CYR312" s="230"/>
      <c r="CYS312" s="230"/>
      <c r="CYT312" s="230"/>
      <c r="CYU312" s="230"/>
      <c r="CYV312" s="230"/>
      <c r="CYW312" s="230"/>
      <c r="CYX312" s="230"/>
      <c r="CYY312" s="229"/>
      <c r="CYZ312" s="226"/>
      <c r="CZA312" s="227"/>
      <c r="CZB312" s="227"/>
      <c r="CZC312" s="227"/>
      <c r="CZD312" s="228"/>
      <c r="CZE312" s="228"/>
      <c r="CZF312" s="228"/>
      <c r="CZG312" s="228"/>
      <c r="CZH312" s="228"/>
      <c r="CZI312" s="228"/>
      <c r="CZJ312" s="229"/>
      <c r="CZK312" s="230"/>
      <c r="CZL312" s="230"/>
      <c r="CZM312" s="231"/>
      <c r="CZN312" s="229"/>
      <c r="CZO312" s="230"/>
      <c r="CZP312" s="229"/>
      <c r="CZQ312" s="229"/>
      <c r="CZR312" s="230"/>
      <c r="CZS312" s="230"/>
      <c r="CZT312" s="230"/>
      <c r="CZU312" s="230"/>
      <c r="CZV312" s="230"/>
      <c r="CZW312" s="230"/>
      <c r="CZX312" s="230"/>
      <c r="CZY312" s="230"/>
      <c r="CZZ312" s="230"/>
      <c r="DAA312" s="230"/>
      <c r="DAB312" s="230"/>
      <c r="DAC312" s="230"/>
      <c r="DAD312" s="229"/>
      <c r="DAE312" s="226"/>
      <c r="DAF312" s="227"/>
      <c r="DAG312" s="227"/>
      <c r="DAH312" s="227"/>
      <c r="DAI312" s="228"/>
      <c r="DAJ312" s="228"/>
      <c r="DAK312" s="228"/>
      <c r="DAL312" s="228"/>
      <c r="DAM312" s="228"/>
      <c r="DAN312" s="228"/>
      <c r="DAO312" s="229"/>
      <c r="DAP312" s="230"/>
      <c r="DAQ312" s="230"/>
      <c r="DAR312" s="231"/>
      <c r="DAS312" s="229"/>
      <c r="DAT312" s="230"/>
      <c r="DAU312" s="229"/>
      <c r="DAV312" s="229"/>
      <c r="DAW312" s="230"/>
      <c r="DAX312" s="230"/>
      <c r="DAY312" s="230"/>
      <c r="DAZ312" s="230"/>
      <c r="DBA312" s="230"/>
      <c r="DBB312" s="230"/>
      <c r="DBC312" s="230"/>
      <c r="DBD312" s="230"/>
      <c r="DBE312" s="230"/>
      <c r="DBF312" s="230"/>
      <c r="DBG312" s="230"/>
      <c r="DBH312" s="230"/>
      <c r="DBI312" s="229"/>
      <c r="DBJ312" s="226"/>
      <c r="DBK312" s="227"/>
      <c r="DBL312" s="227"/>
      <c r="DBM312" s="227"/>
      <c r="DBN312" s="228"/>
      <c r="DBO312" s="228"/>
      <c r="DBP312" s="228"/>
      <c r="DBQ312" s="228"/>
      <c r="DBR312" s="228"/>
      <c r="DBS312" s="228"/>
      <c r="DBT312" s="229"/>
      <c r="DBU312" s="230"/>
      <c r="DBV312" s="230"/>
      <c r="DBW312" s="231"/>
      <c r="DBX312" s="229"/>
      <c r="DBY312" s="230"/>
      <c r="DBZ312" s="229"/>
      <c r="DCA312" s="229"/>
      <c r="DCB312" s="230"/>
      <c r="DCC312" s="230"/>
      <c r="DCD312" s="230"/>
      <c r="DCE312" s="230"/>
      <c r="DCF312" s="230"/>
      <c r="DCG312" s="230"/>
      <c r="DCH312" s="230"/>
      <c r="DCI312" s="230"/>
      <c r="DCJ312" s="230"/>
      <c r="DCK312" s="230"/>
      <c r="DCL312" s="230"/>
      <c r="DCM312" s="230"/>
      <c r="DCN312" s="229"/>
      <c r="DCO312" s="226"/>
      <c r="DCP312" s="227"/>
      <c r="DCQ312" s="227"/>
      <c r="DCR312" s="227"/>
      <c r="DCS312" s="228"/>
      <c r="DCT312" s="228"/>
      <c r="DCU312" s="228"/>
      <c r="DCV312" s="228"/>
      <c r="DCW312" s="228"/>
      <c r="DCX312" s="228"/>
      <c r="DCY312" s="229"/>
      <c r="DCZ312" s="230"/>
      <c r="DDA312" s="230"/>
      <c r="DDB312" s="231"/>
      <c r="DDC312" s="229"/>
      <c r="DDD312" s="230"/>
      <c r="DDE312" s="229"/>
      <c r="DDF312" s="229"/>
      <c r="DDG312" s="230"/>
      <c r="DDH312" s="230"/>
      <c r="DDI312" s="230"/>
      <c r="DDJ312" s="230"/>
      <c r="DDK312" s="230"/>
      <c r="DDL312" s="230"/>
      <c r="DDM312" s="230"/>
      <c r="DDN312" s="230"/>
      <c r="DDO312" s="230"/>
      <c r="DDP312" s="230"/>
      <c r="DDQ312" s="230"/>
      <c r="DDR312" s="230"/>
      <c r="DDS312" s="229"/>
      <c r="DDT312" s="226"/>
      <c r="DDU312" s="227"/>
      <c r="DDV312" s="227"/>
      <c r="DDW312" s="227"/>
      <c r="DDX312" s="228"/>
      <c r="DDY312" s="228"/>
      <c r="DDZ312" s="228"/>
      <c r="DEA312" s="228"/>
      <c r="DEB312" s="228"/>
      <c r="DEC312" s="228"/>
      <c r="DED312" s="229"/>
      <c r="DEE312" s="230"/>
      <c r="DEF312" s="230"/>
      <c r="DEG312" s="231"/>
      <c r="DEH312" s="229"/>
      <c r="DEI312" s="230"/>
      <c r="DEJ312" s="229"/>
      <c r="DEK312" s="229"/>
      <c r="DEL312" s="230"/>
      <c r="DEM312" s="230"/>
      <c r="DEN312" s="230"/>
      <c r="DEO312" s="230"/>
      <c r="DEP312" s="230"/>
      <c r="DEQ312" s="230"/>
      <c r="DER312" s="230"/>
      <c r="DES312" s="230"/>
      <c r="DET312" s="230"/>
      <c r="DEU312" s="230"/>
      <c r="DEV312" s="230"/>
      <c r="DEW312" s="230"/>
      <c r="DEX312" s="229"/>
      <c r="DEY312" s="226"/>
      <c r="DEZ312" s="227"/>
      <c r="DFA312" s="227"/>
      <c r="DFB312" s="227"/>
      <c r="DFC312" s="228"/>
      <c r="DFD312" s="228"/>
      <c r="DFE312" s="228"/>
      <c r="DFF312" s="228"/>
      <c r="DFG312" s="228"/>
      <c r="DFH312" s="228"/>
      <c r="DFI312" s="229"/>
      <c r="DFJ312" s="230"/>
      <c r="DFK312" s="230"/>
      <c r="DFL312" s="231"/>
      <c r="DFM312" s="229"/>
      <c r="DFN312" s="230"/>
      <c r="DFO312" s="229"/>
      <c r="DFP312" s="229"/>
      <c r="DFQ312" s="230"/>
      <c r="DFR312" s="230"/>
      <c r="DFS312" s="230"/>
      <c r="DFT312" s="230"/>
      <c r="DFU312" s="230"/>
      <c r="DFV312" s="230"/>
      <c r="DFW312" s="230"/>
      <c r="DFX312" s="230"/>
      <c r="DFY312" s="230"/>
      <c r="DFZ312" s="230"/>
      <c r="DGA312" s="230"/>
      <c r="DGB312" s="230"/>
      <c r="DGC312" s="229"/>
      <c r="DGD312" s="226"/>
      <c r="DGE312" s="227"/>
      <c r="DGF312" s="227"/>
      <c r="DGG312" s="227"/>
      <c r="DGH312" s="228"/>
      <c r="DGI312" s="228"/>
      <c r="DGJ312" s="228"/>
      <c r="DGK312" s="228"/>
      <c r="DGL312" s="228"/>
      <c r="DGM312" s="228"/>
      <c r="DGN312" s="229"/>
      <c r="DGO312" s="230"/>
      <c r="DGP312" s="230"/>
      <c r="DGQ312" s="231"/>
      <c r="DGR312" s="229"/>
      <c r="DGS312" s="230"/>
      <c r="DGT312" s="229"/>
      <c r="DGU312" s="229"/>
      <c r="DGV312" s="230"/>
      <c r="DGW312" s="230"/>
      <c r="DGX312" s="230"/>
      <c r="DGY312" s="230"/>
      <c r="DGZ312" s="230"/>
      <c r="DHA312" s="230"/>
      <c r="DHB312" s="230"/>
      <c r="DHC312" s="230"/>
      <c r="DHD312" s="230"/>
      <c r="DHE312" s="230"/>
      <c r="DHF312" s="230"/>
      <c r="DHG312" s="230"/>
      <c r="DHH312" s="229"/>
      <c r="DHI312" s="226"/>
      <c r="DHJ312" s="227"/>
      <c r="DHK312" s="227"/>
      <c r="DHL312" s="227"/>
      <c r="DHM312" s="228"/>
      <c r="DHN312" s="228"/>
      <c r="DHO312" s="228"/>
      <c r="DHP312" s="228"/>
      <c r="DHQ312" s="228"/>
      <c r="DHR312" s="228"/>
      <c r="DHS312" s="229"/>
      <c r="DHT312" s="230"/>
      <c r="DHU312" s="230"/>
      <c r="DHV312" s="231"/>
      <c r="DHW312" s="229"/>
      <c r="DHX312" s="230"/>
      <c r="DHY312" s="229"/>
      <c r="DHZ312" s="229"/>
      <c r="DIA312" s="230"/>
      <c r="DIB312" s="230"/>
      <c r="DIC312" s="230"/>
      <c r="DID312" s="230"/>
      <c r="DIE312" s="230"/>
      <c r="DIF312" s="230"/>
      <c r="DIG312" s="230"/>
      <c r="DIH312" s="230"/>
      <c r="DII312" s="230"/>
      <c r="DIJ312" s="230"/>
      <c r="DIK312" s="230"/>
      <c r="DIL312" s="230"/>
      <c r="DIM312" s="229"/>
      <c r="DIN312" s="226"/>
      <c r="DIO312" s="227"/>
      <c r="DIP312" s="227"/>
      <c r="DIQ312" s="227"/>
      <c r="DIR312" s="228"/>
      <c r="DIS312" s="228"/>
      <c r="DIT312" s="228"/>
      <c r="DIU312" s="228"/>
      <c r="DIV312" s="228"/>
      <c r="DIW312" s="228"/>
      <c r="DIX312" s="229"/>
      <c r="DIY312" s="230"/>
      <c r="DIZ312" s="230"/>
      <c r="DJA312" s="231"/>
      <c r="DJB312" s="229"/>
      <c r="DJC312" s="230"/>
      <c r="DJD312" s="229"/>
      <c r="DJE312" s="229"/>
      <c r="DJF312" s="230"/>
      <c r="DJG312" s="230"/>
      <c r="DJH312" s="230"/>
      <c r="DJI312" s="230"/>
      <c r="DJJ312" s="230"/>
      <c r="DJK312" s="230"/>
      <c r="DJL312" s="230"/>
      <c r="DJM312" s="230"/>
      <c r="DJN312" s="230"/>
      <c r="DJO312" s="230"/>
      <c r="DJP312" s="230"/>
      <c r="DJQ312" s="230"/>
      <c r="DJR312" s="229"/>
      <c r="DJS312" s="226"/>
      <c r="DJT312" s="227"/>
      <c r="DJU312" s="227"/>
      <c r="DJV312" s="227"/>
      <c r="DJW312" s="228"/>
      <c r="DJX312" s="228"/>
      <c r="DJY312" s="228"/>
      <c r="DJZ312" s="228"/>
      <c r="DKA312" s="228"/>
      <c r="DKB312" s="228"/>
      <c r="DKC312" s="229"/>
      <c r="DKD312" s="230"/>
      <c r="DKE312" s="230"/>
      <c r="DKF312" s="231"/>
      <c r="DKG312" s="229"/>
      <c r="DKH312" s="230"/>
      <c r="DKI312" s="229"/>
      <c r="DKJ312" s="229"/>
      <c r="DKK312" s="230"/>
      <c r="DKL312" s="230"/>
      <c r="DKM312" s="230"/>
      <c r="DKN312" s="230"/>
      <c r="DKO312" s="230"/>
      <c r="DKP312" s="230"/>
      <c r="DKQ312" s="230"/>
      <c r="DKR312" s="230"/>
      <c r="DKS312" s="230"/>
      <c r="DKT312" s="230"/>
      <c r="DKU312" s="230"/>
      <c r="DKV312" s="230"/>
      <c r="DKW312" s="229"/>
      <c r="DKX312" s="226"/>
      <c r="DKY312" s="227"/>
      <c r="DKZ312" s="227"/>
      <c r="DLA312" s="227"/>
      <c r="DLB312" s="228"/>
      <c r="DLC312" s="228"/>
      <c r="DLD312" s="228"/>
      <c r="DLE312" s="228"/>
      <c r="DLF312" s="228"/>
      <c r="DLG312" s="228"/>
      <c r="DLH312" s="229"/>
      <c r="DLI312" s="230"/>
      <c r="DLJ312" s="230"/>
      <c r="DLK312" s="231"/>
      <c r="DLL312" s="229"/>
      <c r="DLM312" s="230"/>
      <c r="DLN312" s="229"/>
      <c r="DLO312" s="229"/>
      <c r="DLP312" s="230"/>
      <c r="DLQ312" s="230"/>
      <c r="DLR312" s="230"/>
      <c r="DLS312" s="230"/>
      <c r="DLT312" s="230"/>
      <c r="DLU312" s="230"/>
      <c r="DLV312" s="230"/>
      <c r="DLW312" s="230"/>
      <c r="DLX312" s="230"/>
      <c r="DLY312" s="230"/>
      <c r="DLZ312" s="230"/>
      <c r="DMA312" s="230"/>
      <c r="DMB312" s="229"/>
      <c r="DMC312" s="226"/>
      <c r="DMD312" s="227"/>
      <c r="DME312" s="227"/>
      <c r="DMF312" s="227"/>
      <c r="DMG312" s="228"/>
      <c r="DMH312" s="228"/>
      <c r="DMI312" s="228"/>
      <c r="DMJ312" s="228"/>
      <c r="DMK312" s="228"/>
      <c r="DML312" s="228"/>
      <c r="DMM312" s="229"/>
      <c r="DMN312" s="230"/>
      <c r="DMO312" s="230"/>
      <c r="DMP312" s="231"/>
      <c r="DMQ312" s="229"/>
      <c r="DMR312" s="230"/>
      <c r="DMS312" s="229"/>
      <c r="DMT312" s="229"/>
      <c r="DMU312" s="230"/>
      <c r="DMV312" s="230"/>
      <c r="DMW312" s="230"/>
      <c r="DMX312" s="230"/>
      <c r="DMY312" s="230"/>
      <c r="DMZ312" s="230"/>
      <c r="DNA312" s="230"/>
      <c r="DNB312" s="230"/>
      <c r="DNC312" s="230"/>
      <c r="DND312" s="230"/>
      <c r="DNE312" s="230"/>
      <c r="DNF312" s="230"/>
      <c r="DNG312" s="229"/>
      <c r="DNH312" s="226"/>
      <c r="DNI312" s="227"/>
      <c r="DNJ312" s="227"/>
      <c r="DNK312" s="227"/>
      <c r="DNL312" s="228"/>
      <c r="DNM312" s="228"/>
      <c r="DNN312" s="228"/>
      <c r="DNO312" s="228"/>
      <c r="DNP312" s="228"/>
      <c r="DNQ312" s="228"/>
      <c r="DNR312" s="229"/>
      <c r="DNS312" s="230"/>
      <c r="DNT312" s="230"/>
      <c r="DNU312" s="231"/>
      <c r="DNV312" s="229"/>
      <c r="DNW312" s="230"/>
      <c r="DNX312" s="229"/>
      <c r="DNY312" s="229"/>
      <c r="DNZ312" s="230"/>
      <c r="DOA312" s="230"/>
      <c r="DOB312" s="230"/>
      <c r="DOC312" s="230"/>
      <c r="DOD312" s="230"/>
      <c r="DOE312" s="230"/>
      <c r="DOF312" s="230"/>
      <c r="DOG312" s="230"/>
      <c r="DOH312" s="230"/>
      <c r="DOI312" s="230"/>
      <c r="DOJ312" s="230"/>
      <c r="DOK312" s="230"/>
      <c r="DOL312" s="229"/>
      <c r="DOM312" s="226"/>
      <c r="DON312" s="227"/>
      <c r="DOO312" s="227"/>
      <c r="DOP312" s="227"/>
      <c r="DOQ312" s="228"/>
      <c r="DOR312" s="228"/>
      <c r="DOS312" s="228"/>
      <c r="DOT312" s="228"/>
      <c r="DOU312" s="228"/>
      <c r="DOV312" s="228"/>
      <c r="DOW312" s="229"/>
      <c r="DOX312" s="230"/>
      <c r="DOY312" s="230"/>
      <c r="DOZ312" s="231"/>
      <c r="DPA312" s="229"/>
      <c r="DPB312" s="230"/>
      <c r="DPC312" s="229"/>
      <c r="DPD312" s="229"/>
      <c r="DPE312" s="230"/>
      <c r="DPF312" s="230"/>
      <c r="DPG312" s="230"/>
      <c r="DPH312" s="230"/>
      <c r="DPI312" s="230"/>
      <c r="DPJ312" s="230"/>
      <c r="DPK312" s="230"/>
      <c r="DPL312" s="230"/>
      <c r="DPM312" s="230"/>
      <c r="DPN312" s="230"/>
      <c r="DPO312" s="230"/>
      <c r="DPP312" s="230"/>
      <c r="DPQ312" s="229"/>
      <c r="DPR312" s="226"/>
      <c r="DPS312" s="227"/>
      <c r="DPT312" s="227"/>
      <c r="DPU312" s="227"/>
      <c r="DPV312" s="228"/>
      <c r="DPW312" s="228"/>
      <c r="DPX312" s="228"/>
      <c r="DPY312" s="228"/>
      <c r="DPZ312" s="228"/>
      <c r="DQA312" s="228"/>
      <c r="DQB312" s="229"/>
      <c r="DQC312" s="230"/>
      <c r="DQD312" s="230"/>
      <c r="DQE312" s="231"/>
      <c r="DQF312" s="229"/>
      <c r="DQG312" s="230"/>
      <c r="DQH312" s="229"/>
      <c r="DQI312" s="229"/>
      <c r="DQJ312" s="230"/>
      <c r="DQK312" s="230"/>
      <c r="DQL312" s="230"/>
      <c r="DQM312" s="230"/>
      <c r="DQN312" s="230"/>
      <c r="DQO312" s="230"/>
      <c r="DQP312" s="230"/>
      <c r="DQQ312" s="230"/>
      <c r="DQR312" s="230"/>
      <c r="DQS312" s="230"/>
      <c r="DQT312" s="230"/>
      <c r="DQU312" s="230"/>
      <c r="DQV312" s="229"/>
      <c r="DQW312" s="226"/>
      <c r="DQX312" s="227"/>
      <c r="DQY312" s="227"/>
      <c r="DQZ312" s="227"/>
      <c r="DRA312" s="228"/>
      <c r="DRB312" s="228"/>
      <c r="DRC312" s="228"/>
      <c r="DRD312" s="228"/>
      <c r="DRE312" s="228"/>
      <c r="DRF312" s="228"/>
      <c r="DRG312" s="229"/>
      <c r="DRH312" s="230"/>
      <c r="DRI312" s="230"/>
      <c r="DRJ312" s="231"/>
      <c r="DRK312" s="229"/>
      <c r="DRL312" s="230"/>
      <c r="DRM312" s="229"/>
      <c r="DRN312" s="229"/>
      <c r="DRO312" s="230"/>
      <c r="DRP312" s="230"/>
      <c r="DRQ312" s="230"/>
      <c r="DRR312" s="230"/>
      <c r="DRS312" s="230"/>
      <c r="DRT312" s="230"/>
      <c r="DRU312" s="230"/>
      <c r="DRV312" s="230"/>
      <c r="DRW312" s="230"/>
      <c r="DRX312" s="230"/>
      <c r="DRY312" s="230"/>
      <c r="DRZ312" s="230"/>
      <c r="DSA312" s="229"/>
      <c r="DSB312" s="226"/>
      <c r="DSC312" s="227"/>
      <c r="DSD312" s="227"/>
      <c r="DSE312" s="227"/>
      <c r="DSF312" s="228"/>
      <c r="DSG312" s="228"/>
      <c r="DSH312" s="228"/>
      <c r="DSI312" s="228"/>
      <c r="DSJ312" s="228"/>
      <c r="DSK312" s="228"/>
      <c r="DSL312" s="229"/>
      <c r="DSM312" s="230"/>
      <c r="DSN312" s="230"/>
      <c r="DSO312" s="231"/>
      <c r="DSP312" s="229"/>
      <c r="DSQ312" s="230"/>
      <c r="DSR312" s="229"/>
      <c r="DSS312" s="229"/>
      <c r="DST312" s="230"/>
      <c r="DSU312" s="230"/>
      <c r="DSV312" s="230"/>
      <c r="DSW312" s="230"/>
      <c r="DSX312" s="230"/>
      <c r="DSY312" s="230"/>
      <c r="DSZ312" s="230"/>
      <c r="DTA312" s="230"/>
      <c r="DTB312" s="230"/>
      <c r="DTC312" s="230"/>
      <c r="DTD312" s="230"/>
      <c r="DTE312" s="230"/>
      <c r="DTF312" s="229"/>
      <c r="DTG312" s="226"/>
      <c r="DTH312" s="227"/>
      <c r="DTI312" s="227"/>
      <c r="DTJ312" s="227"/>
      <c r="DTK312" s="228"/>
      <c r="DTL312" s="228"/>
      <c r="DTM312" s="228"/>
      <c r="DTN312" s="228"/>
      <c r="DTO312" s="228"/>
      <c r="DTP312" s="228"/>
      <c r="DTQ312" s="229"/>
      <c r="DTR312" s="230"/>
      <c r="DTS312" s="230"/>
      <c r="DTT312" s="231"/>
      <c r="DTU312" s="229"/>
      <c r="DTV312" s="230"/>
      <c r="DTW312" s="229"/>
      <c r="DTX312" s="229"/>
      <c r="DTY312" s="230"/>
      <c r="DTZ312" s="230"/>
      <c r="DUA312" s="230"/>
      <c r="DUB312" s="230"/>
      <c r="DUC312" s="230"/>
      <c r="DUD312" s="230"/>
      <c r="DUE312" s="230"/>
      <c r="DUF312" s="230"/>
      <c r="DUG312" s="230"/>
      <c r="DUH312" s="230"/>
      <c r="DUI312" s="230"/>
      <c r="DUJ312" s="230"/>
      <c r="DUK312" s="229"/>
      <c r="DUL312" s="226"/>
      <c r="DUM312" s="227"/>
      <c r="DUN312" s="227"/>
      <c r="DUO312" s="227"/>
      <c r="DUP312" s="228"/>
      <c r="DUQ312" s="228"/>
      <c r="DUR312" s="228"/>
      <c r="DUS312" s="228"/>
      <c r="DUT312" s="228"/>
      <c r="DUU312" s="228"/>
      <c r="DUV312" s="229"/>
      <c r="DUW312" s="230"/>
      <c r="DUX312" s="230"/>
      <c r="DUY312" s="231"/>
      <c r="DUZ312" s="229"/>
      <c r="DVA312" s="230"/>
      <c r="DVB312" s="229"/>
      <c r="DVC312" s="229"/>
      <c r="DVD312" s="230"/>
      <c r="DVE312" s="230"/>
      <c r="DVF312" s="230"/>
      <c r="DVG312" s="230"/>
      <c r="DVH312" s="230"/>
      <c r="DVI312" s="230"/>
      <c r="DVJ312" s="230"/>
      <c r="DVK312" s="230"/>
      <c r="DVL312" s="230"/>
      <c r="DVM312" s="230"/>
      <c r="DVN312" s="230"/>
      <c r="DVO312" s="230"/>
      <c r="DVP312" s="229"/>
      <c r="DVQ312" s="226"/>
      <c r="DVR312" s="227"/>
      <c r="DVS312" s="227"/>
      <c r="DVT312" s="227"/>
      <c r="DVU312" s="228"/>
      <c r="DVV312" s="228"/>
      <c r="DVW312" s="228"/>
      <c r="DVX312" s="228"/>
      <c r="DVY312" s="228"/>
      <c r="DVZ312" s="228"/>
      <c r="DWA312" s="229"/>
      <c r="DWB312" s="230"/>
      <c r="DWC312" s="230"/>
      <c r="DWD312" s="231"/>
      <c r="DWE312" s="229"/>
      <c r="DWF312" s="230"/>
      <c r="DWG312" s="229"/>
      <c r="DWH312" s="229"/>
      <c r="DWI312" s="230"/>
      <c r="DWJ312" s="230"/>
      <c r="DWK312" s="230"/>
      <c r="DWL312" s="230"/>
      <c r="DWM312" s="230"/>
      <c r="DWN312" s="230"/>
      <c r="DWO312" s="230"/>
      <c r="DWP312" s="230"/>
      <c r="DWQ312" s="230"/>
      <c r="DWR312" s="230"/>
      <c r="DWS312" s="230"/>
      <c r="DWT312" s="230"/>
      <c r="DWU312" s="229"/>
      <c r="DWV312" s="226"/>
      <c r="DWW312" s="227"/>
      <c r="DWX312" s="227"/>
      <c r="DWY312" s="227"/>
      <c r="DWZ312" s="228"/>
      <c r="DXA312" s="228"/>
      <c r="DXB312" s="228"/>
      <c r="DXC312" s="228"/>
      <c r="DXD312" s="228"/>
      <c r="DXE312" s="228"/>
      <c r="DXF312" s="229"/>
      <c r="DXG312" s="230"/>
      <c r="DXH312" s="230"/>
      <c r="DXI312" s="231"/>
      <c r="DXJ312" s="229"/>
      <c r="DXK312" s="230"/>
      <c r="DXL312" s="229"/>
      <c r="DXM312" s="229"/>
      <c r="DXN312" s="230"/>
      <c r="DXO312" s="230"/>
      <c r="DXP312" s="230"/>
      <c r="DXQ312" s="230"/>
      <c r="DXR312" s="230"/>
      <c r="DXS312" s="230"/>
      <c r="DXT312" s="230"/>
      <c r="DXU312" s="230"/>
      <c r="DXV312" s="230"/>
      <c r="DXW312" s="230"/>
      <c r="DXX312" s="230"/>
      <c r="DXY312" s="230"/>
      <c r="DXZ312" s="229"/>
      <c r="DYA312" s="226"/>
      <c r="DYB312" s="227"/>
      <c r="DYC312" s="227"/>
      <c r="DYD312" s="227"/>
      <c r="DYE312" s="228"/>
      <c r="DYF312" s="228"/>
      <c r="DYG312" s="228"/>
      <c r="DYH312" s="228"/>
      <c r="DYI312" s="228"/>
      <c r="DYJ312" s="228"/>
      <c r="DYK312" s="229"/>
      <c r="DYL312" s="230"/>
      <c r="DYM312" s="230"/>
      <c r="DYN312" s="231"/>
      <c r="DYO312" s="229"/>
      <c r="DYP312" s="230"/>
      <c r="DYQ312" s="229"/>
      <c r="DYR312" s="229"/>
      <c r="DYS312" s="230"/>
      <c r="DYT312" s="230"/>
      <c r="DYU312" s="230"/>
      <c r="DYV312" s="230"/>
      <c r="DYW312" s="230"/>
      <c r="DYX312" s="230"/>
      <c r="DYY312" s="230"/>
      <c r="DYZ312" s="230"/>
      <c r="DZA312" s="230"/>
      <c r="DZB312" s="230"/>
      <c r="DZC312" s="230"/>
      <c r="DZD312" s="230"/>
      <c r="DZE312" s="229"/>
      <c r="DZF312" s="226"/>
      <c r="DZG312" s="227"/>
      <c r="DZH312" s="227"/>
      <c r="DZI312" s="227"/>
      <c r="DZJ312" s="228"/>
      <c r="DZK312" s="228"/>
      <c r="DZL312" s="228"/>
      <c r="DZM312" s="228"/>
      <c r="DZN312" s="228"/>
      <c r="DZO312" s="228"/>
      <c r="DZP312" s="229"/>
      <c r="DZQ312" s="230"/>
      <c r="DZR312" s="230"/>
      <c r="DZS312" s="231"/>
      <c r="DZT312" s="229"/>
      <c r="DZU312" s="230"/>
      <c r="DZV312" s="229"/>
      <c r="DZW312" s="229"/>
      <c r="DZX312" s="230"/>
      <c r="DZY312" s="230"/>
      <c r="DZZ312" s="230"/>
      <c r="EAA312" s="230"/>
      <c r="EAB312" s="230"/>
      <c r="EAC312" s="230"/>
      <c r="EAD312" s="230"/>
      <c r="EAE312" s="230"/>
      <c r="EAF312" s="230"/>
      <c r="EAG312" s="230"/>
      <c r="EAH312" s="230"/>
      <c r="EAI312" s="230"/>
      <c r="EAJ312" s="229"/>
      <c r="EAK312" s="226"/>
      <c r="EAL312" s="227"/>
      <c r="EAM312" s="227"/>
      <c r="EAN312" s="227"/>
      <c r="EAO312" s="228"/>
      <c r="EAP312" s="228"/>
      <c r="EAQ312" s="228"/>
      <c r="EAR312" s="228"/>
      <c r="EAS312" s="228"/>
      <c r="EAT312" s="228"/>
      <c r="EAU312" s="229"/>
      <c r="EAV312" s="230"/>
      <c r="EAW312" s="230"/>
      <c r="EAX312" s="231"/>
      <c r="EAY312" s="229"/>
      <c r="EAZ312" s="230"/>
      <c r="EBA312" s="229"/>
      <c r="EBB312" s="229"/>
      <c r="EBC312" s="230"/>
      <c r="EBD312" s="230"/>
      <c r="EBE312" s="230"/>
      <c r="EBF312" s="230"/>
      <c r="EBG312" s="230"/>
      <c r="EBH312" s="230"/>
      <c r="EBI312" s="230"/>
      <c r="EBJ312" s="230"/>
      <c r="EBK312" s="230"/>
      <c r="EBL312" s="230"/>
      <c r="EBM312" s="230"/>
      <c r="EBN312" s="230"/>
      <c r="EBO312" s="229"/>
      <c r="EBP312" s="226"/>
      <c r="EBQ312" s="227"/>
      <c r="EBR312" s="227"/>
      <c r="EBS312" s="227"/>
      <c r="EBT312" s="228"/>
      <c r="EBU312" s="228"/>
      <c r="EBV312" s="228"/>
      <c r="EBW312" s="228"/>
      <c r="EBX312" s="228"/>
      <c r="EBY312" s="228"/>
      <c r="EBZ312" s="229"/>
      <c r="ECA312" s="230"/>
      <c r="ECB312" s="230"/>
      <c r="ECC312" s="231"/>
      <c r="ECD312" s="229"/>
      <c r="ECE312" s="230"/>
      <c r="ECF312" s="229"/>
      <c r="ECG312" s="229"/>
      <c r="ECH312" s="230"/>
      <c r="ECI312" s="230"/>
      <c r="ECJ312" s="230"/>
      <c r="ECK312" s="230"/>
      <c r="ECL312" s="230"/>
      <c r="ECM312" s="230"/>
      <c r="ECN312" s="230"/>
      <c r="ECO312" s="230"/>
      <c r="ECP312" s="230"/>
      <c r="ECQ312" s="230"/>
      <c r="ECR312" s="230"/>
      <c r="ECS312" s="230"/>
      <c r="ECT312" s="229"/>
      <c r="ECU312" s="226"/>
      <c r="ECV312" s="227"/>
      <c r="ECW312" s="227"/>
      <c r="ECX312" s="227"/>
      <c r="ECY312" s="228"/>
      <c r="ECZ312" s="228"/>
      <c r="EDA312" s="228"/>
      <c r="EDB312" s="228"/>
      <c r="EDC312" s="228"/>
      <c r="EDD312" s="228"/>
      <c r="EDE312" s="229"/>
      <c r="EDF312" s="230"/>
      <c r="EDG312" s="230"/>
      <c r="EDH312" s="231"/>
      <c r="EDI312" s="229"/>
      <c r="EDJ312" s="230"/>
      <c r="EDK312" s="229"/>
      <c r="EDL312" s="229"/>
      <c r="EDM312" s="230"/>
      <c r="EDN312" s="230"/>
      <c r="EDO312" s="230"/>
      <c r="EDP312" s="230"/>
      <c r="EDQ312" s="230"/>
      <c r="EDR312" s="230"/>
      <c r="EDS312" s="230"/>
      <c r="EDT312" s="230"/>
      <c r="EDU312" s="230"/>
      <c r="EDV312" s="230"/>
      <c r="EDW312" s="230"/>
      <c r="EDX312" s="230"/>
      <c r="EDY312" s="229"/>
      <c r="EDZ312" s="226"/>
      <c r="EEA312" s="227"/>
      <c r="EEB312" s="227"/>
      <c r="EEC312" s="227"/>
      <c r="EED312" s="228"/>
      <c r="EEE312" s="228"/>
      <c r="EEF312" s="228"/>
      <c r="EEG312" s="228"/>
      <c r="EEH312" s="228"/>
      <c r="EEI312" s="228"/>
      <c r="EEJ312" s="229"/>
      <c r="EEK312" s="230"/>
      <c r="EEL312" s="230"/>
      <c r="EEM312" s="231"/>
      <c r="EEN312" s="229"/>
      <c r="EEO312" s="230"/>
      <c r="EEP312" s="229"/>
      <c r="EEQ312" s="229"/>
      <c r="EER312" s="230"/>
      <c r="EES312" s="230"/>
      <c r="EET312" s="230"/>
      <c r="EEU312" s="230"/>
      <c r="EEV312" s="230"/>
      <c r="EEW312" s="230"/>
      <c r="EEX312" s="230"/>
      <c r="EEY312" s="230"/>
      <c r="EEZ312" s="230"/>
      <c r="EFA312" s="230"/>
      <c r="EFB312" s="230"/>
      <c r="EFC312" s="230"/>
      <c r="EFD312" s="229"/>
      <c r="EFE312" s="226"/>
      <c r="EFF312" s="227"/>
      <c r="EFG312" s="227"/>
      <c r="EFH312" s="227"/>
      <c r="EFI312" s="228"/>
      <c r="EFJ312" s="228"/>
      <c r="EFK312" s="228"/>
      <c r="EFL312" s="228"/>
      <c r="EFM312" s="228"/>
      <c r="EFN312" s="228"/>
      <c r="EFO312" s="229"/>
      <c r="EFP312" s="230"/>
      <c r="EFQ312" s="230"/>
      <c r="EFR312" s="231"/>
      <c r="EFS312" s="229"/>
      <c r="EFT312" s="230"/>
      <c r="EFU312" s="229"/>
      <c r="EFV312" s="229"/>
      <c r="EFW312" s="230"/>
      <c r="EFX312" s="230"/>
      <c r="EFY312" s="230"/>
      <c r="EFZ312" s="230"/>
      <c r="EGA312" s="230"/>
      <c r="EGB312" s="230"/>
      <c r="EGC312" s="230"/>
      <c r="EGD312" s="230"/>
      <c r="EGE312" s="230"/>
      <c r="EGF312" s="230"/>
      <c r="EGG312" s="230"/>
      <c r="EGH312" s="230"/>
      <c r="EGI312" s="229"/>
      <c r="EGJ312" s="226"/>
      <c r="EGK312" s="227"/>
      <c r="EGL312" s="227"/>
      <c r="EGM312" s="227"/>
      <c r="EGN312" s="228"/>
      <c r="EGO312" s="228"/>
      <c r="EGP312" s="228"/>
      <c r="EGQ312" s="228"/>
      <c r="EGR312" s="228"/>
      <c r="EGS312" s="228"/>
      <c r="EGT312" s="229"/>
      <c r="EGU312" s="230"/>
      <c r="EGV312" s="230"/>
      <c r="EGW312" s="231"/>
      <c r="EGX312" s="229"/>
      <c r="EGY312" s="230"/>
      <c r="EGZ312" s="229"/>
      <c r="EHA312" s="229"/>
      <c r="EHB312" s="230"/>
      <c r="EHC312" s="230"/>
      <c r="EHD312" s="230"/>
      <c r="EHE312" s="230"/>
      <c r="EHF312" s="230"/>
      <c r="EHG312" s="230"/>
      <c r="EHH312" s="230"/>
      <c r="EHI312" s="230"/>
      <c r="EHJ312" s="230"/>
      <c r="EHK312" s="230"/>
      <c r="EHL312" s="230"/>
      <c r="EHM312" s="230"/>
      <c r="EHN312" s="229"/>
      <c r="EHO312" s="226"/>
      <c r="EHP312" s="227"/>
      <c r="EHQ312" s="227"/>
      <c r="EHR312" s="227"/>
      <c r="EHS312" s="228"/>
      <c r="EHT312" s="228"/>
      <c r="EHU312" s="228"/>
      <c r="EHV312" s="228"/>
      <c r="EHW312" s="228"/>
      <c r="EHX312" s="228"/>
      <c r="EHY312" s="229"/>
      <c r="EHZ312" s="230"/>
      <c r="EIA312" s="230"/>
      <c r="EIB312" s="231"/>
      <c r="EIC312" s="229"/>
      <c r="EID312" s="230"/>
      <c r="EIE312" s="229"/>
      <c r="EIF312" s="229"/>
      <c r="EIG312" s="230"/>
      <c r="EIH312" s="230"/>
      <c r="EII312" s="230"/>
      <c r="EIJ312" s="230"/>
      <c r="EIK312" s="230"/>
      <c r="EIL312" s="230"/>
      <c r="EIM312" s="230"/>
      <c r="EIN312" s="230"/>
      <c r="EIO312" s="230"/>
      <c r="EIP312" s="230"/>
      <c r="EIQ312" s="230"/>
      <c r="EIR312" s="230"/>
      <c r="EIS312" s="229"/>
      <c r="EIT312" s="226"/>
      <c r="EIU312" s="227"/>
      <c r="EIV312" s="227"/>
      <c r="EIW312" s="227"/>
      <c r="EIX312" s="228"/>
      <c r="EIY312" s="228"/>
      <c r="EIZ312" s="228"/>
      <c r="EJA312" s="228"/>
      <c r="EJB312" s="228"/>
      <c r="EJC312" s="228"/>
      <c r="EJD312" s="229"/>
      <c r="EJE312" s="230"/>
      <c r="EJF312" s="230"/>
      <c r="EJG312" s="231"/>
      <c r="EJH312" s="229"/>
      <c r="EJI312" s="230"/>
      <c r="EJJ312" s="229"/>
      <c r="EJK312" s="229"/>
      <c r="EJL312" s="230"/>
      <c r="EJM312" s="230"/>
      <c r="EJN312" s="230"/>
      <c r="EJO312" s="230"/>
      <c r="EJP312" s="230"/>
      <c r="EJQ312" s="230"/>
      <c r="EJR312" s="230"/>
      <c r="EJS312" s="230"/>
      <c r="EJT312" s="230"/>
      <c r="EJU312" s="230"/>
      <c r="EJV312" s="230"/>
      <c r="EJW312" s="230"/>
      <c r="EJX312" s="229"/>
      <c r="EJY312" s="226"/>
      <c r="EJZ312" s="227"/>
      <c r="EKA312" s="227"/>
      <c r="EKB312" s="227"/>
      <c r="EKC312" s="228"/>
      <c r="EKD312" s="228"/>
      <c r="EKE312" s="228"/>
      <c r="EKF312" s="228"/>
      <c r="EKG312" s="228"/>
      <c r="EKH312" s="228"/>
      <c r="EKI312" s="229"/>
      <c r="EKJ312" s="230"/>
      <c r="EKK312" s="230"/>
      <c r="EKL312" s="231"/>
      <c r="EKM312" s="229"/>
      <c r="EKN312" s="230"/>
      <c r="EKO312" s="229"/>
      <c r="EKP312" s="229"/>
      <c r="EKQ312" s="230"/>
      <c r="EKR312" s="230"/>
      <c r="EKS312" s="230"/>
      <c r="EKT312" s="230"/>
      <c r="EKU312" s="230"/>
      <c r="EKV312" s="230"/>
      <c r="EKW312" s="230"/>
      <c r="EKX312" s="230"/>
      <c r="EKY312" s="230"/>
      <c r="EKZ312" s="230"/>
      <c r="ELA312" s="230"/>
      <c r="ELB312" s="230"/>
      <c r="ELC312" s="229"/>
      <c r="ELD312" s="226"/>
      <c r="ELE312" s="227"/>
      <c r="ELF312" s="227"/>
      <c r="ELG312" s="227"/>
      <c r="ELH312" s="228"/>
      <c r="ELI312" s="228"/>
      <c r="ELJ312" s="228"/>
      <c r="ELK312" s="228"/>
      <c r="ELL312" s="228"/>
      <c r="ELM312" s="228"/>
      <c r="ELN312" s="229"/>
      <c r="ELO312" s="230"/>
      <c r="ELP312" s="230"/>
      <c r="ELQ312" s="231"/>
      <c r="ELR312" s="229"/>
      <c r="ELS312" s="230"/>
      <c r="ELT312" s="229"/>
      <c r="ELU312" s="229"/>
      <c r="ELV312" s="230"/>
      <c r="ELW312" s="230"/>
      <c r="ELX312" s="230"/>
      <c r="ELY312" s="230"/>
      <c r="ELZ312" s="230"/>
      <c r="EMA312" s="230"/>
      <c r="EMB312" s="230"/>
      <c r="EMC312" s="230"/>
      <c r="EMD312" s="230"/>
      <c r="EME312" s="230"/>
      <c r="EMF312" s="230"/>
      <c r="EMG312" s="230"/>
      <c r="EMH312" s="229"/>
      <c r="EMI312" s="226"/>
      <c r="EMJ312" s="227"/>
      <c r="EMK312" s="227"/>
      <c r="EML312" s="227"/>
      <c r="EMM312" s="228"/>
      <c r="EMN312" s="228"/>
      <c r="EMO312" s="228"/>
      <c r="EMP312" s="228"/>
      <c r="EMQ312" s="228"/>
      <c r="EMR312" s="228"/>
      <c r="EMS312" s="229"/>
      <c r="EMT312" s="230"/>
      <c r="EMU312" s="230"/>
      <c r="EMV312" s="231"/>
      <c r="EMW312" s="229"/>
      <c r="EMX312" s="230"/>
      <c r="EMY312" s="229"/>
      <c r="EMZ312" s="229"/>
      <c r="ENA312" s="230"/>
      <c r="ENB312" s="230"/>
      <c r="ENC312" s="230"/>
      <c r="END312" s="230"/>
      <c r="ENE312" s="230"/>
      <c r="ENF312" s="230"/>
      <c r="ENG312" s="230"/>
      <c r="ENH312" s="230"/>
      <c r="ENI312" s="230"/>
      <c r="ENJ312" s="230"/>
      <c r="ENK312" s="230"/>
      <c r="ENL312" s="230"/>
      <c r="ENM312" s="229"/>
      <c r="ENN312" s="226"/>
      <c r="ENO312" s="227"/>
      <c r="ENP312" s="227"/>
      <c r="ENQ312" s="227"/>
      <c r="ENR312" s="228"/>
      <c r="ENS312" s="228"/>
      <c r="ENT312" s="228"/>
      <c r="ENU312" s="228"/>
      <c r="ENV312" s="228"/>
      <c r="ENW312" s="228"/>
      <c r="ENX312" s="229"/>
      <c r="ENY312" s="230"/>
      <c r="ENZ312" s="230"/>
      <c r="EOA312" s="231"/>
      <c r="EOB312" s="229"/>
      <c r="EOC312" s="230"/>
      <c r="EOD312" s="229"/>
      <c r="EOE312" s="229"/>
      <c r="EOF312" s="230"/>
      <c r="EOG312" s="230"/>
      <c r="EOH312" s="230"/>
      <c r="EOI312" s="230"/>
      <c r="EOJ312" s="230"/>
      <c r="EOK312" s="230"/>
      <c r="EOL312" s="230"/>
      <c r="EOM312" s="230"/>
      <c r="EON312" s="230"/>
      <c r="EOO312" s="230"/>
      <c r="EOP312" s="230"/>
      <c r="EOQ312" s="230"/>
      <c r="EOR312" s="229"/>
      <c r="EOS312" s="226"/>
      <c r="EOT312" s="227"/>
      <c r="EOU312" s="227"/>
      <c r="EOV312" s="227"/>
      <c r="EOW312" s="228"/>
      <c r="EOX312" s="228"/>
      <c r="EOY312" s="228"/>
      <c r="EOZ312" s="228"/>
      <c r="EPA312" s="228"/>
      <c r="EPB312" s="228"/>
      <c r="EPC312" s="229"/>
      <c r="EPD312" s="230"/>
      <c r="EPE312" s="230"/>
      <c r="EPF312" s="231"/>
      <c r="EPG312" s="229"/>
      <c r="EPH312" s="230"/>
      <c r="EPI312" s="229"/>
      <c r="EPJ312" s="229"/>
      <c r="EPK312" s="230"/>
      <c r="EPL312" s="230"/>
      <c r="EPM312" s="230"/>
      <c r="EPN312" s="230"/>
      <c r="EPO312" s="230"/>
      <c r="EPP312" s="230"/>
      <c r="EPQ312" s="230"/>
      <c r="EPR312" s="230"/>
      <c r="EPS312" s="230"/>
      <c r="EPT312" s="230"/>
      <c r="EPU312" s="230"/>
      <c r="EPV312" s="230"/>
      <c r="EPW312" s="229"/>
      <c r="EPX312" s="226"/>
      <c r="EPY312" s="227"/>
      <c r="EPZ312" s="227"/>
      <c r="EQA312" s="227"/>
      <c r="EQB312" s="228"/>
      <c r="EQC312" s="228"/>
      <c r="EQD312" s="228"/>
      <c r="EQE312" s="228"/>
      <c r="EQF312" s="228"/>
      <c r="EQG312" s="228"/>
      <c r="EQH312" s="229"/>
      <c r="EQI312" s="230"/>
      <c r="EQJ312" s="230"/>
      <c r="EQK312" s="231"/>
      <c r="EQL312" s="229"/>
      <c r="EQM312" s="230"/>
      <c r="EQN312" s="229"/>
      <c r="EQO312" s="229"/>
      <c r="EQP312" s="230"/>
      <c r="EQQ312" s="230"/>
      <c r="EQR312" s="230"/>
      <c r="EQS312" s="230"/>
      <c r="EQT312" s="230"/>
      <c r="EQU312" s="230"/>
      <c r="EQV312" s="230"/>
      <c r="EQW312" s="230"/>
      <c r="EQX312" s="230"/>
      <c r="EQY312" s="230"/>
      <c r="EQZ312" s="230"/>
      <c r="ERA312" s="230"/>
      <c r="ERB312" s="229"/>
      <c r="ERC312" s="226"/>
      <c r="ERD312" s="227"/>
      <c r="ERE312" s="227"/>
      <c r="ERF312" s="227"/>
      <c r="ERG312" s="228"/>
      <c r="ERH312" s="228"/>
      <c r="ERI312" s="228"/>
      <c r="ERJ312" s="228"/>
      <c r="ERK312" s="228"/>
      <c r="ERL312" s="228"/>
      <c r="ERM312" s="229"/>
      <c r="ERN312" s="230"/>
      <c r="ERO312" s="230"/>
      <c r="ERP312" s="231"/>
      <c r="ERQ312" s="229"/>
      <c r="ERR312" s="230"/>
      <c r="ERS312" s="229"/>
      <c r="ERT312" s="229"/>
      <c r="ERU312" s="230"/>
      <c r="ERV312" s="230"/>
      <c r="ERW312" s="230"/>
      <c r="ERX312" s="230"/>
      <c r="ERY312" s="230"/>
      <c r="ERZ312" s="230"/>
      <c r="ESA312" s="230"/>
      <c r="ESB312" s="230"/>
      <c r="ESC312" s="230"/>
      <c r="ESD312" s="230"/>
      <c r="ESE312" s="230"/>
      <c r="ESF312" s="230"/>
      <c r="ESG312" s="229"/>
      <c r="ESH312" s="226"/>
      <c r="ESI312" s="227"/>
      <c r="ESJ312" s="227"/>
      <c r="ESK312" s="227"/>
      <c r="ESL312" s="228"/>
      <c r="ESM312" s="228"/>
      <c r="ESN312" s="228"/>
      <c r="ESO312" s="228"/>
      <c r="ESP312" s="228"/>
      <c r="ESQ312" s="228"/>
      <c r="ESR312" s="229"/>
      <c r="ESS312" s="230"/>
      <c r="EST312" s="230"/>
      <c r="ESU312" s="231"/>
      <c r="ESV312" s="229"/>
      <c r="ESW312" s="230"/>
      <c r="ESX312" s="229"/>
      <c r="ESY312" s="229"/>
      <c r="ESZ312" s="230"/>
      <c r="ETA312" s="230"/>
      <c r="ETB312" s="230"/>
      <c r="ETC312" s="230"/>
      <c r="ETD312" s="230"/>
      <c r="ETE312" s="230"/>
      <c r="ETF312" s="230"/>
      <c r="ETG312" s="230"/>
      <c r="ETH312" s="230"/>
      <c r="ETI312" s="230"/>
      <c r="ETJ312" s="230"/>
      <c r="ETK312" s="230"/>
      <c r="ETL312" s="229"/>
      <c r="ETM312" s="226"/>
      <c r="ETN312" s="227"/>
      <c r="ETO312" s="227"/>
      <c r="ETP312" s="227"/>
      <c r="ETQ312" s="228"/>
      <c r="ETR312" s="228"/>
      <c r="ETS312" s="228"/>
      <c r="ETT312" s="228"/>
      <c r="ETU312" s="228"/>
      <c r="ETV312" s="228"/>
      <c r="ETW312" s="229"/>
      <c r="ETX312" s="230"/>
      <c r="ETY312" s="230"/>
      <c r="ETZ312" s="231"/>
      <c r="EUA312" s="229"/>
      <c r="EUB312" s="230"/>
      <c r="EUC312" s="229"/>
      <c r="EUD312" s="229"/>
      <c r="EUE312" s="230"/>
      <c r="EUF312" s="230"/>
      <c r="EUG312" s="230"/>
      <c r="EUH312" s="230"/>
      <c r="EUI312" s="230"/>
      <c r="EUJ312" s="230"/>
      <c r="EUK312" s="230"/>
      <c r="EUL312" s="230"/>
      <c r="EUM312" s="230"/>
      <c r="EUN312" s="230"/>
      <c r="EUO312" s="230"/>
      <c r="EUP312" s="230"/>
      <c r="EUQ312" s="229"/>
      <c r="EUR312" s="226"/>
      <c r="EUS312" s="227"/>
      <c r="EUT312" s="227"/>
      <c r="EUU312" s="227"/>
      <c r="EUV312" s="228"/>
      <c r="EUW312" s="228"/>
      <c r="EUX312" s="228"/>
      <c r="EUY312" s="228"/>
      <c r="EUZ312" s="228"/>
      <c r="EVA312" s="228"/>
      <c r="EVB312" s="229"/>
      <c r="EVC312" s="230"/>
      <c r="EVD312" s="230"/>
      <c r="EVE312" s="231"/>
      <c r="EVF312" s="229"/>
      <c r="EVG312" s="230"/>
      <c r="EVH312" s="229"/>
      <c r="EVI312" s="229"/>
      <c r="EVJ312" s="230"/>
      <c r="EVK312" s="230"/>
      <c r="EVL312" s="230"/>
      <c r="EVM312" s="230"/>
      <c r="EVN312" s="230"/>
      <c r="EVO312" s="230"/>
      <c r="EVP312" s="230"/>
      <c r="EVQ312" s="230"/>
      <c r="EVR312" s="230"/>
      <c r="EVS312" s="230"/>
      <c r="EVT312" s="230"/>
      <c r="EVU312" s="230"/>
      <c r="EVV312" s="229"/>
      <c r="EVW312" s="226"/>
      <c r="EVX312" s="227"/>
      <c r="EVY312" s="227"/>
      <c r="EVZ312" s="227"/>
      <c r="EWA312" s="228"/>
      <c r="EWB312" s="228"/>
      <c r="EWC312" s="228"/>
      <c r="EWD312" s="228"/>
      <c r="EWE312" s="228"/>
      <c r="EWF312" s="228"/>
      <c r="EWG312" s="229"/>
      <c r="EWH312" s="230"/>
      <c r="EWI312" s="230"/>
      <c r="EWJ312" s="231"/>
      <c r="EWK312" s="229"/>
      <c r="EWL312" s="230"/>
      <c r="EWM312" s="229"/>
      <c r="EWN312" s="229"/>
      <c r="EWO312" s="230"/>
      <c r="EWP312" s="230"/>
      <c r="EWQ312" s="230"/>
      <c r="EWR312" s="230"/>
      <c r="EWS312" s="230"/>
      <c r="EWT312" s="230"/>
      <c r="EWU312" s="230"/>
      <c r="EWV312" s="230"/>
      <c r="EWW312" s="230"/>
      <c r="EWX312" s="230"/>
      <c r="EWY312" s="230"/>
      <c r="EWZ312" s="230"/>
      <c r="EXA312" s="229"/>
      <c r="EXB312" s="226"/>
      <c r="EXC312" s="227"/>
      <c r="EXD312" s="227"/>
      <c r="EXE312" s="227"/>
      <c r="EXF312" s="228"/>
      <c r="EXG312" s="228"/>
      <c r="EXH312" s="228"/>
      <c r="EXI312" s="228"/>
      <c r="EXJ312" s="228"/>
      <c r="EXK312" s="228"/>
      <c r="EXL312" s="229"/>
      <c r="EXM312" s="230"/>
      <c r="EXN312" s="230"/>
      <c r="EXO312" s="231"/>
      <c r="EXP312" s="229"/>
      <c r="EXQ312" s="230"/>
      <c r="EXR312" s="229"/>
      <c r="EXS312" s="229"/>
      <c r="EXT312" s="230"/>
      <c r="EXU312" s="230"/>
      <c r="EXV312" s="230"/>
      <c r="EXW312" s="230"/>
      <c r="EXX312" s="230"/>
      <c r="EXY312" s="230"/>
      <c r="EXZ312" s="230"/>
      <c r="EYA312" s="230"/>
      <c r="EYB312" s="230"/>
      <c r="EYC312" s="230"/>
      <c r="EYD312" s="230"/>
      <c r="EYE312" s="230"/>
      <c r="EYF312" s="229"/>
      <c r="EYG312" s="226"/>
      <c r="EYH312" s="227"/>
      <c r="EYI312" s="227"/>
      <c r="EYJ312" s="227"/>
      <c r="EYK312" s="228"/>
      <c r="EYL312" s="228"/>
      <c r="EYM312" s="228"/>
      <c r="EYN312" s="228"/>
      <c r="EYO312" s="228"/>
      <c r="EYP312" s="228"/>
      <c r="EYQ312" s="229"/>
      <c r="EYR312" s="230"/>
      <c r="EYS312" s="230"/>
      <c r="EYT312" s="231"/>
      <c r="EYU312" s="229"/>
      <c r="EYV312" s="230"/>
      <c r="EYW312" s="229"/>
      <c r="EYX312" s="229"/>
      <c r="EYY312" s="230"/>
      <c r="EYZ312" s="230"/>
      <c r="EZA312" s="230"/>
      <c r="EZB312" s="230"/>
      <c r="EZC312" s="230"/>
      <c r="EZD312" s="230"/>
      <c r="EZE312" s="230"/>
      <c r="EZF312" s="230"/>
      <c r="EZG312" s="230"/>
      <c r="EZH312" s="230"/>
      <c r="EZI312" s="230"/>
      <c r="EZJ312" s="230"/>
      <c r="EZK312" s="229"/>
      <c r="EZL312" s="226"/>
      <c r="EZM312" s="227"/>
      <c r="EZN312" s="227"/>
      <c r="EZO312" s="227"/>
      <c r="EZP312" s="228"/>
      <c r="EZQ312" s="228"/>
      <c r="EZR312" s="228"/>
      <c r="EZS312" s="228"/>
      <c r="EZT312" s="228"/>
      <c r="EZU312" s="228"/>
      <c r="EZV312" s="229"/>
      <c r="EZW312" s="230"/>
      <c r="EZX312" s="230"/>
      <c r="EZY312" s="231"/>
      <c r="EZZ312" s="229"/>
      <c r="FAA312" s="230"/>
      <c r="FAB312" s="229"/>
      <c r="FAC312" s="229"/>
      <c r="FAD312" s="230"/>
      <c r="FAE312" s="230"/>
      <c r="FAF312" s="230"/>
      <c r="FAG312" s="230"/>
      <c r="FAH312" s="230"/>
      <c r="FAI312" s="230"/>
      <c r="FAJ312" s="230"/>
      <c r="FAK312" s="230"/>
      <c r="FAL312" s="230"/>
      <c r="FAM312" s="230"/>
      <c r="FAN312" s="230"/>
      <c r="FAO312" s="230"/>
      <c r="FAP312" s="229"/>
      <c r="FAQ312" s="226"/>
      <c r="FAR312" s="227"/>
      <c r="FAS312" s="227"/>
      <c r="FAT312" s="227"/>
      <c r="FAU312" s="228"/>
      <c r="FAV312" s="228"/>
      <c r="FAW312" s="228"/>
      <c r="FAX312" s="228"/>
      <c r="FAY312" s="228"/>
      <c r="FAZ312" s="228"/>
      <c r="FBA312" s="229"/>
      <c r="FBB312" s="230"/>
      <c r="FBC312" s="230"/>
      <c r="FBD312" s="231"/>
      <c r="FBE312" s="229"/>
      <c r="FBF312" s="230"/>
      <c r="FBG312" s="229"/>
      <c r="FBH312" s="229"/>
      <c r="FBI312" s="230"/>
      <c r="FBJ312" s="230"/>
      <c r="FBK312" s="230"/>
      <c r="FBL312" s="230"/>
      <c r="FBM312" s="230"/>
      <c r="FBN312" s="230"/>
      <c r="FBO312" s="230"/>
      <c r="FBP312" s="230"/>
      <c r="FBQ312" s="230"/>
      <c r="FBR312" s="230"/>
      <c r="FBS312" s="230"/>
      <c r="FBT312" s="230"/>
      <c r="FBU312" s="229"/>
      <c r="FBV312" s="226"/>
      <c r="FBW312" s="227"/>
      <c r="FBX312" s="227"/>
      <c r="FBY312" s="227"/>
      <c r="FBZ312" s="228"/>
      <c r="FCA312" s="228"/>
      <c r="FCB312" s="228"/>
      <c r="FCC312" s="228"/>
      <c r="FCD312" s="228"/>
      <c r="FCE312" s="228"/>
      <c r="FCF312" s="229"/>
      <c r="FCG312" s="230"/>
      <c r="FCH312" s="230"/>
      <c r="FCI312" s="231"/>
      <c r="FCJ312" s="229"/>
      <c r="FCK312" s="230"/>
      <c r="FCL312" s="229"/>
      <c r="FCM312" s="229"/>
      <c r="FCN312" s="230"/>
      <c r="FCO312" s="230"/>
      <c r="FCP312" s="230"/>
      <c r="FCQ312" s="230"/>
      <c r="FCR312" s="230"/>
      <c r="FCS312" s="230"/>
      <c r="FCT312" s="230"/>
      <c r="FCU312" s="230"/>
      <c r="FCV312" s="230"/>
      <c r="FCW312" s="230"/>
      <c r="FCX312" s="230"/>
      <c r="FCY312" s="230"/>
      <c r="FCZ312" s="229"/>
      <c r="FDA312" s="226"/>
      <c r="FDB312" s="227"/>
      <c r="FDC312" s="227"/>
      <c r="FDD312" s="227"/>
      <c r="FDE312" s="228"/>
      <c r="FDF312" s="228"/>
      <c r="FDG312" s="228"/>
      <c r="FDH312" s="228"/>
      <c r="FDI312" s="228"/>
      <c r="FDJ312" s="228"/>
      <c r="FDK312" s="229"/>
      <c r="FDL312" s="230"/>
      <c r="FDM312" s="230"/>
      <c r="FDN312" s="231"/>
      <c r="FDO312" s="229"/>
      <c r="FDP312" s="230"/>
      <c r="FDQ312" s="229"/>
      <c r="FDR312" s="229"/>
      <c r="FDS312" s="230"/>
      <c r="FDT312" s="230"/>
      <c r="FDU312" s="230"/>
      <c r="FDV312" s="230"/>
      <c r="FDW312" s="230"/>
      <c r="FDX312" s="230"/>
      <c r="FDY312" s="230"/>
      <c r="FDZ312" s="230"/>
      <c r="FEA312" s="230"/>
      <c r="FEB312" s="230"/>
      <c r="FEC312" s="230"/>
      <c r="FED312" s="230"/>
      <c r="FEE312" s="229"/>
      <c r="FEF312" s="226"/>
      <c r="FEG312" s="227"/>
      <c r="FEH312" s="227"/>
      <c r="FEI312" s="227"/>
      <c r="FEJ312" s="228"/>
      <c r="FEK312" s="228"/>
      <c r="FEL312" s="228"/>
      <c r="FEM312" s="228"/>
      <c r="FEN312" s="228"/>
      <c r="FEO312" s="228"/>
      <c r="FEP312" s="229"/>
      <c r="FEQ312" s="230"/>
      <c r="FER312" s="230"/>
      <c r="FES312" s="231"/>
      <c r="FET312" s="229"/>
      <c r="FEU312" s="230"/>
      <c r="FEV312" s="229"/>
      <c r="FEW312" s="229"/>
      <c r="FEX312" s="230"/>
      <c r="FEY312" s="230"/>
      <c r="FEZ312" s="230"/>
      <c r="FFA312" s="230"/>
      <c r="FFB312" s="230"/>
      <c r="FFC312" s="230"/>
      <c r="FFD312" s="230"/>
      <c r="FFE312" s="230"/>
      <c r="FFF312" s="230"/>
      <c r="FFG312" s="230"/>
      <c r="FFH312" s="230"/>
      <c r="FFI312" s="230"/>
      <c r="FFJ312" s="229"/>
      <c r="FFK312" s="226"/>
      <c r="FFL312" s="227"/>
      <c r="FFM312" s="227"/>
      <c r="FFN312" s="227"/>
      <c r="FFO312" s="228"/>
      <c r="FFP312" s="228"/>
      <c r="FFQ312" s="228"/>
      <c r="FFR312" s="228"/>
      <c r="FFS312" s="228"/>
      <c r="FFT312" s="228"/>
      <c r="FFU312" s="229"/>
      <c r="FFV312" s="230"/>
      <c r="FFW312" s="230"/>
      <c r="FFX312" s="231"/>
      <c r="FFY312" s="229"/>
      <c r="FFZ312" s="230"/>
      <c r="FGA312" s="229"/>
      <c r="FGB312" s="229"/>
      <c r="FGC312" s="230"/>
      <c r="FGD312" s="230"/>
      <c r="FGE312" s="230"/>
      <c r="FGF312" s="230"/>
      <c r="FGG312" s="230"/>
      <c r="FGH312" s="230"/>
      <c r="FGI312" s="230"/>
      <c r="FGJ312" s="230"/>
      <c r="FGK312" s="230"/>
      <c r="FGL312" s="230"/>
      <c r="FGM312" s="230"/>
      <c r="FGN312" s="230"/>
      <c r="FGO312" s="229"/>
      <c r="FGP312" s="226"/>
      <c r="FGQ312" s="227"/>
      <c r="FGR312" s="227"/>
      <c r="FGS312" s="227"/>
      <c r="FGT312" s="228"/>
      <c r="FGU312" s="228"/>
      <c r="FGV312" s="228"/>
      <c r="FGW312" s="228"/>
      <c r="FGX312" s="228"/>
      <c r="FGY312" s="228"/>
      <c r="FGZ312" s="229"/>
      <c r="FHA312" s="230"/>
      <c r="FHB312" s="230"/>
      <c r="FHC312" s="231"/>
      <c r="FHD312" s="229"/>
      <c r="FHE312" s="230"/>
      <c r="FHF312" s="229"/>
      <c r="FHG312" s="229"/>
      <c r="FHH312" s="230"/>
      <c r="FHI312" s="230"/>
      <c r="FHJ312" s="230"/>
      <c r="FHK312" s="230"/>
      <c r="FHL312" s="230"/>
      <c r="FHM312" s="230"/>
      <c r="FHN312" s="230"/>
      <c r="FHO312" s="230"/>
      <c r="FHP312" s="230"/>
      <c r="FHQ312" s="230"/>
      <c r="FHR312" s="230"/>
      <c r="FHS312" s="230"/>
      <c r="FHT312" s="229"/>
      <c r="FHU312" s="226"/>
      <c r="FHV312" s="227"/>
      <c r="FHW312" s="227"/>
      <c r="FHX312" s="227"/>
      <c r="FHY312" s="228"/>
      <c r="FHZ312" s="228"/>
      <c r="FIA312" s="228"/>
      <c r="FIB312" s="228"/>
      <c r="FIC312" s="228"/>
      <c r="FID312" s="228"/>
      <c r="FIE312" s="229"/>
      <c r="FIF312" s="230"/>
      <c r="FIG312" s="230"/>
      <c r="FIH312" s="231"/>
      <c r="FII312" s="229"/>
      <c r="FIJ312" s="230"/>
      <c r="FIK312" s="229"/>
      <c r="FIL312" s="229"/>
      <c r="FIM312" s="230"/>
      <c r="FIN312" s="230"/>
      <c r="FIO312" s="230"/>
      <c r="FIP312" s="230"/>
      <c r="FIQ312" s="230"/>
      <c r="FIR312" s="230"/>
      <c r="FIS312" s="230"/>
      <c r="FIT312" s="230"/>
      <c r="FIU312" s="230"/>
      <c r="FIV312" s="230"/>
      <c r="FIW312" s="230"/>
      <c r="FIX312" s="230"/>
      <c r="FIY312" s="229"/>
      <c r="FIZ312" s="226"/>
      <c r="FJA312" s="227"/>
      <c r="FJB312" s="227"/>
      <c r="FJC312" s="227"/>
      <c r="FJD312" s="228"/>
      <c r="FJE312" s="228"/>
      <c r="FJF312" s="228"/>
      <c r="FJG312" s="228"/>
      <c r="FJH312" s="228"/>
      <c r="FJI312" s="228"/>
      <c r="FJJ312" s="229"/>
      <c r="FJK312" s="230"/>
      <c r="FJL312" s="230"/>
      <c r="FJM312" s="231"/>
      <c r="FJN312" s="229"/>
      <c r="FJO312" s="230"/>
      <c r="FJP312" s="229"/>
      <c r="FJQ312" s="229"/>
      <c r="FJR312" s="230"/>
      <c r="FJS312" s="230"/>
      <c r="FJT312" s="230"/>
      <c r="FJU312" s="230"/>
      <c r="FJV312" s="230"/>
      <c r="FJW312" s="230"/>
      <c r="FJX312" s="230"/>
      <c r="FJY312" s="230"/>
      <c r="FJZ312" s="230"/>
      <c r="FKA312" s="230"/>
      <c r="FKB312" s="230"/>
      <c r="FKC312" s="230"/>
      <c r="FKD312" s="229"/>
      <c r="FKE312" s="226"/>
      <c r="FKF312" s="227"/>
      <c r="FKG312" s="227"/>
      <c r="FKH312" s="227"/>
      <c r="FKI312" s="228"/>
      <c r="FKJ312" s="228"/>
      <c r="FKK312" s="228"/>
      <c r="FKL312" s="228"/>
      <c r="FKM312" s="228"/>
      <c r="FKN312" s="228"/>
      <c r="FKO312" s="229"/>
      <c r="FKP312" s="230"/>
      <c r="FKQ312" s="230"/>
      <c r="FKR312" s="231"/>
      <c r="FKS312" s="229"/>
      <c r="FKT312" s="230"/>
      <c r="FKU312" s="229"/>
      <c r="FKV312" s="229"/>
      <c r="FKW312" s="230"/>
      <c r="FKX312" s="230"/>
      <c r="FKY312" s="230"/>
      <c r="FKZ312" s="230"/>
      <c r="FLA312" s="230"/>
      <c r="FLB312" s="230"/>
      <c r="FLC312" s="230"/>
      <c r="FLD312" s="230"/>
      <c r="FLE312" s="230"/>
      <c r="FLF312" s="230"/>
      <c r="FLG312" s="230"/>
      <c r="FLH312" s="230"/>
      <c r="FLI312" s="229"/>
      <c r="FLJ312" s="226"/>
      <c r="FLK312" s="227"/>
      <c r="FLL312" s="227"/>
      <c r="FLM312" s="227"/>
      <c r="FLN312" s="228"/>
      <c r="FLO312" s="228"/>
      <c r="FLP312" s="228"/>
      <c r="FLQ312" s="228"/>
      <c r="FLR312" s="228"/>
      <c r="FLS312" s="228"/>
      <c r="FLT312" s="229"/>
      <c r="FLU312" s="230"/>
      <c r="FLV312" s="230"/>
      <c r="FLW312" s="231"/>
      <c r="FLX312" s="229"/>
      <c r="FLY312" s="230"/>
      <c r="FLZ312" s="229"/>
      <c r="FMA312" s="229"/>
      <c r="FMB312" s="230"/>
      <c r="FMC312" s="230"/>
      <c r="FMD312" s="230"/>
      <c r="FME312" s="230"/>
      <c r="FMF312" s="230"/>
      <c r="FMG312" s="230"/>
      <c r="FMH312" s="230"/>
      <c r="FMI312" s="230"/>
      <c r="FMJ312" s="230"/>
      <c r="FMK312" s="230"/>
      <c r="FML312" s="230"/>
      <c r="FMM312" s="230"/>
      <c r="FMN312" s="229"/>
      <c r="FMO312" s="226"/>
      <c r="FMP312" s="227"/>
      <c r="FMQ312" s="227"/>
      <c r="FMR312" s="227"/>
      <c r="FMS312" s="228"/>
      <c r="FMT312" s="228"/>
      <c r="FMU312" s="228"/>
      <c r="FMV312" s="228"/>
      <c r="FMW312" s="228"/>
      <c r="FMX312" s="228"/>
      <c r="FMY312" s="229"/>
      <c r="FMZ312" s="230"/>
      <c r="FNA312" s="230"/>
      <c r="FNB312" s="231"/>
      <c r="FNC312" s="229"/>
      <c r="FND312" s="230"/>
      <c r="FNE312" s="229"/>
      <c r="FNF312" s="229"/>
      <c r="FNG312" s="230"/>
      <c r="FNH312" s="230"/>
      <c r="FNI312" s="230"/>
      <c r="FNJ312" s="230"/>
      <c r="FNK312" s="230"/>
      <c r="FNL312" s="230"/>
      <c r="FNM312" s="230"/>
      <c r="FNN312" s="230"/>
      <c r="FNO312" s="230"/>
      <c r="FNP312" s="230"/>
      <c r="FNQ312" s="230"/>
      <c r="FNR312" s="230"/>
      <c r="FNS312" s="229"/>
      <c r="FNT312" s="226"/>
      <c r="FNU312" s="227"/>
      <c r="FNV312" s="227"/>
      <c r="FNW312" s="227"/>
      <c r="FNX312" s="228"/>
      <c r="FNY312" s="228"/>
      <c r="FNZ312" s="228"/>
      <c r="FOA312" s="228"/>
      <c r="FOB312" s="228"/>
      <c r="FOC312" s="228"/>
      <c r="FOD312" s="229"/>
      <c r="FOE312" s="230"/>
      <c r="FOF312" s="230"/>
      <c r="FOG312" s="231"/>
      <c r="FOH312" s="229"/>
      <c r="FOI312" s="230"/>
      <c r="FOJ312" s="229"/>
      <c r="FOK312" s="229"/>
      <c r="FOL312" s="230"/>
      <c r="FOM312" s="230"/>
      <c r="FON312" s="230"/>
      <c r="FOO312" s="230"/>
      <c r="FOP312" s="230"/>
      <c r="FOQ312" s="230"/>
      <c r="FOR312" s="230"/>
      <c r="FOS312" s="230"/>
      <c r="FOT312" s="230"/>
      <c r="FOU312" s="230"/>
      <c r="FOV312" s="230"/>
      <c r="FOW312" s="230"/>
      <c r="FOX312" s="229"/>
      <c r="FOY312" s="226"/>
      <c r="FOZ312" s="227"/>
      <c r="FPA312" s="227"/>
      <c r="FPB312" s="227"/>
      <c r="FPC312" s="228"/>
      <c r="FPD312" s="228"/>
      <c r="FPE312" s="228"/>
      <c r="FPF312" s="228"/>
      <c r="FPG312" s="228"/>
      <c r="FPH312" s="228"/>
      <c r="FPI312" s="229"/>
      <c r="FPJ312" s="230"/>
      <c r="FPK312" s="230"/>
      <c r="FPL312" s="231"/>
      <c r="FPM312" s="229"/>
      <c r="FPN312" s="230"/>
      <c r="FPO312" s="229"/>
      <c r="FPP312" s="229"/>
      <c r="FPQ312" s="230"/>
      <c r="FPR312" s="230"/>
      <c r="FPS312" s="230"/>
      <c r="FPT312" s="230"/>
      <c r="FPU312" s="230"/>
      <c r="FPV312" s="230"/>
      <c r="FPW312" s="230"/>
      <c r="FPX312" s="230"/>
      <c r="FPY312" s="230"/>
      <c r="FPZ312" s="230"/>
      <c r="FQA312" s="230"/>
      <c r="FQB312" s="230"/>
      <c r="FQC312" s="229"/>
      <c r="FQD312" s="226"/>
      <c r="FQE312" s="227"/>
      <c r="FQF312" s="227"/>
      <c r="FQG312" s="227"/>
      <c r="FQH312" s="228"/>
      <c r="FQI312" s="228"/>
      <c r="FQJ312" s="228"/>
      <c r="FQK312" s="228"/>
      <c r="FQL312" s="228"/>
      <c r="FQM312" s="228"/>
      <c r="FQN312" s="229"/>
      <c r="FQO312" s="230"/>
      <c r="FQP312" s="230"/>
      <c r="FQQ312" s="231"/>
      <c r="FQR312" s="229"/>
      <c r="FQS312" s="230"/>
      <c r="FQT312" s="229"/>
      <c r="FQU312" s="229"/>
      <c r="FQV312" s="230"/>
      <c r="FQW312" s="230"/>
      <c r="FQX312" s="230"/>
      <c r="FQY312" s="230"/>
      <c r="FQZ312" s="230"/>
      <c r="FRA312" s="230"/>
      <c r="FRB312" s="230"/>
      <c r="FRC312" s="230"/>
      <c r="FRD312" s="230"/>
      <c r="FRE312" s="230"/>
      <c r="FRF312" s="230"/>
      <c r="FRG312" s="230"/>
      <c r="FRH312" s="229"/>
      <c r="FRI312" s="226"/>
      <c r="FRJ312" s="227"/>
      <c r="FRK312" s="227"/>
      <c r="FRL312" s="227"/>
      <c r="FRM312" s="228"/>
      <c r="FRN312" s="228"/>
      <c r="FRO312" s="228"/>
      <c r="FRP312" s="228"/>
      <c r="FRQ312" s="228"/>
      <c r="FRR312" s="228"/>
      <c r="FRS312" s="229"/>
      <c r="FRT312" s="230"/>
      <c r="FRU312" s="230"/>
      <c r="FRV312" s="231"/>
      <c r="FRW312" s="229"/>
      <c r="FRX312" s="230"/>
      <c r="FRY312" s="229"/>
      <c r="FRZ312" s="229"/>
      <c r="FSA312" s="230"/>
      <c r="FSB312" s="230"/>
      <c r="FSC312" s="230"/>
      <c r="FSD312" s="230"/>
      <c r="FSE312" s="230"/>
      <c r="FSF312" s="230"/>
      <c r="FSG312" s="230"/>
      <c r="FSH312" s="230"/>
      <c r="FSI312" s="230"/>
      <c r="FSJ312" s="230"/>
      <c r="FSK312" s="230"/>
      <c r="FSL312" s="230"/>
      <c r="FSM312" s="229"/>
      <c r="FSN312" s="226"/>
      <c r="FSO312" s="227"/>
      <c r="FSP312" s="227"/>
      <c r="FSQ312" s="227"/>
      <c r="FSR312" s="228"/>
      <c r="FSS312" s="228"/>
      <c r="FST312" s="228"/>
      <c r="FSU312" s="228"/>
      <c r="FSV312" s="228"/>
      <c r="FSW312" s="228"/>
      <c r="FSX312" s="229"/>
      <c r="FSY312" s="230"/>
      <c r="FSZ312" s="230"/>
      <c r="FTA312" s="231"/>
      <c r="FTB312" s="229"/>
      <c r="FTC312" s="230"/>
      <c r="FTD312" s="229"/>
      <c r="FTE312" s="229"/>
      <c r="FTF312" s="230"/>
      <c r="FTG312" s="230"/>
      <c r="FTH312" s="230"/>
      <c r="FTI312" s="230"/>
      <c r="FTJ312" s="230"/>
      <c r="FTK312" s="230"/>
      <c r="FTL312" s="230"/>
      <c r="FTM312" s="230"/>
      <c r="FTN312" s="230"/>
      <c r="FTO312" s="230"/>
      <c r="FTP312" s="230"/>
      <c r="FTQ312" s="230"/>
      <c r="FTR312" s="229"/>
      <c r="FTS312" s="226"/>
      <c r="FTT312" s="227"/>
      <c r="FTU312" s="227"/>
      <c r="FTV312" s="227"/>
      <c r="FTW312" s="228"/>
      <c r="FTX312" s="228"/>
      <c r="FTY312" s="228"/>
      <c r="FTZ312" s="228"/>
      <c r="FUA312" s="228"/>
      <c r="FUB312" s="228"/>
      <c r="FUC312" s="229"/>
      <c r="FUD312" s="230"/>
      <c r="FUE312" s="230"/>
      <c r="FUF312" s="231"/>
      <c r="FUG312" s="229"/>
      <c r="FUH312" s="230"/>
      <c r="FUI312" s="229"/>
      <c r="FUJ312" s="229"/>
      <c r="FUK312" s="230"/>
      <c r="FUL312" s="230"/>
      <c r="FUM312" s="230"/>
      <c r="FUN312" s="230"/>
      <c r="FUO312" s="230"/>
      <c r="FUP312" s="230"/>
      <c r="FUQ312" s="230"/>
      <c r="FUR312" s="230"/>
      <c r="FUS312" s="230"/>
      <c r="FUT312" s="230"/>
      <c r="FUU312" s="230"/>
      <c r="FUV312" s="230"/>
      <c r="FUW312" s="229"/>
      <c r="FUX312" s="226"/>
      <c r="FUY312" s="227"/>
      <c r="FUZ312" s="227"/>
      <c r="FVA312" s="227"/>
      <c r="FVB312" s="228"/>
      <c r="FVC312" s="228"/>
      <c r="FVD312" s="228"/>
      <c r="FVE312" s="228"/>
      <c r="FVF312" s="228"/>
      <c r="FVG312" s="228"/>
      <c r="FVH312" s="229"/>
      <c r="FVI312" s="230"/>
      <c r="FVJ312" s="230"/>
      <c r="FVK312" s="231"/>
      <c r="FVL312" s="229"/>
      <c r="FVM312" s="230"/>
      <c r="FVN312" s="229"/>
      <c r="FVO312" s="229"/>
      <c r="FVP312" s="230"/>
      <c r="FVQ312" s="230"/>
      <c r="FVR312" s="230"/>
      <c r="FVS312" s="230"/>
      <c r="FVT312" s="230"/>
      <c r="FVU312" s="230"/>
      <c r="FVV312" s="230"/>
      <c r="FVW312" s="230"/>
      <c r="FVX312" s="230"/>
      <c r="FVY312" s="230"/>
      <c r="FVZ312" s="230"/>
      <c r="FWA312" s="230"/>
      <c r="FWB312" s="229"/>
      <c r="FWC312" s="226"/>
      <c r="FWD312" s="227"/>
      <c r="FWE312" s="227"/>
      <c r="FWF312" s="227"/>
      <c r="FWG312" s="228"/>
      <c r="FWH312" s="228"/>
      <c r="FWI312" s="228"/>
      <c r="FWJ312" s="228"/>
      <c r="FWK312" s="228"/>
      <c r="FWL312" s="228"/>
      <c r="FWM312" s="229"/>
      <c r="FWN312" s="230"/>
      <c r="FWO312" s="230"/>
      <c r="FWP312" s="231"/>
      <c r="FWQ312" s="229"/>
      <c r="FWR312" s="230"/>
      <c r="FWS312" s="229"/>
      <c r="FWT312" s="229"/>
      <c r="FWU312" s="230"/>
      <c r="FWV312" s="230"/>
      <c r="FWW312" s="230"/>
      <c r="FWX312" s="230"/>
      <c r="FWY312" s="230"/>
      <c r="FWZ312" s="230"/>
      <c r="FXA312" s="230"/>
      <c r="FXB312" s="230"/>
      <c r="FXC312" s="230"/>
      <c r="FXD312" s="230"/>
      <c r="FXE312" s="230"/>
      <c r="FXF312" s="230"/>
      <c r="FXG312" s="229"/>
      <c r="FXH312" s="226"/>
      <c r="FXI312" s="227"/>
      <c r="FXJ312" s="227"/>
      <c r="FXK312" s="227"/>
      <c r="FXL312" s="228"/>
      <c r="FXM312" s="228"/>
      <c r="FXN312" s="228"/>
      <c r="FXO312" s="228"/>
      <c r="FXP312" s="228"/>
      <c r="FXQ312" s="228"/>
      <c r="FXR312" s="229"/>
      <c r="FXS312" s="230"/>
      <c r="FXT312" s="230"/>
      <c r="FXU312" s="231"/>
      <c r="FXV312" s="229"/>
      <c r="FXW312" s="230"/>
      <c r="FXX312" s="229"/>
      <c r="FXY312" s="229"/>
      <c r="FXZ312" s="230"/>
      <c r="FYA312" s="230"/>
      <c r="FYB312" s="230"/>
      <c r="FYC312" s="230"/>
      <c r="FYD312" s="230"/>
      <c r="FYE312" s="230"/>
      <c r="FYF312" s="230"/>
      <c r="FYG312" s="230"/>
      <c r="FYH312" s="230"/>
      <c r="FYI312" s="230"/>
      <c r="FYJ312" s="230"/>
      <c r="FYK312" s="230"/>
      <c r="FYL312" s="229"/>
      <c r="FYM312" s="226"/>
      <c r="FYN312" s="227"/>
      <c r="FYO312" s="227"/>
      <c r="FYP312" s="227"/>
      <c r="FYQ312" s="228"/>
      <c r="FYR312" s="228"/>
      <c r="FYS312" s="228"/>
      <c r="FYT312" s="228"/>
      <c r="FYU312" s="228"/>
      <c r="FYV312" s="228"/>
      <c r="FYW312" s="229"/>
      <c r="FYX312" s="230"/>
      <c r="FYY312" s="230"/>
      <c r="FYZ312" s="231"/>
      <c r="FZA312" s="229"/>
      <c r="FZB312" s="230"/>
      <c r="FZC312" s="229"/>
      <c r="FZD312" s="229"/>
      <c r="FZE312" s="230"/>
      <c r="FZF312" s="230"/>
      <c r="FZG312" s="230"/>
      <c r="FZH312" s="230"/>
      <c r="FZI312" s="230"/>
      <c r="FZJ312" s="230"/>
      <c r="FZK312" s="230"/>
      <c r="FZL312" s="230"/>
      <c r="FZM312" s="230"/>
      <c r="FZN312" s="230"/>
      <c r="FZO312" s="230"/>
      <c r="FZP312" s="230"/>
      <c r="FZQ312" s="229"/>
      <c r="FZR312" s="226"/>
      <c r="FZS312" s="227"/>
      <c r="FZT312" s="227"/>
      <c r="FZU312" s="227"/>
      <c r="FZV312" s="228"/>
      <c r="FZW312" s="228"/>
      <c r="FZX312" s="228"/>
      <c r="FZY312" s="228"/>
      <c r="FZZ312" s="228"/>
      <c r="GAA312" s="228"/>
      <c r="GAB312" s="229"/>
      <c r="GAC312" s="230"/>
      <c r="GAD312" s="230"/>
      <c r="GAE312" s="231"/>
      <c r="GAF312" s="229"/>
      <c r="GAG312" s="230"/>
      <c r="GAH312" s="229"/>
      <c r="GAI312" s="229"/>
      <c r="GAJ312" s="230"/>
      <c r="GAK312" s="230"/>
      <c r="GAL312" s="230"/>
      <c r="GAM312" s="230"/>
      <c r="GAN312" s="230"/>
      <c r="GAO312" s="230"/>
      <c r="GAP312" s="230"/>
      <c r="GAQ312" s="230"/>
      <c r="GAR312" s="230"/>
      <c r="GAS312" s="230"/>
      <c r="GAT312" s="230"/>
      <c r="GAU312" s="230"/>
      <c r="GAV312" s="229"/>
      <c r="GAW312" s="226"/>
      <c r="GAX312" s="227"/>
      <c r="GAY312" s="227"/>
      <c r="GAZ312" s="227"/>
      <c r="GBA312" s="228"/>
      <c r="GBB312" s="228"/>
      <c r="GBC312" s="228"/>
      <c r="GBD312" s="228"/>
      <c r="GBE312" s="228"/>
      <c r="GBF312" s="228"/>
      <c r="GBG312" s="229"/>
      <c r="GBH312" s="230"/>
      <c r="GBI312" s="230"/>
      <c r="GBJ312" s="231"/>
      <c r="GBK312" s="229"/>
      <c r="GBL312" s="230"/>
      <c r="GBM312" s="229"/>
      <c r="GBN312" s="229"/>
      <c r="GBO312" s="230"/>
      <c r="GBP312" s="230"/>
      <c r="GBQ312" s="230"/>
      <c r="GBR312" s="230"/>
      <c r="GBS312" s="230"/>
      <c r="GBT312" s="230"/>
      <c r="GBU312" s="230"/>
      <c r="GBV312" s="230"/>
      <c r="GBW312" s="230"/>
      <c r="GBX312" s="230"/>
      <c r="GBY312" s="230"/>
      <c r="GBZ312" s="230"/>
      <c r="GCA312" s="229"/>
      <c r="GCB312" s="226"/>
      <c r="GCC312" s="227"/>
      <c r="GCD312" s="227"/>
      <c r="GCE312" s="227"/>
      <c r="GCF312" s="228"/>
      <c r="GCG312" s="228"/>
      <c r="GCH312" s="228"/>
      <c r="GCI312" s="228"/>
      <c r="GCJ312" s="228"/>
      <c r="GCK312" s="228"/>
      <c r="GCL312" s="229"/>
      <c r="GCM312" s="230"/>
      <c r="GCN312" s="230"/>
      <c r="GCO312" s="231"/>
      <c r="GCP312" s="229"/>
      <c r="GCQ312" s="230"/>
      <c r="GCR312" s="229"/>
      <c r="GCS312" s="229"/>
      <c r="GCT312" s="230"/>
      <c r="GCU312" s="230"/>
      <c r="GCV312" s="230"/>
      <c r="GCW312" s="230"/>
      <c r="GCX312" s="230"/>
      <c r="GCY312" s="230"/>
      <c r="GCZ312" s="230"/>
      <c r="GDA312" s="230"/>
      <c r="GDB312" s="230"/>
      <c r="GDC312" s="230"/>
      <c r="GDD312" s="230"/>
      <c r="GDE312" s="230"/>
      <c r="GDF312" s="229"/>
      <c r="GDG312" s="226"/>
      <c r="GDH312" s="227"/>
      <c r="GDI312" s="227"/>
      <c r="GDJ312" s="227"/>
      <c r="GDK312" s="228"/>
      <c r="GDL312" s="228"/>
      <c r="GDM312" s="228"/>
      <c r="GDN312" s="228"/>
      <c r="GDO312" s="228"/>
      <c r="GDP312" s="228"/>
      <c r="GDQ312" s="229"/>
      <c r="GDR312" s="230"/>
      <c r="GDS312" s="230"/>
      <c r="GDT312" s="231"/>
      <c r="GDU312" s="229"/>
      <c r="GDV312" s="230"/>
      <c r="GDW312" s="229"/>
      <c r="GDX312" s="229"/>
      <c r="GDY312" s="230"/>
      <c r="GDZ312" s="230"/>
      <c r="GEA312" s="230"/>
      <c r="GEB312" s="230"/>
      <c r="GEC312" s="230"/>
      <c r="GED312" s="230"/>
      <c r="GEE312" s="230"/>
      <c r="GEF312" s="230"/>
      <c r="GEG312" s="230"/>
      <c r="GEH312" s="230"/>
      <c r="GEI312" s="230"/>
      <c r="GEJ312" s="230"/>
      <c r="GEK312" s="229"/>
      <c r="GEL312" s="226"/>
      <c r="GEM312" s="227"/>
      <c r="GEN312" s="227"/>
      <c r="GEO312" s="227"/>
      <c r="GEP312" s="228"/>
      <c r="GEQ312" s="228"/>
      <c r="GER312" s="228"/>
      <c r="GES312" s="228"/>
      <c r="GET312" s="228"/>
      <c r="GEU312" s="228"/>
      <c r="GEV312" s="229"/>
      <c r="GEW312" s="230"/>
      <c r="GEX312" s="230"/>
      <c r="GEY312" s="231"/>
      <c r="GEZ312" s="229"/>
      <c r="GFA312" s="230"/>
      <c r="GFB312" s="229"/>
      <c r="GFC312" s="229"/>
      <c r="GFD312" s="230"/>
      <c r="GFE312" s="230"/>
      <c r="GFF312" s="230"/>
      <c r="GFG312" s="230"/>
      <c r="GFH312" s="230"/>
      <c r="GFI312" s="230"/>
      <c r="GFJ312" s="230"/>
      <c r="GFK312" s="230"/>
      <c r="GFL312" s="230"/>
      <c r="GFM312" s="230"/>
      <c r="GFN312" s="230"/>
      <c r="GFO312" s="230"/>
      <c r="GFP312" s="229"/>
      <c r="GFQ312" s="226"/>
      <c r="GFR312" s="227"/>
      <c r="GFS312" s="227"/>
      <c r="GFT312" s="227"/>
      <c r="GFU312" s="228"/>
      <c r="GFV312" s="228"/>
      <c r="GFW312" s="228"/>
      <c r="GFX312" s="228"/>
      <c r="GFY312" s="228"/>
      <c r="GFZ312" s="228"/>
      <c r="GGA312" s="229"/>
      <c r="GGB312" s="230"/>
      <c r="GGC312" s="230"/>
      <c r="GGD312" s="231"/>
      <c r="GGE312" s="229"/>
      <c r="GGF312" s="230"/>
      <c r="GGG312" s="229"/>
      <c r="GGH312" s="229"/>
      <c r="GGI312" s="230"/>
      <c r="GGJ312" s="230"/>
      <c r="GGK312" s="230"/>
      <c r="GGL312" s="230"/>
      <c r="GGM312" s="230"/>
      <c r="GGN312" s="230"/>
      <c r="GGO312" s="230"/>
      <c r="GGP312" s="230"/>
      <c r="GGQ312" s="230"/>
      <c r="GGR312" s="230"/>
      <c r="GGS312" s="230"/>
      <c r="GGT312" s="230"/>
      <c r="GGU312" s="229"/>
      <c r="GGV312" s="226"/>
      <c r="GGW312" s="227"/>
      <c r="GGX312" s="227"/>
      <c r="GGY312" s="227"/>
      <c r="GGZ312" s="228"/>
      <c r="GHA312" s="228"/>
      <c r="GHB312" s="228"/>
      <c r="GHC312" s="228"/>
      <c r="GHD312" s="228"/>
      <c r="GHE312" s="228"/>
      <c r="GHF312" s="229"/>
      <c r="GHG312" s="230"/>
      <c r="GHH312" s="230"/>
      <c r="GHI312" s="231"/>
      <c r="GHJ312" s="229"/>
      <c r="GHK312" s="230"/>
      <c r="GHL312" s="229"/>
      <c r="GHM312" s="229"/>
      <c r="GHN312" s="230"/>
      <c r="GHO312" s="230"/>
      <c r="GHP312" s="230"/>
      <c r="GHQ312" s="230"/>
      <c r="GHR312" s="230"/>
      <c r="GHS312" s="230"/>
      <c r="GHT312" s="230"/>
      <c r="GHU312" s="230"/>
      <c r="GHV312" s="230"/>
      <c r="GHW312" s="230"/>
      <c r="GHX312" s="230"/>
      <c r="GHY312" s="230"/>
      <c r="GHZ312" s="229"/>
      <c r="GIA312" s="226"/>
      <c r="GIB312" s="227"/>
      <c r="GIC312" s="227"/>
      <c r="GID312" s="227"/>
      <c r="GIE312" s="228"/>
      <c r="GIF312" s="228"/>
      <c r="GIG312" s="228"/>
      <c r="GIH312" s="228"/>
      <c r="GII312" s="228"/>
      <c r="GIJ312" s="228"/>
      <c r="GIK312" s="229"/>
      <c r="GIL312" s="230"/>
      <c r="GIM312" s="230"/>
      <c r="GIN312" s="231"/>
      <c r="GIO312" s="229"/>
      <c r="GIP312" s="230"/>
      <c r="GIQ312" s="229"/>
      <c r="GIR312" s="229"/>
      <c r="GIS312" s="230"/>
      <c r="GIT312" s="230"/>
      <c r="GIU312" s="230"/>
      <c r="GIV312" s="230"/>
      <c r="GIW312" s="230"/>
      <c r="GIX312" s="230"/>
      <c r="GIY312" s="230"/>
      <c r="GIZ312" s="230"/>
      <c r="GJA312" s="230"/>
      <c r="GJB312" s="230"/>
      <c r="GJC312" s="230"/>
      <c r="GJD312" s="230"/>
      <c r="GJE312" s="229"/>
      <c r="GJF312" s="226"/>
      <c r="GJG312" s="227"/>
      <c r="GJH312" s="227"/>
      <c r="GJI312" s="227"/>
      <c r="GJJ312" s="228"/>
      <c r="GJK312" s="228"/>
      <c r="GJL312" s="228"/>
      <c r="GJM312" s="228"/>
      <c r="GJN312" s="228"/>
      <c r="GJO312" s="228"/>
      <c r="GJP312" s="229"/>
      <c r="GJQ312" s="230"/>
      <c r="GJR312" s="230"/>
      <c r="GJS312" s="231"/>
      <c r="GJT312" s="229"/>
      <c r="GJU312" s="230"/>
      <c r="GJV312" s="229"/>
      <c r="GJW312" s="229"/>
      <c r="GJX312" s="230"/>
      <c r="GJY312" s="230"/>
      <c r="GJZ312" s="230"/>
      <c r="GKA312" s="230"/>
      <c r="GKB312" s="230"/>
      <c r="GKC312" s="230"/>
      <c r="GKD312" s="230"/>
      <c r="GKE312" s="230"/>
      <c r="GKF312" s="230"/>
      <c r="GKG312" s="230"/>
      <c r="GKH312" s="230"/>
      <c r="GKI312" s="230"/>
      <c r="GKJ312" s="229"/>
      <c r="GKK312" s="226"/>
      <c r="GKL312" s="227"/>
      <c r="GKM312" s="227"/>
      <c r="GKN312" s="227"/>
      <c r="GKO312" s="228"/>
      <c r="GKP312" s="228"/>
      <c r="GKQ312" s="228"/>
      <c r="GKR312" s="228"/>
      <c r="GKS312" s="228"/>
      <c r="GKT312" s="228"/>
      <c r="GKU312" s="229"/>
      <c r="GKV312" s="230"/>
      <c r="GKW312" s="230"/>
      <c r="GKX312" s="231"/>
      <c r="GKY312" s="229"/>
      <c r="GKZ312" s="230"/>
      <c r="GLA312" s="229"/>
      <c r="GLB312" s="229"/>
      <c r="GLC312" s="230"/>
      <c r="GLD312" s="230"/>
      <c r="GLE312" s="230"/>
      <c r="GLF312" s="230"/>
      <c r="GLG312" s="230"/>
      <c r="GLH312" s="230"/>
      <c r="GLI312" s="230"/>
      <c r="GLJ312" s="230"/>
      <c r="GLK312" s="230"/>
      <c r="GLL312" s="230"/>
      <c r="GLM312" s="230"/>
      <c r="GLN312" s="230"/>
      <c r="GLO312" s="229"/>
      <c r="GLP312" s="226"/>
      <c r="GLQ312" s="227"/>
      <c r="GLR312" s="227"/>
      <c r="GLS312" s="227"/>
      <c r="GLT312" s="228"/>
      <c r="GLU312" s="228"/>
      <c r="GLV312" s="228"/>
      <c r="GLW312" s="228"/>
      <c r="GLX312" s="228"/>
      <c r="GLY312" s="228"/>
      <c r="GLZ312" s="229"/>
      <c r="GMA312" s="230"/>
      <c r="GMB312" s="230"/>
      <c r="GMC312" s="231"/>
      <c r="GMD312" s="229"/>
      <c r="GME312" s="230"/>
      <c r="GMF312" s="229"/>
      <c r="GMG312" s="229"/>
      <c r="GMH312" s="230"/>
      <c r="GMI312" s="230"/>
      <c r="GMJ312" s="230"/>
      <c r="GMK312" s="230"/>
      <c r="GML312" s="230"/>
      <c r="GMM312" s="230"/>
      <c r="GMN312" s="230"/>
      <c r="GMO312" s="230"/>
      <c r="GMP312" s="230"/>
      <c r="GMQ312" s="230"/>
      <c r="GMR312" s="230"/>
      <c r="GMS312" s="230"/>
      <c r="GMT312" s="229"/>
      <c r="GMU312" s="226"/>
      <c r="GMV312" s="227"/>
      <c r="GMW312" s="227"/>
      <c r="GMX312" s="227"/>
      <c r="GMY312" s="228"/>
      <c r="GMZ312" s="228"/>
      <c r="GNA312" s="228"/>
      <c r="GNB312" s="228"/>
      <c r="GNC312" s="228"/>
      <c r="GND312" s="228"/>
      <c r="GNE312" s="229"/>
      <c r="GNF312" s="230"/>
      <c r="GNG312" s="230"/>
      <c r="GNH312" s="231"/>
      <c r="GNI312" s="229"/>
      <c r="GNJ312" s="230"/>
      <c r="GNK312" s="229"/>
      <c r="GNL312" s="229"/>
      <c r="GNM312" s="230"/>
      <c r="GNN312" s="230"/>
      <c r="GNO312" s="230"/>
      <c r="GNP312" s="230"/>
      <c r="GNQ312" s="230"/>
      <c r="GNR312" s="230"/>
      <c r="GNS312" s="230"/>
      <c r="GNT312" s="230"/>
      <c r="GNU312" s="230"/>
      <c r="GNV312" s="230"/>
      <c r="GNW312" s="230"/>
      <c r="GNX312" s="230"/>
      <c r="GNY312" s="229"/>
      <c r="GNZ312" s="226"/>
      <c r="GOA312" s="227"/>
      <c r="GOB312" s="227"/>
      <c r="GOC312" s="227"/>
      <c r="GOD312" s="228"/>
      <c r="GOE312" s="228"/>
      <c r="GOF312" s="228"/>
      <c r="GOG312" s="228"/>
      <c r="GOH312" s="228"/>
      <c r="GOI312" s="228"/>
      <c r="GOJ312" s="229"/>
      <c r="GOK312" s="230"/>
      <c r="GOL312" s="230"/>
      <c r="GOM312" s="231"/>
      <c r="GON312" s="229"/>
      <c r="GOO312" s="230"/>
      <c r="GOP312" s="229"/>
      <c r="GOQ312" s="229"/>
      <c r="GOR312" s="230"/>
      <c r="GOS312" s="230"/>
      <c r="GOT312" s="230"/>
      <c r="GOU312" s="230"/>
      <c r="GOV312" s="230"/>
      <c r="GOW312" s="230"/>
      <c r="GOX312" s="230"/>
      <c r="GOY312" s="230"/>
      <c r="GOZ312" s="230"/>
      <c r="GPA312" s="230"/>
      <c r="GPB312" s="230"/>
      <c r="GPC312" s="230"/>
      <c r="GPD312" s="229"/>
      <c r="GPE312" s="226"/>
      <c r="GPF312" s="227"/>
      <c r="GPG312" s="227"/>
      <c r="GPH312" s="227"/>
      <c r="GPI312" s="228"/>
      <c r="GPJ312" s="228"/>
      <c r="GPK312" s="228"/>
      <c r="GPL312" s="228"/>
      <c r="GPM312" s="228"/>
      <c r="GPN312" s="228"/>
      <c r="GPO312" s="229"/>
      <c r="GPP312" s="230"/>
      <c r="GPQ312" s="230"/>
      <c r="GPR312" s="231"/>
      <c r="GPS312" s="229"/>
      <c r="GPT312" s="230"/>
      <c r="GPU312" s="229"/>
      <c r="GPV312" s="229"/>
      <c r="GPW312" s="230"/>
      <c r="GPX312" s="230"/>
      <c r="GPY312" s="230"/>
      <c r="GPZ312" s="230"/>
      <c r="GQA312" s="230"/>
      <c r="GQB312" s="230"/>
      <c r="GQC312" s="230"/>
      <c r="GQD312" s="230"/>
      <c r="GQE312" s="230"/>
      <c r="GQF312" s="230"/>
      <c r="GQG312" s="230"/>
      <c r="GQH312" s="230"/>
      <c r="GQI312" s="229"/>
      <c r="GQJ312" s="226"/>
      <c r="GQK312" s="227"/>
      <c r="GQL312" s="227"/>
      <c r="GQM312" s="227"/>
      <c r="GQN312" s="228"/>
      <c r="GQO312" s="228"/>
      <c r="GQP312" s="228"/>
      <c r="GQQ312" s="228"/>
      <c r="GQR312" s="228"/>
      <c r="GQS312" s="228"/>
      <c r="GQT312" s="229"/>
      <c r="GQU312" s="230"/>
      <c r="GQV312" s="230"/>
      <c r="GQW312" s="231"/>
      <c r="GQX312" s="229"/>
      <c r="GQY312" s="230"/>
      <c r="GQZ312" s="229"/>
      <c r="GRA312" s="229"/>
      <c r="GRB312" s="230"/>
      <c r="GRC312" s="230"/>
      <c r="GRD312" s="230"/>
      <c r="GRE312" s="230"/>
      <c r="GRF312" s="230"/>
      <c r="GRG312" s="230"/>
      <c r="GRH312" s="230"/>
      <c r="GRI312" s="230"/>
      <c r="GRJ312" s="230"/>
      <c r="GRK312" s="230"/>
      <c r="GRL312" s="230"/>
      <c r="GRM312" s="230"/>
      <c r="GRN312" s="229"/>
      <c r="GRO312" s="226"/>
      <c r="GRP312" s="227"/>
      <c r="GRQ312" s="227"/>
      <c r="GRR312" s="227"/>
      <c r="GRS312" s="228"/>
      <c r="GRT312" s="228"/>
      <c r="GRU312" s="228"/>
      <c r="GRV312" s="228"/>
      <c r="GRW312" s="228"/>
      <c r="GRX312" s="228"/>
      <c r="GRY312" s="229"/>
      <c r="GRZ312" s="230"/>
      <c r="GSA312" s="230"/>
      <c r="GSB312" s="231"/>
      <c r="GSC312" s="229"/>
      <c r="GSD312" s="230"/>
      <c r="GSE312" s="229"/>
      <c r="GSF312" s="229"/>
      <c r="GSG312" s="230"/>
      <c r="GSH312" s="230"/>
      <c r="GSI312" s="230"/>
      <c r="GSJ312" s="230"/>
      <c r="GSK312" s="230"/>
      <c r="GSL312" s="230"/>
      <c r="GSM312" s="230"/>
      <c r="GSN312" s="230"/>
      <c r="GSO312" s="230"/>
      <c r="GSP312" s="230"/>
      <c r="GSQ312" s="230"/>
      <c r="GSR312" s="230"/>
      <c r="GSS312" s="229"/>
      <c r="GST312" s="226"/>
      <c r="GSU312" s="227"/>
      <c r="GSV312" s="227"/>
      <c r="GSW312" s="227"/>
      <c r="GSX312" s="228"/>
      <c r="GSY312" s="228"/>
      <c r="GSZ312" s="228"/>
      <c r="GTA312" s="228"/>
      <c r="GTB312" s="228"/>
      <c r="GTC312" s="228"/>
      <c r="GTD312" s="229"/>
      <c r="GTE312" s="230"/>
      <c r="GTF312" s="230"/>
      <c r="GTG312" s="231"/>
      <c r="GTH312" s="229"/>
      <c r="GTI312" s="230"/>
      <c r="GTJ312" s="229"/>
      <c r="GTK312" s="229"/>
      <c r="GTL312" s="230"/>
      <c r="GTM312" s="230"/>
      <c r="GTN312" s="230"/>
      <c r="GTO312" s="230"/>
      <c r="GTP312" s="230"/>
      <c r="GTQ312" s="230"/>
      <c r="GTR312" s="230"/>
      <c r="GTS312" s="230"/>
      <c r="GTT312" s="230"/>
      <c r="GTU312" s="230"/>
      <c r="GTV312" s="230"/>
      <c r="GTW312" s="230"/>
      <c r="GTX312" s="229"/>
      <c r="GTY312" s="226"/>
      <c r="GTZ312" s="227"/>
      <c r="GUA312" s="227"/>
      <c r="GUB312" s="227"/>
      <c r="GUC312" s="228"/>
      <c r="GUD312" s="228"/>
      <c r="GUE312" s="228"/>
      <c r="GUF312" s="228"/>
      <c r="GUG312" s="228"/>
      <c r="GUH312" s="228"/>
      <c r="GUI312" s="229"/>
      <c r="GUJ312" s="230"/>
      <c r="GUK312" s="230"/>
      <c r="GUL312" s="231"/>
      <c r="GUM312" s="229"/>
      <c r="GUN312" s="230"/>
      <c r="GUO312" s="229"/>
      <c r="GUP312" s="229"/>
      <c r="GUQ312" s="230"/>
      <c r="GUR312" s="230"/>
      <c r="GUS312" s="230"/>
      <c r="GUT312" s="230"/>
      <c r="GUU312" s="230"/>
      <c r="GUV312" s="230"/>
      <c r="GUW312" s="230"/>
      <c r="GUX312" s="230"/>
      <c r="GUY312" s="230"/>
      <c r="GUZ312" s="230"/>
      <c r="GVA312" s="230"/>
      <c r="GVB312" s="230"/>
      <c r="GVC312" s="229"/>
      <c r="GVD312" s="226"/>
      <c r="GVE312" s="227"/>
      <c r="GVF312" s="227"/>
      <c r="GVG312" s="227"/>
      <c r="GVH312" s="228"/>
      <c r="GVI312" s="228"/>
      <c r="GVJ312" s="228"/>
      <c r="GVK312" s="228"/>
      <c r="GVL312" s="228"/>
      <c r="GVM312" s="228"/>
      <c r="GVN312" s="229"/>
      <c r="GVO312" s="230"/>
      <c r="GVP312" s="230"/>
      <c r="GVQ312" s="231"/>
      <c r="GVR312" s="229"/>
      <c r="GVS312" s="230"/>
      <c r="GVT312" s="229"/>
      <c r="GVU312" s="229"/>
      <c r="GVV312" s="230"/>
      <c r="GVW312" s="230"/>
      <c r="GVX312" s="230"/>
      <c r="GVY312" s="230"/>
      <c r="GVZ312" s="230"/>
      <c r="GWA312" s="230"/>
      <c r="GWB312" s="230"/>
      <c r="GWC312" s="230"/>
      <c r="GWD312" s="230"/>
      <c r="GWE312" s="230"/>
      <c r="GWF312" s="230"/>
      <c r="GWG312" s="230"/>
      <c r="GWH312" s="229"/>
      <c r="GWI312" s="226"/>
      <c r="GWJ312" s="227"/>
      <c r="GWK312" s="227"/>
      <c r="GWL312" s="227"/>
      <c r="GWM312" s="228"/>
      <c r="GWN312" s="228"/>
      <c r="GWO312" s="228"/>
      <c r="GWP312" s="228"/>
      <c r="GWQ312" s="228"/>
      <c r="GWR312" s="228"/>
      <c r="GWS312" s="229"/>
      <c r="GWT312" s="230"/>
      <c r="GWU312" s="230"/>
      <c r="GWV312" s="231"/>
      <c r="GWW312" s="229"/>
      <c r="GWX312" s="230"/>
      <c r="GWY312" s="229"/>
      <c r="GWZ312" s="229"/>
      <c r="GXA312" s="230"/>
      <c r="GXB312" s="230"/>
      <c r="GXC312" s="230"/>
      <c r="GXD312" s="230"/>
      <c r="GXE312" s="230"/>
      <c r="GXF312" s="230"/>
      <c r="GXG312" s="230"/>
      <c r="GXH312" s="230"/>
      <c r="GXI312" s="230"/>
      <c r="GXJ312" s="230"/>
      <c r="GXK312" s="230"/>
      <c r="GXL312" s="230"/>
      <c r="GXM312" s="229"/>
      <c r="GXN312" s="226"/>
      <c r="GXO312" s="227"/>
      <c r="GXP312" s="227"/>
      <c r="GXQ312" s="227"/>
      <c r="GXR312" s="228"/>
      <c r="GXS312" s="228"/>
      <c r="GXT312" s="228"/>
      <c r="GXU312" s="228"/>
      <c r="GXV312" s="228"/>
      <c r="GXW312" s="228"/>
      <c r="GXX312" s="229"/>
      <c r="GXY312" s="230"/>
      <c r="GXZ312" s="230"/>
      <c r="GYA312" s="231"/>
      <c r="GYB312" s="229"/>
      <c r="GYC312" s="230"/>
      <c r="GYD312" s="229"/>
      <c r="GYE312" s="229"/>
      <c r="GYF312" s="230"/>
      <c r="GYG312" s="230"/>
      <c r="GYH312" s="230"/>
      <c r="GYI312" s="230"/>
      <c r="GYJ312" s="230"/>
      <c r="GYK312" s="230"/>
      <c r="GYL312" s="230"/>
      <c r="GYM312" s="230"/>
      <c r="GYN312" s="230"/>
      <c r="GYO312" s="230"/>
      <c r="GYP312" s="230"/>
      <c r="GYQ312" s="230"/>
      <c r="GYR312" s="229"/>
      <c r="GYS312" s="226"/>
      <c r="GYT312" s="227"/>
      <c r="GYU312" s="227"/>
      <c r="GYV312" s="227"/>
      <c r="GYW312" s="228"/>
      <c r="GYX312" s="228"/>
      <c r="GYY312" s="228"/>
      <c r="GYZ312" s="228"/>
      <c r="GZA312" s="228"/>
      <c r="GZB312" s="228"/>
      <c r="GZC312" s="229"/>
      <c r="GZD312" s="230"/>
      <c r="GZE312" s="230"/>
      <c r="GZF312" s="231"/>
      <c r="GZG312" s="229"/>
      <c r="GZH312" s="230"/>
      <c r="GZI312" s="229"/>
      <c r="GZJ312" s="229"/>
      <c r="GZK312" s="230"/>
      <c r="GZL312" s="230"/>
      <c r="GZM312" s="230"/>
      <c r="GZN312" s="230"/>
      <c r="GZO312" s="230"/>
      <c r="GZP312" s="230"/>
      <c r="GZQ312" s="230"/>
      <c r="GZR312" s="230"/>
      <c r="GZS312" s="230"/>
      <c r="GZT312" s="230"/>
      <c r="GZU312" s="230"/>
      <c r="GZV312" s="230"/>
      <c r="GZW312" s="229"/>
      <c r="GZX312" s="226"/>
      <c r="GZY312" s="227"/>
      <c r="GZZ312" s="227"/>
      <c r="HAA312" s="227"/>
      <c r="HAB312" s="228"/>
      <c r="HAC312" s="228"/>
      <c r="HAD312" s="228"/>
      <c r="HAE312" s="228"/>
      <c r="HAF312" s="228"/>
      <c r="HAG312" s="228"/>
      <c r="HAH312" s="229"/>
      <c r="HAI312" s="230"/>
      <c r="HAJ312" s="230"/>
      <c r="HAK312" s="231"/>
      <c r="HAL312" s="229"/>
      <c r="HAM312" s="230"/>
      <c r="HAN312" s="229"/>
      <c r="HAO312" s="229"/>
      <c r="HAP312" s="230"/>
      <c r="HAQ312" s="230"/>
      <c r="HAR312" s="230"/>
      <c r="HAS312" s="230"/>
      <c r="HAT312" s="230"/>
      <c r="HAU312" s="230"/>
      <c r="HAV312" s="230"/>
      <c r="HAW312" s="230"/>
      <c r="HAX312" s="230"/>
      <c r="HAY312" s="230"/>
      <c r="HAZ312" s="230"/>
      <c r="HBA312" s="230"/>
      <c r="HBB312" s="229"/>
      <c r="HBC312" s="226"/>
      <c r="HBD312" s="227"/>
      <c r="HBE312" s="227"/>
      <c r="HBF312" s="227"/>
      <c r="HBG312" s="228"/>
      <c r="HBH312" s="228"/>
      <c r="HBI312" s="228"/>
      <c r="HBJ312" s="228"/>
      <c r="HBK312" s="228"/>
      <c r="HBL312" s="228"/>
      <c r="HBM312" s="229"/>
      <c r="HBN312" s="230"/>
      <c r="HBO312" s="230"/>
      <c r="HBP312" s="231"/>
      <c r="HBQ312" s="229"/>
      <c r="HBR312" s="230"/>
      <c r="HBS312" s="229"/>
      <c r="HBT312" s="229"/>
      <c r="HBU312" s="230"/>
      <c r="HBV312" s="230"/>
      <c r="HBW312" s="230"/>
      <c r="HBX312" s="230"/>
      <c r="HBY312" s="230"/>
      <c r="HBZ312" s="230"/>
      <c r="HCA312" s="230"/>
      <c r="HCB312" s="230"/>
      <c r="HCC312" s="230"/>
      <c r="HCD312" s="230"/>
      <c r="HCE312" s="230"/>
      <c r="HCF312" s="230"/>
      <c r="HCG312" s="229"/>
      <c r="HCH312" s="226"/>
      <c r="HCI312" s="227"/>
      <c r="HCJ312" s="227"/>
      <c r="HCK312" s="227"/>
      <c r="HCL312" s="228"/>
      <c r="HCM312" s="228"/>
      <c r="HCN312" s="228"/>
      <c r="HCO312" s="228"/>
      <c r="HCP312" s="228"/>
      <c r="HCQ312" s="228"/>
      <c r="HCR312" s="229"/>
      <c r="HCS312" s="230"/>
      <c r="HCT312" s="230"/>
      <c r="HCU312" s="231"/>
      <c r="HCV312" s="229"/>
      <c r="HCW312" s="230"/>
      <c r="HCX312" s="229"/>
      <c r="HCY312" s="229"/>
      <c r="HCZ312" s="230"/>
      <c r="HDA312" s="230"/>
      <c r="HDB312" s="230"/>
      <c r="HDC312" s="230"/>
      <c r="HDD312" s="230"/>
      <c r="HDE312" s="230"/>
      <c r="HDF312" s="230"/>
      <c r="HDG312" s="230"/>
      <c r="HDH312" s="230"/>
      <c r="HDI312" s="230"/>
      <c r="HDJ312" s="230"/>
      <c r="HDK312" s="230"/>
      <c r="HDL312" s="229"/>
      <c r="HDM312" s="226"/>
      <c r="HDN312" s="227"/>
      <c r="HDO312" s="227"/>
      <c r="HDP312" s="227"/>
      <c r="HDQ312" s="228"/>
      <c r="HDR312" s="228"/>
      <c r="HDS312" s="228"/>
      <c r="HDT312" s="228"/>
      <c r="HDU312" s="228"/>
      <c r="HDV312" s="228"/>
      <c r="HDW312" s="229"/>
      <c r="HDX312" s="230"/>
      <c r="HDY312" s="230"/>
      <c r="HDZ312" s="231"/>
      <c r="HEA312" s="229"/>
      <c r="HEB312" s="230"/>
      <c r="HEC312" s="229"/>
      <c r="HED312" s="229"/>
      <c r="HEE312" s="230"/>
      <c r="HEF312" s="230"/>
      <c r="HEG312" s="230"/>
      <c r="HEH312" s="230"/>
      <c r="HEI312" s="230"/>
      <c r="HEJ312" s="230"/>
      <c r="HEK312" s="230"/>
      <c r="HEL312" s="230"/>
      <c r="HEM312" s="230"/>
      <c r="HEN312" s="230"/>
      <c r="HEO312" s="230"/>
      <c r="HEP312" s="230"/>
      <c r="HEQ312" s="229"/>
      <c r="HER312" s="226"/>
      <c r="HES312" s="227"/>
      <c r="HET312" s="227"/>
      <c r="HEU312" s="227"/>
      <c r="HEV312" s="228"/>
      <c r="HEW312" s="228"/>
      <c r="HEX312" s="228"/>
      <c r="HEY312" s="228"/>
      <c r="HEZ312" s="228"/>
      <c r="HFA312" s="228"/>
      <c r="HFB312" s="229"/>
      <c r="HFC312" s="230"/>
      <c r="HFD312" s="230"/>
      <c r="HFE312" s="231"/>
      <c r="HFF312" s="229"/>
      <c r="HFG312" s="230"/>
      <c r="HFH312" s="229"/>
      <c r="HFI312" s="229"/>
      <c r="HFJ312" s="230"/>
      <c r="HFK312" s="230"/>
      <c r="HFL312" s="230"/>
      <c r="HFM312" s="230"/>
      <c r="HFN312" s="230"/>
      <c r="HFO312" s="230"/>
      <c r="HFP312" s="230"/>
      <c r="HFQ312" s="230"/>
      <c r="HFR312" s="230"/>
      <c r="HFS312" s="230"/>
      <c r="HFT312" s="230"/>
      <c r="HFU312" s="230"/>
      <c r="HFV312" s="229"/>
      <c r="HFW312" s="226"/>
      <c r="HFX312" s="227"/>
      <c r="HFY312" s="227"/>
      <c r="HFZ312" s="227"/>
      <c r="HGA312" s="228"/>
      <c r="HGB312" s="228"/>
      <c r="HGC312" s="228"/>
      <c r="HGD312" s="228"/>
      <c r="HGE312" s="228"/>
      <c r="HGF312" s="228"/>
      <c r="HGG312" s="229"/>
      <c r="HGH312" s="230"/>
      <c r="HGI312" s="230"/>
      <c r="HGJ312" s="231"/>
      <c r="HGK312" s="229"/>
      <c r="HGL312" s="230"/>
      <c r="HGM312" s="229"/>
      <c r="HGN312" s="229"/>
      <c r="HGO312" s="230"/>
      <c r="HGP312" s="230"/>
      <c r="HGQ312" s="230"/>
      <c r="HGR312" s="230"/>
      <c r="HGS312" s="230"/>
      <c r="HGT312" s="230"/>
      <c r="HGU312" s="230"/>
      <c r="HGV312" s="230"/>
      <c r="HGW312" s="230"/>
      <c r="HGX312" s="230"/>
      <c r="HGY312" s="230"/>
      <c r="HGZ312" s="230"/>
      <c r="HHA312" s="229"/>
      <c r="HHB312" s="226"/>
      <c r="HHC312" s="227"/>
      <c r="HHD312" s="227"/>
      <c r="HHE312" s="227"/>
      <c r="HHF312" s="228"/>
      <c r="HHG312" s="228"/>
      <c r="HHH312" s="228"/>
      <c r="HHI312" s="228"/>
      <c r="HHJ312" s="228"/>
      <c r="HHK312" s="228"/>
      <c r="HHL312" s="229"/>
      <c r="HHM312" s="230"/>
      <c r="HHN312" s="230"/>
      <c r="HHO312" s="231"/>
      <c r="HHP312" s="229"/>
      <c r="HHQ312" s="230"/>
      <c r="HHR312" s="229"/>
      <c r="HHS312" s="229"/>
      <c r="HHT312" s="230"/>
      <c r="HHU312" s="230"/>
      <c r="HHV312" s="230"/>
      <c r="HHW312" s="230"/>
      <c r="HHX312" s="230"/>
      <c r="HHY312" s="230"/>
      <c r="HHZ312" s="230"/>
      <c r="HIA312" s="230"/>
      <c r="HIB312" s="230"/>
      <c r="HIC312" s="230"/>
      <c r="HID312" s="230"/>
      <c r="HIE312" s="230"/>
      <c r="HIF312" s="229"/>
      <c r="HIG312" s="226"/>
      <c r="HIH312" s="227"/>
      <c r="HII312" s="227"/>
      <c r="HIJ312" s="227"/>
      <c r="HIK312" s="228"/>
      <c r="HIL312" s="228"/>
      <c r="HIM312" s="228"/>
      <c r="HIN312" s="228"/>
      <c r="HIO312" s="228"/>
      <c r="HIP312" s="228"/>
      <c r="HIQ312" s="229"/>
      <c r="HIR312" s="230"/>
      <c r="HIS312" s="230"/>
      <c r="HIT312" s="231"/>
      <c r="HIU312" s="229"/>
      <c r="HIV312" s="230"/>
      <c r="HIW312" s="229"/>
      <c r="HIX312" s="229"/>
      <c r="HIY312" s="230"/>
      <c r="HIZ312" s="230"/>
      <c r="HJA312" s="230"/>
      <c r="HJB312" s="230"/>
      <c r="HJC312" s="230"/>
      <c r="HJD312" s="230"/>
      <c r="HJE312" s="230"/>
      <c r="HJF312" s="230"/>
      <c r="HJG312" s="230"/>
      <c r="HJH312" s="230"/>
      <c r="HJI312" s="230"/>
      <c r="HJJ312" s="230"/>
      <c r="HJK312" s="229"/>
      <c r="HJL312" s="226"/>
      <c r="HJM312" s="227"/>
      <c r="HJN312" s="227"/>
      <c r="HJO312" s="227"/>
      <c r="HJP312" s="228"/>
      <c r="HJQ312" s="228"/>
      <c r="HJR312" s="228"/>
      <c r="HJS312" s="228"/>
      <c r="HJT312" s="228"/>
      <c r="HJU312" s="228"/>
      <c r="HJV312" s="229"/>
      <c r="HJW312" s="230"/>
      <c r="HJX312" s="230"/>
      <c r="HJY312" s="231"/>
      <c r="HJZ312" s="229"/>
      <c r="HKA312" s="230"/>
      <c r="HKB312" s="229"/>
      <c r="HKC312" s="229"/>
      <c r="HKD312" s="230"/>
      <c r="HKE312" s="230"/>
      <c r="HKF312" s="230"/>
      <c r="HKG312" s="230"/>
      <c r="HKH312" s="230"/>
      <c r="HKI312" s="230"/>
      <c r="HKJ312" s="230"/>
      <c r="HKK312" s="230"/>
      <c r="HKL312" s="230"/>
      <c r="HKM312" s="230"/>
      <c r="HKN312" s="230"/>
      <c r="HKO312" s="230"/>
      <c r="HKP312" s="229"/>
      <c r="HKQ312" s="226"/>
      <c r="HKR312" s="227"/>
      <c r="HKS312" s="227"/>
      <c r="HKT312" s="227"/>
      <c r="HKU312" s="228"/>
      <c r="HKV312" s="228"/>
      <c r="HKW312" s="228"/>
      <c r="HKX312" s="228"/>
      <c r="HKY312" s="228"/>
      <c r="HKZ312" s="228"/>
      <c r="HLA312" s="229"/>
      <c r="HLB312" s="230"/>
      <c r="HLC312" s="230"/>
      <c r="HLD312" s="231"/>
      <c r="HLE312" s="229"/>
      <c r="HLF312" s="230"/>
      <c r="HLG312" s="229"/>
      <c r="HLH312" s="229"/>
      <c r="HLI312" s="230"/>
      <c r="HLJ312" s="230"/>
      <c r="HLK312" s="230"/>
      <c r="HLL312" s="230"/>
      <c r="HLM312" s="230"/>
      <c r="HLN312" s="230"/>
      <c r="HLO312" s="230"/>
      <c r="HLP312" s="230"/>
      <c r="HLQ312" s="230"/>
      <c r="HLR312" s="230"/>
      <c r="HLS312" s="230"/>
      <c r="HLT312" s="230"/>
      <c r="HLU312" s="229"/>
      <c r="HLV312" s="226"/>
      <c r="HLW312" s="227"/>
      <c r="HLX312" s="227"/>
      <c r="HLY312" s="227"/>
      <c r="HLZ312" s="228"/>
      <c r="HMA312" s="228"/>
      <c r="HMB312" s="228"/>
      <c r="HMC312" s="228"/>
      <c r="HMD312" s="228"/>
      <c r="HME312" s="228"/>
      <c r="HMF312" s="229"/>
      <c r="HMG312" s="230"/>
      <c r="HMH312" s="230"/>
      <c r="HMI312" s="231"/>
      <c r="HMJ312" s="229"/>
      <c r="HMK312" s="230"/>
      <c r="HML312" s="229"/>
      <c r="HMM312" s="229"/>
      <c r="HMN312" s="230"/>
      <c r="HMO312" s="230"/>
      <c r="HMP312" s="230"/>
      <c r="HMQ312" s="230"/>
      <c r="HMR312" s="230"/>
      <c r="HMS312" s="230"/>
      <c r="HMT312" s="230"/>
      <c r="HMU312" s="230"/>
      <c r="HMV312" s="230"/>
      <c r="HMW312" s="230"/>
      <c r="HMX312" s="230"/>
      <c r="HMY312" s="230"/>
      <c r="HMZ312" s="229"/>
      <c r="HNA312" s="226"/>
      <c r="HNB312" s="227"/>
      <c r="HNC312" s="227"/>
      <c r="HND312" s="227"/>
      <c r="HNE312" s="228"/>
      <c r="HNF312" s="228"/>
      <c r="HNG312" s="228"/>
      <c r="HNH312" s="228"/>
      <c r="HNI312" s="228"/>
      <c r="HNJ312" s="228"/>
      <c r="HNK312" s="229"/>
      <c r="HNL312" s="230"/>
      <c r="HNM312" s="230"/>
      <c r="HNN312" s="231"/>
      <c r="HNO312" s="229"/>
      <c r="HNP312" s="230"/>
      <c r="HNQ312" s="229"/>
      <c r="HNR312" s="229"/>
      <c r="HNS312" s="230"/>
      <c r="HNT312" s="230"/>
      <c r="HNU312" s="230"/>
      <c r="HNV312" s="230"/>
      <c r="HNW312" s="230"/>
      <c r="HNX312" s="230"/>
      <c r="HNY312" s="230"/>
      <c r="HNZ312" s="230"/>
      <c r="HOA312" s="230"/>
      <c r="HOB312" s="230"/>
      <c r="HOC312" s="230"/>
      <c r="HOD312" s="230"/>
      <c r="HOE312" s="229"/>
      <c r="HOF312" s="226"/>
      <c r="HOG312" s="227"/>
      <c r="HOH312" s="227"/>
      <c r="HOI312" s="227"/>
      <c r="HOJ312" s="228"/>
      <c r="HOK312" s="228"/>
      <c r="HOL312" s="228"/>
      <c r="HOM312" s="228"/>
      <c r="HON312" s="228"/>
      <c r="HOO312" s="228"/>
      <c r="HOP312" s="229"/>
      <c r="HOQ312" s="230"/>
      <c r="HOR312" s="230"/>
      <c r="HOS312" s="231"/>
      <c r="HOT312" s="229"/>
      <c r="HOU312" s="230"/>
      <c r="HOV312" s="229"/>
      <c r="HOW312" s="229"/>
      <c r="HOX312" s="230"/>
      <c r="HOY312" s="230"/>
      <c r="HOZ312" s="230"/>
      <c r="HPA312" s="230"/>
      <c r="HPB312" s="230"/>
      <c r="HPC312" s="230"/>
      <c r="HPD312" s="230"/>
      <c r="HPE312" s="230"/>
      <c r="HPF312" s="230"/>
      <c r="HPG312" s="230"/>
      <c r="HPH312" s="230"/>
      <c r="HPI312" s="230"/>
      <c r="HPJ312" s="229"/>
      <c r="HPK312" s="226"/>
      <c r="HPL312" s="227"/>
      <c r="HPM312" s="227"/>
      <c r="HPN312" s="227"/>
      <c r="HPO312" s="228"/>
      <c r="HPP312" s="228"/>
      <c r="HPQ312" s="228"/>
      <c r="HPR312" s="228"/>
      <c r="HPS312" s="228"/>
      <c r="HPT312" s="228"/>
      <c r="HPU312" s="229"/>
      <c r="HPV312" s="230"/>
      <c r="HPW312" s="230"/>
      <c r="HPX312" s="231"/>
      <c r="HPY312" s="229"/>
      <c r="HPZ312" s="230"/>
      <c r="HQA312" s="229"/>
      <c r="HQB312" s="229"/>
      <c r="HQC312" s="230"/>
      <c r="HQD312" s="230"/>
      <c r="HQE312" s="230"/>
      <c r="HQF312" s="230"/>
      <c r="HQG312" s="230"/>
      <c r="HQH312" s="230"/>
      <c r="HQI312" s="230"/>
      <c r="HQJ312" s="230"/>
      <c r="HQK312" s="230"/>
      <c r="HQL312" s="230"/>
      <c r="HQM312" s="230"/>
      <c r="HQN312" s="230"/>
      <c r="HQO312" s="229"/>
      <c r="HQP312" s="226"/>
      <c r="HQQ312" s="227"/>
      <c r="HQR312" s="227"/>
      <c r="HQS312" s="227"/>
      <c r="HQT312" s="228"/>
      <c r="HQU312" s="228"/>
      <c r="HQV312" s="228"/>
      <c r="HQW312" s="228"/>
      <c r="HQX312" s="228"/>
      <c r="HQY312" s="228"/>
      <c r="HQZ312" s="229"/>
      <c r="HRA312" s="230"/>
      <c r="HRB312" s="230"/>
      <c r="HRC312" s="231"/>
      <c r="HRD312" s="229"/>
      <c r="HRE312" s="230"/>
      <c r="HRF312" s="229"/>
      <c r="HRG312" s="229"/>
      <c r="HRH312" s="230"/>
      <c r="HRI312" s="230"/>
      <c r="HRJ312" s="230"/>
      <c r="HRK312" s="230"/>
      <c r="HRL312" s="230"/>
      <c r="HRM312" s="230"/>
      <c r="HRN312" s="230"/>
      <c r="HRO312" s="230"/>
      <c r="HRP312" s="230"/>
      <c r="HRQ312" s="230"/>
      <c r="HRR312" s="230"/>
      <c r="HRS312" s="230"/>
      <c r="HRT312" s="229"/>
      <c r="HRU312" s="226"/>
      <c r="HRV312" s="227"/>
      <c r="HRW312" s="227"/>
      <c r="HRX312" s="227"/>
      <c r="HRY312" s="228"/>
      <c r="HRZ312" s="228"/>
      <c r="HSA312" s="228"/>
      <c r="HSB312" s="228"/>
      <c r="HSC312" s="228"/>
      <c r="HSD312" s="228"/>
      <c r="HSE312" s="229"/>
      <c r="HSF312" s="230"/>
      <c r="HSG312" s="230"/>
      <c r="HSH312" s="231"/>
      <c r="HSI312" s="229"/>
      <c r="HSJ312" s="230"/>
      <c r="HSK312" s="229"/>
      <c r="HSL312" s="229"/>
      <c r="HSM312" s="230"/>
      <c r="HSN312" s="230"/>
      <c r="HSO312" s="230"/>
      <c r="HSP312" s="230"/>
      <c r="HSQ312" s="230"/>
      <c r="HSR312" s="230"/>
      <c r="HSS312" s="230"/>
      <c r="HST312" s="230"/>
      <c r="HSU312" s="230"/>
      <c r="HSV312" s="230"/>
      <c r="HSW312" s="230"/>
      <c r="HSX312" s="230"/>
      <c r="HSY312" s="229"/>
      <c r="HSZ312" s="226"/>
      <c r="HTA312" s="227"/>
      <c r="HTB312" s="227"/>
      <c r="HTC312" s="227"/>
      <c r="HTD312" s="228"/>
      <c r="HTE312" s="228"/>
      <c r="HTF312" s="228"/>
      <c r="HTG312" s="228"/>
      <c r="HTH312" s="228"/>
      <c r="HTI312" s="228"/>
      <c r="HTJ312" s="229"/>
      <c r="HTK312" s="230"/>
      <c r="HTL312" s="230"/>
      <c r="HTM312" s="231"/>
      <c r="HTN312" s="229"/>
      <c r="HTO312" s="230"/>
      <c r="HTP312" s="229"/>
      <c r="HTQ312" s="229"/>
      <c r="HTR312" s="230"/>
      <c r="HTS312" s="230"/>
      <c r="HTT312" s="230"/>
      <c r="HTU312" s="230"/>
      <c r="HTV312" s="230"/>
      <c r="HTW312" s="230"/>
      <c r="HTX312" s="230"/>
      <c r="HTY312" s="230"/>
      <c r="HTZ312" s="230"/>
      <c r="HUA312" s="230"/>
      <c r="HUB312" s="230"/>
      <c r="HUC312" s="230"/>
      <c r="HUD312" s="229"/>
      <c r="HUE312" s="226"/>
      <c r="HUF312" s="227"/>
      <c r="HUG312" s="227"/>
      <c r="HUH312" s="227"/>
      <c r="HUI312" s="228"/>
      <c r="HUJ312" s="228"/>
      <c r="HUK312" s="228"/>
      <c r="HUL312" s="228"/>
      <c r="HUM312" s="228"/>
      <c r="HUN312" s="228"/>
      <c r="HUO312" s="229"/>
      <c r="HUP312" s="230"/>
      <c r="HUQ312" s="230"/>
      <c r="HUR312" s="231"/>
      <c r="HUS312" s="229"/>
      <c r="HUT312" s="230"/>
      <c r="HUU312" s="229"/>
      <c r="HUV312" s="229"/>
      <c r="HUW312" s="230"/>
      <c r="HUX312" s="230"/>
      <c r="HUY312" s="230"/>
      <c r="HUZ312" s="230"/>
      <c r="HVA312" s="230"/>
      <c r="HVB312" s="230"/>
      <c r="HVC312" s="230"/>
      <c r="HVD312" s="230"/>
      <c r="HVE312" s="230"/>
      <c r="HVF312" s="230"/>
      <c r="HVG312" s="230"/>
      <c r="HVH312" s="230"/>
      <c r="HVI312" s="229"/>
      <c r="HVJ312" s="226"/>
      <c r="HVK312" s="227"/>
      <c r="HVL312" s="227"/>
      <c r="HVM312" s="227"/>
      <c r="HVN312" s="228"/>
      <c r="HVO312" s="228"/>
      <c r="HVP312" s="228"/>
      <c r="HVQ312" s="228"/>
      <c r="HVR312" s="228"/>
      <c r="HVS312" s="228"/>
      <c r="HVT312" s="229"/>
      <c r="HVU312" s="230"/>
      <c r="HVV312" s="230"/>
      <c r="HVW312" s="231"/>
      <c r="HVX312" s="229"/>
      <c r="HVY312" s="230"/>
      <c r="HVZ312" s="229"/>
      <c r="HWA312" s="229"/>
      <c r="HWB312" s="230"/>
      <c r="HWC312" s="230"/>
      <c r="HWD312" s="230"/>
      <c r="HWE312" s="230"/>
      <c r="HWF312" s="230"/>
      <c r="HWG312" s="230"/>
      <c r="HWH312" s="230"/>
      <c r="HWI312" s="230"/>
      <c r="HWJ312" s="230"/>
      <c r="HWK312" s="230"/>
      <c r="HWL312" s="230"/>
      <c r="HWM312" s="230"/>
      <c r="HWN312" s="229"/>
      <c r="HWO312" s="226"/>
      <c r="HWP312" s="227"/>
      <c r="HWQ312" s="227"/>
      <c r="HWR312" s="227"/>
      <c r="HWS312" s="228"/>
      <c r="HWT312" s="228"/>
      <c r="HWU312" s="228"/>
      <c r="HWV312" s="228"/>
      <c r="HWW312" s="228"/>
      <c r="HWX312" s="228"/>
      <c r="HWY312" s="229"/>
      <c r="HWZ312" s="230"/>
      <c r="HXA312" s="230"/>
      <c r="HXB312" s="231"/>
      <c r="HXC312" s="229"/>
      <c r="HXD312" s="230"/>
      <c r="HXE312" s="229"/>
      <c r="HXF312" s="229"/>
      <c r="HXG312" s="230"/>
      <c r="HXH312" s="230"/>
      <c r="HXI312" s="230"/>
      <c r="HXJ312" s="230"/>
      <c r="HXK312" s="230"/>
      <c r="HXL312" s="230"/>
      <c r="HXM312" s="230"/>
      <c r="HXN312" s="230"/>
      <c r="HXO312" s="230"/>
      <c r="HXP312" s="230"/>
      <c r="HXQ312" s="230"/>
      <c r="HXR312" s="230"/>
      <c r="HXS312" s="229"/>
      <c r="HXT312" s="226"/>
      <c r="HXU312" s="227"/>
      <c r="HXV312" s="227"/>
      <c r="HXW312" s="227"/>
      <c r="HXX312" s="228"/>
      <c r="HXY312" s="228"/>
      <c r="HXZ312" s="228"/>
      <c r="HYA312" s="228"/>
      <c r="HYB312" s="228"/>
      <c r="HYC312" s="228"/>
      <c r="HYD312" s="229"/>
      <c r="HYE312" s="230"/>
      <c r="HYF312" s="230"/>
      <c r="HYG312" s="231"/>
      <c r="HYH312" s="229"/>
      <c r="HYI312" s="230"/>
      <c r="HYJ312" s="229"/>
      <c r="HYK312" s="229"/>
      <c r="HYL312" s="230"/>
      <c r="HYM312" s="230"/>
      <c r="HYN312" s="230"/>
      <c r="HYO312" s="230"/>
      <c r="HYP312" s="230"/>
      <c r="HYQ312" s="230"/>
      <c r="HYR312" s="230"/>
      <c r="HYS312" s="230"/>
      <c r="HYT312" s="230"/>
      <c r="HYU312" s="230"/>
      <c r="HYV312" s="230"/>
      <c r="HYW312" s="230"/>
      <c r="HYX312" s="229"/>
      <c r="HYY312" s="226"/>
      <c r="HYZ312" s="227"/>
      <c r="HZA312" s="227"/>
      <c r="HZB312" s="227"/>
      <c r="HZC312" s="228"/>
      <c r="HZD312" s="228"/>
      <c r="HZE312" s="228"/>
      <c r="HZF312" s="228"/>
      <c r="HZG312" s="228"/>
      <c r="HZH312" s="228"/>
      <c r="HZI312" s="229"/>
      <c r="HZJ312" s="230"/>
      <c r="HZK312" s="230"/>
      <c r="HZL312" s="231"/>
      <c r="HZM312" s="229"/>
      <c r="HZN312" s="230"/>
      <c r="HZO312" s="229"/>
      <c r="HZP312" s="229"/>
      <c r="HZQ312" s="230"/>
      <c r="HZR312" s="230"/>
      <c r="HZS312" s="230"/>
      <c r="HZT312" s="230"/>
      <c r="HZU312" s="230"/>
      <c r="HZV312" s="230"/>
      <c r="HZW312" s="230"/>
      <c r="HZX312" s="230"/>
      <c r="HZY312" s="230"/>
      <c r="HZZ312" s="230"/>
      <c r="IAA312" s="230"/>
      <c r="IAB312" s="230"/>
      <c r="IAC312" s="229"/>
      <c r="IAD312" s="226"/>
      <c r="IAE312" s="227"/>
      <c r="IAF312" s="227"/>
      <c r="IAG312" s="227"/>
      <c r="IAH312" s="228"/>
      <c r="IAI312" s="228"/>
      <c r="IAJ312" s="228"/>
      <c r="IAK312" s="228"/>
      <c r="IAL312" s="228"/>
      <c r="IAM312" s="228"/>
      <c r="IAN312" s="229"/>
      <c r="IAO312" s="230"/>
      <c r="IAP312" s="230"/>
      <c r="IAQ312" s="231"/>
      <c r="IAR312" s="229"/>
      <c r="IAS312" s="230"/>
      <c r="IAT312" s="229"/>
      <c r="IAU312" s="229"/>
      <c r="IAV312" s="230"/>
      <c r="IAW312" s="230"/>
      <c r="IAX312" s="230"/>
      <c r="IAY312" s="230"/>
      <c r="IAZ312" s="230"/>
      <c r="IBA312" s="230"/>
      <c r="IBB312" s="230"/>
      <c r="IBC312" s="230"/>
      <c r="IBD312" s="230"/>
      <c r="IBE312" s="230"/>
      <c r="IBF312" s="230"/>
      <c r="IBG312" s="230"/>
      <c r="IBH312" s="229"/>
      <c r="IBI312" s="226"/>
      <c r="IBJ312" s="227"/>
      <c r="IBK312" s="227"/>
      <c r="IBL312" s="227"/>
      <c r="IBM312" s="228"/>
      <c r="IBN312" s="228"/>
      <c r="IBO312" s="228"/>
      <c r="IBP312" s="228"/>
      <c r="IBQ312" s="228"/>
      <c r="IBR312" s="228"/>
      <c r="IBS312" s="229"/>
      <c r="IBT312" s="230"/>
      <c r="IBU312" s="230"/>
      <c r="IBV312" s="231"/>
      <c r="IBW312" s="229"/>
      <c r="IBX312" s="230"/>
      <c r="IBY312" s="229"/>
      <c r="IBZ312" s="229"/>
      <c r="ICA312" s="230"/>
      <c r="ICB312" s="230"/>
      <c r="ICC312" s="230"/>
      <c r="ICD312" s="230"/>
      <c r="ICE312" s="230"/>
      <c r="ICF312" s="230"/>
      <c r="ICG312" s="230"/>
      <c r="ICH312" s="230"/>
      <c r="ICI312" s="230"/>
      <c r="ICJ312" s="230"/>
      <c r="ICK312" s="230"/>
      <c r="ICL312" s="230"/>
      <c r="ICM312" s="229"/>
      <c r="ICN312" s="226"/>
      <c r="ICO312" s="227"/>
      <c r="ICP312" s="227"/>
      <c r="ICQ312" s="227"/>
      <c r="ICR312" s="228"/>
      <c r="ICS312" s="228"/>
      <c r="ICT312" s="228"/>
      <c r="ICU312" s="228"/>
      <c r="ICV312" s="228"/>
      <c r="ICW312" s="228"/>
      <c r="ICX312" s="229"/>
      <c r="ICY312" s="230"/>
      <c r="ICZ312" s="230"/>
      <c r="IDA312" s="231"/>
      <c r="IDB312" s="229"/>
      <c r="IDC312" s="230"/>
      <c r="IDD312" s="229"/>
      <c r="IDE312" s="229"/>
      <c r="IDF312" s="230"/>
      <c r="IDG312" s="230"/>
      <c r="IDH312" s="230"/>
      <c r="IDI312" s="230"/>
      <c r="IDJ312" s="230"/>
      <c r="IDK312" s="230"/>
      <c r="IDL312" s="230"/>
      <c r="IDM312" s="230"/>
      <c r="IDN312" s="230"/>
      <c r="IDO312" s="230"/>
      <c r="IDP312" s="230"/>
      <c r="IDQ312" s="230"/>
      <c r="IDR312" s="229"/>
      <c r="IDS312" s="226"/>
      <c r="IDT312" s="227"/>
      <c r="IDU312" s="227"/>
      <c r="IDV312" s="227"/>
      <c r="IDW312" s="228"/>
      <c r="IDX312" s="228"/>
      <c r="IDY312" s="228"/>
      <c r="IDZ312" s="228"/>
      <c r="IEA312" s="228"/>
      <c r="IEB312" s="228"/>
      <c r="IEC312" s="229"/>
      <c r="IED312" s="230"/>
      <c r="IEE312" s="230"/>
      <c r="IEF312" s="231"/>
      <c r="IEG312" s="229"/>
      <c r="IEH312" s="230"/>
      <c r="IEI312" s="229"/>
      <c r="IEJ312" s="229"/>
      <c r="IEK312" s="230"/>
      <c r="IEL312" s="230"/>
      <c r="IEM312" s="230"/>
      <c r="IEN312" s="230"/>
      <c r="IEO312" s="230"/>
      <c r="IEP312" s="230"/>
      <c r="IEQ312" s="230"/>
      <c r="IER312" s="230"/>
      <c r="IES312" s="230"/>
      <c r="IET312" s="230"/>
      <c r="IEU312" s="230"/>
      <c r="IEV312" s="230"/>
      <c r="IEW312" s="229"/>
      <c r="IEX312" s="226"/>
      <c r="IEY312" s="227"/>
      <c r="IEZ312" s="227"/>
      <c r="IFA312" s="227"/>
      <c r="IFB312" s="228"/>
      <c r="IFC312" s="228"/>
      <c r="IFD312" s="228"/>
      <c r="IFE312" s="228"/>
      <c r="IFF312" s="228"/>
      <c r="IFG312" s="228"/>
      <c r="IFH312" s="229"/>
      <c r="IFI312" s="230"/>
      <c r="IFJ312" s="230"/>
      <c r="IFK312" s="231"/>
      <c r="IFL312" s="229"/>
      <c r="IFM312" s="230"/>
      <c r="IFN312" s="229"/>
      <c r="IFO312" s="229"/>
      <c r="IFP312" s="230"/>
      <c r="IFQ312" s="230"/>
      <c r="IFR312" s="230"/>
      <c r="IFS312" s="230"/>
      <c r="IFT312" s="230"/>
      <c r="IFU312" s="230"/>
      <c r="IFV312" s="230"/>
      <c r="IFW312" s="230"/>
      <c r="IFX312" s="230"/>
      <c r="IFY312" s="230"/>
      <c r="IFZ312" s="230"/>
      <c r="IGA312" s="230"/>
      <c r="IGB312" s="229"/>
      <c r="IGC312" s="226"/>
      <c r="IGD312" s="227"/>
      <c r="IGE312" s="227"/>
      <c r="IGF312" s="227"/>
      <c r="IGG312" s="228"/>
      <c r="IGH312" s="228"/>
      <c r="IGI312" s="228"/>
      <c r="IGJ312" s="228"/>
      <c r="IGK312" s="228"/>
      <c r="IGL312" s="228"/>
      <c r="IGM312" s="229"/>
      <c r="IGN312" s="230"/>
      <c r="IGO312" s="230"/>
      <c r="IGP312" s="231"/>
      <c r="IGQ312" s="229"/>
      <c r="IGR312" s="230"/>
      <c r="IGS312" s="229"/>
      <c r="IGT312" s="229"/>
      <c r="IGU312" s="230"/>
      <c r="IGV312" s="230"/>
      <c r="IGW312" s="230"/>
      <c r="IGX312" s="230"/>
      <c r="IGY312" s="230"/>
      <c r="IGZ312" s="230"/>
      <c r="IHA312" s="230"/>
      <c r="IHB312" s="230"/>
      <c r="IHC312" s="230"/>
      <c r="IHD312" s="230"/>
      <c r="IHE312" s="230"/>
      <c r="IHF312" s="230"/>
      <c r="IHG312" s="229"/>
      <c r="IHH312" s="226"/>
      <c r="IHI312" s="227"/>
      <c r="IHJ312" s="227"/>
      <c r="IHK312" s="227"/>
      <c r="IHL312" s="228"/>
      <c r="IHM312" s="228"/>
      <c r="IHN312" s="228"/>
      <c r="IHO312" s="228"/>
      <c r="IHP312" s="228"/>
      <c r="IHQ312" s="228"/>
      <c r="IHR312" s="229"/>
      <c r="IHS312" s="230"/>
      <c r="IHT312" s="230"/>
      <c r="IHU312" s="231"/>
      <c r="IHV312" s="229"/>
      <c r="IHW312" s="230"/>
      <c r="IHX312" s="229"/>
      <c r="IHY312" s="229"/>
      <c r="IHZ312" s="230"/>
      <c r="IIA312" s="230"/>
      <c r="IIB312" s="230"/>
      <c r="IIC312" s="230"/>
      <c r="IID312" s="230"/>
      <c r="IIE312" s="230"/>
      <c r="IIF312" s="230"/>
      <c r="IIG312" s="230"/>
      <c r="IIH312" s="230"/>
      <c r="III312" s="230"/>
      <c r="IIJ312" s="230"/>
      <c r="IIK312" s="230"/>
      <c r="IIL312" s="229"/>
      <c r="IIM312" s="226"/>
      <c r="IIN312" s="227"/>
      <c r="IIO312" s="227"/>
      <c r="IIP312" s="227"/>
      <c r="IIQ312" s="228"/>
      <c r="IIR312" s="228"/>
      <c r="IIS312" s="228"/>
      <c r="IIT312" s="228"/>
      <c r="IIU312" s="228"/>
      <c r="IIV312" s="228"/>
      <c r="IIW312" s="229"/>
      <c r="IIX312" s="230"/>
      <c r="IIY312" s="230"/>
      <c r="IIZ312" s="231"/>
      <c r="IJA312" s="229"/>
      <c r="IJB312" s="230"/>
      <c r="IJC312" s="229"/>
      <c r="IJD312" s="229"/>
      <c r="IJE312" s="230"/>
      <c r="IJF312" s="230"/>
      <c r="IJG312" s="230"/>
      <c r="IJH312" s="230"/>
      <c r="IJI312" s="230"/>
      <c r="IJJ312" s="230"/>
      <c r="IJK312" s="230"/>
      <c r="IJL312" s="230"/>
      <c r="IJM312" s="230"/>
      <c r="IJN312" s="230"/>
      <c r="IJO312" s="230"/>
      <c r="IJP312" s="230"/>
      <c r="IJQ312" s="229"/>
      <c r="IJR312" s="226"/>
      <c r="IJS312" s="227"/>
      <c r="IJT312" s="227"/>
      <c r="IJU312" s="227"/>
      <c r="IJV312" s="228"/>
      <c r="IJW312" s="228"/>
      <c r="IJX312" s="228"/>
      <c r="IJY312" s="228"/>
      <c r="IJZ312" s="228"/>
      <c r="IKA312" s="228"/>
      <c r="IKB312" s="229"/>
      <c r="IKC312" s="230"/>
      <c r="IKD312" s="230"/>
      <c r="IKE312" s="231"/>
      <c r="IKF312" s="229"/>
      <c r="IKG312" s="230"/>
      <c r="IKH312" s="229"/>
      <c r="IKI312" s="229"/>
      <c r="IKJ312" s="230"/>
      <c r="IKK312" s="230"/>
      <c r="IKL312" s="230"/>
      <c r="IKM312" s="230"/>
      <c r="IKN312" s="230"/>
      <c r="IKO312" s="230"/>
      <c r="IKP312" s="230"/>
      <c r="IKQ312" s="230"/>
      <c r="IKR312" s="230"/>
      <c r="IKS312" s="230"/>
      <c r="IKT312" s="230"/>
      <c r="IKU312" s="230"/>
      <c r="IKV312" s="229"/>
      <c r="IKW312" s="226"/>
      <c r="IKX312" s="227"/>
      <c r="IKY312" s="227"/>
      <c r="IKZ312" s="227"/>
      <c r="ILA312" s="228"/>
      <c r="ILB312" s="228"/>
      <c r="ILC312" s="228"/>
      <c r="ILD312" s="228"/>
      <c r="ILE312" s="228"/>
      <c r="ILF312" s="228"/>
      <c r="ILG312" s="229"/>
      <c r="ILH312" s="230"/>
      <c r="ILI312" s="230"/>
      <c r="ILJ312" s="231"/>
      <c r="ILK312" s="229"/>
      <c r="ILL312" s="230"/>
      <c r="ILM312" s="229"/>
      <c r="ILN312" s="229"/>
      <c r="ILO312" s="230"/>
      <c r="ILP312" s="230"/>
      <c r="ILQ312" s="230"/>
      <c r="ILR312" s="230"/>
      <c r="ILS312" s="230"/>
      <c r="ILT312" s="230"/>
      <c r="ILU312" s="230"/>
      <c r="ILV312" s="230"/>
      <c r="ILW312" s="230"/>
      <c r="ILX312" s="230"/>
      <c r="ILY312" s="230"/>
      <c r="ILZ312" s="230"/>
      <c r="IMA312" s="229"/>
      <c r="IMB312" s="226"/>
      <c r="IMC312" s="227"/>
      <c r="IMD312" s="227"/>
      <c r="IME312" s="227"/>
      <c r="IMF312" s="228"/>
      <c r="IMG312" s="228"/>
      <c r="IMH312" s="228"/>
      <c r="IMI312" s="228"/>
      <c r="IMJ312" s="228"/>
      <c r="IMK312" s="228"/>
      <c r="IML312" s="229"/>
      <c r="IMM312" s="230"/>
      <c r="IMN312" s="230"/>
      <c r="IMO312" s="231"/>
      <c r="IMP312" s="229"/>
      <c r="IMQ312" s="230"/>
      <c r="IMR312" s="229"/>
      <c r="IMS312" s="229"/>
      <c r="IMT312" s="230"/>
      <c r="IMU312" s="230"/>
      <c r="IMV312" s="230"/>
      <c r="IMW312" s="230"/>
      <c r="IMX312" s="230"/>
      <c r="IMY312" s="230"/>
      <c r="IMZ312" s="230"/>
      <c r="INA312" s="230"/>
      <c r="INB312" s="230"/>
      <c r="INC312" s="230"/>
      <c r="IND312" s="230"/>
      <c r="INE312" s="230"/>
      <c r="INF312" s="229"/>
      <c r="ING312" s="226"/>
      <c r="INH312" s="227"/>
      <c r="INI312" s="227"/>
      <c r="INJ312" s="227"/>
      <c r="INK312" s="228"/>
      <c r="INL312" s="228"/>
      <c r="INM312" s="228"/>
      <c r="INN312" s="228"/>
      <c r="INO312" s="228"/>
      <c r="INP312" s="228"/>
      <c r="INQ312" s="229"/>
      <c r="INR312" s="230"/>
      <c r="INS312" s="230"/>
      <c r="INT312" s="231"/>
      <c r="INU312" s="229"/>
      <c r="INV312" s="230"/>
      <c r="INW312" s="229"/>
      <c r="INX312" s="229"/>
      <c r="INY312" s="230"/>
      <c r="INZ312" s="230"/>
      <c r="IOA312" s="230"/>
      <c r="IOB312" s="230"/>
      <c r="IOC312" s="230"/>
      <c r="IOD312" s="230"/>
      <c r="IOE312" s="230"/>
      <c r="IOF312" s="230"/>
      <c r="IOG312" s="230"/>
      <c r="IOH312" s="230"/>
      <c r="IOI312" s="230"/>
      <c r="IOJ312" s="230"/>
      <c r="IOK312" s="229"/>
      <c r="IOL312" s="226"/>
      <c r="IOM312" s="227"/>
      <c r="ION312" s="227"/>
      <c r="IOO312" s="227"/>
      <c r="IOP312" s="228"/>
      <c r="IOQ312" s="228"/>
      <c r="IOR312" s="228"/>
      <c r="IOS312" s="228"/>
      <c r="IOT312" s="228"/>
      <c r="IOU312" s="228"/>
      <c r="IOV312" s="229"/>
      <c r="IOW312" s="230"/>
      <c r="IOX312" s="230"/>
      <c r="IOY312" s="231"/>
      <c r="IOZ312" s="229"/>
      <c r="IPA312" s="230"/>
      <c r="IPB312" s="229"/>
      <c r="IPC312" s="229"/>
      <c r="IPD312" s="230"/>
      <c r="IPE312" s="230"/>
      <c r="IPF312" s="230"/>
      <c r="IPG312" s="230"/>
      <c r="IPH312" s="230"/>
      <c r="IPI312" s="230"/>
      <c r="IPJ312" s="230"/>
      <c r="IPK312" s="230"/>
      <c r="IPL312" s="230"/>
      <c r="IPM312" s="230"/>
      <c r="IPN312" s="230"/>
      <c r="IPO312" s="230"/>
      <c r="IPP312" s="229"/>
      <c r="IPQ312" s="226"/>
      <c r="IPR312" s="227"/>
      <c r="IPS312" s="227"/>
      <c r="IPT312" s="227"/>
      <c r="IPU312" s="228"/>
      <c r="IPV312" s="228"/>
      <c r="IPW312" s="228"/>
      <c r="IPX312" s="228"/>
      <c r="IPY312" s="228"/>
      <c r="IPZ312" s="228"/>
      <c r="IQA312" s="229"/>
      <c r="IQB312" s="230"/>
      <c r="IQC312" s="230"/>
      <c r="IQD312" s="231"/>
      <c r="IQE312" s="229"/>
      <c r="IQF312" s="230"/>
      <c r="IQG312" s="229"/>
      <c r="IQH312" s="229"/>
      <c r="IQI312" s="230"/>
      <c r="IQJ312" s="230"/>
      <c r="IQK312" s="230"/>
      <c r="IQL312" s="230"/>
      <c r="IQM312" s="230"/>
      <c r="IQN312" s="230"/>
      <c r="IQO312" s="230"/>
      <c r="IQP312" s="230"/>
      <c r="IQQ312" s="230"/>
      <c r="IQR312" s="230"/>
      <c r="IQS312" s="230"/>
      <c r="IQT312" s="230"/>
      <c r="IQU312" s="229"/>
      <c r="IQV312" s="226"/>
      <c r="IQW312" s="227"/>
      <c r="IQX312" s="227"/>
      <c r="IQY312" s="227"/>
      <c r="IQZ312" s="228"/>
      <c r="IRA312" s="228"/>
      <c r="IRB312" s="228"/>
      <c r="IRC312" s="228"/>
      <c r="IRD312" s="228"/>
      <c r="IRE312" s="228"/>
      <c r="IRF312" s="229"/>
      <c r="IRG312" s="230"/>
      <c r="IRH312" s="230"/>
      <c r="IRI312" s="231"/>
      <c r="IRJ312" s="229"/>
      <c r="IRK312" s="230"/>
      <c r="IRL312" s="229"/>
      <c r="IRM312" s="229"/>
      <c r="IRN312" s="230"/>
      <c r="IRO312" s="230"/>
      <c r="IRP312" s="230"/>
      <c r="IRQ312" s="230"/>
      <c r="IRR312" s="230"/>
      <c r="IRS312" s="230"/>
      <c r="IRT312" s="230"/>
      <c r="IRU312" s="230"/>
      <c r="IRV312" s="230"/>
      <c r="IRW312" s="230"/>
      <c r="IRX312" s="230"/>
      <c r="IRY312" s="230"/>
      <c r="IRZ312" s="229"/>
      <c r="ISA312" s="226"/>
      <c r="ISB312" s="227"/>
      <c r="ISC312" s="227"/>
      <c r="ISD312" s="227"/>
      <c r="ISE312" s="228"/>
      <c r="ISF312" s="228"/>
      <c r="ISG312" s="228"/>
      <c r="ISH312" s="228"/>
      <c r="ISI312" s="228"/>
      <c r="ISJ312" s="228"/>
      <c r="ISK312" s="229"/>
      <c r="ISL312" s="230"/>
      <c r="ISM312" s="230"/>
      <c r="ISN312" s="231"/>
      <c r="ISO312" s="229"/>
      <c r="ISP312" s="230"/>
      <c r="ISQ312" s="229"/>
      <c r="ISR312" s="229"/>
      <c r="ISS312" s="230"/>
      <c r="IST312" s="230"/>
      <c r="ISU312" s="230"/>
      <c r="ISV312" s="230"/>
      <c r="ISW312" s="230"/>
      <c r="ISX312" s="230"/>
      <c r="ISY312" s="230"/>
      <c r="ISZ312" s="230"/>
      <c r="ITA312" s="230"/>
      <c r="ITB312" s="230"/>
      <c r="ITC312" s="230"/>
      <c r="ITD312" s="230"/>
      <c r="ITE312" s="229"/>
      <c r="ITF312" s="226"/>
      <c r="ITG312" s="227"/>
      <c r="ITH312" s="227"/>
      <c r="ITI312" s="227"/>
      <c r="ITJ312" s="228"/>
      <c r="ITK312" s="228"/>
      <c r="ITL312" s="228"/>
      <c r="ITM312" s="228"/>
      <c r="ITN312" s="228"/>
      <c r="ITO312" s="228"/>
      <c r="ITP312" s="229"/>
      <c r="ITQ312" s="230"/>
      <c r="ITR312" s="230"/>
      <c r="ITS312" s="231"/>
      <c r="ITT312" s="229"/>
      <c r="ITU312" s="230"/>
      <c r="ITV312" s="229"/>
      <c r="ITW312" s="229"/>
      <c r="ITX312" s="230"/>
      <c r="ITY312" s="230"/>
      <c r="ITZ312" s="230"/>
      <c r="IUA312" s="230"/>
      <c r="IUB312" s="230"/>
      <c r="IUC312" s="230"/>
      <c r="IUD312" s="230"/>
      <c r="IUE312" s="230"/>
      <c r="IUF312" s="230"/>
      <c r="IUG312" s="230"/>
      <c r="IUH312" s="230"/>
      <c r="IUI312" s="230"/>
      <c r="IUJ312" s="229"/>
      <c r="IUK312" s="226"/>
      <c r="IUL312" s="227"/>
      <c r="IUM312" s="227"/>
      <c r="IUN312" s="227"/>
      <c r="IUO312" s="228"/>
      <c r="IUP312" s="228"/>
      <c r="IUQ312" s="228"/>
      <c r="IUR312" s="228"/>
      <c r="IUS312" s="228"/>
      <c r="IUT312" s="228"/>
      <c r="IUU312" s="229"/>
      <c r="IUV312" s="230"/>
      <c r="IUW312" s="230"/>
      <c r="IUX312" s="231"/>
      <c r="IUY312" s="229"/>
      <c r="IUZ312" s="230"/>
      <c r="IVA312" s="229"/>
      <c r="IVB312" s="229"/>
      <c r="IVC312" s="230"/>
      <c r="IVD312" s="230"/>
      <c r="IVE312" s="230"/>
      <c r="IVF312" s="230"/>
      <c r="IVG312" s="230"/>
      <c r="IVH312" s="230"/>
      <c r="IVI312" s="230"/>
      <c r="IVJ312" s="230"/>
      <c r="IVK312" s="230"/>
      <c r="IVL312" s="230"/>
      <c r="IVM312" s="230"/>
      <c r="IVN312" s="230"/>
      <c r="IVO312" s="229"/>
      <c r="IVP312" s="226"/>
      <c r="IVQ312" s="227"/>
      <c r="IVR312" s="227"/>
      <c r="IVS312" s="227"/>
      <c r="IVT312" s="228"/>
      <c r="IVU312" s="228"/>
      <c r="IVV312" s="228"/>
      <c r="IVW312" s="228"/>
      <c r="IVX312" s="228"/>
      <c r="IVY312" s="228"/>
      <c r="IVZ312" s="229"/>
      <c r="IWA312" s="230"/>
      <c r="IWB312" s="230"/>
      <c r="IWC312" s="231"/>
      <c r="IWD312" s="229"/>
      <c r="IWE312" s="230"/>
      <c r="IWF312" s="229"/>
      <c r="IWG312" s="229"/>
      <c r="IWH312" s="230"/>
      <c r="IWI312" s="230"/>
      <c r="IWJ312" s="230"/>
      <c r="IWK312" s="230"/>
      <c r="IWL312" s="230"/>
      <c r="IWM312" s="230"/>
      <c r="IWN312" s="230"/>
      <c r="IWO312" s="230"/>
      <c r="IWP312" s="230"/>
      <c r="IWQ312" s="230"/>
      <c r="IWR312" s="230"/>
      <c r="IWS312" s="230"/>
      <c r="IWT312" s="229"/>
      <c r="IWU312" s="226"/>
      <c r="IWV312" s="227"/>
      <c r="IWW312" s="227"/>
      <c r="IWX312" s="227"/>
      <c r="IWY312" s="228"/>
      <c r="IWZ312" s="228"/>
      <c r="IXA312" s="228"/>
      <c r="IXB312" s="228"/>
      <c r="IXC312" s="228"/>
      <c r="IXD312" s="228"/>
      <c r="IXE312" s="229"/>
      <c r="IXF312" s="230"/>
      <c r="IXG312" s="230"/>
      <c r="IXH312" s="231"/>
      <c r="IXI312" s="229"/>
      <c r="IXJ312" s="230"/>
      <c r="IXK312" s="229"/>
      <c r="IXL312" s="229"/>
      <c r="IXM312" s="230"/>
      <c r="IXN312" s="230"/>
      <c r="IXO312" s="230"/>
      <c r="IXP312" s="230"/>
      <c r="IXQ312" s="230"/>
      <c r="IXR312" s="230"/>
      <c r="IXS312" s="230"/>
      <c r="IXT312" s="230"/>
      <c r="IXU312" s="230"/>
      <c r="IXV312" s="230"/>
      <c r="IXW312" s="230"/>
      <c r="IXX312" s="230"/>
      <c r="IXY312" s="229"/>
      <c r="IXZ312" s="226"/>
      <c r="IYA312" s="227"/>
      <c r="IYB312" s="227"/>
      <c r="IYC312" s="227"/>
      <c r="IYD312" s="228"/>
      <c r="IYE312" s="228"/>
      <c r="IYF312" s="228"/>
      <c r="IYG312" s="228"/>
      <c r="IYH312" s="228"/>
      <c r="IYI312" s="228"/>
      <c r="IYJ312" s="229"/>
      <c r="IYK312" s="230"/>
      <c r="IYL312" s="230"/>
      <c r="IYM312" s="231"/>
      <c r="IYN312" s="229"/>
      <c r="IYO312" s="230"/>
      <c r="IYP312" s="229"/>
      <c r="IYQ312" s="229"/>
      <c r="IYR312" s="230"/>
      <c r="IYS312" s="230"/>
      <c r="IYT312" s="230"/>
      <c r="IYU312" s="230"/>
      <c r="IYV312" s="230"/>
      <c r="IYW312" s="230"/>
      <c r="IYX312" s="230"/>
      <c r="IYY312" s="230"/>
      <c r="IYZ312" s="230"/>
      <c r="IZA312" s="230"/>
      <c r="IZB312" s="230"/>
      <c r="IZC312" s="230"/>
      <c r="IZD312" s="229"/>
      <c r="IZE312" s="226"/>
      <c r="IZF312" s="227"/>
      <c r="IZG312" s="227"/>
      <c r="IZH312" s="227"/>
      <c r="IZI312" s="228"/>
      <c r="IZJ312" s="228"/>
      <c r="IZK312" s="228"/>
      <c r="IZL312" s="228"/>
      <c r="IZM312" s="228"/>
      <c r="IZN312" s="228"/>
      <c r="IZO312" s="229"/>
      <c r="IZP312" s="230"/>
      <c r="IZQ312" s="230"/>
      <c r="IZR312" s="231"/>
      <c r="IZS312" s="229"/>
      <c r="IZT312" s="230"/>
      <c r="IZU312" s="229"/>
      <c r="IZV312" s="229"/>
      <c r="IZW312" s="230"/>
      <c r="IZX312" s="230"/>
      <c r="IZY312" s="230"/>
      <c r="IZZ312" s="230"/>
      <c r="JAA312" s="230"/>
      <c r="JAB312" s="230"/>
      <c r="JAC312" s="230"/>
      <c r="JAD312" s="230"/>
      <c r="JAE312" s="230"/>
      <c r="JAF312" s="230"/>
      <c r="JAG312" s="230"/>
      <c r="JAH312" s="230"/>
      <c r="JAI312" s="229"/>
      <c r="JAJ312" s="226"/>
      <c r="JAK312" s="227"/>
      <c r="JAL312" s="227"/>
      <c r="JAM312" s="227"/>
      <c r="JAN312" s="228"/>
      <c r="JAO312" s="228"/>
      <c r="JAP312" s="228"/>
      <c r="JAQ312" s="228"/>
      <c r="JAR312" s="228"/>
      <c r="JAS312" s="228"/>
      <c r="JAT312" s="229"/>
      <c r="JAU312" s="230"/>
      <c r="JAV312" s="230"/>
      <c r="JAW312" s="231"/>
      <c r="JAX312" s="229"/>
      <c r="JAY312" s="230"/>
      <c r="JAZ312" s="229"/>
      <c r="JBA312" s="229"/>
      <c r="JBB312" s="230"/>
      <c r="JBC312" s="230"/>
      <c r="JBD312" s="230"/>
      <c r="JBE312" s="230"/>
      <c r="JBF312" s="230"/>
      <c r="JBG312" s="230"/>
      <c r="JBH312" s="230"/>
      <c r="JBI312" s="230"/>
      <c r="JBJ312" s="230"/>
      <c r="JBK312" s="230"/>
      <c r="JBL312" s="230"/>
      <c r="JBM312" s="230"/>
      <c r="JBN312" s="229"/>
      <c r="JBO312" s="226"/>
      <c r="JBP312" s="227"/>
      <c r="JBQ312" s="227"/>
      <c r="JBR312" s="227"/>
      <c r="JBS312" s="228"/>
      <c r="JBT312" s="228"/>
      <c r="JBU312" s="228"/>
      <c r="JBV312" s="228"/>
      <c r="JBW312" s="228"/>
      <c r="JBX312" s="228"/>
      <c r="JBY312" s="229"/>
      <c r="JBZ312" s="230"/>
      <c r="JCA312" s="230"/>
      <c r="JCB312" s="231"/>
      <c r="JCC312" s="229"/>
      <c r="JCD312" s="230"/>
      <c r="JCE312" s="229"/>
      <c r="JCF312" s="229"/>
      <c r="JCG312" s="230"/>
      <c r="JCH312" s="230"/>
      <c r="JCI312" s="230"/>
      <c r="JCJ312" s="230"/>
      <c r="JCK312" s="230"/>
      <c r="JCL312" s="230"/>
      <c r="JCM312" s="230"/>
      <c r="JCN312" s="230"/>
      <c r="JCO312" s="230"/>
      <c r="JCP312" s="230"/>
      <c r="JCQ312" s="230"/>
      <c r="JCR312" s="230"/>
      <c r="JCS312" s="229"/>
      <c r="JCT312" s="226"/>
      <c r="JCU312" s="227"/>
      <c r="JCV312" s="227"/>
      <c r="JCW312" s="227"/>
      <c r="JCX312" s="228"/>
      <c r="JCY312" s="228"/>
      <c r="JCZ312" s="228"/>
      <c r="JDA312" s="228"/>
      <c r="JDB312" s="228"/>
      <c r="JDC312" s="228"/>
      <c r="JDD312" s="229"/>
      <c r="JDE312" s="230"/>
      <c r="JDF312" s="230"/>
      <c r="JDG312" s="231"/>
      <c r="JDH312" s="229"/>
      <c r="JDI312" s="230"/>
      <c r="JDJ312" s="229"/>
      <c r="JDK312" s="229"/>
      <c r="JDL312" s="230"/>
      <c r="JDM312" s="230"/>
      <c r="JDN312" s="230"/>
      <c r="JDO312" s="230"/>
      <c r="JDP312" s="230"/>
      <c r="JDQ312" s="230"/>
      <c r="JDR312" s="230"/>
      <c r="JDS312" s="230"/>
      <c r="JDT312" s="230"/>
      <c r="JDU312" s="230"/>
      <c r="JDV312" s="230"/>
      <c r="JDW312" s="230"/>
      <c r="JDX312" s="229"/>
      <c r="JDY312" s="226"/>
      <c r="JDZ312" s="227"/>
      <c r="JEA312" s="227"/>
      <c r="JEB312" s="227"/>
      <c r="JEC312" s="228"/>
      <c r="JED312" s="228"/>
      <c r="JEE312" s="228"/>
      <c r="JEF312" s="228"/>
      <c r="JEG312" s="228"/>
      <c r="JEH312" s="228"/>
      <c r="JEI312" s="229"/>
      <c r="JEJ312" s="230"/>
      <c r="JEK312" s="230"/>
      <c r="JEL312" s="231"/>
      <c r="JEM312" s="229"/>
      <c r="JEN312" s="230"/>
      <c r="JEO312" s="229"/>
      <c r="JEP312" s="229"/>
      <c r="JEQ312" s="230"/>
      <c r="JER312" s="230"/>
      <c r="JES312" s="230"/>
      <c r="JET312" s="230"/>
      <c r="JEU312" s="230"/>
      <c r="JEV312" s="230"/>
      <c r="JEW312" s="230"/>
      <c r="JEX312" s="230"/>
      <c r="JEY312" s="230"/>
      <c r="JEZ312" s="230"/>
      <c r="JFA312" s="230"/>
      <c r="JFB312" s="230"/>
      <c r="JFC312" s="229"/>
      <c r="JFD312" s="226"/>
      <c r="JFE312" s="227"/>
      <c r="JFF312" s="227"/>
      <c r="JFG312" s="227"/>
      <c r="JFH312" s="228"/>
      <c r="JFI312" s="228"/>
      <c r="JFJ312" s="228"/>
      <c r="JFK312" s="228"/>
      <c r="JFL312" s="228"/>
      <c r="JFM312" s="228"/>
      <c r="JFN312" s="229"/>
      <c r="JFO312" s="230"/>
      <c r="JFP312" s="230"/>
      <c r="JFQ312" s="231"/>
      <c r="JFR312" s="229"/>
      <c r="JFS312" s="230"/>
      <c r="JFT312" s="229"/>
      <c r="JFU312" s="229"/>
      <c r="JFV312" s="230"/>
      <c r="JFW312" s="230"/>
      <c r="JFX312" s="230"/>
      <c r="JFY312" s="230"/>
      <c r="JFZ312" s="230"/>
      <c r="JGA312" s="230"/>
      <c r="JGB312" s="230"/>
      <c r="JGC312" s="230"/>
      <c r="JGD312" s="230"/>
      <c r="JGE312" s="230"/>
      <c r="JGF312" s="230"/>
      <c r="JGG312" s="230"/>
      <c r="JGH312" s="229"/>
      <c r="JGI312" s="226"/>
      <c r="JGJ312" s="227"/>
      <c r="JGK312" s="227"/>
      <c r="JGL312" s="227"/>
      <c r="JGM312" s="228"/>
      <c r="JGN312" s="228"/>
      <c r="JGO312" s="228"/>
      <c r="JGP312" s="228"/>
      <c r="JGQ312" s="228"/>
      <c r="JGR312" s="228"/>
      <c r="JGS312" s="229"/>
      <c r="JGT312" s="230"/>
      <c r="JGU312" s="230"/>
      <c r="JGV312" s="231"/>
      <c r="JGW312" s="229"/>
      <c r="JGX312" s="230"/>
      <c r="JGY312" s="229"/>
      <c r="JGZ312" s="229"/>
      <c r="JHA312" s="230"/>
      <c r="JHB312" s="230"/>
      <c r="JHC312" s="230"/>
      <c r="JHD312" s="230"/>
      <c r="JHE312" s="230"/>
      <c r="JHF312" s="230"/>
      <c r="JHG312" s="230"/>
      <c r="JHH312" s="230"/>
      <c r="JHI312" s="230"/>
      <c r="JHJ312" s="230"/>
      <c r="JHK312" s="230"/>
      <c r="JHL312" s="230"/>
      <c r="JHM312" s="229"/>
      <c r="JHN312" s="226"/>
      <c r="JHO312" s="227"/>
      <c r="JHP312" s="227"/>
      <c r="JHQ312" s="227"/>
      <c r="JHR312" s="228"/>
      <c r="JHS312" s="228"/>
      <c r="JHT312" s="228"/>
      <c r="JHU312" s="228"/>
      <c r="JHV312" s="228"/>
      <c r="JHW312" s="228"/>
      <c r="JHX312" s="229"/>
      <c r="JHY312" s="230"/>
      <c r="JHZ312" s="230"/>
      <c r="JIA312" s="231"/>
      <c r="JIB312" s="229"/>
      <c r="JIC312" s="230"/>
      <c r="JID312" s="229"/>
      <c r="JIE312" s="229"/>
      <c r="JIF312" s="230"/>
      <c r="JIG312" s="230"/>
      <c r="JIH312" s="230"/>
      <c r="JII312" s="230"/>
      <c r="JIJ312" s="230"/>
      <c r="JIK312" s="230"/>
      <c r="JIL312" s="230"/>
      <c r="JIM312" s="230"/>
      <c r="JIN312" s="230"/>
      <c r="JIO312" s="230"/>
      <c r="JIP312" s="230"/>
      <c r="JIQ312" s="230"/>
      <c r="JIR312" s="229"/>
      <c r="JIS312" s="226"/>
      <c r="JIT312" s="227"/>
      <c r="JIU312" s="227"/>
      <c r="JIV312" s="227"/>
      <c r="JIW312" s="228"/>
      <c r="JIX312" s="228"/>
      <c r="JIY312" s="228"/>
      <c r="JIZ312" s="228"/>
      <c r="JJA312" s="228"/>
      <c r="JJB312" s="228"/>
      <c r="JJC312" s="229"/>
      <c r="JJD312" s="230"/>
      <c r="JJE312" s="230"/>
      <c r="JJF312" s="231"/>
      <c r="JJG312" s="229"/>
      <c r="JJH312" s="230"/>
      <c r="JJI312" s="229"/>
      <c r="JJJ312" s="229"/>
      <c r="JJK312" s="230"/>
      <c r="JJL312" s="230"/>
      <c r="JJM312" s="230"/>
      <c r="JJN312" s="230"/>
      <c r="JJO312" s="230"/>
      <c r="JJP312" s="230"/>
      <c r="JJQ312" s="230"/>
      <c r="JJR312" s="230"/>
      <c r="JJS312" s="230"/>
      <c r="JJT312" s="230"/>
      <c r="JJU312" s="230"/>
      <c r="JJV312" s="230"/>
      <c r="JJW312" s="229"/>
      <c r="JJX312" s="226"/>
      <c r="JJY312" s="227"/>
      <c r="JJZ312" s="227"/>
      <c r="JKA312" s="227"/>
      <c r="JKB312" s="228"/>
      <c r="JKC312" s="228"/>
      <c r="JKD312" s="228"/>
      <c r="JKE312" s="228"/>
      <c r="JKF312" s="228"/>
      <c r="JKG312" s="228"/>
      <c r="JKH312" s="229"/>
      <c r="JKI312" s="230"/>
      <c r="JKJ312" s="230"/>
      <c r="JKK312" s="231"/>
      <c r="JKL312" s="229"/>
      <c r="JKM312" s="230"/>
      <c r="JKN312" s="229"/>
      <c r="JKO312" s="229"/>
      <c r="JKP312" s="230"/>
      <c r="JKQ312" s="230"/>
      <c r="JKR312" s="230"/>
      <c r="JKS312" s="230"/>
      <c r="JKT312" s="230"/>
      <c r="JKU312" s="230"/>
      <c r="JKV312" s="230"/>
      <c r="JKW312" s="230"/>
      <c r="JKX312" s="230"/>
      <c r="JKY312" s="230"/>
      <c r="JKZ312" s="230"/>
      <c r="JLA312" s="230"/>
      <c r="JLB312" s="229"/>
      <c r="JLC312" s="226"/>
      <c r="JLD312" s="227"/>
      <c r="JLE312" s="227"/>
      <c r="JLF312" s="227"/>
      <c r="JLG312" s="228"/>
      <c r="JLH312" s="228"/>
      <c r="JLI312" s="228"/>
      <c r="JLJ312" s="228"/>
      <c r="JLK312" s="228"/>
      <c r="JLL312" s="228"/>
      <c r="JLM312" s="229"/>
      <c r="JLN312" s="230"/>
      <c r="JLO312" s="230"/>
      <c r="JLP312" s="231"/>
      <c r="JLQ312" s="229"/>
      <c r="JLR312" s="230"/>
      <c r="JLS312" s="229"/>
      <c r="JLT312" s="229"/>
      <c r="JLU312" s="230"/>
      <c r="JLV312" s="230"/>
      <c r="JLW312" s="230"/>
      <c r="JLX312" s="230"/>
      <c r="JLY312" s="230"/>
      <c r="JLZ312" s="230"/>
      <c r="JMA312" s="230"/>
      <c r="JMB312" s="230"/>
      <c r="JMC312" s="230"/>
      <c r="JMD312" s="230"/>
      <c r="JME312" s="230"/>
      <c r="JMF312" s="230"/>
      <c r="JMG312" s="229"/>
      <c r="JMH312" s="226"/>
      <c r="JMI312" s="227"/>
      <c r="JMJ312" s="227"/>
      <c r="JMK312" s="227"/>
      <c r="JML312" s="228"/>
      <c r="JMM312" s="228"/>
      <c r="JMN312" s="228"/>
      <c r="JMO312" s="228"/>
      <c r="JMP312" s="228"/>
      <c r="JMQ312" s="228"/>
      <c r="JMR312" s="229"/>
      <c r="JMS312" s="230"/>
      <c r="JMT312" s="230"/>
      <c r="JMU312" s="231"/>
      <c r="JMV312" s="229"/>
      <c r="JMW312" s="230"/>
      <c r="JMX312" s="229"/>
      <c r="JMY312" s="229"/>
      <c r="JMZ312" s="230"/>
      <c r="JNA312" s="230"/>
      <c r="JNB312" s="230"/>
      <c r="JNC312" s="230"/>
      <c r="JND312" s="230"/>
      <c r="JNE312" s="230"/>
      <c r="JNF312" s="230"/>
      <c r="JNG312" s="230"/>
      <c r="JNH312" s="230"/>
      <c r="JNI312" s="230"/>
      <c r="JNJ312" s="230"/>
      <c r="JNK312" s="230"/>
      <c r="JNL312" s="229"/>
      <c r="JNM312" s="226"/>
      <c r="JNN312" s="227"/>
      <c r="JNO312" s="227"/>
      <c r="JNP312" s="227"/>
      <c r="JNQ312" s="228"/>
      <c r="JNR312" s="228"/>
      <c r="JNS312" s="228"/>
      <c r="JNT312" s="228"/>
      <c r="JNU312" s="228"/>
      <c r="JNV312" s="228"/>
      <c r="JNW312" s="229"/>
      <c r="JNX312" s="230"/>
      <c r="JNY312" s="230"/>
      <c r="JNZ312" s="231"/>
      <c r="JOA312" s="229"/>
      <c r="JOB312" s="230"/>
      <c r="JOC312" s="229"/>
      <c r="JOD312" s="229"/>
      <c r="JOE312" s="230"/>
      <c r="JOF312" s="230"/>
      <c r="JOG312" s="230"/>
      <c r="JOH312" s="230"/>
      <c r="JOI312" s="230"/>
      <c r="JOJ312" s="230"/>
      <c r="JOK312" s="230"/>
      <c r="JOL312" s="230"/>
      <c r="JOM312" s="230"/>
      <c r="JON312" s="230"/>
      <c r="JOO312" s="230"/>
      <c r="JOP312" s="230"/>
      <c r="JOQ312" s="229"/>
      <c r="JOR312" s="226"/>
      <c r="JOS312" s="227"/>
      <c r="JOT312" s="227"/>
      <c r="JOU312" s="227"/>
      <c r="JOV312" s="228"/>
      <c r="JOW312" s="228"/>
      <c r="JOX312" s="228"/>
      <c r="JOY312" s="228"/>
      <c r="JOZ312" s="228"/>
      <c r="JPA312" s="228"/>
      <c r="JPB312" s="229"/>
      <c r="JPC312" s="230"/>
      <c r="JPD312" s="230"/>
      <c r="JPE312" s="231"/>
      <c r="JPF312" s="229"/>
      <c r="JPG312" s="230"/>
      <c r="JPH312" s="229"/>
      <c r="JPI312" s="229"/>
      <c r="JPJ312" s="230"/>
      <c r="JPK312" s="230"/>
      <c r="JPL312" s="230"/>
      <c r="JPM312" s="230"/>
      <c r="JPN312" s="230"/>
      <c r="JPO312" s="230"/>
      <c r="JPP312" s="230"/>
      <c r="JPQ312" s="230"/>
      <c r="JPR312" s="230"/>
      <c r="JPS312" s="230"/>
      <c r="JPT312" s="230"/>
      <c r="JPU312" s="230"/>
      <c r="JPV312" s="229"/>
      <c r="JPW312" s="226"/>
      <c r="JPX312" s="227"/>
      <c r="JPY312" s="227"/>
      <c r="JPZ312" s="227"/>
      <c r="JQA312" s="228"/>
      <c r="JQB312" s="228"/>
      <c r="JQC312" s="228"/>
      <c r="JQD312" s="228"/>
      <c r="JQE312" s="228"/>
      <c r="JQF312" s="228"/>
      <c r="JQG312" s="229"/>
      <c r="JQH312" s="230"/>
      <c r="JQI312" s="230"/>
      <c r="JQJ312" s="231"/>
      <c r="JQK312" s="229"/>
      <c r="JQL312" s="230"/>
      <c r="JQM312" s="229"/>
      <c r="JQN312" s="229"/>
      <c r="JQO312" s="230"/>
      <c r="JQP312" s="230"/>
      <c r="JQQ312" s="230"/>
      <c r="JQR312" s="230"/>
      <c r="JQS312" s="230"/>
      <c r="JQT312" s="230"/>
      <c r="JQU312" s="230"/>
      <c r="JQV312" s="230"/>
      <c r="JQW312" s="230"/>
      <c r="JQX312" s="230"/>
      <c r="JQY312" s="230"/>
      <c r="JQZ312" s="230"/>
      <c r="JRA312" s="229"/>
      <c r="JRB312" s="226"/>
      <c r="JRC312" s="227"/>
      <c r="JRD312" s="227"/>
      <c r="JRE312" s="227"/>
      <c r="JRF312" s="228"/>
      <c r="JRG312" s="228"/>
      <c r="JRH312" s="228"/>
      <c r="JRI312" s="228"/>
      <c r="JRJ312" s="228"/>
      <c r="JRK312" s="228"/>
      <c r="JRL312" s="229"/>
      <c r="JRM312" s="230"/>
      <c r="JRN312" s="230"/>
      <c r="JRO312" s="231"/>
      <c r="JRP312" s="229"/>
      <c r="JRQ312" s="230"/>
      <c r="JRR312" s="229"/>
      <c r="JRS312" s="229"/>
      <c r="JRT312" s="230"/>
      <c r="JRU312" s="230"/>
      <c r="JRV312" s="230"/>
      <c r="JRW312" s="230"/>
      <c r="JRX312" s="230"/>
      <c r="JRY312" s="230"/>
      <c r="JRZ312" s="230"/>
      <c r="JSA312" s="230"/>
      <c r="JSB312" s="230"/>
      <c r="JSC312" s="230"/>
      <c r="JSD312" s="230"/>
      <c r="JSE312" s="230"/>
      <c r="JSF312" s="229"/>
      <c r="JSG312" s="226"/>
      <c r="JSH312" s="227"/>
      <c r="JSI312" s="227"/>
      <c r="JSJ312" s="227"/>
      <c r="JSK312" s="228"/>
      <c r="JSL312" s="228"/>
      <c r="JSM312" s="228"/>
      <c r="JSN312" s="228"/>
      <c r="JSO312" s="228"/>
      <c r="JSP312" s="228"/>
      <c r="JSQ312" s="229"/>
      <c r="JSR312" s="230"/>
      <c r="JSS312" s="230"/>
      <c r="JST312" s="231"/>
      <c r="JSU312" s="229"/>
      <c r="JSV312" s="230"/>
      <c r="JSW312" s="229"/>
      <c r="JSX312" s="229"/>
      <c r="JSY312" s="230"/>
      <c r="JSZ312" s="230"/>
      <c r="JTA312" s="230"/>
      <c r="JTB312" s="230"/>
      <c r="JTC312" s="230"/>
      <c r="JTD312" s="230"/>
      <c r="JTE312" s="230"/>
      <c r="JTF312" s="230"/>
      <c r="JTG312" s="230"/>
      <c r="JTH312" s="230"/>
      <c r="JTI312" s="230"/>
      <c r="JTJ312" s="230"/>
      <c r="JTK312" s="229"/>
      <c r="JTL312" s="226"/>
      <c r="JTM312" s="227"/>
      <c r="JTN312" s="227"/>
      <c r="JTO312" s="227"/>
      <c r="JTP312" s="228"/>
      <c r="JTQ312" s="228"/>
      <c r="JTR312" s="228"/>
      <c r="JTS312" s="228"/>
      <c r="JTT312" s="228"/>
      <c r="JTU312" s="228"/>
      <c r="JTV312" s="229"/>
      <c r="JTW312" s="230"/>
      <c r="JTX312" s="230"/>
      <c r="JTY312" s="231"/>
      <c r="JTZ312" s="229"/>
      <c r="JUA312" s="230"/>
      <c r="JUB312" s="229"/>
      <c r="JUC312" s="229"/>
      <c r="JUD312" s="230"/>
      <c r="JUE312" s="230"/>
      <c r="JUF312" s="230"/>
      <c r="JUG312" s="230"/>
      <c r="JUH312" s="230"/>
      <c r="JUI312" s="230"/>
      <c r="JUJ312" s="230"/>
      <c r="JUK312" s="230"/>
      <c r="JUL312" s="230"/>
      <c r="JUM312" s="230"/>
      <c r="JUN312" s="230"/>
      <c r="JUO312" s="230"/>
      <c r="JUP312" s="229"/>
      <c r="JUQ312" s="226"/>
      <c r="JUR312" s="227"/>
      <c r="JUS312" s="227"/>
      <c r="JUT312" s="227"/>
      <c r="JUU312" s="228"/>
      <c r="JUV312" s="228"/>
      <c r="JUW312" s="228"/>
      <c r="JUX312" s="228"/>
      <c r="JUY312" s="228"/>
      <c r="JUZ312" s="228"/>
      <c r="JVA312" s="229"/>
      <c r="JVB312" s="230"/>
      <c r="JVC312" s="230"/>
      <c r="JVD312" s="231"/>
      <c r="JVE312" s="229"/>
      <c r="JVF312" s="230"/>
      <c r="JVG312" s="229"/>
      <c r="JVH312" s="229"/>
      <c r="JVI312" s="230"/>
      <c r="JVJ312" s="230"/>
      <c r="JVK312" s="230"/>
      <c r="JVL312" s="230"/>
      <c r="JVM312" s="230"/>
      <c r="JVN312" s="230"/>
      <c r="JVO312" s="230"/>
      <c r="JVP312" s="230"/>
      <c r="JVQ312" s="230"/>
      <c r="JVR312" s="230"/>
      <c r="JVS312" s="230"/>
      <c r="JVT312" s="230"/>
      <c r="JVU312" s="229"/>
      <c r="JVV312" s="226"/>
      <c r="JVW312" s="227"/>
      <c r="JVX312" s="227"/>
      <c r="JVY312" s="227"/>
      <c r="JVZ312" s="228"/>
      <c r="JWA312" s="228"/>
      <c r="JWB312" s="228"/>
      <c r="JWC312" s="228"/>
      <c r="JWD312" s="228"/>
      <c r="JWE312" s="228"/>
      <c r="JWF312" s="229"/>
      <c r="JWG312" s="230"/>
      <c r="JWH312" s="230"/>
      <c r="JWI312" s="231"/>
      <c r="JWJ312" s="229"/>
      <c r="JWK312" s="230"/>
      <c r="JWL312" s="229"/>
      <c r="JWM312" s="229"/>
      <c r="JWN312" s="230"/>
      <c r="JWO312" s="230"/>
      <c r="JWP312" s="230"/>
      <c r="JWQ312" s="230"/>
      <c r="JWR312" s="230"/>
      <c r="JWS312" s="230"/>
      <c r="JWT312" s="230"/>
      <c r="JWU312" s="230"/>
      <c r="JWV312" s="230"/>
      <c r="JWW312" s="230"/>
      <c r="JWX312" s="230"/>
      <c r="JWY312" s="230"/>
      <c r="JWZ312" s="229"/>
      <c r="JXA312" s="226"/>
      <c r="JXB312" s="227"/>
      <c r="JXC312" s="227"/>
      <c r="JXD312" s="227"/>
      <c r="JXE312" s="228"/>
      <c r="JXF312" s="228"/>
      <c r="JXG312" s="228"/>
      <c r="JXH312" s="228"/>
      <c r="JXI312" s="228"/>
      <c r="JXJ312" s="228"/>
      <c r="JXK312" s="229"/>
      <c r="JXL312" s="230"/>
      <c r="JXM312" s="230"/>
      <c r="JXN312" s="231"/>
      <c r="JXO312" s="229"/>
      <c r="JXP312" s="230"/>
      <c r="JXQ312" s="229"/>
      <c r="JXR312" s="229"/>
      <c r="JXS312" s="230"/>
      <c r="JXT312" s="230"/>
      <c r="JXU312" s="230"/>
      <c r="JXV312" s="230"/>
      <c r="JXW312" s="230"/>
      <c r="JXX312" s="230"/>
      <c r="JXY312" s="230"/>
      <c r="JXZ312" s="230"/>
      <c r="JYA312" s="230"/>
      <c r="JYB312" s="230"/>
      <c r="JYC312" s="230"/>
      <c r="JYD312" s="230"/>
      <c r="JYE312" s="229"/>
      <c r="JYF312" s="226"/>
      <c r="JYG312" s="227"/>
      <c r="JYH312" s="227"/>
      <c r="JYI312" s="227"/>
      <c r="JYJ312" s="228"/>
      <c r="JYK312" s="228"/>
      <c r="JYL312" s="228"/>
      <c r="JYM312" s="228"/>
      <c r="JYN312" s="228"/>
      <c r="JYO312" s="228"/>
      <c r="JYP312" s="229"/>
      <c r="JYQ312" s="230"/>
      <c r="JYR312" s="230"/>
      <c r="JYS312" s="231"/>
      <c r="JYT312" s="229"/>
      <c r="JYU312" s="230"/>
      <c r="JYV312" s="229"/>
      <c r="JYW312" s="229"/>
      <c r="JYX312" s="230"/>
      <c r="JYY312" s="230"/>
      <c r="JYZ312" s="230"/>
      <c r="JZA312" s="230"/>
      <c r="JZB312" s="230"/>
      <c r="JZC312" s="230"/>
      <c r="JZD312" s="230"/>
      <c r="JZE312" s="230"/>
      <c r="JZF312" s="230"/>
      <c r="JZG312" s="230"/>
      <c r="JZH312" s="230"/>
      <c r="JZI312" s="230"/>
      <c r="JZJ312" s="229"/>
      <c r="JZK312" s="226"/>
      <c r="JZL312" s="227"/>
      <c r="JZM312" s="227"/>
      <c r="JZN312" s="227"/>
      <c r="JZO312" s="228"/>
      <c r="JZP312" s="228"/>
      <c r="JZQ312" s="228"/>
      <c r="JZR312" s="228"/>
      <c r="JZS312" s="228"/>
      <c r="JZT312" s="228"/>
      <c r="JZU312" s="229"/>
      <c r="JZV312" s="230"/>
      <c r="JZW312" s="230"/>
      <c r="JZX312" s="231"/>
      <c r="JZY312" s="229"/>
      <c r="JZZ312" s="230"/>
      <c r="KAA312" s="229"/>
      <c r="KAB312" s="229"/>
      <c r="KAC312" s="230"/>
      <c r="KAD312" s="230"/>
      <c r="KAE312" s="230"/>
      <c r="KAF312" s="230"/>
      <c r="KAG312" s="230"/>
      <c r="KAH312" s="230"/>
      <c r="KAI312" s="230"/>
      <c r="KAJ312" s="230"/>
      <c r="KAK312" s="230"/>
      <c r="KAL312" s="230"/>
      <c r="KAM312" s="230"/>
      <c r="KAN312" s="230"/>
      <c r="KAO312" s="229"/>
      <c r="KAP312" s="226"/>
      <c r="KAQ312" s="227"/>
      <c r="KAR312" s="227"/>
      <c r="KAS312" s="227"/>
      <c r="KAT312" s="228"/>
      <c r="KAU312" s="228"/>
      <c r="KAV312" s="228"/>
      <c r="KAW312" s="228"/>
      <c r="KAX312" s="228"/>
      <c r="KAY312" s="228"/>
      <c r="KAZ312" s="229"/>
      <c r="KBA312" s="230"/>
      <c r="KBB312" s="230"/>
      <c r="KBC312" s="231"/>
      <c r="KBD312" s="229"/>
      <c r="KBE312" s="230"/>
      <c r="KBF312" s="229"/>
      <c r="KBG312" s="229"/>
      <c r="KBH312" s="230"/>
      <c r="KBI312" s="230"/>
      <c r="KBJ312" s="230"/>
      <c r="KBK312" s="230"/>
      <c r="KBL312" s="230"/>
      <c r="KBM312" s="230"/>
      <c r="KBN312" s="230"/>
      <c r="KBO312" s="230"/>
      <c r="KBP312" s="230"/>
      <c r="KBQ312" s="230"/>
      <c r="KBR312" s="230"/>
      <c r="KBS312" s="230"/>
      <c r="KBT312" s="229"/>
      <c r="KBU312" s="226"/>
      <c r="KBV312" s="227"/>
      <c r="KBW312" s="227"/>
      <c r="KBX312" s="227"/>
      <c r="KBY312" s="228"/>
      <c r="KBZ312" s="228"/>
      <c r="KCA312" s="228"/>
      <c r="KCB312" s="228"/>
      <c r="KCC312" s="228"/>
      <c r="KCD312" s="228"/>
      <c r="KCE312" s="229"/>
      <c r="KCF312" s="230"/>
      <c r="KCG312" s="230"/>
      <c r="KCH312" s="231"/>
      <c r="KCI312" s="229"/>
      <c r="KCJ312" s="230"/>
      <c r="KCK312" s="229"/>
      <c r="KCL312" s="229"/>
      <c r="KCM312" s="230"/>
      <c r="KCN312" s="230"/>
      <c r="KCO312" s="230"/>
      <c r="KCP312" s="230"/>
      <c r="KCQ312" s="230"/>
      <c r="KCR312" s="230"/>
      <c r="KCS312" s="230"/>
      <c r="KCT312" s="230"/>
      <c r="KCU312" s="230"/>
      <c r="KCV312" s="230"/>
      <c r="KCW312" s="230"/>
      <c r="KCX312" s="230"/>
      <c r="KCY312" s="229"/>
      <c r="KCZ312" s="226"/>
      <c r="KDA312" s="227"/>
      <c r="KDB312" s="227"/>
      <c r="KDC312" s="227"/>
      <c r="KDD312" s="228"/>
      <c r="KDE312" s="228"/>
      <c r="KDF312" s="228"/>
      <c r="KDG312" s="228"/>
      <c r="KDH312" s="228"/>
      <c r="KDI312" s="228"/>
      <c r="KDJ312" s="229"/>
      <c r="KDK312" s="230"/>
      <c r="KDL312" s="230"/>
      <c r="KDM312" s="231"/>
      <c r="KDN312" s="229"/>
      <c r="KDO312" s="230"/>
      <c r="KDP312" s="229"/>
      <c r="KDQ312" s="229"/>
      <c r="KDR312" s="230"/>
      <c r="KDS312" s="230"/>
      <c r="KDT312" s="230"/>
      <c r="KDU312" s="230"/>
      <c r="KDV312" s="230"/>
      <c r="KDW312" s="230"/>
      <c r="KDX312" s="230"/>
      <c r="KDY312" s="230"/>
      <c r="KDZ312" s="230"/>
      <c r="KEA312" s="230"/>
      <c r="KEB312" s="230"/>
      <c r="KEC312" s="230"/>
      <c r="KED312" s="229"/>
      <c r="KEE312" s="226"/>
      <c r="KEF312" s="227"/>
      <c r="KEG312" s="227"/>
      <c r="KEH312" s="227"/>
      <c r="KEI312" s="228"/>
      <c r="KEJ312" s="228"/>
      <c r="KEK312" s="228"/>
      <c r="KEL312" s="228"/>
      <c r="KEM312" s="228"/>
      <c r="KEN312" s="228"/>
      <c r="KEO312" s="229"/>
      <c r="KEP312" s="230"/>
      <c r="KEQ312" s="230"/>
      <c r="KER312" s="231"/>
      <c r="KES312" s="229"/>
      <c r="KET312" s="230"/>
      <c r="KEU312" s="229"/>
      <c r="KEV312" s="229"/>
      <c r="KEW312" s="230"/>
      <c r="KEX312" s="230"/>
      <c r="KEY312" s="230"/>
      <c r="KEZ312" s="230"/>
      <c r="KFA312" s="230"/>
      <c r="KFB312" s="230"/>
      <c r="KFC312" s="230"/>
      <c r="KFD312" s="230"/>
      <c r="KFE312" s="230"/>
      <c r="KFF312" s="230"/>
      <c r="KFG312" s="230"/>
      <c r="KFH312" s="230"/>
      <c r="KFI312" s="229"/>
      <c r="KFJ312" s="226"/>
      <c r="KFK312" s="227"/>
      <c r="KFL312" s="227"/>
      <c r="KFM312" s="227"/>
      <c r="KFN312" s="228"/>
      <c r="KFO312" s="228"/>
      <c r="KFP312" s="228"/>
      <c r="KFQ312" s="228"/>
      <c r="KFR312" s="228"/>
      <c r="KFS312" s="228"/>
      <c r="KFT312" s="229"/>
      <c r="KFU312" s="230"/>
      <c r="KFV312" s="230"/>
      <c r="KFW312" s="231"/>
      <c r="KFX312" s="229"/>
      <c r="KFY312" s="230"/>
      <c r="KFZ312" s="229"/>
      <c r="KGA312" s="229"/>
      <c r="KGB312" s="230"/>
      <c r="KGC312" s="230"/>
      <c r="KGD312" s="230"/>
      <c r="KGE312" s="230"/>
      <c r="KGF312" s="230"/>
      <c r="KGG312" s="230"/>
      <c r="KGH312" s="230"/>
      <c r="KGI312" s="230"/>
      <c r="KGJ312" s="230"/>
      <c r="KGK312" s="230"/>
      <c r="KGL312" s="230"/>
      <c r="KGM312" s="230"/>
      <c r="KGN312" s="229"/>
      <c r="KGO312" s="226"/>
      <c r="KGP312" s="227"/>
      <c r="KGQ312" s="227"/>
      <c r="KGR312" s="227"/>
      <c r="KGS312" s="228"/>
      <c r="KGT312" s="228"/>
      <c r="KGU312" s="228"/>
      <c r="KGV312" s="228"/>
      <c r="KGW312" s="228"/>
      <c r="KGX312" s="228"/>
      <c r="KGY312" s="229"/>
      <c r="KGZ312" s="230"/>
      <c r="KHA312" s="230"/>
      <c r="KHB312" s="231"/>
      <c r="KHC312" s="229"/>
      <c r="KHD312" s="230"/>
      <c r="KHE312" s="229"/>
      <c r="KHF312" s="229"/>
      <c r="KHG312" s="230"/>
      <c r="KHH312" s="230"/>
      <c r="KHI312" s="230"/>
      <c r="KHJ312" s="230"/>
      <c r="KHK312" s="230"/>
      <c r="KHL312" s="230"/>
      <c r="KHM312" s="230"/>
      <c r="KHN312" s="230"/>
      <c r="KHO312" s="230"/>
      <c r="KHP312" s="230"/>
      <c r="KHQ312" s="230"/>
      <c r="KHR312" s="230"/>
      <c r="KHS312" s="229"/>
      <c r="KHT312" s="226"/>
      <c r="KHU312" s="227"/>
      <c r="KHV312" s="227"/>
      <c r="KHW312" s="227"/>
      <c r="KHX312" s="228"/>
      <c r="KHY312" s="228"/>
      <c r="KHZ312" s="228"/>
      <c r="KIA312" s="228"/>
      <c r="KIB312" s="228"/>
      <c r="KIC312" s="228"/>
      <c r="KID312" s="229"/>
      <c r="KIE312" s="230"/>
      <c r="KIF312" s="230"/>
      <c r="KIG312" s="231"/>
      <c r="KIH312" s="229"/>
      <c r="KII312" s="230"/>
      <c r="KIJ312" s="229"/>
      <c r="KIK312" s="229"/>
      <c r="KIL312" s="230"/>
      <c r="KIM312" s="230"/>
      <c r="KIN312" s="230"/>
      <c r="KIO312" s="230"/>
      <c r="KIP312" s="230"/>
      <c r="KIQ312" s="230"/>
      <c r="KIR312" s="230"/>
      <c r="KIS312" s="230"/>
      <c r="KIT312" s="230"/>
      <c r="KIU312" s="230"/>
      <c r="KIV312" s="230"/>
      <c r="KIW312" s="230"/>
      <c r="KIX312" s="229"/>
      <c r="KIY312" s="226"/>
      <c r="KIZ312" s="227"/>
      <c r="KJA312" s="227"/>
      <c r="KJB312" s="227"/>
      <c r="KJC312" s="228"/>
      <c r="KJD312" s="228"/>
      <c r="KJE312" s="228"/>
      <c r="KJF312" s="228"/>
      <c r="KJG312" s="228"/>
      <c r="KJH312" s="228"/>
      <c r="KJI312" s="229"/>
      <c r="KJJ312" s="230"/>
      <c r="KJK312" s="230"/>
      <c r="KJL312" s="231"/>
      <c r="KJM312" s="229"/>
      <c r="KJN312" s="230"/>
      <c r="KJO312" s="229"/>
      <c r="KJP312" s="229"/>
      <c r="KJQ312" s="230"/>
      <c r="KJR312" s="230"/>
      <c r="KJS312" s="230"/>
      <c r="KJT312" s="230"/>
      <c r="KJU312" s="230"/>
      <c r="KJV312" s="230"/>
      <c r="KJW312" s="230"/>
      <c r="KJX312" s="230"/>
      <c r="KJY312" s="230"/>
      <c r="KJZ312" s="230"/>
      <c r="KKA312" s="230"/>
      <c r="KKB312" s="230"/>
      <c r="KKC312" s="229"/>
      <c r="KKD312" s="226"/>
      <c r="KKE312" s="227"/>
      <c r="KKF312" s="227"/>
      <c r="KKG312" s="227"/>
      <c r="KKH312" s="228"/>
      <c r="KKI312" s="228"/>
      <c r="KKJ312" s="228"/>
      <c r="KKK312" s="228"/>
      <c r="KKL312" s="228"/>
      <c r="KKM312" s="228"/>
      <c r="KKN312" s="229"/>
      <c r="KKO312" s="230"/>
      <c r="KKP312" s="230"/>
      <c r="KKQ312" s="231"/>
      <c r="KKR312" s="229"/>
      <c r="KKS312" s="230"/>
      <c r="KKT312" s="229"/>
      <c r="KKU312" s="229"/>
      <c r="KKV312" s="230"/>
      <c r="KKW312" s="230"/>
      <c r="KKX312" s="230"/>
      <c r="KKY312" s="230"/>
      <c r="KKZ312" s="230"/>
      <c r="KLA312" s="230"/>
      <c r="KLB312" s="230"/>
      <c r="KLC312" s="230"/>
      <c r="KLD312" s="230"/>
      <c r="KLE312" s="230"/>
      <c r="KLF312" s="230"/>
      <c r="KLG312" s="230"/>
      <c r="KLH312" s="229"/>
      <c r="KLI312" s="226"/>
      <c r="KLJ312" s="227"/>
      <c r="KLK312" s="227"/>
      <c r="KLL312" s="227"/>
      <c r="KLM312" s="228"/>
      <c r="KLN312" s="228"/>
      <c r="KLO312" s="228"/>
      <c r="KLP312" s="228"/>
      <c r="KLQ312" s="228"/>
      <c r="KLR312" s="228"/>
      <c r="KLS312" s="229"/>
      <c r="KLT312" s="230"/>
      <c r="KLU312" s="230"/>
      <c r="KLV312" s="231"/>
      <c r="KLW312" s="229"/>
      <c r="KLX312" s="230"/>
      <c r="KLY312" s="229"/>
      <c r="KLZ312" s="229"/>
      <c r="KMA312" s="230"/>
      <c r="KMB312" s="230"/>
      <c r="KMC312" s="230"/>
      <c r="KMD312" s="230"/>
      <c r="KME312" s="230"/>
      <c r="KMF312" s="230"/>
      <c r="KMG312" s="230"/>
      <c r="KMH312" s="230"/>
      <c r="KMI312" s="230"/>
      <c r="KMJ312" s="230"/>
      <c r="KMK312" s="230"/>
      <c r="KML312" s="230"/>
      <c r="KMM312" s="229"/>
      <c r="KMN312" s="226"/>
      <c r="KMO312" s="227"/>
      <c r="KMP312" s="227"/>
      <c r="KMQ312" s="227"/>
      <c r="KMR312" s="228"/>
      <c r="KMS312" s="228"/>
      <c r="KMT312" s="228"/>
      <c r="KMU312" s="228"/>
      <c r="KMV312" s="228"/>
      <c r="KMW312" s="228"/>
      <c r="KMX312" s="229"/>
      <c r="KMY312" s="230"/>
      <c r="KMZ312" s="230"/>
      <c r="KNA312" s="231"/>
      <c r="KNB312" s="229"/>
      <c r="KNC312" s="230"/>
      <c r="KND312" s="229"/>
      <c r="KNE312" s="229"/>
      <c r="KNF312" s="230"/>
      <c r="KNG312" s="230"/>
      <c r="KNH312" s="230"/>
      <c r="KNI312" s="230"/>
      <c r="KNJ312" s="230"/>
      <c r="KNK312" s="230"/>
      <c r="KNL312" s="230"/>
      <c r="KNM312" s="230"/>
      <c r="KNN312" s="230"/>
      <c r="KNO312" s="230"/>
      <c r="KNP312" s="230"/>
      <c r="KNQ312" s="230"/>
      <c r="KNR312" s="229"/>
      <c r="KNS312" s="226"/>
      <c r="KNT312" s="227"/>
      <c r="KNU312" s="227"/>
      <c r="KNV312" s="227"/>
      <c r="KNW312" s="228"/>
      <c r="KNX312" s="228"/>
      <c r="KNY312" s="228"/>
      <c r="KNZ312" s="228"/>
      <c r="KOA312" s="228"/>
      <c r="KOB312" s="228"/>
      <c r="KOC312" s="229"/>
      <c r="KOD312" s="230"/>
      <c r="KOE312" s="230"/>
      <c r="KOF312" s="231"/>
      <c r="KOG312" s="229"/>
      <c r="KOH312" s="230"/>
      <c r="KOI312" s="229"/>
      <c r="KOJ312" s="229"/>
      <c r="KOK312" s="230"/>
      <c r="KOL312" s="230"/>
      <c r="KOM312" s="230"/>
      <c r="KON312" s="230"/>
      <c r="KOO312" s="230"/>
      <c r="KOP312" s="230"/>
      <c r="KOQ312" s="230"/>
      <c r="KOR312" s="230"/>
      <c r="KOS312" s="230"/>
      <c r="KOT312" s="230"/>
      <c r="KOU312" s="230"/>
      <c r="KOV312" s="230"/>
      <c r="KOW312" s="229"/>
      <c r="KOX312" s="226"/>
      <c r="KOY312" s="227"/>
      <c r="KOZ312" s="227"/>
      <c r="KPA312" s="227"/>
      <c r="KPB312" s="228"/>
      <c r="KPC312" s="228"/>
      <c r="KPD312" s="228"/>
      <c r="KPE312" s="228"/>
      <c r="KPF312" s="228"/>
      <c r="KPG312" s="228"/>
      <c r="KPH312" s="229"/>
      <c r="KPI312" s="230"/>
      <c r="KPJ312" s="230"/>
      <c r="KPK312" s="231"/>
      <c r="KPL312" s="229"/>
      <c r="KPM312" s="230"/>
      <c r="KPN312" s="229"/>
      <c r="KPO312" s="229"/>
      <c r="KPP312" s="230"/>
      <c r="KPQ312" s="230"/>
      <c r="KPR312" s="230"/>
      <c r="KPS312" s="230"/>
      <c r="KPT312" s="230"/>
      <c r="KPU312" s="230"/>
      <c r="KPV312" s="230"/>
      <c r="KPW312" s="230"/>
      <c r="KPX312" s="230"/>
      <c r="KPY312" s="230"/>
      <c r="KPZ312" s="230"/>
      <c r="KQA312" s="230"/>
      <c r="KQB312" s="229"/>
      <c r="KQC312" s="226"/>
      <c r="KQD312" s="227"/>
      <c r="KQE312" s="227"/>
      <c r="KQF312" s="227"/>
      <c r="KQG312" s="228"/>
      <c r="KQH312" s="228"/>
      <c r="KQI312" s="228"/>
      <c r="KQJ312" s="228"/>
      <c r="KQK312" s="228"/>
      <c r="KQL312" s="228"/>
      <c r="KQM312" s="229"/>
      <c r="KQN312" s="230"/>
      <c r="KQO312" s="230"/>
      <c r="KQP312" s="231"/>
      <c r="KQQ312" s="229"/>
      <c r="KQR312" s="230"/>
      <c r="KQS312" s="229"/>
      <c r="KQT312" s="229"/>
      <c r="KQU312" s="230"/>
      <c r="KQV312" s="230"/>
      <c r="KQW312" s="230"/>
      <c r="KQX312" s="230"/>
      <c r="KQY312" s="230"/>
      <c r="KQZ312" s="230"/>
      <c r="KRA312" s="230"/>
      <c r="KRB312" s="230"/>
      <c r="KRC312" s="230"/>
      <c r="KRD312" s="230"/>
      <c r="KRE312" s="230"/>
      <c r="KRF312" s="230"/>
      <c r="KRG312" s="229"/>
      <c r="KRH312" s="226"/>
      <c r="KRI312" s="227"/>
      <c r="KRJ312" s="227"/>
      <c r="KRK312" s="227"/>
      <c r="KRL312" s="228"/>
      <c r="KRM312" s="228"/>
      <c r="KRN312" s="228"/>
      <c r="KRO312" s="228"/>
      <c r="KRP312" s="228"/>
      <c r="KRQ312" s="228"/>
      <c r="KRR312" s="229"/>
      <c r="KRS312" s="230"/>
      <c r="KRT312" s="230"/>
      <c r="KRU312" s="231"/>
      <c r="KRV312" s="229"/>
      <c r="KRW312" s="230"/>
      <c r="KRX312" s="229"/>
      <c r="KRY312" s="229"/>
      <c r="KRZ312" s="230"/>
      <c r="KSA312" s="230"/>
      <c r="KSB312" s="230"/>
      <c r="KSC312" s="230"/>
      <c r="KSD312" s="230"/>
      <c r="KSE312" s="230"/>
      <c r="KSF312" s="230"/>
      <c r="KSG312" s="230"/>
      <c r="KSH312" s="230"/>
      <c r="KSI312" s="230"/>
      <c r="KSJ312" s="230"/>
      <c r="KSK312" s="230"/>
      <c r="KSL312" s="229"/>
      <c r="KSM312" s="226"/>
      <c r="KSN312" s="227"/>
      <c r="KSO312" s="227"/>
      <c r="KSP312" s="227"/>
      <c r="KSQ312" s="228"/>
      <c r="KSR312" s="228"/>
      <c r="KSS312" s="228"/>
      <c r="KST312" s="228"/>
      <c r="KSU312" s="228"/>
      <c r="KSV312" s="228"/>
      <c r="KSW312" s="229"/>
      <c r="KSX312" s="230"/>
      <c r="KSY312" s="230"/>
      <c r="KSZ312" s="231"/>
      <c r="KTA312" s="229"/>
      <c r="KTB312" s="230"/>
      <c r="KTC312" s="229"/>
      <c r="KTD312" s="229"/>
      <c r="KTE312" s="230"/>
      <c r="KTF312" s="230"/>
      <c r="KTG312" s="230"/>
      <c r="KTH312" s="230"/>
      <c r="KTI312" s="230"/>
      <c r="KTJ312" s="230"/>
      <c r="KTK312" s="230"/>
      <c r="KTL312" s="230"/>
      <c r="KTM312" s="230"/>
      <c r="KTN312" s="230"/>
      <c r="KTO312" s="230"/>
      <c r="KTP312" s="230"/>
      <c r="KTQ312" s="229"/>
      <c r="KTR312" s="226"/>
      <c r="KTS312" s="227"/>
      <c r="KTT312" s="227"/>
      <c r="KTU312" s="227"/>
      <c r="KTV312" s="228"/>
      <c r="KTW312" s="228"/>
      <c r="KTX312" s="228"/>
      <c r="KTY312" s="228"/>
      <c r="KTZ312" s="228"/>
      <c r="KUA312" s="228"/>
      <c r="KUB312" s="229"/>
      <c r="KUC312" s="230"/>
      <c r="KUD312" s="230"/>
      <c r="KUE312" s="231"/>
      <c r="KUF312" s="229"/>
      <c r="KUG312" s="230"/>
      <c r="KUH312" s="229"/>
      <c r="KUI312" s="229"/>
      <c r="KUJ312" s="230"/>
      <c r="KUK312" s="230"/>
      <c r="KUL312" s="230"/>
      <c r="KUM312" s="230"/>
      <c r="KUN312" s="230"/>
      <c r="KUO312" s="230"/>
      <c r="KUP312" s="230"/>
      <c r="KUQ312" s="230"/>
      <c r="KUR312" s="230"/>
      <c r="KUS312" s="230"/>
      <c r="KUT312" s="230"/>
      <c r="KUU312" s="230"/>
      <c r="KUV312" s="229"/>
      <c r="KUW312" s="226"/>
      <c r="KUX312" s="227"/>
      <c r="KUY312" s="227"/>
      <c r="KUZ312" s="227"/>
      <c r="KVA312" s="228"/>
      <c r="KVB312" s="228"/>
      <c r="KVC312" s="228"/>
      <c r="KVD312" s="228"/>
      <c r="KVE312" s="228"/>
      <c r="KVF312" s="228"/>
      <c r="KVG312" s="229"/>
      <c r="KVH312" s="230"/>
      <c r="KVI312" s="230"/>
      <c r="KVJ312" s="231"/>
      <c r="KVK312" s="229"/>
      <c r="KVL312" s="230"/>
      <c r="KVM312" s="229"/>
      <c r="KVN312" s="229"/>
      <c r="KVO312" s="230"/>
      <c r="KVP312" s="230"/>
      <c r="KVQ312" s="230"/>
      <c r="KVR312" s="230"/>
      <c r="KVS312" s="230"/>
      <c r="KVT312" s="230"/>
      <c r="KVU312" s="230"/>
      <c r="KVV312" s="230"/>
      <c r="KVW312" s="230"/>
      <c r="KVX312" s="230"/>
      <c r="KVY312" s="230"/>
      <c r="KVZ312" s="230"/>
      <c r="KWA312" s="229"/>
      <c r="KWB312" s="226"/>
      <c r="KWC312" s="227"/>
      <c r="KWD312" s="227"/>
      <c r="KWE312" s="227"/>
      <c r="KWF312" s="228"/>
      <c r="KWG312" s="228"/>
      <c r="KWH312" s="228"/>
      <c r="KWI312" s="228"/>
      <c r="KWJ312" s="228"/>
      <c r="KWK312" s="228"/>
      <c r="KWL312" s="229"/>
      <c r="KWM312" s="230"/>
      <c r="KWN312" s="230"/>
      <c r="KWO312" s="231"/>
      <c r="KWP312" s="229"/>
      <c r="KWQ312" s="230"/>
      <c r="KWR312" s="229"/>
      <c r="KWS312" s="229"/>
      <c r="KWT312" s="230"/>
      <c r="KWU312" s="230"/>
      <c r="KWV312" s="230"/>
      <c r="KWW312" s="230"/>
      <c r="KWX312" s="230"/>
      <c r="KWY312" s="230"/>
      <c r="KWZ312" s="230"/>
      <c r="KXA312" s="230"/>
      <c r="KXB312" s="230"/>
      <c r="KXC312" s="230"/>
      <c r="KXD312" s="230"/>
      <c r="KXE312" s="230"/>
      <c r="KXF312" s="229"/>
      <c r="KXG312" s="226"/>
      <c r="KXH312" s="227"/>
      <c r="KXI312" s="227"/>
      <c r="KXJ312" s="227"/>
      <c r="KXK312" s="228"/>
      <c r="KXL312" s="228"/>
      <c r="KXM312" s="228"/>
      <c r="KXN312" s="228"/>
      <c r="KXO312" s="228"/>
      <c r="KXP312" s="228"/>
      <c r="KXQ312" s="229"/>
      <c r="KXR312" s="230"/>
      <c r="KXS312" s="230"/>
      <c r="KXT312" s="231"/>
      <c r="KXU312" s="229"/>
      <c r="KXV312" s="230"/>
      <c r="KXW312" s="229"/>
      <c r="KXX312" s="229"/>
      <c r="KXY312" s="230"/>
      <c r="KXZ312" s="230"/>
      <c r="KYA312" s="230"/>
      <c r="KYB312" s="230"/>
      <c r="KYC312" s="230"/>
      <c r="KYD312" s="230"/>
      <c r="KYE312" s="230"/>
      <c r="KYF312" s="230"/>
      <c r="KYG312" s="230"/>
      <c r="KYH312" s="230"/>
      <c r="KYI312" s="230"/>
      <c r="KYJ312" s="230"/>
      <c r="KYK312" s="229"/>
      <c r="KYL312" s="226"/>
      <c r="KYM312" s="227"/>
      <c r="KYN312" s="227"/>
      <c r="KYO312" s="227"/>
      <c r="KYP312" s="228"/>
      <c r="KYQ312" s="228"/>
      <c r="KYR312" s="228"/>
      <c r="KYS312" s="228"/>
      <c r="KYT312" s="228"/>
      <c r="KYU312" s="228"/>
      <c r="KYV312" s="229"/>
      <c r="KYW312" s="230"/>
      <c r="KYX312" s="230"/>
      <c r="KYY312" s="231"/>
      <c r="KYZ312" s="229"/>
      <c r="KZA312" s="230"/>
      <c r="KZB312" s="229"/>
      <c r="KZC312" s="229"/>
      <c r="KZD312" s="230"/>
      <c r="KZE312" s="230"/>
      <c r="KZF312" s="230"/>
      <c r="KZG312" s="230"/>
      <c r="KZH312" s="230"/>
      <c r="KZI312" s="230"/>
      <c r="KZJ312" s="230"/>
      <c r="KZK312" s="230"/>
      <c r="KZL312" s="230"/>
      <c r="KZM312" s="230"/>
      <c r="KZN312" s="230"/>
      <c r="KZO312" s="230"/>
      <c r="KZP312" s="229"/>
      <c r="KZQ312" s="226"/>
      <c r="KZR312" s="227"/>
      <c r="KZS312" s="227"/>
      <c r="KZT312" s="227"/>
      <c r="KZU312" s="228"/>
      <c r="KZV312" s="228"/>
      <c r="KZW312" s="228"/>
      <c r="KZX312" s="228"/>
      <c r="KZY312" s="228"/>
      <c r="KZZ312" s="228"/>
      <c r="LAA312" s="229"/>
      <c r="LAB312" s="230"/>
      <c r="LAC312" s="230"/>
      <c r="LAD312" s="231"/>
      <c r="LAE312" s="229"/>
      <c r="LAF312" s="230"/>
      <c r="LAG312" s="229"/>
      <c r="LAH312" s="229"/>
      <c r="LAI312" s="230"/>
      <c r="LAJ312" s="230"/>
      <c r="LAK312" s="230"/>
      <c r="LAL312" s="230"/>
      <c r="LAM312" s="230"/>
      <c r="LAN312" s="230"/>
      <c r="LAO312" s="230"/>
      <c r="LAP312" s="230"/>
      <c r="LAQ312" s="230"/>
      <c r="LAR312" s="230"/>
      <c r="LAS312" s="230"/>
      <c r="LAT312" s="230"/>
      <c r="LAU312" s="229"/>
      <c r="LAV312" s="226"/>
      <c r="LAW312" s="227"/>
      <c r="LAX312" s="227"/>
      <c r="LAY312" s="227"/>
      <c r="LAZ312" s="228"/>
      <c r="LBA312" s="228"/>
      <c r="LBB312" s="228"/>
      <c r="LBC312" s="228"/>
      <c r="LBD312" s="228"/>
      <c r="LBE312" s="228"/>
      <c r="LBF312" s="229"/>
      <c r="LBG312" s="230"/>
      <c r="LBH312" s="230"/>
      <c r="LBI312" s="231"/>
      <c r="LBJ312" s="229"/>
      <c r="LBK312" s="230"/>
      <c r="LBL312" s="229"/>
      <c r="LBM312" s="229"/>
      <c r="LBN312" s="230"/>
      <c r="LBO312" s="230"/>
      <c r="LBP312" s="230"/>
      <c r="LBQ312" s="230"/>
      <c r="LBR312" s="230"/>
      <c r="LBS312" s="230"/>
      <c r="LBT312" s="230"/>
      <c r="LBU312" s="230"/>
      <c r="LBV312" s="230"/>
      <c r="LBW312" s="230"/>
      <c r="LBX312" s="230"/>
      <c r="LBY312" s="230"/>
      <c r="LBZ312" s="229"/>
      <c r="LCA312" s="226"/>
      <c r="LCB312" s="227"/>
      <c r="LCC312" s="227"/>
      <c r="LCD312" s="227"/>
      <c r="LCE312" s="228"/>
      <c r="LCF312" s="228"/>
      <c r="LCG312" s="228"/>
      <c r="LCH312" s="228"/>
      <c r="LCI312" s="228"/>
      <c r="LCJ312" s="228"/>
      <c r="LCK312" s="229"/>
      <c r="LCL312" s="230"/>
      <c r="LCM312" s="230"/>
      <c r="LCN312" s="231"/>
      <c r="LCO312" s="229"/>
      <c r="LCP312" s="230"/>
      <c r="LCQ312" s="229"/>
      <c r="LCR312" s="229"/>
      <c r="LCS312" s="230"/>
      <c r="LCT312" s="230"/>
      <c r="LCU312" s="230"/>
      <c r="LCV312" s="230"/>
      <c r="LCW312" s="230"/>
      <c r="LCX312" s="230"/>
      <c r="LCY312" s="230"/>
      <c r="LCZ312" s="230"/>
      <c r="LDA312" s="230"/>
      <c r="LDB312" s="230"/>
      <c r="LDC312" s="230"/>
      <c r="LDD312" s="230"/>
      <c r="LDE312" s="229"/>
      <c r="LDF312" s="226"/>
      <c r="LDG312" s="227"/>
      <c r="LDH312" s="227"/>
      <c r="LDI312" s="227"/>
      <c r="LDJ312" s="228"/>
      <c r="LDK312" s="228"/>
      <c r="LDL312" s="228"/>
      <c r="LDM312" s="228"/>
      <c r="LDN312" s="228"/>
      <c r="LDO312" s="228"/>
      <c r="LDP312" s="229"/>
      <c r="LDQ312" s="230"/>
      <c r="LDR312" s="230"/>
      <c r="LDS312" s="231"/>
      <c r="LDT312" s="229"/>
      <c r="LDU312" s="230"/>
      <c r="LDV312" s="229"/>
      <c r="LDW312" s="229"/>
      <c r="LDX312" s="230"/>
      <c r="LDY312" s="230"/>
      <c r="LDZ312" s="230"/>
      <c r="LEA312" s="230"/>
      <c r="LEB312" s="230"/>
      <c r="LEC312" s="230"/>
      <c r="LED312" s="230"/>
      <c r="LEE312" s="230"/>
      <c r="LEF312" s="230"/>
      <c r="LEG312" s="230"/>
      <c r="LEH312" s="230"/>
      <c r="LEI312" s="230"/>
      <c r="LEJ312" s="229"/>
      <c r="LEK312" s="226"/>
      <c r="LEL312" s="227"/>
      <c r="LEM312" s="227"/>
      <c r="LEN312" s="227"/>
      <c r="LEO312" s="228"/>
      <c r="LEP312" s="228"/>
      <c r="LEQ312" s="228"/>
      <c r="LER312" s="228"/>
      <c r="LES312" s="228"/>
      <c r="LET312" s="228"/>
      <c r="LEU312" s="229"/>
      <c r="LEV312" s="230"/>
      <c r="LEW312" s="230"/>
      <c r="LEX312" s="231"/>
      <c r="LEY312" s="229"/>
      <c r="LEZ312" s="230"/>
      <c r="LFA312" s="229"/>
      <c r="LFB312" s="229"/>
      <c r="LFC312" s="230"/>
      <c r="LFD312" s="230"/>
      <c r="LFE312" s="230"/>
      <c r="LFF312" s="230"/>
      <c r="LFG312" s="230"/>
      <c r="LFH312" s="230"/>
      <c r="LFI312" s="230"/>
      <c r="LFJ312" s="230"/>
      <c r="LFK312" s="230"/>
      <c r="LFL312" s="230"/>
      <c r="LFM312" s="230"/>
      <c r="LFN312" s="230"/>
      <c r="LFO312" s="229"/>
      <c r="LFP312" s="226"/>
      <c r="LFQ312" s="227"/>
      <c r="LFR312" s="227"/>
      <c r="LFS312" s="227"/>
      <c r="LFT312" s="228"/>
      <c r="LFU312" s="228"/>
      <c r="LFV312" s="228"/>
      <c r="LFW312" s="228"/>
      <c r="LFX312" s="228"/>
      <c r="LFY312" s="228"/>
      <c r="LFZ312" s="229"/>
      <c r="LGA312" s="230"/>
      <c r="LGB312" s="230"/>
      <c r="LGC312" s="231"/>
      <c r="LGD312" s="229"/>
      <c r="LGE312" s="230"/>
      <c r="LGF312" s="229"/>
      <c r="LGG312" s="229"/>
      <c r="LGH312" s="230"/>
      <c r="LGI312" s="230"/>
      <c r="LGJ312" s="230"/>
      <c r="LGK312" s="230"/>
      <c r="LGL312" s="230"/>
      <c r="LGM312" s="230"/>
      <c r="LGN312" s="230"/>
      <c r="LGO312" s="230"/>
      <c r="LGP312" s="230"/>
      <c r="LGQ312" s="230"/>
      <c r="LGR312" s="230"/>
      <c r="LGS312" s="230"/>
      <c r="LGT312" s="229"/>
      <c r="LGU312" s="226"/>
      <c r="LGV312" s="227"/>
      <c r="LGW312" s="227"/>
      <c r="LGX312" s="227"/>
      <c r="LGY312" s="228"/>
      <c r="LGZ312" s="228"/>
      <c r="LHA312" s="228"/>
      <c r="LHB312" s="228"/>
      <c r="LHC312" s="228"/>
      <c r="LHD312" s="228"/>
      <c r="LHE312" s="229"/>
      <c r="LHF312" s="230"/>
      <c r="LHG312" s="230"/>
      <c r="LHH312" s="231"/>
      <c r="LHI312" s="229"/>
      <c r="LHJ312" s="230"/>
      <c r="LHK312" s="229"/>
      <c r="LHL312" s="229"/>
      <c r="LHM312" s="230"/>
      <c r="LHN312" s="230"/>
      <c r="LHO312" s="230"/>
      <c r="LHP312" s="230"/>
      <c r="LHQ312" s="230"/>
      <c r="LHR312" s="230"/>
      <c r="LHS312" s="230"/>
      <c r="LHT312" s="230"/>
      <c r="LHU312" s="230"/>
      <c r="LHV312" s="230"/>
      <c r="LHW312" s="230"/>
      <c r="LHX312" s="230"/>
      <c r="LHY312" s="229"/>
      <c r="LHZ312" s="226"/>
      <c r="LIA312" s="227"/>
      <c r="LIB312" s="227"/>
      <c r="LIC312" s="227"/>
      <c r="LID312" s="228"/>
      <c r="LIE312" s="228"/>
      <c r="LIF312" s="228"/>
      <c r="LIG312" s="228"/>
      <c r="LIH312" s="228"/>
      <c r="LII312" s="228"/>
      <c r="LIJ312" s="229"/>
      <c r="LIK312" s="230"/>
      <c r="LIL312" s="230"/>
      <c r="LIM312" s="231"/>
      <c r="LIN312" s="229"/>
      <c r="LIO312" s="230"/>
      <c r="LIP312" s="229"/>
      <c r="LIQ312" s="229"/>
      <c r="LIR312" s="230"/>
      <c r="LIS312" s="230"/>
      <c r="LIT312" s="230"/>
      <c r="LIU312" s="230"/>
      <c r="LIV312" s="230"/>
      <c r="LIW312" s="230"/>
      <c r="LIX312" s="230"/>
      <c r="LIY312" s="230"/>
      <c r="LIZ312" s="230"/>
      <c r="LJA312" s="230"/>
      <c r="LJB312" s="230"/>
      <c r="LJC312" s="230"/>
      <c r="LJD312" s="229"/>
      <c r="LJE312" s="226"/>
      <c r="LJF312" s="227"/>
      <c r="LJG312" s="227"/>
      <c r="LJH312" s="227"/>
      <c r="LJI312" s="228"/>
      <c r="LJJ312" s="228"/>
      <c r="LJK312" s="228"/>
      <c r="LJL312" s="228"/>
      <c r="LJM312" s="228"/>
      <c r="LJN312" s="228"/>
      <c r="LJO312" s="229"/>
      <c r="LJP312" s="230"/>
      <c r="LJQ312" s="230"/>
      <c r="LJR312" s="231"/>
      <c r="LJS312" s="229"/>
      <c r="LJT312" s="230"/>
      <c r="LJU312" s="229"/>
      <c r="LJV312" s="229"/>
      <c r="LJW312" s="230"/>
      <c r="LJX312" s="230"/>
      <c r="LJY312" s="230"/>
      <c r="LJZ312" s="230"/>
      <c r="LKA312" s="230"/>
      <c r="LKB312" s="230"/>
      <c r="LKC312" s="230"/>
      <c r="LKD312" s="230"/>
      <c r="LKE312" s="230"/>
      <c r="LKF312" s="230"/>
      <c r="LKG312" s="230"/>
      <c r="LKH312" s="230"/>
      <c r="LKI312" s="229"/>
      <c r="LKJ312" s="226"/>
      <c r="LKK312" s="227"/>
      <c r="LKL312" s="227"/>
      <c r="LKM312" s="227"/>
      <c r="LKN312" s="228"/>
      <c r="LKO312" s="228"/>
      <c r="LKP312" s="228"/>
      <c r="LKQ312" s="228"/>
      <c r="LKR312" s="228"/>
      <c r="LKS312" s="228"/>
      <c r="LKT312" s="229"/>
      <c r="LKU312" s="230"/>
      <c r="LKV312" s="230"/>
      <c r="LKW312" s="231"/>
      <c r="LKX312" s="229"/>
      <c r="LKY312" s="230"/>
      <c r="LKZ312" s="229"/>
      <c r="LLA312" s="229"/>
      <c r="LLB312" s="230"/>
      <c r="LLC312" s="230"/>
      <c r="LLD312" s="230"/>
      <c r="LLE312" s="230"/>
      <c r="LLF312" s="230"/>
      <c r="LLG312" s="230"/>
      <c r="LLH312" s="230"/>
      <c r="LLI312" s="230"/>
      <c r="LLJ312" s="230"/>
      <c r="LLK312" s="230"/>
      <c r="LLL312" s="230"/>
      <c r="LLM312" s="230"/>
      <c r="LLN312" s="229"/>
      <c r="LLO312" s="226"/>
      <c r="LLP312" s="227"/>
      <c r="LLQ312" s="227"/>
      <c r="LLR312" s="227"/>
      <c r="LLS312" s="228"/>
      <c r="LLT312" s="228"/>
      <c r="LLU312" s="228"/>
      <c r="LLV312" s="228"/>
      <c r="LLW312" s="228"/>
      <c r="LLX312" s="228"/>
      <c r="LLY312" s="229"/>
      <c r="LLZ312" s="230"/>
      <c r="LMA312" s="230"/>
      <c r="LMB312" s="231"/>
      <c r="LMC312" s="229"/>
      <c r="LMD312" s="230"/>
      <c r="LME312" s="229"/>
      <c r="LMF312" s="229"/>
      <c r="LMG312" s="230"/>
      <c r="LMH312" s="230"/>
      <c r="LMI312" s="230"/>
      <c r="LMJ312" s="230"/>
      <c r="LMK312" s="230"/>
      <c r="LML312" s="230"/>
      <c r="LMM312" s="230"/>
      <c r="LMN312" s="230"/>
      <c r="LMO312" s="230"/>
      <c r="LMP312" s="230"/>
      <c r="LMQ312" s="230"/>
      <c r="LMR312" s="230"/>
      <c r="LMS312" s="229"/>
      <c r="LMT312" s="226"/>
      <c r="LMU312" s="227"/>
      <c r="LMV312" s="227"/>
      <c r="LMW312" s="227"/>
      <c r="LMX312" s="228"/>
      <c r="LMY312" s="228"/>
      <c r="LMZ312" s="228"/>
      <c r="LNA312" s="228"/>
      <c r="LNB312" s="228"/>
      <c r="LNC312" s="228"/>
      <c r="LND312" s="229"/>
      <c r="LNE312" s="230"/>
      <c r="LNF312" s="230"/>
      <c r="LNG312" s="231"/>
      <c r="LNH312" s="229"/>
      <c r="LNI312" s="230"/>
      <c r="LNJ312" s="229"/>
      <c r="LNK312" s="229"/>
      <c r="LNL312" s="230"/>
      <c r="LNM312" s="230"/>
      <c r="LNN312" s="230"/>
      <c r="LNO312" s="230"/>
      <c r="LNP312" s="230"/>
      <c r="LNQ312" s="230"/>
      <c r="LNR312" s="230"/>
      <c r="LNS312" s="230"/>
      <c r="LNT312" s="230"/>
      <c r="LNU312" s="230"/>
      <c r="LNV312" s="230"/>
      <c r="LNW312" s="230"/>
      <c r="LNX312" s="229"/>
      <c r="LNY312" s="226"/>
      <c r="LNZ312" s="227"/>
      <c r="LOA312" s="227"/>
      <c r="LOB312" s="227"/>
      <c r="LOC312" s="228"/>
      <c r="LOD312" s="228"/>
      <c r="LOE312" s="228"/>
      <c r="LOF312" s="228"/>
      <c r="LOG312" s="228"/>
      <c r="LOH312" s="228"/>
      <c r="LOI312" s="229"/>
      <c r="LOJ312" s="230"/>
      <c r="LOK312" s="230"/>
      <c r="LOL312" s="231"/>
      <c r="LOM312" s="229"/>
      <c r="LON312" s="230"/>
      <c r="LOO312" s="229"/>
      <c r="LOP312" s="229"/>
      <c r="LOQ312" s="230"/>
      <c r="LOR312" s="230"/>
      <c r="LOS312" s="230"/>
      <c r="LOT312" s="230"/>
      <c r="LOU312" s="230"/>
      <c r="LOV312" s="230"/>
      <c r="LOW312" s="230"/>
      <c r="LOX312" s="230"/>
      <c r="LOY312" s="230"/>
      <c r="LOZ312" s="230"/>
      <c r="LPA312" s="230"/>
      <c r="LPB312" s="230"/>
      <c r="LPC312" s="229"/>
      <c r="LPD312" s="226"/>
      <c r="LPE312" s="227"/>
      <c r="LPF312" s="227"/>
      <c r="LPG312" s="227"/>
      <c r="LPH312" s="228"/>
      <c r="LPI312" s="228"/>
      <c r="LPJ312" s="228"/>
      <c r="LPK312" s="228"/>
      <c r="LPL312" s="228"/>
      <c r="LPM312" s="228"/>
      <c r="LPN312" s="229"/>
      <c r="LPO312" s="230"/>
      <c r="LPP312" s="230"/>
      <c r="LPQ312" s="231"/>
      <c r="LPR312" s="229"/>
      <c r="LPS312" s="230"/>
      <c r="LPT312" s="229"/>
      <c r="LPU312" s="229"/>
      <c r="LPV312" s="230"/>
      <c r="LPW312" s="230"/>
      <c r="LPX312" s="230"/>
      <c r="LPY312" s="230"/>
      <c r="LPZ312" s="230"/>
      <c r="LQA312" s="230"/>
      <c r="LQB312" s="230"/>
      <c r="LQC312" s="230"/>
      <c r="LQD312" s="230"/>
      <c r="LQE312" s="230"/>
      <c r="LQF312" s="230"/>
      <c r="LQG312" s="230"/>
      <c r="LQH312" s="229"/>
      <c r="LQI312" s="226"/>
      <c r="LQJ312" s="227"/>
      <c r="LQK312" s="227"/>
      <c r="LQL312" s="227"/>
      <c r="LQM312" s="228"/>
      <c r="LQN312" s="228"/>
      <c r="LQO312" s="228"/>
      <c r="LQP312" s="228"/>
      <c r="LQQ312" s="228"/>
      <c r="LQR312" s="228"/>
      <c r="LQS312" s="229"/>
      <c r="LQT312" s="230"/>
      <c r="LQU312" s="230"/>
      <c r="LQV312" s="231"/>
      <c r="LQW312" s="229"/>
      <c r="LQX312" s="230"/>
      <c r="LQY312" s="229"/>
      <c r="LQZ312" s="229"/>
      <c r="LRA312" s="230"/>
      <c r="LRB312" s="230"/>
      <c r="LRC312" s="230"/>
      <c r="LRD312" s="230"/>
      <c r="LRE312" s="230"/>
      <c r="LRF312" s="230"/>
      <c r="LRG312" s="230"/>
      <c r="LRH312" s="230"/>
      <c r="LRI312" s="230"/>
      <c r="LRJ312" s="230"/>
      <c r="LRK312" s="230"/>
      <c r="LRL312" s="230"/>
      <c r="LRM312" s="229"/>
      <c r="LRN312" s="226"/>
      <c r="LRO312" s="227"/>
      <c r="LRP312" s="227"/>
      <c r="LRQ312" s="227"/>
      <c r="LRR312" s="228"/>
      <c r="LRS312" s="228"/>
      <c r="LRT312" s="228"/>
      <c r="LRU312" s="228"/>
      <c r="LRV312" s="228"/>
      <c r="LRW312" s="228"/>
      <c r="LRX312" s="229"/>
      <c r="LRY312" s="230"/>
      <c r="LRZ312" s="230"/>
      <c r="LSA312" s="231"/>
      <c r="LSB312" s="229"/>
      <c r="LSC312" s="230"/>
      <c r="LSD312" s="229"/>
      <c r="LSE312" s="229"/>
      <c r="LSF312" s="230"/>
      <c r="LSG312" s="230"/>
      <c r="LSH312" s="230"/>
      <c r="LSI312" s="230"/>
      <c r="LSJ312" s="230"/>
      <c r="LSK312" s="230"/>
      <c r="LSL312" s="230"/>
      <c r="LSM312" s="230"/>
      <c r="LSN312" s="230"/>
      <c r="LSO312" s="230"/>
      <c r="LSP312" s="230"/>
      <c r="LSQ312" s="230"/>
      <c r="LSR312" s="229"/>
      <c r="LSS312" s="226"/>
      <c r="LST312" s="227"/>
      <c r="LSU312" s="227"/>
      <c r="LSV312" s="227"/>
      <c r="LSW312" s="228"/>
      <c r="LSX312" s="228"/>
      <c r="LSY312" s="228"/>
      <c r="LSZ312" s="228"/>
      <c r="LTA312" s="228"/>
      <c r="LTB312" s="228"/>
      <c r="LTC312" s="229"/>
      <c r="LTD312" s="230"/>
      <c r="LTE312" s="230"/>
      <c r="LTF312" s="231"/>
      <c r="LTG312" s="229"/>
      <c r="LTH312" s="230"/>
      <c r="LTI312" s="229"/>
      <c r="LTJ312" s="229"/>
      <c r="LTK312" s="230"/>
      <c r="LTL312" s="230"/>
      <c r="LTM312" s="230"/>
      <c r="LTN312" s="230"/>
      <c r="LTO312" s="230"/>
      <c r="LTP312" s="230"/>
      <c r="LTQ312" s="230"/>
      <c r="LTR312" s="230"/>
      <c r="LTS312" s="230"/>
      <c r="LTT312" s="230"/>
      <c r="LTU312" s="230"/>
      <c r="LTV312" s="230"/>
      <c r="LTW312" s="229"/>
      <c r="LTX312" s="226"/>
      <c r="LTY312" s="227"/>
      <c r="LTZ312" s="227"/>
      <c r="LUA312" s="227"/>
      <c r="LUB312" s="228"/>
      <c r="LUC312" s="228"/>
      <c r="LUD312" s="228"/>
      <c r="LUE312" s="228"/>
      <c r="LUF312" s="228"/>
      <c r="LUG312" s="228"/>
      <c r="LUH312" s="229"/>
      <c r="LUI312" s="230"/>
      <c r="LUJ312" s="230"/>
      <c r="LUK312" s="231"/>
      <c r="LUL312" s="229"/>
      <c r="LUM312" s="230"/>
      <c r="LUN312" s="229"/>
      <c r="LUO312" s="229"/>
      <c r="LUP312" s="230"/>
      <c r="LUQ312" s="230"/>
      <c r="LUR312" s="230"/>
      <c r="LUS312" s="230"/>
      <c r="LUT312" s="230"/>
      <c r="LUU312" s="230"/>
      <c r="LUV312" s="230"/>
      <c r="LUW312" s="230"/>
      <c r="LUX312" s="230"/>
      <c r="LUY312" s="230"/>
      <c r="LUZ312" s="230"/>
      <c r="LVA312" s="230"/>
      <c r="LVB312" s="229"/>
      <c r="LVC312" s="226"/>
      <c r="LVD312" s="227"/>
      <c r="LVE312" s="227"/>
      <c r="LVF312" s="227"/>
      <c r="LVG312" s="228"/>
      <c r="LVH312" s="228"/>
      <c r="LVI312" s="228"/>
      <c r="LVJ312" s="228"/>
      <c r="LVK312" s="228"/>
      <c r="LVL312" s="228"/>
      <c r="LVM312" s="229"/>
      <c r="LVN312" s="230"/>
      <c r="LVO312" s="230"/>
      <c r="LVP312" s="231"/>
      <c r="LVQ312" s="229"/>
      <c r="LVR312" s="230"/>
      <c r="LVS312" s="229"/>
      <c r="LVT312" s="229"/>
      <c r="LVU312" s="230"/>
      <c r="LVV312" s="230"/>
      <c r="LVW312" s="230"/>
      <c r="LVX312" s="230"/>
      <c r="LVY312" s="230"/>
      <c r="LVZ312" s="230"/>
      <c r="LWA312" s="230"/>
      <c r="LWB312" s="230"/>
      <c r="LWC312" s="230"/>
      <c r="LWD312" s="230"/>
      <c r="LWE312" s="230"/>
      <c r="LWF312" s="230"/>
      <c r="LWG312" s="229"/>
      <c r="LWH312" s="226"/>
      <c r="LWI312" s="227"/>
      <c r="LWJ312" s="227"/>
      <c r="LWK312" s="227"/>
      <c r="LWL312" s="228"/>
      <c r="LWM312" s="228"/>
      <c r="LWN312" s="228"/>
      <c r="LWO312" s="228"/>
      <c r="LWP312" s="228"/>
      <c r="LWQ312" s="228"/>
      <c r="LWR312" s="229"/>
      <c r="LWS312" s="230"/>
      <c r="LWT312" s="230"/>
      <c r="LWU312" s="231"/>
      <c r="LWV312" s="229"/>
      <c r="LWW312" s="230"/>
      <c r="LWX312" s="229"/>
      <c r="LWY312" s="229"/>
      <c r="LWZ312" s="230"/>
      <c r="LXA312" s="230"/>
      <c r="LXB312" s="230"/>
      <c r="LXC312" s="230"/>
      <c r="LXD312" s="230"/>
      <c r="LXE312" s="230"/>
      <c r="LXF312" s="230"/>
      <c r="LXG312" s="230"/>
      <c r="LXH312" s="230"/>
      <c r="LXI312" s="230"/>
      <c r="LXJ312" s="230"/>
      <c r="LXK312" s="230"/>
      <c r="LXL312" s="229"/>
      <c r="LXM312" s="226"/>
      <c r="LXN312" s="227"/>
      <c r="LXO312" s="227"/>
      <c r="LXP312" s="227"/>
      <c r="LXQ312" s="228"/>
      <c r="LXR312" s="228"/>
      <c r="LXS312" s="228"/>
      <c r="LXT312" s="228"/>
      <c r="LXU312" s="228"/>
      <c r="LXV312" s="228"/>
      <c r="LXW312" s="229"/>
      <c r="LXX312" s="230"/>
      <c r="LXY312" s="230"/>
      <c r="LXZ312" s="231"/>
      <c r="LYA312" s="229"/>
      <c r="LYB312" s="230"/>
      <c r="LYC312" s="229"/>
      <c r="LYD312" s="229"/>
      <c r="LYE312" s="230"/>
      <c r="LYF312" s="230"/>
      <c r="LYG312" s="230"/>
      <c r="LYH312" s="230"/>
      <c r="LYI312" s="230"/>
      <c r="LYJ312" s="230"/>
      <c r="LYK312" s="230"/>
      <c r="LYL312" s="230"/>
      <c r="LYM312" s="230"/>
      <c r="LYN312" s="230"/>
      <c r="LYO312" s="230"/>
      <c r="LYP312" s="230"/>
      <c r="LYQ312" s="229"/>
      <c r="LYR312" s="226"/>
      <c r="LYS312" s="227"/>
      <c r="LYT312" s="227"/>
      <c r="LYU312" s="227"/>
      <c r="LYV312" s="228"/>
      <c r="LYW312" s="228"/>
      <c r="LYX312" s="228"/>
      <c r="LYY312" s="228"/>
      <c r="LYZ312" s="228"/>
      <c r="LZA312" s="228"/>
      <c r="LZB312" s="229"/>
      <c r="LZC312" s="230"/>
      <c r="LZD312" s="230"/>
      <c r="LZE312" s="231"/>
      <c r="LZF312" s="229"/>
      <c r="LZG312" s="230"/>
      <c r="LZH312" s="229"/>
      <c r="LZI312" s="229"/>
      <c r="LZJ312" s="230"/>
      <c r="LZK312" s="230"/>
      <c r="LZL312" s="230"/>
      <c r="LZM312" s="230"/>
      <c r="LZN312" s="230"/>
      <c r="LZO312" s="230"/>
      <c r="LZP312" s="230"/>
      <c r="LZQ312" s="230"/>
      <c r="LZR312" s="230"/>
      <c r="LZS312" s="230"/>
      <c r="LZT312" s="230"/>
      <c r="LZU312" s="230"/>
      <c r="LZV312" s="229"/>
      <c r="LZW312" s="226"/>
      <c r="LZX312" s="227"/>
      <c r="LZY312" s="227"/>
      <c r="LZZ312" s="227"/>
      <c r="MAA312" s="228"/>
      <c r="MAB312" s="228"/>
      <c r="MAC312" s="228"/>
      <c r="MAD312" s="228"/>
      <c r="MAE312" s="228"/>
      <c r="MAF312" s="228"/>
      <c r="MAG312" s="229"/>
      <c r="MAH312" s="230"/>
      <c r="MAI312" s="230"/>
      <c r="MAJ312" s="231"/>
      <c r="MAK312" s="229"/>
      <c r="MAL312" s="230"/>
      <c r="MAM312" s="229"/>
      <c r="MAN312" s="229"/>
      <c r="MAO312" s="230"/>
      <c r="MAP312" s="230"/>
      <c r="MAQ312" s="230"/>
      <c r="MAR312" s="230"/>
      <c r="MAS312" s="230"/>
      <c r="MAT312" s="230"/>
      <c r="MAU312" s="230"/>
      <c r="MAV312" s="230"/>
      <c r="MAW312" s="230"/>
      <c r="MAX312" s="230"/>
      <c r="MAY312" s="230"/>
      <c r="MAZ312" s="230"/>
      <c r="MBA312" s="229"/>
      <c r="MBB312" s="226"/>
      <c r="MBC312" s="227"/>
      <c r="MBD312" s="227"/>
      <c r="MBE312" s="227"/>
      <c r="MBF312" s="228"/>
      <c r="MBG312" s="228"/>
      <c r="MBH312" s="228"/>
      <c r="MBI312" s="228"/>
      <c r="MBJ312" s="228"/>
      <c r="MBK312" s="228"/>
      <c r="MBL312" s="229"/>
      <c r="MBM312" s="230"/>
      <c r="MBN312" s="230"/>
      <c r="MBO312" s="231"/>
      <c r="MBP312" s="229"/>
      <c r="MBQ312" s="230"/>
      <c r="MBR312" s="229"/>
      <c r="MBS312" s="229"/>
      <c r="MBT312" s="230"/>
      <c r="MBU312" s="230"/>
      <c r="MBV312" s="230"/>
      <c r="MBW312" s="230"/>
      <c r="MBX312" s="230"/>
      <c r="MBY312" s="230"/>
      <c r="MBZ312" s="230"/>
      <c r="MCA312" s="230"/>
      <c r="MCB312" s="230"/>
      <c r="MCC312" s="230"/>
      <c r="MCD312" s="230"/>
      <c r="MCE312" s="230"/>
      <c r="MCF312" s="229"/>
      <c r="MCG312" s="226"/>
      <c r="MCH312" s="227"/>
      <c r="MCI312" s="227"/>
      <c r="MCJ312" s="227"/>
      <c r="MCK312" s="228"/>
      <c r="MCL312" s="228"/>
      <c r="MCM312" s="228"/>
      <c r="MCN312" s="228"/>
      <c r="MCO312" s="228"/>
      <c r="MCP312" s="228"/>
      <c r="MCQ312" s="229"/>
      <c r="MCR312" s="230"/>
      <c r="MCS312" s="230"/>
      <c r="MCT312" s="231"/>
      <c r="MCU312" s="229"/>
      <c r="MCV312" s="230"/>
      <c r="MCW312" s="229"/>
      <c r="MCX312" s="229"/>
      <c r="MCY312" s="230"/>
      <c r="MCZ312" s="230"/>
      <c r="MDA312" s="230"/>
      <c r="MDB312" s="230"/>
      <c r="MDC312" s="230"/>
      <c r="MDD312" s="230"/>
      <c r="MDE312" s="230"/>
      <c r="MDF312" s="230"/>
      <c r="MDG312" s="230"/>
      <c r="MDH312" s="230"/>
      <c r="MDI312" s="230"/>
      <c r="MDJ312" s="230"/>
      <c r="MDK312" s="229"/>
      <c r="MDL312" s="226"/>
      <c r="MDM312" s="227"/>
      <c r="MDN312" s="227"/>
      <c r="MDO312" s="227"/>
      <c r="MDP312" s="228"/>
      <c r="MDQ312" s="228"/>
      <c r="MDR312" s="228"/>
      <c r="MDS312" s="228"/>
      <c r="MDT312" s="228"/>
      <c r="MDU312" s="228"/>
      <c r="MDV312" s="229"/>
      <c r="MDW312" s="230"/>
      <c r="MDX312" s="230"/>
      <c r="MDY312" s="231"/>
      <c r="MDZ312" s="229"/>
      <c r="MEA312" s="230"/>
      <c r="MEB312" s="229"/>
      <c r="MEC312" s="229"/>
      <c r="MED312" s="230"/>
      <c r="MEE312" s="230"/>
      <c r="MEF312" s="230"/>
      <c r="MEG312" s="230"/>
      <c r="MEH312" s="230"/>
      <c r="MEI312" s="230"/>
      <c r="MEJ312" s="230"/>
      <c r="MEK312" s="230"/>
      <c r="MEL312" s="230"/>
      <c r="MEM312" s="230"/>
      <c r="MEN312" s="230"/>
      <c r="MEO312" s="230"/>
      <c r="MEP312" s="229"/>
      <c r="MEQ312" s="226"/>
      <c r="MER312" s="227"/>
      <c r="MES312" s="227"/>
      <c r="MET312" s="227"/>
      <c r="MEU312" s="228"/>
      <c r="MEV312" s="228"/>
      <c r="MEW312" s="228"/>
      <c r="MEX312" s="228"/>
      <c r="MEY312" s="228"/>
      <c r="MEZ312" s="228"/>
      <c r="MFA312" s="229"/>
      <c r="MFB312" s="230"/>
      <c r="MFC312" s="230"/>
      <c r="MFD312" s="231"/>
      <c r="MFE312" s="229"/>
      <c r="MFF312" s="230"/>
      <c r="MFG312" s="229"/>
      <c r="MFH312" s="229"/>
      <c r="MFI312" s="230"/>
      <c r="MFJ312" s="230"/>
      <c r="MFK312" s="230"/>
      <c r="MFL312" s="230"/>
      <c r="MFM312" s="230"/>
      <c r="MFN312" s="230"/>
      <c r="MFO312" s="230"/>
      <c r="MFP312" s="230"/>
      <c r="MFQ312" s="230"/>
      <c r="MFR312" s="230"/>
      <c r="MFS312" s="230"/>
      <c r="MFT312" s="230"/>
      <c r="MFU312" s="229"/>
      <c r="MFV312" s="226"/>
      <c r="MFW312" s="227"/>
      <c r="MFX312" s="227"/>
      <c r="MFY312" s="227"/>
      <c r="MFZ312" s="228"/>
      <c r="MGA312" s="228"/>
      <c r="MGB312" s="228"/>
      <c r="MGC312" s="228"/>
      <c r="MGD312" s="228"/>
      <c r="MGE312" s="228"/>
      <c r="MGF312" s="229"/>
      <c r="MGG312" s="230"/>
      <c r="MGH312" s="230"/>
      <c r="MGI312" s="231"/>
      <c r="MGJ312" s="229"/>
      <c r="MGK312" s="230"/>
      <c r="MGL312" s="229"/>
      <c r="MGM312" s="229"/>
      <c r="MGN312" s="230"/>
      <c r="MGO312" s="230"/>
      <c r="MGP312" s="230"/>
      <c r="MGQ312" s="230"/>
      <c r="MGR312" s="230"/>
      <c r="MGS312" s="230"/>
      <c r="MGT312" s="230"/>
      <c r="MGU312" s="230"/>
      <c r="MGV312" s="230"/>
      <c r="MGW312" s="230"/>
      <c r="MGX312" s="230"/>
      <c r="MGY312" s="230"/>
      <c r="MGZ312" s="229"/>
      <c r="MHA312" s="226"/>
      <c r="MHB312" s="227"/>
      <c r="MHC312" s="227"/>
      <c r="MHD312" s="227"/>
      <c r="MHE312" s="228"/>
      <c r="MHF312" s="228"/>
      <c r="MHG312" s="228"/>
      <c r="MHH312" s="228"/>
      <c r="MHI312" s="228"/>
      <c r="MHJ312" s="228"/>
      <c r="MHK312" s="229"/>
      <c r="MHL312" s="230"/>
      <c r="MHM312" s="230"/>
      <c r="MHN312" s="231"/>
      <c r="MHO312" s="229"/>
      <c r="MHP312" s="230"/>
      <c r="MHQ312" s="229"/>
      <c r="MHR312" s="229"/>
      <c r="MHS312" s="230"/>
      <c r="MHT312" s="230"/>
      <c r="MHU312" s="230"/>
      <c r="MHV312" s="230"/>
      <c r="MHW312" s="230"/>
      <c r="MHX312" s="230"/>
      <c r="MHY312" s="230"/>
      <c r="MHZ312" s="230"/>
      <c r="MIA312" s="230"/>
      <c r="MIB312" s="230"/>
      <c r="MIC312" s="230"/>
      <c r="MID312" s="230"/>
      <c r="MIE312" s="229"/>
      <c r="MIF312" s="226"/>
      <c r="MIG312" s="227"/>
      <c r="MIH312" s="227"/>
      <c r="MII312" s="227"/>
      <c r="MIJ312" s="228"/>
      <c r="MIK312" s="228"/>
      <c r="MIL312" s="228"/>
      <c r="MIM312" s="228"/>
      <c r="MIN312" s="228"/>
      <c r="MIO312" s="228"/>
      <c r="MIP312" s="229"/>
      <c r="MIQ312" s="230"/>
      <c r="MIR312" s="230"/>
      <c r="MIS312" s="231"/>
      <c r="MIT312" s="229"/>
      <c r="MIU312" s="230"/>
      <c r="MIV312" s="229"/>
      <c r="MIW312" s="229"/>
      <c r="MIX312" s="230"/>
      <c r="MIY312" s="230"/>
      <c r="MIZ312" s="230"/>
      <c r="MJA312" s="230"/>
      <c r="MJB312" s="230"/>
      <c r="MJC312" s="230"/>
      <c r="MJD312" s="230"/>
      <c r="MJE312" s="230"/>
      <c r="MJF312" s="230"/>
      <c r="MJG312" s="230"/>
      <c r="MJH312" s="230"/>
      <c r="MJI312" s="230"/>
      <c r="MJJ312" s="229"/>
      <c r="MJK312" s="226"/>
      <c r="MJL312" s="227"/>
      <c r="MJM312" s="227"/>
      <c r="MJN312" s="227"/>
      <c r="MJO312" s="228"/>
      <c r="MJP312" s="228"/>
      <c r="MJQ312" s="228"/>
      <c r="MJR312" s="228"/>
      <c r="MJS312" s="228"/>
      <c r="MJT312" s="228"/>
      <c r="MJU312" s="229"/>
      <c r="MJV312" s="230"/>
      <c r="MJW312" s="230"/>
      <c r="MJX312" s="231"/>
      <c r="MJY312" s="229"/>
      <c r="MJZ312" s="230"/>
      <c r="MKA312" s="229"/>
      <c r="MKB312" s="229"/>
      <c r="MKC312" s="230"/>
      <c r="MKD312" s="230"/>
      <c r="MKE312" s="230"/>
      <c r="MKF312" s="230"/>
      <c r="MKG312" s="230"/>
      <c r="MKH312" s="230"/>
      <c r="MKI312" s="230"/>
      <c r="MKJ312" s="230"/>
      <c r="MKK312" s="230"/>
      <c r="MKL312" s="230"/>
      <c r="MKM312" s="230"/>
      <c r="MKN312" s="230"/>
      <c r="MKO312" s="229"/>
      <c r="MKP312" s="226"/>
      <c r="MKQ312" s="227"/>
      <c r="MKR312" s="227"/>
      <c r="MKS312" s="227"/>
      <c r="MKT312" s="228"/>
      <c r="MKU312" s="228"/>
      <c r="MKV312" s="228"/>
      <c r="MKW312" s="228"/>
      <c r="MKX312" s="228"/>
      <c r="MKY312" s="228"/>
      <c r="MKZ312" s="229"/>
      <c r="MLA312" s="230"/>
      <c r="MLB312" s="230"/>
      <c r="MLC312" s="231"/>
      <c r="MLD312" s="229"/>
      <c r="MLE312" s="230"/>
      <c r="MLF312" s="229"/>
      <c r="MLG312" s="229"/>
      <c r="MLH312" s="230"/>
      <c r="MLI312" s="230"/>
      <c r="MLJ312" s="230"/>
      <c r="MLK312" s="230"/>
      <c r="MLL312" s="230"/>
      <c r="MLM312" s="230"/>
      <c r="MLN312" s="230"/>
      <c r="MLO312" s="230"/>
      <c r="MLP312" s="230"/>
      <c r="MLQ312" s="230"/>
      <c r="MLR312" s="230"/>
      <c r="MLS312" s="230"/>
      <c r="MLT312" s="229"/>
      <c r="MLU312" s="226"/>
      <c r="MLV312" s="227"/>
      <c r="MLW312" s="227"/>
      <c r="MLX312" s="227"/>
      <c r="MLY312" s="228"/>
      <c r="MLZ312" s="228"/>
      <c r="MMA312" s="228"/>
      <c r="MMB312" s="228"/>
      <c r="MMC312" s="228"/>
      <c r="MMD312" s="228"/>
      <c r="MME312" s="229"/>
      <c r="MMF312" s="230"/>
      <c r="MMG312" s="230"/>
      <c r="MMH312" s="231"/>
      <c r="MMI312" s="229"/>
      <c r="MMJ312" s="230"/>
      <c r="MMK312" s="229"/>
      <c r="MML312" s="229"/>
      <c r="MMM312" s="230"/>
      <c r="MMN312" s="230"/>
      <c r="MMO312" s="230"/>
      <c r="MMP312" s="230"/>
      <c r="MMQ312" s="230"/>
      <c r="MMR312" s="230"/>
      <c r="MMS312" s="230"/>
      <c r="MMT312" s="230"/>
      <c r="MMU312" s="230"/>
      <c r="MMV312" s="230"/>
      <c r="MMW312" s="230"/>
      <c r="MMX312" s="230"/>
      <c r="MMY312" s="229"/>
      <c r="MMZ312" s="226"/>
      <c r="MNA312" s="227"/>
      <c r="MNB312" s="227"/>
      <c r="MNC312" s="227"/>
      <c r="MND312" s="228"/>
      <c r="MNE312" s="228"/>
      <c r="MNF312" s="228"/>
      <c r="MNG312" s="228"/>
      <c r="MNH312" s="228"/>
      <c r="MNI312" s="228"/>
      <c r="MNJ312" s="229"/>
      <c r="MNK312" s="230"/>
      <c r="MNL312" s="230"/>
      <c r="MNM312" s="231"/>
      <c r="MNN312" s="229"/>
      <c r="MNO312" s="230"/>
      <c r="MNP312" s="229"/>
      <c r="MNQ312" s="229"/>
      <c r="MNR312" s="230"/>
      <c r="MNS312" s="230"/>
      <c r="MNT312" s="230"/>
      <c r="MNU312" s="230"/>
      <c r="MNV312" s="230"/>
      <c r="MNW312" s="230"/>
      <c r="MNX312" s="230"/>
      <c r="MNY312" s="230"/>
      <c r="MNZ312" s="230"/>
      <c r="MOA312" s="230"/>
      <c r="MOB312" s="230"/>
      <c r="MOC312" s="230"/>
      <c r="MOD312" s="229"/>
      <c r="MOE312" s="226"/>
      <c r="MOF312" s="227"/>
      <c r="MOG312" s="227"/>
      <c r="MOH312" s="227"/>
      <c r="MOI312" s="228"/>
      <c r="MOJ312" s="228"/>
      <c r="MOK312" s="228"/>
      <c r="MOL312" s="228"/>
      <c r="MOM312" s="228"/>
      <c r="MON312" s="228"/>
      <c r="MOO312" s="229"/>
      <c r="MOP312" s="230"/>
      <c r="MOQ312" s="230"/>
      <c r="MOR312" s="231"/>
      <c r="MOS312" s="229"/>
      <c r="MOT312" s="230"/>
      <c r="MOU312" s="229"/>
      <c r="MOV312" s="229"/>
      <c r="MOW312" s="230"/>
      <c r="MOX312" s="230"/>
      <c r="MOY312" s="230"/>
      <c r="MOZ312" s="230"/>
      <c r="MPA312" s="230"/>
      <c r="MPB312" s="230"/>
      <c r="MPC312" s="230"/>
      <c r="MPD312" s="230"/>
      <c r="MPE312" s="230"/>
      <c r="MPF312" s="230"/>
      <c r="MPG312" s="230"/>
      <c r="MPH312" s="230"/>
      <c r="MPI312" s="229"/>
      <c r="MPJ312" s="226"/>
      <c r="MPK312" s="227"/>
      <c r="MPL312" s="227"/>
      <c r="MPM312" s="227"/>
      <c r="MPN312" s="228"/>
      <c r="MPO312" s="228"/>
      <c r="MPP312" s="228"/>
      <c r="MPQ312" s="228"/>
      <c r="MPR312" s="228"/>
      <c r="MPS312" s="228"/>
      <c r="MPT312" s="229"/>
      <c r="MPU312" s="230"/>
      <c r="MPV312" s="230"/>
      <c r="MPW312" s="231"/>
      <c r="MPX312" s="229"/>
      <c r="MPY312" s="230"/>
      <c r="MPZ312" s="229"/>
      <c r="MQA312" s="229"/>
      <c r="MQB312" s="230"/>
      <c r="MQC312" s="230"/>
      <c r="MQD312" s="230"/>
      <c r="MQE312" s="230"/>
      <c r="MQF312" s="230"/>
      <c r="MQG312" s="230"/>
      <c r="MQH312" s="230"/>
      <c r="MQI312" s="230"/>
      <c r="MQJ312" s="230"/>
      <c r="MQK312" s="230"/>
      <c r="MQL312" s="230"/>
      <c r="MQM312" s="230"/>
      <c r="MQN312" s="229"/>
      <c r="MQO312" s="226"/>
      <c r="MQP312" s="227"/>
      <c r="MQQ312" s="227"/>
      <c r="MQR312" s="227"/>
      <c r="MQS312" s="228"/>
      <c r="MQT312" s="228"/>
      <c r="MQU312" s="228"/>
      <c r="MQV312" s="228"/>
      <c r="MQW312" s="228"/>
      <c r="MQX312" s="228"/>
      <c r="MQY312" s="229"/>
      <c r="MQZ312" s="230"/>
      <c r="MRA312" s="230"/>
      <c r="MRB312" s="231"/>
      <c r="MRC312" s="229"/>
      <c r="MRD312" s="230"/>
      <c r="MRE312" s="229"/>
      <c r="MRF312" s="229"/>
      <c r="MRG312" s="230"/>
      <c r="MRH312" s="230"/>
      <c r="MRI312" s="230"/>
      <c r="MRJ312" s="230"/>
      <c r="MRK312" s="230"/>
      <c r="MRL312" s="230"/>
      <c r="MRM312" s="230"/>
      <c r="MRN312" s="230"/>
      <c r="MRO312" s="230"/>
      <c r="MRP312" s="230"/>
      <c r="MRQ312" s="230"/>
      <c r="MRR312" s="230"/>
      <c r="MRS312" s="229"/>
      <c r="MRT312" s="226"/>
      <c r="MRU312" s="227"/>
      <c r="MRV312" s="227"/>
      <c r="MRW312" s="227"/>
      <c r="MRX312" s="228"/>
      <c r="MRY312" s="228"/>
      <c r="MRZ312" s="228"/>
      <c r="MSA312" s="228"/>
      <c r="MSB312" s="228"/>
      <c r="MSC312" s="228"/>
      <c r="MSD312" s="229"/>
      <c r="MSE312" s="230"/>
      <c r="MSF312" s="230"/>
      <c r="MSG312" s="231"/>
      <c r="MSH312" s="229"/>
      <c r="MSI312" s="230"/>
      <c r="MSJ312" s="229"/>
      <c r="MSK312" s="229"/>
      <c r="MSL312" s="230"/>
      <c r="MSM312" s="230"/>
      <c r="MSN312" s="230"/>
      <c r="MSO312" s="230"/>
      <c r="MSP312" s="230"/>
      <c r="MSQ312" s="230"/>
      <c r="MSR312" s="230"/>
      <c r="MSS312" s="230"/>
      <c r="MST312" s="230"/>
      <c r="MSU312" s="230"/>
      <c r="MSV312" s="230"/>
      <c r="MSW312" s="230"/>
      <c r="MSX312" s="229"/>
      <c r="MSY312" s="226"/>
      <c r="MSZ312" s="227"/>
      <c r="MTA312" s="227"/>
      <c r="MTB312" s="227"/>
      <c r="MTC312" s="228"/>
      <c r="MTD312" s="228"/>
      <c r="MTE312" s="228"/>
      <c r="MTF312" s="228"/>
      <c r="MTG312" s="228"/>
      <c r="MTH312" s="228"/>
      <c r="MTI312" s="229"/>
      <c r="MTJ312" s="230"/>
      <c r="MTK312" s="230"/>
      <c r="MTL312" s="231"/>
      <c r="MTM312" s="229"/>
      <c r="MTN312" s="230"/>
      <c r="MTO312" s="229"/>
      <c r="MTP312" s="229"/>
      <c r="MTQ312" s="230"/>
      <c r="MTR312" s="230"/>
      <c r="MTS312" s="230"/>
      <c r="MTT312" s="230"/>
      <c r="MTU312" s="230"/>
      <c r="MTV312" s="230"/>
      <c r="MTW312" s="230"/>
      <c r="MTX312" s="230"/>
      <c r="MTY312" s="230"/>
      <c r="MTZ312" s="230"/>
      <c r="MUA312" s="230"/>
      <c r="MUB312" s="230"/>
      <c r="MUC312" s="229"/>
      <c r="MUD312" s="226"/>
      <c r="MUE312" s="227"/>
      <c r="MUF312" s="227"/>
      <c r="MUG312" s="227"/>
      <c r="MUH312" s="228"/>
      <c r="MUI312" s="228"/>
      <c r="MUJ312" s="228"/>
      <c r="MUK312" s="228"/>
      <c r="MUL312" s="228"/>
      <c r="MUM312" s="228"/>
      <c r="MUN312" s="229"/>
      <c r="MUO312" s="230"/>
      <c r="MUP312" s="230"/>
      <c r="MUQ312" s="231"/>
      <c r="MUR312" s="229"/>
      <c r="MUS312" s="230"/>
      <c r="MUT312" s="229"/>
      <c r="MUU312" s="229"/>
      <c r="MUV312" s="230"/>
      <c r="MUW312" s="230"/>
      <c r="MUX312" s="230"/>
      <c r="MUY312" s="230"/>
      <c r="MUZ312" s="230"/>
      <c r="MVA312" s="230"/>
      <c r="MVB312" s="230"/>
      <c r="MVC312" s="230"/>
      <c r="MVD312" s="230"/>
      <c r="MVE312" s="230"/>
      <c r="MVF312" s="230"/>
      <c r="MVG312" s="230"/>
      <c r="MVH312" s="229"/>
      <c r="MVI312" s="226"/>
      <c r="MVJ312" s="227"/>
      <c r="MVK312" s="227"/>
      <c r="MVL312" s="227"/>
      <c r="MVM312" s="228"/>
      <c r="MVN312" s="228"/>
      <c r="MVO312" s="228"/>
      <c r="MVP312" s="228"/>
      <c r="MVQ312" s="228"/>
      <c r="MVR312" s="228"/>
      <c r="MVS312" s="229"/>
      <c r="MVT312" s="230"/>
      <c r="MVU312" s="230"/>
      <c r="MVV312" s="231"/>
      <c r="MVW312" s="229"/>
      <c r="MVX312" s="230"/>
      <c r="MVY312" s="229"/>
      <c r="MVZ312" s="229"/>
      <c r="MWA312" s="230"/>
      <c r="MWB312" s="230"/>
      <c r="MWC312" s="230"/>
      <c r="MWD312" s="230"/>
      <c r="MWE312" s="230"/>
      <c r="MWF312" s="230"/>
      <c r="MWG312" s="230"/>
      <c r="MWH312" s="230"/>
      <c r="MWI312" s="230"/>
      <c r="MWJ312" s="230"/>
      <c r="MWK312" s="230"/>
      <c r="MWL312" s="230"/>
      <c r="MWM312" s="229"/>
      <c r="MWN312" s="226"/>
      <c r="MWO312" s="227"/>
      <c r="MWP312" s="227"/>
      <c r="MWQ312" s="227"/>
      <c r="MWR312" s="228"/>
      <c r="MWS312" s="228"/>
      <c r="MWT312" s="228"/>
      <c r="MWU312" s="228"/>
      <c r="MWV312" s="228"/>
      <c r="MWW312" s="228"/>
      <c r="MWX312" s="229"/>
      <c r="MWY312" s="230"/>
      <c r="MWZ312" s="230"/>
      <c r="MXA312" s="231"/>
      <c r="MXB312" s="229"/>
      <c r="MXC312" s="230"/>
      <c r="MXD312" s="229"/>
      <c r="MXE312" s="229"/>
      <c r="MXF312" s="230"/>
      <c r="MXG312" s="230"/>
      <c r="MXH312" s="230"/>
      <c r="MXI312" s="230"/>
      <c r="MXJ312" s="230"/>
      <c r="MXK312" s="230"/>
      <c r="MXL312" s="230"/>
      <c r="MXM312" s="230"/>
      <c r="MXN312" s="230"/>
      <c r="MXO312" s="230"/>
      <c r="MXP312" s="230"/>
      <c r="MXQ312" s="230"/>
      <c r="MXR312" s="229"/>
      <c r="MXS312" s="226"/>
      <c r="MXT312" s="227"/>
      <c r="MXU312" s="227"/>
      <c r="MXV312" s="227"/>
      <c r="MXW312" s="228"/>
      <c r="MXX312" s="228"/>
      <c r="MXY312" s="228"/>
      <c r="MXZ312" s="228"/>
      <c r="MYA312" s="228"/>
      <c r="MYB312" s="228"/>
      <c r="MYC312" s="229"/>
      <c r="MYD312" s="230"/>
      <c r="MYE312" s="230"/>
      <c r="MYF312" s="231"/>
      <c r="MYG312" s="229"/>
      <c r="MYH312" s="230"/>
      <c r="MYI312" s="229"/>
      <c r="MYJ312" s="229"/>
      <c r="MYK312" s="230"/>
      <c r="MYL312" s="230"/>
      <c r="MYM312" s="230"/>
      <c r="MYN312" s="230"/>
      <c r="MYO312" s="230"/>
      <c r="MYP312" s="230"/>
      <c r="MYQ312" s="230"/>
      <c r="MYR312" s="230"/>
      <c r="MYS312" s="230"/>
      <c r="MYT312" s="230"/>
      <c r="MYU312" s="230"/>
      <c r="MYV312" s="230"/>
      <c r="MYW312" s="229"/>
      <c r="MYX312" s="226"/>
      <c r="MYY312" s="227"/>
      <c r="MYZ312" s="227"/>
      <c r="MZA312" s="227"/>
      <c r="MZB312" s="228"/>
      <c r="MZC312" s="228"/>
      <c r="MZD312" s="228"/>
      <c r="MZE312" s="228"/>
      <c r="MZF312" s="228"/>
      <c r="MZG312" s="228"/>
      <c r="MZH312" s="229"/>
      <c r="MZI312" s="230"/>
      <c r="MZJ312" s="230"/>
      <c r="MZK312" s="231"/>
      <c r="MZL312" s="229"/>
      <c r="MZM312" s="230"/>
      <c r="MZN312" s="229"/>
      <c r="MZO312" s="229"/>
      <c r="MZP312" s="230"/>
      <c r="MZQ312" s="230"/>
      <c r="MZR312" s="230"/>
      <c r="MZS312" s="230"/>
      <c r="MZT312" s="230"/>
      <c r="MZU312" s="230"/>
      <c r="MZV312" s="230"/>
      <c r="MZW312" s="230"/>
      <c r="MZX312" s="230"/>
      <c r="MZY312" s="230"/>
      <c r="MZZ312" s="230"/>
      <c r="NAA312" s="230"/>
      <c r="NAB312" s="229"/>
      <c r="NAC312" s="226"/>
      <c r="NAD312" s="227"/>
      <c r="NAE312" s="227"/>
      <c r="NAF312" s="227"/>
      <c r="NAG312" s="228"/>
      <c r="NAH312" s="228"/>
      <c r="NAI312" s="228"/>
      <c r="NAJ312" s="228"/>
      <c r="NAK312" s="228"/>
      <c r="NAL312" s="228"/>
      <c r="NAM312" s="229"/>
      <c r="NAN312" s="230"/>
      <c r="NAO312" s="230"/>
      <c r="NAP312" s="231"/>
      <c r="NAQ312" s="229"/>
      <c r="NAR312" s="230"/>
      <c r="NAS312" s="229"/>
      <c r="NAT312" s="229"/>
      <c r="NAU312" s="230"/>
      <c r="NAV312" s="230"/>
      <c r="NAW312" s="230"/>
      <c r="NAX312" s="230"/>
      <c r="NAY312" s="230"/>
      <c r="NAZ312" s="230"/>
      <c r="NBA312" s="230"/>
      <c r="NBB312" s="230"/>
      <c r="NBC312" s="230"/>
      <c r="NBD312" s="230"/>
      <c r="NBE312" s="230"/>
      <c r="NBF312" s="230"/>
      <c r="NBG312" s="229"/>
      <c r="NBH312" s="226"/>
      <c r="NBI312" s="227"/>
      <c r="NBJ312" s="227"/>
      <c r="NBK312" s="227"/>
      <c r="NBL312" s="228"/>
      <c r="NBM312" s="228"/>
      <c r="NBN312" s="228"/>
      <c r="NBO312" s="228"/>
      <c r="NBP312" s="228"/>
      <c r="NBQ312" s="228"/>
      <c r="NBR312" s="229"/>
      <c r="NBS312" s="230"/>
      <c r="NBT312" s="230"/>
      <c r="NBU312" s="231"/>
      <c r="NBV312" s="229"/>
      <c r="NBW312" s="230"/>
      <c r="NBX312" s="229"/>
      <c r="NBY312" s="229"/>
      <c r="NBZ312" s="230"/>
      <c r="NCA312" s="230"/>
      <c r="NCB312" s="230"/>
      <c r="NCC312" s="230"/>
      <c r="NCD312" s="230"/>
      <c r="NCE312" s="230"/>
      <c r="NCF312" s="230"/>
      <c r="NCG312" s="230"/>
      <c r="NCH312" s="230"/>
      <c r="NCI312" s="230"/>
      <c r="NCJ312" s="230"/>
      <c r="NCK312" s="230"/>
      <c r="NCL312" s="229"/>
      <c r="NCM312" s="226"/>
      <c r="NCN312" s="227"/>
      <c r="NCO312" s="227"/>
      <c r="NCP312" s="227"/>
      <c r="NCQ312" s="228"/>
      <c r="NCR312" s="228"/>
      <c r="NCS312" s="228"/>
      <c r="NCT312" s="228"/>
      <c r="NCU312" s="228"/>
      <c r="NCV312" s="228"/>
      <c r="NCW312" s="229"/>
      <c r="NCX312" s="230"/>
      <c r="NCY312" s="230"/>
      <c r="NCZ312" s="231"/>
      <c r="NDA312" s="229"/>
      <c r="NDB312" s="230"/>
      <c r="NDC312" s="229"/>
      <c r="NDD312" s="229"/>
      <c r="NDE312" s="230"/>
      <c r="NDF312" s="230"/>
      <c r="NDG312" s="230"/>
      <c r="NDH312" s="230"/>
      <c r="NDI312" s="230"/>
      <c r="NDJ312" s="230"/>
      <c r="NDK312" s="230"/>
      <c r="NDL312" s="230"/>
      <c r="NDM312" s="230"/>
      <c r="NDN312" s="230"/>
      <c r="NDO312" s="230"/>
      <c r="NDP312" s="230"/>
      <c r="NDQ312" s="229"/>
      <c r="NDR312" s="226"/>
      <c r="NDS312" s="227"/>
      <c r="NDT312" s="227"/>
      <c r="NDU312" s="227"/>
      <c r="NDV312" s="228"/>
      <c r="NDW312" s="228"/>
      <c r="NDX312" s="228"/>
      <c r="NDY312" s="228"/>
      <c r="NDZ312" s="228"/>
      <c r="NEA312" s="228"/>
      <c r="NEB312" s="229"/>
      <c r="NEC312" s="230"/>
      <c r="NED312" s="230"/>
      <c r="NEE312" s="231"/>
      <c r="NEF312" s="229"/>
      <c r="NEG312" s="230"/>
      <c r="NEH312" s="229"/>
      <c r="NEI312" s="229"/>
      <c r="NEJ312" s="230"/>
      <c r="NEK312" s="230"/>
      <c r="NEL312" s="230"/>
      <c r="NEM312" s="230"/>
      <c r="NEN312" s="230"/>
      <c r="NEO312" s="230"/>
      <c r="NEP312" s="230"/>
      <c r="NEQ312" s="230"/>
      <c r="NER312" s="230"/>
      <c r="NES312" s="230"/>
      <c r="NET312" s="230"/>
      <c r="NEU312" s="230"/>
      <c r="NEV312" s="229"/>
      <c r="NEW312" s="226"/>
      <c r="NEX312" s="227"/>
      <c r="NEY312" s="227"/>
      <c r="NEZ312" s="227"/>
      <c r="NFA312" s="228"/>
      <c r="NFB312" s="228"/>
      <c r="NFC312" s="228"/>
      <c r="NFD312" s="228"/>
      <c r="NFE312" s="228"/>
      <c r="NFF312" s="228"/>
      <c r="NFG312" s="229"/>
      <c r="NFH312" s="230"/>
      <c r="NFI312" s="230"/>
      <c r="NFJ312" s="231"/>
      <c r="NFK312" s="229"/>
      <c r="NFL312" s="230"/>
      <c r="NFM312" s="229"/>
      <c r="NFN312" s="229"/>
      <c r="NFO312" s="230"/>
      <c r="NFP312" s="230"/>
      <c r="NFQ312" s="230"/>
      <c r="NFR312" s="230"/>
      <c r="NFS312" s="230"/>
      <c r="NFT312" s="230"/>
      <c r="NFU312" s="230"/>
      <c r="NFV312" s="230"/>
      <c r="NFW312" s="230"/>
      <c r="NFX312" s="230"/>
      <c r="NFY312" s="230"/>
      <c r="NFZ312" s="230"/>
      <c r="NGA312" s="229"/>
      <c r="NGB312" s="226"/>
      <c r="NGC312" s="227"/>
      <c r="NGD312" s="227"/>
      <c r="NGE312" s="227"/>
      <c r="NGF312" s="228"/>
      <c r="NGG312" s="228"/>
      <c r="NGH312" s="228"/>
      <c r="NGI312" s="228"/>
      <c r="NGJ312" s="228"/>
      <c r="NGK312" s="228"/>
      <c r="NGL312" s="229"/>
      <c r="NGM312" s="230"/>
      <c r="NGN312" s="230"/>
      <c r="NGO312" s="231"/>
      <c r="NGP312" s="229"/>
      <c r="NGQ312" s="230"/>
      <c r="NGR312" s="229"/>
      <c r="NGS312" s="229"/>
      <c r="NGT312" s="230"/>
      <c r="NGU312" s="230"/>
      <c r="NGV312" s="230"/>
      <c r="NGW312" s="230"/>
      <c r="NGX312" s="230"/>
      <c r="NGY312" s="230"/>
      <c r="NGZ312" s="230"/>
      <c r="NHA312" s="230"/>
      <c r="NHB312" s="230"/>
      <c r="NHC312" s="230"/>
      <c r="NHD312" s="230"/>
      <c r="NHE312" s="230"/>
      <c r="NHF312" s="229"/>
      <c r="NHG312" s="226"/>
      <c r="NHH312" s="227"/>
      <c r="NHI312" s="227"/>
      <c r="NHJ312" s="227"/>
      <c r="NHK312" s="228"/>
      <c r="NHL312" s="228"/>
      <c r="NHM312" s="228"/>
      <c r="NHN312" s="228"/>
      <c r="NHO312" s="228"/>
      <c r="NHP312" s="228"/>
      <c r="NHQ312" s="229"/>
      <c r="NHR312" s="230"/>
      <c r="NHS312" s="230"/>
      <c r="NHT312" s="231"/>
      <c r="NHU312" s="229"/>
      <c r="NHV312" s="230"/>
      <c r="NHW312" s="229"/>
      <c r="NHX312" s="229"/>
      <c r="NHY312" s="230"/>
      <c r="NHZ312" s="230"/>
      <c r="NIA312" s="230"/>
      <c r="NIB312" s="230"/>
      <c r="NIC312" s="230"/>
      <c r="NID312" s="230"/>
      <c r="NIE312" s="230"/>
      <c r="NIF312" s="230"/>
      <c r="NIG312" s="230"/>
      <c r="NIH312" s="230"/>
      <c r="NII312" s="230"/>
      <c r="NIJ312" s="230"/>
      <c r="NIK312" s="229"/>
      <c r="NIL312" s="226"/>
      <c r="NIM312" s="227"/>
      <c r="NIN312" s="227"/>
      <c r="NIO312" s="227"/>
      <c r="NIP312" s="228"/>
      <c r="NIQ312" s="228"/>
      <c r="NIR312" s="228"/>
      <c r="NIS312" s="228"/>
      <c r="NIT312" s="228"/>
      <c r="NIU312" s="228"/>
      <c r="NIV312" s="229"/>
      <c r="NIW312" s="230"/>
      <c r="NIX312" s="230"/>
      <c r="NIY312" s="231"/>
      <c r="NIZ312" s="229"/>
      <c r="NJA312" s="230"/>
      <c r="NJB312" s="229"/>
      <c r="NJC312" s="229"/>
      <c r="NJD312" s="230"/>
      <c r="NJE312" s="230"/>
      <c r="NJF312" s="230"/>
      <c r="NJG312" s="230"/>
      <c r="NJH312" s="230"/>
      <c r="NJI312" s="230"/>
      <c r="NJJ312" s="230"/>
      <c r="NJK312" s="230"/>
      <c r="NJL312" s="230"/>
      <c r="NJM312" s="230"/>
      <c r="NJN312" s="230"/>
      <c r="NJO312" s="230"/>
      <c r="NJP312" s="229"/>
      <c r="NJQ312" s="226"/>
      <c r="NJR312" s="227"/>
      <c r="NJS312" s="227"/>
      <c r="NJT312" s="227"/>
      <c r="NJU312" s="228"/>
      <c r="NJV312" s="228"/>
      <c r="NJW312" s="228"/>
      <c r="NJX312" s="228"/>
      <c r="NJY312" s="228"/>
      <c r="NJZ312" s="228"/>
      <c r="NKA312" s="229"/>
      <c r="NKB312" s="230"/>
      <c r="NKC312" s="230"/>
      <c r="NKD312" s="231"/>
      <c r="NKE312" s="229"/>
      <c r="NKF312" s="230"/>
      <c r="NKG312" s="229"/>
      <c r="NKH312" s="229"/>
      <c r="NKI312" s="230"/>
      <c r="NKJ312" s="230"/>
      <c r="NKK312" s="230"/>
      <c r="NKL312" s="230"/>
      <c r="NKM312" s="230"/>
      <c r="NKN312" s="230"/>
      <c r="NKO312" s="230"/>
      <c r="NKP312" s="230"/>
      <c r="NKQ312" s="230"/>
      <c r="NKR312" s="230"/>
      <c r="NKS312" s="230"/>
      <c r="NKT312" s="230"/>
      <c r="NKU312" s="229"/>
      <c r="NKV312" s="226"/>
      <c r="NKW312" s="227"/>
      <c r="NKX312" s="227"/>
      <c r="NKY312" s="227"/>
      <c r="NKZ312" s="228"/>
      <c r="NLA312" s="228"/>
      <c r="NLB312" s="228"/>
      <c r="NLC312" s="228"/>
      <c r="NLD312" s="228"/>
      <c r="NLE312" s="228"/>
      <c r="NLF312" s="229"/>
      <c r="NLG312" s="230"/>
      <c r="NLH312" s="230"/>
      <c r="NLI312" s="231"/>
      <c r="NLJ312" s="229"/>
      <c r="NLK312" s="230"/>
      <c r="NLL312" s="229"/>
      <c r="NLM312" s="229"/>
      <c r="NLN312" s="230"/>
      <c r="NLO312" s="230"/>
      <c r="NLP312" s="230"/>
      <c r="NLQ312" s="230"/>
      <c r="NLR312" s="230"/>
      <c r="NLS312" s="230"/>
      <c r="NLT312" s="230"/>
      <c r="NLU312" s="230"/>
      <c r="NLV312" s="230"/>
      <c r="NLW312" s="230"/>
      <c r="NLX312" s="230"/>
      <c r="NLY312" s="230"/>
      <c r="NLZ312" s="229"/>
      <c r="NMA312" s="226"/>
      <c r="NMB312" s="227"/>
      <c r="NMC312" s="227"/>
      <c r="NMD312" s="227"/>
      <c r="NME312" s="228"/>
      <c r="NMF312" s="228"/>
      <c r="NMG312" s="228"/>
      <c r="NMH312" s="228"/>
      <c r="NMI312" s="228"/>
      <c r="NMJ312" s="228"/>
      <c r="NMK312" s="229"/>
      <c r="NML312" s="230"/>
      <c r="NMM312" s="230"/>
      <c r="NMN312" s="231"/>
      <c r="NMO312" s="229"/>
      <c r="NMP312" s="230"/>
      <c r="NMQ312" s="229"/>
      <c r="NMR312" s="229"/>
      <c r="NMS312" s="230"/>
      <c r="NMT312" s="230"/>
      <c r="NMU312" s="230"/>
      <c r="NMV312" s="230"/>
      <c r="NMW312" s="230"/>
      <c r="NMX312" s="230"/>
      <c r="NMY312" s="230"/>
      <c r="NMZ312" s="230"/>
      <c r="NNA312" s="230"/>
      <c r="NNB312" s="230"/>
      <c r="NNC312" s="230"/>
      <c r="NND312" s="230"/>
      <c r="NNE312" s="229"/>
      <c r="NNF312" s="226"/>
      <c r="NNG312" s="227"/>
      <c r="NNH312" s="227"/>
      <c r="NNI312" s="227"/>
      <c r="NNJ312" s="228"/>
      <c r="NNK312" s="228"/>
      <c r="NNL312" s="228"/>
      <c r="NNM312" s="228"/>
      <c r="NNN312" s="228"/>
      <c r="NNO312" s="228"/>
      <c r="NNP312" s="229"/>
      <c r="NNQ312" s="230"/>
      <c r="NNR312" s="230"/>
      <c r="NNS312" s="231"/>
      <c r="NNT312" s="229"/>
      <c r="NNU312" s="230"/>
      <c r="NNV312" s="229"/>
      <c r="NNW312" s="229"/>
      <c r="NNX312" s="230"/>
      <c r="NNY312" s="230"/>
      <c r="NNZ312" s="230"/>
      <c r="NOA312" s="230"/>
      <c r="NOB312" s="230"/>
      <c r="NOC312" s="230"/>
      <c r="NOD312" s="230"/>
      <c r="NOE312" s="230"/>
      <c r="NOF312" s="230"/>
      <c r="NOG312" s="230"/>
      <c r="NOH312" s="230"/>
      <c r="NOI312" s="230"/>
      <c r="NOJ312" s="229"/>
      <c r="NOK312" s="226"/>
      <c r="NOL312" s="227"/>
      <c r="NOM312" s="227"/>
      <c r="NON312" s="227"/>
      <c r="NOO312" s="228"/>
      <c r="NOP312" s="228"/>
      <c r="NOQ312" s="228"/>
      <c r="NOR312" s="228"/>
      <c r="NOS312" s="228"/>
      <c r="NOT312" s="228"/>
      <c r="NOU312" s="229"/>
      <c r="NOV312" s="230"/>
      <c r="NOW312" s="230"/>
      <c r="NOX312" s="231"/>
      <c r="NOY312" s="229"/>
      <c r="NOZ312" s="230"/>
      <c r="NPA312" s="229"/>
      <c r="NPB312" s="229"/>
      <c r="NPC312" s="230"/>
      <c r="NPD312" s="230"/>
      <c r="NPE312" s="230"/>
      <c r="NPF312" s="230"/>
      <c r="NPG312" s="230"/>
      <c r="NPH312" s="230"/>
      <c r="NPI312" s="230"/>
      <c r="NPJ312" s="230"/>
      <c r="NPK312" s="230"/>
      <c r="NPL312" s="230"/>
      <c r="NPM312" s="230"/>
      <c r="NPN312" s="230"/>
      <c r="NPO312" s="229"/>
      <c r="NPP312" s="226"/>
      <c r="NPQ312" s="227"/>
      <c r="NPR312" s="227"/>
      <c r="NPS312" s="227"/>
      <c r="NPT312" s="228"/>
      <c r="NPU312" s="228"/>
      <c r="NPV312" s="228"/>
      <c r="NPW312" s="228"/>
      <c r="NPX312" s="228"/>
      <c r="NPY312" s="228"/>
      <c r="NPZ312" s="229"/>
      <c r="NQA312" s="230"/>
      <c r="NQB312" s="230"/>
      <c r="NQC312" s="231"/>
      <c r="NQD312" s="229"/>
      <c r="NQE312" s="230"/>
      <c r="NQF312" s="229"/>
      <c r="NQG312" s="229"/>
      <c r="NQH312" s="230"/>
      <c r="NQI312" s="230"/>
      <c r="NQJ312" s="230"/>
      <c r="NQK312" s="230"/>
      <c r="NQL312" s="230"/>
      <c r="NQM312" s="230"/>
      <c r="NQN312" s="230"/>
      <c r="NQO312" s="230"/>
      <c r="NQP312" s="230"/>
      <c r="NQQ312" s="230"/>
      <c r="NQR312" s="230"/>
      <c r="NQS312" s="230"/>
      <c r="NQT312" s="229"/>
      <c r="NQU312" s="226"/>
      <c r="NQV312" s="227"/>
      <c r="NQW312" s="227"/>
      <c r="NQX312" s="227"/>
      <c r="NQY312" s="228"/>
      <c r="NQZ312" s="228"/>
      <c r="NRA312" s="228"/>
      <c r="NRB312" s="228"/>
      <c r="NRC312" s="228"/>
      <c r="NRD312" s="228"/>
      <c r="NRE312" s="229"/>
      <c r="NRF312" s="230"/>
      <c r="NRG312" s="230"/>
      <c r="NRH312" s="231"/>
      <c r="NRI312" s="229"/>
      <c r="NRJ312" s="230"/>
      <c r="NRK312" s="229"/>
      <c r="NRL312" s="229"/>
      <c r="NRM312" s="230"/>
      <c r="NRN312" s="230"/>
      <c r="NRO312" s="230"/>
      <c r="NRP312" s="230"/>
      <c r="NRQ312" s="230"/>
      <c r="NRR312" s="230"/>
      <c r="NRS312" s="230"/>
      <c r="NRT312" s="230"/>
      <c r="NRU312" s="230"/>
      <c r="NRV312" s="230"/>
      <c r="NRW312" s="230"/>
      <c r="NRX312" s="230"/>
      <c r="NRY312" s="229"/>
      <c r="NRZ312" s="226"/>
      <c r="NSA312" s="227"/>
      <c r="NSB312" s="227"/>
      <c r="NSC312" s="227"/>
      <c r="NSD312" s="228"/>
      <c r="NSE312" s="228"/>
      <c r="NSF312" s="228"/>
      <c r="NSG312" s="228"/>
      <c r="NSH312" s="228"/>
      <c r="NSI312" s="228"/>
      <c r="NSJ312" s="229"/>
      <c r="NSK312" s="230"/>
      <c r="NSL312" s="230"/>
      <c r="NSM312" s="231"/>
      <c r="NSN312" s="229"/>
      <c r="NSO312" s="230"/>
      <c r="NSP312" s="229"/>
      <c r="NSQ312" s="229"/>
      <c r="NSR312" s="230"/>
      <c r="NSS312" s="230"/>
      <c r="NST312" s="230"/>
      <c r="NSU312" s="230"/>
      <c r="NSV312" s="230"/>
      <c r="NSW312" s="230"/>
      <c r="NSX312" s="230"/>
      <c r="NSY312" s="230"/>
      <c r="NSZ312" s="230"/>
      <c r="NTA312" s="230"/>
      <c r="NTB312" s="230"/>
      <c r="NTC312" s="230"/>
      <c r="NTD312" s="229"/>
      <c r="NTE312" s="226"/>
      <c r="NTF312" s="227"/>
      <c r="NTG312" s="227"/>
      <c r="NTH312" s="227"/>
      <c r="NTI312" s="228"/>
      <c r="NTJ312" s="228"/>
      <c r="NTK312" s="228"/>
      <c r="NTL312" s="228"/>
      <c r="NTM312" s="228"/>
      <c r="NTN312" s="228"/>
      <c r="NTO312" s="229"/>
      <c r="NTP312" s="230"/>
      <c r="NTQ312" s="230"/>
      <c r="NTR312" s="231"/>
      <c r="NTS312" s="229"/>
      <c r="NTT312" s="230"/>
      <c r="NTU312" s="229"/>
      <c r="NTV312" s="229"/>
      <c r="NTW312" s="230"/>
      <c r="NTX312" s="230"/>
      <c r="NTY312" s="230"/>
      <c r="NTZ312" s="230"/>
      <c r="NUA312" s="230"/>
      <c r="NUB312" s="230"/>
      <c r="NUC312" s="230"/>
      <c r="NUD312" s="230"/>
      <c r="NUE312" s="230"/>
      <c r="NUF312" s="230"/>
      <c r="NUG312" s="230"/>
      <c r="NUH312" s="230"/>
      <c r="NUI312" s="229"/>
      <c r="NUJ312" s="226"/>
      <c r="NUK312" s="227"/>
      <c r="NUL312" s="227"/>
      <c r="NUM312" s="227"/>
      <c r="NUN312" s="228"/>
      <c r="NUO312" s="228"/>
      <c r="NUP312" s="228"/>
      <c r="NUQ312" s="228"/>
      <c r="NUR312" s="228"/>
      <c r="NUS312" s="228"/>
      <c r="NUT312" s="229"/>
      <c r="NUU312" s="230"/>
      <c r="NUV312" s="230"/>
      <c r="NUW312" s="231"/>
      <c r="NUX312" s="229"/>
      <c r="NUY312" s="230"/>
      <c r="NUZ312" s="229"/>
      <c r="NVA312" s="229"/>
      <c r="NVB312" s="230"/>
      <c r="NVC312" s="230"/>
      <c r="NVD312" s="230"/>
      <c r="NVE312" s="230"/>
      <c r="NVF312" s="230"/>
      <c r="NVG312" s="230"/>
      <c r="NVH312" s="230"/>
      <c r="NVI312" s="230"/>
      <c r="NVJ312" s="230"/>
      <c r="NVK312" s="230"/>
      <c r="NVL312" s="230"/>
      <c r="NVM312" s="230"/>
      <c r="NVN312" s="229"/>
      <c r="NVO312" s="226"/>
      <c r="NVP312" s="227"/>
      <c r="NVQ312" s="227"/>
      <c r="NVR312" s="227"/>
      <c r="NVS312" s="228"/>
      <c r="NVT312" s="228"/>
      <c r="NVU312" s="228"/>
      <c r="NVV312" s="228"/>
      <c r="NVW312" s="228"/>
      <c r="NVX312" s="228"/>
      <c r="NVY312" s="229"/>
      <c r="NVZ312" s="230"/>
      <c r="NWA312" s="230"/>
      <c r="NWB312" s="231"/>
      <c r="NWC312" s="229"/>
      <c r="NWD312" s="230"/>
      <c r="NWE312" s="229"/>
      <c r="NWF312" s="229"/>
      <c r="NWG312" s="230"/>
      <c r="NWH312" s="230"/>
      <c r="NWI312" s="230"/>
      <c r="NWJ312" s="230"/>
      <c r="NWK312" s="230"/>
      <c r="NWL312" s="230"/>
      <c r="NWM312" s="230"/>
      <c r="NWN312" s="230"/>
      <c r="NWO312" s="230"/>
      <c r="NWP312" s="230"/>
      <c r="NWQ312" s="230"/>
      <c r="NWR312" s="230"/>
      <c r="NWS312" s="229"/>
      <c r="NWT312" s="226"/>
      <c r="NWU312" s="227"/>
      <c r="NWV312" s="227"/>
      <c r="NWW312" s="227"/>
      <c r="NWX312" s="228"/>
      <c r="NWY312" s="228"/>
      <c r="NWZ312" s="228"/>
      <c r="NXA312" s="228"/>
      <c r="NXB312" s="228"/>
      <c r="NXC312" s="228"/>
      <c r="NXD312" s="229"/>
      <c r="NXE312" s="230"/>
      <c r="NXF312" s="230"/>
      <c r="NXG312" s="231"/>
      <c r="NXH312" s="229"/>
      <c r="NXI312" s="230"/>
      <c r="NXJ312" s="229"/>
      <c r="NXK312" s="229"/>
      <c r="NXL312" s="230"/>
      <c r="NXM312" s="230"/>
      <c r="NXN312" s="230"/>
      <c r="NXO312" s="230"/>
      <c r="NXP312" s="230"/>
      <c r="NXQ312" s="230"/>
      <c r="NXR312" s="230"/>
      <c r="NXS312" s="230"/>
      <c r="NXT312" s="230"/>
      <c r="NXU312" s="230"/>
      <c r="NXV312" s="230"/>
      <c r="NXW312" s="230"/>
      <c r="NXX312" s="229"/>
      <c r="NXY312" s="226"/>
      <c r="NXZ312" s="227"/>
      <c r="NYA312" s="227"/>
      <c r="NYB312" s="227"/>
      <c r="NYC312" s="228"/>
      <c r="NYD312" s="228"/>
      <c r="NYE312" s="228"/>
      <c r="NYF312" s="228"/>
      <c r="NYG312" s="228"/>
      <c r="NYH312" s="228"/>
      <c r="NYI312" s="229"/>
      <c r="NYJ312" s="230"/>
      <c r="NYK312" s="230"/>
      <c r="NYL312" s="231"/>
      <c r="NYM312" s="229"/>
      <c r="NYN312" s="230"/>
      <c r="NYO312" s="229"/>
      <c r="NYP312" s="229"/>
      <c r="NYQ312" s="230"/>
      <c r="NYR312" s="230"/>
      <c r="NYS312" s="230"/>
      <c r="NYT312" s="230"/>
      <c r="NYU312" s="230"/>
      <c r="NYV312" s="230"/>
      <c r="NYW312" s="230"/>
      <c r="NYX312" s="230"/>
      <c r="NYY312" s="230"/>
      <c r="NYZ312" s="230"/>
      <c r="NZA312" s="230"/>
      <c r="NZB312" s="230"/>
      <c r="NZC312" s="229"/>
      <c r="NZD312" s="226"/>
      <c r="NZE312" s="227"/>
      <c r="NZF312" s="227"/>
      <c r="NZG312" s="227"/>
      <c r="NZH312" s="228"/>
      <c r="NZI312" s="228"/>
      <c r="NZJ312" s="228"/>
      <c r="NZK312" s="228"/>
      <c r="NZL312" s="228"/>
      <c r="NZM312" s="228"/>
      <c r="NZN312" s="229"/>
      <c r="NZO312" s="230"/>
      <c r="NZP312" s="230"/>
      <c r="NZQ312" s="231"/>
      <c r="NZR312" s="229"/>
      <c r="NZS312" s="230"/>
      <c r="NZT312" s="229"/>
      <c r="NZU312" s="229"/>
      <c r="NZV312" s="230"/>
      <c r="NZW312" s="230"/>
      <c r="NZX312" s="230"/>
      <c r="NZY312" s="230"/>
      <c r="NZZ312" s="230"/>
      <c r="OAA312" s="230"/>
      <c r="OAB312" s="230"/>
      <c r="OAC312" s="230"/>
      <c r="OAD312" s="230"/>
      <c r="OAE312" s="230"/>
      <c r="OAF312" s="230"/>
      <c r="OAG312" s="230"/>
      <c r="OAH312" s="229"/>
      <c r="OAI312" s="226"/>
      <c r="OAJ312" s="227"/>
      <c r="OAK312" s="227"/>
      <c r="OAL312" s="227"/>
      <c r="OAM312" s="228"/>
      <c r="OAN312" s="228"/>
      <c r="OAO312" s="228"/>
      <c r="OAP312" s="228"/>
      <c r="OAQ312" s="228"/>
      <c r="OAR312" s="228"/>
      <c r="OAS312" s="229"/>
      <c r="OAT312" s="230"/>
      <c r="OAU312" s="230"/>
      <c r="OAV312" s="231"/>
      <c r="OAW312" s="229"/>
      <c r="OAX312" s="230"/>
      <c r="OAY312" s="229"/>
      <c r="OAZ312" s="229"/>
      <c r="OBA312" s="230"/>
      <c r="OBB312" s="230"/>
      <c r="OBC312" s="230"/>
      <c r="OBD312" s="230"/>
      <c r="OBE312" s="230"/>
      <c r="OBF312" s="230"/>
      <c r="OBG312" s="230"/>
      <c r="OBH312" s="230"/>
      <c r="OBI312" s="230"/>
      <c r="OBJ312" s="230"/>
      <c r="OBK312" s="230"/>
      <c r="OBL312" s="230"/>
      <c r="OBM312" s="229"/>
      <c r="OBN312" s="226"/>
      <c r="OBO312" s="227"/>
      <c r="OBP312" s="227"/>
      <c r="OBQ312" s="227"/>
      <c r="OBR312" s="228"/>
      <c r="OBS312" s="228"/>
      <c r="OBT312" s="228"/>
      <c r="OBU312" s="228"/>
      <c r="OBV312" s="228"/>
      <c r="OBW312" s="228"/>
      <c r="OBX312" s="229"/>
      <c r="OBY312" s="230"/>
      <c r="OBZ312" s="230"/>
      <c r="OCA312" s="231"/>
      <c r="OCB312" s="229"/>
      <c r="OCC312" s="230"/>
      <c r="OCD312" s="229"/>
      <c r="OCE312" s="229"/>
      <c r="OCF312" s="230"/>
      <c r="OCG312" s="230"/>
      <c r="OCH312" s="230"/>
      <c r="OCI312" s="230"/>
      <c r="OCJ312" s="230"/>
      <c r="OCK312" s="230"/>
      <c r="OCL312" s="230"/>
      <c r="OCM312" s="230"/>
      <c r="OCN312" s="230"/>
      <c r="OCO312" s="230"/>
      <c r="OCP312" s="230"/>
      <c r="OCQ312" s="230"/>
      <c r="OCR312" s="229"/>
      <c r="OCS312" s="226"/>
      <c r="OCT312" s="227"/>
      <c r="OCU312" s="227"/>
      <c r="OCV312" s="227"/>
      <c r="OCW312" s="228"/>
      <c r="OCX312" s="228"/>
      <c r="OCY312" s="228"/>
      <c r="OCZ312" s="228"/>
      <c r="ODA312" s="228"/>
      <c r="ODB312" s="228"/>
      <c r="ODC312" s="229"/>
      <c r="ODD312" s="230"/>
      <c r="ODE312" s="230"/>
      <c r="ODF312" s="231"/>
      <c r="ODG312" s="229"/>
      <c r="ODH312" s="230"/>
      <c r="ODI312" s="229"/>
      <c r="ODJ312" s="229"/>
      <c r="ODK312" s="230"/>
      <c r="ODL312" s="230"/>
      <c r="ODM312" s="230"/>
      <c r="ODN312" s="230"/>
      <c r="ODO312" s="230"/>
      <c r="ODP312" s="230"/>
      <c r="ODQ312" s="230"/>
      <c r="ODR312" s="230"/>
      <c r="ODS312" s="230"/>
      <c r="ODT312" s="230"/>
      <c r="ODU312" s="230"/>
      <c r="ODV312" s="230"/>
      <c r="ODW312" s="229"/>
      <c r="ODX312" s="226"/>
      <c r="ODY312" s="227"/>
      <c r="ODZ312" s="227"/>
      <c r="OEA312" s="227"/>
      <c r="OEB312" s="228"/>
      <c r="OEC312" s="228"/>
      <c r="OED312" s="228"/>
      <c r="OEE312" s="228"/>
      <c r="OEF312" s="228"/>
      <c r="OEG312" s="228"/>
      <c r="OEH312" s="229"/>
      <c r="OEI312" s="230"/>
      <c r="OEJ312" s="230"/>
      <c r="OEK312" s="231"/>
      <c r="OEL312" s="229"/>
      <c r="OEM312" s="230"/>
      <c r="OEN312" s="229"/>
      <c r="OEO312" s="229"/>
      <c r="OEP312" s="230"/>
      <c r="OEQ312" s="230"/>
      <c r="OER312" s="230"/>
      <c r="OES312" s="230"/>
      <c r="OET312" s="230"/>
      <c r="OEU312" s="230"/>
      <c r="OEV312" s="230"/>
      <c r="OEW312" s="230"/>
      <c r="OEX312" s="230"/>
      <c r="OEY312" s="230"/>
      <c r="OEZ312" s="230"/>
      <c r="OFA312" s="230"/>
      <c r="OFB312" s="229"/>
      <c r="OFC312" s="226"/>
      <c r="OFD312" s="227"/>
      <c r="OFE312" s="227"/>
      <c r="OFF312" s="227"/>
      <c r="OFG312" s="228"/>
      <c r="OFH312" s="228"/>
      <c r="OFI312" s="228"/>
      <c r="OFJ312" s="228"/>
      <c r="OFK312" s="228"/>
      <c r="OFL312" s="228"/>
      <c r="OFM312" s="229"/>
      <c r="OFN312" s="230"/>
      <c r="OFO312" s="230"/>
      <c r="OFP312" s="231"/>
      <c r="OFQ312" s="229"/>
      <c r="OFR312" s="230"/>
      <c r="OFS312" s="229"/>
      <c r="OFT312" s="229"/>
      <c r="OFU312" s="230"/>
      <c r="OFV312" s="230"/>
      <c r="OFW312" s="230"/>
      <c r="OFX312" s="230"/>
      <c r="OFY312" s="230"/>
      <c r="OFZ312" s="230"/>
      <c r="OGA312" s="230"/>
      <c r="OGB312" s="230"/>
      <c r="OGC312" s="230"/>
      <c r="OGD312" s="230"/>
      <c r="OGE312" s="230"/>
      <c r="OGF312" s="230"/>
      <c r="OGG312" s="229"/>
      <c r="OGH312" s="226"/>
      <c r="OGI312" s="227"/>
      <c r="OGJ312" s="227"/>
      <c r="OGK312" s="227"/>
      <c r="OGL312" s="228"/>
      <c r="OGM312" s="228"/>
      <c r="OGN312" s="228"/>
      <c r="OGO312" s="228"/>
      <c r="OGP312" s="228"/>
      <c r="OGQ312" s="228"/>
      <c r="OGR312" s="229"/>
      <c r="OGS312" s="230"/>
      <c r="OGT312" s="230"/>
      <c r="OGU312" s="231"/>
      <c r="OGV312" s="229"/>
      <c r="OGW312" s="230"/>
      <c r="OGX312" s="229"/>
      <c r="OGY312" s="229"/>
      <c r="OGZ312" s="230"/>
      <c r="OHA312" s="230"/>
      <c r="OHB312" s="230"/>
      <c r="OHC312" s="230"/>
      <c r="OHD312" s="230"/>
      <c r="OHE312" s="230"/>
      <c r="OHF312" s="230"/>
      <c r="OHG312" s="230"/>
      <c r="OHH312" s="230"/>
      <c r="OHI312" s="230"/>
      <c r="OHJ312" s="230"/>
      <c r="OHK312" s="230"/>
      <c r="OHL312" s="229"/>
      <c r="OHM312" s="226"/>
      <c r="OHN312" s="227"/>
      <c r="OHO312" s="227"/>
      <c r="OHP312" s="227"/>
      <c r="OHQ312" s="228"/>
      <c r="OHR312" s="228"/>
      <c r="OHS312" s="228"/>
      <c r="OHT312" s="228"/>
      <c r="OHU312" s="228"/>
      <c r="OHV312" s="228"/>
      <c r="OHW312" s="229"/>
      <c r="OHX312" s="230"/>
      <c r="OHY312" s="230"/>
      <c r="OHZ312" s="231"/>
      <c r="OIA312" s="229"/>
      <c r="OIB312" s="230"/>
      <c r="OIC312" s="229"/>
      <c r="OID312" s="229"/>
      <c r="OIE312" s="230"/>
      <c r="OIF312" s="230"/>
      <c r="OIG312" s="230"/>
      <c r="OIH312" s="230"/>
      <c r="OII312" s="230"/>
      <c r="OIJ312" s="230"/>
      <c r="OIK312" s="230"/>
      <c r="OIL312" s="230"/>
      <c r="OIM312" s="230"/>
      <c r="OIN312" s="230"/>
      <c r="OIO312" s="230"/>
      <c r="OIP312" s="230"/>
      <c r="OIQ312" s="229"/>
      <c r="OIR312" s="226"/>
      <c r="OIS312" s="227"/>
      <c r="OIT312" s="227"/>
      <c r="OIU312" s="227"/>
      <c r="OIV312" s="228"/>
      <c r="OIW312" s="228"/>
      <c r="OIX312" s="228"/>
      <c r="OIY312" s="228"/>
      <c r="OIZ312" s="228"/>
      <c r="OJA312" s="228"/>
      <c r="OJB312" s="229"/>
      <c r="OJC312" s="230"/>
      <c r="OJD312" s="230"/>
      <c r="OJE312" s="231"/>
      <c r="OJF312" s="229"/>
      <c r="OJG312" s="230"/>
      <c r="OJH312" s="229"/>
      <c r="OJI312" s="229"/>
      <c r="OJJ312" s="230"/>
      <c r="OJK312" s="230"/>
      <c r="OJL312" s="230"/>
      <c r="OJM312" s="230"/>
      <c r="OJN312" s="230"/>
      <c r="OJO312" s="230"/>
      <c r="OJP312" s="230"/>
      <c r="OJQ312" s="230"/>
      <c r="OJR312" s="230"/>
      <c r="OJS312" s="230"/>
      <c r="OJT312" s="230"/>
      <c r="OJU312" s="230"/>
      <c r="OJV312" s="229"/>
      <c r="OJW312" s="226"/>
      <c r="OJX312" s="227"/>
      <c r="OJY312" s="227"/>
      <c r="OJZ312" s="227"/>
      <c r="OKA312" s="228"/>
      <c r="OKB312" s="228"/>
      <c r="OKC312" s="228"/>
      <c r="OKD312" s="228"/>
      <c r="OKE312" s="228"/>
      <c r="OKF312" s="228"/>
      <c r="OKG312" s="229"/>
      <c r="OKH312" s="230"/>
      <c r="OKI312" s="230"/>
      <c r="OKJ312" s="231"/>
      <c r="OKK312" s="229"/>
      <c r="OKL312" s="230"/>
      <c r="OKM312" s="229"/>
      <c r="OKN312" s="229"/>
      <c r="OKO312" s="230"/>
      <c r="OKP312" s="230"/>
      <c r="OKQ312" s="230"/>
      <c r="OKR312" s="230"/>
      <c r="OKS312" s="230"/>
      <c r="OKT312" s="230"/>
      <c r="OKU312" s="230"/>
      <c r="OKV312" s="230"/>
      <c r="OKW312" s="230"/>
      <c r="OKX312" s="230"/>
      <c r="OKY312" s="230"/>
      <c r="OKZ312" s="230"/>
      <c r="OLA312" s="229"/>
      <c r="OLB312" s="226"/>
      <c r="OLC312" s="227"/>
      <c r="OLD312" s="227"/>
      <c r="OLE312" s="227"/>
      <c r="OLF312" s="228"/>
      <c r="OLG312" s="228"/>
      <c r="OLH312" s="228"/>
      <c r="OLI312" s="228"/>
      <c r="OLJ312" s="228"/>
      <c r="OLK312" s="228"/>
      <c r="OLL312" s="229"/>
      <c r="OLM312" s="230"/>
      <c r="OLN312" s="230"/>
      <c r="OLO312" s="231"/>
      <c r="OLP312" s="229"/>
      <c r="OLQ312" s="230"/>
      <c r="OLR312" s="229"/>
      <c r="OLS312" s="229"/>
      <c r="OLT312" s="230"/>
      <c r="OLU312" s="230"/>
      <c r="OLV312" s="230"/>
      <c r="OLW312" s="230"/>
      <c r="OLX312" s="230"/>
      <c r="OLY312" s="230"/>
      <c r="OLZ312" s="230"/>
      <c r="OMA312" s="230"/>
      <c r="OMB312" s="230"/>
      <c r="OMC312" s="230"/>
      <c r="OMD312" s="230"/>
      <c r="OME312" s="230"/>
      <c r="OMF312" s="229"/>
      <c r="OMG312" s="226"/>
      <c r="OMH312" s="227"/>
      <c r="OMI312" s="227"/>
      <c r="OMJ312" s="227"/>
      <c r="OMK312" s="228"/>
      <c r="OML312" s="228"/>
      <c r="OMM312" s="228"/>
      <c r="OMN312" s="228"/>
      <c r="OMO312" s="228"/>
      <c r="OMP312" s="228"/>
      <c r="OMQ312" s="229"/>
      <c r="OMR312" s="230"/>
      <c r="OMS312" s="230"/>
      <c r="OMT312" s="231"/>
      <c r="OMU312" s="229"/>
      <c r="OMV312" s="230"/>
      <c r="OMW312" s="229"/>
      <c r="OMX312" s="229"/>
      <c r="OMY312" s="230"/>
      <c r="OMZ312" s="230"/>
      <c r="ONA312" s="230"/>
      <c r="ONB312" s="230"/>
      <c r="ONC312" s="230"/>
      <c r="OND312" s="230"/>
      <c r="ONE312" s="230"/>
      <c r="ONF312" s="230"/>
      <c r="ONG312" s="230"/>
      <c r="ONH312" s="230"/>
      <c r="ONI312" s="230"/>
      <c r="ONJ312" s="230"/>
      <c r="ONK312" s="229"/>
      <c r="ONL312" s="226"/>
      <c r="ONM312" s="227"/>
      <c r="ONN312" s="227"/>
      <c r="ONO312" s="227"/>
      <c r="ONP312" s="228"/>
      <c r="ONQ312" s="228"/>
      <c r="ONR312" s="228"/>
      <c r="ONS312" s="228"/>
      <c r="ONT312" s="228"/>
      <c r="ONU312" s="228"/>
      <c r="ONV312" s="229"/>
      <c r="ONW312" s="230"/>
      <c r="ONX312" s="230"/>
      <c r="ONY312" s="231"/>
      <c r="ONZ312" s="229"/>
      <c r="OOA312" s="230"/>
      <c r="OOB312" s="229"/>
      <c r="OOC312" s="229"/>
      <c r="OOD312" s="230"/>
      <c r="OOE312" s="230"/>
      <c r="OOF312" s="230"/>
      <c r="OOG312" s="230"/>
      <c r="OOH312" s="230"/>
      <c r="OOI312" s="230"/>
      <c r="OOJ312" s="230"/>
      <c r="OOK312" s="230"/>
      <c r="OOL312" s="230"/>
      <c r="OOM312" s="230"/>
      <c r="OON312" s="230"/>
      <c r="OOO312" s="230"/>
      <c r="OOP312" s="229"/>
      <c r="OOQ312" s="226"/>
      <c r="OOR312" s="227"/>
      <c r="OOS312" s="227"/>
      <c r="OOT312" s="227"/>
      <c r="OOU312" s="228"/>
      <c r="OOV312" s="228"/>
      <c r="OOW312" s="228"/>
      <c r="OOX312" s="228"/>
      <c r="OOY312" s="228"/>
      <c r="OOZ312" s="228"/>
      <c r="OPA312" s="229"/>
      <c r="OPB312" s="230"/>
      <c r="OPC312" s="230"/>
      <c r="OPD312" s="231"/>
      <c r="OPE312" s="229"/>
      <c r="OPF312" s="230"/>
      <c r="OPG312" s="229"/>
      <c r="OPH312" s="229"/>
      <c r="OPI312" s="230"/>
      <c r="OPJ312" s="230"/>
      <c r="OPK312" s="230"/>
      <c r="OPL312" s="230"/>
      <c r="OPM312" s="230"/>
      <c r="OPN312" s="230"/>
      <c r="OPO312" s="230"/>
      <c r="OPP312" s="230"/>
      <c r="OPQ312" s="230"/>
      <c r="OPR312" s="230"/>
      <c r="OPS312" s="230"/>
      <c r="OPT312" s="230"/>
      <c r="OPU312" s="229"/>
      <c r="OPV312" s="226"/>
      <c r="OPW312" s="227"/>
      <c r="OPX312" s="227"/>
      <c r="OPY312" s="227"/>
      <c r="OPZ312" s="228"/>
      <c r="OQA312" s="228"/>
      <c r="OQB312" s="228"/>
      <c r="OQC312" s="228"/>
      <c r="OQD312" s="228"/>
      <c r="OQE312" s="228"/>
      <c r="OQF312" s="229"/>
      <c r="OQG312" s="230"/>
      <c r="OQH312" s="230"/>
      <c r="OQI312" s="231"/>
      <c r="OQJ312" s="229"/>
      <c r="OQK312" s="230"/>
      <c r="OQL312" s="229"/>
      <c r="OQM312" s="229"/>
      <c r="OQN312" s="230"/>
      <c r="OQO312" s="230"/>
      <c r="OQP312" s="230"/>
      <c r="OQQ312" s="230"/>
      <c r="OQR312" s="230"/>
      <c r="OQS312" s="230"/>
      <c r="OQT312" s="230"/>
      <c r="OQU312" s="230"/>
      <c r="OQV312" s="230"/>
      <c r="OQW312" s="230"/>
      <c r="OQX312" s="230"/>
      <c r="OQY312" s="230"/>
      <c r="OQZ312" s="229"/>
      <c r="ORA312" s="226"/>
      <c r="ORB312" s="227"/>
      <c r="ORC312" s="227"/>
      <c r="ORD312" s="227"/>
      <c r="ORE312" s="228"/>
      <c r="ORF312" s="228"/>
      <c r="ORG312" s="228"/>
      <c r="ORH312" s="228"/>
      <c r="ORI312" s="228"/>
      <c r="ORJ312" s="228"/>
      <c r="ORK312" s="229"/>
      <c r="ORL312" s="230"/>
      <c r="ORM312" s="230"/>
      <c r="ORN312" s="231"/>
      <c r="ORO312" s="229"/>
      <c r="ORP312" s="230"/>
      <c r="ORQ312" s="229"/>
      <c r="ORR312" s="229"/>
      <c r="ORS312" s="230"/>
      <c r="ORT312" s="230"/>
      <c r="ORU312" s="230"/>
      <c r="ORV312" s="230"/>
      <c r="ORW312" s="230"/>
      <c r="ORX312" s="230"/>
      <c r="ORY312" s="230"/>
      <c r="ORZ312" s="230"/>
      <c r="OSA312" s="230"/>
      <c r="OSB312" s="230"/>
      <c r="OSC312" s="230"/>
      <c r="OSD312" s="230"/>
      <c r="OSE312" s="229"/>
      <c r="OSF312" s="226"/>
      <c r="OSG312" s="227"/>
      <c r="OSH312" s="227"/>
      <c r="OSI312" s="227"/>
      <c r="OSJ312" s="228"/>
      <c r="OSK312" s="228"/>
      <c r="OSL312" s="228"/>
      <c r="OSM312" s="228"/>
      <c r="OSN312" s="228"/>
      <c r="OSO312" s="228"/>
      <c r="OSP312" s="229"/>
      <c r="OSQ312" s="230"/>
      <c r="OSR312" s="230"/>
      <c r="OSS312" s="231"/>
      <c r="OST312" s="229"/>
      <c r="OSU312" s="230"/>
      <c r="OSV312" s="229"/>
      <c r="OSW312" s="229"/>
      <c r="OSX312" s="230"/>
      <c r="OSY312" s="230"/>
      <c r="OSZ312" s="230"/>
      <c r="OTA312" s="230"/>
      <c r="OTB312" s="230"/>
      <c r="OTC312" s="230"/>
      <c r="OTD312" s="230"/>
      <c r="OTE312" s="230"/>
      <c r="OTF312" s="230"/>
      <c r="OTG312" s="230"/>
      <c r="OTH312" s="230"/>
      <c r="OTI312" s="230"/>
      <c r="OTJ312" s="229"/>
      <c r="OTK312" s="226"/>
      <c r="OTL312" s="227"/>
      <c r="OTM312" s="227"/>
      <c r="OTN312" s="227"/>
      <c r="OTO312" s="228"/>
      <c r="OTP312" s="228"/>
      <c r="OTQ312" s="228"/>
      <c r="OTR312" s="228"/>
      <c r="OTS312" s="228"/>
      <c r="OTT312" s="228"/>
      <c r="OTU312" s="229"/>
      <c r="OTV312" s="230"/>
      <c r="OTW312" s="230"/>
      <c r="OTX312" s="231"/>
      <c r="OTY312" s="229"/>
      <c r="OTZ312" s="230"/>
      <c r="OUA312" s="229"/>
      <c r="OUB312" s="229"/>
      <c r="OUC312" s="230"/>
      <c r="OUD312" s="230"/>
      <c r="OUE312" s="230"/>
      <c r="OUF312" s="230"/>
      <c r="OUG312" s="230"/>
      <c r="OUH312" s="230"/>
      <c r="OUI312" s="230"/>
      <c r="OUJ312" s="230"/>
      <c r="OUK312" s="230"/>
      <c r="OUL312" s="230"/>
      <c r="OUM312" s="230"/>
      <c r="OUN312" s="230"/>
      <c r="OUO312" s="229"/>
      <c r="OUP312" s="226"/>
      <c r="OUQ312" s="227"/>
      <c r="OUR312" s="227"/>
      <c r="OUS312" s="227"/>
      <c r="OUT312" s="228"/>
      <c r="OUU312" s="228"/>
      <c r="OUV312" s="228"/>
      <c r="OUW312" s="228"/>
      <c r="OUX312" s="228"/>
      <c r="OUY312" s="228"/>
      <c r="OUZ312" s="229"/>
      <c r="OVA312" s="230"/>
      <c r="OVB312" s="230"/>
      <c r="OVC312" s="231"/>
      <c r="OVD312" s="229"/>
      <c r="OVE312" s="230"/>
      <c r="OVF312" s="229"/>
      <c r="OVG312" s="229"/>
      <c r="OVH312" s="230"/>
      <c r="OVI312" s="230"/>
      <c r="OVJ312" s="230"/>
      <c r="OVK312" s="230"/>
      <c r="OVL312" s="230"/>
      <c r="OVM312" s="230"/>
      <c r="OVN312" s="230"/>
      <c r="OVO312" s="230"/>
      <c r="OVP312" s="230"/>
      <c r="OVQ312" s="230"/>
      <c r="OVR312" s="230"/>
      <c r="OVS312" s="230"/>
      <c r="OVT312" s="229"/>
      <c r="OVU312" s="226"/>
      <c r="OVV312" s="227"/>
      <c r="OVW312" s="227"/>
      <c r="OVX312" s="227"/>
      <c r="OVY312" s="228"/>
      <c r="OVZ312" s="228"/>
      <c r="OWA312" s="228"/>
      <c r="OWB312" s="228"/>
      <c r="OWC312" s="228"/>
      <c r="OWD312" s="228"/>
      <c r="OWE312" s="229"/>
      <c r="OWF312" s="230"/>
      <c r="OWG312" s="230"/>
      <c r="OWH312" s="231"/>
      <c r="OWI312" s="229"/>
      <c r="OWJ312" s="230"/>
      <c r="OWK312" s="229"/>
      <c r="OWL312" s="229"/>
      <c r="OWM312" s="230"/>
      <c r="OWN312" s="230"/>
      <c r="OWO312" s="230"/>
      <c r="OWP312" s="230"/>
      <c r="OWQ312" s="230"/>
      <c r="OWR312" s="230"/>
      <c r="OWS312" s="230"/>
      <c r="OWT312" s="230"/>
      <c r="OWU312" s="230"/>
      <c r="OWV312" s="230"/>
      <c r="OWW312" s="230"/>
      <c r="OWX312" s="230"/>
      <c r="OWY312" s="229"/>
      <c r="OWZ312" s="226"/>
      <c r="OXA312" s="227"/>
      <c r="OXB312" s="227"/>
      <c r="OXC312" s="227"/>
      <c r="OXD312" s="228"/>
      <c r="OXE312" s="228"/>
      <c r="OXF312" s="228"/>
      <c r="OXG312" s="228"/>
      <c r="OXH312" s="228"/>
      <c r="OXI312" s="228"/>
      <c r="OXJ312" s="229"/>
      <c r="OXK312" s="230"/>
      <c r="OXL312" s="230"/>
      <c r="OXM312" s="231"/>
      <c r="OXN312" s="229"/>
      <c r="OXO312" s="230"/>
      <c r="OXP312" s="229"/>
      <c r="OXQ312" s="229"/>
      <c r="OXR312" s="230"/>
      <c r="OXS312" s="230"/>
      <c r="OXT312" s="230"/>
      <c r="OXU312" s="230"/>
      <c r="OXV312" s="230"/>
      <c r="OXW312" s="230"/>
      <c r="OXX312" s="230"/>
      <c r="OXY312" s="230"/>
      <c r="OXZ312" s="230"/>
      <c r="OYA312" s="230"/>
      <c r="OYB312" s="230"/>
      <c r="OYC312" s="230"/>
      <c r="OYD312" s="229"/>
      <c r="OYE312" s="226"/>
      <c r="OYF312" s="227"/>
      <c r="OYG312" s="227"/>
      <c r="OYH312" s="227"/>
      <c r="OYI312" s="228"/>
      <c r="OYJ312" s="228"/>
      <c r="OYK312" s="228"/>
      <c r="OYL312" s="228"/>
      <c r="OYM312" s="228"/>
      <c r="OYN312" s="228"/>
      <c r="OYO312" s="229"/>
      <c r="OYP312" s="230"/>
      <c r="OYQ312" s="230"/>
      <c r="OYR312" s="231"/>
      <c r="OYS312" s="229"/>
      <c r="OYT312" s="230"/>
      <c r="OYU312" s="229"/>
      <c r="OYV312" s="229"/>
      <c r="OYW312" s="230"/>
      <c r="OYX312" s="230"/>
      <c r="OYY312" s="230"/>
      <c r="OYZ312" s="230"/>
      <c r="OZA312" s="230"/>
      <c r="OZB312" s="230"/>
      <c r="OZC312" s="230"/>
      <c r="OZD312" s="230"/>
      <c r="OZE312" s="230"/>
      <c r="OZF312" s="230"/>
      <c r="OZG312" s="230"/>
      <c r="OZH312" s="230"/>
      <c r="OZI312" s="229"/>
      <c r="OZJ312" s="226"/>
      <c r="OZK312" s="227"/>
      <c r="OZL312" s="227"/>
      <c r="OZM312" s="227"/>
      <c r="OZN312" s="228"/>
      <c r="OZO312" s="228"/>
      <c r="OZP312" s="228"/>
      <c r="OZQ312" s="228"/>
      <c r="OZR312" s="228"/>
      <c r="OZS312" s="228"/>
      <c r="OZT312" s="229"/>
      <c r="OZU312" s="230"/>
      <c r="OZV312" s="230"/>
      <c r="OZW312" s="231"/>
      <c r="OZX312" s="229"/>
      <c r="OZY312" s="230"/>
      <c r="OZZ312" s="229"/>
      <c r="PAA312" s="229"/>
      <c r="PAB312" s="230"/>
      <c r="PAC312" s="230"/>
      <c r="PAD312" s="230"/>
      <c r="PAE312" s="230"/>
      <c r="PAF312" s="230"/>
      <c r="PAG312" s="230"/>
      <c r="PAH312" s="230"/>
      <c r="PAI312" s="230"/>
      <c r="PAJ312" s="230"/>
      <c r="PAK312" s="230"/>
      <c r="PAL312" s="230"/>
      <c r="PAM312" s="230"/>
      <c r="PAN312" s="229"/>
      <c r="PAO312" s="226"/>
      <c r="PAP312" s="227"/>
      <c r="PAQ312" s="227"/>
      <c r="PAR312" s="227"/>
      <c r="PAS312" s="228"/>
      <c r="PAT312" s="228"/>
      <c r="PAU312" s="228"/>
      <c r="PAV312" s="228"/>
      <c r="PAW312" s="228"/>
      <c r="PAX312" s="228"/>
      <c r="PAY312" s="229"/>
      <c r="PAZ312" s="230"/>
      <c r="PBA312" s="230"/>
      <c r="PBB312" s="231"/>
      <c r="PBC312" s="229"/>
      <c r="PBD312" s="230"/>
      <c r="PBE312" s="229"/>
      <c r="PBF312" s="229"/>
      <c r="PBG312" s="230"/>
      <c r="PBH312" s="230"/>
      <c r="PBI312" s="230"/>
      <c r="PBJ312" s="230"/>
      <c r="PBK312" s="230"/>
      <c r="PBL312" s="230"/>
      <c r="PBM312" s="230"/>
      <c r="PBN312" s="230"/>
      <c r="PBO312" s="230"/>
      <c r="PBP312" s="230"/>
      <c r="PBQ312" s="230"/>
      <c r="PBR312" s="230"/>
      <c r="PBS312" s="229"/>
      <c r="PBT312" s="226"/>
      <c r="PBU312" s="227"/>
      <c r="PBV312" s="227"/>
      <c r="PBW312" s="227"/>
      <c r="PBX312" s="228"/>
      <c r="PBY312" s="228"/>
      <c r="PBZ312" s="228"/>
      <c r="PCA312" s="228"/>
      <c r="PCB312" s="228"/>
      <c r="PCC312" s="228"/>
      <c r="PCD312" s="229"/>
      <c r="PCE312" s="230"/>
      <c r="PCF312" s="230"/>
      <c r="PCG312" s="231"/>
      <c r="PCH312" s="229"/>
      <c r="PCI312" s="230"/>
      <c r="PCJ312" s="229"/>
      <c r="PCK312" s="229"/>
      <c r="PCL312" s="230"/>
      <c r="PCM312" s="230"/>
      <c r="PCN312" s="230"/>
      <c r="PCO312" s="230"/>
      <c r="PCP312" s="230"/>
      <c r="PCQ312" s="230"/>
      <c r="PCR312" s="230"/>
      <c r="PCS312" s="230"/>
      <c r="PCT312" s="230"/>
      <c r="PCU312" s="230"/>
      <c r="PCV312" s="230"/>
      <c r="PCW312" s="230"/>
      <c r="PCX312" s="229"/>
      <c r="PCY312" s="226"/>
      <c r="PCZ312" s="227"/>
      <c r="PDA312" s="227"/>
      <c r="PDB312" s="227"/>
      <c r="PDC312" s="228"/>
      <c r="PDD312" s="228"/>
      <c r="PDE312" s="228"/>
      <c r="PDF312" s="228"/>
      <c r="PDG312" s="228"/>
      <c r="PDH312" s="228"/>
      <c r="PDI312" s="229"/>
      <c r="PDJ312" s="230"/>
      <c r="PDK312" s="230"/>
      <c r="PDL312" s="231"/>
      <c r="PDM312" s="229"/>
      <c r="PDN312" s="230"/>
      <c r="PDO312" s="229"/>
      <c r="PDP312" s="229"/>
      <c r="PDQ312" s="230"/>
      <c r="PDR312" s="230"/>
      <c r="PDS312" s="230"/>
      <c r="PDT312" s="230"/>
      <c r="PDU312" s="230"/>
      <c r="PDV312" s="230"/>
      <c r="PDW312" s="230"/>
      <c r="PDX312" s="230"/>
      <c r="PDY312" s="230"/>
      <c r="PDZ312" s="230"/>
      <c r="PEA312" s="230"/>
      <c r="PEB312" s="230"/>
      <c r="PEC312" s="229"/>
      <c r="PED312" s="226"/>
      <c r="PEE312" s="227"/>
      <c r="PEF312" s="227"/>
      <c r="PEG312" s="227"/>
      <c r="PEH312" s="228"/>
      <c r="PEI312" s="228"/>
      <c r="PEJ312" s="228"/>
      <c r="PEK312" s="228"/>
      <c r="PEL312" s="228"/>
      <c r="PEM312" s="228"/>
      <c r="PEN312" s="229"/>
      <c r="PEO312" s="230"/>
      <c r="PEP312" s="230"/>
      <c r="PEQ312" s="231"/>
      <c r="PER312" s="229"/>
      <c r="PES312" s="230"/>
      <c r="PET312" s="229"/>
      <c r="PEU312" s="229"/>
      <c r="PEV312" s="230"/>
      <c r="PEW312" s="230"/>
      <c r="PEX312" s="230"/>
      <c r="PEY312" s="230"/>
      <c r="PEZ312" s="230"/>
      <c r="PFA312" s="230"/>
      <c r="PFB312" s="230"/>
      <c r="PFC312" s="230"/>
      <c r="PFD312" s="230"/>
      <c r="PFE312" s="230"/>
      <c r="PFF312" s="230"/>
      <c r="PFG312" s="230"/>
      <c r="PFH312" s="229"/>
      <c r="PFI312" s="226"/>
      <c r="PFJ312" s="227"/>
      <c r="PFK312" s="227"/>
      <c r="PFL312" s="227"/>
      <c r="PFM312" s="228"/>
      <c r="PFN312" s="228"/>
      <c r="PFO312" s="228"/>
      <c r="PFP312" s="228"/>
      <c r="PFQ312" s="228"/>
      <c r="PFR312" s="228"/>
      <c r="PFS312" s="229"/>
      <c r="PFT312" s="230"/>
      <c r="PFU312" s="230"/>
      <c r="PFV312" s="231"/>
      <c r="PFW312" s="229"/>
      <c r="PFX312" s="230"/>
      <c r="PFY312" s="229"/>
      <c r="PFZ312" s="229"/>
      <c r="PGA312" s="230"/>
      <c r="PGB312" s="230"/>
      <c r="PGC312" s="230"/>
      <c r="PGD312" s="230"/>
      <c r="PGE312" s="230"/>
      <c r="PGF312" s="230"/>
      <c r="PGG312" s="230"/>
      <c r="PGH312" s="230"/>
      <c r="PGI312" s="230"/>
      <c r="PGJ312" s="230"/>
      <c r="PGK312" s="230"/>
      <c r="PGL312" s="230"/>
      <c r="PGM312" s="229"/>
      <c r="PGN312" s="226"/>
      <c r="PGO312" s="227"/>
      <c r="PGP312" s="227"/>
      <c r="PGQ312" s="227"/>
      <c r="PGR312" s="228"/>
      <c r="PGS312" s="228"/>
      <c r="PGT312" s="228"/>
      <c r="PGU312" s="228"/>
      <c r="PGV312" s="228"/>
      <c r="PGW312" s="228"/>
      <c r="PGX312" s="229"/>
      <c r="PGY312" s="230"/>
      <c r="PGZ312" s="230"/>
      <c r="PHA312" s="231"/>
      <c r="PHB312" s="229"/>
      <c r="PHC312" s="230"/>
      <c r="PHD312" s="229"/>
      <c r="PHE312" s="229"/>
      <c r="PHF312" s="230"/>
      <c r="PHG312" s="230"/>
      <c r="PHH312" s="230"/>
      <c r="PHI312" s="230"/>
      <c r="PHJ312" s="230"/>
      <c r="PHK312" s="230"/>
      <c r="PHL312" s="230"/>
      <c r="PHM312" s="230"/>
      <c r="PHN312" s="230"/>
      <c r="PHO312" s="230"/>
      <c r="PHP312" s="230"/>
      <c r="PHQ312" s="230"/>
      <c r="PHR312" s="229"/>
      <c r="PHS312" s="226"/>
      <c r="PHT312" s="227"/>
      <c r="PHU312" s="227"/>
      <c r="PHV312" s="227"/>
      <c r="PHW312" s="228"/>
      <c r="PHX312" s="228"/>
      <c r="PHY312" s="228"/>
      <c r="PHZ312" s="228"/>
      <c r="PIA312" s="228"/>
      <c r="PIB312" s="228"/>
      <c r="PIC312" s="229"/>
      <c r="PID312" s="230"/>
      <c r="PIE312" s="230"/>
      <c r="PIF312" s="231"/>
      <c r="PIG312" s="229"/>
      <c r="PIH312" s="230"/>
      <c r="PII312" s="229"/>
      <c r="PIJ312" s="229"/>
      <c r="PIK312" s="230"/>
      <c r="PIL312" s="230"/>
      <c r="PIM312" s="230"/>
      <c r="PIN312" s="230"/>
      <c r="PIO312" s="230"/>
      <c r="PIP312" s="230"/>
      <c r="PIQ312" s="230"/>
      <c r="PIR312" s="230"/>
      <c r="PIS312" s="230"/>
      <c r="PIT312" s="230"/>
      <c r="PIU312" s="230"/>
      <c r="PIV312" s="230"/>
      <c r="PIW312" s="229"/>
      <c r="PIX312" s="226"/>
      <c r="PIY312" s="227"/>
      <c r="PIZ312" s="227"/>
      <c r="PJA312" s="227"/>
      <c r="PJB312" s="228"/>
      <c r="PJC312" s="228"/>
      <c r="PJD312" s="228"/>
      <c r="PJE312" s="228"/>
      <c r="PJF312" s="228"/>
      <c r="PJG312" s="228"/>
      <c r="PJH312" s="229"/>
      <c r="PJI312" s="230"/>
      <c r="PJJ312" s="230"/>
      <c r="PJK312" s="231"/>
      <c r="PJL312" s="229"/>
      <c r="PJM312" s="230"/>
      <c r="PJN312" s="229"/>
      <c r="PJO312" s="229"/>
      <c r="PJP312" s="230"/>
      <c r="PJQ312" s="230"/>
      <c r="PJR312" s="230"/>
      <c r="PJS312" s="230"/>
      <c r="PJT312" s="230"/>
      <c r="PJU312" s="230"/>
      <c r="PJV312" s="230"/>
      <c r="PJW312" s="230"/>
      <c r="PJX312" s="230"/>
      <c r="PJY312" s="230"/>
      <c r="PJZ312" s="230"/>
      <c r="PKA312" s="230"/>
      <c r="PKB312" s="229"/>
      <c r="PKC312" s="226"/>
      <c r="PKD312" s="227"/>
      <c r="PKE312" s="227"/>
      <c r="PKF312" s="227"/>
      <c r="PKG312" s="228"/>
      <c r="PKH312" s="228"/>
      <c r="PKI312" s="228"/>
      <c r="PKJ312" s="228"/>
      <c r="PKK312" s="228"/>
      <c r="PKL312" s="228"/>
      <c r="PKM312" s="229"/>
      <c r="PKN312" s="230"/>
      <c r="PKO312" s="230"/>
      <c r="PKP312" s="231"/>
      <c r="PKQ312" s="229"/>
      <c r="PKR312" s="230"/>
      <c r="PKS312" s="229"/>
      <c r="PKT312" s="229"/>
      <c r="PKU312" s="230"/>
      <c r="PKV312" s="230"/>
      <c r="PKW312" s="230"/>
      <c r="PKX312" s="230"/>
      <c r="PKY312" s="230"/>
      <c r="PKZ312" s="230"/>
      <c r="PLA312" s="230"/>
      <c r="PLB312" s="230"/>
      <c r="PLC312" s="230"/>
      <c r="PLD312" s="230"/>
      <c r="PLE312" s="230"/>
      <c r="PLF312" s="230"/>
      <c r="PLG312" s="229"/>
      <c r="PLH312" s="226"/>
      <c r="PLI312" s="227"/>
      <c r="PLJ312" s="227"/>
      <c r="PLK312" s="227"/>
      <c r="PLL312" s="228"/>
      <c r="PLM312" s="228"/>
      <c r="PLN312" s="228"/>
      <c r="PLO312" s="228"/>
      <c r="PLP312" s="228"/>
      <c r="PLQ312" s="228"/>
      <c r="PLR312" s="229"/>
      <c r="PLS312" s="230"/>
      <c r="PLT312" s="230"/>
      <c r="PLU312" s="231"/>
      <c r="PLV312" s="229"/>
      <c r="PLW312" s="230"/>
      <c r="PLX312" s="229"/>
      <c r="PLY312" s="229"/>
      <c r="PLZ312" s="230"/>
      <c r="PMA312" s="230"/>
      <c r="PMB312" s="230"/>
      <c r="PMC312" s="230"/>
      <c r="PMD312" s="230"/>
      <c r="PME312" s="230"/>
      <c r="PMF312" s="230"/>
      <c r="PMG312" s="230"/>
      <c r="PMH312" s="230"/>
      <c r="PMI312" s="230"/>
      <c r="PMJ312" s="230"/>
      <c r="PMK312" s="230"/>
      <c r="PML312" s="229"/>
      <c r="PMM312" s="226"/>
      <c r="PMN312" s="227"/>
      <c r="PMO312" s="227"/>
      <c r="PMP312" s="227"/>
      <c r="PMQ312" s="228"/>
      <c r="PMR312" s="228"/>
      <c r="PMS312" s="228"/>
      <c r="PMT312" s="228"/>
      <c r="PMU312" s="228"/>
      <c r="PMV312" s="228"/>
      <c r="PMW312" s="229"/>
      <c r="PMX312" s="230"/>
      <c r="PMY312" s="230"/>
      <c r="PMZ312" s="231"/>
      <c r="PNA312" s="229"/>
      <c r="PNB312" s="230"/>
      <c r="PNC312" s="229"/>
      <c r="PND312" s="229"/>
      <c r="PNE312" s="230"/>
      <c r="PNF312" s="230"/>
      <c r="PNG312" s="230"/>
      <c r="PNH312" s="230"/>
      <c r="PNI312" s="230"/>
      <c r="PNJ312" s="230"/>
      <c r="PNK312" s="230"/>
      <c r="PNL312" s="230"/>
      <c r="PNM312" s="230"/>
      <c r="PNN312" s="230"/>
      <c r="PNO312" s="230"/>
      <c r="PNP312" s="230"/>
      <c r="PNQ312" s="229"/>
      <c r="PNR312" s="226"/>
      <c r="PNS312" s="227"/>
      <c r="PNT312" s="227"/>
      <c r="PNU312" s="227"/>
      <c r="PNV312" s="228"/>
      <c r="PNW312" s="228"/>
      <c r="PNX312" s="228"/>
      <c r="PNY312" s="228"/>
      <c r="PNZ312" s="228"/>
      <c r="POA312" s="228"/>
      <c r="POB312" s="229"/>
      <c r="POC312" s="230"/>
      <c r="POD312" s="230"/>
      <c r="POE312" s="231"/>
      <c r="POF312" s="229"/>
      <c r="POG312" s="230"/>
      <c r="POH312" s="229"/>
      <c r="POI312" s="229"/>
      <c r="POJ312" s="230"/>
      <c r="POK312" s="230"/>
      <c r="POL312" s="230"/>
      <c r="POM312" s="230"/>
      <c r="PON312" s="230"/>
      <c r="POO312" s="230"/>
      <c r="POP312" s="230"/>
      <c r="POQ312" s="230"/>
      <c r="POR312" s="230"/>
      <c r="POS312" s="230"/>
      <c r="POT312" s="230"/>
      <c r="POU312" s="230"/>
      <c r="POV312" s="229"/>
      <c r="POW312" s="226"/>
      <c r="POX312" s="227"/>
      <c r="POY312" s="227"/>
      <c r="POZ312" s="227"/>
      <c r="PPA312" s="228"/>
      <c r="PPB312" s="228"/>
      <c r="PPC312" s="228"/>
      <c r="PPD312" s="228"/>
      <c r="PPE312" s="228"/>
      <c r="PPF312" s="228"/>
      <c r="PPG312" s="229"/>
      <c r="PPH312" s="230"/>
      <c r="PPI312" s="230"/>
      <c r="PPJ312" s="231"/>
      <c r="PPK312" s="229"/>
      <c r="PPL312" s="230"/>
      <c r="PPM312" s="229"/>
      <c r="PPN312" s="229"/>
      <c r="PPO312" s="230"/>
      <c r="PPP312" s="230"/>
      <c r="PPQ312" s="230"/>
      <c r="PPR312" s="230"/>
      <c r="PPS312" s="230"/>
      <c r="PPT312" s="230"/>
      <c r="PPU312" s="230"/>
      <c r="PPV312" s="230"/>
      <c r="PPW312" s="230"/>
      <c r="PPX312" s="230"/>
      <c r="PPY312" s="230"/>
      <c r="PPZ312" s="230"/>
      <c r="PQA312" s="229"/>
      <c r="PQB312" s="226"/>
      <c r="PQC312" s="227"/>
      <c r="PQD312" s="227"/>
      <c r="PQE312" s="227"/>
      <c r="PQF312" s="228"/>
      <c r="PQG312" s="228"/>
      <c r="PQH312" s="228"/>
      <c r="PQI312" s="228"/>
      <c r="PQJ312" s="228"/>
      <c r="PQK312" s="228"/>
      <c r="PQL312" s="229"/>
      <c r="PQM312" s="230"/>
      <c r="PQN312" s="230"/>
      <c r="PQO312" s="231"/>
      <c r="PQP312" s="229"/>
      <c r="PQQ312" s="230"/>
      <c r="PQR312" s="229"/>
      <c r="PQS312" s="229"/>
      <c r="PQT312" s="230"/>
      <c r="PQU312" s="230"/>
      <c r="PQV312" s="230"/>
      <c r="PQW312" s="230"/>
      <c r="PQX312" s="230"/>
      <c r="PQY312" s="230"/>
      <c r="PQZ312" s="230"/>
      <c r="PRA312" s="230"/>
      <c r="PRB312" s="230"/>
      <c r="PRC312" s="230"/>
      <c r="PRD312" s="230"/>
      <c r="PRE312" s="230"/>
      <c r="PRF312" s="229"/>
      <c r="PRG312" s="226"/>
      <c r="PRH312" s="227"/>
      <c r="PRI312" s="227"/>
      <c r="PRJ312" s="227"/>
      <c r="PRK312" s="228"/>
      <c r="PRL312" s="228"/>
      <c r="PRM312" s="228"/>
      <c r="PRN312" s="228"/>
      <c r="PRO312" s="228"/>
      <c r="PRP312" s="228"/>
      <c r="PRQ312" s="229"/>
      <c r="PRR312" s="230"/>
      <c r="PRS312" s="230"/>
      <c r="PRT312" s="231"/>
      <c r="PRU312" s="229"/>
      <c r="PRV312" s="230"/>
      <c r="PRW312" s="229"/>
      <c r="PRX312" s="229"/>
      <c r="PRY312" s="230"/>
      <c r="PRZ312" s="230"/>
      <c r="PSA312" s="230"/>
      <c r="PSB312" s="230"/>
      <c r="PSC312" s="230"/>
      <c r="PSD312" s="230"/>
      <c r="PSE312" s="230"/>
      <c r="PSF312" s="230"/>
      <c r="PSG312" s="230"/>
      <c r="PSH312" s="230"/>
      <c r="PSI312" s="230"/>
      <c r="PSJ312" s="230"/>
      <c r="PSK312" s="229"/>
      <c r="PSL312" s="226"/>
      <c r="PSM312" s="227"/>
      <c r="PSN312" s="227"/>
      <c r="PSO312" s="227"/>
      <c r="PSP312" s="228"/>
      <c r="PSQ312" s="228"/>
      <c r="PSR312" s="228"/>
      <c r="PSS312" s="228"/>
      <c r="PST312" s="228"/>
      <c r="PSU312" s="228"/>
      <c r="PSV312" s="229"/>
      <c r="PSW312" s="230"/>
      <c r="PSX312" s="230"/>
      <c r="PSY312" s="231"/>
      <c r="PSZ312" s="229"/>
      <c r="PTA312" s="230"/>
      <c r="PTB312" s="229"/>
      <c r="PTC312" s="229"/>
      <c r="PTD312" s="230"/>
      <c r="PTE312" s="230"/>
      <c r="PTF312" s="230"/>
      <c r="PTG312" s="230"/>
      <c r="PTH312" s="230"/>
      <c r="PTI312" s="230"/>
      <c r="PTJ312" s="230"/>
      <c r="PTK312" s="230"/>
      <c r="PTL312" s="230"/>
      <c r="PTM312" s="230"/>
      <c r="PTN312" s="230"/>
      <c r="PTO312" s="230"/>
      <c r="PTP312" s="229"/>
      <c r="PTQ312" s="226"/>
      <c r="PTR312" s="227"/>
      <c r="PTS312" s="227"/>
      <c r="PTT312" s="227"/>
      <c r="PTU312" s="228"/>
      <c r="PTV312" s="228"/>
      <c r="PTW312" s="228"/>
    </row>
    <row r="313" spans="1:11359" s="33" customFormat="1" ht="49.5" x14ac:dyDescent="0.95">
      <c r="A313" s="222">
        <v>4</v>
      </c>
      <c r="B313" s="45" t="s">
        <v>1203</v>
      </c>
      <c r="C313" s="34"/>
      <c r="D313" s="34"/>
      <c r="E313" s="34"/>
      <c r="F313" s="41">
        <v>7</v>
      </c>
      <c r="G313" s="41">
        <v>12</v>
      </c>
      <c r="H313" s="41">
        <v>13</v>
      </c>
      <c r="I313" s="41">
        <v>17</v>
      </c>
      <c r="J313" s="41"/>
      <c r="K313" s="41"/>
      <c r="L313" s="42"/>
      <c r="M313" s="43">
        <v>57</v>
      </c>
      <c r="N313" s="43"/>
      <c r="O313" s="44"/>
      <c r="P313" s="42"/>
      <c r="Q313" s="43"/>
      <c r="R313" s="42"/>
      <c r="S313" s="42"/>
      <c r="T313" s="44"/>
      <c r="U313" s="42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245" t="s">
        <v>1240</v>
      </c>
      <c r="AG313" s="32">
        <f t="shared" si="14"/>
        <v>0</v>
      </c>
    </row>
    <row r="314" spans="1:11359" s="33" customFormat="1" ht="49.5" x14ac:dyDescent="0.95">
      <c r="A314" s="34">
        <v>5</v>
      </c>
      <c r="B314" s="39" t="s">
        <v>1204</v>
      </c>
      <c r="C314" s="34"/>
      <c r="D314" s="34"/>
      <c r="E314" s="34"/>
      <c r="F314" s="41">
        <v>7</v>
      </c>
      <c r="G314" s="41">
        <v>12</v>
      </c>
      <c r="H314" s="41">
        <v>13</v>
      </c>
      <c r="I314" s="41">
        <v>17</v>
      </c>
      <c r="J314" s="41"/>
      <c r="K314" s="41"/>
      <c r="L314" s="42">
        <v>12</v>
      </c>
      <c r="M314" s="43"/>
      <c r="N314" s="43"/>
      <c r="O314" s="44"/>
      <c r="P314" s="42"/>
      <c r="Q314" s="43"/>
      <c r="R314" s="42"/>
      <c r="S314" s="42"/>
      <c r="T314" s="44"/>
      <c r="U314" s="42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245" t="s">
        <v>920</v>
      </c>
      <c r="AG314" s="32">
        <f t="shared" ref="AG314" si="15">D314-C314</f>
        <v>0</v>
      </c>
    </row>
    <row r="315" spans="1:11359" s="33" customFormat="1" ht="50" thickBot="1" x14ac:dyDescent="1">
      <c r="A315" s="34">
        <v>6</v>
      </c>
      <c r="B315" s="39" t="s">
        <v>1205</v>
      </c>
      <c r="C315" s="34"/>
      <c r="D315" s="34"/>
      <c r="E315" s="34"/>
      <c r="F315" s="41">
        <v>7</v>
      </c>
      <c r="G315" s="41">
        <v>12</v>
      </c>
      <c r="H315" s="41">
        <v>13</v>
      </c>
      <c r="I315" s="41">
        <v>17</v>
      </c>
      <c r="J315" s="41"/>
      <c r="K315" s="41"/>
      <c r="L315" s="42">
        <v>10</v>
      </c>
      <c r="M315" s="43"/>
      <c r="N315" s="43"/>
      <c r="O315" s="43">
        <v>6</v>
      </c>
      <c r="P315" s="42"/>
      <c r="Q315" s="43"/>
      <c r="R315" s="42"/>
      <c r="S315" s="42"/>
      <c r="T315" s="44"/>
      <c r="U315" s="42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245" t="s">
        <v>919</v>
      </c>
      <c r="AG315" s="32">
        <f t="shared" si="14"/>
        <v>0</v>
      </c>
    </row>
    <row r="316" spans="1:11359" s="67" customFormat="1" ht="50.5" thickTop="1" thickBot="1" x14ac:dyDescent="1">
      <c r="A316" s="317" t="s">
        <v>22</v>
      </c>
      <c r="B316" s="318"/>
      <c r="C316" s="57"/>
      <c r="D316" s="58"/>
      <c r="E316" s="59"/>
      <c r="F316" s="60"/>
      <c r="G316" s="61"/>
      <c r="H316" s="61"/>
      <c r="I316" s="61"/>
      <c r="J316" s="61"/>
      <c r="K316" s="62"/>
      <c r="L316" s="63">
        <f t="shared" ref="L316:AE316" si="16">SUM(L310:L315)</f>
        <v>38</v>
      </c>
      <c r="M316" s="64">
        <f t="shared" si="16"/>
        <v>57</v>
      </c>
      <c r="N316" s="64">
        <f t="shared" si="16"/>
        <v>0</v>
      </c>
      <c r="O316" s="64">
        <f t="shared" si="16"/>
        <v>6</v>
      </c>
      <c r="P316" s="64">
        <f t="shared" si="16"/>
        <v>0</v>
      </c>
      <c r="Q316" s="64">
        <f t="shared" si="16"/>
        <v>0</v>
      </c>
      <c r="R316" s="64">
        <f t="shared" si="16"/>
        <v>0</v>
      </c>
      <c r="S316" s="64">
        <f t="shared" si="16"/>
        <v>0</v>
      </c>
      <c r="T316" s="64">
        <f t="shared" si="16"/>
        <v>0</v>
      </c>
      <c r="U316" s="63">
        <f t="shared" si="16"/>
        <v>0</v>
      </c>
      <c r="V316" s="64">
        <f t="shared" si="16"/>
        <v>0</v>
      </c>
      <c r="W316" s="64">
        <f t="shared" si="16"/>
        <v>0</v>
      </c>
      <c r="X316" s="64">
        <f t="shared" si="16"/>
        <v>2</v>
      </c>
      <c r="Y316" s="64">
        <f t="shared" si="16"/>
        <v>2</v>
      </c>
      <c r="Z316" s="64">
        <f t="shared" si="16"/>
        <v>0</v>
      </c>
      <c r="AA316" s="64">
        <f t="shared" si="16"/>
        <v>0</v>
      </c>
      <c r="AB316" s="64">
        <f t="shared" si="16"/>
        <v>0</v>
      </c>
      <c r="AC316" s="64">
        <f t="shared" si="16"/>
        <v>23</v>
      </c>
      <c r="AD316" s="64">
        <f t="shared" si="16"/>
        <v>0</v>
      </c>
      <c r="AE316" s="64">
        <f t="shared" si="16"/>
        <v>0</v>
      </c>
      <c r="AF316" s="63"/>
      <c r="AG316" s="32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</row>
    <row r="317" spans="1:11359" s="67" customFormat="1" ht="50.5" thickTop="1" thickBot="1" x14ac:dyDescent="1">
      <c r="A317" s="319"/>
      <c r="B317" s="320"/>
      <c r="C317" s="68"/>
      <c r="D317" s="69"/>
      <c r="E317" s="70"/>
      <c r="F317" s="323"/>
      <c r="G317" s="324"/>
      <c r="H317" s="324"/>
      <c r="I317" s="324"/>
      <c r="J317" s="324"/>
      <c r="K317" s="69"/>
      <c r="L317" s="292" t="s">
        <v>30</v>
      </c>
      <c r="M317" s="294" t="s">
        <v>46</v>
      </c>
      <c r="N317" s="294" t="s">
        <v>29</v>
      </c>
      <c r="O317" s="292" t="s">
        <v>168</v>
      </c>
      <c r="P317" s="292" t="s">
        <v>193</v>
      </c>
      <c r="Q317" s="294" t="s">
        <v>333</v>
      </c>
      <c r="R317" s="294" t="s">
        <v>51</v>
      </c>
      <c r="S317" s="294" t="s">
        <v>605</v>
      </c>
      <c r="T317" s="294" t="s">
        <v>48</v>
      </c>
      <c r="U317" s="294" t="s">
        <v>35</v>
      </c>
      <c r="V317" s="331" t="s">
        <v>28</v>
      </c>
      <c r="W317" s="294" t="s">
        <v>53</v>
      </c>
      <c r="X317" s="294" t="s">
        <v>57</v>
      </c>
      <c r="Y317" s="294" t="s">
        <v>58</v>
      </c>
      <c r="Z317" s="292" t="s">
        <v>1097</v>
      </c>
      <c r="AA317" s="294" t="s">
        <v>141</v>
      </c>
      <c r="AB317" s="294"/>
      <c r="AC317" s="294" t="s">
        <v>535</v>
      </c>
      <c r="AD317" s="294"/>
      <c r="AE317" s="329"/>
      <c r="AF317" s="294" t="s">
        <v>23</v>
      </c>
      <c r="AG317" s="32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</row>
    <row r="318" spans="1:11359" s="67" customFormat="1" ht="192.5" customHeight="1" thickTop="1" x14ac:dyDescent="0.95">
      <c r="A318" s="319"/>
      <c r="B318" s="320"/>
      <c r="C318" s="68"/>
      <c r="D318" s="69"/>
      <c r="E318" s="70"/>
      <c r="F318" s="71"/>
      <c r="G318" s="325"/>
      <c r="H318" s="325"/>
      <c r="I318" s="325"/>
      <c r="J318" s="325"/>
      <c r="K318" s="70"/>
      <c r="L318" s="293"/>
      <c r="M318" s="295"/>
      <c r="N318" s="295"/>
      <c r="O318" s="293"/>
      <c r="P318" s="293"/>
      <c r="Q318" s="295"/>
      <c r="R318" s="295"/>
      <c r="S318" s="295"/>
      <c r="T318" s="295"/>
      <c r="U318" s="295"/>
      <c r="V318" s="332"/>
      <c r="W318" s="295"/>
      <c r="X318" s="295"/>
      <c r="Y318" s="295"/>
      <c r="Z318" s="293"/>
      <c r="AA318" s="295"/>
      <c r="AB318" s="295"/>
      <c r="AC318" s="295"/>
      <c r="AD318" s="295"/>
      <c r="AE318" s="330"/>
      <c r="AF318" s="295"/>
      <c r="AG318" s="32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</row>
    <row r="319" spans="1:11359" s="67" customFormat="1" ht="49.5" x14ac:dyDescent="0.95">
      <c r="A319" s="321"/>
      <c r="B319" s="322"/>
      <c r="C319" s="72"/>
      <c r="D319" s="73"/>
      <c r="E319" s="74"/>
      <c r="F319" s="326"/>
      <c r="G319" s="327"/>
      <c r="H319" s="327"/>
      <c r="I319" s="327"/>
      <c r="J319" s="327"/>
      <c r="K319" s="328"/>
      <c r="L319" s="75">
        <f>L316*3200</f>
        <v>121600</v>
      </c>
      <c r="M319" s="76">
        <f>M316*4000</f>
        <v>228000</v>
      </c>
      <c r="N319" s="76">
        <f>N316*4800</f>
        <v>0</v>
      </c>
      <c r="O319" s="75">
        <f>O316*5600</f>
        <v>33600</v>
      </c>
      <c r="P319" s="79">
        <f>P316*6400</f>
        <v>0</v>
      </c>
      <c r="Q319" s="76">
        <f>Q316*7200</f>
        <v>0</v>
      </c>
      <c r="R319" s="76">
        <f>R316*32000</f>
        <v>0</v>
      </c>
      <c r="S319" s="76">
        <f>S316*37600</f>
        <v>0</v>
      </c>
      <c r="T319" s="77">
        <f>T316*38400</f>
        <v>0</v>
      </c>
      <c r="U319" s="75">
        <f>U316*68000</f>
        <v>0</v>
      </c>
      <c r="V319" s="78">
        <f>V316*84000</f>
        <v>0</v>
      </c>
      <c r="W319" s="75">
        <f>W316*76000</f>
        <v>0</v>
      </c>
      <c r="X319" s="76">
        <f>X316*84000</f>
        <v>168000</v>
      </c>
      <c r="Y319" s="76">
        <f>Y316*80000</f>
        <v>160000</v>
      </c>
      <c r="Z319" s="79">
        <f>Z316*6500</f>
        <v>0</v>
      </c>
      <c r="AA319" s="76">
        <f>AA316*6000</f>
        <v>0</v>
      </c>
      <c r="AB319" s="76">
        <f>1*42000</f>
        <v>42000</v>
      </c>
      <c r="AC319" s="76">
        <f>3*AC309</f>
        <v>228000</v>
      </c>
      <c r="AD319" s="75">
        <f>1*76000</f>
        <v>76000</v>
      </c>
      <c r="AE319" s="80"/>
      <c r="AF319" s="75">
        <f>SUM(L319:AD319)</f>
        <v>1057200</v>
      </c>
      <c r="AG319" s="32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</row>
  </sheetData>
  <mergeCells count="473">
    <mergeCell ref="Q307:Q308"/>
    <mergeCell ref="R307:R308"/>
    <mergeCell ref="S307:S308"/>
    <mergeCell ref="T307:T308"/>
    <mergeCell ref="U307:U308"/>
    <mergeCell ref="AF11:AF16"/>
    <mergeCell ref="S317:S318"/>
    <mergeCell ref="T317:T318"/>
    <mergeCell ref="U317:U318"/>
    <mergeCell ref="V317:V318"/>
    <mergeCell ref="W317:W318"/>
    <mergeCell ref="X317:X318"/>
    <mergeCell ref="Y317:Y318"/>
    <mergeCell ref="Z317:Z318"/>
    <mergeCell ref="AA317:AA318"/>
    <mergeCell ref="AE306:AE308"/>
    <mergeCell ref="AF306:AF308"/>
    <mergeCell ref="Q317:Q318"/>
    <mergeCell ref="R317:R318"/>
    <mergeCell ref="AB317:AB318"/>
    <mergeCell ref="AC317:AC318"/>
    <mergeCell ref="AD317:AD318"/>
    <mergeCell ref="AE317:AE318"/>
    <mergeCell ref="AF317:AF318"/>
    <mergeCell ref="G318:J318"/>
    <mergeCell ref="F319:K319"/>
    <mergeCell ref="M307:M308"/>
    <mergeCell ref="N307:N308"/>
    <mergeCell ref="O307:O308"/>
    <mergeCell ref="P307:P308"/>
    <mergeCell ref="A316:B319"/>
    <mergeCell ref="F317:J317"/>
    <mergeCell ref="L317:L318"/>
    <mergeCell ref="M317:M318"/>
    <mergeCell ref="N317:N318"/>
    <mergeCell ref="O317:O318"/>
    <mergeCell ref="P317:P318"/>
    <mergeCell ref="V307:V308"/>
    <mergeCell ref="W307:W308"/>
    <mergeCell ref="X307:X308"/>
    <mergeCell ref="Y307:Y308"/>
    <mergeCell ref="Z307:Z308"/>
    <mergeCell ref="AA307:AA308"/>
    <mergeCell ref="AB307:AB308"/>
    <mergeCell ref="AC307:AC308"/>
    <mergeCell ref="A303:B303"/>
    <mergeCell ref="O303:X303"/>
    <mergeCell ref="A304:B304"/>
    <mergeCell ref="I304:R304"/>
    <mergeCell ref="A305:B305"/>
    <mergeCell ref="A306:A308"/>
    <mergeCell ref="B306:B308"/>
    <mergeCell ref="C306:D306"/>
    <mergeCell ref="F306:K306"/>
    <mergeCell ref="L306:AD306"/>
    <mergeCell ref="AD307:AD308"/>
    <mergeCell ref="C307:C308"/>
    <mergeCell ref="D307:D308"/>
    <mergeCell ref="E307:E308"/>
    <mergeCell ref="F307:K307"/>
    <mergeCell ref="L307:L308"/>
    <mergeCell ref="A4:B4"/>
    <mergeCell ref="A5:B5"/>
    <mergeCell ref="I5:R5"/>
    <mergeCell ref="A6:B6"/>
    <mergeCell ref="A7:A9"/>
    <mergeCell ref="B7:B9"/>
    <mergeCell ref="C7:D7"/>
    <mergeCell ref="F7:K7"/>
    <mergeCell ref="L7:AD7"/>
    <mergeCell ref="P8:P9"/>
    <mergeCell ref="AE7:AE9"/>
    <mergeCell ref="AF7:AF9"/>
    <mergeCell ref="C8:C9"/>
    <mergeCell ref="D8:D9"/>
    <mergeCell ref="E8:E9"/>
    <mergeCell ref="F8:K8"/>
    <mergeCell ref="L8:L9"/>
    <mergeCell ref="M8:M9"/>
    <mergeCell ref="N8:N9"/>
    <mergeCell ref="O8:O9"/>
    <mergeCell ref="AC8:AC9"/>
    <mergeCell ref="AD8:AD9"/>
    <mergeCell ref="X8:X9"/>
    <mergeCell ref="Y8:Y9"/>
    <mergeCell ref="Z8:Z9"/>
    <mergeCell ref="AA8:AA9"/>
    <mergeCell ref="AB8:AB9"/>
    <mergeCell ref="P43:P44"/>
    <mergeCell ref="Q43:Q44"/>
    <mergeCell ref="W8:W9"/>
    <mergeCell ref="Q8:Q9"/>
    <mergeCell ref="R8:R9"/>
    <mergeCell ref="S8:S9"/>
    <mergeCell ref="T8:T9"/>
    <mergeCell ref="U8:U9"/>
    <mergeCell ref="V8:V9"/>
    <mergeCell ref="AD43:AD44"/>
    <mergeCell ref="AE43:AE44"/>
    <mergeCell ref="AF43:AF44"/>
    <mergeCell ref="G44:J44"/>
    <mergeCell ref="F45:K45"/>
    <mergeCell ref="A47:B47"/>
    <mergeCell ref="X43:X44"/>
    <mergeCell ref="Y43:Y44"/>
    <mergeCell ref="Z43:Z44"/>
    <mergeCell ref="AA43:AA44"/>
    <mergeCell ref="AB43:AB44"/>
    <mergeCell ref="AC43:AC44"/>
    <mergeCell ref="R43:R44"/>
    <mergeCell ref="S43:S44"/>
    <mergeCell ref="T43:T44"/>
    <mergeCell ref="U43:U44"/>
    <mergeCell ref="V43:V44"/>
    <mergeCell ref="W43:W44"/>
    <mergeCell ref="A42:B45"/>
    <mergeCell ref="F43:J43"/>
    <mergeCell ref="L43:L44"/>
    <mergeCell ref="M43:M44"/>
    <mergeCell ref="N43:N44"/>
    <mergeCell ref="O43:O44"/>
    <mergeCell ref="A48:B48"/>
    <mergeCell ref="I48:R48"/>
    <mergeCell ref="A49:B49"/>
    <mergeCell ref="A50:A52"/>
    <mergeCell ref="B50:B52"/>
    <mergeCell ref="C50:D50"/>
    <mergeCell ref="F50:K50"/>
    <mergeCell ref="L50:AD50"/>
    <mergeCell ref="P51:P52"/>
    <mergeCell ref="Q51:Q52"/>
    <mergeCell ref="AE50:AE52"/>
    <mergeCell ref="AF50:AF52"/>
    <mergeCell ref="C51:C52"/>
    <mergeCell ref="D51:D52"/>
    <mergeCell ref="E51:E52"/>
    <mergeCell ref="F51:K51"/>
    <mergeCell ref="L51:L52"/>
    <mergeCell ref="M51:M52"/>
    <mergeCell ref="N51:N52"/>
    <mergeCell ref="O51:O52"/>
    <mergeCell ref="X86:X87"/>
    <mergeCell ref="AD51:AD52"/>
    <mergeCell ref="A85:B88"/>
    <mergeCell ref="F86:J86"/>
    <mergeCell ref="L86:L87"/>
    <mergeCell ref="M86:M87"/>
    <mergeCell ref="N86:N87"/>
    <mergeCell ref="O86:O87"/>
    <mergeCell ref="P86:P87"/>
    <mergeCell ref="Q86:Q87"/>
    <mergeCell ref="R86:R87"/>
    <mergeCell ref="X51:X52"/>
    <mergeCell ref="Y51:Y52"/>
    <mergeCell ref="Z51:Z52"/>
    <mergeCell ref="AA51:AA52"/>
    <mergeCell ref="AB51:AB52"/>
    <mergeCell ref="AC51:AC52"/>
    <mergeCell ref="R51:R52"/>
    <mergeCell ref="S51:S52"/>
    <mergeCell ref="T51:T52"/>
    <mergeCell ref="U51:U52"/>
    <mergeCell ref="V51:V52"/>
    <mergeCell ref="W51:W52"/>
    <mergeCell ref="A92:B92"/>
    <mergeCell ref="C92:F92"/>
    <mergeCell ref="A93:A95"/>
    <mergeCell ref="B93:B95"/>
    <mergeCell ref="C93:D93"/>
    <mergeCell ref="F93:K93"/>
    <mergeCell ref="AE86:AE87"/>
    <mergeCell ref="AF86:AF87"/>
    <mergeCell ref="G87:J87"/>
    <mergeCell ref="F88:K88"/>
    <mergeCell ref="A90:B90"/>
    <mergeCell ref="A91:B91"/>
    <mergeCell ref="I91:R91"/>
    <mergeCell ref="Y86:Y87"/>
    <mergeCell ref="Z86:Z87"/>
    <mergeCell ref="AA86:AA87"/>
    <mergeCell ref="AB86:AB87"/>
    <mergeCell ref="AC86:AC87"/>
    <mergeCell ref="AD86:AD87"/>
    <mergeCell ref="S86:S87"/>
    <mergeCell ref="T86:T87"/>
    <mergeCell ref="U86:U87"/>
    <mergeCell ref="V86:V87"/>
    <mergeCell ref="W86:W87"/>
    <mergeCell ref="L93:AE93"/>
    <mergeCell ref="C94:C95"/>
    <mergeCell ref="D94:D95"/>
    <mergeCell ref="E94:E95"/>
    <mergeCell ref="F94:K94"/>
    <mergeCell ref="L94:L95"/>
    <mergeCell ref="M94:M95"/>
    <mergeCell ref="N94:N95"/>
    <mergeCell ref="O94:O95"/>
    <mergeCell ref="P94:P95"/>
    <mergeCell ref="AC94:AC95"/>
    <mergeCell ref="AD94:AD95"/>
    <mergeCell ref="X94:X95"/>
    <mergeCell ref="Y94:Y95"/>
    <mergeCell ref="Z94:Z95"/>
    <mergeCell ref="AA94:AA95"/>
    <mergeCell ref="AB94:AB95"/>
    <mergeCell ref="P129:P130"/>
    <mergeCell ref="Q129:Q130"/>
    <mergeCell ref="W94:W95"/>
    <mergeCell ref="Q94:Q95"/>
    <mergeCell ref="R94:R95"/>
    <mergeCell ref="S94:S95"/>
    <mergeCell ref="T94:T95"/>
    <mergeCell ref="U94:U95"/>
    <mergeCell ref="V94:V95"/>
    <mergeCell ref="AD129:AD130"/>
    <mergeCell ref="AE129:AE130"/>
    <mergeCell ref="AF129:AF130"/>
    <mergeCell ref="G130:J130"/>
    <mergeCell ref="F131:K131"/>
    <mergeCell ref="A133:B133"/>
    <mergeCell ref="X129:X130"/>
    <mergeCell ref="Y129:Y130"/>
    <mergeCell ref="Z129:Z130"/>
    <mergeCell ref="AA129:AA130"/>
    <mergeCell ref="AB129:AB130"/>
    <mergeCell ref="AC129:AC130"/>
    <mergeCell ref="R129:R130"/>
    <mergeCell ref="S129:S130"/>
    <mergeCell ref="T129:T130"/>
    <mergeCell ref="U129:U130"/>
    <mergeCell ref="V129:V130"/>
    <mergeCell ref="W129:W130"/>
    <mergeCell ref="A128:B131"/>
    <mergeCell ref="F129:J129"/>
    <mergeCell ref="L129:L130"/>
    <mergeCell ref="M129:M130"/>
    <mergeCell ref="N129:N130"/>
    <mergeCell ref="O129:O130"/>
    <mergeCell ref="U137:U138"/>
    <mergeCell ref="V137:V138"/>
    <mergeCell ref="W137:W138"/>
    <mergeCell ref="A134:B134"/>
    <mergeCell ref="I134:R134"/>
    <mergeCell ref="A135:B135"/>
    <mergeCell ref="A136:A138"/>
    <mergeCell ref="B136:B138"/>
    <mergeCell ref="C136:D136"/>
    <mergeCell ref="F136:K136"/>
    <mergeCell ref="L136:AD136"/>
    <mergeCell ref="P137:P138"/>
    <mergeCell ref="Q137:Q138"/>
    <mergeCell ref="O172:O173"/>
    <mergeCell ref="P172:P173"/>
    <mergeCell ref="Q172:Q173"/>
    <mergeCell ref="R172:R173"/>
    <mergeCell ref="AE136:AE138"/>
    <mergeCell ref="AF136:AF138"/>
    <mergeCell ref="C137:C138"/>
    <mergeCell ref="D137:D138"/>
    <mergeCell ref="E137:E138"/>
    <mergeCell ref="F137:K137"/>
    <mergeCell ref="L137:L138"/>
    <mergeCell ref="M137:M138"/>
    <mergeCell ref="N137:N138"/>
    <mergeCell ref="O137:O138"/>
    <mergeCell ref="AD137:AD138"/>
    <mergeCell ref="X137:X138"/>
    <mergeCell ref="Y137:Y138"/>
    <mergeCell ref="Z137:Z138"/>
    <mergeCell ref="AA137:AA138"/>
    <mergeCell ref="AB137:AB138"/>
    <mergeCell ref="AC137:AC138"/>
    <mergeCell ref="R137:R138"/>
    <mergeCell ref="S137:S138"/>
    <mergeCell ref="T137:T138"/>
    <mergeCell ref="AE172:AE173"/>
    <mergeCell ref="AF172:AF173"/>
    <mergeCell ref="G173:J173"/>
    <mergeCell ref="F174:K174"/>
    <mergeCell ref="A176:B176"/>
    <mergeCell ref="A177:B177"/>
    <mergeCell ref="I177:R177"/>
    <mergeCell ref="Y172:Y173"/>
    <mergeCell ref="Z172:Z173"/>
    <mergeCell ref="AA172:AA173"/>
    <mergeCell ref="AB172:AB173"/>
    <mergeCell ref="AC172:AC173"/>
    <mergeCell ref="AD172:AD173"/>
    <mergeCell ref="S172:S173"/>
    <mergeCell ref="T172:T173"/>
    <mergeCell ref="U172:U173"/>
    <mergeCell ref="V172:V173"/>
    <mergeCell ref="W172:W173"/>
    <mergeCell ref="X172:X173"/>
    <mergeCell ref="A171:B174"/>
    <mergeCell ref="F172:J172"/>
    <mergeCell ref="L172:L173"/>
    <mergeCell ref="M172:M173"/>
    <mergeCell ref="N172:N173"/>
    <mergeCell ref="A178:B178"/>
    <mergeCell ref="A179:A181"/>
    <mergeCell ref="B179:B181"/>
    <mergeCell ref="C179:D179"/>
    <mergeCell ref="F179:K179"/>
    <mergeCell ref="L179:AD179"/>
    <mergeCell ref="P180:P181"/>
    <mergeCell ref="Q180:Q181"/>
    <mergeCell ref="R180:R181"/>
    <mergeCell ref="S180:S181"/>
    <mergeCell ref="AE179:AE181"/>
    <mergeCell ref="AF179:AF181"/>
    <mergeCell ref="C180:C181"/>
    <mergeCell ref="D180:D181"/>
    <mergeCell ref="E180:E181"/>
    <mergeCell ref="F180:K180"/>
    <mergeCell ref="L180:L181"/>
    <mergeCell ref="M180:M181"/>
    <mergeCell ref="N180:N181"/>
    <mergeCell ref="O180:O181"/>
    <mergeCell ref="Z180:Z181"/>
    <mergeCell ref="AA180:AA181"/>
    <mergeCell ref="AB180:AB181"/>
    <mergeCell ref="AC180:AC181"/>
    <mergeCell ref="AD180:AD181"/>
    <mergeCell ref="X180:X181"/>
    <mergeCell ref="Y180:Y181"/>
    <mergeCell ref="A214:B217"/>
    <mergeCell ref="F215:J215"/>
    <mergeCell ref="L215:L216"/>
    <mergeCell ref="M215:M216"/>
    <mergeCell ref="N215:N216"/>
    <mergeCell ref="T180:T181"/>
    <mergeCell ref="U180:U181"/>
    <mergeCell ref="V180:V181"/>
    <mergeCell ref="W180:W181"/>
    <mergeCell ref="G216:J216"/>
    <mergeCell ref="F217:K217"/>
    <mergeCell ref="O215:O216"/>
    <mergeCell ref="P215:P216"/>
    <mergeCell ref="Q215:Q216"/>
    <mergeCell ref="R215:R216"/>
    <mergeCell ref="S215:S216"/>
    <mergeCell ref="T215:T216"/>
    <mergeCell ref="AD215:AD216"/>
    <mergeCell ref="AE215:AE216"/>
    <mergeCell ref="AF215:AF216"/>
    <mergeCell ref="U215:U216"/>
    <mergeCell ref="V215:V216"/>
    <mergeCell ref="W215:W216"/>
    <mergeCell ref="X215:X216"/>
    <mergeCell ref="Y215:Y216"/>
    <mergeCell ref="Z215:Z216"/>
    <mergeCell ref="AA215:AA216"/>
    <mergeCell ref="AB215:AB216"/>
    <mergeCell ref="AC215:AC216"/>
    <mergeCell ref="A218:B218"/>
    <mergeCell ref="A219:B219"/>
    <mergeCell ref="I219:R219"/>
    <mergeCell ref="A220:B220"/>
    <mergeCell ref="Z222:Z223"/>
    <mergeCell ref="A221:A223"/>
    <mergeCell ref="B221:B223"/>
    <mergeCell ref="U222:U223"/>
    <mergeCell ref="V222:V223"/>
    <mergeCell ref="W222:W223"/>
    <mergeCell ref="AF221:AF223"/>
    <mergeCell ref="C222:C223"/>
    <mergeCell ref="D222:D223"/>
    <mergeCell ref="E222:E223"/>
    <mergeCell ref="F222:K222"/>
    <mergeCell ref="L222:L223"/>
    <mergeCell ref="M222:M223"/>
    <mergeCell ref="N222:N223"/>
    <mergeCell ref="O222:O223"/>
    <mergeCell ref="P222:P223"/>
    <mergeCell ref="C221:D221"/>
    <mergeCell ref="F221:K221"/>
    <mergeCell ref="L221:AD221"/>
    <mergeCell ref="AE221:AE223"/>
    <mergeCell ref="Q222:Q223"/>
    <mergeCell ref="R222:R223"/>
    <mergeCell ref="S222:S223"/>
    <mergeCell ref="T222:T223"/>
    <mergeCell ref="AA222:AA223"/>
    <mergeCell ref="AB222:AB223"/>
    <mergeCell ref="AC222:AC223"/>
    <mergeCell ref="AD222:AD223"/>
    <mergeCell ref="X222:X223"/>
    <mergeCell ref="Y222:Y223"/>
    <mergeCell ref="AB257:AB258"/>
    <mergeCell ref="AC257:AC258"/>
    <mergeCell ref="AD257:AD258"/>
    <mergeCell ref="AE257:AE258"/>
    <mergeCell ref="AF257:AF258"/>
    <mergeCell ref="G258:J258"/>
    <mergeCell ref="V257:V258"/>
    <mergeCell ref="W257:W258"/>
    <mergeCell ref="X257:X258"/>
    <mergeCell ref="Y257:Y258"/>
    <mergeCell ref="Z257:Z258"/>
    <mergeCell ref="AA257:AA258"/>
    <mergeCell ref="P257:P258"/>
    <mergeCell ref="Q257:Q258"/>
    <mergeCell ref="R257:R258"/>
    <mergeCell ref="S257:S258"/>
    <mergeCell ref="T257:T258"/>
    <mergeCell ref="U257:U258"/>
    <mergeCell ref="M257:M258"/>
    <mergeCell ref="N257:N258"/>
    <mergeCell ref="O257:O258"/>
    <mergeCell ref="M264:M265"/>
    <mergeCell ref="A256:B259"/>
    <mergeCell ref="F257:J257"/>
    <mergeCell ref="L257:L258"/>
    <mergeCell ref="N264:N265"/>
    <mergeCell ref="F259:K259"/>
    <mergeCell ref="A260:B260"/>
    <mergeCell ref="A261:B261"/>
    <mergeCell ref="I261:R261"/>
    <mergeCell ref="A262:B262"/>
    <mergeCell ref="A263:A265"/>
    <mergeCell ref="B263:B265"/>
    <mergeCell ref="C263:D263"/>
    <mergeCell ref="F263:K263"/>
    <mergeCell ref="C264:C265"/>
    <mergeCell ref="AC264:AC265"/>
    <mergeCell ref="AD264:AD265"/>
    <mergeCell ref="A298:B301"/>
    <mergeCell ref="F299:J299"/>
    <mergeCell ref="L299:L300"/>
    <mergeCell ref="M299:M300"/>
    <mergeCell ref="N299:N300"/>
    <mergeCell ref="O299:O300"/>
    <mergeCell ref="U264:U265"/>
    <mergeCell ref="V264:V265"/>
    <mergeCell ref="W264:W265"/>
    <mergeCell ref="X264:X265"/>
    <mergeCell ref="Y264:Y265"/>
    <mergeCell ref="Z264:Z265"/>
    <mergeCell ref="O264:O265"/>
    <mergeCell ref="P264:P265"/>
    <mergeCell ref="Q264:Q265"/>
    <mergeCell ref="R264:R265"/>
    <mergeCell ref="S264:S265"/>
    <mergeCell ref="T264:T265"/>
    <mergeCell ref="D264:D265"/>
    <mergeCell ref="E264:E265"/>
    <mergeCell ref="F264:K264"/>
    <mergeCell ref="L264:L265"/>
    <mergeCell ref="AF263:AF265"/>
    <mergeCell ref="F301:K301"/>
    <mergeCell ref="O4:X4"/>
    <mergeCell ref="O176:X176"/>
    <mergeCell ref="AB299:AB300"/>
    <mergeCell ref="AC299:AC300"/>
    <mergeCell ref="AD299:AD300"/>
    <mergeCell ref="AE299:AE300"/>
    <mergeCell ref="AF299:AF300"/>
    <mergeCell ref="G300:J300"/>
    <mergeCell ref="V299:V300"/>
    <mergeCell ref="W299:W300"/>
    <mergeCell ref="X299:X300"/>
    <mergeCell ref="Y299:Y300"/>
    <mergeCell ref="Z299:Z300"/>
    <mergeCell ref="AA299:AA300"/>
    <mergeCell ref="P299:P300"/>
    <mergeCell ref="Q299:Q300"/>
    <mergeCell ref="R299:R300"/>
    <mergeCell ref="S299:S300"/>
    <mergeCell ref="T299:T300"/>
    <mergeCell ref="U299:U300"/>
    <mergeCell ref="AA264:AA265"/>
    <mergeCell ref="AB264:AB265"/>
  </mergeCells>
  <phoneticPr fontId="2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I277"/>
  <sheetViews>
    <sheetView topLeftCell="B190" zoomScale="20" zoomScaleNormal="20" zoomScaleSheetLayoutView="16" workbookViewId="0">
      <pane xSplit="1" topLeftCell="C1" activePane="topRight" state="frozen"/>
      <selection activeCell="B1" sqref="B1"/>
      <selection pane="topRight" activeCell="D270" sqref="D270"/>
    </sheetView>
  </sheetViews>
  <sheetFormatPr defaultColWidth="9.1796875" defaultRowHeight="51" x14ac:dyDescent="1.1000000000000001"/>
  <cols>
    <col min="1" max="1" width="71.81640625" style="85" customWidth="1"/>
    <col min="2" max="2" width="55.1796875" style="85" customWidth="1"/>
    <col min="3" max="3" width="27.453125" style="85" customWidth="1"/>
    <col min="4" max="4" width="29.26953125" style="85" customWidth="1"/>
    <col min="5" max="5" width="15.7265625" style="85" customWidth="1"/>
    <col min="6" max="6" width="18.54296875" style="85" customWidth="1"/>
    <col min="7" max="9" width="22.1796875" style="85" customWidth="1"/>
    <col min="10" max="11" width="18.54296875" style="85" customWidth="1"/>
    <col min="12" max="12" width="46.26953125" style="85" customWidth="1"/>
    <col min="13" max="13" width="39.1796875" style="85" customWidth="1"/>
    <col min="14" max="14" width="45.54296875" style="85" customWidth="1"/>
    <col min="15" max="15" width="44.81640625" style="85" customWidth="1"/>
    <col min="16" max="16" width="50.1796875" style="85" customWidth="1"/>
    <col min="17" max="17" width="45.54296875" style="85" customWidth="1"/>
    <col min="18" max="18" width="71.54296875" style="85" customWidth="1"/>
    <col min="19" max="19" width="53.7265625" style="85" customWidth="1"/>
    <col min="20" max="20" width="60.1796875" style="85" customWidth="1"/>
    <col min="21" max="21" width="39.1796875" style="85" customWidth="1"/>
    <col min="22" max="22" width="44.1796875" style="85" customWidth="1"/>
    <col min="23" max="27" width="39.1796875" style="85" customWidth="1"/>
    <col min="28" max="28" width="46.54296875" style="85" customWidth="1"/>
    <col min="29" max="29" width="76.26953125" style="85" customWidth="1"/>
    <col min="30" max="30" width="22" style="85" customWidth="1"/>
    <col min="31" max="31" width="186.54296875" style="85" customWidth="1"/>
    <col min="32" max="32" width="26.7265625" style="85" customWidth="1"/>
    <col min="33" max="33" width="20.54296875" style="86" customWidth="1"/>
    <col min="34" max="16384" width="9.1796875" style="85"/>
  </cols>
  <sheetData>
    <row r="1" spans="1:217" s="8" customFormat="1" ht="49.5" x14ac:dyDescent="0.95">
      <c r="A1" s="298" t="s">
        <v>0</v>
      </c>
      <c r="B1" s="298"/>
      <c r="C1" s="1" t="s">
        <v>1</v>
      </c>
      <c r="D1" s="1" t="s">
        <v>2</v>
      </c>
      <c r="E1" s="1"/>
      <c r="F1" s="1"/>
      <c r="G1" s="1"/>
      <c r="H1" s="1"/>
      <c r="I1" s="1"/>
      <c r="J1" s="1"/>
      <c r="K1" s="1"/>
      <c r="L1" s="2"/>
      <c r="M1" s="3"/>
      <c r="N1" s="4"/>
      <c r="O1" s="5"/>
      <c r="P1" s="2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6"/>
      <c r="AG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</row>
    <row r="2" spans="1:217" s="8" customFormat="1" ht="49.5" x14ac:dyDescent="0.95">
      <c r="A2" s="298" t="s">
        <v>3</v>
      </c>
      <c r="B2" s="298"/>
      <c r="C2" s="1" t="s">
        <v>1</v>
      </c>
      <c r="D2" s="1" t="s">
        <v>38</v>
      </c>
      <c r="E2" s="1"/>
      <c r="F2" s="1"/>
      <c r="G2" s="1"/>
      <c r="H2" s="1"/>
      <c r="I2" s="298" t="s">
        <v>249</v>
      </c>
      <c r="J2" s="298"/>
      <c r="K2" s="298"/>
      <c r="L2" s="298"/>
      <c r="M2" s="298"/>
      <c r="N2" s="298"/>
      <c r="O2" s="298"/>
      <c r="P2" s="298"/>
      <c r="Q2" s="298"/>
      <c r="R2" s="298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6"/>
      <c r="AG2" s="6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</row>
    <row r="3" spans="1:217" s="8" customFormat="1" ht="49.5" x14ac:dyDescent="0.95">
      <c r="A3" s="299" t="s">
        <v>4</v>
      </c>
      <c r="B3" s="299"/>
      <c r="C3" s="1" t="s">
        <v>1</v>
      </c>
      <c r="D3" s="9" t="s">
        <v>26</v>
      </c>
      <c r="E3" s="9"/>
      <c r="F3" s="1"/>
      <c r="G3" s="9"/>
      <c r="H3" s="9"/>
      <c r="I3" s="10"/>
      <c r="J3" s="10"/>
      <c r="K3" s="10"/>
      <c r="L3" s="11"/>
      <c r="M3" s="3"/>
      <c r="N3" s="4"/>
      <c r="O3" s="11"/>
      <c r="P3" s="11"/>
      <c r="Q3" s="3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5"/>
      <c r="AF3" s="6"/>
      <c r="AG3" s="6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</row>
    <row r="4" spans="1:217" s="15" customFormat="1" ht="49.5" x14ac:dyDescent="0.95">
      <c r="A4" s="300" t="s">
        <v>5</v>
      </c>
      <c r="B4" s="300" t="s">
        <v>6</v>
      </c>
      <c r="C4" s="303" t="s">
        <v>7</v>
      </c>
      <c r="D4" s="304"/>
      <c r="E4" s="12" t="s">
        <v>8</v>
      </c>
      <c r="F4" s="305" t="s">
        <v>9</v>
      </c>
      <c r="G4" s="306"/>
      <c r="H4" s="306"/>
      <c r="I4" s="306"/>
      <c r="J4" s="306"/>
      <c r="K4" s="307"/>
      <c r="L4" s="308" t="s">
        <v>10</v>
      </c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296" t="s">
        <v>11</v>
      </c>
      <c r="AE4" s="296" t="s">
        <v>12</v>
      </c>
      <c r="AF4" s="13"/>
      <c r="AG4" s="13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</row>
    <row r="5" spans="1:217" s="15" customFormat="1" ht="79.5" customHeight="1" x14ac:dyDescent="0.95">
      <c r="A5" s="301"/>
      <c r="B5" s="301"/>
      <c r="C5" s="300" t="s">
        <v>13</v>
      </c>
      <c r="D5" s="300" t="s">
        <v>14</v>
      </c>
      <c r="E5" s="301" t="s">
        <v>15</v>
      </c>
      <c r="F5" s="311" t="s">
        <v>16</v>
      </c>
      <c r="G5" s="312"/>
      <c r="H5" s="312"/>
      <c r="I5" s="312"/>
      <c r="J5" s="312"/>
      <c r="K5" s="313"/>
      <c r="L5" s="296" t="s">
        <v>17</v>
      </c>
      <c r="M5" s="296" t="s">
        <v>45</v>
      </c>
      <c r="N5" s="296" t="s">
        <v>363</v>
      </c>
      <c r="O5" s="296" t="s">
        <v>47</v>
      </c>
      <c r="P5" s="296" t="s">
        <v>18</v>
      </c>
      <c r="Q5" s="316" t="s">
        <v>31</v>
      </c>
      <c r="R5" s="296" t="s">
        <v>54</v>
      </c>
      <c r="S5" s="314" t="s">
        <v>56</v>
      </c>
      <c r="T5" s="314" t="s">
        <v>59</v>
      </c>
      <c r="U5" s="296" t="s">
        <v>55</v>
      </c>
      <c r="V5" s="296" t="s">
        <v>357</v>
      </c>
      <c r="W5" s="296" t="s">
        <v>327</v>
      </c>
      <c r="X5" s="296" t="s">
        <v>136</v>
      </c>
      <c r="Y5" s="296" t="s">
        <v>138</v>
      </c>
      <c r="Z5" s="296" t="s">
        <v>32</v>
      </c>
      <c r="AA5" s="296" t="s">
        <v>139</v>
      </c>
      <c r="AB5" s="296" t="s">
        <v>111</v>
      </c>
      <c r="AC5" s="296" t="s">
        <v>66</v>
      </c>
      <c r="AD5" s="310"/>
      <c r="AE5" s="310"/>
      <c r="AF5" s="13"/>
      <c r="AG5" s="13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</row>
    <row r="6" spans="1:217" s="15" customFormat="1" ht="153" customHeight="1" x14ac:dyDescent="0.95">
      <c r="A6" s="302"/>
      <c r="B6" s="302"/>
      <c r="C6" s="302"/>
      <c r="D6" s="302"/>
      <c r="E6" s="302"/>
      <c r="F6" s="16" t="s">
        <v>20</v>
      </c>
      <c r="G6" s="16" t="s">
        <v>21</v>
      </c>
      <c r="H6" s="16" t="s">
        <v>20</v>
      </c>
      <c r="I6" s="16" t="s">
        <v>21</v>
      </c>
      <c r="J6" s="16" t="s">
        <v>20</v>
      </c>
      <c r="K6" s="16" t="s">
        <v>21</v>
      </c>
      <c r="L6" s="297"/>
      <c r="M6" s="297"/>
      <c r="N6" s="297"/>
      <c r="O6" s="297"/>
      <c r="P6" s="297"/>
      <c r="Q6" s="316"/>
      <c r="R6" s="297"/>
      <c r="S6" s="315"/>
      <c r="T6" s="315"/>
      <c r="U6" s="297"/>
      <c r="V6" s="297"/>
      <c r="W6" s="297"/>
      <c r="X6" s="297"/>
      <c r="Y6" s="297"/>
      <c r="Z6" s="297"/>
      <c r="AA6" s="297"/>
      <c r="AB6" s="297"/>
      <c r="AC6" s="297"/>
      <c r="AD6" s="297"/>
      <c r="AE6" s="297"/>
      <c r="AF6" s="13"/>
      <c r="AG6" s="13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</row>
    <row r="7" spans="1:217" s="15" customFormat="1" ht="102" customHeight="1" x14ac:dyDescent="0.95">
      <c r="A7" s="17"/>
      <c r="B7" s="18"/>
      <c r="C7" s="18"/>
      <c r="D7" s="17"/>
      <c r="E7" s="17"/>
      <c r="F7" s="19"/>
      <c r="G7" s="19"/>
      <c r="H7" s="19"/>
      <c r="I7" s="19"/>
      <c r="J7" s="19"/>
      <c r="K7" s="19"/>
      <c r="L7" s="20">
        <v>3200</v>
      </c>
      <c r="M7" s="21">
        <v>4000</v>
      </c>
      <c r="N7" s="20">
        <v>11200</v>
      </c>
      <c r="O7" s="20">
        <v>38400</v>
      </c>
      <c r="P7" s="20">
        <v>68000</v>
      </c>
      <c r="Q7" s="21">
        <v>84000</v>
      </c>
      <c r="R7" s="20">
        <v>76000</v>
      </c>
      <c r="S7" s="21">
        <v>84000</v>
      </c>
      <c r="T7" s="21">
        <v>80000</v>
      </c>
      <c r="U7" s="21">
        <v>12000</v>
      </c>
      <c r="V7" s="21">
        <v>10400</v>
      </c>
      <c r="W7" s="21">
        <v>9600</v>
      </c>
      <c r="X7" s="22">
        <v>9000</v>
      </c>
      <c r="Y7" s="21">
        <v>8000</v>
      </c>
      <c r="Z7" s="22">
        <v>6500</v>
      </c>
      <c r="AA7" s="21">
        <v>6000</v>
      </c>
      <c r="AB7" s="21">
        <v>84000</v>
      </c>
      <c r="AC7" s="20">
        <v>76000</v>
      </c>
      <c r="AD7" s="23"/>
      <c r="AE7" s="17"/>
      <c r="AF7" s="13"/>
      <c r="AG7" s="13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</row>
    <row r="8" spans="1:217" s="33" customFormat="1" ht="49.5" x14ac:dyDescent="0.95">
      <c r="A8" s="34">
        <v>1</v>
      </c>
      <c r="B8" s="48" t="s">
        <v>250</v>
      </c>
      <c r="C8" s="49">
        <v>319147</v>
      </c>
      <c r="D8" s="50"/>
      <c r="E8" s="49"/>
      <c r="F8" s="51"/>
      <c r="G8" s="51"/>
      <c r="H8" s="51"/>
      <c r="I8" s="51"/>
      <c r="J8" s="51"/>
      <c r="K8" s="51"/>
      <c r="L8" s="52"/>
      <c r="M8" s="53"/>
      <c r="N8" s="53"/>
      <c r="O8" s="54"/>
      <c r="P8" s="52"/>
      <c r="Q8" s="53"/>
      <c r="R8" s="52"/>
      <c r="S8" s="52"/>
      <c r="T8" s="53"/>
      <c r="U8" s="53"/>
      <c r="V8" s="53"/>
      <c r="W8" s="53"/>
      <c r="X8" s="54"/>
      <c r="Y8" s="54"/>
      <c r="Z8" s="54"/>
      <c r="AA8" s="54"/>
      <c r="AB8" s="53"/>
      <c r="AC8" s="53"/>
      <c r="AD8" s="53"/>
      <c r="AE8" s="52" t="s">
        <v>310</v>
      </c>
      <c r="AF8" s="32">
        <f>D8-C8</f>
        <v>-319147</v>
      </c>
      <c r="AG8" s="32" t="s">
        <v>213</v>
      </c>
    </row>
    <row r="9" spans="1:217" s="33" customFormat="1" ht="49.5" x14ac:dyDescent="0.95">
      <c r="A9" s="34">
        <v>2</v>
      </c>
      <c r="B9" s="39" t="s">
        <v>251</v>
      </c>
      <c r="C9" s="34"/>
      <c r="D9" s="34"/>
      <c r="E9" s="34"/>
      <c r="F9" s="41">
        <v>7</v>
      </c>
      <c r="G9" s="41">
        <v>12</v>
      </c>
      <c r="H9" s="41">
        <v>14</v>
      </c>
      <c r="I9" s="41">
        <v>16</v>
      </c>
      <c r="J9" s="41"/>
      <c r="K9" s="41"/>
      <c r="L9" s="42"/>
      <c r="M9" s="43"/>
      <c r="N9" s="43"/>
      <c r="O9" s="43"/>
      <c r="P9" s="42"/>
      <c r="Q9" s="43"/>
      <c r="R9" s="42"/>
      <c r="S9" s="42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2" t="s">
        <v>339</v>
      </c>
      <c r="AF9" s="32">
        <f t="shared" ref="AF9:AF35" si="0">D9-C9</f>
        <v>0</v>
      </c>
      <c r="AG9" s="32" t="s">
        <v>214</v>
      </c>
    </row>
    <row r="10" spans="1:217" s="33" customFormat="1" ht="49.5" x14ac:dyDescent="0.95">
      <c r="A10" s="34">
        <v>3</v>
      </c>
      <c r="B10" s="39" t="s">
        <v>252</v>
      </c>
      <c r="C10" s="40"/>
      <c r="D10" s="34"/>
      <c r="E10" s="34"/>
      <c r="F10" s="41">
        <v>7</v>
      </c>
      <c r="G10" s="41">
        <v>12</v>
      </c>
      <c r="H10" s="41">
        <v>14</v>
      </c>
      <c r="I10" s="41">
        <v>16</v>
      </c>
      <c r="J10" s="41"/>
      <c r="K10" s="41"/>
      <c r="L10" s="42"/>
      <c r="M10" s="43"/>
      <c r="N10" s="43"/>
      <c r="O10" s="44"/>
      <c r="P10" s="42"/>
      <c r="Q10" s="43"/>
      <c r="R10" s="42"/>
      <c r="S10" s="42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2" t="s">
        <v>339</v>
      </c>
      <c r="AF10" s="32">
        <f t="shared" si="0"/>
        <v>0</v>
      </c>
      <c r="AG10" s="32" t="s">
        <v>214</v>
      </c>
    </row>
    <row r="11" spans="1:217" s="33" customFormat="1" ht="49.5" x14ac:dyDescent="0.95">
      <c r="A11" s="34">
        <v>4</v>
      </c>
      <c r="B11" s="39" t="s">
        <v>253</v>
      </c>
      <c r="C11" s="34"/>
      <c r="D11" s="34"/>
      <c r="E11" s="34"/>
      <c r="F11" s="41">
        <v>7</v>
      </c>
      <c r="G11" s="41">
        <v>12</v>
      </c>
      <c r="H11" s="41">
        <v>14</v>
      </c>
      <c r="I11" s="41">
        <v>16</v>
      </c>
      <c r="J11" s="41"/>
      <c r="K11" s="41"/>
      <c r="L11" s="42"/>
      <c r="M11" s="43"/>
      <c r="N11" s="43"/>
      <c r="O11" s="44"/>
      <c r="P11" s="42"/>
      <c r="Q11" s="43"/>
      <c r="R11" s="42"/>
      <c r="S11" s="42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2" t="s">
        <v>339</v>
      </c>
      <c r="AF11" s="32">
        <f t="shared" si="0"/>
        <v>0</v>
      </c>
      <c r="AG11" s="32" t="s">
        <v>214</v>
      </c>
    </row>
    <row r="12" spans="1:217" s="33" customFormat="1" ht="49.5" x14ac:dyDescent="0.95">
      <c r="A12" s="34">
        <v>5</v>
      </c>
      <c r="B12" s="48" t="s">
        <v>254</v>
      </c>
      <c r="C12" s="49"/>
      <c r="D12" s="50"/>
      <c r="E12" s="49"/>
      <c r="F12" s="51"/>
      <c r="G12" s="51"/>
      <c r="H12" s="51"/>
      <c r="I12" s="51"/>
      <c r="J12" s="51"/>
      <c r="K12" s="51"/>
      <c r="L12" s="52"/>
      <c r="M12" s="53"/>
      <c r="N12" s="53"/>
      <c r="O12" s="54"/>
      <c r="P12" s="52"/>
      <c r="Q12" s="53"/>
      <c r="R12" s="52"/>
      <c r="S12" s="52"/>
      <c r="T12" s="53"/>
      <c r="U12" s="53"/>
      <c r="V12" s="53"/>
      <c r="W12" s="53"/>
      <c r="X12" s="54"/>
      <c r="Y12" s="54"/>
      <c r="Z12" s="54"/>
      <c r="AA12" s="54"/>
      <c r="AB12" s="53"/>
      <c r="AC12" s="53"/>
      <c r="AD12" s="53"/>
      <c r="AE12" s="52" t="s">
        <v>310</v>
      </c>
      <c r="AF12" s="32">
        <f t="shared" si="0"/>
        <v>0</v>
      </c>
      <c r="AG12" s="32" t="s">
        <v>213</v>
      </c>
    </row>
    <row r="13" spans="1:217" s="33" customFormat="1" ht="49.5" x14ac:dyDescent="0.95">
      <c r="A13" s="34">
        <v>6</v>
      </c>
      <c r="B13" s="48" t="s">
        <v>255</v>
      </c>
      <c r="C13" s="49"/>
      <c r="D13" s="50"/>
      <c r="E13" s="49"/>
      <c r="F13" s="51"/>
      <c r="G13" s="51"/>
      <c r="H13" s="51"/>
      <c r="I13" s="51"/>
      <c r="J13" s="51"/>
      <c r="K13" s="51"/>
      <c r="L13" s="52"/>
      <c r="M13" s="53"/>
      <c r="N13" s="53"/>
      <c r="O13" s="54"/>
      <c r="P13" s="52"/>
      <c r="Q13" s="53"/>
      <c r="R13" s="52"/>
      <c r="S13" s="52"/>
      <c r="T13" s="53"/>
      <c r="U13" s="53"/>
      <c r="V13" s="53"/>
      <c r="W13" s="53"/>
      <c r="X13" s="54"/>
      <c r="Y13" s="54"/>
      <c r="Z13" s="54"/>
      <c r="AA13" s="54"/>
      <c r="AB13" s="53"/>
      <c r="AC13" s="53"/>
      <c r="AD13" s="53"/>
      <c r="AE13" s="52" t="s">
        <v>310</v>
      </c>
      <c r="AF13" s="32">
        <f t="shared" si="0"/>
        <v>0</v>
      </c>
      <c r="AG13" s="32" t="s">
        <v>213</v>
      </c>
    </row>
    <row r="14" spans="1:217" s="33" customFormat="1" ht="49.5" x14ac:dyDescent="0.95">
      <c r="A14" s="34">
        <v>7</v>
      </c>
      <c r="B14" s="39" t="s">
        <v>256</v>
      </c>
      <c r="C14" s="40"/>
      <c r="D14" s="40"/>
      <c r="E14" s="34"/>
      <c r="F14" s="41">
        <v>7</v>
      </c>
      <c r="G14" s="41">
        <v>12</v>
      </c>
      <c r="H14" s="41">
        <v>14</v>
      </c>
      <c r="I14" s="41">
        <v>16</v>
      </c>
      <c r="J14" s="41"/>
      <c r="K14" s="41"/>
      <c r="L14" s="42"/>
      <c r="M14" s="43"/>
      <c r="N14" s="43"/>
      <c r="O14" s="44"/>
      <c r="P14" s="42"/>
      <c r="Q14" s="43"/>
      <c r="R14" s="42"/>
      <c r="S14" s="42"/>
      <c r="T14" s="43"/>
      <c r="U14" s="43"/>
      <c r="V14" s="43"/>
      <c r="W14" s="43"/>
      <c r="X14" s="44"/>
      <c r="Y14" s="43"/>
      <c r="Z14" s="44"/>
      <c r="AA14" s="43"/>
      <c r="AB14" s="43"/>
      <c r="AC14" s="43"/>
      <c r="AD14" s="43"/>
      <c r="AE14" s="42" t="s">
        <v>339</v>
      </c>
      <c r="AF14" s="32">
        <f t="shared" si="0"/>
        <v>0</v>
      </c>
      <c r="AG14" s="32" t="s">
        <v>214</v>
      </c>
    </row>
    <row r="15" spans="1:217" s="33" customFormat="1" ht="49.5" x14ac:dyDescent="0.95">
      <c r="A15" s="34">
        <v>8</v>
      </c>
      <c r="B15" s="39" t="s">
        <v>257</v>
      </c>
      <c r="C15" s="40"/>
      <c r="D15" s="40"/>
      <c r="E15" s="40"/>
      <c r="F15" s="41">
        <v>7</v>
      </c>
      <c r="G15" s="41">
        <v>12</v>
      </c>
      <c r="H15" s="41">
        <v>14</v>
      </c>
      <c r="I15" s="41">
        <v>16</v>
      </c>
      <c r="J15" s="41"/>
      <c r="K15" s="41"/>
      <c r="L15" s="42"/>
      <c r="M15" s="43"/>
      <c r="N15" s="43"/>
      <c r="O15" s="44"/>
      <c r="P15" s="42"/>
      <c r="Q15" s="43"/>
      <c r="R15" s="42"/>
      <c r="S15" s="42"/>
      <c r="T15" s="43"/>
      <c r="U15" s="43"/>
      <c r="V15" s="43"/>
      <c r="W15" s="43"/>
      <c r="X15" s="44"/>
      <c r="Y15" s="44"/>
      <c r="Z15" s="44"/>
      <c r="AA15" s="44"/>
      <c r="AB15" s="43"/>
      <c r="AC15" s="43"/>
      <c r="AD15" s="43"/>
      <c r="AE15" s="42" t="s">
        <v>339</v>
      </c>
      <c r="AF15" s="32">
        <f t="shared" si="0"/>
        <v>0</v>
      </c>
      <c r="AG15" s="32" t="s">
        <v>214</v>
      </c>
    </row>
    <row r="16" spans="1:217" s="33" customFormat="1" ht="75.75" customHeight="1" x14ac:dyDescent="0.95">
      <c r="A16" s="34">
        <v>9</v>
      </c>
      <c r="B16" s="39" t="s">
        <v>258</v>
      </c>
      <c r="C16" s="40"/>
      <c r="D16" s="40"/>
      <c r="E16" s="34"/>
      <c r="F16" s="41">
        <v>7</v>
      </c>
      <c r="G16" s="41">
        <v>12</v>
      </c>
      <c r="H16" s="41">
        <v>14</v>
      </c>
      <c r="I16" s="41">
        <v>16</v>
      </c>
      <c r="J16" s="41"/>
      <c r="K16" s="41"/>
      <c r="L16" s="42"/>
      <c r="M16" s="43"/>
      <c r="N16" s="43"/>
      <c r="O16" s="43"/>
      <c r="P16" s="42"/>
      <c r="Q16" s="43"/>
      <c r="R16" s="42"/>
      <c r="S16" s="42"/>
      <c r="T16" s="43"/>
      <c r="U16" s="43"/>
      <c r="V16" s="43"/>
      <c r="W16" s="43"/>
      <c r="X16" s="44"/>
      <c r="Y16" s="43"/>
      <c r="Z16" s="44"/>
      <c r="AA16" s="43"/>
      <c r="AB16" s="43"/>
      <c r="AC16" s="43"/>
      <c r="AD16" s="43"/>
      <c r="AE16" s="42" t="s">
        <v>339</v>
      </c>
      <c r="AF16" s="32">
        <f t="shared" si="0"/>
        <v>0</v>
      </c>
      <c r="AG16" s="32" t="s">
        <v>214</v>
      </c>
    </row>
    <row r="17" spans="1:33" s="33" customFormat="1" ht="49.5" x14ac:dyDescent="0.95">
      <c r="A17" s="34">
        <v>10</v>
      </c>
      <c r="B17" s="39" t="s">
        <v>259</v>
      </c>
      <c r="C17" s="40"/>
      <c r="D17" s="40"/>
      <c r="E17" s="34"/>
      <c r="F17" s="41">
        <v>7</v>
      </c>
      <c r="G17" s="41">
        <v>12</v>
      </c>
      <c r="H17" s="41">
        <v>14</v>
      </c>
      <c r="I17" s="41">
        <v>16</v>
      </c>
      <c r="J17" s="41"/>
      <c r="K17" s="41"/>
      <c r="L17" s="42"/>
      <c r="M17" s="43"/>
      <c r="N17" s="44"/>
      <c r="O17" s="43"/>
      <c r="P17" s="42"/>
      <c r="Q17" s="43"/>
      <c r="R17" s="42"/>
      <c r="S17" s="42"/>
      <c r="T17" s="43"/>
      <c r="U17" s="43"/>
      <c r="V17" s="43"/>
      <c r="W17" s="43"/>
      <c r="X17" s="46"/>
      <c r="Y17" s="44"/>
      <c r="Z17" s="46"/>
      <c r="AA17" s="44"/>
      <c r="AB17" s="43"/>
      <c r="AC17" s="43"/>
      <c r="AD17" s="43"/>
      <c r="AE17" s="42" t="s">
        <v>339</v>
      </c>
      <c r="AF17" s="32">
        <f t="shared" si="0"/>
        <v>0</v>
      </c>
      <c r="AG17" s="32" t="s">
        <v>214</v>
      </c>
    </row>
    <row r="18" spans="1:33" s="33" customFormat="1" ht="49.5" x14ac:dyDescent="0.95">
      <c r="A18" s="34">
        <v>11</v>
      </c>
      <c r="B18" s="39" t="s">
        <v>260</v>
      </c>
      <c r="C18" s="40"/>
      <c r="D18" s="40"/>
      <c r="E18" s="34"/>
      <c r="F18" s="41">
        <v>7</v>
      </c>
      <c r="G18" s="41">
        <v>12</v>
      </c>
      <c r="H18" s="41">
        <v>14</v>
      </c>
      <c r="I18" s="41">
        <v>16</v>
      </c>
      <c r="J18" s="41"/>
      <c r="K18" s="41"/>
      <c r="L18" s="42"/>
      <c r="M18" s="43"/>
      <c r="N18" s="44"/>
      <c r="O18" s="44"/>
      <c r="P18" s="42"/>
      <c r="Q18" s="43"/>
      <c r="R18" s="42"/>
      <c r="S18" s="42"/>
      <c r="T18" s="43"/>
      <c r="U18" s="43"/>
      <c r="V18" s="43"/>
      <c r="W18" s="43"/>
      <c r="X18" s="44"/>
      <c r="Y18" s="44"/>
      <c r="Z18" s="44"/>
      <c r="AA18" s="44"/>
      <c r="AB18" s="43"/>
      <c r="AC18" s="43"/>
      <c r="AD18" s="43"/>
      <c r="AE18" s="42" t="s">
        <v>339</v>
      </c>
      <c r="AF18" s="32">
        <f t="shared" si="0"/>
        <v>0</v>
      </c>
      <c r="AG18" s="32" t="s">
        <v>214</v>
      </c>
    </row>
    <row r="19" spans="1:33" s="33" customFormat="1" ht="49.5" x14ac:dyDescent="0.95">
      <c r="A19" s="34">
        <v>12</v>
      </c>
      <c r="B19" s="39" t="s">
        <v>261</v>
      </c>
      <c r="C19" s="40"/>
      <c r="D19" s="34"/>
      <c r="E19" s="34"/>
      <c r="F19" s="41">
        <v>7</v>
      </c>
      <c r="G19" s="41">
        <v>12</v>
      </c>
      <c r="H19" s="41"/>
      <c r="I19" s="41"/>
      <c r="J19" s="41"/>
      <c r="K19" s="41"/>
      <c r="L19" s="42"/>
      <c r="M19" s="43"/>
      <c r="N19" s="47"/>
      <c r="O19" s="44"/>
      <c r="P19" s="42"/>
      <c r="Q19" s="43"/>
      <c r="R19" s="42"/>
      <c r="S19" s="42"/>
      <c r="T19" s="43"/>
      <c r="U19" s="43"/>
      <c r="V19" s="43"/>
      <c r="W19" s="43"/>
      <c r="X19" s="43"/>
      <c r="Y19" s="43"/>
      <c r="Z19" s="44"/>
      <c r="AA19" s="44"/>
      <c r="AB19" s="43"/>
      <c r="AC19" s="43"/>
      <c r="AD19" s="43"/>
      <c r="AE19" s="42" t="s">
        <v>339</v>
      </c>
      <c r="AF19" s="32">
        <f t="shared" si="0"/>
        <v>0</v>
      </c>
      <c r="AG19" s="32" t="s">
        <v>214</v>
      </c>
    </row>
    <row r="20" spans="1:33" s="33" customFormat="1" ht="49.5" x14ac:dyDescent="0.95">
      <c r="A20" s="34">
        <v>13</v>
      </c>
      <c r="B20" s="48" t="s">
        <v>262</v>
      </c>
      <c r="C20" s="49"/>
      <c r="D20" s="50"/>
      <c r="E20" s="49"/>
      <c r="F20" s="51"/>
      <c r="G20" s="51"/>
      <c r="H20" s="51"/>
      <c r="I20" s="51"/>
      <c r="J20" s="51"/>
      <c r="K20" s="51"/>
      <c r="L20" s="52"/>
      <c r="M20" s="53"/>
      <c r="N20" s="53"/>
      <c r="O20" s="54"/>
      <c r="P20" s="52"/>
      <c r="Q20" s="53"/>
      <c r="R20" s="52"/>
      <c r="S20" s="52"/>
      <c r="T20" s="53"/>
      <c r="U20" s="53"/>
      <c r="V20" s="53"/>
      <c r="W20" s="53"/>
      <c r="X20" s="54"/>
      <c r="Y20" s="54"/>
      <c r="Z20" s="54"/>
      <c r="AA20" s="54"/>
      <c r="AB20" s="53"/>
      <c r="AC20" s="53"/>
      <c r="AD20" s="53"/>
      <c r="AE20" s="52" t="s">
        <v>310</v>
      </c>
      <c r="AF20" s="32">
        <f t="shared" si="0"/>
        <v>0</v>
      </c>
      <c r="AG20" s="32" t="s">
        <v>213</v>
      </c>
    </row>
    <row r="21" spans="1:33" s="33" customFormat="1" ht="49.5" x14ac:dyDescent="0.95">
      <c r="A21" s="34">
        <v>14</v>
      </c>
      <c r="B21" s="39" t="s">
        <v>263</v>
      </c>
      <c r="C21" s="34"/>
      <c r="D21" s="34"/>
      <c r="E21" s="34"/>
      <c r="F21" s="41">
        <v>7</v>
      </c>
      <c r="G21" s="41">
        <v>12</v>
      </c>
      <c r="H21" s="41">
        <v>14</v>
      </c>
      <c r="I21" s="41">
        <v>16</v>
      </c>
      <c r="J21" s="41"/>
      <c r="K21" s="41"/>
      <c r="L21" s="42"/>
      <c r="M21" s="42"/>
      <c r="N21" s="43"/>
      <c r="O21" s="44"/>
      <c r="P21" s="42"/>
      <c r="Q21" s="43"/>
      <c r="R21" s="42"/>
      <c r="S21" s="42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2" t="s">
        <v>339</v>
      </c>
      <c r="AF21" s="32">
        <f t="shared" si="0"/>
        <v>0</v>
      </c>
      <c r="AG21" s="32" t="s">
        <v>214</v>
      </c>
    </row>
    <row r="22" spans="1:33" s="33" customFormat="1" ht="77.25" customHeight="1" x14ac:dyDescent="0.95">
      <c r="A22" s="34">
        <v>15</v>
      </c>
      <c r="B22" s="39" t="s">
        <v>264</v>
      </c>
      <c r="C22" s="34">
        <v>319147</v>
      </c>
      <c r="D22" s="34">
        <v>319295</v>
      </c>
      <c r="E22" s="34"/>
      <c r="F22" s="41">
        <v>7</v>
      </c>
      <c r="G22" s="41">
        <v>12</v>
      </c>
      <c r="H22" s="41">
        <v>14</v>
      </c>
      <c r="I22" s="41">
        <v>17</v>
      </c>
      <c r="J22" s="41"/>
      <c r="K22" s="41"/>
      <c r="L22" s="42"/>
      <c r="M22" s="43"/>
      <c r="N22" s="43"/>
      <c r="O22" s="44"/>
      <c r="P22" s="42"/>
      <c r="Q22" s="43"/>
      <c r="R22" s="42"/>
      <c r="S22" s="42"/>
      <c r="T22" s="43"/>
      <c r="U22" s="43"/>
      <c r="V22" s="43"/>
      <c r="W22" s="43">
        <v>3</v>
      </c>
      <c r="X22" s="44"/>
      <c r="Y22" s="44"/>
      <c r="Z22" s="44"/>
      <c r="AA22" s="44"/>
      <c r="AB22" s="43"/>
      <c r="AC22" s="43"/>
      <c r="AD22" s="43"/>
      <c r="AE22" s="42" t="s">
        <v>353</v>
      </c>
      <c r="AF22" s="32">
        <f t="shared" si="0"/>
        <v>148</v>
      </c>
      <c r="AG22" s="32">
        <v>148</v>
      </c>
    </row>
    <row r="23" spans="1:33" s="33" customFormat="1" ht="77.25" customHeight="1" x14ac:dyDescent="0.95">
      <c r="A23" s="34">
        <v>16</v>
      </c>
      <c r="B23" s="39" t="s">
        <v>265</v>
      </c>
      <c r="C23" s="34">
        <v>319295</v>
      </c>
      <c r="D23" s="34">
        <v>319465</v>
      </c>
      <c r="E23" s="34"/>
      <c r="F23" s="41">
        <v>7</v>
      </c>
      <c r="G23" s="41">
        <v>12</v>
      </c>
      <c r="H23" s="41">
        <v>13</v>
      </c>
      <c r="I23" s="41">
        <v>17</v>
      </c>
      <c r="J23" s="41"/>
      <c r="K23" s="41"/>
      <c r="L23" s="42"/>
      <c r="M23" s="43"/>
      <c r="N23" s="43"/>
      <c r="O23" s="43"/>
      <c r="P23" s="42"/>
      <c r="Q23" s="43"/>
      <c r="R23" s="42"/>
      <c r="S23" s="42"/>
      <c r="T23" s="43"/>
      <c r="U23" s="43"/>
      <c r="V23" s="43">
        <v>7</v>
      </c>
      <c r="W23" s="43"/>
      <c r="X23" s="43"/>
      <c r="Y23" s="43"/>
      <c r="Z23" s="43"/>
      <c r="AA23" s="43"/>
      <c r="AB23" s="43"/>
      <c r="AC23" s="43"/>
      <c r="AD23" s="43"/>
      <c r="AE23" s="42" t="s">
        <v>359</v>
      </c>
      <c r="AF23" s="32">
        <f t="shared" si="0"/>
        <v>170</v>
      </c>
      <c r="AG23" s="32">
        <v>170</v>
      </c>
    </row>
    <row r="24" spans="1:33" s="33" customFormat="1" ht="77.25" customHeight="1" x14ac:dyDescent="0.95">
      <c r="A24" s="34">
        <v>17</v>
      </c>
      <c r="B24" s="39" t="s">
        <v>266</v>
      </c>
      <c r="C24" s="34">
        <v>319465</v>
      </c>
      <c r="D24" s="40">
        <v>319585</v>
      </c>
      <c r="E24" s="34"/>
      <c r="F24" s="41">
        <v>7</v>
      </c>
      <c r="G24" s="41">
        <v>12</v>
      </c>
      <c r="H24" s="41">
        <v>13</v>
      </c>
      <c r="I24" s="41">
        <v>17</v>
      </c>
      <c r="J24" s="41"/>
      <c r="K24" s="41"/>
      <c r="L24" s="42"/>
      <c r="M24" s="43"/>
      <c r="N24" s="44"/>
      <c r="O24" s="44"/>
      <c r="P24" s="42"/>
      <c r="Q24" s="43"/>
      <c r="R24" s="42"/>
      <c r="S24" s="42"/>
      <c r="T24" s="43"/>
      <c r="U24" s="43"/>
      <c r="V24" s="43">
        <v>3</v>
      </c>
      <c r="W24" s="43"/>
      <c r="X24" s="44"/>
      <c r="Y24" s="43"/>
      <c r="Z24" s="44"/>
      <c r="AA24" s="43"/>
      <c r="AB24" s="43"/>
      <c r="AC24" s="43"/>
      <c r="AD24" s="43"/>
      <c r="AE24" s="42" t="s">
        <v>353</v>
      </c>
      <c r="AF24" s="32">
        <f t="shared" si="0"/>
        <v>120</v>
      </c>
      <c r="AG24" s="32">
        <v>120</v>
      </c>
    </row>
    <row r="25" spans="1:33" s="33" customFormat="1" ht="77.25" customHeight="1" x14ac:dyDescent="0.95">
      <c r="A25" s="34">
        <v>18</v>
      </c>
      <c r="B25" s="39" t="s">
        <v>267</v>
      </c>
      <c r="C25" s="40">
        <v>319585</v>
      </c>
      <c r="D25" s="34">
        <v>319748</v>
      </c>
      <c r="E25" s="34"/>
      <c r="F25" s="41">
        <v>7</v>
      </c>
      <c r="G25" s="41">
        <v>12</v>
      </c>
      <c r="H25" s="41">
        <v>13</v>
      </c>
      <c r="I25" s="41">
        <v>17</v>
      </c>
      <c r="J25" s="41"/>
      <c r="K25" s="41"/>
      <c r="L25" s="42"/>
      <c r="M25" s="43"/>
      <c r="N25" s="43">
        <v>4</v>
      </c>
      <c r="O25" s="44"/>
      <c r="P25" s="42"/>
      <c r="Q25" s="43"/>
      <c r="R25" s="42"/>
      <c r="S25" s="42"/>
      <c r="T25" s="43"/>
      <c r="U25" s="43"/>
      <c r="V25" s="43">
        <v>4</v>
      </c>
      <c r="W25" s="43"/>
      <c r="X25" s="44"/>
      <c r="Y25" s="44"/>
      <c r="Z25" s="44"/>
      <c r="AA25" s="44"/>
      <c r="AB25" s="43"/>
      <c r="AC25" s="43"/>
      <c r="AD25" s="43"/>
      <c r="AE25" s="42" t="s">
        <v>360</v>
      </c>
      <c r="AF25" s="32">
        <f t="shared" si="0"/>
        <v>163</v>
      </c>
      <c r="AG25" s="32">
        <v>163</v>
      </c>
    </row>
    <row r="26" spans="1:33" s="33" customFormat="1" ht="77.25" customHeight="1" x14ac:dyDescent="0.95">
      <c r="A26" s="34">
        <v>19</v>
      </c>
      <c r="B26" s="39" t="s">
        <v>268</v>
      </c>
      <c r="C26" s="34">
        <v>319748</v>
      </c>
      <c r="D26" s="40">
        <v>320012</v>
      </c>
      <c r="E26" s="34"/>
      <c r="F26" s="41">
        <v>7</v>
      </c>
      <c r="G26" s="41">
        <v>12</v>
      </c>
      <c r="H26" s="41">
        <v>13</v>
      </c>
      <c r="I26" s="41">
        <v>17</v>
      </c>
      <c r="J26" s="41"/>
      <c r="K26" s="41"/>
      <c r="L26" s="42"/>
      <c r="M26" s="43"/>
      <c r="N26" s="43"/>
      <c r="O26" s="44"/>
      <c r="P26" s="42"/>
      <c r="Q26" s="43"/>
      <c r="R26" s="42">
        <v>2</v>
      </c>
      <c r="S26" s="42"/>
      <c r="T26" s="43"/>
      <c r="U26" s="43"/>
      <c r="V26" s="43"/>
      <c r="W26" s="43"/>
      <c r="X26" s="43"/>
      <c r="Y26" s="43"/>
      <c r="Z26" s="43"/>
      <c r="AA26" s="43"/>
      <c r="AB26" s="43"/>
      <c r="AC26" s="43">
        <v>4</v>
      </c>
      <c r="AD26" s="43"/>
      <c r="AE26" s="42" t="s">
        <v>368</v>
      </c>
      <c r="AF26" s="32">
        <f t="shared" si="0"/>
        <v>264</v>
      </c>
      <c r="AG26" s="32">
        <v>264</v>
      </c>
    </row>
    <row r="27" spans="1:33" s="33" customFormat="1" ht="77.25" customHeight="1" x14ac:dyDescent="0.95">
      <c r="A27" s="34">
        <v>20</v>
      </c>
      <c r="B27" s="45" t="s">
        <v>269</v>
      </c>
      <c r="C27" s="40">
        <v>320012</v>
      </c>
      <c r="D27" s="40">
        <v>320333</v>
      </c>
      <c r="E27" s="34"/>
      <c r="F27" s="41">
        <v>7</v>
      </c>
      <c r="G27" s="41">
        <v>12</v>
      </c>
      <c r="H27" s="41"/>
      <c r="I27" s="41"/>
      <c r="J27" s="41"/>
      <c r="K27" s="41"/>
      <c r="L27" s="42"/>
      <c r="M27" s="43"/>
      <c r="N27" s="44"/>
      <c r="O27" s="44"/>
      <c r="P27" s="42"/>
      <c r="Q27" s="43"/>
      <c r="R27" s="42">
        <v>1</v>
      </c>
      <c r="S27" s="42"/>
      <c r="T27" s="43"/>
      <c r="U27" s="43"/>
      <c r="V27" s="43"/>
      <c r="W27" s="43"/>
      <c r="X27" s="43"/>
      <c r="Y27" s="43"/>
      <c r="Z27" s="43"/>
      <c r="AA27" s="43"/>
      <c r="AB27" s="43"/>
      <c r="AC27" s="43">
        <v>2</v>
      </c>
      <c r="AD27" s="43"/>
      <c r="AE27" s="42" t="s">
        <v>316</v>
      </c>
      <c r="AF27" s="32">
        <f t="shared" si="0"/>
        <v>321</v>
      </c>
      <c r="AG27" s="32">
        <v>321</v>
      </c>
    </row>
    <row r="28" spans="1:33" s="33" customFormat="1" ht="99.75" customHeight="1" x14ac:dyDescent="0.95">
      <c r="A28" s="34">
        <v>21</v>
      </c>
      <c r="B28" s="39" t="s">
        <v>270</v>
      </c>
      <c r="C28" s="40">
        <v>323333</v>
      </c>
      <c r="D28" s="34">
        <v>323526</v>
      </c>
      <c r="E28" s="34"/>
      <c r="F28" s="41">
        <v>7</v>
      </c>
      <c r="G28" s="41">
        <v>12</v>
      </c>
      <c r="H28" s="41">
        <v>13</v>
      </c>
      <c r="I28" s="41">
        <v>17</v>
      </c>
      <c r="J28" s="41"/>
      <c r="K28" s="41"/>
      <c r="L28" s="42"/>
      <c r="M28" s="42"/>
      <c r="N28" s="43"/>
      <c r="O28" s="43"/>
      <c r="P28" s="42"/>
      <c r="Q28" s="43"/>
      <c r="R28" s="42">
        <v>1</v>
      </c>
      <c r="S28" s="42"/>
      <c r="T28" s="43"/>
      <c r="U28" s="43"/>
      <c r="V28" s="43"/>
      <c r="W28" s="43"/>
      <c r="X28" s="43"/>
      <c r="Y28" s="43"/>
      <c r="Z28" s="43"/>
      <c r="AA28" s="43"/>
      <c r="AB28" s="43"/>
      <c r="AC28" s="43">
        <v>2</v>
      </c>
      <c r="AD28" s="43"/>
      <c r="AE28" s="42" t="s">
        <v>371</v>
      </c>
      <c r="AF28" s="32">
        <f t="shared" si="0"/>
        <v>193</v>
      </c>
      <c r="AG28" s="32">
        <v>193</v>
      </c>
    </row>
    <row r="29" spans="1:33" s="33" customFormat="1" ht="49.5" x14ac:dyDescent="0.95">
      <c r="A29" s="34">
        <v>22</v>
      </c>
      <c r="B29" s="39" t="s">
        <v>271</v>
      </c>
      <c r="C29" s="34"/>
      <c r="D29" s="34"/>
      <c r="E29" s="34"/>
      <c r="F29" s="41">
        <v>7</v>
      </c>
      <c r="G29" s="41">
        <v>12</v>
      </c>
      <c r="H29" s="41">
        <v>14</v>
      </c>
      <c r="I29" s="41">
        <v>16</v>
      </c>
      <c r="J29" s="41"/>
      <c r="K29" s="41"/>
      <c r="L29" s="42"/>
      <c r="M29" s="43"/>
      <c r="N29" s="43"/>
      <c r="O29" s="43"/>
      <c r="P29" s="42"/>
      <c r="Q29" s="43"/>
      <c r="R29" s="42"/>
      <c r="S29" s="42"/>
      <c r="T29" s="43"/>
      <c r="U29" s="43"/>
      <c r="V29" s="43"/>
      <c r="W29" s="43"/>
      <c r="X29" s="44"/>
      <c r="Y29" s="43"/>
      <c r="Z29" s="44"/>
      <c r="AA29" s="43"/>
      <c r="AB29" s="43"/>
      <c r="AC29" s="43"/>
      <c r="AD29" s="43"/>
      <c r="AE29" s="42" t="s">
        <v>381</v>
      </c>
      <c r="AF29" s="32">
        <f t="shared" si="0"/>
        <v>0</v>
      </c>
      <c r="AG29" s="32" t="s">
        <v>387</v>
      </c>
    </row>
    <row r="30" spans="1:33" s="33" customFormat="1" ht="99.75" customHeight="1" x14ac:dyDescent="0.95">
      <c r="A30" s="34">
        <v>23</v>
      </c>
      <c r="B30" s="39" t="s">
        <v>272</v>
      </c>
      <c r="C30" s="34">
        <v>323526</v>
      </c>
      <c r="D30" s="40">
        <v>323830</v>
      </c>
      <c r="E30" s="34"/>
      <c r="F30" s="41">
        <v>7</v>
      </c>
      <c r="G30" s="41">
        <v>12</v>
      </c>
      <c r="H30" s="41">
        <v>13</v>
      </c>
      <c r="I30" s="41">
        <v>17</v>
      </c>
      <c r="J30" s="41"/>
      <c r="K30" s="41"/>
      <c r="L30" s="42"/>
      <c r="M30" s="43"/>
      <c r="N30" s="43"/>
      <c r="O30" s="44"/>
      <c r="P30" s="42">
        <v>2</v>
      </c>
      <c r="Q30" s="43"/>
      <c r="R30" s="42">
        <v>1</v>
      </c>
      <c r="S30" s="42"/>
      <c r="T30" s="43"/>
      <c r="U30" s="43"/>
      <c r="V30" s="43"/>
      <c r="W30" s="43"/>
      <c r="X30" s="44"/>
      <c r="Y30" s="44"/>
      <c r="Z30" s="44"/>
      <c r="AA30" s="44"/>
      <c r="AB30" s="43"/>
      <c r="AC30" s="43">
        <v>2</v>
      </c>
      <c r="AD30" s="43"/>
      <c r="AE30" s="42" t="s">
        <v>378</v>
      </c>
      <c r="AF30" s="32">
        <f t="shared" si="0"/>
        <v>304</v>
      </c>
      <c r="AG30" s="32">
        <v>304</v>
      </c>
    </row>
    <row r="31" spans="1:33" s="33" customFormat="1" ht="49.5" x14ac:dyDescent="0.95">
      <c r="A31" s="34">
        <v>24</v>
      </c>
      <c r="B31" s="39" t="s">
        <v>273</v>
      </c>
      <c r="C31" s="40"/>
      <c r="D31" s="40"/>
      <c r="E31" s="34"/>
      <c r="F31" s="41">
        <v>7</v>
      </c>
      <c r="G31" s="41">
        <v>12</v>
      </c>
      <c r="H31" s="41">
        <v>14</v>
      </c>
      <c r="I31" s="41">
        <v>16</v>
      </c>
      <c r="J31" s="41"/>
      <c r="K31" s="41"/>
      <c r="L31" s="42"/>
      <c r="M31" s="43"/>
      <c r="N31" s="44"/>
      <c r="O31" s="44"/>
      <c r="P31" s="42"/>
      <c r="Q31" s="43"/>
      <c r="R31" s="42"/>
      <c r="S31" s="42"/>
      <c r="T31" s="43"/>
      <c r="U31" s="43"/>
      <c r="V31" s="43"/>
      <c r="W31" s="43"/>
      <c r="X31" s="44"/>
      <c r="Y31" s="44"/>
      <c r="Z31" s="44"/>
      <c r="AA31" s="44"/>
      <c r="AB31" s="43"/>
      <c r="AC31" s="43"/>
      <c r="AD31" s="43"/>
      <c r="AE31" s="42" t="s">
        <v>339</v>
      </c>
      <c r="AF31" s="32">
        <f t="shared" si="0"/>
        <v>0</v>
      </c>
      <c r="AG31" s="32" t="s">
        <v>214</v>
      </c>
    </row>
    <row r="32" spans="1:33" s="33" customFormat="1" ht="99.75" customHeight="1" x14ac:dyDescent="0.95">
      <c r="A32" s="34">
        <v>25</v>
      </c>
      <c r="B32" s="39" t="s">
        <v>274</v>
      </c>
      <c r="C32" s="40">
        <v>323830</v>
      </c>
      <c r="D32" s="34">
        <v>320930</v>
      </c>
      <c r="E32" s="34"/>
      <c r="F32" s="41">
        <v>7</v>
      </c>
      <c r="G32" s="41">
        <v>12</v>
      </c>
      <c r="H32" s="41">
        <v>13</v>
      </c>
      <c r="I32" s="41">
        <v>17</v>
      </c>
      <c r="J32" s="41"/>
      <c r="K32" s="41"/>
      <c r="L32" s="42"/>
      <c r="M32" s="43"/>
      <c r="N32" s="47"/>
      <c r="O32" s="44"/>
      <c r="P32" s="42"/>
      <c r="Q32" s="43"/>
      <c r="R32" s="42"/>
      <c r="S32" s="42"/>
      <c r="T32" s="43">
        <v>1</v>
      </c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2" t="s">
        <v>388</v>
      </c>
      <c r="AF32" s="32">
        <f t="shared" si="0"/>
        <v>-2900</v>
      </c>
      <c r="AG32" s="32" t="s">
        <v>215</v>
      </c>
    </row>
    <row r="33" spans="1:217" s="33" customFormat="1" ht="99.75" customHeight="1" x14ac:dyDescent="0.95">
      <c r="A33" s="34">
        <v>26</v>
      </c>
      <c r="B33" s="39" t="s">
        <v>275</v>
      </c>
      <c r="C33" s="34">
        <v>320930</v>
      </c>
      <c r="D33" s="34">
        <v>321334</v>
      </c>
      <c r="E33" s="34"/>
      <c r="F33" s="41">
        <v>7</v>
      </c>
      <c r="G33" s="41">
        <v>12</v>
      </c>
      <c r="H33" s="41">
        <v>13</v>
      </c>
      <c r="I33" s="41">
        <v>17</v>
      </c>
      <c r="J33" s="41"/>
      <c r="K33" s="41"/>
      <c r="L33" s="42"/>
      <c r="M33" s="43"/>
      <c r="N33" s="47"/>
      <c r="O33" s="44"/>
      <c r="P33" s="42">
        <v>2</v>
      </c>
      <c r="Q33" s="43"/>
      <c r="R33" s="42">
        <v>2</v>
      </c>
      <c r="S33" s="42"/>
      <c r="T33" s="43"/>
      <c r="U33" s="43"/>
      <c r="V33" s="43"/>
      <c r="W33" s="43"/>
      <c r="X33" s="43"/>
      <c r="Y33" s="43"/>
      <c r="Z33" s="43"/>
      <c r="AA33" s="43"/>
      <c r="AB33" s="43"/>
      <c r="AC33" s="43">
        <v>4</v>
      </c>
      <c r="AD33" s="43"/>
      <c r="AE33" s="42" t="s">
        <v>400</v>
      </c>
      <c r="AF33" s="32">
        <f t="shared" si="0"/>
        <v>404</v>
      </c>
      <c r="AG33" s="32">
        <v>404</v>
      </c>
    </row>
    <row r="34" spans="1:217" s="33" customFormat="1" ht="49.5" x14ac:dyDescent="0.95">
      <c r="A34" s="34">
        <v>27</v>
      </c>
      <c r="B34" s="48" t="s">
        <v>276</v>
      </c>
      <c r="C34" s="49"/>
      <c r="D34" s="50"/>
      <c r="E34" s="49"/>
      <c r="F34" s="51"/>
      <c r="G34" s="51"/>
      <c r="H34" s="51"/>
      <c r="I34" s="51"/>
      <c r="J34" s="51"/>
      <c r="K34" s="51"/>
      <c r="L34" s="52"/>
      <c r="M34" s="53"/>
      <c r="N34" s="53"/>
      <c r="O34" s="54"/>
      <c r="P34" s="52"/>
      <c r="Q34" s="53"/>
      <c r="R34" s="52"/>
      <c r="S34" s="52"/>
      <c r="T34" s="53"/>
      <c r="U34" s="53"/>
      <c r="V34" s="53"/>
      <c r="W34" s="53"/>
      <c r="X34" s="54"/>
      <c r="Y34" s="54"/>
      <c r="Z34" s="54"/>
      <c r="AA34" s="54"/>
      <c r="AB34" s="53"/>
      <c r="AC34" s="53"/>
      <c r="AD34" s="53"/>
      <c r="AE34" s="52" t="s">
        <v>310</v>
      </c>
      <c r="AF34" s="32">
        <f t="shared" si="0"/>
        <v>0</v>
      </c>
      <c r="AG34" s="32" t="s">
        <v>213</v>
      </c>
    </row>
    <row r="35" spans="1:217" s="33" customFormat="1" ht="50" thickBot="1" x14ac:dyDescent="1">
      <c r="A35" s="34">
        <v>28</v>
      </c>
      <c r="B35" s="48" t="s">
        <v>277</v>
      </c>
      <c r="C35" s="49"/>
      <c r="D35" s="50"/>
      <c r="E35" s="49"/>
      <c r="F35" s="51"/>
      <c r="G35" s="51"/>
      <c r="H35" s="51"/>
      <c r="I35" s="51"/>
      <c r="J35" s="51"/>
      <c r="K35" s="51"/>
      <c r="L35" s="52"/>
      <c r="M35" s="53"/>
      <c r="N35" s="53"/>
      <c r="O35" s="54"/>
      <c r="P35" s="52"/>
      <c r="Q35" s="53"/>
      <c r="R35" s="52"/>
      <c r="S35" s="52"/>
      <c r="T35" s="53"/>
      <c r="U35" s="53"/>
      <c r="V35" s="53"/>
      <c r="W35" s="53"/>
      <c r="X35" s="54"/>
      <c r="Y35" s="54"/>
      <c r="Z35" s="54"/>
      <c r="AA35" s="54"/>
      <c r="AB35" s="53"/>
      <c r="AC35" s="53"/>
      <c r="AD35" s="53"/>
      <c r="AE35" s="52" t="s">
        <v>310</v>
      </c>
      <c r="AF35" s="32">
        <f t="shared" si="0"/>
        <v>0</v>
      </c>
      <c r="AG35" s="32" t="s">
        <v>213</v>
      </c>
    </row>
    <row r="36" spans="1:217" s="67" customFormat="1" ht="84.75" customHeight="1" thickTop="1" thickBot="1" x14ac:dyDescent="1">
      <c r="A36" s="317" t="s">
        <v>22</v>
      </c>
      <c r="B36" s="318"/>
      <c r="C36" s="57"/>
      <c r="D36" s="58"/>
      <c r="E36" s="59"/>
      <c r="F36" s="60"/>
      <c r="G36" s="61"/>
      <c r="H36" s="61"/>
      <c r="I36" s="61"/>
      <c r="J36" s="61"/>
      <c r="K36" s="62"/>
      <c r="L36" s="63">
        <f>SUM(L8:L35)</f>
        <v>0</v>
      </c>
      <c r="M36" s="63">
        <f t="shared" ref="M36:AC36" si="1">SUM(M8:M35)</f>
        <v>0</v>
      </c>
      <c r="N36" s="63">
        <f t="shared" si="1"/>
        <v>4</v>
      </c>
      <c r="O36" s="63">
        <f t="shared" si="1"/>
        <v>0</v>
      </c>
      <c r="P36" s="63">
        <f t="shared" si="1"/>
        <v>4</v>
      </c>
      <c r="Q36" s="63">
        <f t="shared" si="1"/>
        <v>0</v>
      </c>
      <c r="R36" s="63">
        <f t="shared" si="1"/>
        <v>7</v>
      </c>
      <c r="S36" s="63">
        <f t="shared" si="1"/>
        <v>0</v>
      </c>
      <c r="T36" s="63">
        <f t="shared" si="1"/>
        <v>1</v>
      </c>
      <c r="U36" s="63">
        <f t="shared" si="1"/>
        <v>0</v>
      </c>
      <c r="V36" s="63">
        <f t="shared" si="1"/>
        <v>14</v>
      </c>
      <c r="W36" s="63">
        <f t="shared" si="1"/>
        <v>3</v>
      </c>
      <c r="X36" s="63">
        <f t="shared" si="1"/>
        <v>0</v>
      </c>
      <c r="Y36" s="63">
        <f t="shared" si="1"/>
        <v>0</v>
      </c>
      <c r="Z36" s="63">
        <f t="shared" si="1"/>
        <v>0</v>
      </c>
      <c r="AA36" s="63">
        <f t="shared" si="1"/>
        <v>0</v>
      </c>
      <c r="AB36" s="63">
        <f t="shared" si="1"/>
        <v>0</v>
      </c>
      <c r="AC36" s="63">
        <f t="shared" si="1"/>
        <v>14</v>
      </c>
      <c r="AD36" s="63">
        <f>SUM(AD7:AD35)</f>
        <v>0</v>
      </c>
      <c r="AE36" s="63"/>
      <c r="AF36" s="32"/>
      <c r="AG36" s="32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</row>
    <row r="37" spans="1:217" s="67" customFormat="1" ht="47.25" customHeight="1" thickTop="1" thickBot="1" x14ac:dyDescent="1">
      <c r="A37" s="319"/>
      <c r="B37" s="320"/>
      <c r="C37" s="68"/>
      <c r="D37" s="69"/>
      <c r="E37" s="70"/>
      <c r="F37" s="323"/>
      <c r="G37" s="324"/>
      <c r="H37" s="324"/>
      <c r="I37" s="324"/>
      <c r="J37" s="324"/>
      <c r="K37" s="69"/>
      <c r="L37" s="292" t="s">
        <v>30</v>
      </c>
      <c r="M37" s="294" t="s">
        <v>46</v>
      </c>
      <c r="N37" s="292" t="s">
        <v>364</v>
      </c>
      <c r="O37" s="294" t="s">
        <v>48</v>
      </c>
      <c r="P37" s="294" t="s">
        <v>35</v>
      </c>
      <c r="Q37" s="331" t="s">
        <v>28</v>
      </c>
      <c r="R37" s="294" t="s">
        <v>53</v>
      </c>
      <c r="S37" s="294" t="s">
        <v>57</v>
      </c>
      <c r="T37" s="294" t="s">
        <v>58</v>
      </c>
      <c r="U37" s="294" t="s">
        <v>37</v>
      </c>
      <c r="V37" s="294" t="s">
        <v>358</v>
      </c>
      <c r="W37" s="294" t="s">
        <v>328</v>
      </c>
      <c r="X37" s="292" t="s">
        <v>137</v>
      </c>
      <c r="Y37" s="294" t="s">
        <v>140</v>
      </c>
      <c r="Z37" s="292" t="s">
        <v>33</v>
      </c>
      <c r="AA37" s="294" t="s">
        <v>141</v>
      </c>
      <c r="AB37" s="294" t="s">
        <v>198</v>
      </c>
      <c r="AC37" s="294" t="s">
        <v>406</v>
      </c>
      <c r="AD37" s="329"/>
      <c r="AE37" s="294" t="s">
        <v>23</v>
      </c>
      <c r="AF37" s="32"/>
      <c r="AG37" s="32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</row>
    <row r="38" spans="1:217" s="67" customFormat="1" ht="204.75" customHeight="1" thickTop="1" x14ac:dyDescent="0.95">
      <c r="A38" s="319"/>
      <c r="B38" s="320"/>
      <c r="C38" s="68"/>
      <c r="D38" s="69"/>
      <c r="E38" s="70"/>
      <c r="F38" s="71"/>
      <c r="G38" s="325"/>
      <c r="H38" s="325"/>
      <c r="I38" s="325"/>
      <c r="J38" s="325"/>
      <c r="K38" s="70"/>
      <c r="L38" s="293"/>
      <c r="M38" s="295"/>
      <c r="N38" s="293"/>
      <c r="O38" s="295"/>
      <c r="P38" s="295"/>
      <c r="Q38" s="332"/>
      <c r="R38" s="295"/>
      <c r="S38" s="295"/>
      <c r="T38" s="295"/>
      <c r="U38" s="295"/>
      <c r="V38" s="295"/>
      <c r="W38" s="295"/>
      <c r="X38" s="293"/>
      <c r="Y38" s="295"/>
      <c r="Z38" s="293"/>
      <c r="AA38" s="295"/>
      <c r="AB38" s="295"/>
      <c r="AC38" s="295"/>
      <c r="AD38" s="330"/>
      <c r="AE38" s="295"/>
      <c r="AF38" s="32"/>
      <c r="AG38" s="32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</row>
    <row r="39" spans="1:217" s="67" customFormat="1" ht="68.25" customHeight="1" x14ac:dyDescent="0.95">
      <c r="A39" s="321"/>
      <c r="B39" s="322"/>
      <c r="C39" s="72"/>
      <c r="D39" s="73"/>
      <c r="E39" s="74"/>
      <c r="F39" s="326"/>
      <c r="G39" s="327"/>
      <c r="H39" s="327"/>
      <c r="I39" s="327"/>
      <c r="J39" s="327"/>
      <c r="K39" s="328"/>
      <c r="L39" s="75">
        <f>L36*3200</f>
        <v>0</v>
      </c>
      <c r="M39" s="76">
        <f>M36*4000</f>
        <v>0</v>
      </c>
      <c r="N39" s="75">
        <f>N36*11200</f>
        <v>44800</v>
      </c>
      <c r="O39" s="77">
        <f>O36*38400</f>
        <v>0</v>
      </c>
      <c r="P39" s="75">
        <f>P36*68000</f>
        <v>272000</v>
      </c>
      <c r="Q39" s="78">
        <f>Q36*84000</f>
        <v>0</v>
      </c>
      <c r="R39" s="75">
        <f>R36*76000</f>
        <v>532000</v>
      </c>
      <c r="S39" s="76">
        <f>S36*84000</f>
        <v>0</v>
      </c>
      <c r="T39" s="76">
        <f>T36*80000</f>
        <v>80000</v>
      </c>
      <c r="U39" s="76">
        <f>U36*12000</f>
        <v>0</v>
      </c>
      <c r="V39" s="76">
        <f>V36*10400</f>
        <v>145600</v>
      </c>
      <c r="W39" s="76">
        <f>W36*9600</f>
        <v>28800</v>
      </c>
      <c r="X39" s="79">
        <f>X36*9000</f>
        <v>0</v>
      </c>
      <c r="Y39" s="76">
        <f>Y36*8000</f>
        <v>0</v>
      </c>
      <c r="Z39" s="79">
        <f>Z36*6500</f>
        <v>0</v>
      </c>
      <c r="AA39" s="76">
        <f>AA36*6000</f>
        <v>0</v>
      </c>
      <c r="AB39" s="76">
        <f>1*84000</f>
        <v>84000</v>
      </c>
      <c r="AC39" s="76">
        <f>2*76000</f>
        <v>152000</v>
      </c>
      <c r="AD39" s="80"/>
      <c r="AE39" s="75">
        <f>SUM(L39:AC39)</f>
        <v>1339200</v>
      </c>
      <c r="AF39" s="32"/>
      <c r="AG39" s="32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</row>
    <row r="40" spans="1:217" s="67" customFormat="1" ht="49.5" x14ac:dyDescent="0.95">
      <c r="N40" s="81"/>
      <c r="AG40" s="82"/>
    </row>
    <row r="41" spans="1:217" s="8" customFormat="1" ht="49.5" x14ac:dyDescent="0.95">
      <c r="A41" s="298" t="s">
        <v>0</v>
      </c>
      <c r="B41" s="298"/>
      <c r="C41" s="1" t="s">
        <v>1</v>
      </c>
      <c r="D41" s="1" t="s">
        <v>2</v>
      </c>
      <c r="E41" s="1"/>
      <c r="F41" s="1"/>
      <c r="G41" s="1"/>
      <c r="H41" s="1"/>
      <c r="I41" s="1"/>
      <c r="J41" s="1"/>
      <c r="K41" s="1"/>
      <c r="L41" s="2"/>
      <c r="M41" s="3"/>
      <c r="N41" s="4"/>
      <c r="O41" s="5"/>
      <c r="P41" s="2"/>
      <c r="Q41" s="3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5"/>
      <c r="AF41" s="6"/>
      <c r="AG41" s="6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</row>
    <row r="42" spans="1:217" s="8" customFormat="1" ht="50.5" x14ac:dyDescent="0.95">
      <c r="A42" s="298" t="s">
        <v>3</v>
      </c>
      <c r="B42" s="298"/>
      <c r="C42" s="1" t="s">
        <v>1</v>
      </c>
      <c r="D42" s="83" t="s">
        <v>40</v>
      </c>
      <c r="E42" s="1"/>
      <c r="F42" s="1"/>
      <c r="G42" s="1"/>
      <c r="H42" s="1"/>
      <c r="I42" s="298" t="s">
        <v>249</v>
      </c>
      <c r="J42" s="298"/>
      <c r="K42" s="298"/>
      <c r="L42" s="298"/>
      <c r="M42" s="298"/>
      <c r="N42" s="298"/>
      <c r="O42" s="298"/>
      <c r="P42" s="298"/>
      <c r="Q42" s="298"/>
      <c r="R42" s="298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6"/>
      <c r="AG42" s="6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</row>
    <row r="43" spans="1:217" s="8" customFormat="1" ht="50.5" x14ac:dyDescent="0.95">
      <c r="A43" s="299" t="s">
        <v>4</v>
      </c>
      <c r="B43" s="299"/>
      <c r="C43" s="1" t="s">
        <v>1</v>
      </c>
      <c r="D43" s="84" t="s">
        <v>41</v>
      </c>
      <c r="E43" s="9"/>
      <c r="F43" s="1"/>
      <c r="G43" s="9"/>
      <c r="H43" s="9"/>
      <c r="I43" s="10"/>
      <c r="J43" s="10"/>
      <c r="K43" s="10"/>
      <c r="L43" s="11"/>
      <c r="M43" s="3"/>
      <c r="N43" s="4"/>
      <c r="O43" s="11"/>
      <c r="P43" s="11"/>
      <c r="Q43" s="3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5"/>
      <c r="AF43" s="6"/>
      <c r="AG43" s="6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</row>
    <row r="44" spans="1:217" s="15" customFormat="1" ht="49.5" x14ac:dyDescent="0.95">
      <c r="A44" s="300" t="s">
        <v>5</v>
      </c>
      <c r="B44" s="300" t="s">
        <v>6</v>
      </c>
      <c r="C44" s="303" t="s">
        <v>7</v>
      </c>
      <c r="D44" s="304"/>
      <c r="E44" s="12" t="s">
        <v>8</v>
      </c>
      <c r="F44" s="305" t="s">
        <v>9</v>
      </c>
      <c r="G44" s="306"/>
      <c r="H44" s="306"/>
      <c r="I44" s="306"/>
      <c r="J44" s="306"/>
      <c r="K44" s="307"/>
      <c r="L44" s="308" t="s">
        <v>10</v>
      </c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296" t="s">
        <v>11</v>
      </c>
      <c r="AE44" s="296" t="s">
        <v>12</v>
      </c>
      <c r="AF44" s="13"/>
      <c r="AG44" s="13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</row>
    <row r="45" spans="1:217" s="15" customFormat="1" ht="45.75" customHeight="1" x14ac:dyDescent="0.95">
      <c r="A45" s="301"/>
      <c r="B45" s="301"/>
      <c r="C45" s="300" t="s">
        <v>13</v>
      </c>
      <c r="D45" s="300" t="s">
        <v>14</v>
      </c>
      <c r="E45" s="301" t="s">
        <v>15</v>
      </c>
      <c r="F45" s="311" t="s">
        <v>16</v>
      </c>
      <c r="G45" s="312"/>
      <c r="H45" s="312"/>
      <c r="I45" s="312"/>
      <c r="J45" s="312"/>
      <c r="K45" s="313"/>
      <c r="L45" s="296" t="s">
        <v>17</v>
      </c>
      <c r="M45" s="296" t="s">
        <v>363</v>
      </c>
      <c r="N45" s="296" t="s">
        <v>19</v>
      </c>
      <c r="O45" s="296" t="s">
        <v>47</v>
      </c>
      <c r="P45" s="296" t="s">
        <v>18</v>
      </c>
      <c r="Q45" s="316" t="s">
        <v>31</v>
      </c>
      <c r="R45" s="296" t="s">
        <v>54</v>
      </c>
      <c r="S45" s="314" t="s">
        <v>56</v>
      </c>
      <c r="T45" s="314" t="s">
        <v>59</v>
      </c>
      <c r="U45" s="296" t="s">
        <v>55</v>
      </c>
      <c r="V45" s="296" t="s">
        <v>357</v>
      </c>
      <c r="W45" s="296" t="s">
        <v>327</v>
      </c>
      <c r="X45" s="296" t="s">
        <v>136</v>
      </c>
      <c r="Y45" s="296" t="s">
        <v>138</v>
      </c>
      <c r="Z45" s="296" t="s">
        <v>32</v>
      </c>
      <c r="AA45" s="296" t="s">
        <v>139</v>
      </c>
      <c r="AB45" s="296" t="s">
        <v>111</v>
      </c>
      <c r="AC45" s="296" t="s">
        <v>66</v>
      </c>
      <c r="AD45" s="310"/>
      <c r="AE45" s="310"/>
      <c r="AF45" s="13"/>
      <c r="AG45" s="13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</row>
    <row r="46" spans="1:217" s="15" customFormat="1" ht="192.75" customHeight="1" x14ac:dyDescent="0.95">
      <c r="A46" s="302"/>
      <c r="B46" s="302"/>
      <c r="C46" s="302"/>
      <c r="D46" s="302"/>
      <c r="E46" s="302"/>
      <c r="F46" s="16" t="s">
        <v>20</v>
      </c>
      <c r="G46" s="16" t="s">
        <v>21</v>
      </c>
      <c r="H46" s="16" t="s">
        <v>20</v>
      </c>
      <c r="I46" s="16" t="s">
        <v>21</v>
      </c>
      <c r="J46" s="16" t="s">
        <v>20</v>
      </c>
      <c r="K46" s="16" t="s">
        <v>21</v>
      </c>
      <c r="L46" s="297"/>
      <c r="M46" s="297"/>
      <c r="N46" s="297"/>
      <c r="O46" s="297"/>
      <c r="P46" s="297"/>
      <c r="Q46" s="316"/>
      <c r="R46" s="297"/>
      <c r="S46" s="315"/>
      <c r="T46" s="315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13"/>
      <c r="AG46" s="13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</row>
    <row r="47" spans="1:217" s="15" customFormat="1" ht="49.5" x14ac:dyDescent="0.95">
      <c r="A47" s="17"/>
      <c r="B47" s="18"/>
      <c r="C47" s="18"/>
      <c r="D47" s="17"/>
      <c r="E47" s="17"/>
      <c r="F47" s="19"/>
      <c r="G47" s="19"/>
      <c r="H47" s="19"/>
      <c r="I47" s="19"/>
      <c r="J47" s="19"/>
      <c r="K47" s="19"/>
      <c r="L47" s="20">
        <v>3200</v>
      </c>
      <c r="M47" s="21">
        <v>11200</v>
      </c>
      <c r="N47" s="20">
        <v>4800</v>
      </c>
      <c r="O47" s="20">
        <v>38400</v>
      </c>
      <c r="P47" s="20">
        <v>68000</v>
      </c>
      <c r="Q47" s="21">
        <v>84000</v>
      </c>
      <c r="R47" s="20">
        <v>76000</v>
      </c>
      <c r="S47" s="21">
        <v>84000</v>
      </c>
      <c r="T47" s="21">
        <v>80000</v>
      </c>
      <c r="U47" s="21">
        <v>12000</v>
      </c>
      <c r="V47" s="21">
        <v>10400</v>
      </c>
      <c r="W47" s="21">
        <v>9600</v>
      </c>
      <c r="X47" s="22">
        <v>9000</v>
      </c>
      <c r="Y47" s="21">
        <v>8000</v>
      </c>
      <c r="Z47" s="22">
        <v>6500</v>
      </c>
      <c r="AA47" s="21">
        <v>6000</v>
      </c>
      <c r="AB47" s="21">
        <v>84000</v>
      </c>
      <c r="AC47" s="20">
        <v>76000</v>
      </c>
      <c r="AD47" s="23"/>
      <c r="AE47" s="17"/>
      <c r="AF47" s="13"/>
      <c r="AG47" s="13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</row>
    <row r="48" spans="1:217" s="33" customFormat="1" ht="49.5" x14ac:dyDescent="0.95">
      <c r="A48" s="34">
        <v>1</v>
      </c>
      <c r="B48" s="48" t="s">
        <v>250</v>
      </c>
      <c r="C48" s="49"/>
      <c r="D48" s="50"/>
      <c r="E48" s="49"/>
      <c r="F48" s="51"/>
      <c r="G48" s="51"/>
      <c r="H48" s="51"/>
      <c r="I48" s="51"/>
      <c r="J48" s="51"/>
      <c r="K48" s="51"/>
      <c r="L48" s="52"/>
      <c r="M48" s="53"/>
      <c r="N48" s="53"/>
      <c r="O48" s="54"/>
      <c r="P48" s="52"/>
      <c r="Q48" s="53"/>
      <c r="R48" s="52"/>
      <c r="S48" s="52"/>
      <c r="T48" s="53"/>
      <c r="U48" s="53"/>
      <c r="V48" s="53"/>
      <c r="W48" s="53"/>
      <c r="X48" s="54"/>
      <c r="Y48" s="54"/>
      <c r="Z48" s="54"/>
      <c r="AA48" s="54"/>
      <c r="AB48" s="53"/>
      <c r="AC48" s="53"/>
      <c r="AD48" s="53"/>
      <c r="AE48" s="52" t="s">
        <v>310</v>
      </c>
      <c r="AF48" s="32">
        <f>D48-C48</f>
        <v>0</v>
      </c>
      <c r="AG48" s="32" t="s">
        <v>213</v>
      </c>
    </row>
    <row r="49" spans="1:33" s="33" customFormat="1" ht="49.5" x14ac:dyDescent="0.95">
      <c r="A49" s="34">
        <v>2</v>
      </c>
      <c r="B49" s="39" t="s">
        <v>251</v>
      </c>
      <c r="C49" s="34"/>
      <c r="D49" s="34"/>
      <c r="E49" s="34"/>
      <c r="F49" s="41">
        <v>7</v>
      </c>
      <c r="G49" s="41">
        <v>12</v>
      </c>
      <c r="H49" s="41">
        <v>14</v>
      </c>
      <c r="I49" s="41">
        <v>16</v>
      </c>
      <c r="J49" s="41"/>
      <c r="K49" s="41"/>
      <c r="L49" s="42"/>
      <c r="M49" s="43"/>
      <c r="N49" s="43"/>
      <c r="O49" s="43"/>
      <c r="P49" s="42"/>
      <c r="Q49" s="43"/>
      <c r="R49" s="42"/>
      <c r="S49" s="42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2" t="s">
        <v>339</v>
      </c>
      <c r="AF49" s="32">
        <f t="shared" ref="AF49:AF75" si="2">D49-C49</f>
        <v>0</v>
      </c>
      <c r="AG49" s="32" t="s">
        <v>214</v>
      </c>
    </row>
    <row r="50" spans="1:33" s="33" customFormat="1" ht="49.5" x14ac:dyDescent="0.95">
      <c r="A50" s="34">
        <v>3</v>
      </c>
      <c r="B50" s="39" t="s">
        <v>252</v>
      </c>
      <c r="C50" s="40"/>
      <c r="D50" s="34"/>
      <c r="E50" s="34"/>
      <c r="F50" s="41">
        <v>7</v>
      </c>
      <c r="G50" s="41">
        <v>12</v>
      </c>
      <c r="H50" s="41">
        <v>14</v>
      </c>
      <c r="I50" s="41">
        <v>16</v>
      </c>
      <c r="J50" s="41"/>
      <c r="K50" s="41"/>
      <c r="L50" s="42"/>
      <c r="M50" s="43"/>
      <c r="N50" s="43"/>
      <c r="O50" s="44"/>
      <c r="P50" s="42"/>
      <c r="Q50" s="43"/>
      <c r="R50" s="42"/>
      <c r="S50" s="42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2" t="s">
        <v>339</v>
      </c>
      <c r="AF50" s="32">
        <f t="shared" si="2"/>
        <v>0</v>
      </c>
      <c r="AG50" s="32" t="s">
        <v>214</v>
      </c>
    </row>
    <row r="51" spans="1:33" s="33" customFormat="1" ht="49.5" x14ac:dyDescent="0.95">
      <c r="A51" s="34">
        <v>4</v>
      </c>
      <c r="B51" s="39" t="s">
        <v>253</v>
      </c>
      <c r="C51" s="34"/>
      <c r="D51" s="34"/>
      <c r="E51" s="34"/>
      <c r="F51" s="41">
        <v>7</v>
      </c>
      <c r="G51" s="41">
        <v>12</v>
      </c>
      <c r="H51" s="41">
        <v>14</v>
      </c>
      <c r="I51" s="41">
        <v>16</v>
      </c>
      <c r="J51" s="41"/>
      <c r="K51" s="41"/>
      <c r="L51" s="42"/>
      <c r="M51" s="43"/>
      <c r="N51" s="43"/>
      <c r="O51" s="44"/>
      <c r="P51" s="42"/>
      <c r="Q51" s="43"/>
      <c r="R51" s="42"/>
      <c r="S51" s="42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2" t="s">
        <v>339</v>
      </c>
      <c r="AF51" s="32">
        <f t="shared" si="2"/>
        <v>0</v>
      </c>
      <c r="AG51" s="32" t="s">
        <v>214</v>
      </c>
    </row>
    <row r="52" spans="1:33" s="33" customFormat="1" ht="49.5" x14ac:dyDescent="0.95">
      <c r="A52" s="34">
        <v>5</v>
      </c>
      <c r="B52" s="48" t="s">
        <v>254</v>
      </c>
      <c r="C52" s="49"/>
      <c r="D52" s="50"/>
      <c r="E52" s="49"/>
      <c r="F52" s="51"/>
      <c r="G52" s="51"/>
      <c r="H52" s="51"/>
      <c r="I52" s="51"/>
      <c r="J52" s="51"/>
      <c r="K52" s="51"/>
      <c r="L52" s="52"/>
      <c r="M52" s="53"/>
      <c r="N52" s="53"/>
      <c r="O52" s="54"/>
      <c r="P52" s="52"/>
      <c r="Q52" s="53"/>
      <c r="R52" s="52"/>
      <c r="S52" s="52"/>
      <c r="T52" s="53"/>
      <c r="U52" s="53"/>
      <c r="V52" s="53"/>
      <c r="W52" s="53"/>
      <c r="X52" s="54"/>
      <c r="Y52" s="54"/>
      <c r="Z52" s="54"/>
      <c r="AA52" s="54"/>
      <c r="AB52" s="53"/>
      <c r="AC52" s="53"/>
      <c r="AD52" s="53"/>
      <c r="AE52" s="52" t="s">
        <v>310</v>
      </c>
      <c r="AF52" s="32">
        <f t="shared" si="2"/>
        <v>0</v>
      </c>
      <c r="AG52" s="32" t="s">
        <v>213</v>
      </c>
    </row>
    <row r="53" spans="1:33" s="33" customFormat="1" ht="49.5" x14ac:dyDescent="0.95">
      <c r="A53" s="34">
        <v>6</v>
      </c>
      <c r="B53" s="45" t="s">
        <v>255</v>
      </c>
      <c r="C53" s="34"/>
      <c r="D53" s="40"/>
      <c r="E53" s="34"/>
      <c r="F53" s="41">
        <v>7</v>
      </c>
      <c r="G53" s="41">
        <v>12</v>
      </c>
      <c r="H53" s="41"/>
      <c r="I53" s="41"/>
      <c r="J53" s="41"/>
      <c r="K53" s="41"/>
      <c r="L53" s="42"/>
      <c r="M53" s="43"/>
      <c r="N53" s="43"/>
      <c r="O53" s="44"/>
      <c r="P53" s="42"/>
      <c r="Q53" s="43"/>
      <c r="R53" s="42"/>
      <c r="S53" s="42"/>
      <c r="T53" s="43">
        <v>1</v>
      </c>
      <c r="U53" s="43"/>
      <c r="V53" s="43"/>
      <c r="W53" s="43"/>
      <c r="X53" s="44"/>
      <c r="Y53" s="44"/>
      <c r="Z53" s="44"/>
      <c r="AA53" s="44"/>
      <c r="AB53" s="43"/>
      <c r="AC53" s="43"/>
      <c r="AD53" s="43"/>
      <c r="AE53" s="42" t="s">
        <v>324</v>
      </c>
      <c r="AF53" s="32">
        <f t="shared" si="2"/>
        <v>0</v>
      </c>
      <c r="AG53" s="32" t="s">
        <v>214</v>
      </c>
    </row>
    <row r="54" spans="1:33" s="33" customFormat="1" ht="49.5" x14ac:dyDescent="0.95">
      <c r="A54" s="34">
        <v>7</v>
      </c>
      <c r="B54" s="39" t="s">
        <v>256</v>
      </c>
      <c r="C54" s="40"/>
      <c r="D54" s="40"/>
      <c r="E54" s="34"/>
      <c r="F54" s="41">
        <v>7</v>
      </c>
      <c r="G54" s="41">
        <v>12</v>
      </c>
      <c r="H54" s="41">
        <v>14</v>
      </c>
      <c r="I54" s="41">
        <v>16</v>
      </c>
      <c r="J54" s="41"/>
      <c r="K54" s="41"/>
      <c r="L54" s="42"/>
      <c r="M54" s="43"/>
      <c r="N54" s="43"/>
      <c r="O54" s="44"/>
      <c r="P54" s="42"/>
      <c r="Q54" s="43"/>
      <c r="R54" s="42"/>
      <c r="S54" s="42"/>
      <c r="T54" s="43"/>
      <c r="U54" s="43"/>
      <c r="V54" s="43"/>
      <c r="W54" s="43"/>
      <c r="X54" s="44"/>
      <c r="Y54" s="43"/>
      <c r="Z54" s="44"/>
      <c r="AA54" s="43"/>
      <c r="AB54" s="43"/>
      <c r="AC54" s="43"/>
      <c r="AD54" s="43"/>
      <c r="AE54" s="42" t="s">
        <v>339</v>
      </c>
      <c r="AF54" s="32">
        <f t="shared" si="2"/>
        <v>0</v>
      </c>
      <c r="AG54" s="32" t="s">
        <v>214</v>
      </c>
    </row>
    <row r="55" spans="1:33" s="33" customFormat="1" ht="49.5" x14ac:dyDescent="0.95">
      <c r="A55" s="34">
        <v>8</v>
      </c>
      <c r="B55" s="39" t="s">
        <v>257</v>
      </c>
      <c r="C55" s="40"/>
      <c r="D55" s="40"/>
      <c r="E55" s="40"/>
      <c r="F55" s="41">
        <v>7</v>
      </c>
      <c r="G55" s="41">
        <v>12</v>
      </c>
      <c r="H55" s="41">
        <v>14</v>
      </c>
      <c r="I55" s="41">
        <v>16</v>
      </c>
      <c r="J55" s="41"/>
      <c r="K55" s="41"/>
      <c r="L55" s="42"/>
      <c r="M55" s="43"/>
      <c r="N55" s="43"/>
      <c r="O55" s="44"/>
      <c r="P55" s="42"/>
      <c r="Q55" s="43"/>
      <c r="R55" s="42"/>
      <c r="S55" s="42"/>
      <c r="T55" s="43"/>
      <c r="U55" s="43"/>
      <c r="V55" s="43"/>
      <c r="W55" s="43"/>
      <c r="X55" s="44"/>
      <c r="Y55" s="44"/>
      <c r="Z55" s="44"/>
      <c r="AA55" s="44"/>
      <c r="AB55" s="43"/>
      <c r="AC55" s="43"/>
      <c r="AD55" s="43"/>
      <c r="AE55" s="42" t="s">
        <v>339</v>
      </c>
      <c r="AF55" s="32">
        <f t="shared" si="2"/>
        <v>0</v>
      </c>
      <c r="AG55" s="32" t="s">
        <v>214</v>
      </c>
    </row>
    <row r="56" spans="1:33" s="33" customFormat="1" ht="75.75" customHeight="1" x14ac:dyDescent="0.95">
      <c r="A56" s="34">
        <v>9</v>
      </c>
      <c r="B56" s="39" t="s">
        <v>258</v>
      </c>
      <c r="C56" s="40"/>
      <c r="D56" s="40"/>
      <c r="E56" s="34"/>
      <c r="F56" s="41">
        <v>7</v>
      </c>
      <c r="G56" s="41">
        <v>12</v>
      </c>
      <c r="H56" s="41">
        <v>14</v>
      </c>
      <c r="I56" s="41">
        <v>16</v>
      </c>
      <c r="J56" s="41"/>
      <c r="K56" s="41"/>
      <c r="L56" s="42"/>
      <c r="M56" s="43"/>
      <c r="N56" s="43"/>
      <c r="O56" s="43"/>
      <c r="P56" s="42"/>
      <c r="Q56" s="43"/>
      <c r="R56" s="42"/>
      <c r="S56" s="42"/>
      <c r="T56" s="43"/>
      <c r="U56" s="43"/>
      <c r="V56" s="43"/>
      <c r="W56" s="43"/>
      <c r="X56" s="44"/>
      <c r="Y56" s="43"/>
      <c r="Z56" s="44"/>
      <c r="AA56" s="43"/>
      <c r="AB56" s="43"/>
      <c r="AC56" s="43"/>
      <c r="AD56" s="43"/>
      <c r="AE56" s="42" t="s">
        <v>339</v>
      </c>
      <c r="AF56" s="32">
        <f t="shared" si="2"/>
        <v>0</v>
      </c>
      <c r="AG56" s="32" t="s">
        <v>214</v>
      </c>
    </row>
    <row r="57" spans="1:33" s="33" customFormat="1" ht="49.5" x14ac:dyDescent="0.95">
      <c r="A57" s="34">
        <v>10</v>
      </c>
      <c r="B57" s="39" t="s">
        <v>259</v>
      </c>
      <c r="C57" s="40"/>
      <c r="D57" s="40"/>
      <c r="E57" s="34"/>
      <c r="F57" s="41">
        <v>7</v>
      </c>
      <c r="G57" s="41">
        <v>12</v>
      </c>
      <c r="H57" s="41">
        <v>14</v>
      </c>
      <c r="I57" s="41">
        <v>16</v>
      </c>
      <c r="J57" s="41"/>
      <c r="K57" s="41"/>
      <c r="L57" s="42"/>
      <c r="M57" s="43"/>
      <c r="N57" s="44"/>
      <c r="O57" s="43"/>
      <c r="P57" s="42"/>
      <c r="Q57" s="43"/>
      <c r="R57" s="42"/>
      <c r="S57" s="42"/>
      <c r="T57" s="43"/>
      <c r="U57" s="43"/>
      <c r="V57" s="43"/>
      <c r="W57" s="43"/>
      <c r="X57" s="46"/>
      <c r="Y57" s="44"/>
      <c r="Z57" s="46"/>
      <c r="AA57" s="44"/>
      <c r="AB57" s="43"/>
      <c r="AC57" s="43"/>
      <c r="AD57" s="43"/>
      <c r="AE57" s="42" t="s">
        <v>339</v>
      </c>
      <c r="AF57" s="32">
        <f t="shared" si="2"/>
        <v>0</v>
      </c>
      <c r="AG57" s="32" t="s">
        <v>214</v>
      </c>
    </row>
    <row r="58" spans="1:33" s="33" customFormat="1" ht="84" customHeight="1" x14ac:dyDescent="0.95">
      <c r="A58" s="34">
        <v>11</v>
      </c>
      <c r="B58" s="39" t="s">
        <v>260</v>
      </c>
      <c r="C58" s="40">
        <v>300151</v>
      </c>
      <c r="D58" s="34">
        <v>300364</v>
      </c>
      <c r="E58" s="34"/>
      <c r="F58" s="41">
        <v>7</v>
      </c>
      <c r="G58" s="41">
        <v>12</v>
      </c>
      <c r="H58" s="41">
        <v>13</v>
      </c>
      <c r="I58" s="41">
        <v>17</v>
      </c>
      <c r="J58" s="41"/>
      <c r="K58" s="41"/>
      <c r="L58" s="42"/>
      <c r="M58" s="43"/>
      <c r="N58" s="44"/>
      <c r="O58" s="44"/>
      <c r="P58" s="42">
        <v>1</v>
      </c>
      <c r="Q58" s="43"/>
      <c r="R58" s="42">
        <v>1</v>
      </c>
      <c r="S58" s="42"/>
      <c r="T58" s="43"/>
      <c r="U58" s="43"/>
      <c r="V58" s="43"/>
      <c r="W58" s="43"/>
      <c r="X58" s="44"/>
      <c r="Y58" s="44"/>
      <c r="Z58" s="44"/>
      <c r="AA58" s="44"/>
      <c r="AB58" s="43"/>
      <c r="AC58" s="43"/>
      <c r="AD58" s="43"/>
      <c r="AE58" s="42" t="s">
        <v>341</v>
      </c>
      <c r="AF58" s="32">
        <f t="shared" si="2"/>
        <v>213</v>
      </c>
      <c r="AG58" s="32">
        <v>213</v>
      </c>
    </row>
    <row r="59" spans="1:33" s="33" customFormat="1" ht="84" customHeight="1" x14ac:dyDescent="0.95">
      <c r="A59" s="34">
        <v>12</v>
      </c>
      <c r="B59" s="39" t="s">
        <v>261</v>
      </c>
      <c r="C59" s="34">
        <v>300364</v>
      </c>
      <c r="D59" s="34">
        <v>300756</v>
      </c>
      <c r="E59" s="34"/>
      <c r="F59" s="41">
        <v>7</v>
      </c>
      <c r="G59" s="41">
        <v>12</v>
      </c>
      <c r="H59" s="41">
        <v>13</v>
      </c>
      <c r="I59" s="41">
        <v>17</v>
      </c>
      <c r="J59" s="41"/>
      <c r="K59" s="41"/>
      <c r="L59" s="42"/>
      <c r="M59" s="43"/>
      <c r="N59" s="47"/>
      <c r="O59" s="44"/>
      <c r="P59" s="42">
        <v>2</v>
      </c>
      <c r="Q59" s="43"/>
      <c r="R59" s="42">
        <v>2</v>
      </c>
      <c r="S59" s="42"/>
      <c r="T59" s="43"/>
      <c r="U59" s="43"/>
      <c r="V59" s="43"/>
      <c r="W59" s="43"/>
      <c r="X59" s="43"/>
      <c r="Y59" s="43"/>
      <c r="Z59" s="44"/>
      <c r="AA59" s="44"/>
      <c r="AB59" s="43"/>
      <c r="AC59" s="43"/>
      <c r="AD59" s="43"/>
      <c r="AE59" s="42" t="s">
        <v>347</v>
      </c>
      <c r="AF59" s="32">
        <f t="shared" si="2"/>
        <v>392</v>
      </c>
      <c r="AG59" s="32">
        <v>392</v>
      </c>
    </row>
    <row r="60" spans="1:33" s="33" customFormat="1" ht="84" customHeight="1" x14ac:dyDescent="0.95">
      <c r="A60" s="34">
        <v>13</v>
      </c>
      <c r="B60" s="45" t="s">
        <v>262</v>
      </c>
      <c r="C60" s="34">
        <v>300756</v>
      </c>
      <c r="D60" s="40">
        <v>300957</v>
      </c>
      <c r="E60" s="34"/>
      <c r="F60" s="41">
        <v>7</v>
      </c>
      <c r="G60" s="41">
        <v>12</v>
      </c>
      <c r="H60" s="41"/>
      <c r="I60" s="41"/>
      <c r="J60" s="41"/>
      <c r="K60" s="41"/>
      <c r="L60" s="42"/>
      <c r="M60" s="43"/>
      <c r="N60" s="43"/>
      <c r="O60" s="44"/>
      <c r="P60" s="42">
        <v>1</v>
      </c>
      <c r="Q60" s="43"/>
      <c r="R60" s="42">
        <v>1</v>
      </c>
      <c r="S60" s="42"/>
      <c r="T60" s="43"/>
      <c r="U60" s="43"/>
      <c r="V60" s="43"/>
      <c r="W60" s="43"/>
      <c r="X60" s="44"/>
      <c r="Y60" s="44"/>
      <c r="Z60" s="44"/>
      <c r="AA60" s="44"/>
      <c r="AB60" s="43"/>
      <c r="AC60" s="43"/>
      <c r="AD60" s="43"/>
      <c r="AE60" s="42" t="s">
        <v>341</v>
      </c>
      <c r="AF60" s="32">
        <f t="shared" si="2"/>
        <v>201</v>
      </c>
      <c r="AG60" s="32">
        <v>201</v>
      </c>
    </row>
    <row r="61" spans="1:33" s="33" customFormat="1" ht="84" customHeight="1" x14ac:dyDescent="0.95">
      <c r="A61" s="34">
        <v>14</v>
      </c>
      <c r="B61" s="39" t="s">
        <v>263</v>
      </c>
      <c r="C61" s="40">
        <v>300957</v>
      </c>
      <c r="D61" s="34">
        <v>301347</v>
      </c>
      <c r="E61" s="34"/>
      <c r="F61" s="41">
        <v>7</v>
      </c>
      <c r="G61" s="41">
        <v>12</v>
      </c>
      <c r="H61" s="41">
        <v>13</v>
      </c>
      <c r="I61" s="41">
        <v>17</v>
      </c>
      <c r="J61" s="41"/>
      <c r="K61" s="41"/>
      <c r="L61" s="42"/>
      <c r="M61" s="42"/>
      <c r="N61" s="43"/>
      <c r="O61" s="44"/>
      <c r="P61" s="42"/>
      <c r="Q61" s="43"/>
      <c r="R61" s="42">
        <v>2</v>
      </c>
      <c r="S61" s="42"/>
      <c r="T61" s="43"/>
      <c r="U61" s="43"/>
      <c r="V61" s="43"/>
      <c r="W61" s="43"/>
      <c r="X61" s="43"/>
      <c r="Y61" s="43"/>
      <c r="Z61" s="43"/>
      <c r="AA61" s="43"/>
      <c r="AB61" s="43"/>
      <c r="AC61" s="43">
        <v>4</v>
      </c>
      <c r="AD61" s="43"/>
      <c r="AE61" s="42" t="s">
        <v>351</v>
      </c>
      <c r="AF61" s="32">
        <f t="shared" si="2"/>
        <v>390</v>
      </c>
      <c r="AG61" s="32">
        <v>390</v>
      </c>
    </row>
    <row r="62" spans="1:33" s="33" customFormat="1" ht="84" customHeight="1" x14ac:dyDescent="0.95">
      <c r="A62" s="34">
        <v>15</v>
      </c>
      <c r="B62" s="39" t="s">
        <v>264</v>
      </c>
      <c r="C62" s="34">
        <v>301347</v>
      </c>
      <c r="D62" s="34">
        <v>301613</v>
      </c>
      <c r="E62" s="34"/>
      <c r="F62" s="41">
        <v>7</v>
      </c>
      <c r="G62" s="41">
        <v>12</v>
      </c>
      <c r="H62" s="41">
        <v>13</v>
      </c>
      <c r="I62" s="41">
        <v>17</v>
      </c>
      <c r="J62" s="41"/>
      <c r="K62" s="41"/>
      <c r="L62" s="42"/>
      <c r="M62" s="43"/>
      <c r="N62" s="43"/>
      <c r="O62" s="44"/>
      <c r="P62" s="42"/>
      <c r="Q62" s="43"/>
      <c r="R62" s="42"/>
      <c r="S62" s="42">
        <v>1</v>
      </c>
      <c r="T62" s="43"/>
      <c r="U62" s="43"/>
      <c r="V62" s="43"/>
      <c r="W62" s="43">
        <v>3</v>
      </c>
      <c r="X62" s="44"/>
      <c r="Y62" s="44"/>
      <c r="Z62" s="44"/>
      <c r="AA62" s="44"/>
      <c r="AB62" s="43"/>
      <c r="AC62" s="43"/>
      <c r="AD62" s="43"/>
      <c r="AE62" s="42" t="s">
        <v>354</v>
      </c>
      <c r="AF62" s="32">
        <f t="shared" si="2"/>
        <v>266</v>
      </c>
      <c r="AG62" s="32">
        <v>266</v>
      </c>
    </row>
    <row r="63" spans="1:33" s="33" customFormat="1" ht="84" customHeight="1" x14ac:dyDescent="0.95">
      <c r="A63" s="34">
        <v>16</v>
      </c>
      <c r="B63" s="39" t="s">
        <v>265</v>
      </c>
      <c r="C63" s="34">
        <v>301613</v>
      </c>
      <c r="D63" s="34">
        <v>301813</v>
      </c>
      <c r="E63" s="34"/>
      <c r="F63" s="41">
        <v>7</v>
      </c>
      <c r="G63" s="41">
        <v>12</v>
      </c>
      <c r="H63" s="41">
        <v>13</v>
      </c>
      <c r="I63" s="41">
        <v>17</v>
      </c>
      <c r="J63" s="41"/>
      <c r="K63" s="41"/>
      <c r="L63" s="42"/>
      <c r="M63" s="43"/>
      <c r="N63" s="43"/>
      <c r="O63" s="43"/>
      <c r="P63" s="42"/>
      <c r="Q63" s="43"/>
      <c r="R63" s="42"/>
      <c r="S63" s="42"/>
      <c r="T63" s="43"/>
      <c r="U63" s="43"/>
      <c r="V63" s="43">
        <v>8</v>
      </c>
      <c r="W63" s="43"/>
      <c r="X63" s="43"/>
      <c r="Y63" s="43"/>
      <c r="Z63" s="43"/>
      <c r="AA63" s="43"/>
      <c r="AB63" s="43"/>
      <c r="AC63" s="43"/>
      <c r="AD63" s="43"/>
      <c r="AE63" s="42" t="s">
        <v>360</v>
      </c>
      <c r="AF63" s="32">
        <f t="shared" si="2"/>
        <v>200</v>
      </c>
      <c r="AG63" s="32">
        <v>200</v>
      </c>
    </row>
    <row r="64" spans="1:33" s="33" customFormat="1" ht="84" customHeight="1" x14ac:dyDescent="0.95">
      <c r="A64" s="34">
        <v>17</v>
      </c>
      <c r="B64" s="39" t="s">
        <v>266</v>
      </c>
      <c r="C64" s="34">
        <v>301813</v>
      </c>
      <c r="D64" s="40">
        <v>301914</v>
      </c>
      <c r="E64" s="34"/>
      <c r="F64" s="41">
        <v>7</v>
      </c>
      <c r="G64" s="41">
        <v>12</v>
      </c>
      <c r="H64" s="41">
        <v>13</v>
      </c>
      <c r="I64" s="41">
        <v>17</v>
      </c>
      <c r="J64" s="41"/>
      <c r="K64" s="41"/>
      <c r="L64" s="42"/>
      <c r="M64" s="43"/>
      <c r="N64" s="44"/>
      <c r="O64" s="44"/>
      <c r="P64" s="42"/>
      <c r="Q64" s="43"/>
      <c r="R64" s="42"/>
      <c r="S64" s="42"/>
      <c r="T64" s="43"/>
      <c r="U64" s="43"/>
      <c r="V64" s="43">
        <v>4</v>
      </c>
      <c r="W64" s="43"/>
      <c r="X64" s="44"/>
      <c r="Y64" s="43"/>
      <c r="Z64" s="44"/>
      <c r="AA64" s="43"/>
      <c r="AB64" s="43"/>
      <c r="AC64" s="43"/>
      <c r="AD64" s="43"/>
      <c r="AE64" s="42" t="s">
        <v>361</v>
      </c>
      <c r="AF64" s="32">
        <f t="shared" si="2"/>
        <v>101</v>
      </c>
      <c r="AG64" s="32">
        <v>101</v>
      </c>
    </row>
    <row r="65" spans="1:217" s="33" customFormat="1" ht="84" customHeight="1" x14ac:dyDescent="0.95">
      <c r="A65" s="34">
        <v>18</v>
      </c>
      <c r="B65" s="39" t="s">
        <v>267</v>
      </c>
      <c r="C65" s="40">
        <v>301914</v>
      </c>
      <c r="D65" s="34">
        <v>302135</v>
      </c>
      <c r="E65" s="34"/>
      <c r="F65" s="41">
        <v>7</v>
      </c>
      <c r="G65" s="41">
        <v>12</v>
      </c>
      <c r="H65" s="41">
        <v>13</v>
      </c>
      <c r="I65" s="41">
        <v>17</v>
      </c>
      <c r="J65" s="41"/>
      <c r="K65" s="41"/>
      <c r="L65" s="42"/>
      <c r="M65" s="43">
        <v>1</v>
      </c>
      <c r="N65" s="43"/>
      <c r="O65" s="44"/>
      <c r="P65" s="42"/>
      <c r="Q65" s="43"/>
      <c r="R65" s="42"/>
      <c r="S65" s="42"/>
      <c r="T65" s="43"/>
      <c r="U65" s="43">
        <v>4</v>
      </c>
      <c r="V65" s="43">
        <v>6</v>
      </c>
      <c r="W65" s="43"/>
      <c r="X65" s="44"/>
      <c r="Y65" s="44"/>
      <c r="Z65" s="44"/>
      <c r="AA65" s="44"/>
      <c r="AB65" s="43"/>
      <c r="AC65" s="43"/>
      <c r="AD65" s="43"/>
      <c r="AE65" s="42" t="s">
        <v>365</v>
      </c>
      <c r="AF65" s="32">
        <f t="shared" si="2"/>
        <v>221</v>
      </c>
      <c r="AG65" s="32">
        <v>221</v>
      </c>
    </row>
    <row r="66" spans="1:217" s="33" customFormat="1" ht="84" customHeight="1" x14ac:dyDescent="0.95">
      <c r="A66" s="34">
        <v>19</v>
      </c>
      <c r="B66" s="39" t="s">
        <v>268</v>
      </c>
      <c r="C66" s="34">
        <v>302135</v>
      </c>
      <c r="D66" s="40">
        <v>302543</v>
      </c>
      <c r="E66" s="34"/>
      <c r="F66" s="41">
        <v>7</v>
      </c>
      <c r="G66" s="41">
        <v>12</v>
      </c>
      <c r="H66" s="41">
        <v>13</v>
      </c>
      <c r="I66" s="41">
        <v>17</v>
      </c>
      <c r="J66" s="41"/>
      <c r="K66" s="41"/>
      <c r="L66" s="42"/>
      <c r="M66" s="43"/>
      <c r="N66" s="43"/>
      <c r="O66" s="44"/>
      <c r="P66" s="42"/>
      <c r="Q66" s="43"/>
      <c r="R66" s="42">
        <v>2</v>
      </c>
      <c r="S66" s="42"/>
      <c r="T66" s="43"/>
      <c r="U66" s="43"/>
      <c r="V66" s="43"/>
      <c r="W66" s="43"/>
      <c r="X66" s="43"/>
      <c r="Y66" s="43"/>
      <c r="Z66" s="43"/>
      <c r="AA66" s="43"/>
      <c r="AB66" s="43"/>
      <c r="AC66" s="43">
        <v>4</v>
      </c>
      <c r="AD66" s="43"/>
      <c r="AE66" s="42" t="s">
        <v>351</v>
      </c>
      <c r="AF66" s="32">
        <f t="shared" si="2"/>
        <v>408</v>
      </c>
      <c r="AG66" s="32">
        <v>408</v>
      </c>
    </row>
    <row r="67" spans="1:217" s="33" customFormat="1" ht="84" customHeight="1" x14ac:dyDescent="0.95">
      <c r="A67" s="34">
        <v>20</v>
      </c>
      <c r="B67" s="45" t="s">
        <v>269</v>
      </c>
      <c r="C67" s="40">
        <v>302543</v>
      </c>
      <c r="D67" s="40">
        <v>302744</v>
      </c>
      <c r="E67" s="34"/>
      <c r="F67" s="41">
        <v>7</v>
      </c>
      <c r="G67" s="41">
        <v>12</v>
      </c>
      <c r="H67" s="41">
        <v>13</v>
      </c>
      <c r="I67" s="41">
        <v>17</v>
      </c>
      <c r="J67" s="41"/>
      <c r="K67" s="41"/>
      <c r="L67" s="42"/>
      <c r="M67" s="43"/>
      <c r="N67" s="44"/>
      <c r="O67" s="44"/>
      <c r="P67" s="42"/>
      <c r="Q67" s="43"/>
      <c r="R67" s="42">
        <v>1</v>
      </c>
      <c r="S67" s="42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2" t="s">
        <v>316</v>
      </c>
      <c r="AF67" s="32">
        <f t="shared" si="2"/>
        <v>201</v>
      </c>
      <c r="AG67" s="32">
        <v>201</v>
      </c>
    </row>
    <row r="68" spans="1:217" s="33" customFormat="1" ht="99.75" customHeight="1" x14ac:dyDescent="0.95">
      <c r="A68" s="34">
        <v>21</v>
      </c>
      <c r="B68" s="39" t="s">
        <v>270</v>
      </c>
      <c r="C68" s="40">
        <v>302744</v>
      </c>
      <c r="D68" s="34">
        <v>303135</v>
      </c>
      <c r="E68" s="34"/>
      <c r="F68" s="41">
        <v>7</v>
      </c>
      <c r="G68" s="41">
        <v>12</v>
      </c>
      <c r="H68" s="41">
        <v>13</v>
      </c>
      <c r="I68" s="41">
        <v>17</v>
      </c>
      <c r="J68" s="41"/>
      <c r="K68" s="41"/>
      <c r="L68" s="42"/>
      <c r="M68" s="42"/>
      <c r="N68" s="43"/>
      <c r="O68" s="43"/>
      <c r="P68" s="42"/>
      <c r="Q68" s="43"/>
      <c r="R68" s="42">
        <v>1</v>
      </c>
      <c r="S68" s="42">
        <v>1</v>
      </c>
      <c r="T68" s="43"/>
      <c r="U68" s="43"/>
      <c r="V68" s="43"/>
      <c r="W68" s="43"/>
      <c r="X68" s="43"/>
      <c r="Y68" s="43"/>
      <c r="Z68" s="43"/>
      <c r="AA68" s="43"/>
      <c r="AB68" s="43"/>
      <c r="AC68" s="43">
        <v>2</v>
      </c>
      <c r="AD68" s="43"/>
      <c r="AE68" s="42" t="s">
        <v>372</v>
      </c>
      <c r="AF68" s="32">
        <f t="shared" si="2"/>
        <v>391</v>
      </c>
      <c r="AG68" s="32">
        <v>391</v>
      </c>
    </row>
    <row r="69" spans="1:217" s="33" customFormat="1" ht="49.5" x14ac:dyDescent="0.95">
      <c r="A69" s="34">
        <v>22</v>
      </c>
      <c r="B69" s="39" t="s">
        <v>271</v>
      </c>
      <c r="C69" s="34">
        <v>303135</v>
      </c>
      <c r="D69" s="34">
        <v>303333</v>
      </c>
      <c r="E69" s="34"/>
      <c r="F69" s="41">
        <v>7</v>
      </c>
      <c r="G69" s="41">
        <v>12</v>
      </c>
      <c r="H69" s="41">
        <v>14</v>
      </c>
      <c r="I69" s="41">
        <v>16</v>
      </c>
      <c r="J69" s="41"/>
      <c r="K69" s="41"/>
      <c r="L69" s="42"/>
      <c r="M69" s="43"/>
      <c r="N69" s="43"/>
      <c r="O69" s="43"/>
      <c r="P69" s="42"/>
      <c r="Q69" s="43"/>
      <c r="R69" s="42"/>
      <c r="S69" s="42"/>
      <c r="T69" s="43"/>
      <c r="U69" s="43"/>
      <c r="V69" s="43"/>
      <c r="W69" s="43"/>
      <c r="X69" s="44"/>
      <c r="Y69" s="43"/>
      <c r="Z69" s="44"/>
      <c r="AA69" s="43"/>
      <c r="AB69" s="43"/>
      <c r="AC69" s="43"/>
      <c r="AD69" s="43"/>
      <c r="AE69" s="42" t="s">
        <v>379</v>
      </c>
      <c r="AF69" s="32">
        <f t="shared" si="2"/>
        <v>198</v>
      </c>
      <c r="AG69" s="32">
        <v>198</v>
      </c>
    </row>
    <row r="70" spans="1:217" s="33" customFormat="1" ht="49.5" x14ac:dyDescent="0.95">
      <c r="A70" s="34">
        <v>23</v>
      </c>
      <c r="B70" s="39" t="s">
        <v>272</v>
      </c>
      <c r="C70" s="34"/>
      <c r="D70" s="40"/>
      <c r="E70" s="34"/>
      <c r="F70" s="41">
        <v>7</v>
      </c>
      <c r="G70" s="41">
        <v>12</v>
      </c>
      <c r="H70" s="41">
        <v>14</v>
      </c>
      <c r="I70" s="41">
        <v>16</v>
      </c>
      <c r="J70" s="41"/>
      <c r="K70" s="41"/>
      <c r="L70" s="42"/>
      <c r="M70" s="43"/>
      <c r="N70" s="43"/>
      <c r="O70" s="44"/>
      <c r="P70" s="42"/>
      <c r="Q70" s="43"/>
      <c r="R70" s="42"/>
      <c r="S70" s="42"/>
      <c r="T70" s="43"/>
      <c r="U70" s="43"/>
      <c r="V70" s="43"/>
      <c r="W70" s="43"/>
      <c r="X70" s="44"/>
      <c r="Y70" s="44"/>
      <c r="Z70" s="44"/>
      <c r="AA70" s="44"/>
      <c r="AB70" s="43"/>
      <c r="AC70" s="43"/>
      <c r="AD70" s="43"/>
      <c r="AE70" s="42" t="s">
        <v>380</v>
      </c>
      <c r="AF70" s="32">
        <f t="shared" si="2"/>
        <v>0</v>
      </c>
      <c r="AG70" s="32" t="s">
        <v>214</v>
      </c>
    </row>
    <row r="71" spans="1:217" s="33" customFormat="1" ht="49.5" x14ac:dyDescent="0.95">
      <c r="A71" s="34">
        <v>24</v>
      </c>
      <c r="B71" s="39" t="s">
        <v>273</v>
      </c>
      <c r="C71" s="40"/>
      <c r="D71" s="40"/>
      <c r="E71" s="34"/>
      <c r="F71" s="41">
        <v>7</v>
      </c>
      <c r="G71" s="41">
        <v>12</v>
      </c>
      <c r="H71" s="41">
        <v>14</v>
      </c>
      <c r="I71" s="41">
        <v>16</v>
      </c>
      <c r="J71" s="41"/>
      <c r="K71" s="41"/>
      <c r="L71" s="42"/>
      <c r="M71" s="43"/>
      <c r="N71" s="44"/>
      <c r="O71" s="44"/>
      <c r="P71" s="42"/>
      <c r="Q71" s="43"/>
      <c r="R71" s="42"/>
      <c r="S71" s="42"/>
      <c r="T71" s="43"/>
      <c r="U71" s="43"/>
      <c r="V71" s="43"/>
      <c r="W71" s="43"/>
      <c r="X71" s="44"/>
      <c r="Y71" s="44"/>
      <c r="Z71" s="44"/>
      <c r="AA71" s="44"/>
      <c r="AB71" s="43"/>
      <c r="AC71" s="43"/>
      <c r="AD71" s="43"/>
      <c r="AE71" s="42" t="s">
        <v>380</v>
      </c>
      <c r="AF71" s="32">
        <f t="shared" si="2"/>
        <v>0</v>
      </c>
      <c r="AG71" s="32" t="s">
        <v>214</v>
      </c>
    </row>
    <row r="72" spans="1:217" s="33" customFormat="1" ht="49.5" x14ac:dyDescent="0.95">
      <c r="A72" s="34">
        <v>25</v>
      </c>
      <c r="B72" s="39" t="s">
        <v>274</v>
      </c>
      <c r="C72" s="40"/>
      <c r="D72" s="34"/>
      <c r="E72" s="34"/>
      <c r="F72" s="41">
        <v>7</v>
      </c>
      <c r="G72" s="41">
        <v>12</v>
      </c>
      <c r="H72" s="41">
        <v>14</v>
      </c>
      <c r="I72" s="41">
        <v>16</v>
      </c>
      <c r="J72" s="41"/>
      <c r="K72" s="41"/>
      <c r="L72" s="42"/>
      <c r="M72" s="43"/>
      <c r="N72" s="47"/>
      <c r="O72" s="44"/>
      <c r="P72" s="42"/>
      <c r="Q72" s="43"/>
      <c r="R72" s="42"/>
      <c r="S72" s="42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2" t="s">
        <v>379</v>
      </c>
      <c r="AF72" s="32">
        <f t="shared" si="2"/>
        <v>0</v>
      </c>
      <c r="AG72" s="32" t="s">
        <v>214</v>
      </c>
    </row>
    <row r="73" spans="1:217" s="33" customFormat="1" ht="49.5" x14ac:dyDescent="0.95">
      <c r="A73" s="34">
        <v>26</v>
      </c>
      <c r="B73" s="39" t="s">
        <v>275</v>
      </c>
      <c r="C73" s="34">
        <v>303333</v>
      </c>
      <c r="D73" s="34">
        <v>303741</v>
      </c>
      <c r="E73" s="34"/>
      <c r="F73" s="41">
        <v>7</v>
      </c>
      <c r="G73" s="41">
        <v>12</v>
      </c>
      <c r="H73" s="41"/>
      <c r="I73" s="41"/>
      <c r="J73" s="41"/>
      <c r="K73" s="41"/>
      <c r="L73" s="42"/>
      <c r="M73" s="43"/>
      <c r="N73" s="47"/>
      <c r="O73" s="44"/>
      <c r="P73" s="42"/>
      <c r="Q73" s="43"/>
      <c r="R73" s="42"/>
      <c r="S73" s="42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2" t="s">
        <v>379</v>
      </c>
      <c r="AF73" s="32">
        <f t="shared" si="2"/>
        <v>408</v>
      </c>
      <c r="AG73" s="32">
        <v>408</v>
      </c>
    </row>
    <row r="74" spans="1:217" s="33" customFormat="1" ht="49.5" x14ac:dyDescent="0.95">
      <c r="A74" s="34">
        <v>27</v>
      </c>
      <c r="B74" s="48" t="s">
        <v>276</v>
      </c>
      <c r="C74" s="49">
        <v>303741</v>
      </c>
      <c r="D74" s="50">
        <v>303784</v>
      </c>
      <c r="E74" s="49"/>
      <c r="F74" s="51"/>
      <c r="G74" s="51"/>
      <c r="H74" s="51"/>
      <c r="I74" s="51"/>
      <c r="J74" s="51"/>
      <c r="K74" s="51"/>
      <c r="L74" s="52"/>
      <c r="M74" s="53"/>
      <c r="N74" s="53"/>
      <c r="O74" s="54"/>
      <c r="P74" s="52"/>
      <c r="Q74" s="53"/>
      <c r="R74" s="52"/>
      <c r="S74" s="52"/>
      <c r="T74" s="53"/>
      <c r="U74" s="53"/>
      <c r="V74" s="53"/>
      <c r="W74" s="53"/>
      <c r="X74" s="54"/>
      <c r="Y74" s="54"/>
      <c r="Z74" s="54"/>
      <c r="AA74" s="54"/>
      <c r="AB74" s="53"/>
      <c r="AC74" s="53"/>
      <c r="AD74" s="53"/>
      <c r="AE74" s="52" t="s">
        <v>310</v>
      </c>
      <c r="AF74" s="32">
        <f t="shared" si="2"/>
        <v>43</v>
      </c>
      <c r="AG74" s="32">
        <v>43</v>
      </c>
    </row>
    <row r="75" spans="1:217" s="33" customFormat="1" ht="50" thickBot="1" x14ac:dyDescent="1">
      <c r="A75" s="34">
        <v>28</v>
      </c>
      <c r="B75" s="48" t="s">
        <v>277</v>
      </c>
      <c r="C75" s="50">
        <v>303784</v>
      </c>
      <c r="D75" s="50">
        <v>303789</v>
      </c>
      <c r="E75" s="49"/>
      <c r="F75" s="51"/>
      <c r="G75" s="51"/>
      <c r="H75" s="51"/>
      <c r="I75" s="51"/>
      <c r="J75" s="51"/>
      <c r="K75" s="51"/>
      <c r="L75" s="52"/>
      <c r="M75" s="53"/>
      <c r="N75" s="53"/>
      <c r="O75" s="54"/>
      <c r="P75" s="52"/>
      <c r="Q75" s="53"/>
      <c r="R75" s="52"/>
      <c r="S75" s="52"/>
      <c r="T75" s="53"/>
      <c r="U75" s="53"/>
      <c r="V75" s="53"/>
      <c r="W75" s="53"/>
      <c r="X75" s="54"/>
      <c r="Y75" s="54"/>
      <c r="Z75" s="54"/>
      <c r="AA75" s="54"/>
      <c r="AB75" s="53"/>
      <c r="AC75" s="53"/>
      <c r="AD75" s="53"/>
      <c r="AE75" s="52" t="s">
        <v>310</v>
      </c>
      <c r="AF75" s="32">
        <f t="shared" si="2"/>
        <v>5</v>
      </c>
      <c r="AG75" s="32">
        <v>5</v>
      </c>
    </row>
    <row r="76" spans="1:217" s="67" customFormat="1" ht="73.5" customHeight="1" thickTop="1" thickBot="1" x14ac:dyDescent="1">
      <c r="A76" s="317" t="s">
        <v>22</v>
      </c>
      <c r="B76" s="318"/>
      <c r="C76" s="57"/>
      <c r="D76" s="58"/>
      <c r="E76" s="59"/>
      <c r="F76" s="60"/>
      <c r="G76" s="61"/>
      <c r="H76" s="61"/>
      <c r="I76" s="61"/>
      <c r="J76" s="61"/>
      <c r="K76" s="62"/>
      <c r="L76" s="63">
        <f>SUM(L48:L75)</f>
        <v>0</v>
      </c>
      <c r="M76" s="63">
        <f t="shared" ref="M76:AC76" si="3">SUM(M48:M75)</f>
        <v>1</v>
      </c>
      <c r="N76" s="63">
        <f t="shared" si="3"/>
        <v>0</v>
      </c>
      <c r="O76" s="63">
        <f t="shared" si="3"/>
        <v>0</v>
      </c>
      <c r="P76" s="63">
        <f t="shared" si="3"/>
        <v>4</v>
      </c>
      <c r="Q76" s="63">
        <f t="shared" si="3"/>
        <v>0</v>
      </c>
      <c r="R76" s="63">
        <f t="shared" si="3"/>
        <v>10</v>
      </c>
      <c r="S76" s="63">
        <f t="shared" si="3"/>
        <v>2</v>
      </c>
      <c r="T76" s="63">
        <f t="shared" si="3"/>
        <v>1</v>
      </c>
      <c r="U76" s="63">
        <f t="shared" si="3"/>
        <v>4</v>
      </c>
      <c r="V76" s="63">
        <f t="shared" si="3"/>
        <v>18</v>
      </c>
      <c r="W76" s="63">
        <f t="shared" si="3"/>
        <v>3</v>
      </c>
      <c r="X76" s="63">
        <f t="shared" si="3"/>
        <v>0</v>
      </c>
      <c r="Y76" s="63">
        <f t="shared" si="3"/>
        <v>0</v>
      </c>
      <c r="Z76" s="63">
        <f t="shared" si="3"/>
        <v>0</v>
      </c>
      <c r="AA76" s="63">
        <f t="shared" si="3"/>
        <v>0</v>
      </c>
      <c r="AB76" s="63">
        <f t="shared" si="3"/>
        <v>0</v>
      </c>
      <c r="AC76" s="63">
        <f t="shared" si="3"/>
        <v>10</v>
      </c>
      <c r="AD76" s="63">
        <f>SUM(AD47:AD75)</f>
        <v>0</v>
      </c>
      <c r="AE76" s="63"/>
      <c r="AF76" s="32"/>
      <c r="AG76" s="32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</row>
    <row r="77" spans="1:217" s="67" customFormat="1" ht="47.25" customHeight="1" thickTop="1" thickBot="1" x14ac:dyDescent="1">
      <c r="A77" s="319"/>
      <c r="B77" s="320"/>
      <c r="C77" s="68"/>
      <c r="D77" s="69"/>
      <c r="E77" s="70"/>
      <c r="F77" s="323"/>
      <c r="G77" s="324"/>
      <c r="H77" s="324"/>
      <c r="I77" s="324"/>
      <c r="J77" s="324"/>
      <c r="K77" s="69"/>
      <c r="L77" s="292" t="s">
        <v>30</v>
      </c>
      <c r="M77" s="294" t="s">
        <v>364</v>
      </c>
      <c r="N77" s="292" t="s">
        <v>29</v>
      </c>
      <c r="O77" s="294" t="s">
        <v>48</v>
      </c>
      <c r="P77" s="294" t="s">
        <v>35</v>
      </c>
      <c r="Q77" s="331" t="s">
        <v>28</v>
      </c>
      <c r="R77" s="294" t="s">
        <v>160</v>
      </c>
      <c r="S77" s="294" t="s">
        <v>57</v>
      </c>
      <c r="T77" s="294" t="s">
        <v>58</v>
      </c>
      <c r="U77" s="294" t="s">
        <v>37</v>
      </c>
      <c r="V77" s="294" t="s">
        <v>358</v>
      </c>
      <c r="W77" s="294" t="s">
        <v>328</v>
      </c>
      <c r="X77" s="292" t="s">
        <v>137</v>
      </c>
      <c r="Y77" s="294" t="s">
        <v>140</v>
      </c>
      <c r="Z77" s="292" t="s">
        <v>33</v>
      </c>
      <c r="AA77" s="294" t="s">
        <v>141</v>
      </c>
      <c r="AB77" s="294"/>
      <c r="AC77" s="294" t="s">
        <v>401</v>
      </c>
      <c r="AD77" s="329"/>
      <c r="AE77" s="294" t="s">
        <v>23</v>
      </c>
      <c r="AF77" s="32"/>
      <c r="AG77" s="32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</row>
    <row r="78" spans="1:217" s="67" customFormat="1" ht="197.25" customHeight="1" thickTop="1" x14ac:dyDescent="0.95">
      <c r="A78" s="319"/>
      <c r="B78" s="320"/>
      <c r="C78" s="68"/>
      <c r="D78" s="69"/>
      <c r="E78" s="70"/>
      <c r="F78" s="71"/>
      <c r="G78" s="325"/>
      <c r="H78" s="325"/>
      <c r="I78" s="325"/>
      <c r="J78" s="325"/>
      <c r="K78" s="70"/>
      <c r="L78" s="293"/>
      <c r="M78" s="295"/>
      <c r="N78" s="293"/>
      <c r="O78" s="295"/>
      <c r="P78" s="295"/>
      <c r="Q78" s="332"/>
      <c r="R78" s="295"/>
      <c r="S78" s="295"/>
      <c r="T78" s="295"/>
      <c r="U78" s="295"/>
      <c r="V78" s="295"/>
      <c r="W78" s="295"/>
      <c r="X78" s="293"/>
      <c r="Y78" s="295"/>
      <c r="Z78" s="293"/>
      <c r="AA78" s="295"/>
      <c r="AB78" s="295"/>
      <c r="AC78" s="295"/>
      <c r="AD78" s="330"/>
      <c r="AE78" s="295"/>
      <c r="AF78" s="32"/>
      <c r="AG78" s="32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</row>
    <row r="79" spans="1:217" s="67" customFormat="1" ht="49.5" x14ac:dyDescent="0.95">
      <c r="A79" s="321"/>
      <c r="B79" s="322"/>
      <c r="C79" s="72"/>
      <c r="D79" s="73"/>
      <c r="E79" s="74"/>
      <c r="F79" s="326"/>
      <c r="G79" s="327"/>
      <c r="H79" s="327"/>
      <c r="I79" s="327"/>
      <c r="J79" s="327"/>
      <c r="K79" s="328"/>
      <c r="L79" s="75">
        <f>L76*3200</f>
        <v>0</v>
      </c>
      <c r="M79" s="76">
        <f>M76*11200</f>
        <v>11200</v>
      </c>
      <c r="N79" s="75">
        <f>N76*4800</f>
        <v>0</v>
      </c>
      <c r="O79" s="77">
        <f>O76*38400</f>
        <v>0</v>
      </c>
      <c r="P79" s="75">
        <f>P76*68000</f>
        <v>272000</v>
      </c>
      <c r="Q79" s="78">
        <f>Q76*84000</f>
        <v>0</v>
      </c>
      <c r="R79" s="75">
        <f>R76*76000</f>
        <v>760000</v>
      </c>
      <c r="S79" s="76">
        <f>S76*84000</f>
        <v>168000</v>
      </c>
      <c r="T79" s="76">
        <f>T76*80000</f>
        <v>80000</v>
      </c>
      <c r="U79" s="76">
        <f>U76*12000</f>
        <v>48000</v>
      </c>
      <c r="V79" s="76">
        <f>V76*10400</f>
        <v>187200</v>
      </c>
      <c r="W79" s="76">
        <f>W76*9600</f>
        <v>28800</v>
      </c>
      <c r="X79" s="79">
        <f>X76*9000</f>
        <v>0</v>
      </c>
      <c r="Y79" s="76">
        <f>Y76*8000</f>
        <v>0</v>
      </c>
      <c r="Z79" s="79">
        <f>Z76*6500</f>
        <v>0</v>
      </c>
      <c r="AA79" s="76">
        <f>AA76*6000</f>
        <v>0</v>
      </c>
      <c r="AB79" s="76"/>
      <c r="AC79" s="76">
        <f>1*76000</f>
        <v>76000</v>
      </c>
      <c r="AD79" s="80"/>
      <c r="AE79" s="75">
        <f>SUM(L79:AC79)</f>
        <v>1631200</v>
      </c>
      <c r="AF79" s="32"/>
      <c r="AG79" s="82"/>
    </row>
    <row r="81" spans="1:217" s="8" customFormat="1" ht="49.5" x14ac:dyDescent="0.95">
      <c r="A81" s="298" t="s">
        <v>0</v>
      </c>
      <c r="B81" s="298"/>
      <c r="C81" s="1" t="s">
        <v>63</v>
      </c>
      <c r="E81" s="1"/>
      <c r="F81" s="1"/>
      <c r="G81" s="1"/>
      <c r="H81" s="1"/>
      <c r="I81" s="1"/>
      <c r="J81" s="1"/>
      <c r="K81" s="1"/>
      <c r="L81" s="2"/>
      <c r="M81" s="3"/>
      <c r="N81" s="4"/>
      <c r="O81" s="5"/>
      <c r="P81" s="2"/>
      <c r="Q81" s="3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5"/>
      <c r="AF81" s="6"/>
      <c r="AG81" s="6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</row>
    <row r="82" spans="1:217" s="8" customFormat="1" ht="50.5" x14ac:dyDescent="0.95">
      <c r="A82" s="298" t="s">
        <v>3</v>
      </c>
      <c r="B82" s="298"/>
      <c r="C82" s="83" t="s">
        <v>64</v>
      </c>
      <c r="E82" s="1"/>
      <c r="F82" s="1"/>
      <c r="G82" s="1"/>
      <c r="H82" s="1"/>
      <c r="I82" s="298" t="s">
        <v>249</v>
      </c>
      <c r="J82" s="298"/>
      <c r="K82" s="298"/>
      <c r="L82" s="298"/>
      <c r="M82" s="298"/>
      <c r="N82" s="298"/>
      <c r="O82" s="298"/>
      <c r="P82" s="298"/>
      <c r="Q82" s="298"/>
      <c r="R82" s="298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6"/>
      <c r="AG82" s="6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</row>
    <row r="83" spans="1:217" s="8" customFormat="1" ht="49.5" x14ac:dyDescent="0.95">
      <c r="A83" s="299" t="s">
        <v>4</v>
      </c>
      <c r="B83" s="299"/>
      <c r="C83" s="333" t="s">
        <v>62</v>
      </c>
      <c r="D83" s="333"/>
      <c r="E83" s="333"/>
      <c r="F83" s="333"/>
      <c r="G83" s="9"/>
      <c r="H83" s="9"/>
      <c r="I83" s="10"/>
      <c r="J83" s="10"/>
      <c r="K83" s="10"/>
      <c r="L83" s="11"/>
      <c r="M83" s="3"/>
      <c r="N83" s="4"/>
      <c r="O83" s="11"/>
      <c r="P83" s="11"/>
      <c r="Q83" s="3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5"/>
      <c r="AF83" s="6"/>
      <c r="AG83" s="6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</row>
    <row r="84" spans="1:217" s="67" customFormat="1" ht="49.5" x14ac:dyDescent="0.95">
      <c r="A84" s="300" t="s">
        <v>5</v>
      </c>
      <c r="B84" s="300" t="s">
        <v>6</v>
      </c>
      <c r="C84" s="303" t="s">
        <v>7</v>
      </c>
      <c r="D84" s="304"/>
      <c r="E84" s="12" t="s">
        <v>8</v>
      </c>
      <c r="F84" s="305" t="s">
        <v>9</v>
      </c>
      <c r="G84" s="306"/>
      <c r="H84" s="306"/>
      <c r="I84" s="306"/>
      <c r="J84" s="306"/>
      <c r="K84" s="307"/>
      <c r="L84" s="308" t="s">
        <v>10</v>
      </c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296" t="s">
        <v>11</v>
      </c>
      <c r="AE84" s="296" t="s">
        <v>12</v>
      </c>
      <c r="AF84" s="13"/>
      <c r="AG84" s="32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</row>
    <row r="85" spans="1:217" s="67" customFormat="1" ht="45.75" customHeight="1" x14ac:dyDescent="0.95">
      <c r="A85" s="301"/>
      <c r="B85" s="301"/>
      <c r="C85" s="300" t="s">
        <v>13</v>
      </c>
      <c r="D85" s="300" t="s">
        <v>14</v>
      </c>
      <c r="E85" s="301" t="s">
        <v>15</v>
      </c>
      <c r="F85" s="311" t="s">
        <v>16</v>
      </c>
      <c r="G85" s="312"/>
      <c r="H85" s="312"/>
      <c r="I85" s="312"/>
      <c r="J85" s="312"/>
      <c r="K85" s="313"/>
      <c r="L85" s="296" t="s">
        <v>17</v>
      </c>
      <c r="M85" s="296" t="s">
        <v>45</v>
      </c>
      <c r="N85" s="296" t="s">
        <v>50</v>
      </c>
      <c r="O85" s="296" t="s">
        <v>47</v>
      </c>
      <c r="P85" s="296" t="s">
        <v>18</v>
      </c>
      <c r="Q85" s="316" t="s">
        <v>31</v>
      </c>
      <c r="R85" s="296" t="s">
        <v>54</v>
      </c>
      <c r="S85" s="314" t="s">
        <v>56</v>
      </c>
      <c r="T85" s="314" t="s">
        <v>59</v>
      </c>
      <c r="U85" s="296" t="s">
        <v>55</v>
      </c>
      <c r="V85" s="296" t="s">
        <v>19</v>
      </c>
      <c r="W85" s="296" t="s">
        <v>327</v>
      </c>
      <c r="X85" s="296" t="s">
        <v>136</v>
      </c>
      <c r="Y85" s="296" t="s">
        <v>138</v>
      </c>
      <c r="Z85" s="296" t="s">
        <v>32</v>
      </c>
      <c r="AA85" s="296" t="s">
        <v>139</v>
      </c>
      <c r="AB85" s="296" t="s">
        <v>111</v>
      </c>
      <c r="AC85" s="296" t="s">
        <v>66</v>
      </c>
      <c r="AD85" s="310"/>
      <c r="AE85" s="310"/>
      <c r="AF85" s="13"/>
      <c r="AG85" s="32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</row>
    <row r="86" spans="1:217" s="67" customFormat="1" ht="228.75" customHeight="1" x14ac:dyDescent="0.95">
      <c r="A86" s="302"/>
      <c r="B86" s="302"/>
      <c r="C86" s="302"/>
      <c r="D86" s="302"/>
      <c r="E86" s="302"/>
      <c r="F86" s="16" t="s">
        <v>20</v>
      </c>
      <c r="G86" s="16" t="s">
        <v>21</v>
      </c>
      <c r="H86" s="16" t="s">
        <v>20</v>
      </c>
      <c r="I86" s="16" t="s">
        <v>21</v>
      </c>
      <c r="J86" s="16" t="s">
        <v>20</v>
      </c>
      <c r="K86" s="16" t="s">
        <v>21</v>
      </c>
      <c r="L86" s="297"/>
      <c r="M86" s="297"/>
      <c r="N86" s="297"/>
      <c r="O86" s="297"/>
      <c r="P86" s="297"/>
      <c r="Q86" s="316"/>
      <c r="R86" s="297"/>
      <c r="S86" s="315"/>
      <c r="T86" s="315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13"/>
      <c r="AG86" s="32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</row>
    <row r="87" spans="1:217" s="67" customFormat="1" ht="49.5" x14ac:dyDescent="0.95">
      <c r="A87" s="17"/>
      <c r="B87" s="18"/>
      <c r="C87" s="18"/>
      <c r="D87" s="17"/>
      <c r="E87" s="17"/>
      <c r="F87" s="19"/>
      <c r="G87" s="19"/>
      <c r="H87" s="19"/>
      <c r="I87" s="19"/>
      <c r="J87" s="19"/>
      <c r="K87" s="19"/>
      <c r="L87" s="20">
        <v>3200</v>
      </c>
      <c r="M87" s="21">
        <v>4000</v>
      </c>
      <c r="N87" s="20">
        <v>9680</v>
      </c>
      <c r="O87" s="20">
        <v>38400</v>
      </c>
      <c r="P87" s="20">
        <v>68000</v>
      </c>
      <c r="Q87" s="21">
        <v>84000</v>
      </c>
      <c r="R87" s="20">
        <v>76000</v>
      </c>
      <c r="S87" s="21">
        <v>84000</v>
      </c>
      <c r="T87" s="21">
        <v>80000</v>
      </c>
      <c r="U87" s="21">
        <v>12000</v>
      </c>
      <c r="V87" s="21">
        <v>4800</v>
      </c>
      <c r="W87" s="21">
        <v>9600</v>
      </c>
      <c r="X87" s="22">
        <v>9000</v>
      </c>
      <c r="Y87" s="21">
        <v>8000</v>
      </c>
      <c r="Z87" s="22">
        <v>6500</v>
      </c>
      <c r="AA87" s="21">
        <v>6000</v>
      </c>
      <c r="AB87" s="21">
        <v>84000</v>
      </c>
      <c r="AC87" s="20">
        <v>76000</v>
      </c>
      <c r="AD87" s="23"/>
      <c r="AE87" s="17"/>
      <c r="AF87" s="13"/>
      <c r="AG87" s="32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</row>
    <row r="88" spans="1:217" s="33" customFormat="1" ht="49.5" x14ac:dyDescent="0.95">
      <c r="A88" s="34">
        <v>1</v>
      </c>
      <c r="B88" s="48" t="s">
        <v>250</v>
      </c>
      <c r="C88" s="49">
        <v>161669</v>
      </c>
      <c r="D88" s="50"/>
      <c r="E88" s="49"/>
      <c r="F88" s="51"/>
      <c r="G88" s="51"/>
      <c r="H88" s="51"/>
      <c r="I88" s="51"/>
      <c r="J88" s="51"/>
      <c r="K88" s="51"/>
      <c r="L88" s="52"/>
      <c r="M88" s="53"/>
      <c r="N88" s="53"/>
      <c r="O88" s="54"/>
      <c r="P88" s="52"/>
      <c r="Q88" s="53"/>
      <c r="R88" s="52"/>
      <c r="S88" s="52"/>
      <c r="T88" s="53"/>
      <c r="U88" s="53"/>
      <c r="V88" s="53"/>
      <c r="W88" s="53"/>
      <c r="X88" s="54"/>
      <c r="Y88" s="54"/>
      <c r="Z88" s="54"/>
      <c r="AA88" s="54"/>
      <c r="AB88" s="53"/>
      <c r="AC88" s="53"/>
      <c r="AD88" s="53"/>
      <c r="AE88" s="52" t="s">
        <v>310</v>
      </c>
      <c r="AF88" s="32">
        <f>D88-C88</f>
        <v>-161669</v>
      </c>
      <c r="AG88" s="32" t="s">
        <v>213</v>
      </c>
    </row>
    <row r="89" spans="1:217" s="33" customFormat="1" ht="49.5" x14ac:dyDescent="0.95">
      <c r="A89" s="34">
        <v>2</v>
      </c>
      <c r="B89" s="39" t="s">
        <v>251</v>
      </c>
      <c r="C89" s="34"/>
      <c r="D89" s="34"/>
      <c r="E89" s="34"/>
      <c r="F89" s="41">
        <v>7</v>
      </c>
      <c r="G89" s="41">
        <v>12</v>
      </c>
      <c r="H89" s="41">
        <v>14</v>
      </c>
      <c r="I89" s="41">
        <v>16</v>
      </c>
      <c r="J89" s="41"/>
      <c r="K89" s="41"/>
      <c r="L89" s="42"/>
      <c r="M89" s="43"/>
      <c r="N89" s="43"/>
      <c r="O89" s="43"/>
      <c r="P89" s="42"/>
      <c r="Q89" s="43"/>
      <c r="R89" s="42"/>
      <c r="S89" s="42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2" t="s">
        <v>339</v>
      </c>
      <c r="AF89" s="32">
        <f t="shared" ref="AF89:AF93" si="4">D89-C89</f>
        <v>0</v>
      </c>
      <c r="AG89" s="32" t="s">
        <v>214</v>
      </c>
    </row>
    <row r="90" spans="1:217" s="33" customFormat="1" ht="49.5" x14ac:dyDescent="0.95">
      <c r="A90" s="34">
        <v>3</v>
      </c>
      <c r="B90" s="39" t="s">
        <v>252</v>
      </c>
      <c r="C90" s="40"/>
      <c r="D90" s="34"/>
      <c r="E90" s="34"/>
      <c r="F90" s="41">
        <v>7</v>
      </c>
      <c r="G90" s="41">
        <v>12</v>
      </c>
      <c r="H90" s="41">
        <v>14</v>
      </c>
      <c r="I90" s="41">
        <v>16</v>
      </c>
      <c r="J90" s="41"/>
      <c r="K90" s="41"/>
      <c r="L90" s="42"/>
      <c r="M90" s="43"/>
      <c r="N90" s="43"/>
      <c r="O90" s="44"/>
      <c r="P90" s="42"/>
      <c r="Q90" s="43"/>
      <c r="R90" s="42"/>
      <c r="S90" s="42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2" t="s">
        <v>339</v>
      </c>
      <c r="AF90" s="32">
        <f t="shared" si="4"/>
        <v>0</v>
      </c>
      <c r="AG90" s="32" t="s">
        <v>214</v>
      </c>
    </row>
    <row r="91" spans="1:217" s="33" customFormat="1" ht="49.5" x14ac:dyDescent="0.95">
      <c r="A91" s="34">
        <v>4</v>
      </c>
      <c r="B91" s="39" t="s">
        <v>253</v>
      </c>
      <c r="C91" s="34"/>
      <c r="D91" s="34"/>
      <c r="E91" s="34"/>
      <c r="F91" s="41">
        <v>7</v>
      </c>
      <c r="G91" s="41">
        <v>12</v>
      </c>
      <c r="H91" s="41">
        <v>14</v>
      </c>
      <c r="I91" s="41">
        <v>16</v>
      </c>
      <c r="J91" s="41"/>
      <c r="K91" s="41"/>
      <c r="L91" s="42"/>
      <c r="M91" s="43"/>
      <c r="N91" s="43"/>
      <c r="O91" s="44"/>
      <c r="P91" s="42"/>
      <c r="Q91" s="43"/>
      <c r="R91" s="42"/>
      <c r="S91" s="42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2" t="s">
        <v>339</v>
      </c>
      <c r="AF91" s="32">
        <f t="shared" si="4"/>
        <v>0</v>
      </c>
      <c r="AG91" s="32" t="s">
        <v>214</v>
      </c>
    </row>
    <row r="92" spans="1:217" s="33" customFormat="1" ht="49.5" x14ac:dyDescent="0.95">
      <c r="A92" s="34">
        <v>5</v>
      </c>
      <c r="B92" s="48" t="s">
        <v>254</v>
      </c>
      <c r="C92" s="49"/>
      <c r="D92" s="50"/>
      <c r="E92" s="49"/>
      <c r="F92" s="51"/>
      <c r="G92" s="51"/>
      <c r="H92" s="51"/>
      <c r="I92" s="51"/>
      <c r="J92" s="51"/>
      <c r="K92" s="51"/>
      <c r="L92" s="52"/>
      <c r="M92" s="53"/>
      <c r="N92" s="53"/>
      <c r="O92" s="54"/>
      <c r="P92" s="52"/>
      <c r="Q92" s="53"/>
      <c r="R92" s="52"/>
      <c r="S92" s="52"/>
      <c r="T92" s="53"/>
      <c r="U92" s="53"/>
      <c r="V92" s="53"/>
      <c r="W92" s="53"/>
      <c r="X92" s="54"/>
      <c r="Y92" s="54"/>
      <c r="Z92" s="54"/>
      <c r="AA92" s="54"/>
      <c r="AB92" s="53"/>
      <c r="AC92" s="53"/>
      <c r="AD92" s="53"/>
      <c r="AE92" s="52" t="s">
        <v>310</v>
      </c>
      <c r="AF92" s="32">
        <f t="shared" si="4"/>
        <v>0</v>
      </c>
      <c r="AG92" s="32" t="s">
        <v>213</v>
      </c>
    </row>
    <row r="93" spans="1:217" s="33" customFormat="1" ht="49.5" x14ac:dyDescent="0.95">
      <c r="A93" s="34">
        <v>6</v>
      </c>
      <c r="B93" s="48" t="s">
        <v>255</v>
      </c>
      <c r="C93" s="49"/>
      <c r="D93" s="50"/>
      <c r="E93" s="49"/>
      <c r="F93" s="51"/>
      <c r="G93" s="51"/>
      <c r="H93" s="51"/>
      <c r="I93" s="51"/>
      <c r="J93" s="51"/>
      <c r="K93" s="51"/>
      <c r="L93" s="52"/>
      <c r="M93" s="53"/>
      <c r="N93" s="53"/>
      <c r="O93" s="54"/>
      <c r="P93" s="52"/>
      <c r="Q93" s="53"/>
      <c r="R93" s="52"/>
      <c r="S93" s="52"/>
      <c r="T93" s="53"/>
      <c r="U93" s="53"/>
      <c r="V93" s="53"/>
      <c r="W93" s="53"/>
      <c r="X93" s="54"/>
      <c r="Y93" s="54"/>
      <c r="Z93" s="54"/>
      <c r="AA93" s="54"/>
      <c r="AB93" s="53"/>
      <c r="AC93" s="53"/>
      <c r="AD93" s="53"/>
      <c r="AE93" s="52" t="s">
        <v>310</v>
      </c>
      <c r="AF93" s="32">
        <f t="shared" si="4"/>
        <v>0</v>
      </c>
      <c r="AG93" s="32" t="s">
        <v>213</v>
      </c>
    </row>
    <row r="94" spans="1:217" s="33" customFormat="1" ht="49.5" x14ac:dyDescent="0.95">
      <c r="A94" s="34">
        <v>7</v>
      </c>
      <c r="B94" s="39" t="s">
        <v>256</v>
      </c>
      <c r="C94" s="40"/>
      <c r="D94" s="40"/>
      <c r="E94" s="34"/>
      <c r="F94" s="41">
        <v>7</v>
      </c>
      <c r="G94" s="41">
        <v>12</v>
      </c>
      <c r="H94" s="41">
        <v>14</v>
      </c>
      <c r="I94" s="41">
        <v>16</v>
      </c>
      <c r="J94" s="41"/>
      <c r="K94" s="41"/>
      <c r="L94" s="42"/>
      <c r="M94" s="43"/>
      <c r="N94" s="43"/>
      <c r="O94" s="44"/>
      <c r="P94" s="42"/>
      <c r="Q94" s="43"/>
      <c r="R94" s="42"/>
      <c r="S94" s="42"/>
      <c r="T94" s="43"/>
      <c r="U94" s="43"/>
      <c r="V94" s="43"/>
      <c r="W94" s="43"/>
      <c r="X94" s="44"/>
      <c r="Y94" s="43"/>
      <c r="Z94" s="44"/>
      <c r="AA94" s="43"/>
      <c r="AB94" s="43"/>
      <c r="AC94" s="43"/>
      <c r="AD94" s="43"/>
      <c r="AE94" s="42" t="s">
        <v>339</v>
      </c>
      <c r="AF94" s="32">
        <f t="shared" ref="AF94:AF115" si="5">D94-C94</f>
        <v>0</v>
      </c>
      <c r="AG94" s="32" t="s">
        <v>214</v>
      </c>
    </row>
    <row r="95" spans="1:217" s="33" customFormat="1" ht="49.5" x14ac:dyDescent="0.95">
      <c r="A95" s="34">
        <v>8</v>
      </c>
      <c r="B95" s="39" t="s">
        <v>257</v>
      </c>
      <c r="C95" s="40"/>
      <c r="D95" s="40"/>
      <c r="E95" s="40"/>
      <c r="F95" s="41">
        <v>7</v>
      </c>
      <c r="G95" s="41">
        <v>12</v>
      </c>
      <c r="H95" s="41">
        <v>14</v>
      </c>
      <c r="I95" s="41">
        <v>16</v>
      </c>
      <c r="J95" s="41"/>
      <c r="K95" s="41"/>
      <c r="L95" s="42"/>
      <c r="M95" s="43"/>
      <c r="N95" s="43"/>
      <c r="O95" s="44"/>
      <c r="P95" s="42"/>
      <c r="Q95" s="43"/>
      <c r="R95" s="42"/>
      <c r="S95" s="42"/>
      <c r="T95" s="43"/>
      <c r="U95" s="43"/>
      <c r="V95" s="43"/>
      <c r="W95" s="43"/>
      <c r="X95" s="44"/>
      <c r="Y95" s="44"/>
      <c r="Z95" s="44"/>
      <c r="AA95" s="44"/>
      <c r="AB95" s="43"/>
      <c r="AC95" s="43"/>
      <c r="AD95" s="43"/>
      <c r="AE95" s="42" t="s">
        <v>339</v>
      </c>
      <c r="AF95" s="32">
        <f t="shared" si="5"/>
        <v>0</v>
      </c>
      <c r="AG95" s="32" t="s">
        <v>214</v>
      </c>
    </row>
    <row r="96" spans="1:217" s="33" customFormat="1" ht="75.75" customHeight="1" x14ac:dyDescent="0.95">
      <c r="A96" s="34">
        <v>9</v>
      </c>
      <c r="B96" s="39" t="s">
        <v>258</v>
      </c>
      <c r="C96" s="40"/>
      <c r="D96" s="40"/>
      <c r="E96" s="34"/>
      <c r="F96" s="41">
        <v>7</v>
      </c>
      <c r="G96" s="41">
        <v>12</v>
      </c>
      <c r="H96" s="41">
        <v>14</v>
      </c>
      <c r="I96" s="41">
        <v>16</v>
      </c>
      <c r="J96" s="41"/>
      <c r="K96" s="41"/>
      <c r="L96" s="42"/>
      <c r="M96" s="43"/>
      <c r="N96" s="43"/>
      <c r="O96" s="43"/>
      <c r="P96" s="42"/>
      <c r="Q96" s="43"/>
      <c r="R96" s="42"/>
      <c r="S96" s="42"/>
      <c r="T96" s="43"/>
      <c r="U96" s="43"/>
      <c r="V96" s="43"/>
      <c r="W96" s="43"/>
      <c r="X96" s="44"/>
      <c r="Y96" s="43"/>
      <c r="Z96" s="44"/>
      <c r="AA96" s="43"/>
      <c r="AB96" s="43"/>
      <c r="AC96" s="43"/>
      <c r="AD96" s="43"/>
      <c r="AE96" s="42" t="s">
        <v>339</v>
      </c>
      <c r="AF96" s="32">
        <f t="shared" si="5"/>
        <v>0</v>
      </c>
      <c r="AG96" s="32" t="s">
        <v>214</v>
      </c>
    </row>
    <row r="97" spans="1:33" s="33" customFormat="1" ht="49.5" x14ac:dyDescent="0.95">
      <c r="A97" s="34">
        <v>10</v>
      </c>
      <c r="B97" s="39" t="s">
        <v>259</v>
      </c>
      <c r="C97" s="40"/>
      <c r="D97" s="40"/>
      <c r="E97" s="34"/>
      <c r="F97" s="41">
        <v>7</v>
      </c>
      <c r="G97" s="41">
        <v>12</v>
      </c>
      <c r="H97" s="41">
        <v>14</v>
      </c>
      <c r="I97" s="41">
        <v>16</v>
      </c>
      <c r="J97" s="41"/>
      <c r="K97" s="41"/>
      <c r="L97" s="42"/>
      <c r="M97" s="43"/>
      <c r="N97" s="44"/>
      <c r="O97" s="43"/>
      <c r="P97" s="42"/>
      <c r="Q97" s="43"/>
      <c r="R97" s="42"/>
      <c r="S97" s="42"/>
      <c r="T97" s="43"/>
      <c r="U97" s="43"/>
      <c r="V97" s="43"/>
      <c r="W97" s="43"/>
      <c r="X97" s="46"/>
      <c r="Y97" s="44"/>
      <c r="Z97" s="46"/>
      <c r="AA97" s="44"/>
      <c r="AB97" s="43"/>
      <c r="AC97" s="43"/>
      <c r="AD97" s="43"/>
      <c r="AE97" s="42" t="s">
        <v>339</v>
      </c>
      <c r="AF97" s="32">
        <f t="shared" si="5"/>
        <v>0</v>
      </c>
      <c r="AG97" s="32" t="s">
        <v>214</v>
      </c>
    </row>
    <row r="98" spans="1:33" s="33" customFormat="1" ht="49.5" x14ac:dyDescent="0.95">
      <c r="A98" s="34">
        <v>11</v>
      </c>
      <c r="B98" s="39" t="s">
        <v>260</v>
      </c>
      <c r="C98" s="40"/>
      <c r="D98" s="40"/>
      <c r="E98" s="34"/>
      <c r="F98" s="41">
        <v>7</v>
      </c>
      <c r="G98" s="41">
        <v>12</v>
      </c>
      <c r="H98" s="41">
        <v>14</v>
      </c>
      <c r="I98" s="41">
        <v>16</v>
      </c>
      <c r="J98" s="41"/>
      <c r="K98" s="41"/>
      <c r="L98" s="42"/>
      <c r="M98" s="43"/>
      <c r="N98" s="44"/>
      <c r="O98" s="44"/>
      <c r="P98" s="42"/>
      <c r="Q98" s="43"/>
      <c r="R98" s="42"/>
      <c r="S98" s="42"/>
      <c r="T98" s="43"/>
      <c r="U98" s="43"/>
      <c r="V98" s="43"/>
      <c r="W98" s="43"/>
      <c r="X98" s="44"/>
      <c r="Y98" s="44"/>
      <c r="Z98" s="44"/>
      <c r="AA98" s="44"/>
      <c r="AB98" s="43"/>
      <c r="AC98" s="43"/>
      <c r="AD98" s="43"/>
      <c r="AE98" s="42" t="s">
        <v>339</v>
      </c>
      <c r="AF98" s="32">
        <f t="shared" si="5"/>
        <v>0</v>
      </c>
      <c r="AG98" s="32" t="s">
        <v>214</v>
      </c>
    </row>
    <row r="99" spans="1:33" s="33" customFormat="1" ht="49.5" x14ac:dyDescent="0.95">
      <c r="A99" s="34">
        <v>12</v>
      </c>
      <c r="B99" s="39" t="s">
        <v>261</v>
      </c>
      <c r="C99" s="40"/>
      <c r="D99" s="34"/>
      <c r="E99" s="34"/>
      <c r="F99" s="41">
        <v>7</v>
      </c>
      <c r="G99" s="41">
        <v>12</v>
      </c>
      <c r="H99" s="41"/>
      <c r="I99" s="41"/>
      <c r="J99" s="41"/>
      <c r="K99" s="41"/>
      <c r="L99" s="42"/>
      <c r="M99" s="43"/>
      <c r="N99" s="47"/>
      <c r="O99" s="44"/>
      <c r="P99" s="42"/>
      <c r="Q99" s="43"/>
      <c r="R99" s="42"/>
      <c r="S99" s="42"/>
      <c r="T99" s="43"/>
      <c r="U99" s="43"/>
      <c r="V99" s="43"/>
      <c r="W99" s="43"/>
      <c r="X99" s="43"/>
      <c r="Y99" s="43"/>
      <c r="Z99" s="44"/>
      <c r="AA99" s="44"/>
      <c r="AB99" s="43"/>
      <c r="AC99" s="43"/>
      <c r="AD99" s="43"/>
      <c r="AE99" s="42" t="s">
        <v>339</v>
      </c>
      <c r="AF99" s="32">
        <f t="shared" si="5"/>
        <v>0</v>
      </c>
      <c r="AG99" s="32" t="s">
        <v>214</v>
      </c>
    </row>
    <row r="100" spans="1:33" s="33" customFormat="1" ht="49.5" x14ac:dyDescent="0.95">
      <c r="A100" s="34">
        <v>13</v>
      </c>
      <c r="B100" s="48" t="s">
        <v>262</v>
      </c>
      <c r="C100" s="49"/>
      <c r="D100" s="50"/>
      <c r="E100" s="49"/>
      <c r="F100" s="51"/>
      <c r="G100" s="51"/>
      <c r="H100" s="51"/>
      <c r="I100" s="51"/>
      <c r="J100" s="51"/>
      <c r="K100" s="51"/>
      <c r="L100" s="52"/>
      <c r="M100" s="53"/>
      <c r="N100" s="53"/>
      <c r="O100" s="54"/>
      <c r="P100" s="52"/>
      <c r="Q100" s="53"/>
      <c r="R100" s="52"/>
      <c r="S100" s="52"/>
      <c r="T100" s="53"/>
      <c r="U100" s="53"/>
      <c r="V100" s="53"/>
      <c r="W100" s="53"/>
      <c r="X100" s="54"/>
      <c r="Y100" s="54"/>
      <c r="Z100" s="54"/>
      <c r="AA100" s="54"/>
      <c r="AB100" s="53"/>
      <c r="AC100" s="53"/>
      <c r="AD100" s="53"/>
      <c r="AE100" s="52" t="s">
        <v>310</v>
      </c>
      <c r="AF100" s="32">
        <f t="shared" si="5"/>
        <v>0</v>
      </c>
      <c r="AG100" s="32" t="s">
        <v>213</v>
      </c>
    </row>
    <row r="101" spans="1:33" s="33" customFormat="1" ht="49.5" x14ac:dyDescent="0.95">
      <c r="A101" s="34">
        <v>14</v>
      </c>
      <c r="B101" s="39" t="s">
        <v>263</v>
      </c>
      <c r="C101" s="34"/>
      <c r="D101" s="34"/>
      <c r="E101" s="34"/>
      <c r="F101" s="41">
        <v>7</v>
      </c>
      <c r="G101" s="41">
        <v>12</v>
      </c>
      <c r="H101" s="41">
        <v>14</v>
      </c>
      <c r="I101" s="41">
        <v>16</v>
      </c>
      <c r="J101" s="41"/>
      <c r="K101" s="41"/>
      <c r="L101" s="42"/>
      <c r="M101" s="42"/>
      <c r="N101" s="43"/>
      <c r="O101" s="44"/>
      <c r="P101" s="42"/>
      <c r="Q101" s="43"/>
      <c r="R101" s="42"/>
      <c r="S101" s="42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2" t="s">
        <v>339</v>
      </c>
      <c r="AF101" s="32">
        <f t="shared" si="5"/>
        <v>0</v>
      </c>
      <c r="AG101" s="32" t="s">
        <v>214</v>
      </c>
    </row>
    <row r="102" spans="1:33" s="33" customFormat="1" ht="49.5" x14ac:dyDescent="0.95">
      <c r="A102" s="34">
        <v>15</v>
      </c>
      <c r="B102" s="39" t="s">
        <v>264</v>
      </c>
      <c r="C102" s="34"/>
      <c r="D102" s="34"/>
      <c r="E102" s="34"/>
      <c r="F102" s="41">
        <v>7</v>
      </c>
      <c r="G102" s="41">
        <v>12</v>
      </c>
      <c r="H102" s="41">
        <v>14</v>
      </c>
      <c r="I102" s="41">
        <v>16</v>
      </c>
      <c r="J102" s="41"/>
      <c r="K102" s="41"/>
      <c r="L102" s="42"/>
      <c r="M102" s="43"/>
      <c r="N102" s="43"/>
      <c r="O102" s="44"/>
      <c r="P102" s="42"/>
      <c r="Q102" s="43"/>
      <c r="R102" s="42"/>
      <c r="S102" s="42"/>
      <c r="T102" s="43"/>
      <c r="U102" s="43"/>
      <c r="V102" s="43"/>
      <c r="W102" s="43"/>
      <c r="X102" s="44"/>
      <c r="Y102" s="44"/>
      <c r="Z102" s="44"/>
      <c r="AA102" s="44"/>
      <c r="AB102" s="43"/>
      <c r="AC102" s="43"/>
      <c r="AD102" s="43"/>
      <c r="AE102" s="42" t="s">
        <v>339</v>
      </c>
      <c r="AF102" s="32">
        <f t="shared" si="5"/>
        <v>0</v>
      </c>
      <c r="AG102" s="32" t="s">
        <v>214</v>
      </c>
    </row>
    <row r="103" spans="1:33" s="33" customFormat="1" ht="49.5" x14ac:dyDescent="0.95">
      <c r="A103" s="34">
        <v>16</v>
      </c>
      <c r="B103" s="39" t="s">
        <v>265</v>
      </c>
      <c r="C103" s="34"/>
      <c r="D103" s="34"/>
      <c r="E103" s="34"/>
      <c r="F103" s="41">
        <v>7</v>
      </c>
      <c r="G103" s="41">
        <v>12</v>
      </c>
      <c r="H103" s="41">
        <v>14</v>
      </c>
      <c r="I103" s="41">
        <v>16</v>
      </c>
      <c r="J103" s="41"/>
      <c r="K103" s="41"/>
      <c r="L103" s="42"/>
      <c r="M103" s="43"/>
      <c r="N103" s="43"/>
      <c r="O103" s="43"/>
      <c r="P103" s="42"/>
      <c r="Q103" s="43"/>
      <c r="R103" s="42"/>
      <c r="S103" s="42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2" t="s">
        <v>339</v>
      </c>
      <c r="AF103" s="32">
        <f t="shared" si="5"/>
        <v>0</v>
      </c>
      <c r="AG103" s="32" t="s">
        <v>214</v>
      </c>
    </row>
    <row r="104" spans="1:33" s="33" customFormat="1" ht="49.5" x14ac:dyDescent="0.95">
      <c r="A104" s="34">
        <v>17</v>
      </c>
      <c r="B104" s="39" t="s">
        <v>266</v>
      </c>
      <c r="C104" s="34"/>
      <c r="D104" s="40"/>
      <c r="E104" s="34"/>
      <c r="F104" s="41">
        <v>7</v>
      </c>
      <c r="G104" s="41">
        <v>12</v>
      </c>
      <c r="H104" s="41">
        <v>14</v>
      </c>
      <c r="I104" s="41">
        <v>16</v>
      </c>
      <c r="J104" s="41"/>
      <c r="K104" s="41"/>
      <c r="L104" s="42"/>
      <c r="M104" s="43"/>
      <c r="N104" s="44"/>
      <c r="O104" s="44"/>
      <c r="P104" s="42"/>
      <c r="Q104" s="43"/>
      <c r="R104" s="42"/>
      <c r="S104" s="42"/>
      <c r="T104" s="43"/>
      <c r="U104" s="43"/>
      <c r="V104" s="43"/>
      <c r="W104" s="43"/>
      <c r="X104" s="44"/>
      <c r="Y104" s="43"/>
      <c r="Z104" s="44"/>
      <c r="AA104" s="43"/>
      <c r="AB104" s="43"/>
      <c r="AC104" s="43"/>
      <c r="AD104" s="43"/>
      <c r="AE104" s="42" t="s">
        <v>339</v>
      </c>
      <c r="AF104" s="32">
        <f t="shared" si="5"/>
        <v>0</v>
      </c>
      <c r="AG104" s="32" t="s">
        <v>214</v>
      </c>
    </row>
    <row r="105" spans="1:33" s="33" customFormat="1" ht="49.5" x14ac:dyDescent="0.95">
      <c r="A105" s="34">
        <v>18</v>
      </c>
      <c r="B105" s="39" t="s">
        <v>267</v>
      </c>
      <c r="C105" s="40"/>
      <c r="D105" s="34"/>
      <c r="E105" s="34"/>
      <c r="F105" s="41">
        <v>7</v>
      </c>
      <c r="G105" s="41">
        <v>12</v>
      </c>
      <c r="H105" s="41">
        <v>14</v>
      </c>
      <c r="I105" s="41">
        <v>16</v>
      </c>
      <c r="J105" s="41"/>
      <c r="K105" s="41"/>
      <c r="L105" s="42"/>
      <c r="M105" s="43"/>
      <c r="N105" s="43"/>
      <c r="O105" s="44"/>
      <c r="P105" s="42"/>
      <c r="Q105" s="43"/>
      <c r="R105" s="42"/>
      <c r="S105" s="42"/>
      <c r="T105" s="43"/>
      <c r="U105" s="43"/>
      <c r="V105" s="43"/>
      <c r="W105" s="43"/>
      <c r="X105" s="44"/>
      <c r="Y105" s="44"/>
      <c r="Z105" s="44"/>
      <c r="AA105" s="44"/>
      <c r="AB105" s="43"/>
      <c r="AC105" s="43"/>
      <c r="AD105" s="43"/>
      <c r="AE105" s="42" t="s">
        <v>339</v>
      </c>
      <c r="AF105" s="32">
        <f t="shared" si="5"/>
        <v>0</v>
      </c>
      <c r="AG105" s="32" t="s">
        <v>214</v>
      </c>
    </row>
    <row r="106" spans="1:33" s="33" customFormat="1" ht="49.5" x14ac:dyDescent="0.95">
      <c r="A106" s="34">
        <v>19</v>
      </c>
      <c r="B106" s="39" t="s">
        <v>268</v>
      </c>
      <c r="C106" s="34"/>
      <c r="D106" s="40"/>
      <c r="E106" s="34"/>
      <c r="F106" s="41">
        <v>7</v>
      </c>
      <c r="G106" s="41">
        <v>12</v>
      </c>
      <c r="H106" s="41"/>
      <c r="I106" s="41"/>
      <c r="J106" s="41"/>
      <c r="K106" s="41"/>
      <c r="L106" s="42"/>
      <c r="M106" s="43"/>
      <c r="N106" s="43"/>
      <c r="O106" s="44"/>
      <c r="P106" s="42"/>
      <c r="Q106" s="43"/>
      <c r="R106" s="42"/>
      <c r="S106" s="42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2" t="s">
        <v>339</v>
      </c>
      <c r="AF106" s="32">
        <f t="shared" si="5"/>
        <v>0</v>
      </c>
      <c r="AG106" s="32" t="s">
        <v>214</v>
      </c>
    </row>
    <row r="107" spans="1:33" s="33" customFormat="1" ht="49.5" x14ac:dyDescent="0.95">
      <c r="A107" s="34">
        <v>20</v>
      </c>
      <c r="B107" s="48" t="s">
        <v>269</v>
      </c>
      <c r="C107" s="49"/>
      <c r="D107" s="50"/>
      <c r="E107" s="49"/>
      <c r="F107" s="51"/>
      <c r="G107" s="51"/>
      <c r="H107" s="51"/>
      <c r="I107" s="51"/>
      <c r="J107" s="51"/>
      <c r="K107" s="51"/>
      <c r="L107" s="52"/>
      <c r="M107" s="53"/>
      <c r="N107" s="53"/>
      <c r="O107" s="54"/>
      <c r="P107" s="52"/>
      <c r="Q107" s="53"/>
      <c r="R107" s="52"/>
      <c r="S107" s="52"/>
      <c r="T107" s="53"/>
      <c r="U107" s="53"/>
      <c r="V107" s="53"/>
      <c r="W107" s="53"/>
      <c r="X107" s="54"/>
      <c r="Y107" s="54"/>
      <c r="Z107" s="54"/>
      <c r="AA107" s="54"/>
      <c r="AB107" s="53"/>
      <c r="AC107" s="53"/>
      <c r="AD107" s="53"/>
      <c r="AE107" s="52" t="s">
        <v>310</v>
      </c>
      <c r="AF107" s="32">
        <f t="shared" si="5"/>
        <v>0</v>
      </c>
      <c r="AG107" s="32" t="s">
        <v>213</v>
      </c>
    </row>
    <row r="108" spans="1:33" s="33" customFormat="1" ht="49.5" x14ac:dyDescent="0.95">
      <c r="A108" s="34">
        <v>21</v>
      </c>
      <c r="B108" s="39" t="s">
        <v>270</v>
      </c>
      <c r="C108" s="40"/>
      <c r="D108" s="34"/>
      <c r="E108" s="34"/>
      <c r="F108" s="41">
        <v>7</v>
      </c>
      <c r="G108" s="41">
        <v>12</v>
      </c>
      <c r="H108" s="41">
        <v>14</v>
      </c>
      <c r="I108" s="41">
        <v>16</v>
      </c>
      <c r="J108" s="41"/>
      <c r="K108" s="41"/>
      <c r="L108" s="42"/>
      <c r="M108" s="42"/>
      <c r="N108" s="43"/>
      <c r="O108" s="43"/>
      <c r="P108" s="42"/>
      <c r="Q108" s="43"/>
      <c r="R108" s="42"/>
      <c r="S108" s="42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2" t="s">
        <v>339</v>
      </c>
      <c r="AF108" s="32">
        <f t="shared" si="5"/>
        <v>0</v>
      </c>
      <c r="AG108" s="32" t="s">
        <v>214</v>
      </c>
    </row>
    <row r="109" spans="1:33" s="33" customFormat="1" ht="49.5" x14ac:dyDescent="0.95">
      <c r="A109" s="34">
        <v>22</v>
      </c>
      <c r="B109" s="39" t="s">
        <v>271</v>
      </c>
      <c r="C109" s="34"/>
      <c r="D109" s="34"/>
      <c r="E109" s="34"/>
      <c r="F109" s="41">
        <v>7</v>
      </c>
      <c r="G109" s="41">
        <v>12</v>
      </c>
      <c r="H109" s="41">
        <v>13</v>
      </c>
      <c r="I109" s="41">
        <v>17</v>
      </c>
      <c r="J109" s="41"/>
      <c r="K109" s="41"/>
      <c r="L109" s="42"/>
      <c r="M109" s="43"/>
      <c r="N109" s="43"/>
      <c r="O109" s="43"/>
      <c r="P109" s="42">
        <v>1</v>
      </c>
      <c r="Q109" s="43"/>
      <c r="R109" s="42">
        <v>1</v>
      </c>
      <c r="S109" s="42"/>
      <c r="T109" s="43"/>
      <c r="U109" s="43"/>
      <c r="V109" s="43"/>
      <c r="W109" s="43"/>
      <c r="X109" s="44"/>
      <c r="Y109" s="43"/>
      <c r="Z109" s="44"/>
      <c r="AA109" s="43"/>
      <c r="AB109" s="43"/>
      <c r="AC109" s="43">
        <v>2</v>
      </c>
      <c r="AD109" s="43"/>
      <c r="AE109" s="42" t="s">
        <v>377</v>
      </c>
      <c r="AF109" s="32">
        <f t="shared" si="5"/>
        <v>0</v>
      </c>
      <c r="AG109" s="32" t="s">
        <v>214</v>
      </c>
    </row>
    <row r="110" spans="1:33" s="33" customFormat="1" ht="49.5" x14ac:dyDescent="0.95">
      <c r="A110" s="34">
        <v>23</v>
      </c>
      <c r="B110" s="39" t="s">
        <v>272</v>
      </c>
      <c r="C110" s="34"/>
      <c r="D110" s="40"/>
      <c r="E110" s="34"/>
      <c r="F110" s="41">
        <v>7</v>
      </c>
      <c r="G110" s="41">
        <v>12</v>
      </c>
      <c r="H110" s="41">
        <v>14</v>
      </c>
      <c r="I110" s="41">
        <v>16</v>
      </c>
      <c r="J110" s="41"/>
      <c r="K110" s="41"/>
      <c r="L110" s="42"/>
      <c r="M110" s="43"/>
      <c r="N110" s="43"/>
      <c r="O110" s="44"/>
      <c r="P110" s="42"/>
      <c r="Q110" s="43"/>
      <c r="R110" s="42"/>
      <c r="S110" s="42"/>
      <c r="T110" s="43"/>
      <c r="U110" s="43"/>
      <c r="V110" s="43"/>
      <c r="W110" s="43"/>
      <c r="X110" s="44"/>
      <c r="Y110" s="44"/>
      <c r="Z110" s="44"/>
      <c r="AA110" s="44"/>
      <c r="AB110" s="43"/>
      <c r="AC110" s="43"/>
      <c r="AD110" s="43"/>
      <c r="AE110" s="42" t="s">
        <v>339</v>
      </c>
      <c r="AF110" s="32">
        <f t="shared" si="5"/>
        <v>0</v>
      </c>
      <c r="AG110" s="32" t="s">
        <v>214</v>
      </c>
    </row>
    <row r="111" spans="1:33" s="33" customFormat="1" ht="49.5" x14ac:dyDescent="0.95">
      <c r="A111" s="34">
        <v>24</v>
      </c>
      <c r="B111" s="39" t="s">
        <v>273</v>
      </c>
      <c r="C111" s="40"/>
      <c r="D111" s="40"/>
      <c r="E111" s="34"/>
      <c r="F111" s="41">
        <v>7</v>
      </c>
      <c r="G111" s="41">
        <v>12</v>
      </c>
      <c r="H111" s="41">
        <v>14</v>
      </c>
      <c r="I111" s="41">
        <v>16</v>
      </c>
      <c r="J111" s="41"/>
      <c r="K111" s="41"/>
      <c r="L111" s="42"/>
      <c r="M111" s="43"/>
      <c r="N111" s="44"/>
      <c r="O111" s="44"/>
      <c r="P111" s="42"/>
      <c r="Q111" s="43"/>
      <c r="R111" s="42"/>
      <c r="S111" s="42"/>
      <c r="T111" s="43"/>
      <c r="U111" s="43"/>
      <c r="V111" s="43"/>
      <c r="W111" s="43"/>
      <c r="X111" s="44"/>
      <c r="Y111" s="44"/>
      <c r="Z111" s="44"/>
      <c r="AA111" s="44"/>
      <c r="AB111" s="43"/>
      <c r="AC111" s="43"/>
      <c r="AD111" s="43"/>
      <c r="AE111" s="42" t="s">
        <v>339</v>
      </c>
      <c r="AF111" s="32">
        <f t="shared" si="5"/>
        <v>0</v>
      </c>
      <c r="AG111" s="32" t="s">
        <v>214</v>
      </c>
    </row>
    <row r="112" spans="1:33" s="33" customFormat="1" ht="49.5" x14ac:dyDescent="0.95">
      <c r="A112" s="34">
        <v>25</v>
      </c>
      <c r="B112" s="39" t="s">
        <v>274</v>
      </c>
      <c r="C112" s="40"/>
      <c r="D112" s="34"/>
      <c r="E112" s="34"/>
      <c r="F112" s="41">
        <v>7</v>
      </c>
      <c r="G112" s="41">
        <v>12</v>
      </c>
      <c r="H112" s="41">
        <v>14</v>
      </c>
      <c r="I112" s="41">
        <v>16</v>
      </c>
      <c r="J112" s="41"/>
      <c r="K112" s="41"/>
      <c r="L112" s="42"/>
      <c r="M112" s="43"/>
      <c r="N112" s="47"/>
      <c r="O112" s="44"/>
      <c r="P112" s="42"/>
      <c r="Q112" s="43"/>
      <c r="R112" s="42"/>
      <c r="S112" s="42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2" t="s">
        <v>339</v>
      </c>
      <c r="AF112" s="32">
        <f t="shared" si="5"/>
        <v>0</v>
      </c>
      <c r="AG112" s="32" t="s">
        <v>214</v>
      </c>
    </row>
    <row r="113" spans="1:217" s="33" customFormat="1" ht="99.75" customHeight="1" x14ac:dyDescent="0.95">
      <c r="A113" s="34">
        <v>26</v>
      </c>
      <c r="B113" s="39" t="s">
        <v>275</v>
      </c>
      <c r="C113" s="40"/>
      <c r="D113" s="34"/>
      <c r="E113" s="34"/>
      <c r="F113" s="41">
        <v>7</v>
      </c>
      <c r="G113" s="41">
        <v>12</v>
      </c>
      <c r="H113" s="41">
        <v>13</v>
      </c>
      <c r="I113" s="41">
        <v>17</v>
      </c>
      <c r="J113" s="41"/>
      <c r="K113" s="41"/>
      <c r="L113" s="42"/>
      <c r="M113" s="43"/>
      <c r="N113" s="47"/>
      <c r="O113" s="44"/>
      <c r="P113" s="42">
        <v>2</v>
      </c>
      <c r="Q113" s="43"/>
      <c r="R113" s="42">
        <v>2</v>
      </c>
      <c r="S113" s="42"/>
      <c r="T113" s="43"/>
      <c r="U113" s="43"/>
      <c r="V113" s="43"/>
      <c r="W113" s="43"/>
      <c r="X113" s="43"/>
      <c r="Y113" s="43"/>
      <c r="Z113" s="43"/>
      <c r="AA113" s="43"/>
      <c r="AB113" s="43"/>
      <c r="AC113" s="43">
        <v>4</v>
      </c>
      <c r="AD113" s="43"/>
      <c r="AE113" s="42" t="s">
        <v>393</v>
      </c>
      <c r="AF113" s="32">
        <f t="shared" si="5"/>
        <v>0</v>
      </c>
      <c r="AG113" s="32" t="s">
        <v>214</v>
      </c>
    </row>
    <row r="114" spans="1:217" s="33" customFormat="1" ht="49.5" x14ac:dyDescent="0.95">
      <c r="A114" s="34">
        <v>27</v>
      </c>
      <c r="B114" s="45" t="s">
        <v>276</v>
      </c>
      <c r="C114" s="40"/>
      <c r="D114" s="34"/>
      <c r="E114" s="34"/>
      <c r="F114" s="41">
        <v>7</v>
      </c>
      <c r="G114" s="41">
        <v>12</v>
      </c>
      <c r="H114" s="41">
        <v>14</v>
      </c>
      <c r="I114" s="41">
        <v>0.70833333333333337</v>
      </c>
      <c r="J114" s="41"/>
      <c r="K114" s="41"/>
      <c r="L114" s="42">
        <v>58</v>
      </c>
      <c r="M114" s="43"/>
      <c r="N114" s="47"/>
      <c r="O114" s="44"/>
      <c r="P114" s="42"/>
      <c r="Q114" s="43"/>
      <c r="R114" s="42"/>
      <c r="S114" s="42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2" t="s">
        <v>396</v>
      </c>
      <c r="AF114" s="32">
        <f t="shared" si="5"/>
        <v>0</v>
      </c>
      <c r="AG114" s="32" t="s">
        <v>213</v>
      </c>
    </row>
    <row r="115" spans="1:217" s="33" customFormat="1" ht="50" thickBot="1" x14ac:dyDescent="1">
      <c r="A115" s="34">
        <v>28</v>
      </c>
      <c r="B115" s="45" t="s">
        <v>277</v>
      </c>
      <c r="C115" s="40"/>
      <c r="D115" s="40"/>
      <c r="E115" s="34"/>
      <c r="F115" s="41">
        <v>7</v>
      </c>
      <c r="G115" s="41">
        <v>12</v>
      </c>
      <c r="H115" s="41"/>
      <c r="I115" s="41"/>
      <c r="J115" s="41"/>
      <c r="K115" s="41"/>
      <c r="L115" s="42">
        <v>1</v>
      </c>
      <c r="M115" s="43"/>
      <c r="N115" s="43"/>
      <c r="O115" s="43"/>
      <c r="P115" s="42"/>
      <c r="Q115" s="43"/>
      <c r="R115" s="42"/>
      <c r="S115" s="42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2" t="s">
        <v>397</v>
      </c>
      <c r="AF115" s="32">
        <f t="shared" si="5"/>
        <v>0</v>
      </c>
      <c r="AG115" s="32" t="s">
        <v>213</v>
      </c>
    </row>
    <row r="116" spans="1:217" s="67" customFormat="1" ht="50.5" thickTop="1" thickBot="1" x14ac:dyDescent="1">
      <c r="A116" s="317" t="s">
        <v>22</v>
      </c>
      <c r="B116" s="318"/>
      <c r="C116" s="57"/>
      <c r="D116" s="58"/>
      <c r="E116" s="59"/>
      <c r="F116" s="60"/>
      <c r="G116" s="61"/>
      <c r="H116" s="61"/>
      <c r="I116" s="61"/>
      <c r="J116" s="61"/>
      <c r="K116" s="62"/>
      <c r="L116" s="63">
        <f>SUM(L88:L115)</f>
        <v>59</v>
      </c>
      <c r="M116" s="63">
        <f t="shared" ref="M116:AC116" si="6">SUM(M88:M115)</f>
        <v>0</v>
      </c>
      <c r="N116" s="63">
        <f t="shared" si="6"/>
        <v>0</v>
      </c>
      <c r="O116" s="63">
        <f t="shared" si="6"/>
        <v>0</v>
      </c>
      <c r="P116" s="63">
        <f t="shared" si="6"/>
        <v>3</v>
      </c>
      <c r="Q116" s="63">
        <f t="shared" si="6"/>
        <v>0</v>
      </c>
      <c r="R116" s="63">
        <f t="shared" si="6"/>
        <v>3</v>
      </c>
      <c r="S116" s="63">
        <f t="shared" si="6"/>
        <v>0</v>
      </c>
      <c r="T116" s="63">
        <f t="shared" si="6"/>
        <v>0</v>
      </c>
      <c r="U116" s="63">
        <f t="shared" si="6"/>
        <v>0</v>
      </c>
      <c r="V116" s="63">
        <f t="shared" si="6"/>
        <v>0</v>
      </c>
      <c r="W116" s="63">
        <f t="shared" si="6"/>
        <v>0</v>
      </c>
      <c r="X116" s="63">
        <f t="shared" si="6"/>
        <v>0</v>
      </c>
      <c r="Y116" s="63">
        <f t="shared" si="6"/>
        <v>0</v>
      </c>
      <c r="Z116" s="63">
        <f t="shared" si="6"/>
        <v>0</v>
      </c>
      <c r="AA116" s="63">
        <f t="shared" si="6"/>
        <v>0</v>
      </c>
      <c r="AB116" s="63">
        <f t="shared" si="6"/>
        <v>0</v>
      </c>
      <c r="AC116" s="63">
        <f t="shared" si="6"/>
        <v>6</v>
      </c>
      <c r="AD116" s="63">
        <f>SUM(AD87:AD115)</f>
        <v>0</v>
      </c>
      <c r="AE116" s="63"/>
      <c r="AF116" s="32"/>
      <c r="AG116" s="32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</row>
    <row r="117" spans="1:217" s="67" customFormat="1" ht="67.5" customHeight="1" thickTop="1" thickBot="1" x14ac:dyDescent="1">
      <c r="A117" s="319"/>
      <c r="B117" s="320"/>
      <c r="C117" s="68"/>
      <c r="D117" s="69"/>
      <c r="E117" s="70"/>
      <c r="F117" s="323"/>
      <c r="G117" s="324"/>
      <c r="H117" s="324"/>
      <c r="I117" s="324"/>
      <c r="J117" s="324"/>
      <c r="K117" s="69"/>
      <c r="L117" s="292" t="s">
        <v>30</v>
      </c>
      <c r="M117" s="294" t="s">
        <v>46</v>
      </c>
      <c r="N117" s="292" t="s">
        <v>34</v>
      </c>
      <c r="O117" s="294" t="s">
        <v>48</v>
      </c>
      <c r="P117" s="294" t="s">
        <v>35</v>
      </c>
      <c r="Q117" s="331" t="s">
        <v>28</v>
      </c>
      <c r="R117" s="294" t="s">
        <v>53</v>
      </c>
      <c r="S117" s="294" t="s">
        <v>57</v>
      </c>
      <c r="T117" s="294" t="s">
        <v>58</v>
      </c>
      <c r="U117" s="294" t="s">
        <v>37</v>
      </c>
      <c r="V117" s="294" t="s">
        <v>29</v>
      </c>
      <c r="W117" s="294" t="s">
        <v>328</v>
      </c>
      <c r="X117" s="292" t="s">
        <v>137</v>
      </c>
      <c r="Y117" s="294" t="s">
        <v>140</v>
      </c>
      <c r="Z117" s="292" t="s">
        <v>33</v>
      </c>
      <c r="AA117" s="294" t="s">
        <v>141</v>
      </c>
      <c r="AB117" s="294"/>
      <c r="AC117" s="294" t="s">
        <v>402</v>
      </c>
      <c r="AD117" s="329"/>
      <c r="AE117" s="294" t="s">
        <v>23</v>
      </c>
      <c r="AF117" s="32"/>
      <c r="AG117" s="32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</row>
    <row r="118" spans="1:217" s="67" customFormat="1" ht="151.5" customHeight="1" thickTop="1" x14ac:dyDescent="0.95">
      <c r="A118" s="319"/>
      <c r="B118" s="320"/>
      <c r="C118" s="68"/>
      <c r="D118" s="69"/>
      <c r="E118" s="70"/>
      <c r="F118" s="71"/>
      <c r="G118" s="325"/>
      <c r="H118" s="325"/>
      <c r="I118" s="325"/>
      <c r="J118" s="325"/>
      <c r="K118" s="70"/>
      <c r="L118" s="293"/>
      <c r="M118" s="295"/>
      <c r="N118" s="293"/>
      <c r="O118" s="295"/>
      <c r="P118" s="295"/>
      <c r="Q118" s="332"/>
      <c r="R118" s="295"/>
      <c r="S118" s="295"/>
      <c r="T118" s="295"/>
      <c r="U118" s="295"/>
      <c r="V118" s="295"/>
      <c r="W118" s="295"/>
      <c r="X118" s="293"/>
      <c r="Y118" s="295"/>
      <c r="Z118" s="293"/>
      <c r="AA118" s="295"/>
      <c r="AB118" s="295"/>
      <c r="AC118" s="295"/>
      <c r="AD118" s="330"/>
      <c r="AE118" s="295"/>
      <c r="AF118" s="32"/>
      <c r="AG118" s="32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</row>
    <row r="119" spans="1:217" s="67" customFormat="1" ht="49.5" x14ac:dyDescent="0.95">
      <c r="A119" s="321"/>
      <c r="B119" s="322"/>
      <c r="C119" s="72"/>
      <c r="D119" s="73"/>
      <c r="E119" s="74"/>
      <c r="F119" s="326"/>
      <c r="G119" s="327"/>
      <c r="H119" s="327"/>
      <c r="I119" s="327"/>
      <c r="J119" s="327"/>
      <c r="K119" s="328"/>
      <c r="L119" s="75">
        <f>L116*3200</f>
        <v>188800</v>
      </c>
      <c r="M119" s="76">
        <f>M116*4000</f>
        <v>0</v>
      </c>
      <c r="N119" s="75">
        <f>N116*9680</f>
        <v>0</v>
      </c>
      <c r="O119" s="77">
        <f>O116*38400</f>
        <v>0</v>
      </c>
      <c r="P119" s="75">
        <f>P116*68000</f>
        <v>204000</v>
      </c>
      <c r="Q119" s="78">
        <f>Q116*84000</f>
        <v>0</v>
      </c>
      <c r="R119" s="75">
        <f>R116*76000</f>
        <v>228000</v>
      </c>
      <c r="S119" s="76">
        <f>S116*84000</f>
        <v>0</v>
      </c>
      <c r="T119" s="76">
        <f>T116*80000</f>
        <v>0</v>
      </c>
      <c r="U119" s="76">
        <f>U116*12000</f>
        <v>0</v>
      </c>
      <c r="V119" s="76">
        <f>V116*4800</f>
        <v>0</v>
      </c>
      <c r="W119" s="76">
        <f>W116*9600</f>
        <v>0</v>
      </c>
      <c r="X119" s="79">
        <f>X116*9000</f>
        <v>0</v>
      </c>
      <c r="Y119" s="76">
        <f>Y116*8000</f>
        <v>0</v>
      </c>
      <c r="Z119" s="79">
        <f>Z116*6500</f>
        <v>0</v>
      </c>
      <c r="AA119" s="76">
        <f>AA116*6000</f>
        <v>0</v>
      </c>
      <c r="AB119" s="76"/>
      <c r="AC119" s="75"/>
      <c r="AD119" s="80"/>
      <c r="AE119" s="75">
        <f>SUM(L119:AC119)</f>
        <v>620800</v>
      </c>
      <c r="AF119" s="32"/>
      <c r="AG119" s="82"/>
    </row>
    <row r="121" spans="1:217" s="8" customFormat="1" ht="49.5" x14ac:dyDescent="0.95">
      <c r="A121" s="298" t="s">
        <v>0</v>
      </c>
      <c r="B121" s="298"/>
      <c r="C121" s="1" t="s">
        <v>1</v>
      </c>
      <c r="D121" s="1" t="s">
        <v>2</v>
      </c>
      <c r="E121" s="1"/>
      <c r="F121" s="1"/>
      <c r="G121" s="1"/>
      <c r="H121" s="1"/>
      <c r="I121" s="1"/>
      <c r="J121" s="1"/>
      <c r="K121" s="1"/>
      <c r="L121" s="2"/>
      <c r="M121" s="3"/>
      <c r="N121" s="4"/>
      <c r="O121" s="5"/>
      <c r="P121" s="2"/>
      <c r="Q121" s="3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5"/>
      <c r="AF121" s="6"/>
      <c r="AG121" s="6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</row>
    <row r="122" spans="1:217" s="8" customFormat="1" ht="50.5" x14ac:dyDescent="0.95">
      <c r="A122" s="298" t="s">
        <v>3</v>
      </c>
      <c r="B122" s="298"/>
      <c r="C122" s="1" t="s">
        <v>1</v>
      </c>
      <c r="D122" s="83" t="s">
        <v>43</v>
      </c>
      <c r="E122" s="1"/>
      <c r="F122" s="1"/>
      <c r="G122" s="1"/>
      <c r="H122" s="1"/>
      <c r="I122" s="298" t="s">
        <v>249</v>
      </c>
      <c r="J122" s="298"/>
      <c r="K122" s="298"/>
      <c r="L122" s="298"/>
      <c r="M122" s="298"/>
      <c r="N122" s="298"/>
      <c r="O122" s="298"/>
      <c r="P122" s="298"/>
      <c r="Q122" s="298"/>
      <c r="R122" s="298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6"/>
      <c r="AG122" s="6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</row>
    <row r="123" spans="1:217" s="8" customFormat="1" ht="50.5" x14ac:dyDescent="0.95">
      <c r="A123" s="299" t="s">
        <v>4</v>
      </c>
      <c r="B123" s="299"/>
      <c r="C123" s="1" t="s">
        <v>1</v>
      </c>
      <c r="D123" s="84" t="s">
        <v>27</v>
      </c>
      <c r="E123" s="9"/>
      <c r="F123" s="1"/>
      <c r="G123" s="9"/>
      <c r="H123" s="9"/>
      <c r="I123" s="10"/>
      <c r="J123" s="10"/>
      <c r="K123" s="10"/>
      <c r="L123" s="11"/>
      <c r="M123" s="3"/>
      <c r="N123" s="4"/>
      <c r="O123" s="11"/>
      <c r="P123" s="11"/>
      <c r="Q123" s="3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5"/>
      <c r="AF123" s="6"/>
      <c r="AG123" s="6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</row>
    <row r="124" spans="1:217" s="15" customFormat="1" ht="49.5" x14ac:dyDescent="0.95">
      <c r="A124" s="300" t="s">
        <v>5</v>
      </c>
      <c r="B124" s="300" t="s">
        <v>6</v>
      </c>
      <c r="C124" s="303" t="s">
        <v>7</v>
      </c>
      <c r="D124" s="304"/>
      <c r="E124" s="12" t="s">
        <v>8</v>
      </c>
      <c r="F124" s="305" t="s">
        <v>9</v>
      </c>
      <c r="G124" s="306"/>
      <c r="H124" s="306"/>
      <c r="I124" s="306"/>
      <c r="J124" s="306"/>
      <c r="K124" s="307"/>
      <c r="L124" s="308" t="s">
        <v>10</v>
      </c>
      <c r="M124" s="309"/>
      <c r="N124" s="309"/>
      <c r="O124" s="309"/>
      <c r="P124" s="309"/>
      <c r="Q124" s="309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  <c r="AD124" s="296" t="s">
        <v>11</v>
      </c>
      <c r="AE124" s="296" t="s">
        <v>12</v>
      </c>
      <c r="AF124" s="13"/>
      <c r="AG124" s="13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</row>
    <row r="125" spans="1:217" s="15" customFormat="1" ht="45.75" customHeight="1" x14ac:dyDescent="0.95">
      <c r="A125" s="301"/>
      <c r="B125" s="301"/>
      <c r="C125" s="300" t="s">
        <v>13</v>
      </c>
      <c r="D125" s="300" t="s">
        <v>14</v>
      </c>
      <c r="E125" s="301" t="s">
        <v>15</v>
      </c>
      <c r="F125" s="311" t="s">
        <v>16</v>
      </c>
      <c r="G125" s="312"/>
      <c r="H125" s="312"/>
      <c r="I125" s="312"/>
      <c r="J125" s="312"/>
      <c r="K125" s="313"/>
      <c r="L125" s="296" t="s">
        <v>17</v>
      </c>
      <c r="M125" s="296" t="s">
        <v>312</v>
      </c>
      <c r="N125" s="296" t="s">
        <v>45</v>
      </c>
      <c r="O125" s="296" t="s">
        <v>55</v>
      </c>
      <c r="P125" s="296" t="s">
        <v>18</v>
      </c>
      <c r="Q125" s="296" t="s">
        <v>363</v>
      </c>
      <c r="R125" s="296" t="s">
        <v>54</v>
      </c>
      <c r="S125" s="314" t="s">
        <v>56</v>
      </c>
      <c r="T125" s="314" t="s">
        <v>59</v>
      </c>
      <c r="U125" s="296" t="s">
        <v>194</v>
      </c>
      <c r="V125" s="296" t="s">
        <v>19</v>
      </c>
      <c r="W125" s="296" t="s">
        <v>327</v>
      </c>
      <c r="X125" s="296" t="s">
        <v>399</v>
      </c>
      <c r="Y125" s="296" t="s">
        <v>138</v>
      </c>
      <c r="Z125" s="296" t="s">
        <v>32</v>
      </c>
      <c r="AA125" s="296" t="s">
        <v>139</v>
      </c>
      <c r="AB125" s="296" t="s">
        <v>111</v>
      </c>
      <c r="AC125" s="296" t="s">
        <v>66</v>
      </c>
      <c r="AD125" s="310"/>
      <c r="AE125" s="310"/>
      <c r="AF125" s="13"/>
      <c r="AG125" s="13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</row>
    <row r="126" spans="1:217" s="15" customFormat="1" ht="137.25" customHeight="1" x14ac:dyDescent="0.95">
      <c r="A126" s="302"/>
      <c r="B126" s="302"/>
      <c r="C126" s="302"/>
      <c r="D126" s="302"/>
      <c r="E126" s="302"/>
      <c r="F126" s="16" t="s">
        <v>20</v>
      </c>
      <c r="G126" s="16" t="s">
        <v>21</v>
      </c>
      <c r="H126" s="16" t="s">
        <v>20</v>
      </c>
      <c r="I126" s="16" t="s">
        <v>21</v>
      </c>
      <c r="J126" s="16" t="s">
        <v>20</v>
      </c>
      <c r="K126" s="16" t="s">
        <v>21</v>
      </c>
      <c r="L126" s="297"/>
      <c r="M126" s="297"/>
      <c r="N126" s="297"/>
      <c r="O126" s="297"/>
      <c r="P126" s="297"/>
      <c r="Q126" s="297"/>
      <c r="R126" s="297"/>
      <c r="S126" s="315"/>
      <c r="T126" s="315"/>
      <c r="U126" s="297"/>
      <c r="V126" s="297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13"/>
      <c r="AG126" s="13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</row>
    <row r="127" spans="1:217" s="15" customFormat="1" ht="49.5" x14ac:dyDescent="0.95">
      <c r="A127" s="17"/>
      <c r="B127" s="18"/>
      <c r="C127" s="18"/>
      <c r="D127" s="17"/>
      <c r="E127" s="17"/>
      <c r="F127" s="19"/>
      <c r="G127" s="19"/>
      <c r="H127" s="19"/>
      <c r="I127" s="19"/>
      <c r="J127" s="19"/>
      <c r="K127" s="19"/>
      <c r="L127" s="20">
        <v>3200</v>
      </c>
      <c r="M127" s="21">
        <v>8000</v>
      </c>
      <c r="N127" s="20">
        <v>4000</v>
      </c>
      <c r="O127" s="21">
        <v>12000</v>
      </c>
      <c r="P127" s="20">
        <v>68000</v>
      </c>
      <c r="Q127" s="21">
        <v>11200</v>
      </c>
      <c r="R127" s="20">
        <v>76000</v>
      </c>
      <c r="S127" s="21">
        <v>84000</v>
      </c>
      <c r="T127" s="21">
        <v>80000</v>
      </c>
      <c r="U127" s="21">
        <v>6400</v>
      </c>
      <c r="V127" s="21">
        <v>4800</v>
      </c>
      <c r="W127" s="21">
        <v>9600</v>
      </c>
      <c r="X127" s="22">
        <v>13600</v>
      </c>
      <c r="Y127" s="21">
        <v>8000</v>
      </c>
      <c r="Z127" s="22">
        <v>6500</v>
      </c>
      <c r="AA127" s="21">
        <v>6000</v>
      </c>
      <c r="AB127" s="21">
        <v>84000</v>
      </c>
      <c r="AC127" s="20">
        <v>76000</v>
      </c>
      <c r="AD127" s="23"/>
      <c r="AE127" s="17"/>
      <c r="AF127" s="13"/>
      <c r="AG127" s="13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</row>
    <row r="128" spans="1:217" s="33" customFormat="1" ht="102" customHeight="1" x14ac:dyDescent="0.95">
      <c r="A128" s="24">
        <v>1</v>
      </c>
      <c r="B128" s="45" t="s">
        <v>250</v>
      </c>
      <c r="C128" s="87">
        <v>284512</v>
      </c>
      <c r="D128" s="24">
        <v>284709</v>
      </c>
      <c r="E128" s="24"/>
      <c r="F128" s="88">
        <v>7</v>
      </c>
      <c r="G128" s="88">
        <v>12</v>
      </c>
      <c r="H128" s="88"/>
      <c r="I128" s="88"/>
      <c r="J128" s="88"/>
      <c r="K128" s="88"/>
      <c r="L128" s="89"/>
      <c r="M128" s="90"/>
      <c r="N128" s="91"/>
      <c r="O128" s="90"/>
      <c r="P128" s="89"/>
      <c r="Q128" s="90"/>
      <c r="R128" s="89">
        <v>1</v>
      </c>
      <c r="S128" s="89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89" t="s">
        <v>311</v>
      </c>
      <c r="AF128" s="32">
        <f>D128-C128</f>
        <v>197</v>
      </c>
      <c r="AG128" s="32">
        <v>197</v>
      </c>
    </row>
    <row r="129" spans="1:33" s="33" customFormat="1" ht="102" customHeight="1" x14ac:dyDescent="0.95">
      <c r="A129" s="34">
        <v>2</v>
      </c>
      <c r="B129" s="39" t="s">
        <v>251</v>
      </c>
      <c r="C129" s="34">
        <v>284709</v>
      </c>
      <c r="D129" s="34">
        <v>284955</v>
      </c>
      <c r="E129" s="34"/>
      <c r="F129" s="41">
        <v>7</v>
      </c>
      <c r="G129" s="41">
        <v>12</v>
      </c>
      <c r="H129" s="41">
        <v>13</v>
      </c>
      <c r="I129" s="41">
        <v>17</v>
      </c>
      <c r="J129" s="41"/>
      <c r="K129" s="41"/>
      <c r="L129" s="42">
        <v>5</v>
      </c>
      <c r="M129" s="43">
        <v>1</v>
      </c>
      <c r="N129" s="43"/>
      <c r="O129" s="43"/>
      <c r="P129" s="42">
        <v>1</v>
      </c>
      <c r="Q129" s="43"/>
      <c r="R129" s="42">
        <v>1</v>
      </c>
      <c r="S129" s="42"/>
      <c r="T129" s="43"/>
      <c r="U129" s="43"/>
      <c r="V129" s="43"/>
      <c r="W129" s="43"/>
      <c r="X129" s="43"/>
      <c r="Y129" s="43"/>
      <c r="Z129" s="43"/>
      <c r="AA129" s="43"/>
      <c r="AB129" s="43"/>
      <c r="AC129" s="43">
        <v>2</v>
      </c>
      <c r="AD129" s="43"/>
      <c r="AE129" s="42" t="s">
        <v>317</v>
      </c>
      <c r="AF129" s="32">
        <f t="shared" ref="AF129:AF155" si="7">D129-C129</f>
        <v>246</v>
      </c>
      <c r="AG129" s="32">
        <v>246</v>
      </c>
    </row>
    <row r="130" spans="1:33" s="33" customFormat="1" ht="49.5" x14ac:dyDescent="0.95">
      <c r="A130" s="34">
        <v>3</v>
      </c>
      <c r="B130" s="39" t="s">
        <v>252</v>
      </c>
      <c r="C130" s="40">
        <v>284955</v>
      </c>
      <c r="D130" s="34">
        <v>285214</v>
      </c>
      <c r="E130" s="34"/>
      <c r="F130" s="41">
        <v>7</v>
      </c>
      <c r="G130" s="41">
        <v>12</v>
      </c>
      <c r="H130" s="41">
        <v>13</v>
      </c>
      <c r="I130" s="41">
        <v>17</v>
      </c>
      <c r="J130" s="41"/>
      <c r="K130" s="41"/>
      <c r="L130" s="42"/>
      <c r="M130" s="43">
        <v>1</v>
      </c>
      <c r="N130" s="43"/>
      <c r="O130" s="44"/>
      <c r="P130" s="42"/>
      <c r="Q130" s="43"/>
      <c r="R130" s="42">
        <v>1</v>
      </c>
      <c r="S130" s="42"/>
      <c r="T130" s="43"/>
      <c r="U130" s="43"/>
      <c r="V130" s="43"/>
      <c r="W130" s="43"/>
      <c r="X130" s="43"/>
      <c r="Y130" s="43"/>
      <c r="Z130" s="43"/>
      <c r="AA130" s="43"/>
      <c r="AB130" s="43"/>
      <c r="AC130" s="43">
        <v>2</v>
      </c>
      <c r="AD130" s="43"/>
      <c r="AE130" s="42" t="s">
        <v>318</v>
      </c>
      <c r="AF130" s="32">
        <f t="shared" si="7"/>
        <v>259</v>
      </c>
      <c r="AG130" s="32">
        <v>259</v>
      </c>
    </row>
    <row r="131" spans="1:33" s="33" customFormat="1" ht="162.75" customHeight="1" x14ac:dyDescent="0.95">
      <c r="A131" s="34">
        <v>4</v>
      </c>
      <c r="B131" s="39" t="s">
        <v>253</v>
      </c>
      <c r="C131" s="34">
        <v>285214</v>
      </c>
      <c r="D131" s="34">
        <v>285487</v>
      </c>
      <c r="E131" s="34"/>
      <c r="F131" s="41">
        <v>7</v>
      </c>
      <c r="G131" s="41">
        <v>12</v>
      </c>
      <c r="H131" s="41">
        <v>13</v>
      </c>
      <c r="I131" s="41">
        <v>17</v>
      </c>
      <c r="J131" s="41"/>
      <c r="K131" s="41"/>
      <c r="L131" s="42">
        <v>1</v>
      </c>
      <c r="M131" s="43"/>
      <c r="N131" s="43">
        <v>2</v>
      </c>
      <c r="O131" s="44"/>
      <c r="P131" s="42">
        <v>1</v>
      </c>
      <c r="Q131" s="43"/>
      <c r="R131" s="42">
        <v>1</v>
      </c>
      <c r="S131" s="42"/>
      <c r="T131" s="43"/>
      <c r="U131" s="43">
        <v>5</v>
      </c>
      <c r="V131" s="43"/>
      <c r="W131" s="43"/>
      <c r="X131" s="43"/>
      <c r="Y131" s="43"/>
      <c r="Z131" s="43"/>
      <c r="AA131" s="43"/>
      <c r="AB131" s="43"/>
      <c r="AC131" s="43"/>
      <c r="AD131" s="43"/>
      <c r="AE131" s="42" t="s">
        <v>321</v>
      </c>
      <c r="AF131" s="32">
        <f t="shared" si="7"/>
        <v>273</v>
      </c>
      <c r="AG131" s="32">
        <v>273</v>
      </c>
    </row>
    <row r="132" spans="1:33" s="33" customFormat="1" ht="162.75" customHeight="1" x14ac:dyDescent="0.95">
      <c r="A132" s="34">
        <v>5</v>
      </c>
      <c r="B132" s="39" t="s">
        <v>254</v>
      </c>
      <c r="C132" s="34">
        <v>285487</v>
      </c>
      <c r="D132" s="40">
        <v>285742</v>
      </c>
      <c r="E132" s="34"/>
      <c r="F132" s="41">
        <v>7</v>
      </c>
      <c r="G132" s="41">
        <v>12</v>
      </c>
      <c r="H132" s="41">
        <v>13</v>
      </c>
      <c r="I132" s="41">
        <v>17</v>
      </c>
      <c r="J132" s="41"/>
      <c r="K132" s="41"/>
      <c r="L132" s="42"/>
      <c r="M132" s="43"/>
      <c r="N132" s="43">
        <v>1</v>
      </c>
      <c r="O132" s="43"/>
      <c r="P132" s="42">
        <v>1</v>
      </c>
      <c r="Q132" s="43"/>
      <c r="R132" s="42">
        <v>1</v>
      </c>
      <c r="S132" s="42"/>
      <c r="T132" s="43"/>
      <c r="U132" s="43">
        <v>4</v>
      </c>
      <c r="V132" s="43"/>
      <c r="W132" s="43"/>
      <c r="X132" s="43"/>
      <c r="Y132" s="43"/>
      <c r="Z132" s="43"/>
      <c r="AA132" s="43"/>
      <c r="AB132" s="43"/>
      <c r="AC132" s="43">
        <v>2</v>
      </c>
      <c r="AD132" s="43"/>
      <c r="AE132" s="42" t="s">
        <v>322</v>
      </c>
      <c r="AF132" s="32">
        <f t="shared" si="7"/>
        <v>255</v>
      </c>
      <c r="AG132" s="32">
        <v>255</v>
      </c>
    </row>
    <row r="133" spans="1:33" s="33" customFormat="1" ht="49.5" x14ac:dyDescent="0.95">
      <c r="A133" s="34">
        <v>6</v>
      </c>
      <c r="B133" s="48" t="s">
        <v>255</v>
      </c>
      <c r="C133" s="49">
        <v>285742</v>
      </c>
      <c r="D133" s="50">
        <v>285941</v>
      </c>
      <c r="E133" s="49"/>
      <c r="F133" s="51"/>
      <c r="G133" s="51"/>
      <c r="H133" s="51"/>
      <c r="I133" s="51"/>
      <c r="J133" s="51"/>
      <c r="K133" s="51"/>
      <c r="L133" s="52"/>
      <c r="M133" s="53"/>
      <c r="N133" s="53"/>
      <c r="O133" s="54"/>
      <c r="P133" s="52"/>
      <c r="Q133" s="53"/>
      <c r="R133" s="52"/>
      <c r="S133" s="52"/>
      <c r="T133" s="53"/>
      <c r="U133" s="53"/>
      <c r="V133" s="53"/>
      <c r="W133" s="53"/>
      <c r="X133" s="54"/>
      <c r="Y133" s="54"/>
      <c r="Z133" s="54"/>
      <c r="AA133" s="54"/>
      <c r="AB133" s="53"/>
      <c r="AC133" s="53"/>
      <c r="AD133" s="53"/>
      <c r="AE133" s="52" t="s">
        <v>310</v>
      </c>
      <c r="AF133" s="32">
        <f t="shared" si="7"/>
        <v>199</v>
      </c>
      <c r="AG133" s="32">
        <v>199</v>
      </c>
    </row>
    <row r="134" spans="1:33" s="33" customFormat="1" ht="162.75" customHeight="1" x14ac:dyDescent="0.95">
      <c r="A134" s="34">
        <v>7</v>
      </c>
      <c r="B134" s="39" t="s">
        <v>256</v>
      </c>
      <c r="C134" s="40">
        <v>285941</v>
      </c>
      <c r="D134" s="40">
        <v>286222</v>
      </c>
      <c r="E134" s="34"/>
      <c r="F134" s="41">
        <v>7</v>
      </c>
      <c r="G134" s="41">
        <v>12</v>
      </c>
      <c r="H134" s="41">
        <v>13</v>
      </c>
      <c r="I134" s="41">
        <v>17</v>
      </c>
      <c r="J134" s="41"/>
      <c r="K134" s="41"/>
      <c r="L134" s="42"/>
      <c r="M134" s="43"/>
      <c r="N134" s="43"/>
      <c r="O134" s="44"/>
      <c r="P134" s="42">
        <v>1</v>
      </c>
      <c r="Q134" s="43"/>
      <c r="R134" s="42">
        <v>1</v>
      </c>
      <c r="S134" s="42"/>
      <c r="T134" s="43"/>
      <c r="U134" s="43"/>
      <c r="V134" s="43">
        <v>1</v>
      </c>
      <c r="W134" s="43">
        <v>4</v>
      </c>
      <c r="X134" s="44"/>
      <c r="Y134" s="43"/>
      <c r="Z134" s="44"/>
      <c r="AA134" s="43"/>
      <c r="AB134" s="43"/>
      <c r="AC134" s="43">
        <v>2</v>
      </c>
      <c r="AD134" s="43"/>
      <c r="AE134" s="42" t="s">
        <v>331</v>
      </c>
      <c r="AF134" s="32">
        <f t="shared" si="7"/>
        <v>281</v>
      </c>
      <c r="AG134" s="32">
        <v>281</v>
      </c>
    </row>
    <row r="135" spans="1:33" s="33" customFormat="1" ht="162.75" customHeight="1" x14ac:dyDescent="0.95">
      <c r="A135" s="34">
        <v>8</v>
      </c>
      <c r="B135" s="39" t="s">
        <v>257</v>
      </c>
      <c r="C135" s="40">
        <v>286222</v>
      </c>
      <c r="D135" s="40">
        <v>286482</v>
      </c>
      <c r="E135" s="40"/>
      <c r="F135" s="41">
        <v>7</v>
      </c>
      <c r="G135" s="41">
        <v>12</v>
      </c>
      <c r="H135" s="41">
        <v>13</v>
      </c>
      <c r="I135" s="41">
        <v>17</v>
      </c>
      <c r="J135" s="41"/>
      <c r="K135" s="41"/>
      <c r="L135" s="42"/>
      <c r="M135" s="43">
        <v>3</v>
      </c>
      <c r="N135" s="43"/>
      <c r="O135" s="44"/>
      <c r="P135" s="42">
        <v>1</v>
      </c>
      <c r="Q135" s="43"/>
      <c r="R135" s="42">
        <v>1</v>
      </c>
      <c r="S135" s="42"/>
      <c r="T135" s="43"/>
      <c r="U135" s="43"/>
      <c r="V135" s="43">
        <v>1</v>
      </c>
      <c r="W135" s="43"/>
      <c r="X135" s="44"/>
      <c r="Y135" s="44"/>
      <c r="Z135" s="44"/>
      <c r="AA135" s="44"/>
      <c r="AB135" s="43"/>
      <c r="AC135" s="43"/>
      <c r="AD135" s="43"/>
      <c r="AE135" s="42" t="s">
        <v>332</v>
      </c>
      <c r="AF135" s="32">
        <f t="shared" si="7"/>
        <v>260</v>
      </c>
      <c r="AG135" s="32">
        <v>260</v>
      </c>
    </row>
    <row r="136" spans="1:33" s="33" customFormat="1" ht="113.25" customHeight="1" x14ac:dyDescent="0.95">
      <c r="A136" s="34">
        <v>9</v>
      </c>
      <c r="B136" s="39" t="s">
        <v>258</v>
      </c>
      <c r="C136" s="40">
        <v>286482</v>
      </c>
      <c r="D136" s="40">
        <v>286899</v>
      </c>
      <c r="E136" s="34"/>
      <c r="F136" s="41">
        <v>7</v>
      </c>
      <c r="G136" s="41">
        <v>12</v>
      </c>
      <c r="H136" s="41">
        <v>13</v>
      </c>
      <c r="I136" s="41">
        <v>17</v>
      </c>
      <c r="J136" s="41"/>
      <c r="K136" s="41"/>
      <c r="L136" s="42"/>
      <c r="M136" s="43"/>
      <c r="N136" s="43"/>
      <c r="O136" s="43"/>
      <c r="P136" s="42">
        <v>3</v>
      </c>
      <c r="Q136" s="43"/>
      <c r="R136" s="42"/>
      <c r="S136" s="42">
        <v>1</v>
      </c>
      <c r="T136" s="43">
        <v>1</v>
      </c>
      <c r="U136" s="43"/>
      <c r="V136" s="43"/>
      <c r="W136" s="43"/>
      <c r="X136" s="44"/>
      <c r="Y136" s="43"/>
      <c r="Z136" s="44"/>
      <c r="AA136" s="43"/>
      <c r="AB136" s="43"/>
      <c r="AC136" s="43"/>
      <c r="AD136" s="43"/>
      <c r="AE136" s="42" t="s">
        <v>337</v>
      </c>
      <c r="AF136" s="32">
        <f t="shared" si="7"/>
        <v>417</v>
      </c>
      <c r="AG136" s="32">
        <v>417</v>
      </c>
    </row>
    <row r="137" spans="1:33" s="33" customFormat="1" ht="68.25" customHeight="1" x14ac:dyDescent="0.95">
      <c r="A137" s="34">
        <v>10</v>
      </c>
      <c r="B137" s="39" t="s">
        <v>259</v>
      </c>
      <c r="C137" s="40">
        <v>286899</v>
      </c>
      <c r="D137" s="40">
        <v>287099</v>
      </c>
      <c r="E137" s="34"/>
      <c r="F137" s="41">
        <v>7</v>
      </c>
      <c r="G137" s="41">
        <v>12</v>
      </c>
      <c r="H137" s="41">
        <v>13</v>
      </c>
      <c r="I137" s="41">
        <v>17</v>
      </c>
      <c r="J137" s="41"/>
      <c r="K137" s="41"/>
      <c r="L137" s="42"/>
      <c r="M137" s="43"/>
      <c r="N137" s="44"/>
      <c r="O137" s="43"/>
      <c r="P137" s="42">
        <v>1</v>
      </c>
      <c r="Q137" s="43"/>
      <c r="R137" s="42">
        <v>1</v>
      </c>
      <c r="S137" s="42"/>
      <c r="T137" s="43"/>
      <c r="U137" s="43"/>
      <c r="V137" s="43"/>
      <c r="W137" s="43"/>
      <c r="X137" s="46"/>
      <c r="Y137" s="44"/>
      <c r="Z137" s="46"/>
      <c r="AA137" s="44"/>
      <c r="AB137" s="43"/>
      <c r="AC137" s="43"/>
      <c r="AD137" s="43"/>
      <c r="AE137" s="42" t="s">
        <v>342</v>
      </c>
      <c r="AF137" s="32">
        <f t="shared" si="7"/>
        <v>200</v>
      </c>
      <c r="AG137" s="32">
        <v>200</v>
      </c>
    </row>
    <row r="138" spans="1:33" s="33" customFormat="1" ht="49.5" x14ac:dyDescent="0.95">
      <c r="A138" s="34">
        <v>11</v>
      </c>
      <c r="B138" s="39" t="s">
        <v>260</v>
      </c>
      <c r="C138" s="40"/>
      <c r="D138" s="40"/>
      <c r="E138" s="34"/>
      <c r="F138" s="41">
        <v>7</v>
      </c>
      <c r="G138" s="41">
        <v>12</v>
      </c>
      <c r="H138" s="41">
        <v>14</v>
      </c>
      <c r="I138" s="41">
        <v>16</v>
      </c>
      <c r="J138" s="41"/>
      <c r="K138" s="41"/>
      <c r="L138" s="42"/>
      <c r="M138" s="43"/>
      <c r="N138" s="44"/>
      <c r="O138" s="44"/>
      <c r="P138" s="42"/>
      <c r="Q138" s="43"/>
      <c r="R138" s="42"/>
      <c r="S138" s="42"/>
      <c r="T138" s="43"/>
      <c r="U138" s="43"/>
      <c r="V138" s="43"/>
      <c r="W138" s="43"/>
      <c r="X138" s="44"/>
      <c r="Y138" s="44"/>
      <c r="Z138" s="44"/>
      <c r="AA138" s="44"/>
      <c r="AB138" s="43"/>
      <c r="AC138" s="43"/>
      <c r="AD138" s="43"/>
      <c r="AE138" s="42" t="s">
        <v>339</v>
      </c>
      <c r="AF138" s="32">
        <f t="shared" si="7"/>
        <v>0</v>
      </c>
      <c r="AG138" s="32" t="s">
        <v>214</v>
      </c>
    </row>
    <row r="139" spans="1:33" s="33" customFormat="1" ht="49.5" x14ac:dyDescent="0.95">
      <c r="A139" s="34">
        <v>12</v>
      </c>
      <c r="B139" s="39" t="s">
        <v>261</v>
      </c>
      <c r="C139" s="40"/>
      <c r="D139" s="34"/>
      <c r="E139" s="34"/>
      <c r="F139" s="41">
        <v>7</v>
      </c>
      <c r="G139" s="41">
        <v>12</v>
      </c>
      <c r="H139" s="41"/>
      <c r="I139" s="41"/>
      <c r="J139" s="41"/>
      <c r="K139" s="41"/>
      <c r="L139" s="42"/>
      <c r="M139" s="43"/>
      <c r="N139" s="47"/>
      <c r="O139" s="44"/>
      <c r="P139" s="42"/>
      <c r="Q139" s="43"/>
      <c r="R139" s="42"/>
      <c r="S139" s="42"/>
      <c r="T139" s="43"/>
      <c r="U139" s="43"/>
      <c r="V139" s="43"/>
      <c r="W139" s="43"/>
      <c r="X139" s="43"/>
      <c r="Y139" s="43"/>
      <c r="Z139" s="44"/>
      <c r="AA139" s="44"/>
      <c r="AB139" s="43"/>
      <c r="AC139" s="43"/>
      <c r="AD139" s="43"/>
      <c r="AE139" s="42" t="s">
        <v>339</v>
      </c>
      <c r="AF139" s="32">
        <f t="shared" si="7"/>
        <v>0</v>
      </c>
      <c r="AG139" s="32" t="s">
        <v>214</v>
      </c>
    </row>
    <row r="140" spans="1:33" s="33" customFormat="1" ht="49.5" x14ac:dyDescent="0.95">
      <c r="A140" s="34">
        <v>13</v>
      </c>
      <c r="B140" s="48" t="s">
        <v>262</v>
      </c>
      <c r="C140" s="49"/>
      <c r="D140" s="50"/>
      <c r="E140" s="49"/>
      <c r="F140" s="51"/>
      <c r="G140" s="51"/>
      <c r="H140" s="51"/>
      <c r="I140" s="51"/>
      <c r="J140" s="51"/>
      <c r="K140" s="51"/>
      <c r="L140" s="52"/>
      <c r="M140" s="53"/>
      <c r="N140" s="53"/>
      <c r="O140" s="54"/>
      <c r="P140" s="52"/>
      <c r="Q140" s="53"/>
      <c r="R140" s="52"/>
      <c r="S140" s="52"/>
      <c r="T140" s="53"/>
      <c r="U140" s="53"/>
      <c r="V140" s="53"/>
      <c r="W140" s="53"/>
      <c r="X140" s="54"/>
      <c r="Y140" s="54"/>
      <c r="Z140" s="54"/>
      <c r="AA140" s="54"/>
      <c r="AB140" s="53"/>
      <c r="AC140" s="53"/>
      <c r="AD140" s="53"/>
      <c r="AE140" s="52" t="s">
        <v>310</v>
      </c>
      <c r="AF140" s="32">
        <f t="shared" si="7"/>
        <v>0</v>
      </c>
      <c r="AG140" s="32" t="s">
        <v>213</v>
      </c>
    </row>
    <row r="141" spans="1:33" s="33" customFormat="1" ht="49.5" x14ac:dyDescent="0.95">
      <c r="A141" s="34">
        <v>14</v>
      </c>
      <c r="B141" s="39" t="s">
        <v>263</v>
      </c>
      <c r="C141" s="34"/>
      <c r="D141" s="34"/>
      <c r="E141" s="34"/>
      <c r="F141" s="41">
        <v>7</v>
      </c>
      <c r="G141" s="41">
        <v>12</v>
      </c>
      <c r="H141" s="41">
        <v>14</v>
      </c>
      <c r="I141" s="41">
        <v>16</v>
      </c>
      <c r="J141" s="41"/>
      <c r="K141" s="41"/>
      <c r="L141" s="42"/>
      <c r="M141" s="42"/>
      <c r="N141" s="43"/>
      <c r="O141" s="44"/>
      <c r="P141" s="42"/>
      <c r="Q141" s="43"/>
      <c r="R141" s="42"/>
      <c r="S141" s="42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2" t="s">
        <v>339</v>
      </c>
      <c r="AF141" s="32">
        <f t="shared" si="7"/>
        <v>0</v>
      </c>
      <c r="AG141" s="32" t="s">
        <v>214</v>
      </c>
    </row>
    <row r="142" spans="1:33" s="33" customFormat="1" ht="49.5" x14ac:dyDescent="0.95">
      <c r="A142" s="34">
        <v>15</v>
      </c>
      <c r="B142" s="39" t="s">
        <v>264</v>
      </c>
      <c r="C142" s="34"/>
      <c r="D142" s="34"/>
      <c r="E142" s="34"/>
      <c r="F142" s="41">
        <v>7</v>
      </c>
      <c r="G142" s="41">
        <v>12</v>
      </c>
      <c r="H142" s="41">
        <v>14</v>
      </c>
      <c r="I142" s="41">
        <v>16</v>
      </c>
      <c r="J142" s="41"/>
      <c r="K142" s="41"/>
      <c r="L142" s="42"/>
      <c r="M142" s="43"/>
      <c r="N142" s="43"/>
      <c r="O142" s="44"/>
      <c r="P142" s="42"/>
      <c r="Q142" s="43"/>
      <c r="R142" s="42"/>
      <c r="S142" s="42"/>
      <c r="T142" s="43"/>
      <c r="U142" s="43"/>
      <c r="V142" s="43"/>
      <c r="W142" s="43"/>
      <c r="X142" s="44"/>
      <c r="Y142" s="44"/>
      <c r="Z142" s="44"/>
      <c r="AA142" s="44"/>
      <c r="AB142" s="43"/>
      <c r="AC142" s="43"/>
      <c r="AD142" s="43"/>
      <c r="AE142" s="42" t="s">
        <v>339</v>
      </c>
      <c r="AF142" s="32">
        <f t="shared" si="7"/>
        <v>0</v>
      </c>
      <c r="AG142" s="32" t="s">
        <v>214</v>
      </c>
    </row>
    <row r="143" spans="1:33" s="33" customFormat="1" ht="49.5" x14ac:dyDescent="0.95">
      <c r="A143" s="34">
        <v>16</v>
      </c>
      <c r="B143" s="39" t="s">
        <v>265</v>
      </c>
      <c r="C143" s="34"/>
      <c r="D143" s="34"/>
      <c r="E143" s="34"/>
      <c r="F143" s="41">
        <v>7</v>
      </c>
      <c r="G143" s="41">
        <v>12</v>
      </c>
      <c r="H143" s="41">
        <v>14</v>
      </c>
      <c r="I143" s="41">
        <v>16</v>
      </c>
      <c r="J143" s="41"/>
      <c r="K143" s="41"/>
      <c r="L143" s="42"/>
      <c r="M143" s="43"/>
      <c r="N143" s="43"/>
      <c r="O143" s="43"/>
      <c r="P143" s="42"/>
      <c r="Q143" s="43"/>
      <c r="R143" s="42"/>
      <c r="S143" s="42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2" t="s">
        <v>339</v>
      </c>
      <c r="AF143" s="32">
        <f t="shared" si="7"/>
        <v>0</v>
      </c>
      <c r="AG143" s="32" t="s">
        <v>214</v>
      </c>
    </row>
    <row r="144" spans="1:33" s="33" customFormat="1" ht="49.5" x14ac:dyDescent="0.95">
      <c r="A144" s="34">
        <v>17</v>
      </c>
      <c r="B144" s="39" t="s">
        <v>266</v>
      </c>
      <c r="C144" s="34"/>
      <c r="D144" s="40"/>
      <c r="E144" s="34"/>
      <c r="F144" s="41">
        <v>7</v>
      </c>
      <c r="G144" s="41">
        <v>12</v>
      </c>
      <c r="H144" s="41">
        <v>14</v>
      </c>
      <c r="I144" s="41">
        <v>16</v>
      </c>
      <c r="J144" s="41"/>
      <c r="K144" s="41"/>
      <c r="L144" s="42"/>
      <c r="M144" s="43"/>
      <c r="N144" s="44"/>
      <c r="O144" s="44"/>
      <c r="P144" s="42"/>
      <c r="Q144" s="43"/>
      <c r="R144" s="42"/>
      <c r="S144" s="42"/>
      <c r="T144" s="43"/>
      <c r="U144" s="43"/>
      <c r="V144" s="43"/>
      <c r="W144" s="43"/>
      <c r="X144" s="44"/>
      <c r="Y144" s="43"/>
      <c r="Z144" s="44"/>
      <c r="AA144" s="43"/>
      <c r="AB144" s="43"/>
      <c r="AC144" s="43"/>
      <c r="AD144" s="43"/>
      <c r="AE144" s="42" t="s">
        <v>339</v>
      </c>
      <c r="AF144" s="32">
        <f t="shared" si="7"/>
        <v>0</v>
      </c>
      <c r="AG144" s="32" t="s">
        <v>214</v>
      </c>
    </row>
    <row r="145" spans="1:217" s="33" customFormat="1" ht="49.5" x14ac:dyDescent="0.95">
      <c r="A145" s="34">
        <v>18</v>
      </c>
      <c r="B145" s="39" t="s">
        <v>267</v>
      </c>
      <c r="C145" s="40">
        <v>287099</v>
      </c>
      <c r="D145" s="34">
        <v>287280</v>
      </c>
      <c r="E145" s="34"/>
      <c r="F145" s="41">
        <v>7</v>
      </c>
      <c r="G145" s="41">
        <v>12</v>
      </c>
      <c r="H145" s="41">
        <v>13</v>
      </c>
      <c r="I145" s="41">
        <v>17</v>
      </c>
      <c r="J145" s="41"/>
      <c r="K145" s="41"/>
      <c r="L145" s="42"/>
      <c r="M145" s="43"/>
      <c r="N145" s="43"/>
      <c r="O145" s="43">
        <v>1</v>
      </c>
      <c r="P145" s="42"/>
      <c r="Q145" s="43">
        <v>3</v>
      </c>
      <c r="R145" s="42"/>
      <c r="S145" s="42"/>
      <c r="T145" s="43"/>
      <c r="U145" s="43"/>
      <c r="V145" s="43"/>
      <c r="W145" s="43"/>
      <c r="X145" s="44"/>
      <c r="Y145" s="44"/>
      <c r="Z145" s="44"/>
      <c r="AA145" s="44"/>
      <c r="AB145" s="43"/>
      <c r="AC145" s="43"/>
      <c r="AD145" s="43"/>
      <c r="AE145" s="42" t="s">
        <v>353</v>
      </c>
      <c r="AF145" s="32">
        <f t="shared" si="7"/>
        <v>181</v>
      </c>
      <c r="AG145" s="32">
        <v>181</v>
      </c>
    </row>
    <row r="146" spans="1:217" s="33" customFormat="1" ht="49.5" x14ac:dyDescent="0.95">
      <c r="A146" s="34">
        <v>19</v>
      </c>
      <c r="B146" s="39" t="s">
        <v>268</v>
      </c>
      <c r="C146" s="34">
        <v>287280</v>
      </c>
      <c r="D146" s="40">
        <v>287450</v>
      </c>
      <c r="E146" s="34"/>
      <c r="F146" s="41">
        <v>7</v>
      </c>
      <c r="G146" s="41">
        <v>12</v>
      </c>
      <c r="H146" s="41">
        <v>13</v>
      </c>
      <c r="I146" s="41">
        <v>17</v>
      </c>
      <c r="J146" s="41"/>
      <c r="K146" s="41"/>
      <c r="L146" s="42"/>
      <c r="M146" s="43"/>
      <c r="N146" s="43"/>
      <c r="O146" s="44"/>
      <c r="P146" s="42"/>
      <c r="Q146" s="43">
        <v>7</v>
      </c>
      <c r="R146" s="42"/>
      <c r="S146" s="42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2" t="s">
        <v>359</v>
      </c>
      <c r="AF146" s="32">
        <f t="shared" si="7"/>
        <v>170</v>
      </c>
      <c r="AG146" s="32">
        <v>170</v>
      </c>
    </row>
    <row r="147" spans="1:217" s="33" customFormat="1" ht="49.5" x14ac:dyDescent="0.95">
      <c r="A147" s="34">
        <v>20</v>
      </c>
      <c r="B147" s="48" t="s">
        <v>269</v>
      </c>
      <c r="C147" s="49"/>
      <c r="D147" s="50"/>
      <c r="E147" s="49"/>
      <c r="F147" s="51"/>
      <c r="G147" s="51"/>
      <c r="H147" s="51"/>
      <c r="I147" s="51"/>
      <c r="J147" s="51"/>
      <c r="K147" s="51"/>
      <c r="L147" s="52"/>
      <c r="M147" s="53"/>
      <c r="N147" s="53"/>
      <c r="O147" s="54"/>
      <c r="P147" s="52"/>
      <c r="Q147" s="53"/>
      <c r="R147" s="52"/>
      <c r="S147" s="52"/>
      <c r="T147" s="53"/>
      <c r="U147" s="53"/>
      <c r="V147" s="53"/>
      <c r="W147" s="53"/>
      <c r="X147" s="54"/>
      <c r="Y147" s="54"/>
      <c r="Z147" s="54"/>
      <c r="AA147" s="54"/>
      <c r="AB147" s="53"/>
      <c r="AC147" s="53"/>
      <c r="AD147" s="53"/>
      <c r="AE147" s="52" t="s">
        <v>310</v>
      </c>
      <c r="AF147" s="32">
        <f t="shared" si="7"/>
        <v>0</v>
      </c>
      <c r="AG147" s="32" t="s">
        <v>213</v>
      </c>
    </row>
    <row r="148" spans="1:217" s="33" customFormat="1" ht="99.75" customHeight="1" x14ac:dyDescent="0.95">
      <c r="A148" s="34">
        <v>21</v>
      </c>
      <c r="B148" s="39" t="s">
        <v>270</v>
      </c>
      <c r="C148" s="40">
        <v>287450</v>
      </c>
      <c r="D148" s="34">
        <v>287718</v>
      </c>
      <c r="E148" s="34"/>
      <c r="F148" s="41">
        <v>7</v>
      </c>
      <c r="G148" s="41">
        <v>12</v>
      </c>
      <c r="H148" s="41">
        <v>13</v>
      </c>
      <c r="I148" s="41">
        <v>17</v>
      </c>
      <c r="J148" s="41"/>
      <c r="K148" s="41"/>
      <c r="L148" s="42"/>
      <c r="M148" s="42"/>
      <c r="N148" s="43"/>
      <c r="O148" s="43"/>
      <c r="P148" s="42">
        <v>1</v>
      </c>
      <c r="Q148" s="43"/>
      <c r="R148" s="42">
        <v>1</v>
      </c>
      <c r="S148" s="42"/>
      <c r="T148" s="43"/>
      <c r="U148" s="43">
        <v>3</v>
      </c>
      <c r="V148" s="43"/>
      <c r="W148" s="43"/>
      <c r="X148" s="43"/>
      <c r="Y148" s="43"/>
      <c r="Z148" s="43"/>
      <c r="AA148" s="43"/>
      <c r="AB148" s="43"/>
      <c r="AC148" s="43">
        <v>2</v>
      </c>
      <c r="AD148" s="43"/>
      <c r="AE148" s="42" t="s">
        <v>373</v>
      </c>
      <c r="AF148" s="32">
        <f t="shared" si="7"/>
        <v>268</v>
      </c>
      <c r="AG148" s="32">
        <v>268</v>
      </c>
    </row>
    <row r="149" spans="1:217" s="33" customFormat="1" ht="49.5" x14ac:dyDescent="0.95">
      <c r="A149" s="34">
        <v>22</v>
      </c>
      <c r="B149" s="39" t="s">
        <v>271</v>
      </c>
      <c r="C149" s="34"/>
      <c r="D149" s="34"/>
      <c r="E149" s="34"/>
      <c r="F149" s="41">
        <v>7</v>
      </c>
      <c r="G149" s="41">
        <v>12</v>
      </c>
      <c r="H149" s="41">
        <v>14</v>
      </c>
      <c r="I149" s="41">
        <v>16</v>
      </c>
      <c r="J149" s="41"/>
      <c r="K149" s="41"/>
      <c r="L149" s="42"/>
      <c r="M149" s="43"/>
      <c r="N149" s="43"/>
      <c r="O149" s="43"/>
      <c r="P149" s="42"/>
      <c r="Q149" s="43"/>
      <c r="R149" s="42"/>
      <c r="S149" s="42"/>
      <c r="T149" s="43"/>
      <c r="U149" s="43"/>
      <c r="V149" s="43"/>
      <c r="W149" s="43"/>
      <c r="X149" s="44"/>
      <c r="Y149" s="43"/>
      <c r="Z149" s="44"/>
      <c r="AA149" s="43"/>
      <c r="AB149" s="43"/>
      <c r="AC149" s="43"/>
      <c r="AD149" s="43"/>
      <c r="AE149" s="42" t="s">
        <v>381</v>
      </c>
      <c r="AF149" s="32">
        <f t="shared" si="7"/>
        <v>0</v>
      </c>
      <c r="AG149" s="32" t="s">
        <v>387</v>
      </c>
    </row>
    <row r="150" spans="1:217" s="33" customFormat="1" ht="99.75" customHeight="1" x14ac:dyDescent="0.95">
      <c r="A150" s="34">
        <v>23</v>
      </c>
      <c r="B150" s="39" t="s">
        <v>272</v>
      </c>
      <c r="C150" s="40">
        <v>287450</v>
      </c>
      <c r="D150" s="40">
        <v>288122</v>
      </c>
      <c r="E150" s="34"/>
      <c r="F150" s="41">
        <v>7</v>
      </c>
      <c r="G150" s="41">
        <v>12</v>
      </c>
      <c r="H150" s="41">
        <v>13</v>
      </c>
      <c r="I150" s="41">
        <v>17</v>
      </c>
      <c r="J150" s="41"/>
      <c r="K150" s="41"/>
      <c r="L150" s="42"/>
      <c r="M150" s="43"/>
      <c r="N150" s="43"/>
      <c r="O150" s="44"/>
      <c r="P150" s="42">
        <v>2</v>
      </c>
      <c r="Q150" s="43"/>
      <c r="R150" s="42">
        <v>2</v>
      </c>
      <c r="S150" s="42"/>
      <c r="T150" s="43"/>
      <c r="U150" s="43"/>
      <c r="V150" s="43"/>
      <c r="W150" s="43"/>
      <c r="X150" s="44"/>
      <c r="Y150" s="44"/>
      <c r="Z150" s="44"/>
      <c r="AA150" s="44"/>
      <c r="AB150" s="43"/>
      <c r="AC150" s="43">
        <v>4</v>
      </c>
      <c r="AD150" s="43"/>
      <c r="AE150" s="42" t="s">
        <v>382</v>
      </c>
      <c r="AF150" s="32">
        <f t="shared" si="7"/>
        <v>672</v>
      </c>
      <c r="AG150" s="32">
        <v>672</v>
      </c>
    </row>
    <row r="151" spans="1:217" s="33" customFormat="1" ht="99.75" customHeight="1" x14ac:dyDescent="0.95">
      <c r="A151" s="34">
        <v>24</v>
      </c>
      <c r="B151" s="39" t="s">
        <v>273</v>
      </c>
      <c r="C151" s="40">
        <v>288122</v>
      </c>
      <c r="D151" s="40">
        <v>288530</v>
      </c>
      <c r="E151" s="34"/>
      <c r="F151" s="41">
        <v>7</v>
      </c>
      <c r="G151" s="41">
        <v>12</v>
      </c>
      <c r="H151" s="41">
        <v>13</v>
      </c>
      <c r="I151" s="41">
        <v>17</v>
      </c>
      <c r="J151" s="41"/>
      <c r="K151" s="41"/>
      <c r="L151" s="42"/>
      <c r="M151" s="43"/>
      <c r="N151" s="44"/>
      <c r="O151" s="44"/>
      <c r="P151" s="42">
        <v>2</v>
      </c>
      <c r="Q151" s="43"/>
      <c r="R151" s="42"/>
      <c r="S151" s="42"/>
      <c r="T151" s="43">
        <v>2</v>
      </c>
      <c r="U151" s="43"/>
      <c r="V151" s="43"/>
      <c r="W151" s="43"/>
      <c r="X151" s="44"/>
      <c r="Y151" s="44"/>
      <c r="Z151" s="44"/>
      <c r="AA151" s="44"/>
      <c r="AB151" s="43"/>
      <c r="AC151" s="43"/>
      <c r="AD151" s="43"/>
      <c r="AE151" s="42" t="s">
        <v>384</v>
      </c>
      <c r="AF151" s="32">
        <f t="shared" si="7"/>
        <v>408</v>
      </c>
      <c r="AG151" s="32">
        <v>408</v>
      </c>
    </row>
    <row r="152" spans="1:217" s="33" customFormat="1" ht="99.75" customHeight="1" x14ac:dyDescent="0.95">
      <c r="A152" s="34">
        <v>25</v>
      </c>
      <c r="B152" s="39" t="s">
        <v>274</v>
      </c>
      <c r="C152" s="40">
        <v>288530</v>
      </c>
      <c r="D152" s="34">
        <v>288786</v>
      </c>
      <c r="E152" s="34"/>
      <c r="F152" s="41">
        <v>7</v>
      </c>
      <c r="G152" s="41">
        <v>12</v>
      </c>
      <c r="H152" s="41">
        <v>13</v>
      </c>
      <c r="I152" s="41">
        <v>17</v>
      </c>
      <c r="J152" s="41"/>
      <c r="K152" s="41"/>
      <c r="L152" s="42">
        <v>36</v>
      </c>
      <c r="M152" s="43"/>
      <c r="N152" s="47"/>
      <c r="O152" s="44"/>
      <c r="P152" s="42">
        <v>1</v>
      </c>
      <c r="Q152" s="43"/>
      <c r="R152" s="42">
        <v>1</v>
      </c>
      <c r="S152" s="42"/>
      <c r="T152" s="43"/>
      <c r="U152" s="43"/>
      <c r="V152" s="43"/>
      <c r="W152" s="43"/>
      <c r="X152" s="43"/>
      <c r="Y152" s="43"/>
      <c r="Z152" s="43"/>
      <c r="AA152" s="44">
        <v>9.11</v>
      </c>
      <c r="AB152" s="43"/>
      <c r="AC152" s="43"/>
      <c r="AD152" s="43"/>
      <c r="AE152" s="42" t="s">
        <v>389</v>
      </c>
      <c r="AF152" s="32">
        <f t="shared" si="7"/>
        <v>256</v>
      </c>
      <c r="AG152" s="32">
        <v>256</v>
      </c>
    </row>
    <row r="153" spans="1:217" s="33" customFormat="1" ht="99.75" customHeight="1" x14ac:dyDescent="0.95">
      <c r="A153" s="34">
        <v>26</v>
      </c>
      <c r="B153" s="39" t="s">
        <v>275</v>
      </c>
      <c r="C153" s="34">
        <v>288786</v>
      </c>
      <c r="D153" s="34">
        <v>289049</v>
      </c>
      <c r="E153" s="34"/>
      <c r="F153" s="41">
        <v>7</v>
      </c>
      <c r="G153" s="41">
        <v>12</v>
      </c>
      <c r="H153" s="41">
        <v>13</v>
      </c>
      <c r="I153" s="41">
        <v>17</v>
      </c>
      <c r="J153" s="41"/>
      <c r="K153" s="41"/>
      <c r="L153" s="42"/>
      <c r="M153" s="43">
        <v>3</v>
      </c>
      <c r="N153" s="47"/>
      <c r="O153" s="44"/>
      <c r="P153" s="42">
        <v>1</v>
      </c>
      <c r="Q153" s="43"/>
      <c r="R153" s="42">
        <v>1</v>
      </c>
      <c r="S153" s="42"/>
      <c r="T153" s="43"/>
      <c r="U153" s="43"/>
      <c r="V153" s="43"/>
      <c r="W153" s="43"/>
      <c r="X153" s="43"/>
      <c r="Y153" s="43"/>
      <c r="Z153" s="43"/>
      <c r="AA153" s="43"/>
      <c r="AB153" s="43"/>
      <c r="AC153" s="43">
        <v>2</v>
      </c>
      <c r="AD153" s="43"/>
      <c r="AE153" s="42" t="s">
        <v>394</v>
      </c>
      <c r="AF153" s="32">
        <f t="shared" si="7"/>
        <v>263</v>
      </c>
      <c r="AG153" s="32">
        <v>263</v>
      </c>
    </row>
    <row r="154" spans="1:217" s="33" customFormat="1" ht="49.5" x14ac:dyDescent="0.95">
      <c r="A154" s="34">
        <v>27</v>
      </c>
      <c r="B154" s="48" t="s">
        <v>276</v>
      </c>
      <c r="C154" s="49"/>
      <c r="D154" s="50"/>
      <c r="E154" s="49"/>
      <c r="F154" s="51"/>
      <c r="G154" s="51"/>
      <c r="H154" s="51"/>
      <c r="I154" s="51"/>
      <c r="J154" s="51"/>
      <c r="K154" s="51"/>
      <c r="L154" s="52"/>
      <c r="M154" s="53"/>
      <c r="N154" s="53"/>
      <c r="O154" s="54"/>
      <c r="P154" s="52"/>
      <c r="Q154" s="53"/>
      <c r="R154" s="52"/>
      <c r="S154" s="52"/>
      <c r="T154" s="53"/>
      <c r="U154" s="53"/>
      <c r="V154" s="53"/>
      <c r="W154" s="53"/>
      <c r="X154" s="54"/>
      <c r="Y154" s="54"/>
      <c r="Z154" s="54"/>
      <c r="AA154" s="54"/>
      <c r="AB154" s="53"/>
      <c r="AC154" s="53"/>
      <c r="AD154" s="53"/>
      <c r="AE154" s="52" t="s">
        <v>310</v>
      </c>
      <c r="AF154" s="32">
        <f t="shared" si="7"/>
        <v>0</v>
      </c>
      <c r="AG154" s="32" t="s">
        <v>213</v>
      </c>
    </row>
    <row r="155" spans="1:217" s="33" customFormat="1" ht="50" thickBot="1" x14ac:dyDescent="1">
      <c r="A155" s="34">
        <v>28</v>
      </c>
      <c r="B155" s="45" t="s">
        <v>277</v>
      </c>
      <c r="C155" s="34">
        <v>289049</v>
      </c>
      <c r="D155" s="40">
        <v>289089</v>
      </c>
      <c r="E155" s="34"/>
      <c r="F155" s="41">
        <v>7</v>
      </c>
      <c r="G155" s="41">
        <v>12</v>
      </c>
      <c r="H155" s="41"/>
      <c r="I155" s="41"/>
      <c r="J155" s="41"/>
      <c r="K155" s="41"/>
      <c r="L155" s="42"/>
      <c r="M155" s="43"/>
      <c r="N155" s="43"/>
      <c r="O155" s="43"/>
      <c r="P155" s="42"/>
      <c r="Q155" s="43"/>
      <c r="R155" s="42"/>
      <c r="S155" s="42"/>
      <c r="T155" s="43"/>
      <c r="U155" s="43"/>
      <c r="V155" s="43"/>
      <c r="W155" s="43"/>
      <c r="X155" s="43">
        <v>1</v>
      </c>
      <c r="Y155" s="43"/>
      <c r="Z155" s="43"/>
      <c r="AA155" s="43"/>
      <c r="AB155" s="43"/>
      <c r="AC155" s="43"/>
      <c r="AD155" s="43"/>
      <c r="AE155" s="42" t="s">
        <v>397</v>
      </c>
      <c r="AF155" s="32">
        <f t="shared" si="7"/>
        <v>40</v>
      </c>
      <c r="AG155" s="32">
        <v>40</v>
      </c>
    </row>
    <row r="156" spans="1:217" s="67" customFormat="1" ht="50.5" thickTop="1" thickBot="1" x14ac:dyDescent="1">
      <c r="A156" s="317" t="s">
        <v>22</v>
      </c>
      <c r="B156" s="318"/>
      <c r="C156" s="57"/>
      <c r="D156" s="58"/>
      <c r="E156" s="59"/>
      <c r="F156" s="60"/>
      <c r="G156" s="61"/>
      <c r="H156" s="61"/>
      <c r="I156" s="61"/>
      <c r="J156" s="61"/>
      <c r="K156" s="62"/>
      <c r="L156" s="63">
        <f>SUM(L128:L155)</f>
        <v>42</v>
      </c>
      <c r="M156" s="63">
        <f t="shared" ref="M156:AC156" si="8">SUM(M128:M155)</f>
        <v>8</v>
      </c>
      <c r="N156" s="63">
        <f t="shared" si="8"/>
        <v>3</v>
      </c>
      <c r="O156" s="63">
        <f t="shared" si="8"/>
        <v>1</v>
      </c>
      <c r="P156" s="63">
        <f t="shared" si="8"/>
        <v>16</v>
      </c>
      <c r="Q156" s="63">
        <f t="shared" si="8"/>
        <v>10</v>
      </c>
      <c r="R156" s="63">
        <f t="shared" si="8"/>
        <v>13</v>
      </c>
      <c r="S156" s="63">
        <f t="shared" si="8"/>
        <v>1</v>
      </c>
      <c r="T156" s="63">
        <f t="shared" si="8"/>
        <v>3</v>
      </c>
      <c r="U156" s="63">
        <f t="shared" si="8"/>
        <v>12</v>
      </c>
      <c r="V156" s="63">
        <f t="shared" si="8"/>
        <v>2</v>
      </c>
      <c r="W156" s="63">
        <f t="shared" si="8"/>
        <v>4</v>
      </c>
      <c r="X156" s="63">
        <f t="shared" si="8"/>
        <v>1</v>
      </c>
      <c r="Y156" s="63">
        <f t="shared" si="8"/>
        <v>0</v>
      </c>
      <c r="Z156" s="63">
        <f t="shared" si="8"/>
        <v>0</v>
      </c>
      <c r="AA156" s="63">
        <f t="shared" si="8"/>
        <v>9.11</v>
      </c>
      <c r="AB156" s="63">
        <f t="shared" si="8"/>
        <v>0</v>
      </c>
      <c r="AC156" s="63">
        <f t="shared" si="8"/>
        <v>16</v>
      </c>
      <c r="AD156" s="63">
        <f>SUM(AD127:AD155)</f>
        <v>0</v>
      </c>
      <c r="AE156" s="63"/>
      <c r="AF156" s="32"/>
      <c r="AG156" s="32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</row>
    <row r="157" spans="1:217" s="67" customFormat="1" ht="47.25" customHeight="1" thickTop="1" thickBot="1" x14ac:dyDescent="1">
      <c r="A157" s="319"/>
      <c r="B157" s="320"/>
      <c r="C157" s="68"/>
      <c r="D157" s="69"/>
      <c r="E157" s="70"/>
      <c r="F157" s="323"/>
      <c r="G157" s="324"/>
      <c r="H157" s="324"/>
      <c r="I157" s="324"/>
      <c r="J157" s="324"/>
      <c r="K157" s="69"/>
      <c r="L157" s="292" t="s">
        <v>30</v>
      </c>
      <c r="M157" s="294" t="s">
        <v>313</v>
      </c>
      <c r="N157" s="292" t="s">
        <v>46</v>
      </c>
      <c r="O157" s="294" t="s">
        <v>37</v>
      </c>
      <c r="P157" s="294" t="s">
        <v>35</v>
      </c>
      <c r="Q157" s="292" t="s">
        <v>364</v>
      </c>
      <c r="R157" s="294" t="s">
        <v>53</v>
      </c>
      <c r="S157" s="294" t="s">
        <v>57</v>
      </c>
      <c r="T157" s="294" t="s">
        <v>58</v>
      </c>
      <c r="U157" s="294" t="s">
        <v>193</v>
      </c>
      <c r="V157" s="294" t="s">
        <v>29</v>
      </c>
      <c r="W157" s="294" t="s">
        <v>328</v>
      </c>
      <c r="X157" s="294" t="s">
        <v>398</v>
      </c>
      <c r="Y157" s="294" t="s">
        <v>140</v>
      </c>
      <c r="Z157" s="292" t="s">
        <v>33</v>
      </c>
      <c r="AA157" s="294" t="s">
        <v>141</v>
      </c>
      <c r="AB157" s="294" t="s">
        <v>199</v>
      </c>
      <c r="AC157" s="294" t="s">
        <v>403</v>
      </c>
      <c r="AD157" s="329"/>
      <c r="AE157" s="294" t="s">
        <v>23</v>
      </c>
      <c r="AF157" s="32"/>
      <c r="AG157" s="32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</row>
    <row r="158" spans="1:217" s="67" customFormat="1" ht="179.25" customHeight="1" thickTop="1" x14ac:dyDescent="0.95">
      <c r="A158" s="319"/>
      <c r="B158" s="320"/>
      <c r="C158" s="68"/>
      <c r="D158" s="69"/>
      <c r="E158" s="70"/>
      <c r="F158" s="71"/>
      <c r="G158" s="325"/>
      <c r="H158" s="325"/>
      <c r="I158" s="325"/>
      <c r="J158" s="325"/>
      <c r="K158" s="70"/>
      <c r="L158" s="293"/>
      <c r="M158" s="295"/>
      <c r="N158" s="293"/>
      <c r="O158" s="295"/>
      <c r="P158" s="295"/>
      <c r="Q158" s="293"/>
      <c r="R158" s="295"/>
      <c r="S158" s="295"/>
      <c r="T158" s="295"/>
      <c r="U158" s="295"/>
      <c r="V158" s="295"/>
      <c r="W158" s="295"/>
      <c r="X158" s="295"/>
      <c r="Y158" s="295"/>
      <c r="Z158" s="293"/>
      <c r="AA158" s="295"/>
      <c r="AB158" s="295"/>
      <c r="AC158" s="295"/>
      <c r="AD158" s="330"/>
      <c r="AE158" s="295"/>
      <c r="AF158" s="32"/>
      <c r="AG158" s="32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</row>
    <row r="159" spans="1:217" s="67" customFormat="1" ht="49.5" x14ac:dyDescent="0.95">
      <c r="A159" s="321"/>
      <c r="B159" s="322"/>
      <c r="C159" s="72"/>
      <c r="D159" s="73"/>
      <c r="E159" s="74"/>
      <c r="F159" s="326"/>
      <c r="G159" s="327"/>
      <c r="H159" s="327"/>
      <c r="I159" s="327"/>
      <c r="J159" s="327"/>
      <c r="K159" s="328"/>
      <c r="L159" s="75">
        <f>L156*3200</f>
        <v>134400</v>
      </c>
      <c r="M159" s="76">
        <f>M156*8000</f>
        <v>64000</v>
      </c>
      <c r="N159" s="75">
        <f>N156*4000</f>
        <v>12000</v>
      </c>
      <c r="O159" s="76">
        <f>O156*12000</f>
        <v>12000</v>
      </c>
      <c r="P159" s="75">
        <f>P156*68000</f>
        <v>1088000</v>
      </c>
      <c r="Q159" s="78">
        <f>Q156*11200</f>
        <v>112000</v>
      </c>
      <c r="R159" s="75">
        <f>R156*76000</f>
        <v>988000</v>
      </c>
      <c r="S159" s="76">
        <f>S156*84000</f>
        <v>84000</v>
      </c>
      <c r="T159" s="76">
        <f>T156*80000</f>
        <v>240000</v>
      </c>
      <c r="U159" s="76">
        <f>U156*6400</f>
        <v>76800</v>
      </c>
      <c r="V159" s="76">
        <f>V156*4800</f>
        <v>9600</v>
      </c>
      <c r="W159" s="76">
        <f>W156*9600</f>
        <v>38400</v>
      </c>
      <c r="X159" s="79">
        <f>X156*13600</f>
        <v>13600</v>
      </c>
      <c r="Y159" s="76">
        <f>Y156*8000</f>
        <v>0</v>
      </c>
      <c r="Z159" s="79">
        <f>Z156*6500</f>
        <v>0</v>
      </c>
      <c r="AA159" s="76">
        <f>AA156*6000</f>
        <v>54660</v>
      </c>
      <c r="AB159" s="76">
        <f>1*84000</f>
        <v>84000</v>
      </c>
      <c r="AC159" s="75">
        <f>3*76000</f>
        <v>228000</v>
      </c>
      <c r="AD159" s="80"/>
      <c r="AE159" s="75">
        <f>SUM(L159:AC159)</f>
        <v>3239460</v>
      </c>
      <c r="AF159" s="32"/>
      <c r="AG159" s="82"/>
    </row>
    <row r="161" spans="1:217" s="8" customFormat="1" ht="49.5" x14ac:dyDescent="0.95">
      <c r="A161" s="298" t="s">
        <v>0</v>
      </c>
      <c r="B161" s="298"/>
      <c r="C161" s="1" t="s">
        <v>1</v>
      </c>
      <c r="D161" s="1" t="s">
        <v>2</v>
      </c>
      <c r="E161" s="1"/>
      <c r="F161" s="1"/>
      <c r="G161" s="1"/>
      <c r="H161" s="1"/>
      <c r="I161" s="1"/>
      <c r="J161" s="1"/>
      <c r="K161" s="1"/>
      <c r="L161" s="2"/>
      <c r="M161" s="3"/>
      <c r="N161" s="4"/>
      <c r="O161" s="5"/>
      <c r="P161" s="2"/>
      <c r="Q161" s="3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5"/>
      <c r="AF161" s="6"/>
      <c r="AG161" s="6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</row>
    <row r="162" spans="1:217" s="8" customFormat="1" ht="50.5" x14ac:dyDescent="0.95">
      <c r="A162" s="298" t="s">
        <v>3</v>
      </c>
      <c r="B162" s="298"/>
      <c r="C162" s="1" t="s">
        <v>1</v>
      </c>
      <c r="D162" s="83" t="s">
        <v>24</v>
      </c>
      <c r="E162" s="1"/>
      <c r="F162" s="1"/>
      <c r="G162" s="1"/>
      <c r="H162" s="1"/>
      <c r="I162" s="298" t="s">
        <v>249</v>
      </c>
      <c r="J162" s="298"/>
      <c r="K162" s="298"/>
      <c r="L162" s="298"/>
      <c r="M162" s="298"/>
      <c r="N162" s="298"/>
      <c r="O162" s="298"/>
      <c r="P162" s="298"/>
      <c r="Q162" s="298"/>
      <c r="R162" s="298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6"/>
      <c r="AG162" s="6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</row>
    <row r="163" spans="1:217" s="8" customFormat="1" ht="50.5" x14ac:dyDescent="0.95">
      <c r="A163" s="299" t="s">
        <v>4</v>
      </c>
      <c r="B163" s="299"/>
      <c r="C163" s="1" t="s">
        <v>1</v>
      </c>
      <c r="D163" s="84" t="s">
        <v>49</v>
      </c>
      <c r="E163" s="9"/>
      <c r="F163" s="1"/>
      <c r="G163" s="9"/>
      <c r="H163" s="9"/>
      <c r="I163" s="10"/>
      <c r="J163" s="10"/>
      <c r="K163" s="10"/>
      <c r="L163" s="11"/>
      <c r="M163" s="3"/>
      <c r="N163" s="4"/>
      <c r="O163" s="11"/>
      <c r="P163" s="11"/>
      <c r="Q163" s="3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5"/>
      <c r="AF163" s="6"/>
      <c r="AG163" s="6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</row>
    <row r="164" spans="1:217" s="15" customFormat="1" ht="49.5" x14ac:dyDescent="0.95">
      <c r="A164" s="300" t="s">
        <v>5</v>
      </c>
      <c r="B164" s="300" t="s">
        <v>6</v>
      </c>
      <c r="C164" s="303" t="s">
        <v>7</v>
      </c>
      <c r="D164" s="304"/>
      <c r="E164" s="12" t="s">
        <v>8</v>
      </c>
      <c r="F164" s="305" t="s">
        <v>9</v>
      </c>
      <c r="G164" s="306"/>
      <c r="H164" s="306"/>
      <c r="I164" s="306"/>
      <c r="J164" s="306"/>
      <c r="K164" s="307"/>
      <c r="L164" s="308" t="s">
        <v>10</v>
      </c>
      <c r="M164" s="309"/>
      <c r="N164" s="309"/>
      <c r="O164" s="309"/>
      <c r="P164" s="309"/>
      <c r="Q164" s="309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  <c r="AD164" s="296" t="s">
        <v>11</v>
      </c>
      <c r="AE164" s="296" t="s">
        <v>12</v>
      </c>
      <c r="AF164" s="13"/>
      <c r="AG164" s="13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</row>
    <row r="165" spans="1:217" s="15" customFormat="1" ht="45.75" customHeight="1" x14ac:dyDescent="0.95">
      <c r="A165" s="301"/>
      <c r="B165" s="301"/>
      <c r="C165" s="300" t="s">
        <v>13</v>
      </c>
      <c r="D165" s="300" t="s">
        <v>14</v>
      </c>
      <c r="E165" s="301" t="s">
        <v>15</v>
      </c>
      <c r="F165" s="311" t="s">
        <v>16</v>
      </c>
      <c r="G165" s="312"/>
      <c r="H165" s="312"/>
      <c r="I165" s="312"/>
      <c r="J165" s="312"/>
      <c r="K165" s="313"/>
      <c r="L165" s="296" t="s">
        <v>17</v>
      </c>
      <c r="M165" s="296" t="s">
        <v>45</v>
      </c>
      <c r="N165" s="296" t="s">
        <v>169</v>
      </c>
      <c r="O165" s="296" t="s">
        <v>47</v>
      </c>
      <c r="P165" s="296" t="s">
        <v>18</v>
      </c>
      <c r="Q165" s="316" t="s">
        <v>31</v>
      </c>
      <c r="R165" s="296" t="s">
        <v>54</v>
      </c>
      <c r="S165" s="314" t="s">
        <v>56</v>
      </c>
      <c r="T165" s="314" t="s">
        <v>59</v>
      </c>
      <c r="U165" s="296" t="s">
        <v>194</v>
      </c>
      <c r="V165" s="296" t="s">
        <v>326</v>
      </c>
      <c r="W165" s="296" t="s">
        <v>327</v>
      </c>
      <c r="X165" s="296" t="s">
        <v>136</v>
      </c>
      <c r="Y165" s="296" t="s">
        <v>138</v>
      </c>
      <c r="Z165" s="296" t="s">
        <v>32</v>
      </c>
      <c r="AA165" s="296" t="s">
        <v>139</v>
      </c>
      <c r="AB165" s="296" t="s">
        <v>111</v>
      </c>
      <c r="AC165" s="296" t="s">
        <v>66</v>
      </c>
      <c r="AD165" s="310"/>
      <c r="AE165" s="310"/>
      <c r="AF165" s="13"/>
      <c r="AG165" s="13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</row>
    <row r="166" spans="1:217" s="15" customFormat="1" ht="139.5" customHeight="1" x14ac:dyDescent="0.95">
      <c r="A166" s="302"/>
      <c r="B166" s="302"/>
      <c r="C166" s="302"/>
      <c r="D166" s="302"/>
      <c r="E166" s="302"/>
      <c r="F166" s="16" t="s">
        <v>20</v>
      </c>
      <c r="G166" s="16" t="s">
        <v>21</v>
      </c>
      <c r="H166" s="16" t="s">
        <v>20</v>
      </c>
      <c r="I166" s="16" t="s">
        <v>21</v>
      </c>
      <c r="J166" s="16" t="s">
        <v>20</v>
      </c>
      <c r="K166" s="16" t="s">
        <v>21</v>
      </c>
      <c r="L166" s="297"/>
      <c r="M166" s="297"/>
      <c r="N166" s="297"/>
      <c r="O166" s="297"/>
      <c r="P166" s="297"/>
      <c r="Q166" s="316"/>
      <c r="R166" s="297"/>
      <c r="S166" s="315"/>
      <c r="T166" s="315"/>
      <c r="U166" s="297"/>
      <c r="V166" s="297"/>
      <c r="W166" s="297"/>
      <c r="X166" s="297"/>
      <c r="Y166" s="297"/>
      <c r="Z166" s="297"/>
      <c r="AA166" s="297"/>
      <c r="AB166" s="297"/>
      <c r="AC166" s="297"/>
      <c r="AD166" s="297"/>
      <c r="AE166" s="297"/>
      <c r="AF166" s="13"/>
      <c r="AG166" s="13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</row>
    <row r="167" spans="1:217" s="15" customFormat="1" ht="49.5" customHeight="1" x14ac:dyDescent="0.95">
      <c r="A167" s="17"/>
      <c r="B167" s="18"/>
      <c r="C167" s="18"/>
      <c r="D167" s="17"/>
      <c r="E167" s="17"/>
      <c r="F167" s="19"/>
      <c r="G167" s="19"/>
      <c r="H167" s="19"/>
      <c r="I167" s="19"/>
      <c r="J167" s="19"/>
      <c r="K167" s="19"/>
      <c r="L167" s="20">
        <v>3200</v>
      </c>
      <c r="M167" s="21">
        <v>4000</v>
      </c>
      <c r="N167" s="20">
        <v>5600</v>
      </c>
      <c r="O167" s="20">
        <v>38400</v>
      </c>
      <c r="P167" s="20">
        <v>68000</v>
      </c>
      <c r="Q167" s="21">
        <v>84000</v>
      </c>
      <c r="R167" s="20">
        <v>76000</v>
      </c>
      <c r="S167" s="21">
        <v>84000</v>
      </c>
      <c r="T167" s="21">
        <v>80000</v>
      </c>
      <c r="U167" s="21">
        <v>6400</v>
      </c>
      <c r="V167" s="21">
        <v>7200</v>
      </c>
      <c r="W167" s="21">
        <v>9600</v>
      </c>
      <c r="X167" s="22">
        <v>9000</v>
      </c>
      <c r="Y167" s="21">
        <v>8000</v>
      </c>
      <c r="Z167" s="22">
        <v>6500</v>
      </c>
      <c r="AA167" s="21">
        <v>6000</v>
      </c>
      <c r="AB167" s="21">
        <v>84000</v>
      </c>
      <c r="AC167" s="20">
        <v>76000</v>
      </c>
      <c r="AD167" s="23"/>
      <c r="AE167" s="17"/>
      <c r="AF167" s="13"/>
      <c r="AG167" s="13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</row>
    <row r="168" spans="1:217" s="33" customFormat="1" ht="49.5" x14ac:dyDescent="0.95">
      <c r="A168" s="34">
        <v>1</v>
      </c>
      <c r="B168" s="48" t="s">
        <v>250</v>
      </c>
      <c r="C168" s="49">
        <v>271048</v>
      </c>
      <c r="D168" s="50"/>
      <c r="E168" s="49"/>
      <c r="F168" s="51"/>
      <c r="G168" s="51"/>
      <c r="H168" s="51"/>
      <c r="I168" s="51"/>
      <c r="J168" s="51"/>
      <c r="K168" s="51"/>
      <c r="L168" s="52"/>
      <c r="M168" s="53"/>
      <c r="N168" s="53"/>
      <c r="O168" s="54"/>
      <c r="P168" s="52"/>
      <c r="Q168" s="53"/>
      <c r="R168" s="52"/>
      <c r="S168" s="52"/>
      <c r="T168" s="53"/>
      <c r="U168" s="53"/>
      <c r="V168" s="53"/>
      <c r="W168" s="53"/>
      <c r="X168" s="54"/>
      <c r="Y168" s="54"/>
      <c r="Z168" s="54"/>
      <c r="AA168" s="54"/>
      <c r="AB168" s="53"/>
      <c r="AC168" s="53"/>
      <c r="AD168" s="53"/>
      <c r="AE168" s="52" t="s">
        <v>310</v>
      </c>
      <c r="AF168" s="32">
        <f t="shared" ref="AF168:AF195" si="9">D168-C168</f>
        <v>-271048</v>
      </c>
      <c r="AG168" s="32" t="s">
        <v>213</v>
      </c>
    </row>
    <row r="169" spans="1:217" s="33" customFormat="1" ht="49.5" x14ac:dyDescent="0.95">
      <c r="A169" s="34">
        <v>2</v>
      </c>
      <c r="B169" s="39" t="s">
        <v>251</v>
      </c>
      <c r="C169" s="34">
        <v>271048</v>
      </c>
      <c r="D169" s="34">
        <v>271247</v>
      </c>
      <c r="E169" s="34"/>
      <c r="F169" s="41">
        <v>7</v>
      </c>
      <c r="G169" s="41">
        <v>12</v>
      </c>
      <c r="H169" s="41">
        <v>14</v>
      </c>
      <c r="I169" s="41">
        <v>17</v>
      </c>
      <c r="J169" s="41"/>
      <c r="K169" s="41"/>
      <c r="L169" s="42"/>
      <c r="M169" s="43"/>
      <c r="N169" s="43"/>
      <c r="O169" s="43"/>
      <c r="P169" s="42"/>
      <c r="Q169" s="43"/>
      <c r="R169" s="42">
        <v>1</v>
      </c>
      <c r="S169" s="42"/>
      <c r="T169" s="43"/>
      <c r="U169" s="43"/>
      <c r="V169" s="43"/>
      <c r="W169" s="43"/>
      <c r="X169" s="43"/>
      <c r="Y169" s="43"/>
      <c r="Z169" s="43"/>
      <c r="AA169" s="43"/>
      <c r="AB169" s="43"/>
      <c r="AC169" s="43">
        <v>2</v>
      </c>
      <c r="AD169" s="43"/>
      <c r="AE169" s="42" t="s">
        <v>316</v>
      </c>
      <c r="AF169" s="32">
        <f t="shared" si="9"/>
        <v>199</v>
      </c>
      <c r="AG169" s="32">
        <v>199</v>
      </c>
    </row>
    <row r="170" spans="1:217" s="33" customFormat="1" ht="99" x14ac:dyDescent="0.95">
      <c r="A170" s="34">
        <v>3</v>
      </c>
      <c r="B170" s="39" t="s">
        <v>252</v>
      </c>
      <c r="C170" s="40">
        <v>271247</v>
      </c>
      <c r="D170" s="34">
        <v>271507</v>
      </c>
      <c r="E170" s="34"/>
      <c r="F170" s="41">
        <v>7</v>
      </c>
      <c r="G170" s="41">
        <v>12</v>
      </c>
      <c r="H170" s="41">
        <v>13</v>
      </c>
      <c r="I170" s="41">
        <v>17</v>
      </c>
      <c r="J170" s="41"/>
      <c r="K170" s="41"/>
      <c r="L170" s="42"/>
      <c r="M170" s="43"/>
      <c r="N170" s="43">
        <v>1</v>
      </c>
      <c r="O170" s="44"/>
      <c r="P170" s="42">
        <v>1</v>
      </c>
      <c r="Q170" s="43"/>
      <c r="R170" s="42">
        <v>1</v>
      </c>
      <c r="S170" s="42"/>
      <c r="T170" s="43"/>
      <c r="U170" s="43"/>
      <c r="V170" s="43"/>
      <c r="W170" s="43"/>
      <c r="X170" s="43"/>
      <c r="Y170" s="43"/>
      <c r="Z170" s="43"/>
      <c r="AA170" s="43"/>
      <c r="AB170" s="43"/>
      <c r="AC170" s="43">
        <v>2</v>
      </c>
      <c r="AD170" s="43"/>
      <c r="AE170" s="42" t="s">
        <v>319</v>
      </c>
      <c r="AF170" s="32">
        <f t="shared" si="9"/>
        <v>260</v>
      </c>
      <c r="AG170" s="32">
        <v>260</v>
      </c>
    </row>
    <row r="171" spans="1:217" s="33" customFormat="1" ht="99" x14ac:dyDescent="0.95">
      <c r="A171" s="34">
        <v>4</v>
      </c>
      <c r="B171" s="39" t="s">
        <v>253</v>
      </c>
      <c r="C171" s="34">
        <v>271507</v>
      </c>
      <c r="D171" s="34">
        <v>271796</v>
      </c>
      <c r="E171" s="34"/>
      <c r="F171" s="41">
        <v>7</v>
      </c>
      <c r="G171" s="41">
        <v>12</v>
      </c>
      <c r="H171" s="41">
        <v>13</v>
      </c>
      <c r="I171" s="41">
        <v>17</v>
      </c>
      <c r="J171" s="41"/>
      <c r="K171" s="41"/>
      <c r="L171" s="42"/>
      <c r="M171" s="43">
        <v>2</v>
      </c>
      <c r="N171" s="43"/>
      <c r="O171" s="44"/>
      <c r="P171" s="42">
        <v>1</v>
      </c>
      <c r="Q171" s="43"/>
      <c r="R171" s="42"/>
      <c r="S171" s="42">
        <v>1</v>
      </c>
      <c r="T171" s="43"/>
      <c r="U171" s="43">
        <v>5</v>
      </c>
      <c r="V171" s="43"/>
      <c r="W171" s="43"/>
      <c r="X171" s="43"/>
      <c r="Y171" s="43"/>
      <c r="Z171" s="43"/>
      <c r="AA171" s="43"/>
      <c r="AB171" s="43"/>
      <c r="AC171" s="43"/>
      <c r="AD171" s="43"/>
      <c r="AE171" s="42" t="s">
        <v>320</v>
      </c>
      <c r="AF171" s="32">
        <f t="shared" si="9"/>
        <v>289</v>
      </c>
      <c r="AG171" s="32">
        <v>289</v>
      </c>
    </row>
    <row r="172" spans="1:217" s="33" customFormat="1" ht="49.5" x14ac:dyDescent="0.95">
      <c r="A172" s="34">
        <v>5</v>
      </c>
      <c r="B172" s="48" t="s">
        <v>254</v>
      </c>
      <c r="C172" s="49"/>
      <c r="D172" s="50"/>
      <c r="E172" s="49"/>
      <c r="F172" s="51"/>
      <c r="G172" s="51"/>
      <c r="H172" s="51"/>
      <c r="I172" s="51"/>
      <c r="J172" s="51"/>
      <c r="K172" s="51"/>
      <c r="L172" s="52"/>
      <c r="M172" s="53"/>
      <c r="N172" s="53"/>
      <c r="O172" s="54"/>
      <c r="P172" s="52"/>
      <c r="Q172" s="53"/>
      <c r="R172" s="52"/>
      <c r="S172" s="52"/>
      <c r="T172" s="53"/>
      <c r="U172" s="53"/>
      <c r="V172" s="53"/>
      <c r="W172" s="53"/>
      <c r="X172" s="54"/>
      <c r="Y172" s="54"/>
      <c r="Z172" s="54"/>
      <c r="AA172" s="54"/>
      <c r="AB172" s="53"/>
      <c r="AC172" s="53"/>
      <c r="AD172" s="53"/>
      <c r="AE172" s="52" t="s">
        <v>310</v>
      </c>
      <c r="AF172" s="32">
        <f t="shared" si="9"/>
        <v>0</v>
      </c>
      <c r="AG172" s="32" t="s">
        <v>213</v>
      </c>
    </row>
    <row r="173" spans="1:217" s="33" customFormat="1" ht="49.5" x14ac:dyDescent="0.95">
      <c r="A173" s="34">
        <v>6</v>
      </c>
      <c r="B173" s="48" t="s">
        <v>255</v>
      </c>
      <c r="C173" s="49"/>
      <c r="D173" s="50"/>
      <c r="E173" s="49"/>
      <c r="F173" s="51"/>
      <c r="G173" s="51"/>
      <c r="H173" s="51"/>
      <c r="I173" s="51"/>
      <c r="J173" s="51"/>
      <c r="K173" s="51"/>
      <c r="L173" s="52"/>
      <c r="M173" s="53"/>
      <c r="N173" s="53"/>
      <c r="O173" s="54"/>
      <c r="P173" s="52"/>
      <c r="Q173" s="53"/>
      <c r="R173" s="52"/>
      <c r="S173" s="52"/>
      <c r="T173" s="53"/>
      <c r="U173" s="53"/>
      <c r="V173" s="53"/>
      <c r="W173" s="53"/>
      <c r="X173" s="54"/>
      <c r="Y173" s="54"/>
      <c r="Z173" s="54"/>
      <c r="AA173" s="54"/>
      <c r="AB173" s="53"/>
      <c r="AC173" s="53"/>
      <c r="AD173" s="53"/>
      <c r="AE173" s="52" t="s">
        <v>310</v>
      </c>
      <c r="AF173" s="32">
        <f t="shared" si="9"/>
        <v>0</v>
      </c>
      <c r="AG173" s="32" t="s">
        <v>213</v>
      </c>
    </row>
    <row r="174" spans="1:217" s="33" customFormat="1" ht="49.5" x14ac:dyDescent="0.95">
      <c r="A174" s="34">
        <v>7</v>
      </c>
      <c r="B174" s="39" t="s">
        <v>256</v>
      </c>
      <c r="C174" s="40"/>
      <c r="D174" s="40"/>
      <c r="E174" s="34"/>
      <c r="F174" s="41">
        <v>7</v>
      </c>
      <c r="G174" s="41">
        <v>12</v>
      </c>
      <c r="H174" s="41">
        <v>14</v>
      </c>
      <c r="I174" s="41">
        <v>16</v>
      </c>
      <c r="J174" s="41"/>
      <c r="K174" s="41"/>
      <c r="L174" s="42"/>
      <c r="M174" s="43"/>
      <c r="N174" s="43"/>
      <c r="O174" s="44"/>
      <c r="P174" s="42"/>
      <c r="Q174" s="43"/>
      <c r="R174" s="42"/>
      <c r="S174" s="42"/>
      <c r="T174" s="43"/>
      <c r="U174" s="43"/>
      <c r="V174" s="43"/>
      <c r="W174" s="43"/>
      <c r="X174" s="44"/>
      <c r="Y174" s="43"/>
      <c r="Z174" s="44"/>
      <c r="AA174" s="43"/>
      <c r="AB174" s="43"/>
      <c r="AC174" s="43"/>
      <c r="AD174" s="43"/>
      <c r="AE174" s="42" t="s">
        <v>339</v>
      </c>
      <c r="AF174" s="32">
        <f t="shared" si="9"/>
        <v>0</v>
      </c>
      <c r="AG174" s="32" t="s">
        <v>214</v>
      </c>
    </row>
    <row r="175" spans="1:217" s="33" customFormat="1" ht="49.5" x14ac:dyDescent="0.95">
      <c r="A175" s="34">
        <v>8</v>
      </c>
      <c r="B175" s="39" t="s">
        <v>257</v>
      </c>
      <c r="C175" s="40">
        <v>271796</v>
      </c>
      <c r="D175" s="40">
        <v>271944</v>
      </c>
      <c r="E175" s="40"/>
      <c r="F175" s="41">
        <v>7</v>
      </c>
      <c r="G175" s="41">
        <v>12</v>
      </c>
      <c r="H175" s="41">
        <v>13</v>
      </c>
      <c r="I175" s="41">
        <v>17</v>
      </c>
      <c r="J175" s="41"/>
      <c r="K175" s="41"/>
      <c r="L175" s="42"/>
      <c r="M175" s="43"/>
      <c r="N175" s="43"/>
      <c r="O175" s="44"/>
      <c r="P175" s="42"/>
      <c r="Q175" s="43"/>
      <c r="R175" s="42"/>
      <c r="S175" s="42"/>
      <c r="T175" s="43"/>
      <c r="U175" s="43"/>
      <c r="V175" s="43">
        <v>8</v>
      </c>
      <c r="W175" s="43"/>
      <c r="X175" s="44"/>
      <c r="Y175" s="44"/>
      <c r="Z175" s="44"/>
      <c r="AA175" s="44"/>
      <c r="AB175" s="43"/>
      <c r="AC175" s="43"/>
      <c r="AD175" s="43"/>
      <c r="AE175" s="42" t="s">
        <v>334</v>
      </c>
      <c r="AF175" s="32">
        <f t="shared" si="9"/>
        <v>148</v>
      </c>
      <c r="AG175" s="32">
        <v>148</v>
      </c>
    </row>
    <row r="176" spans="1:217" s="33" customFormat="1" ht="105.75" customHeight="1" x14ac:dyDescent="0.95">
      <c r="A176" s="34">
        <v>9</v>
      </c>
      <c r="B176" s="39" t="s">
        <v>258</v>
      </c>
      <c r="C176" s="40">
        <v>271944</v>
      </c>
      <c r="D176" s="40">
        <v>272338</v>
      </c>
      <c r="E176" s="34"/>
      <c r="F176" s="41">
        <v>7</v>
      </c>
      <c r="G176" s="41">
        <v>12</v>
      </c>
      <c r="H176" s="41">
        <v>13</v>
      </c>
      <c r="I176" s="41">
        <v>17</v>
      </c>
      <c r="J176" s="41"/>
      <c r="K176" s="41"/>
      <c r="L176" s="42"/>
      <c r="M176" s="43"/>
      <c r="N176" s="43"/>
      <c r="O176" s="43">
        <v>1</v>
      </c>
      <c r="P176" s="42">
        <v>1</v>
      </c>
      <c r="Q176" s="43"/>
      <c r="R176" s="42">
        <v>2</v>
      </c>
      <c r="S176" s="42"/>
      <c r="T176" s="43"/>
      <c r="U176" s="43"/>
      <c r="V176" s="43"/>
      <c r="W176" s="43"/>
      <c r="X176" s="44"/>
      <c r="Y176" s="43"/>
      <c r="Z176" s="44"/>
      <c r="AA176" s="43"/>
      <c r="AB176" s="43"/>
      <c r="AC176" s="43"/>
      <c r="AD176" s="43"/>
      <c r="AE176" s="42" t="s">
        <v>338</v>
      </c>
      <c r="AF176" s="32">
        <f t="shared" si="9"/>
        <v>394</v>
      </c>
      <c r="AG176" s="32">
        <v>394</v>
      </c>
    </row>
    <row r="177" spans="1:33" s="33" customFormat="1" ht="159" customHeight="1" x14ac:dyDescent="0.95">
      <c r="A177" s="34">
        <v>10</v>
      </c>
      <c r="B177" s="39" t="s">
        <v>259</v>
      </c>
      <c r="C177" s="40">
        <v>272338</v>
      </c>
      <c r="D177" s="40">
        <v>272735</v>
      </c>
      <c r="E177" s="34"/>
      <c r="F177" s="41">
        <v>7</v>
      </c>
      <c r="G177" s="41">
        <v>12</v>
      </c>
      <c r="H177" s="41">
        <v>13</v>
      </c>
      <c r="I177" s="41">
        <v>17</v>
      </c>
      <c r="J177" s="41"/>
      <c r="K177" s="41"/>
      <c r="L177" s="42"/>
      <c r="M177" s="43"/>
      <c r="N177" s="44"/>
      <c r="O177" s="43"/>
      <c r="P177" s="42">
        <v>2</v>
      </c>
      <c r="Q177" s="43"/>
      <c r="R177" s="42">
        <v>1</v>
      </c>
      <c r="S177" s="42">
        <v>1</v>
      </c>
      <c r="T177" s="43"/>
      <c r="U177" s="43"/>
      <c r="V177" s="43"/>
      <c r="W177" s="43"/>
      <c r="X177" s="46"/>
      <c r="Y177" s="44"/>
      <c r="Z177" s="46"/>
      <c r="AA177" s="44"/>
      <c r="AB177" s="43"/>
      <c r="AC177" s="43"/>
      <c r="AD177" s="43"/>
      <c r="AE177" s="42" t="s">
        <v>343</v>
      </c>
      <c r="AF177" s="32">
        <f t="shared" si="9"/>
        <v>397</v>
      </c>
      <c r="AG177" s="32">
        <v>397</v>
      </c>
    </row>
    <row r="178" spans="1:33" s="33" customFormat="1" ht="83.25" customHeight="1" x14ac:dyDescent="0.95">
      <c r="A178" s="34">
        <v>11</v>
      </c>
      <c r="B178" s="39" t="s">
        <v>260</v>
      </c>
      <c r="C178" s="40">
        <v>272735</v>
      </c>
      <c r="D178" s="40">
        <v>272939</v>
      </c>
      <c r="E178" s="34"/>
      <c r="F178" s="41">
        <v>7</v>
      </c>
      <c r="G178" s="41">
        <v>12</v>
      </c>
      <c r="H178" s="41">
        <v>13</v>
      </c>
      <c r="I178" s="41">
        <v>17</v>
      </c>
      <c r="J178" s="41"/>
      <c r="K178" s="41"/>
      <c r="L178" s="42"/>
      <c r="M178" s="43"/>
      <c r="N178" s="44"/>
      <c r="O178" s="44"/>
      <c r="P178" s="42">
        <v>1</v>
      </c>
      <c r="Q178" s="43"/>
      <c r="R178" s="42"/>
      <c r="S178" s="42">
        <v>1</v>
      </c>
      <c r="T178" s="43"/>
      <c r="U178" s="43"/>
      <c r="V178" s="43"/>
      <c r="W178" s="43"/>
      <c r="X178" s="44"/>
      <c r="Y178" s="44"/>
      <c r="Z178" s="44"/>
      <c r="AA178" s="44"/>
      <c r="AB178" s="43"/>
      <c r="AC178" s="43"/>
      <c r="AD178" s="43"/>
      <c r="AE178" s="42" t="s">
        <v>346</v>
      </c>
      <c r="AF178" s="32">
        <f t="shared" si="9"/>
        <v>204</v>
      </c>
      <c r="AG178" s="32">
        <v>204</v>
      </c>
    </row>
    <row r="179" spans="1:33" s="33" customFormat="1" ht="49.5" x14ac:dyDescent="0.95">
      <c r="A179" s="34">
        <v>12</v>
      </c>
      <c r="B179" s="39" t="s">
        <v>261</v>
      </c>
      <c r="C179" s="40">
        <v>272939</v>
      </c>
      <c r="D179" s="34">
        <v>273134</v>
      </c>
      <c r="E179" s="34"/>
      <c r="F179" s="41">
        <v>7</v>
      </c>
      <c r="G179" s="41">
        <v>12</v>
      </c>
      <c r="H179" s="41"/>
      <c r="I179" s="41"/>
      <c r="J179" s="41"/>
      <c r="K179" s="41"/>
      <c r="L179" s="42"/>
      <c r="M179" s="43"/>
      <c r="N179" s="47"/>
      <c r="O179" s="44"/>
      <c r="P179" s="42"/>
      <c r="Q179" s="43"/>
      <c r="R179" s="42">
        <v>1</v>
      </c>
      <c r="S179" s="42"/>
      <c r="T179" s="43"/>
      <c r="U179" s="43"/>
      <c r="V179" s="43"/>
      <c r="W179" s="43"/>
      <c r="X179" s="43"/>
      <c r="Y179" s="43"/>
      <c r="Z179" s="44"/>
      <c r="AA179" s="44"/>
      <c r="AB179" s="43"/>
      <c r="AC179" s="43"/>
      <c r="AD179" s="43"/>
      <c r="AE179" s="42" t="s">
        <v>348</v>
      </c>
      <c r="AF179" s="32">
        <f t="shared" si="9"/>
        <v>195</v>
      </c>
      <c r="AG179" s="32">
        <v>195</v>
      </c>
    </row>
    <row r="180" spans="1:33" s="33" customFormat="1" ht="49.5" x14ac:dyDescent="0.95">
      <c r="A180" s="34">
        <v>13</v>
      </c>
      <c r="B180" s="48" t="s">
        <v>262</v>
      </c>
      <c r="C180" s="49"/>
      <c r="D180" s="50"/>
      <c r="E180" s="49"/>
      <c r="F180" s="51"/>
      <c r="G180" s="51"/>
      <c r="H180" s="51"/>
      <c r="I180" s="51"/>
      <c r="J180" s="51"/>
      <c r="K180" s="51"/>
      <c r="L180" s="52"/>
      <c r="M180" s="53"/>
      <c r="N180" s="53"/>
      <c r="O180" s="54"/>
      <c r="P180" s="52"/>
      <c r="Q180" s="53"/>
      <c r="R180" s="52"/>
      <c r="S180" s="52"/>
      <c r="T180" s="53"/>
      <c r="U180" s="53"/>
      <c r="V180" s="53"/>
      <c r="W180" s="53"/>
      <c r="X180" s="54"/>
      <c r="Y180" s="54"/>
      <c r="Z180" s="54"/>
      <c r="AA180" s="54"/>
      <c r="AB180" s="53"/>
      <c r="AC180" s="53"/>
      <c r="AD180" s="53"/>
      <c r="AE180" s="52" t="s">
        <v>310</v>
      </c>
      <c r="AF180" s="32">
        <f t="shared" si="9"/>
        <v>0</v>
      </c>
      <c r="AG180" s="32" t="s">
        <v>213</v>
      </c>
    </row>
    <row r="181" spans="1:33" s="33" customFormat="1" ht="49.5" x14ac:dyDescent="0.95">
      <c r="A181" s="34">
        <v>14</v>
      </c>
      <c r="B181" s="39" t="s">
        <v>263</v>
      </c>
      <c r="C181" s="34"/>
      <c r="D181" s="34"/>
      <c r="E181" s="34"/>
      <c r="F181" s="41">
        <v>7</v>
      </c>
      <c r="G181" s="41">
        <v>12</v>
      </c>
      <c r="H181" s="41">
        <v>14</v>
      </c>
      <c r="I181" s="41">
        <v>16</v>
      </c>
      <c r="J181" s="41"/>
      <c r="K181" s="41"/>
      <c r="L181" s="42"/>
      <c r="M181" s="42"/>
      <c r="N181" s="43"/>
      <c r="O181" s="44"/>
      <c r="P181" s="42"/>
      <c r="Q181" s="43"/>
      <c r="R181" s="42"/>
      <c r="S181" s="42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2" t="s">
        <v>339</v>
      </c>
      <c r="AF181" s="32">
        <f t="shared" si="9"/>
        <v>0</v>
      </c>
      <c r="AG181" s="32" t="s">
        <v>214</v>
      </c>
    </row>
    <row r="182" spans="1:33" s="33" customFormat="1" ht="49.5" x14ac:dyDescent="0.95">
      <c r="A182" s="34">
        <v>15</v>
      </c>
      <c r="B182" s="39" t="s">
        <v>264</v>
      </c>
      <c r="C182" s="34"/>
      <c r="D182" s="34"/>
      <c r="E182" s="34"/>
      <c r="F182" s="41">
        <v>7</v>
      </c>
      <c r="G182" s="41">
        <v>12</v>
      </c>
      <c r="H182" s="41">
        <v>14</v>
      </c>
      <c r="I182" s="41">
        <v>16</v>
      </c>
      <c r="J182" s="41"/>
      <c r="K182" s="41"/>
      <c r="L182" s="42"/>
      <c r="M182" s="43"/>
      <c r="N182" s="43"/>
      <c r="O182" s="44"/>
      <c r="P182" s="42"/>
      <c r="Q182" s="43"/>
      <c r="R182" s="42"/>
      <c r="S182" s="42"/>
      <c r="T182" s="43"/>
      <c r="U182" s="43"/>
      <c r="V182" s="43"/>
      <c r="W182" s="43"/>
      <c r="X182" s="44"/>
      <c r="Y182" s="44"/>
      <c r="Z182" s="44"/>
      <c r="AA182" s="44"/>
      <c r="AB182" s="43"/>
      <c r="AC182" s="43"/>
      <c r="AD182" s="43"/>
      <c r="AE182" s="42" t="s">
        <v>339</v>
      </c>
      <c r="AF182" s="32">
        <f t="shared" si="9"/>
        <v>0</v>
      </c>
      <c r="AG182" s="32" t="s">
        <v>214</v>
      </c>
    </row>
    <row r="183" spans="1:33" s="33" customFormat="1" ht="49.5" x14ac:dyDescent="0.95">
      <c r="A183" s="34">
        <v>16</v>
      </c>
      <c r="B183" s="39" t="s">
        <v>265</v>
      </c>
      <c r="C183" s="34"/>
      <c r="D183" s="34"/>
      <c r="E183" s="34"/>
      <c r="F183" s="41">
        <v>7</v>
      </c>
      <c r="G183" s="41">
        <v>12</v>
      </c>
      <c r="H183" s="41">
        <v>14</v>
      </c>
      <c r="I183" s="41">
        <v>16</v>
      </c>
      <c r="J183" s="41"/>
      <c r="K183" s="41"/>
      <c r="L183" s="42"/>
      <c r="M183" s="43"/>
      <c r="N183" s="43"/>
      <c r="O183" s="43"/>
      <c r="P183" s="42"/>
      <c r="Q183" s="43"/>
      <c r="R183" s="42"/>
      <c r="S183" s="42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2" t="s">
        <v>339</v>
      </c>
      <c r="AF183" s="32">
        <f t="shared" si="9"/>
        <v>0</v>
      </c>
      <c r="AG183" s="32" t="s">
        <v>214</v>
      </c>
    </row>
    <row r="184" spans="1:33" s="33" customFormat="1" ht="49.5" x14ac:dyDescent="0.95">
      <c r="A184" s="34">
        <v>17</v>
      </c>
      <c r="B184" s="39" t="s">
        <v>266</v>
      </c>
      <c r="C184" s="34"/>
      <c r="D184" s="40"/>
      <c r="E184" s="34"/>
      <c r="F184" s="41">
        <v>7</v>
      </c>
      <c r="G184" s="41">
        <v>12</v>
      </c>
      <c r="H184" s="41">
        <v>14</v>
      </c>
      <c r="I184" s="41">
        <v>16</v>
      </c>
      <c r="J184" s="41"/>
      <c r="K184" s="41"/>
      <c r="L184" s="42"/>
      <c r="M184" s="43"/>
      <c r="N184" s="44"/>
      <c r="O184" s="44"/>
      <c r="P184" s="42"/>
      <c r="Q184" s="43"/>
      <c r="R184" s="42"/>
      <c r="S184" s="42"/>
      <c r="T184" s="43"/>
      <c r="U184" s="43"/>
      <c r="V184" s="43"/>
      <c r="W184" s="43"/>
      <c r="X184" s="44"/>
      <c r="Y184" s="43"/>
      <c r="Z184" s="44"/>
      <c r="AA184" s="43"/>
      <c r="AB184" s="43"/>
      <c r="AC184" s="43"/>
      <c r="AD184" s="43"/>
      <c r="AE184" s="42" t="s">
        <v>339</v>
      </c>
      <c r="AF184" s="32">
        <f t="shared" si="9"/>
        <v>0</v>
      </c>
      <c r="AG184" s="32" t="s">
        <v>214</v>
      </c>
    </row>
    <row r="185" spans="1:33" s="33" customFormat="1" ht="49.5" x14ac:dyDescent="0.95">
      <c r="A185" s="34">
        <v>18</v>
      </c>
      <c r="B185" s="39" t="s">
        <v>267</v>
      </c>
      <c r="C185" s="40"/>
      <c r="D185" s="34"/>
      <c r="E185" s="34"/>
      <c r="F185" s="41">
        <v>7</v>
      </c>
      <c r="G185" s="41">
        <v>12</v>
      </c>
      <c r="H185" s="41">
        <v>14</v>
      </c>
      <c r="I185" s="41">
        <v>16</v>
      </c>
      <c r="J185" s="41"/>
      <c r="K185" s="41"/>
      <c r="L185" s="42"/>
      <c r="M185" s="43"/>
      <c r="N185" s="43"/>
      <c r="O185" s="44"/>
      <c r="P185" s="42"/>
      <c r="Q185" s="43"/>
      <c r="R185" s="42"/>
      <c r="S185" s="42"/>
      <c r="T185" s="43"/>
      <c r="U185" s="43"/>
      <c r="V185" s="43"/>
      <c r="W185" s="43"/>
      <c r="X185" s="44"/>
      <c r="Y185" s="44"/>
      <c r="Z185" s="44"/>
      <c r="AA185" s="44"/>
      <c r="AB185" s="43"/>
      <c r="AC185" s="43"/>
      <c r="AD185" s="43"/>
      <c r="AE185" s="42" t="s">
        <v>339</v>
      </c>
      <c r="AF185" s="32">
        <f t="shared" si="9"/>
        <v>0</v>
      </c>
      <c r="AG185" s="32" t="s">
        <v>214</v>
      </c>
    </row>
    <row r="186" spans="1:33" s="33" customFormat="1" ht="49.5" x14ac:dyDescent="0.95">
      <c r="A186" s="34">
        <v>19</v>
      </c>
      <c r="B186" s="39" t="s">
        <v>268</v>
      </c>
      <c r="C186" s="34"/>
      <c r="D186" s="40"/>
      <c r="E186" s="34"/>
      <c r="F186" s="41">
        <v>7</v>
      </c>
      <c r="G186" s="41">
        <v>12</v>
      </c>
      <c r="H186" s="41"/>
      <c r="I186" s="41"/>
      <c r="J186" s="41"/>
      <c r="K186" s="41"/>
      <c r="L186" s="42"/>
      <c r="M186" s="43"/>
      <c r="N186" s="43"/>
      <c r="O186" s="44"/>
      <c r="P186" s="42"/>
      <c r="Q186" s="43"/>
      <c r="R186" s="42"/>
      <c r="S186" s="42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2" t="s">
        <v>339</v>
      </c>
      <c r="AF186" s="32">
        <f t="shared" si="9"/>
        <v>0</v>
      </c>
      <c r="AG186" s="32" t="s">
        <v>214</v>
      </c>
    </row>
    <row r="187" spans="1:33" s="33" customFormat="1" ht="49.5" x14ac:dyDescent="0.95">
      <c r="A187" s="34">
        <v>20</v>
      </c>
      <c r="B187" s="48" t="s">
        <v>269</v>
      </c>
      <c r="C187" s="49"/>
      <c r="D187" s="50"/>
      <c r="E187" s="49"/>
      <c r="F187" s="51"/>
      <c r="G187" s="51"/>
      <c r="H187" s="51"/>
      <c r="I187" s="51"/>
      <c r="J187" s="51"/>
      <c r="K187" s="51"/>
      <c r="L187" s="52"/>
      <c r="M187" s="53"/>
      <c r="N187" s="53"/>
      <c r="O187" s="54"/>
      <c r="P187" s="52"/>
      <c r="Q187" s="53"/>
      <c r="R187" s="52"/>
      <c r="S187" s="52"/>
      <c r="T187" s="53"/>
      <c r="U187" s="53"/>
      <c r="V187" s="53"/>
      <c r="W187" s="53"/>
      <c r="X187" s="54"/>
      <c r="Y187" s="54"/>
      <c r="Z187" s="54"/>
      <c r="AA187" s="54"/>
      <c r="AB187" s="53"/>
      <c r="AC187" s="53"/>
      <c r="AD187" s="53"/>
      <c r="AE187" s="52" t="s">
        <v>310</v>
      </c>
      <c r="AF187" s="32">
        <f t="shared" si="9"/>
        <v>0</v>
      </c>
      <c r="AG187" s="32" t="s">
        <v>213</v>
      </c>
    </row>
    <row r="188" spans="1:33" s="33" customFormat="1" ht="99.75" customHeight="1" x14ac:dyDescent="0.95">
      <c r="A188" s="34">
        <v>21</v>
      </c>
      <c r="B188" s="39" t="s">
        <v>270</v>
      </c>
      <c r="C188" s="34">
        <v>273134</v>
      </c>
      <c r="D188" s="34">
        <v>273368</v>
      </c>
      <c r="E188" s="34"/>
      <c r="F188" s="41">
        <v>7</v>
      </c>
      <c r="G188" s="41">
        <v>12</v>
      </c>
      <c r="H188" s="41">
        <v>13</v>
      </c>
      <c r="I188" s="41">
        <v>17</v>
      </c>
      <c r="J188" s="41"/>
      <c r="K188" s="41"/>
      <c r="L188" s="42"/>
      <c r="M188" s="42"/>
      <c r="N188" s="43"/>
      <c r="O188" s="43"/>
      <c r="P188" s="42">
        <v>1</v>
      </c>
      <c r="Q188" s="43"/>
      <c r="R188" s="42">
        <v>1</v>
      </c>
      <c r="S188" s="42"/>
      <c r="T188" s="43"/>
      <c r="U188" s="43"/>
      <c r="V188" s="43"/>
      <c r="W188" s="43"/>
      <c r="X188" s="43"/>
      <c r="Y188" s="43"/>
      <c r="Z188" s="43"/>
      <c r="AA188" s="43"/>
      <c r="AB188" s="43"/>
      <c r="AC188" s="43">
        <v>2</v>
      </c>
      <c r="AD188" s="43"/>
      <c r="AE188" s="42" t="s">
        <v>374</v>
      </c>
      <c r="AF188" s="32">
        <f t="shared" si="9"/>
        <v>234</v>
      </c>
      <c r="AG188" s="32">
        <v>234</v>
      </c>
    </row>
    <row r="189" spans="1:33" s="33" customFormat="1" ht="99.75" customHeight="1" x14ac:dyDescent="0.95">
      <c r="A189" s="34">
        <v>22</v>
      </c>
      <c r="B189" s="39" t="s">
        <v>271</v>
      </c>
      <c r="C189" s="34">
        <v>273368</v>
      </c>
      <c r="D189" s="34">
        <v>273771</v>
      </c>
      <c r="E189" s="34"/>
      <c r="F189" s="41">
        <v>7</v>
      </c>
      <c r="G189" s="41">
        <v>12</v>
      </c>
      <c r="H189" s="41">
        <v>13</v>
      </c>
      <c r="I189" s="41">
        <v>17</v>
      </c>
      <c r="J189" s="41"/>
      <c r="K189" s="41"/>
      <c r="L189" s="42"/>
      <c r="M189" s="43"/>
      <c r="N189" s="43"/>
      <c r="O189" s="43"/>
      <c r="P189" s="42">
        <v>2</v>
      </c>
      <c r="Q189" s="43"/>
      <c r="R189" s="42">
        <v>2</v>
      </c>
      <c r="S189" s="42"/>
      <c r="T189" s="43"/>
      <c r="U189" s="43"/>
      <c r="V189" s="43"/>
      <c r="W189" s="43"/>
      <c r="X189" s="44"/>
      <c r="Y189" s="43"/>
      <c r="Z189" s="44"/>
      <c r="AA189" s="43"/>
      <c r="AB189" s="43"/>
      <c r="AC189" s="43">
        <v>4</v>
      </c>
      <c r="AD189" s="43"/>
      <c r="AE189" s="42" t="s">
        <v>375</v>
      </c>
      <c r="AF189" s="32">
        <f t="shared" si="9"/>
        <v>403</v>
      </c>
      <c r="AG189" s="32">
        <v>403</v>
      </c>
    </row>
    <row r="190" spans="1:33" s="33" customFormat="1" ht="99.75" customHeight="1" x14ac:dyDescent="0.95">
      <c r="A190" s="34">
        <v>23</v>
      </c>
      <c r="B190" s="39" t="s">
        <v>272</v>
      </c>
      <c r="C190" s="34">
        <v>273771</v>
      </c>
      <c r="D190" s="40">
        <v>274010</v>
      </c>
      <c r="E190" s="34"/>
      <c r="F190" s="41">
        <v>7</v>
      </c>
      <c r="G190" s="41">
        <v>12</v>
      </c>
      <c r="H190" s="41">
        <v>13</v>
      </c>
      <c r="I190" s="41">
        <v>17</v>
      </c>
      <c r="J190" s="41"/>
      <c r="K190" s="41"/>
      <c r="L190" s="42">
        <v>1</v>
      </c>
      <c r="M190" s="43"/>
      <c r="N190" s="43"/>
      <c r="O190" s="44"/>
      <c r="P190" s="42">
        <v>1</v>
      </c>
      <c r="Q190" s="43"/>
      <c r="R190" s="42">
        <v>1</v>
      </c>
      <c r="S190" s="42"/>
      <c r="T190" s="43"/>
      <c r="U190" s="43"/>
      <c r="V190" s="43"/>
      <c r="W190" s="43"/>
      <c r="X190" s="44"/>
      <c r="Y190" s="44"/>
      <c r="Z190" s="44"/>
      <c r="AA190" s="44"/>
      <c r="AB190" s="43"/>
      <c r="AC190" s="43">
        <v>2</v>
      </c>
      <c r="AD190" s="43"/>
      <c r="AE190" s="42" t="s">
        <v>383</v>
      </c>
      <c r="AF190" s="32">
        <f t="shared" si="9"/>
        <v>239</v>
      </c>
      <c r="AG190" s="32">
        <v>239</v>
      </c>
    </row>
    <row r="191" spans="1:33" s="33" customFormat="1" ht="49.5" x14ac:dyDescent="0.95">
      <c r="A191" s="34">
        <v>24</v>
      </c>
      <c r="B191" s="39" t="s">
        <v>273</v>
      </c>
      <c r="C191" s="40"/>
      <c r="D191" s="40"/>
      <c r="E191" s="34"/>
      <c r="F191" s="41">
        <v>7</v>
      </c>
      <c r="G191" s="41">
        <v>12</v>
      </c>
      <c r="H191" s="41">
        <v>14</v>
      </c>
      <c r="I191" s="41">
        <v>16</v>
      </c>
      <c r="J191" s="41"/>
      <c r="K191" s="41"/>
      <c r="L191" s="42"/>
      <c r="M191" s="43"/>
      <c r="N191" s="44"/>
      <c r="O191" s="44"/>
      <c r="P191" s="42"/>
      <c r="Q191" s="43"/>
      <c r="R191" s="42"/>
      <c r="S191" s="42"/>
      <c r="T191" s="43"/>
      <c r="U191" s="43"/>
      <c r="V191" s="43"/>
      <c r="W191" s="43"/>
      <c r="X191" s="44"/>
      <c r="Y191" s="44"/>
      <c r="Z191" s="44"/>
      <c r="AA191" s="44"/>
      <c r="AB191" s="43"/>
      <c r="AC191" s="43"/>
      <c r="AD191" s="43"/>
      <c r="AE191" s="42" t="s">
        <v>339</v>
      </c>
      <c r="AF191" s="32">
        <f t="shared" si="9"/>
        <v>0</v>
      </c>
      <c r="AG191" s="32" t="s">
        <v>214</v>
      </c>
    </row>
    <row r="192" spans="1:33" s="33" customFormat="1" ht="99.75" customHeight="1" x14ac:dyDescent="0.95">
      <c r="A192" s="34">
        <v>25</v>
      </c>
      <c r="B192" s="39" t="s">
        <v>274</v>
      </c>
      <c r="C192" s="40">
        <v>274010</v>
      </c>
      <c r="D192" s="34">
        <v>274410</v>
      </c>
      <c r="E192" s="34"/>
      <c r="F192" s="41">
        <v>7</v>
      </c>
      <c r="G192" s="41">
        <v>12</v>
      </c>
      <c r="H192" s="41">
        <v>13</v>
      </c>
      <c r="I192" s="41">
        <v>17</v>
      </c>
      <c r="J192" s="41"/>
      <c r="K192" s="41"/>
      <c r="L192" s="42"/>
      <c r="M192" s="43"/>
      <c r="N192" s="47"/>
      <c r="O192" s="44"/>
      <c r="P192" s="42">
        <v>2</v>
      </c>
      <c r="Q192" s="43"/>
      <c r="R192" s="42">
        <v>2</v>
      </c>
      <c r="S192" s="42"/>
      <c r="T192" s="43"/>
      <c r="U192" s="43"/>
      <c r="V192" s="43"/>
      <c r="W192" s="43"/>
      <c r="X192" s="43"/>
      <c r="Y192" s="43"/>
      <c r="Z192" s="43"/>
      <c r="AA192" s="43"/>
      <c r="AB192" s="43"/>
      <c r="AC192" s="43">
        <v>2</v>
      </c>
      <c r="AD192" s="43"/>
      <c r="AE192" s="42" t="s">
        <v>390</v>
      </c>
      <c r="AF192" s="32">
        <f t="shared" si="9"/>
        <v>400</v>
      </c>
      <c r="AG192" s="32">
        <v>400</v>
      </c>
    </row>
    <row r="193" spans="1:217" s="33" customFormat="1" ht="99.75" customHeight="1" x14ac:dyDescent="0.95">
      <c r="A193" s="34">
        <v>26</v>
      </c>
      <c r="B193" s="39" t="s">
        <v>275</v>
      </c>
      <c r="C193" s="34">
        <v>274410</v>
      </c>
      <c r="D193" s="34">
        <v>274609</v>
      </c>
      <c r="E193" s="34"/>
      <c r="F193" s="41">
        <v>7</v>
      </c>
      <c r="G193" s="41">
        <v>12</v>
      </c>
      <c r="H193" s="41">
        <v>13</v>
      </c>
      <c r="I193" s="41">
        <v>17</v>
      </c>
      <c r="J193" s="41"/>
      <c r="K193" s="41"/>
      <c r="L193" s="42"/>
      <c r="M193" s="43"/>
      <c r="N193" s="47"/>
      <c r="O193" s="44"/>
      <c r="P193" s="42">
        <v>1</v>
      </c>
      <c r="Q193" s="43"/>
      <c r="R193" s="42">
        <v>1</v>
      </c>
      <c r="S193" s="42"/>
      <c r="T193" s="43"/>
      <c r="U193" s="43"/>
      <c r="V193" s="43"/>
      <c r="W193" s="43"/>
      <c r="X193" s="43"/>
      <c r="Y193" s="43"/>
      <c r="Z193" s="43"/>
      <c r="AA193" s="43"/>
      <c r="AB193" s="43"/>
      <c r="AC193" s="43">
        <v>2</v>
      </c>
      <c r="AD193" s="43"/>
      <c r="AE193" s="42" t="s">
        <v>395</v>
      </c>
      <c r="AF193" s="32">
        <f t="shared" si="9"/>
        <v>199</v>
      </c>
      <c r="AG193" s="32">
        <v>199</v>
      </c>
    </row>
    <row r="194" spans="1:217" s="33" customFormat="1" ht="49.5" x14ac:dyDescent="0.95">
      <c r="A194" s="34">
        <v>27</v>
      </c>
      <c r="B194" s="48" t="s">
        <v>276</v>
      </c>
      <c r="C194" s="49"/>
      <c r="D194" s="50"/>
      <c r="E194" s="49"/>
      <c r="F194" s="51"/>
      <c r="G194" s="51"/>
      <c r="H194" s="51"/>
      <c r="I194" s="51"/>
      <c r="J194" s="51"/>
      <c r="K194" s="51"/>
      <c r="L194" s="52"/>
      <c r="M194" s="53"/>
      <c r="N194" s="53"/>
      <c r="O194" s="54"/>
      <c r="P194" s="52"/>
      <c r="Q194" s="53"/>
      <c r="R194" s="52"/>
      <c r="S194" s="52"/>
      <c r="T194" s="53"/>
      <c r="U194" s="53"/>
      <c r="V194" s="53"/>
      <c r="W194" s="53"/>
      <c r="X194" s="54"/>
      <c r="Y194" s="54"/>
      <c r="Z194" s="54"/>
      <c r="AA194" s="54"/>
      <c r="AB194" s="53"/>
      <c r="AC194" s="53"/>
      <c r="AD194" s="53"/>
      <c r="AE194" s="52" t="s">
        <v>310</v>
      </c>
      <c r="AF194" s="32">
        <f t="shared" si="9"/>
        <v>0</v>
      </c>
      <c r="AG194" s="32" t="s">
        <v>213</v>
      </c>
    </row>
    <row r="195" spans="1:217" s="33" customFormat="1" ht="50" thickBot="1" x14ac:dyDescent="1">
      <c r="A195" s="34">
        <v>28</v>
      </c>
      <c r="B195" s="48" t="s">
        <v>277</v>
      </c>
      <c r="C195" s="49"/>
      <c r="D195" s="50"/>
      <c r="E195" s="49"/>
      <c r="F195" s="51"/>
      <c r="G195" s="51"/>
      <c r="H195" s="51"/>
      <c r="I195" s="51"/>
      <c r="J195" s="51"/>
      <c r="K195" s="51"/>
      <c r="L195" s="52"/>
      <c r="M195" s="53"/>
      <c r="N195" s="53"/>
      <c r="O195" s="54"/>
      <c r="P195" s="52"/>
      <c r="Q195" s="53"/>
      <c r="R195" s="52"/>
      <c r="S195" s="52"/>
      <c r="T195" s="53"/>
      <c r="U195" s="53"/>
      <c r="V195" s="53"/>
      <c r="W195" s="53"/>
      <c r="X195" s="54"/>
      <c r="Y195" s="54"/>
      <c r="Z195" s="54"/>
      <c r="AA195" s="54"/>
      <c r="AB195" s="53"/>
      <c r="AC195" s="53"/>
      <c r="AD195" s="53"/>
      <c r="AE195" s="52" t="s">
        <v>310</v>
      </c>
      <c r="AF195" s="32">
        <f t="shared" si="9"/>
        <v>0</v>
      </c>
      <c r="AG195" s="32" t="s">
        <v>213</v>
      </c>
    </row>
    <row r="196" spans="1:217" s="67" customFormat="1" ht="50.5" thickTop="1" thickBot="1" x14ac:dyDescent="1">
      <c r="A196" s="317" t="s">
        <v>22</v>
      </c>
      <c r="B196" s="318"/>
      <c r="C196" s="57"/>
      <c r="D196" s="58"/>
      <c r="E196" s="59"/>
      <c r="F196" s="60"/>
      <c r="G196" s="61"/>
      <c r="H196" s="61"/>
      <c r="I196" s="61"/>
      <c r="J196" s="61"/>
      <c r="K196" s="62"/>
      <c r="L196" s="63">
        <f>SUM(L168:L195)</f>
        <v>1</v>
      </c>
      <c r="M196" s="63">
        <f t="shared" ref="M196:AC196" si="10">SUM(M168:M195)</f>
        <v>2</v>
      </c>
      <c r="N196" s="63">
        <f t="shared" si="10"/>
        <v>1</v>
      </c>
      <c r="O196" s="63">
        <f t="shared" si="10"/>
        <v>1</v>
      </c>
      <c r="P196" s="63">
        <f t="shared" si="10"/>
        <v>13</v>
      </c>
      <c r="Q196" s="63">
        <f t="shared" si="10"/>
        <v>0</v>
      </c>
      <c r="R196" s="63">
        <f t="shared" si="10"/>
        <v>13</v>
      </c>
      <c r="S196" s="63">
        <f t="shared" si="10"/>
        <v>3</v>
      </c>
      <c r="T196" s="63">
        <f t="shared" si="10"/>
        <v>0</v>
      </c>
      <c r="U196" s="63">
        <f t="shared" si="10"/>
        <v>5</v>
      </c>
      <c r="V196" s="63">
        <f t="shared" si="10"/>
        <v>8</v>
      </c>
      <c r="W196" s="63">
        <f t="shared" si="10"/>
        <v>0</v>
      </c>
      <c r="X196" s="63">
        <f t="shared" si="10"/>
        <v>0</v>
      </c>
      <c r="Y196" s="63">
        <f t="shared" si="10"/>
        <v>0</v>
      </c>
      <c r="Z196" s="63">
        <f t="shared" si="10"/>
        <v>0</v>
      </c>
      <c r="AA196" s="63">
        <f t="shared" si="10"/>
        <v>0</v>
      </c>
      <c r="AB196" s="63">
        <f t="shared" si="10"/>
        <v>0</v>
      </c>
      <c r="AC196" s="63">
        <f t="shared" si="10"/>
        <v>16</v>
      </c>
      <c r="AD196" s="63">
        <f>SUM(AD167:AD195)</f>
        <v>0</v>
      </c>
      <c r="AE196" s="63"/>
      <c r="AF196" s="32"/>
      <c r="AG196" s="32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</row>
    <row r="197" spans="1:217" s="67" customFormat="1" ht="47.25" customHeight="1" thickTop="1" thickBot="1" x14ac:dyDescent="1">
      <c r="A197" s="319"/>
      <c r="B197" s="320"/>
      <c r="C197" s="68"/>
      <c r="D197" s="69"/>
      <c r="E197" s="70"/>
      <c r="F197" s="323"/>
      <c r="G197" s="324"/>
      <c r="H197" s="324"/>
      <c r="I197" s="324"/>
      <c r="J197" s="324"/>
      <c r="K197" s="69"/>
      <c r="L197" s="292" t="s">
        <v>30</v>
      </c>
      <c r="M197" s="294" t="s">
        <v>46</v>
      </c>
      <c r="N197" s="292" t="s">
        <v>168</v>
      </c>
      <c r="O197" s="294" t="s">
        <v>48</v>
      </c>
      <c r="P197" s="294" t="s">
        <v>35</v>
      </c>
      <c r="Q197" s="331" t="s">
        <v>28</v>
      </c>
      <c r="R197" s="294" t="s">
        <v>53</v>
      </c>
      <c r="S197" s="294" t="s">
        <v>57</v>
      </c>
      <c r="T197" s="294" t="s">
        <v>58</v>
      </c>
      <c r="U197" s="294" t="s">
        <v>193</v>
      </c>
      <c r="V197" s="294" t="s">
        <v>333</v>
      </c>
      <c r="W197" s="294" t="s">
        <v>328</v>
      </c>
      <c r="X197" s="292" t="s">
        <v>137</v>
      </c>
      <c r="Y197" s="294" t="s">
        <v>140</v>
      </c>
      <c r="Z197" s="292" t="s">
        <v>33</v>
      </c>
      <c r="AA197" s="294" t="s">
        <v>141</v>
      </c>
      <c r="AB197" s="294" t="s">
        <v>200</v>
      </c>
      <c r="AC197" s="294" t="s">
        <v>404</v>
      </c>
      <c r="AD197" s="329"/>
      <c r="AE197" s="294" t="s">
        <v>23</v>
      </c>
      <c r="AF197" s="32"/>
      <c r="AG197" s="32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</row>
    <row r="198" spans="1:217" s="67" customFormat="1" ht="194.25" customHeight="1" thickTop="1" x14ac:dyDescent="0.95">
      <c r="A198" s="319"/>
      <c r="B198" s="320"/>
      <c r="C198" s="68"/>
      <c r="D198" s="69"/>
      <c r="E198" s="70"/>
      <c r="F198" s="71"/>
      <c r="G198" s="325"/>
      <c r="H198" s="325"/>
      <c r="I198" s="325"/>
      <c r="J198" s="325"/>
      <c r="K198" s="70"/>
      <c r="L198" s="293"/>
      <c r="M198" s="295"/>
      <c r="N198" s="293"/>
      <c r="O198" s="295"/>
      <c r="P198" s="295"/>
      <c r="Q198" s="332"/>
      <c r="R198" s="295"/>
      <c r="S198" s="295"/>
      <c r="T198" s="295"/>
      <c r="U198" s="295"/>
      <c r="V198" s="295"/>
      <c r="W198" s="295"/>
      <c r="X198" s="293"/>
      <c r="Y198" s="295"/>
      <c r="Z198" s="293"/>
      <c r="AA198" s="295"/>
      <c r="AB198" s="295"/>
      <c r="AC198" s="295"/>
      <c r="AD198" s="330"/>
      <c r="AE198" s="295"/>
      <c r="AF198" s="32"/>
      <c r="AG198" s="32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</row>
    <row r="199" spans="1:217" s="67" customFormat="1" ht="49.5" x14ac:dyDescent="0.95">
      <c r="A199" s="321"/>
      <c r="B199" s="322"/>
      <c r="C199" s="72"/>
      <c r="D199" s="73"/>
      <c r="E199" s="74"/>
      <c r="F199" s="326"/>
      <c r="G199" s="327"/>
      <c r="H199" s="327"/>
      <c r="I199" s="327"/>
      <c r="J199" s="327"/>
      <c r="K199" s="328"/>
      <c r="L199" s="75">
        <f>L196*3200</f>
        <v>3200</v>
      </c>
      <c r="M199" s="76">
        <f>M196*4000</f>
        <v>8000</v>
      </c>
      <c r="N199" s="75">
        <f>N196*5600</f>
        <v>5600</v>
      </c>
      <c r="O199" s="77">
        <f>O196*38400</f>
        <v>38400</v>
      </c>
      <c r="P199" s="75">
        <f>P196*68000</f>
        <v>884000</v>
      </c>
      <c r="Q199" s="78">
        <f>Q196*84000</f>
        <v>0</v>
      </c>
      <c r="R199" s="75">
        <f>R196*76000</f>
        <v>988000</v>
      </c>
      <c r="S199" s="76">
        <f>S196*84000</f>
        <v>252000</v>
      </c>
      <c r="T199" s="76">
        <f>T196*80000</f>
        <v>0</v>
      </c>
      <c r="U199" s="76">
        <f>U196*6400</f>
        <v>32000</v>
      </c>
      <c r="V199" s="76">
        <f>V196*7200</f>
        <v>57600</v>
      </c>
      <c r="W199" s="76">
        <f>W196*9600</f>
        <v>0</v>
      </c>
      <c r="X199" s="79">
        <f>X196*9000</f>
        <v>0</v>
      </c>
      <c r="Y199" s="76">
        <f>Y196*8000</f>
        <v>0</v>
      </c>
      <c r="Z199" s="79">
        <f>Z196*6500</f>
        <v>0</v>
      </c>
      <c r="AA199" s="76">
        <f>AA196*6000</f>
        <v>0</v>
      </c>
      <c r="AB199" s="76">
        <f>1*84000</f>
        <v>84000</v>
      </c>
      <c r="AC199" s="78">
        <f>2*76000</f>
        <v>152000</v>
      </c>
      <c r="AD199" s="80"/>
      <c r="AE199" s="75">
        <f>SUM(L199:AC199)</f>
        <v>2504800</v>
      </c>
      <c r="AF199" s="32"/>
      <c r="AG199" s="82"/>
    </row>
    <row r="200" spans="1:217" s="8" customFormat="1" ht="49.5" x14ac:dyDescent="0.95">
      <c r="A200" s="298" t="s">
        <v>0</v>
      </c>
      <c r="B200" s="298"/>
      <c r="C200" s="1" t="s">
        <v>1</v>
      </c>
      <c r="D200" s="1" t="s">
        <v>2</v>
      </c>
      <c r="E200" s="1"/>
      <c r="F200" s="1"/>
      <c r="G200" s="1"/>
      <c r="H200" s="1"/>
      <c r="I200" s="1"/>
      <c r="J200" s="1"/>
      <c r="K200" s="1"/>
      <c r="L200" s="2"/>
      <c r="M200" s="3"/>
      <c r="N200" s="4"/>
      <c r="O200" s="5"/>
      <c r="P200" s="2"/>
      <c r="Q200" s="3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5"/>
      <c r="AF200" s="6"/>
      <c r="AG200" s="6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</row>
    <row r="201" spans="1:217" s="8" customFormat="1" ht="50.5" x14ac:dyDescent="0.95">
      <c r="A201" s="298" t="s">
        <v>3</v>
      </c>
      <c r="B201" s="298"/>
      <c r="C201" s="1" t="s">
        <v>1</v>
      </c>
      <c r="D201" s="83" t="s">
        <v>25</v>
      </c>
      <c r="E201" s="1"/>
      <c r="F201" s="1"/>
      <c r="G201" s="1"/>
      <c r="H201" s="1"/>
      <c r="I201" s="298" t="s">
        <v>249</v>
      </c>
      <c r="J201" s="298"/>
      <c r="K201" s="298"/>
      <c r="L201" s="298"/>
      <c r="M201" s="298"/>
      <c r="N201" s="298"/>
      <c r="O201" s="298"/>
      <c r="P201" s="298"/>
      <c r="Q201" s="298"/>
      <c r="R201" s="298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6"/>
      <c r="AG201" s="6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</row>
    <row r="202" spans="1:217" s="8" customFormat="1" ht="50.5" x14ac:dyDescent="0.95">
      <c r="A202" s="299" t="s">
        <v>4</v>
      </c>
      <c r="B202" s="299"/>
      <c r="C202" s="1" t="s">
        <v>1</v>
      </c>
      <c r="D202" s="84" t="s">
        <v>42</v>
      </c>
      <c r="E202" s="9"/>
      <c r="F202" s="1"/>
      <c r="G202" s="9"/>
      <c r="H202" s="9"/>
      <c r="I202" s="10"/>
      <c r="J202" s="10"/>
      <c r="K202" s="10"/>
      <c r="L202" s="11"/>
      <c r="M202" s="3"/>
      <c r="N202" s="4"/>
      <c r="O202" s="11"/>
      <c r="P202" s="11"/>
      <c r="Q202" s="3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5"/>
      <c r="AF202" s="6"/>
      <c r="AG202" s="6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</row>
    <row r="203" spans="1:217" s="15" customFormat="1" ht="49.5" x14ac:dyDescent="0.95">
      <c r="A203" s="300" t="s">
        <v>5</v>
      </c>
      <c r="B203" s="300" t="s">
        <v>6</v>
      </c>
      <c r="C203" s="303" t="s">
        <v>7</v>
      </c>
      <c r="D203" s="304"/>
      <c r="E203" s="12" t="s">
        <v>8</v>
      </c>
      <c r="F203" s="305" t="s">
        <v>9</v>
      </c>
      <c r="G203" s="306"/>
      <c r="H203" s="306"/>
      <c r="I203" s="306"/>
      <c r="J203" s="306"/>
      <c r="K203" s="307"/>
      <c r="L203" s="308" t="s">
        <v>10</v>
      </c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296" t="s">
        <v>11</v>
      </c>
      <c r="AE203" s="296" t="s">
        <v>12</v>
      </c>
      <c r="AF203" s="13"/>
      <c r="AG203" s="13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</row>
    <row r="204" spans="1:217" s="15" customFormat="1" ht="45.75" customHeight="1" x14ac:dyDescent="0.95">
      <c r="A204" s="301"/>
      <c r="B204" s="301"/>
      <c r="C204" s="300" t="s">
        <v>13</v>
      </c>
      <c r="D204" s="300" t="s">
        <v>14</v>
      </c>
      <c r="E204" s="301" t="s">
        <v>15</v>
      </c>
      <c r="F204" s="311" t="s">
        <v>16</v>
      </c>
      <c r="G204" s="312"/>
      <c r="H204" s="312"/>
      <c r="I204" s="312"/>
      <c r="J204" s="312"/>
      <c r="K204" s="313"/>
      <c r="L204" s="296" t="s">
        <v>17</v>
      </c>
      <c r="M204" s="296" t="s">
        <v>45</v>
      </c>
      <c r="N204" s="296" t="s">
        <v>363</v>
      </c>
      <c r="O204" s="296" t="s">
        <v>47</v>
      </c>
      <c r="P204" s="296" t="s">
        <v>18</v>
      </c>
      <c r="Q204" s="296" t="s">
        <v>52</v>
      </c>
      <c r="R204" s="296" t="s">
        <v>54</v>
      </c>
      <c r="S204" s="314" t="s">
        <v>56</v>
      </c>
      <c r="T204" s="314" t="s">
        <v>59</v>
      </c>
      <c r="U204" s="296" t="s">
        <v>60</v>
      </c>
      <c r="V204" s="296" t="s">
        <v>357</v>
      </c>
      <c r="W204" s="296" t="s">
        <v>327</v>
      </c>
      <c r="X204" s="296" t="s">
        <v>136</v>
      </c>
      <c r="Y204" s="296" t="s">
        <v>138</v>
      </c>
      <c r="Z204" s="296" t="s">
        <v>32</v>
      </c>
      <c r="AA204" s="296" t="s">
        <v>139</v>
      </c>
      <c r="AB204" s="296" t="s">
        <v>111</v>
      </c>
      <c r="AC204" s="296" t="s">
        <v>66</v>
      </c>
      <c r="AD204" s="310"/>
      <c r="AE204" s="310"/>
      <c r="AF204" s="13"/>
      <c r="AG204" s="13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</row>
    <row r="205" spans="1:217" s="15" customFormat="1" ht="202.5" customHeight="1" x14ac:dyDescent="0.95">
      <c r="A205" s="302"/>
      <c r="B205" s="302"/>
      <c r="C205" s="302"/>
      <c r="D205" s="302"/>
      <c r="E205" s="302"/>
      <c r="F205" s="16" t="s">
        <v>20</v>
      </c>
      <c r="G205" s="16" t="s">
        <v>21</v>
      </c>
      <c r="H205" s="16" t="s">
        <v>20</v>
      </c>
      <c r="I205" s="16" t="s">
        <v>21</v>
      </c>
      <c r="J205" s="16" t="s">
        <v>20</v>
      </c>
      <c r="K205" s="16" t="s">
        <v>21</v>
      </c>
      <c r="L205" s="297"/>
      <c r="M205" s="297"/>
      <c r="N205" s="297"/>
      <c r="O205" s="297"/>
      <c r="P205" s="297"/>
      <c r="Q205" s="297"/>
      <c r="R205" s="297"/>
      <c r="S205" s="315"/>
      <c r="T205" s="315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13"/>
      <c r="AG205" s="13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</row>
    <row r="206" spans="1:217" s="15" customFormat="1" ht="87" customHeight="1" x14ac:dyDescent="0.95">
      <c r="A206" s="17"/>
      <c r="B206" s="18"/>
      <c r="C206" s="18"/>
      <c r="D206" s="17"/>
      <c r="E206" s="17"/>
      <c r="F206" s="19"/>
      <c r="G206" s="19"/>
      <c r="H206" s="19"/>
      <c r="I206" s="19"/>
      <c r="J206" s="19"/>
      <c r="K206" s="19"/>
      <c r="L206" s="20">
        <v>3200</v>
      </c>
      <c r="M206" s="21">
        <v>4000</v>
      </c>
      <c r="N206" s="21">
        <v>11200</v>
      </c>
      <c r="O206" s="20">
        <v>38400</v>
      </c>
      <c r="P206" s="20">
        <v>68000</v>
      </c>
      <c r="Q206" s="21">
        <v>32000</v>
      </c>
      <c r="R206" s="20">
        <v>76000</v>
      </c>
      <c r="S206" s="21">
        <v>84000</v>
      </c>
      <c r="T206" s="21">
        <v>80000</v>
      </c>
      <c r="U206" s="21">
        <v>60000</v>
      </c>
      <c r="V206" s="21">
        <v>10400</v>
      </c>
      <c r="W206" s="21">
        <v>9600</v>
      </c>
      <c r="X206" s="22">
        <v>9000</v>
      </c>
      <c r="Y206" s="21">
        <v>8000</v>
      </c>
      <c r="Z206" s="22">
        <v>6500</v>
      </c>
      <c r="AA206" s="21">
        <v>6000</v>
      </c>
      <c r="AB206" s="21">
        <v>84000</v>
      </c>
      <c r="AC206" s="20">
        <v>76000</v>
      </c>
      <c r="AD206" s="23"/>
      <c r="AE206" s="17"/>
      <c r="AF206" s="13"/>
      <c r="AG206" s="13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</row>
    <row r="207" spans="1:217" s="33" customFormat="1" ht="102" customHeight="1" x14ac:dyDescent="0.95">
      <c r="A207" s="24">
        <v>1</v>
      </c>
      <c r="B207" s="45" t="s">
        <v>250</v>
      </c>
      <c r="C207" s="87">
        <v>268609</v>
      </c>
      <c r="D207" s="24">
        <v>268813</v>
      </c>
      <c r="E207" s="24"/>
      <c r="F207" s="88">
        <v>7</v>
      </c>
      <c r="G207" s="88">
        <v>12</v>
      </c>
      <c r="H207" s="88"/>
      <c r="I207" s="88"/>
      <c r="J207" s="88"/>
      <c r="K207" s="88"/>
      <c r="L207" s="89"/>
      <c r="M207" s="90"/>
      <c r="N207" s="91"/>
      <c r="O207" s="90"/>
      <c r="P207" s="89"/>
      <c r="Q207" s="90"/>
      <c r="R207" s="89">
        <v>1</v>
      </c>
      <c r="S207" s="89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89" t="s">
        <v>311</v>
      </c>
      <c r="AF207" s="32">
        <f t="shared" ref="AF207:AF234" si="11">D207-C207</f>
        <v>204</v>
      </c>
      <c r="AG207" s="32">
        <v>204</v>
      </c>
    </row>
    <row r="208" spans="1:217" s="33" customFormat="1" ht="102" customHeight="1" x14ac:dyDescent="0.95">
      <c r="A208" s="34">
        <v>2</v>
      </c>
      <c r="B208" s="39" t="s">
        <v>251</v>
      </c>
      <c r="C208" s="34">
        <v>268813</v>
      </c>
      <c r="D208" s="34">
        <v>269073</v>
      </c>
      <c r="E208" s="34"/>
      <c r="F208" s="41">
        <v>7</v>
      </c>
      <c r="G208" s="41">
        <v>12</v>
      </c>
      <c r="H208" s="41">
        <v>13</v>
      </c>
      <c r="I208" s="41">
        <v>17</v>
      </c>
      <c r="J208" s="41"/>
      <c r="K208" s="41"/>
      <c r="L208" s="42"/>
      <c r="M208" s="43">
        <v>1</v>
      </c>
      <c r="N208" s="43"/>
      <c r="O208" s="43"/>
      <c r="P208" s="42"/>
      <c r="Q208" s="43"/>
      <c r="R208" s="42">
        <v>1</v>
      </c>
      <c r="S208" s="42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2" t="s">
        <v>314</v>
      </c>
      <c r="AF208" s="32">
        <f t="shared" si="11"/>
        <v>260</v>
      </c>
      <c r="AG208" s="32">
        <v>260</v>
      </c>
    </row>
    <row r="209" spans="1:33" s="33" customFormat="1" ht="49.5" x14ac:dyDescent="0.95">
      <c r="A209" s="34">
        <v>3</v>
      </c>
      <c r="B209" s="39" t="s">
        <v>252</v>
      </c>
      <c r="C209" s="40"/>
      <c r="D209" s="34"/>
      <c r="E209" s="34"/>
      <c r="F209" s="41">
        <v>7</v>
      </c>
      <c r="G209" s="41">
        <v>12</v>
      </c>
      <c r="H209" s="41">
        <v>14</v>
      </c>
      <c r="I209" s="41">
        <v>16</v>
      </c>
      <c r="J209" s="41"/>
      <c r="K209" s="41"/>
      <c r="L209" s="42"/>
      <c r="M209" s="43"/>
      <c r="N209" s="43"/>
      <c r="O209" s="44"/>
      <c r="P209" s="42"/>
      <c r="Q209" s="43"/>
      <c r="R209" s="42"/>
      <c r="S209" s="42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2" t="s">
        <v>339</v>
      </c>
      <c r="AF209" s="32">
        <f t="shared" si="11"/>
        <v>0</v>
      </c>
      <c r="AG209" s="32" t="s">
        <v>214</v>
      </c>
    </row>
    <row r="210" spans="1:33" s="33" customFormat="1" ht="49.5" x14ac:dyDescent="0.95">
      <c r="A210" s="34">
        <v>4</v>
      </c>
      <c r="B210" s="39" t="s">
        <v>253</v>
      </c>
      <c r="C210" s="34"/>
      <c r="D210" s="34"/>
      <c r="E210" s="34"/>
      <c r="F210" s="41">
        <v>7</v>
      </c>
      <c r="G210" s="41">
        <v>12</v>
      </c>
      <c r="H210" s="41">
        <v>14</v>
      </c>
      <c r="I210" s="41">
        <v>16</v>
      </c>
      <c r="J210" s="41"/>
      <c r="K210" s="41"/>
      <c r="L210" s="42"/>
      <c r="M210" s="43"/>
      <c r="N210" s="43"/>
      <c r="O210" s="44"/>
      <c r="P210" s="42"/>
      <c r="Q210" s="43"/>
      <c r="R210" s="42"/>
      <c r="S210" s="42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2" t="s">
        <v>339</v>
      </c>
      <c r="AF210" s="32">
        <f t="shared" si="11"/>
        <v>0</v>
      </c>
      <c r="AG210" s="32" t="s">
        <v>214</v>
      </c>
    </row>
    <row r="211" spans="1:33" s="33" customFormat="1" ht="49.5" x14ac:dyDescent="0.95">
      <c r="A211" s="34">
        <v>5</v>
      </c>
      <c r="B211" s="48" t="s">
        <v>254</v>
      </c>
      <c r="C211" s="49"/>
      <c r="D211" s="50"/>
      <c r="E211" s="49"/>
      <c r="F211" s="51"/>
      <c r="G211" s="51"/>
      <c r="H211" s="51"/>
      <c r="I211" s="51"/>
      <c r="J211" s="51"/>
      <c r="K211" s="51"/>
      <c r="L211" s="52"/>
      <c r="M211" s="53"/>
      <c r="N211" s="53"/>
      <c r="O211" s="54"/>
      <c r="P211" s="52"/>
      <c r="Q211" s="53"/>
      <c r="R211" s="52"/>
      <c r="S211" s="52"/>
      <c r="T211" s="53"/>
      <c r="U211" s="53"/>
      <c r="V211" s="53"/>
      <c r="W211" s="53"/>
      <c r="X211" s="54"/>
      <c r="Y211" s="54"/>
      <c r="Z211" s="54"/>
      <c r="AA211" s="54"/>
      <c r="AB211" s="53"/>
      <c r="AC211" s="53"/>
      <c r="AD211" s="53"/>
      <c r="AE211" s="52" t="s">
        <v>310</v>
      </c>
      <c r="AF211" s="32">
        <f t="shared" si="11"/>
        <v>0</v>
      </c>
      <c r="AG211" s="32" t="s">
        <v>213</v>
      </c>
    </row>
    <row r="212" spans="1:33" s="33" customFormat="1" ht="49.5" x14ac:dyDescent="0.95">
      <c r="A212" s="34">
        <v>6</v>
      </c>
      <c r="B212" s="48" t="s">
        <v>255</v>
      </c>
      <c r="C212" s="49"/>
      <c r="D212" s="50"/>
      <c r="E212" s="49"/>
      <c r="F212" s="51"/>
      <c r="G212" s="51"/>
      <c r="H212" s="51"/>
      <c r="I212" s="51"/>
      <c r="J212" s="51"/>
      <c r="K212" s="51"/>
      <c r="L212" s="52"/>
      <c r="M212" s="53"/>
      <c r="N212" s="53"/>
      <c r="O212" s="54"/>
      <c r="P212" s="52"/>
      <c r="Q212" s="53"/>
      <c r="R212" s="52"/>
      <c r="S212" s="52"/>
      <c r="T212" s="53"/>
      <c r="U212" s="53"/>
      <c r="V212" s="53"/>
      <c r="W212" s="53"/>
      <c r="X212" s="54"/>
      <c r="Y212" s="54"/>
      <c r="Z212" s="54"/>
      <c r="AA212" s="54"/>
      <c r="AB212" s="53"/>
      <c r="AC212" s="53"/>
      <c r="AD212" s="53"/>
      <c r="AE212" s="52" t="s">
        <v>310</v>
      </c>
      <c r="AF212" s="32">
        <f t="shared" si="11"/>
        <v>0</v>
      </c>
      <c r="AG212" s="32" t="s">
        <v>213</v>
      </c>
    </row>
    <row r="213" spans="1:33" s="33" customFormat="1" ht="117.75" customHeight="1" x14ac:dyDescent="0.95">
      <c r="A213" s="34">
        <v>7</v>
      </c>
      <c r="B213" s="39" t="s">
        <v>256</v>
      </c>
      <c r="C213" s="34">
        <v>269073</v>
      </c>
      <c r="D213" s="40">
        <v>269271</v>
      </c>
      <c r="E213" s="34"/>
      <c r="F213" s="41">
        <v>7</v>
      </c>
      <c r="G213" s="41">
        <v>12</v>
      </c>
      <c r="H213" s="41">
        <v>13</v>
      </c>
      <c r="I213" s="41">
        <v>17</v>
      </c>
      <c r="J213" s="41"/>
      <c r="K213" s="41"/>
      <c r="L213" s="42"/>
      <c r="M213" s="43"/>
      <c r="N213" s="43"/>
      <c r="O213" s="44"/>
      <c r="P213" s="42">
        <v>1</v>
      </c>
      <c r="Q213" s="43"/>
      <c r="R213" s="42">
        <v>1</v>
      </c>
      <c r="S213" s="42"/>
      <c r="T213" s="43"/>
      <c r="U213" s="43"/>
      <c r="V213" s="43"/>
      <c r="W213" s="43"/>
      <c r="X213" s="44"/>
      <c r="Y213" s="43"/>
      <c r="Z213" s="44"/>
      <c r="AA213" s="43"/>
      <c r="AB213" s="43"/>
      <c r="AC213" s="43">
        <v>2</v>
      </c>
      <c r="AD213" s="43"/>
      <c r="AE213" s="42" t="s">
        <v>330</v>
      </c>
      <c r="AF213" s="32">
        <f t="shared" si="11"/>
        <v>198</v>
      </c>
      <c r="AG213" s="32">
        <v>198</v>
      </c>
    </row>
    <row r="214" spans="1:33" s="33" customFormat="1" ht="136.5" customHeight="1" x14ac:dyDescent="0.95">
      <c r="A214" s="34">
        <v>8</v>
      </c>
      <c r="B214" s="39" t="s">
        <v>257</v>
      </c>
      <c r="C214" s="40">
        <v>269271</v>
      </c>
      <c r="D214" s="40">
        <v>269468</v>
      </c>
      <c r="E214" s="40"/>
      <c r="F214" s="41">
        <v>7</v>
      </c>
      <c r="G214" s="41">
        <v>12</v>
      </c>
      <c r="H214" s="41">
        <v>13</v>
      </c>
      <c r="I214" s="41">
        <v>17</v>
      </c>
      <c r="J214" s="41"/>
      <c r="K214" s="41"/>
      <c r="L214" s="42"/>
      <c r="M214" s="43"/>
      <c r="N214" s="43"/>
      <c r="O214" s="44"/>
      <c r="P214" s="42">
        <v>1</v>
      </c>
      <c r="Q214" s="43"/>
      <c r="R214" s="42">
        <v>1</v>
      </c>
      <c r="S214" s="42"/>
      <c r="T214" s="43"/>
      <c r="U214" s="43"/>
      <c r="V214" s="43">
        <v>1</v>
      </c>
      <c r="W214" s="43"/>
      <c r="X214" s="44"/>
      <c r="Y214" s="44"/>
      <c r="Z214" s="44"/>
      <c r="AA214" s="44"/>
      <c r="AB214" s="43"/>
      <c r="AC214" s="43"/>
      <c r="AD214" s="43"/>
      <c r="AE214" s="42" t="s">
        <v>335</v>
      </c>
      <c r="AF214" s="32">
        <f t="shared" si="11"/>
        <v>197</v>
      </c>
      <c r="AG214" s="32">
        <v>197</v>
      </c>
    </row>
    <row r="215" spans="1:33" s="33" customFormat="1" ht="75.75" customHeight="1" x14ac:dyDescent="0.95">
      <c r="A215" s="34">
        <v>9</v>
      </c>
      <c r="B215" s="39" t="s">
        <v>258</v>
      </c>
      <c r="C215" s="40"/>
      <c r="D215" s="40"/>
      <c r="E215" s="34"/>
      <c r="F215" s="41">
        <v>7</v>
      </c>
      <c r="G215" s="41">
        <v>12</v>
      </c>
      <c r="H215" s="41">
        <v>14</v>
      </c>
      <c r="I215" s="41">
        <v>16</v>
      </c>
      <c r="J215" s="41"/>
      <c r="K215" s="41"/>
      <c r="L215" s="42"/>
      <c r="M215" s="43"/>
      <c r="N215" s="43"/>
      <c r="O215" s="43"/>
      <c r="P215" s="42"/>
      <c r="Q215" s="43"/>
      <c r="R215" s="42"/>
      <c r="S215" s="42"/>
      <c r="T215" s="43"/>
      <c r="U215" s="43"/>
      <c r="V215" s="43"/>
      <c r="W215" s="43"/>
      <c r="X215" s="44"/>
      <c r="Y215" s="43"/>
      <c r="Z215" s="44"/>
      <c r="AA215" s="43"/>
      <c r="AB215" s="43"/>
      <c r="AC215" s="43"/>
      <c r="AD215" s="43"/>
      <c r="AE215" s="42" t="s">
        <v>339</v>
      </c>
      <c r="AF215" s="32">
        <f t="shared" si="11"/>
        <v>0</v>
      </c>
      <c r="AG215" s="32" t="s">
        <v>214</v>
      </c>
    </row>
    <row r="216" spans="1:33" s="33" customFormat="1" ht="140.25" customHeight="1" x14ac:dyDescent="0.95">
      <c r="A216" s="34">
        <v>10</v>
      </c>
      <c r="B216" s="39" t="s">
        <v>259</v>
      </c>
      <c r="C216" s="40">
        <v>269468</v>
      </c>
      <c r="D216" s="40">
        <v>269862</v>
      </c>
      <c r="E216" s="34"/>
      <c r="F216" s="41">
        <v>7</v>
      </c>
      <c r="G216" s="41">
        <v>12</v>
      </c>
      <c r="H216" s="41">
        <v>13</v>
      </c>
      <c r="I216" s="41">
        <v>17</v>
      </c>
      <c r="J216" s="41"/>
      <c r="K216" s="41"/>
      <c r="L216" s="42"/>
      <c r="M216" s="43"/>
      <c r="N216" s="44"/>
      <c r="O216" s="43">
        <v>1</v>
      </c>
      <c r="P216" s="42">
        <v>1</v>
      </c>
      <c r="Q216" s="43"/>
      <c r="R216" s="42">
        <v>2</v>
      </c>
      <c r="S216" s="42"/>
      <c r="T216" s="43"/>
      <c r="U216" s="43"/>
      <c r="V216" s="43"/>
      <c r="W216" s="43"/>
      <c r="X216" s="46"/>
      <c r="Y216" s="44"/>
      <c r="Z216" s="46"/>
      <c r="AA216" s="44"/>
      <c r="AB216" s="43"/>
      <c r="AC216" s="43"/>
      <c r="AD216" s="43"/>
      <c r="AE216" s="42" t="s">
        <v>344</v>
      </c>
      <c r="AF216" s="32">
        <f t="shared" si="11"/>
        <v>394</v>
      </c>
      <c r="AG216" s="32">
        <v>394</v>
      </c>
    </row>
    <row r="217" spans="1:33" s="33" customFormat="1" ht="83.25" customHeight="1" x14ac:dyDescent="0.95">
      <c r="A217" s="34">
        <v>11</v>
      </c>
      <c r="B217" s="39" t="s">
        <v>260</v>
      </c>
      <c r="C217" s="40">
        <v>269862</v>
      </c>
      <c r="D217" s="40">
        <v>270086</v>
      </c>
      <c r="E217" s="34"/>
      <c r="F217" s="41">
        <v>7</v>
      </c>
      <c r="G217" s="41">
        <v>12</v>
      </c>
      <c r="H217" s="41">
        <v>13</v>
      </c>
      <c r="I217" s="41">
        <v>17</v>
      </c>
      <c r="J217" s="41"/>
      <c r="K217" s="41"/>
      <c r="L217" s="42"/>
      <c r="M217" s="43"/>
      <c r="N217" s="44"/>
      <c r="O217" s="44"/>
      <c r="P217" s="42">
        <v>1</v>
      </c>
      <c r="Q217" s="43"/>
      <c r="R217" s="42">
        <v>1</v>
      </c>
      <c r="S217" s="42"/>
      <c r="T217" s="43"/>
      <c r="U217" s="43"/>
      <c r="V217" s="43"/>
      <c r="W217" s="43"/>
      <c r="X217" s="44"/>
      <c r="Y217" s="44"/>
      <c r="Z217" s="44"/>
      <c r="AA217" s="44"/>
      <c r="AB217" s="43"/>
      <c r="AC217" s="43"/>
      <c r="AD217" s="43"/>
      <c r="AE217" s="42" t="s">
        <v>345</v>
      </c>
      <c r="AF217" s="32">
        <f t="shared" si="11"/>
        <v>224</v>
      </c>
      <c r="AG217" s="32">
        <v>224</v>
      </c>
    </row>
    <row r="218" spans="1:33" s="33" customFormat="1" ht="83.25" customHeight="1" x14ac:dyDescent="0.95">
      <c r="A218" s="34">
        <v>12</v>
      </c>
      <c r="B218" s="39" t="s">
        <v>261</v>
      </c>
      <c r="C218" s="40">
        <v>270086</v>
      </c>
      <c r="D218" s="34">
        <v>270490</v>
      </c>
      <c r="E218" s="34"/>
      <c r="F218" s="41">
        <v>7</v>
      </c>
      <c r="G218" s="41">
        <v>12</v>
      </c>
      <c r="H218" s="41">
        <v>13</v>
      </c>
      <c r="I218" s="41">
        <v>17</v>
      </c>
      <c r="J218" s="41"/>
      <c r="K218" s="41"/>
      <c r="L218" s="42"/>
      <c r="M218" s="43"/>
      <c r="N218" s="47"/>
      <c r="O218" s="44"/>
      <c r="P218" s="42">
        <v>2</v>
      </c>
      <c r="Q218" s="43"/>
      <c r="R218" s="42">
        <v>1</v>
      </c>
      <c r="S218" s="42"/>
      <c r="T218" s="43"/>
      <c r="U218" s="43"/>
      <c r="V218" s="43"/>
      <c r="W218" s="43"/>
      <c r="X218" s="43"/>
      <c r="Y218" s="43"/>
      <c r="Z218" s="44"/>
      <c r="AA218" s="44"/>
      <c r="AB218" s="43"/>
      <c r="AC218" s="43"/>
      <c r="AD218" s="43"/>
      <c r="AE218" s="42" t="s">
        <v>349</v>
      </c>
      <c r="AF218" s="32">
        <f t="shared" si="11"/>
        <v>404</v>
      </c>
      <c r="AG218" s="32">
        <v>404</v>
      </c>
    </row>
    <row r="219" spans="1:33" s="33" customFormat="1" ht="49.5" x14ac:dyDescent="0.95">
      <c r="A219" s="34">
        <v>13</v>
      </c>
      <c r="B219" s="48" t="s">
        <v>262</v>
      </c>
      <c r="C219" s="49"/>
      <c r="D219" s="50"/>
      <c r="E219" s="49"/>
      <c r="F219" s="51"/>
      <c r="G219" s="51"/>
      <c r="H219" s="51"/>
      <c r="I219" s="51"/>
      <c r="J219" s="51"/>
      <c r="K219" s="51"/>
      <c r="L219" s="52"/>
      <c r="M219" s="53"/>
      <c r="N219" s="53"/>
      <c r="O219" s="54"/>
      <c r="P219" s="52"/>
      <c r="Q219" s="53"/>
      <c r="R219" s="52"/>
      <c r="S219" s="52"/>
      <c r="T219" s="53"/>
      <c r="U219" s="53"/>
      <c r="V219" s="53"/>
      <c r="W219" s="53"/>
      <c r="X219" s="54"/>
      <c r="Y219" s="54"/>
      <c r="Z219" s="54"/>
      <c r="AA219" s="54"/>
      <c r="AB219" s="53"/>
      <c r="AC219" s="53"/>
      <c r="AD219" s="53"/>
      <c r="AE219" s="52" t="s">
        <v>310</v>
      </c>
      <c r="AF219" s="32">
        <f t="shared" si="11"/>
        <v>0</v>
      </c>
      <c r="AG219" s="32" t="s">
        <v>213</v>
      </c>
    </row>
    <row r="220" spans="1:33" s="33" customFormat="1" ht="49.5" x14ac:dyDescent="0.95">
      <c r="A220" s="34">
        <v>14</v>
      </c>
      <c r="B220" s="39" t="s">
        <v>263</v>
      </c>
      <c r="C220" s="34">
        <v>270490</v>
      </c>
      <c r="D220" s="34">
        <v>270681</v>
      </c>
      <c r="E220" s="34"/>
      <c r="F220" s="41">
        <v>7</v>
      </c>
      <c r="G220" s="41">
        <v>12</v>
      </c>
      <c r="H220" s="41">
        <v>13</v>
      </c>
      <c r="I220" s="41">
        <v>17</v>
      </c>
      <c r="J220" s="41"/>
      <c r="K220" s="41"/>
      <c r="L220" s="42"/>
      <c r="M220" s="42"/>
      <c r="N220" s="43"/>
      <c r="O220" s="44"/>
      <c r="P220" s="42"/>
      <c r="Q220" s="43"/>
      <c r="R220" s="42">
        <v>1</v>
      </c>
      <c r="S220" s="42"/>
      <c r="T220" s="43"/>
      <c r="U220" s="43"/>
      <c r="V220" s="43"/>
      <c r="W220" s="43"/>
      <c r="X220" s="43"/>
      <c r="Y220" s="43"/>
      <c r="Z220" s="43"/>
      <c r="AA220" s="43"/>
      <c r="AB220" s="43"/>
      <c r="AC220" s="43">
        <v>2</v>
      </c>
      <c r="AD220" s="43"/>
      <c r="AE220" s="42" t="s">
        <v>316</v>
      </c>
      <c r="AF220" s="32">
        <f t="shared" si="11"/>
        <v>191</v>
      </c>
      <c r="AG220" s="32">
        <v>191</v>
      </c>
    </row>
    <row r="221" spans="1:33" s="33" customFormat="1" ht="99.75" customHeight="1" x14ac:dyDescent="0.95">
      <c r="A221" s="34">
        <v>15</v>
      </c>
      <c r="B221" s="39" t="s">
        <v>264</v>
      </c>
      <c r="C221" s="34">
        <v>270681</v>
      </c>
      <c r="D221" s="34">
        <v>270920</v>
      </c>
      <c r="E221" s="34"/>
      <c r="F221" s="41">
        <v>7</v>
      </c>
      <c r="G221" s="41">
        <v>12</v>
      </c>
      <c r="H221" s="41">
        <v>13</v>
      </c>
      <c r="I221" s="41">
        <v>17</v>
      </c>
      <c r="J221" s="41"/>
      <c r="K221" s="41"/>
      <c r="L221" s="42"/>
      <c r="M221" s="43"/>
      <c r="N221" s="43"/>
      <c r="O221" s="44"/>
      <c r="P221" s="42"/>
      <c r="Q221" s="43"/>
      <c r="R221" s="42"/>
      <c r="S221" s="42">
        <v>1</v>
      </c>
      <c r="T221" s="43"/>
      <c r="U221" s="43"/>
      <c r="V221" s="43"/>
      <c r="W221" s="43">
        <v>1</v>
      </c>
      <c r="X221" s="44"/>
      <c r="Y221" s="44"/>
      <c r="Z221" s="44"/>
      <c r="AA221" s="44"/>
      <c r="AB221" s="43"/>
      <c r="AC221" s="43"/>
      <c r="AD221" s="43"/>
      <c r="AE221" s="42" t="s">
        <v>355</v>
      </c>
      <c r="AF221" s="32">
        <f t="shared" si="11"/>
        <v>239</v>
      </c>
      <c r="AG221" s="32">
        <v>239</v>
      </c>
    </row>
    <row r="222" spans="1:33" s="33" customFormat="1" ht="49.5" x14ac:dyDescent="0.95">
      <c r="A222" s="34">
        <v>16</v>
      </c>
      <c r="B222" s="39" t="s">
        <v>265</v>
      </c>
      <c r="C222" s="34">
        <v>270920</v>
      </c>
      <c r="D222" s="34">
        <v>271099</v>
      </c>
      <c r="E222" s="34"/>
      <c r="F222" s="41">
        <v>7</v>
      </c>
      <c r="G222" s="41">
        <v>12</v>
      </c>
      <c r="H222" s="41">
        <v>13</v>
      </c>
      <c r="I222" s="41">
        <v>17</v>
      </c>
      <c r="J222" s="41"/>
      <c r="K222" s="41"/>
      <c r="L222" s="42"/>
      <c r="M222" s="43"/>
      <c r="N222" s="43"/>
      <c r="O222" s="43"/>
      <c r="P222" s="42"/>
      <c r="Q222" s="43"/>
      <c r="R222" s="42"/>
      <c r="S222" s="42"/>
      <c r="T222" s="43"/>
      <c r="U222" s="43"/>
      <c r="V222" s="43">
        <v>8</v>
      </c>
      <c r="W222" s="43"/>
      <c r="X222" s="43"/>
      <c r="Y222" s="43"/>
      <c r="Z222" s="43"/>
      <c r="AA222" s="43"/>
      <c r="AB222" s="43"/>
      <c r="AC222" s="43"/>
      <c r="AD222" s="43"/>
      <c r="AE222" s="42" t="s">
        <v>360</v>
      </c>
      <c r="AF222" s="32">
        <f t="shared" si="11"/>
        <v>179</v>
      </c>
      <c r="AG222" s="32">
        <v>179</v>
      </c>
    </row>
    <row r="223" spans="1:33" s="33" customFormat="1" ht="49.5" x14ac:dyDescent="0.95">
      <c r="A223" s="34">
        <v>17</v>
      </c>
      <c r="B223" s="39" t="s">
        <v>266</v>
      </c>
      <c r="C223" s="34">
        <v>271099</v>
      </c>
      <c r="D223" s="40">
        <v>271202</v>
      </c>
      <c r="E223" s="34"/>
      <c r="F223" s="41">
        <v>7</v>
      </c>
      <c r="G223" s="41">
        <v>12</v>
      </c>
      <c r="H223" s="41">
        <v>13</v>
      </c>
      <c r="I223" s="41">
        <v>17</v>
      </c>
      <c r="J223" s="41"/>
      <c r="K223" s="41"/>
      <c r="L223" s="42"/>
      <c r="M223" s="43"/>
      <c r="N223" s="44"/>
      <c r="O223" s="44"/>
      <c r="P223" s="42"/>
      <c r="Q223" s="43"/>
      <c r="R223" s="42"/>
      <c r="S223" s="42"/>
      <c r="T223" s="43"/>
      <c r="U223" s="43"/>
      <c r="V223" s="43">
        <v>4</v>
      </c>
      <c r="W223" s="43"/>
      <c r="X223" s="44"/>
      <c r="Y223" s="43"/>
      <c r="Z223" s="44"/>
      <c r="AA223" s="43"/>
      <c r="AB223" s="43"/>
      <c r="AC223" s="43"/>
      <c r="AD223" s="43"/>
      <c r="AE223" s="42" t="s">
        <v>361</v>
      </c>
      <c r="AF223" s="32">
        <f t="shared" si="11"/>
        <v>103</v>
      </c>
      <c r="AG223" s="32">
        <v>103</v>
      </c>
    </row>
    <row r="224" spans="1:33" s="33" customFormat="1" ht="49.5" x14ac:dyDescent="0.95">
      <c r="A224" s="34">
        <v>18</v>
      </c>
      <c r="B224" s="39" t="s">
        <v>267</v>
      </c>
      <c r="C224" s="40">
        <v>271202</v>
      </c>
      <c r="D224" s="34">
        <v>271449</v>
      </c>
      <c r="E224" s="34"/>
      <c r="F224" s="41">
        <v>7</v>
      </c>
      <c r="G224" s="41">
        <v>12</v>
      </c>
      <c r="H224" s="41">
        <v>13</v>
      </c>
      <c r="I224" s="41">
        <v>17</v>
      </c>
      <c r="J224" s="41"/>
      <c r="K224" s="41"/>
      <c r="L224" s="42"/>
      <c r="M224" s="43"/>
      <c r="N224" s="43">
        <v>4</v>
      </c>
      <c r="O224" s="44"/>
      <c r="P224" s="42"/>
      <c r="Q224" s="43"/>
      <c r="R224" s="42"/>
      <c r="S224" s="42"/>
      <c r="T224" s="43"/>
      <c r="U224" s="43"/>
      <c r="V224" s="43">
        <v>7</v>
      </c>
      <c r="W224" s="43">
        <v>1</v>
      </c>
      <c r="X224" s="44"/>
      <c r="Y224" s="44"/>
      <c r="Z224" s="44"/>
      <c r="AA224" s="44"/>
      <c r="AB224" s="43"/>
      <c r="AC224" s="43"/>
      <c r="AD224" s="43"/>
      <c r="AE224" s="42" t="s">
        <v>366</v>
      </c>
      <c r="AF224" s="32">
        <f t="shared" si="11"/>
        <v>247</v>
      </c>
      <c r="AG224" s="32">
        <v>247</v>
      </c>
    </row>
    <row r="225" spans="1:217" s="33" customFormat="1" ht="49.5" x14ac:dyDescent="0.95">
      <c r="A225" s="34">
        <v>19</v>
      </c>
      <c r="B225" s="39" t="s">
        <v>268</v>
      </c>
      <c r="C225" s="34">
        <v>271449</v>
      </c>
      <c r="D225" s="40">
        <v>271789</v>
      </c>
      <c r="E225" s="34"/>
      <c r="F225" s="41">
        <v>7</v>
      </c>
      <c r="G225" s="41">
        <v>12</v>
      </c>
      <c r="H225" s="41">
        <v>13</v>
      </c>
      <c r="I225" s="41">
        <v>17</v>
      </c>
      <c r="J225" s="41"/>
      <c r="K225" s="41"/>
      <c r="L225" s="42"/>
      <c r="M225" s="43"/>
      <c r="N225" s="43">
        <v>8</v>
      </c>
      <c r="O225" s="44"/>
      <c r="P225" s="42"/>
      <c r="Q225" s="43"/>
      <c r="R225" s="42"/>
      <c r="S225" s="42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2" t="s">
        <v>360</v>
      </c>
      <c r="AF225" s="32">
        <f t="shared" si="11"/>
        <v>340</v>
      </c>
      <c r="AG225" s="32">
        <v>340</v>
      </c>
    </row>
    <row r="226" spans="1:217" s="33" customFormat="1" ht="99.75" customHeight="1" x14ac:dyDescent="0.95">
      <c r="A226" s="34">
        <v>20</v>
      </c>
      <c r="B226" s="45" t="s">
        <v>269</v>
      </c>
      <c r="C226" s="40">
        <v>271789</v>
      </c>
      <c r="D226" s="40">
        <v>272074</v>
      </c>
      <c r="E226" s="34"/>
      <c r="F226" s="41">
        <v>7</v>
      </c>
      <c r="G226" s="41">
        <v>12</v>
      </c>
      <c r="H226" s="41">
        <v>13</v>
      </c>
      <c r="I226" s="41">
        <v>17</v>
      </c>
      <c r="J226" s="41"/>
      <c r="K226" s="41"/>
      <c r="L226" s="42"/>
      <c r="M226" s="43"/>
      <c r="N226" s="44"/>
      <c r="O226" s="44"/>
      <c r="P226" s="42">
        <v>2</v>
      </c>
      <c r="Q226" s="43"/>
      <c r="R226" s="42">
        <v>2</v>
      </c>
      <c r="S226" s="42"/>
      <c r="T226" s="43"/>
      <c r="U226" s="43"/>
      <c r="V226" s="43"/>
      <c r="W226" s="43"/>
      <c r="X226" s="43"/>
      <c r="Y226" s="43"/>
      <c r="Z226" s="43"/>
      <c r="AA226" s="43"/>
      <c r="AB226" s="43"/>
      <c r="AC226" s="43">
        <v>2</v>
      </c>
      <c r="AD226" s="43"/>
      <c r="AE226" s="42" t="s">
        <v>369</v>
      </c>
      <c r="AF226" s="32">
        <f t="shared" si="11"/>
        <v>285</v>
      </c>
      <c r="AG226" s="32">
        <v>285</v>
      </c>
    </row>
    <row r="227" spans="1:217" s="33" customFormat="1" ht="99.75" customHeight="1" x14ac:dyDescent="0.95">
      <c r="A227" s="34">
        <v>21</v>
      </c>
      <c r="B227" s="39" t="s">
        <v>270</v>
      </c>
      <c r="C227" s="40">
        <v>272074</v>
      </c>
      <c r="D227" s="34">
        <v>272465</v>
      </c>
      <c r="E227" s="34"/>
      <c r="F227" s="41">
        <v>7</v>
      </c>
      <c r="G227" s="41">
        <v>12</v>
      </c>
      <c r="H227" s="41">
        <v>13</v>
      </c>
      <c r="I227" s="41">
        <v>17</v>
      </c>
      <c r="J227" s="41"/>
      <c r="K227" s="41"/>
      <c r="L227" s="42"/>
      <c r="M227" s="42"/>
      <c r="N227" s="43"/>
      <c r="O227" s="43"/>
      <c r="P227" s="42">
        <v>2</v>
      </c>
      <c r="Q227" s="43"/>
      <c r="R227" s="42">
        <v>2</v>
      </c>
      <c r="S227" s="42"/>
      <c r="T227" s="43"/>
      <c r="U227" s="43"/>
      <c r="V227" s="43"/>
      <c r="W227" s="43"/>
      <c r="X227" s="43"/>
      <c r="Y227" s="43"/>
      <c r="Z227" s="43"/>
      <c r="AA227" s="43"/>
      <c r="AB227" s="43"/>
      <c r="AC227" s="43">
        <v>4</v>
      </c>
      <c r="AD227" s="43"/>
      <c r="AE227" s="42" t="s">
        <v>375</v>
      </c>
      <c r="AF227" s="32">
        <f t="shared" si="11"/>
        <v>391</v>
      </c>
      <c r="AG227" s="32">
        <v>391</v>
      </c>
    </row>
    <row r="228" spans="1:217" s="33" customFormat="1" ht="99.75" customHeight="1" x14ac:dyDescent="0.95">
      <c r="A228" s="34">
        <v>22</v>
      </c>
      <c r="B228" s="39" t="s">
        <v>271</v>
      </c>
      <c r="C228" s="34">
        <v>272465</v>
      </c>
      <c r="D228" s="34">
        <v>272862</v>
      </c>
      <c r="E228" s="34"/>
      <c r="F228" s="41">
        <v>7</v>
      </c>
      <c r="G228" s="41">
        <v>12</v>
      </c>
      <c r="H228" s="41">
        <v>13</v>
      </c>
      <c r="I228" s="41">
        <v>17</v>
      </c>
      <c r="J228" s="41"/>
      <c r="K228" s="41"/>
      <c r="L228" s="42"/>
      <c r="M228" s="43"/>
      <c r="N228" s="43"/>
      <c r="O228" s="43"/>
      <c r="P228" s="42">
        <v>2</v>
      </c>
      <c r="Q228" s="43"/>
      <c r="R228" s="42">
        <v>2</v>
      </c>
      <c r="S228" s="42"/>
      <c r="T228" s="43"/>
      <c r="U228" s="43"/>
      <c r="V228" s="43"/>
      <c r="W228" s="43"/>
      <c r="X228" s="44"/>
      <c r="Y228" s="43"/>
      <c r="Z228" s="44"/>
      <c r="AA228" s="43"/>
      <c r="AB228" s="43"/>
      <c r="AC228" s="43">
        <v>4</v>
      </c>
      <c r="AD228" s="43"/>
      <c r="AE228" s="42" t="s">
        <v>375</v>
      </c>
      <c r="AF228" s="32">
        <f t="shared" si="11"/>
        <v>397</v>
      </c>
      <c r="AG228" s="32">
        <v>397</v>
      </c>
    </row>
    <row r="229" spans="1:217" s="33" customFormat="1" ht="99.75" customHeight="1" x14ac:dyDescent="0.95">
      <c r="A229" s="34">
        <v>23</v>
      </c>
      <c r="B229" s="39" t="s">
        <v>272</v>
      </c>
      <c r="C229" s="34">
        <v>272862</v>
      </c>
      <c r="D229" s="40">
        <v>273256</v>
      </c>
      <c r="E229" s="34"/>
      <c r="F229" s="41">
        <v>7</v>
      </c>
      <c r="G229" s="41">
        <v>12</v>
      </c>
      <c r="H229" s="41">
        <v>13</v>
      </c>
      <c r="I229" s="41">
        <v>17</v>
      </c>
      <c r="J229" s="41"/>
      <c r="K229" s="41"/>
      <c r="L229" s="42"/>
      <c r="M229" s="43"/>
      <c r="N229" s="43"/>
      <c r="O229" s="44"/>
      <c r="P229" s="42">
        <v>2</v>
      </c>
      <c r="Q229" s="43"/>
      <c r="R229" s="42">
        <v>2</v>
      </c>
      <c r="S229" s="42"/>
      <c r="T229" s="43"/>
      <c r="U229" s="43"/>
      <c r="V229" s="43"/>
      <c r="W229" s="43"/>
      <c r="X229" s="44"/>
      <c r="Y229" s="44"/>
      <c r="Z229" s="44"/>
      <c r="AA229" s="44"/>
      <c r="AB229" s="43"/>
      <c r="AC229" s="43">
        <v>4</v>
      </c>
      <c r="AD229" s="43"/>
      <c r="AE229" s="42" t="s">
        <v>375</v>
      </c>
      <c r="AF229" s="32">
        <f t="shared" si="11"/>
        <v>394</v>
      </c>
      <c r="AG229" s="32">
        <v>394</v>
      </c>
    </row>
    <row r="230" spans="1:217" s="33" customFormat="1" ht="99.75" customHeight="1" x14ac:dyDescent="0.95">
      <c r="A230" s="34">
        <v>24</v>
      </c>
      <c r="B230" s="39" t="s">
        <v>273</v>
      </c>
      <c r="C230" s="40">
        <v>273256</v>
      </c>
      <c r="D230" s="40">
        <v>273469</v>
      </c>
      <c r="E230" s="34"/>
      <c r="F230" s="41">
        <v>7</v>
      </c>
      <c r="G230" s="41">
        <v>12</v>
      </c>
      <c r="H230" s="41">
        <v>13</v>
      </c>
      <c r="I230" s="41">
        <v>17</v>
      </c>
      <c r="J230" s="41"/>
      <c r="K230" s="41"/>
      <c r="L230" s="42"/>
      <c r="M230" s="43"/>
      <c r="N230" s="44"/>
      <c r="O230" s="44"/>
      <c r="P230" s="42">
        <v>1</v>
      </c>
      <c r="Q230" s="43"/>
      <c r="R230" s="42"/>
      <c r="S230" s="42">
        <v>1</v>
      </c>
      <c r="T230" s="43"/>
      <c r="U230" s="43"/>
      <c r="V230" s="43"/>
      <c r="W230" s="43"/>
      <c r="X230" s="44"/>
      <c r="Y230" s="44"/>
      <c r="Z230" s="44"/>
      <c r="AA230" s="44"/>
      <c r="AB230" s="43"/>
      <c r="AC230" s="43"/>
      <c r="AD230" s="43"/>
      <c r="AE230" s="42" t="s">
        <v>385</v>
      </c>
      <c r="AF230" s="32">
        <f t="shared" si="11"/>
        <v>213</v>
      </c>
      <c r="AG230" s="32">
        <v>213</v>
      </c>
    </row>
    <row r="231" spans="1:217" s="33" customFormat="1" ht="99.75" customHeight="1" x14ac:dyDescent="0.95">
      <c r="A231" s="34">
        <v>25</v>
      </c>
      <c r="B231" s="39" t="s">
        <v>274</v>
      </c>
      <c r="C231" s="40">
        <v>273469</v>
      </c>
      <c r="D231" s="34">
        <v>273862</v>
      </c>
      <c r="E231" s="34"/>
      <c r="F231" s="41">
        <v>7</v>
      </c>
      <c r="G231" s="41">
        <v>12</v>
      </c>
      <c r="H231" s="41">
        <v>13</v>
      </c>
      <c r="I231" s="41">
        <v>17</v>
      </c>
      <c r="J231" s="41"/>
      <c r="K231" s="41"/>
      <c r="L231" s="42"/>
      <c r="M231" s="43"/>
      <c r="N231" s="47"/>
      <c r="O231" s="44"/>
      <c r="P231" s="42">
        <v>2</v>
      </c>
      <c r="Q231" s="43"/>
      <c r="R231" s="42">
        <v>1</v>
      </c>
      <c r="S231" s="42"/>
      <c r="T231" s="43">
        <v>1</v>
      </c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2" t="s">
        <v>391</v>
      </c>
      <c r="AF231" s="32">
        <f t="shared" si="11"/>
        <v>393</v>
      </c>
      <c r="AG231" s="32">
        <v>393</v>
      </c>
    </row>
    <row r="232" spans="1:217" s="33" customFormat="1" ht="99.75" customHeight="1" x14ac:dyDescent="0.95">
      <c r="A232" s="34">
        <v>26</v>
      </c>
      <c r="B232" s="39" t="s">
        <v>275</v>
      </c>
      <c r="C232" s="34">
        <v>273862</v>
      </c>
      <c r="D232" s="34">
        <v>274254</v>
      </c>
      <c r="E232" s="34"/>
      <c r="F232" s="41">
        <v>7</v>
      </c>
      <c r="G232" s="41">
        <v>12</v>
      </c>
      <c r="H232" s="41">
        <v>13</v>
      </c>
      <c r="I232" s="41">
        <v>17</v>
      </c>
      <c r="J232" s="41"/>
      <c r="K232" s="41"/>
      <c r="L232" s="42"/>
      <c r="M232" s="43"/>
      <c r="N232" s="47"/>
      <c r="O232" s="44"/>
      <c r="P232" s="42">
        <v>2</v>
      </c>
      <c r="Q232" s="43"/>
      <c r="R232" s="42">
        <v>2</v>
      </c>
      <c r="S232" s="42"/>
      <c r="T232" s="43"/>
      <c r="U232" s="43"/>
      <c r="V232" s="43"/>
      <c r="W232" s="43"/>
      <c r="X232" s="43"/>
      <c r="Y232" s="43"/>
      <c r="Z232" s="43"/>
      <c r="AA232" s="43"/>
      <c r="AB232" s="43"/>
      <c r="AC232" s="43">
        <v>4</v>
      </c>
      <c r="AD232" s="43"/>
      <c r="AE232" s="42" t="s">
        <v>393</v>
      </c>
      <c r="AF232" s="32">
        <f t="shared" si="11"/>
        <v>392</v>
      </c>
      <c r="AG232" s="32">
        <v>392</v>
      </c>
    </row>
    <row r="233" spans="1:217" s="33" customFormat="1" ht="49.5" x14ac:dyDescent="0.95">
      <c r="A233" s="34">
        <v>27</v>
      </c>
      <c r="B233" s="48" t="s">
        <v>276</v>
      </c>
      <c r="C233" s="49"/>
      <c r="D233" s="50"/>
      <c r="E233" s="49"/>
      <c r="F233" s="51"/>
      <c r="G233" s="51"/>
      <c r="H233" s="51"/>
      <c r="I233" s="51"/>
      <c r="J233" s="51"/>
      <c r="K233" s="51"/>
      <c r="L233" s="52"/>
      <c r="M233" s="53"/>
      <c r="N233" s="53"/>
      <c r="O233" s="54"/>
      <c r="P233" s="52"/>
      <c r="Q233" s="53"/>
      <c r="R233" s="52"/>
      <c r="S233" s="52"/>
      <c r="T233" s="53"/>
      <c r="U233" s="53"/>
      <c r="V233" s="53"/>
      <c r="W233" s="53"/>
      <c r="X233" s="54"/>
      <c r="Y233" s="54"/>
      <c r="Z233" s="54"/>
      <c r="AA233" s="54"/>
      <c r="AB233" s="53"/>
      <c r="AC233" s="53"/>
      <c r="AD233" s="53"/>
      <c r="AE233" s="52" t="s">
        <v>310</v>
      </c>
      <c r="AF233" s="32">
        <f t="shared" si="11"/>
        <v>0</v>
      </c>
      <c r="AG233" s="32" t="s">
        <v>213</v>
      </c>
    </row>
    <row r="234" spans="1:217" s="33" customFormat="1" ht="50" thickBot="1" x14ac:dyDescent="1">
      <c r="A234" s="34">
        <v>28</v>
      </c>
      <c r="B234" s="48" t="s">
        <v>277</v>
      </c>
      <c r="C234" s="49"/>
      <c r="D234" s="50"/>
      <c r="E234" s="49"/>
      <c r="F234" s="51"/>
      <c r="G234" s="51"/>
      <c r="H234" s="51"/>
      <c r="I234" s="51"/>
      <c r="J234" s="51"/>
      <c r="K234" s="51"/>
      <c r="L234" s="52"/>
      <c r="M234" s="53"/>
      <c r="N234" s="53"/>
      <c r="O234" s="54"/>
      <c r="P234" s="52"/>
      <c r="Q234" s="53"/>
      <c r="R234" s="52"/>
      <c r="S234" s="52"/>
      <c r="T234" s="53"/>
      <c r="U234" s="53"/>
      <c r="V234" s="53"/>
      <c r="W234" s="53"/>
      <c r="X234" s="54"/>
      <c r="Y234" s="54"/>
      <c r="Z234" s="54"/>
      <c r="AA234" s="54"/>
      <c r="AB234" s="53"/>
      <c r="AC234" s="53"/>
      <c r="AD234" s="53"/>
      <c r="AE234" s="52" t="s">
        <v>310</v>
      </c>
      <c r="AF234" s="32">
        <f t="shared" si="11"/>
        <v>0</v>
      </c>
      <c r="AG234" s="32" t="s">
        <v>213</v>
      </c>
    </row>
    <row r="235" spans="1:217" s="67" customFormat="1" ht="50.5" thickTop="1" thickBot="1" x14ac:dyDescent="1">
      <c r="A235" s="317" t="s">
        <v>22</v>
      </c>
      <c r="B235" s="318"/>
      <c r="C235" s="57"/>
      <c r="D235" s="58"/>
      <c r="E235" s="59"/>
      <c r="F235" s="60"/>
      <c r="G235" s="61"/>
      <c r="H235" s="61"/>
      <c r="I235" s="61"/>
      <c r="J235" s="61"/>
      <c r="K235" s="62"/>
      <c r="L235" s="63">
        <f>SUM(L207:L234)</f>
        <v>0</v>
      </c>
      <c r="M235" s="63">
        <f t="shared" ref="M235:AC235" si="12">SUM(M207:M234)</f>
        <v>1</v>
      </c>
      <c r="N235" s="63">
        <f t="shared" si="12"/>
        <v>12</v>
      </c>
      <c r="O235" s="63">
        <f t="shared" si="12"/>
        <v>1</v>
      </c>
      <c r="P235" s="63">
        <f t="shared" si="12"/>
        <v>19</v>
      </c>
      <c r="Q235" s="63">
        <f t="shared" si="12"/>
        <v>0</v>
      </c>
      <c r="R235" s="63">
        <f t="shared" si="12"/>
        <v>20</v>
      </c>
      <c r="S235" s="63">
        <f t="shared" si="12"/>
        <v>2</v>
      </c>
      <c r="T235" s="63">
        <f t="shared" si="12"/>
        <v>1</v>
      </c>
      <c r="U235" s="63">
        <f t="shared" si="12"/>
        <v>0</v>
      </c>
      <c r="V235" s="63">
        <f t="shared" si="12"/>
        <v>20</v>
      </c>
      <c r="W235" s="63">
        <f t="shared" si="12"/>
        <v>2</v>
      </c>
      <c r="X235" s="63">
        <f t="shared" si="12"/>
        <v>0</v>
      </c>
      <c r="Y235" s="63">
        <f t="shared" si="12"/>
        <v>0</v>
      </c>
      <c r="Z235" s="63">
        <f t="shared" si="12"/>
        <v>0</v>
      </c>
      <c r="AA235" s="63">
        <f t="shared" si="12"/>
        <v>0</v>
      </c>
      <c r="AB235" s="63">
        <f t="shared" si="12"/>
        <v>0</v>
      </c>
      <c r="AC235" s="63">
        <f t="shared" si="12"/>
        <v>22</v>
      </c>
      <c r="AD235" s="63">
        <f>SUM(AD206:AD234)</f>
        <v>0</v>
      </c>
      <c r="AE235" s="63"/>
      <c r="AF235" s="32"/>
      <c r="AG235" s="32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</row>
    <row r="236" spans="1:217" s="67" customFormat="1" ht="47.25" customHeight="1" thickTop="1" thickBot="1" x14ac:dyDescent="1">
      <c r="A236" s="319"/>
      <c r="B236" s="320"/>
      <c r="C236" s="68"/>
      <c r="D236" s="69"/>
      <c r="E236" s="70"/>
      <c r="F236" s="323"/>
      <c r="G236" s="324"/>
      <c r="H236" s="324"/>
      <c r="I236" s="324"/>
      <c r="J236" s="324"/>
      <c r="K236" s="69"/>
      <c r="L236" s="292" t="s">
        <v>30</v>
      </c>
      <c r="M236" s="294" t="s">
        <v>46</v>
      </c>
      <c r="N236" s="292" t="s">
        <v>364</v>
      </c>
      <c r="O236" s="294" t="s">
        <v>48</v>
      </c>
      <c r="P236" s="294" t="s">
        <v>35</v>
      </c>
      <c r="Q236" s="294" t="s">
        <v>51</v>
      </c>
      <c r="R236" s="294" t="s">
        <v>53</v>
      </c>
      <c r="S236" s="294" t="s">
        <v>57</v>
      </c>
      <c r="T236" s="294" t="s">
        <v>58</v>
      </c>
      <c r="U236" s="294" t="s">
        <v>61</v>
      </c>
      <c r="V236" s="294" t="s">
        <v>358</v>
      </c>
      <c r="W236" s="294" t="s">
        <v>328</v>
      </c>
      <c r="X236" s="292" t="s">
        <v>137</v>
      </c>
      <c r="Y236" s="294" t="s">
        <v>140</v>
      </c>
      <c r="Z236" s="292" t="s">
        <v>33</v>
      </c>
      <c r="AA236" s="294" t="s">
        <v>141</v>
      </c>
      <c r="AB236" s="294" t="s">
        <v>201</v>
      </c>
      <c r="AC236" s="294" t="s">
        <v>405</v>
      </c>
      <c r="AD236" s="329"/>
      <c r="AE236" s="294" t="s">
        <v>23</v>
      </c>
      <c r="AF236" s="32"/>
      <c r="AG236" s="32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</row>
    <row r="237" spans="1:217" s="67" customFormat="1" ht="186.75" customHeight="1" thickTop="1" x14ac:dyDescent="0.95">
      <c r="A237" s="319"/>
      <c r="B237" s="320"/>
      <c r="C237" s="68"/>
      <c r="D237" s="69"/>
      <c r="E237" s="70"/>
      <c r="F237" s="71"/>
      <c r="G237" s="325"/>
      <c r="H237" s="325"/>
      <c r="I237" s="325"/>
      <c r="J237" s="325"/>
      <c r="K237" s="70"/>
      <c r="L237" s="293"/>
      <c r="M237" s="295"/>
      <c r="N237" s="293"/>
      <c r="O237" s="295"/>
      <c r="P237" s="295"/>
      <c r="Q237" s="295"/>
      <c r="R237" s="295"/>
      <c r="S237" s="295"/>
      <c r="T237" s="295"/>
      <c r="U237" s="295"/>
      <c r="V237" s="295"/>
      <c r="W237" s="295"/>
      <c r="X237" s="293"/>
      <c r="Y237" s="295"/>
      <c r="Z237" s="293"/>
      <c r="AA237" s="295"/>
      <c r="AB237" s="295"/>
      <c r="AC237" s="295"/>
      <c r="AD237" s="330"/>
      <c r="AE237" s="295"/>
      <c r="AF237" s="32"/>
      <c r="AG237" s="32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</row>
    <row r="238" spans="1:217" s="67" customFormat="1" ht="49.5" x14ac:dyDescent="0.95">
      <c r="A238" s="321"/>
      <c r="B238" s="322"/>
      <c r="C238" s="72"/>
      <c r="D238" s="73"/>
      <c r="E238" s="74"/>
      <c r="F238" s="326"/>
      <c r="G238" s="327"/>
      <c r="H238" s="327"/>
      <c r="I238" s="327"/>
      <c r="J238" s="327"/>
      <c r="K238" s="328"/>
      <c r="L238" s="75">
        <f>L235*3200</f>
        <v>0</v>
      </c>
      <c r="M238" s="76">
        <f>M235*4000</f>
        <v>4000</v>
      </c>
      <c r="N238" s="75">
        <f>N235*11200</f>
        <v>134400</v>
      </c>
      <c r="O238" s="77">
        <f>O235*38400</f>
        <v>38400</v>
      </c>
      <c r="P238" s="75">
        <f>P235*68000</f>
        <v>1292000</v>
      </c>
      <c r="Q238" s="76">
        <f>Q235*32000</f>
        <v>0</v>
      </c>
      <c r="R238" s="75">
        <f>R235*76000</f>
        <v>1520000</v>
      </c>
      <c r="S238" s="76">
        <f>S235*84000</f>
        <v>168000</v>
      </c>
      <c r="T238" s="76">
        <f>T235*80000</f>
        <v>80000</v>
      </c>
      <c r="U238" s="76">
        <f>U235*60000</f>
        <v>0</v>
      </c>
      <c r="V238" s="76">
        <f>V235*10400</f>
        <v>208000</v>
      </c>
      <c r="W238" s="76">
        <f>W235*9600</f>
        <v>19200</v>
      </c>
      <c r="X238" s="79">
        <f>X235*9000</f>
        <v>0</v>
      </c>
      <c r="Y238" s="76">
        <f>Y235*8000</f>
        <v>0</v>
      </c>
      <c r="Z238" s="79">
        <f>Z235*6500</f>
        <v>0</v>
      </c>
      <c r="AA238" s="76">
        <f>AA235*6000</f>
        <v>0</v>
      </c>
      <c r="AB238" s="76">
        <f>2*84000</f>
        <v>168000</v>
      </c>
      <c r="AC238" s="75">
        <f>2*76000</f>
        <v>152000</v>
      </c>
      <c r="AD238" s="80"/>
      <c r="AE238" s="75">
        <f>SUM(L238:AC238)</f>
        <v>3784000</v>
      </c>
      <c r="AF238" s="32"/>
      <c r="AG238" s="82"/>
    </row>
    <row r="239" spans="1:217" s="8" customFormat="1" ht="49.5" x14ac:dyDescent="0.95">
      <c r="A239" s="334" t="s">
        <v>0</v>
      </c>
      <c r="B239" s="334"/>
      <c r="C239" s="1" t="s">
        <v>1</v>
      </c>
      <c r="D239" s="1" t="s">
        <v>2</v>
      </c>
      <c r="E239" s="1"/>
      <c r="F239" s="1"/>
      <c r="G239" s="1"/>
      <c r="H239" s="1"/>
      <c r="I239" s="1"/>
      <c r="J239" s="1"/>
      <c r="K239" s="1"/>
      <c r="L239" s="2"/>
      <c r="M239" s="3"/>
      <c r="N239" s="4"/>
      <c r="O239" s="5"/>
      <c r="P239" s="2"/>
      <c r="Q239" s="3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5"/>
      <c r="AF239" s="6"/>
      <c r="AG239" s="6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</row>
    <row r="240" spans="1:217" s="8" customFormat="1" ht="50.5" x14ac:dyDescent="0.95">
      <c r="A240" s="298" t="s">
        <v>3</v>
      </c>
      <c r="B240" s="298"/>
      <c r="C240" s="1" t="s">
        <v>1</v>
      </c>
      <c r="D240" s="83" t="s">
        <v>65</v>
      </c>
      <c r="E240" s="1"/>
      <c r="F240" s="1"/>
      <c r="G240" s="1"/>
      <c r="H240" s="1"/>
      <c r="I240" s="298" t="s">
        <v>249</v>
      </c>
      <c r="J240" s="298"/>
      <c r="K240" s="298"/>
      <c r="L240" s="298"/>
      <c r="M240" s="298"/>
      <c r="N240" s="298"/>
      <c r="O240" s="298"/>
      <c r="P240" s="298"/>
      <c r="Q240" s="298"/>
      <c r="R240" s="298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6"/>
      <c r="AG240" s="6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</row>
    <row r="241" spans="1:217" s="8" customFormat="1" ht="50.5" x14ac:dyDescent="0.95">
      <c r="A241" s="299" t="s">
        <v>4</v>
      </c>
      <c r="B241" s="299"/>
      <c r="C241" s="1" t="s">
        <v>1</v>
      </c>
      <c r="D241" s="84" t="s">
        <v>39</v>
      </c>
      <c r="E241" s="9"/>
      <c r="F241" s="1"/>
      <c r="G241" s="9"/>
      <c r="H241" s="9"/>
      <c r="I241" s="10"/>
      <c r="J241" s="10"/>
      <c r="K241" s="10"/>
      <c r="L241" s="11"/>
      <c r="M241" s="3"/>
      <c r="N241" s="4"/>
      <c r="O241" s="11"/>
      <c r="P241" s="11"/>
      <c r="Q241" s="3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5"/>
      <c r="AF241" s="6"/>
      <c r="AG241" s="6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</row>
    <row r="242" spans="1:217" s="15" customFormat="1" ht="49.5" x14ac:dyDescent="0.95">
      <c r="A242" s="300" t="s">
        <v>5</v>
      </c>
      <c r="B242" s="300" t="s">
        <v>6</v>
      </c>
      <c r="C242" s="303" t="s">
        <v>7</v>
      </c>
      <c r="D242" s="304"/>
      <c r="E242" s="12" t="s">
        <v>8</v>
      </c>
      <c r="F242" s="305" t="s">
        <v>9</v>
      </c>
      <c r="G242" s="306"/>
      <c r="H242" s="306"/>
      <c r="I242" s="306"/>
      <c r="J242" s="306"/>
      <c r="K242" s="307"/>
      <c r="L242" s="335" t="s">
        <v>10</v>
      </c>
      <c r="M242" s="336"/>
      <c r="N242" s="336"/>
      <c r="O242" s="336"/>
      <c r="P242" s="336"/>
      <c r="Q242" s="336"/>
      <c r="R242" s="336"/>
      <c r="S242" s="336"/>
      <c r="T242" s="336"/>
      <c r="U242" s="336"/>
      <c r="V242" s="336"/>
      <c r="W242" s="336"/>
      <c r="X242" s="336"/>
      <c r="Y242" s="336"/>
      <c r="Z242" s="336"/>
      <c r="AA242" s="336"/>
      <c r="AB242" s="336"/>
      <c r="AC242" s="337"/>
      <c r="AD242" s="296" t="s">
        <v>11</v>
      </c>
      <c r="AE242" s="296" t="s">
        <v>12</v>
      </c>
      <c r="AF242" s="13"/>
      <c r="AG242" s="13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</row>
    <row r="243" spans="1:217" s="15" customFormat="1" ht="45.75" customHeight="1" x14ac:dyDescent="0.95">
      <c r="A243" s="301"/>
      <c r="B243" s="301"/>
      <c r="C243" s="300" t="s">
        <v>13</v>
      </c>
      <c r="D243" s="300" t="s">
        <v>14</v>
      </c>
      <c r="E243" s="301" t="s">
        <v>15</v>
      </c>
      <c r="F243" s="311" t="s">
        <v>16</v>
      </c>
      <c r="G243" s="312"/>
      <c r="H243" s="312"/>
      <c r="I243" s="312"/>
      <c r="J243" s="312"/>
      <c r="K243" s="313"/>
      <c r="L243" s="296" t="s">
        <v>17</v>
      </c>
      <c r="M243" s="296" t="s">
        <v>45</v>
      </c>
      <c r="N243" s="296" t="s">
        <v>312</v>
      </c>
      <c r="O243" s="296" t="s">
        <v>47</v>
      </c>
      <c r="P243" s="296" t="s">
        <v>18</v>
      </c>
      <c r="Q243" s="296" t="s">
        <v>357</v>
      </c>
      <c r="R243" s="296" t="s">
        <v>54</v>
      </c>
      <c r="S243" s="314" t="s">
        <v>56</v>
      </c>
      <c r="T243" s="314" t="s">
        <v>59</v>
      </c>
      <c r="U243" s="296" t="s">
        <v>169</v>
      </c>
      <c r="V243" s="296" t="s">
        <v>19</v>
      </c>
      <c r="W243" s="296" t="s">
        <v>327</v>
      </c>
      <c r="X243" s="296" t="s">
        <v>363</v>
      </c>
      <c r="Y243" s="296" t="s">
        <v>55</v>
      </c>
      <c r="Z243" s="296" t="s">
        <v>32</v>
      </c>
      <c r="AA243" s="296" t="s">
        <v>139</v>
      </c>
      <c r="AB243" s="296" t="s">
        <v>111</v>
      </c>
      <c r="AC243" s="296" t="s">
        <v>66</v>
      </c>
      <c r="AD243" s="310"/>
      <c r="AE243" s="310"/>
      <c r="AF243" s="13"/>
      <c r="AG243" s="13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</row>
    <row r="244" spans="1:217" s="15" customFormat="1" ht="210" customHeight="1" x14ac:dyDescent="0.95">
      <c r="A244" s="302"/>
      <c r="B244" s="302"/>
      <c r="C244" s="302"/>
      <c r="D244" s="302"/>
      <c r="E244" s="302"/>
      <c r="F244" s="16" t="s">
        <v>20</v>
      </c>
      <c r="G244" s="16" t="s">
        <v>21</v>
      </c>
      <c r="H244" s="16" t="s">
        <v>20</v>
      </c>
      <c r="I244" s="16" t="s">
        <v>21</v>
      </c>
      <c r="J244" s="16" t="s">
        <v>20</v>
      </c>
      <c r="K244" s="16" t="s">
        <v>21</v>
      </c>
      <c r="L244" s="297"/>
      <c r="M244" s="297"/>
      <c r="N244" s="297"/>
      <c r="O244" s="297"/>
      <c r="P244" s="297"/>
      <c r="Q244" s="297"/>
      <c r="R244" s="297"/>
      <c r="S244" s="315"/>
      <c r="T244" s="315"/>
      <c r="U244" s="297"/>
      <c r="V244" s="297"/>
      <c r="W244" s="297"/>
      <c r="X244" s="297"/>
      <c r="Y244" s="297"/>
      <c r="Z244" s="297"/>
      <c r="AA244" s="297"/>
      <c r="AB244" s="297"/>
      <c r="AC244" s="297"/>
      <c r="AD244" s="297"/>
      <c r="AE244" s="297"/>
      <c r="AF244" s="13"/>
      <c r="AG244" s="13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</row>
    <row r="245" spans="1:217" s="15" customFormat="1" ht="49.5" x14ac:dyDescent="0.95">
      <c r="A245" s="17"/>
      <c r="B245" s="18"/>
      <c r="C245" s="18"/>
      <c r="D245" s="17"/>
      <c r="E245" s="17"/>
      <c r="F245" s="19"/>
      <c r="G245" s="19"/>
      <c r="H245" s="19"/>
      <c r="I245" s="19"/>
      <c r="J245" s="19"/>
      <c r="K245" s="19"/>
      <c r="L245" s="20">
        <v>3200</v>
      </c>
      <c r="M245" s="21">
        <v>4000</v>
      </c>
      <c r="N245" s="20">
        <v>8800</v>
      </c>
      <c r="O245" s="20">
        <v>38400</v>
      </c>
      <c r="P245" s="20">
        <v>68000</v>
      </c>
      <c r="Q245" s="21">
        <v>10400</v>
      </c>
      <c r="R245" s="20">
        <v>76000</v>
      </c>
      <c r="S245" s="21">
        <v>84000</v>
      </c>
      <c r="T245" s="21">
        <v>80000</v>
      </c>
      <c r="U245" s="21">
        <v>5600</v>
      </c>
      <c r="V245" s="21">
        <v>4800</v>
      </c>
      <c r="W245" s="21">
        <v>9600</v>
      </c>
      <c r="X245" s="21">
        <v>11200</v>
      </c>
      <c r="Y245" s="21">
        <v>12000</v>
      </c>
      <c r="Z245" s="22">
        <v>6500</v>
      </c>
      <c r="AA245" s="21">
        <v>6000</v>
      </c>
      <c r="AB245" s="21">
        <v>84000</v>
      </c>
      <c r="AC245" s="20">
        <v>76000</v>
      </c>
      <c r="AD245" s="23"/>
      <c r="AE245" s="17"/>
      <c r="AF245" s="13"/>
      <c r="AG245" s="13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</row>
    <row r="246" spans="1:217" s="33" customFormat="1" ht="49.5" x14ac:dyDescent="0.95">
      <c r="A246" s="34">
        <v>1</v>
      </c>
      <c r="B246" s="48" t="s">
        <v>250</v>
      </c>
      <c r="C246" s="49">
        <v>197842</v>
      </c>
      <c r="D246" s="50"/>
      <c r="E246" s="49"/>
      <c r="F246" s="51"/>
      <c r="G246" s="51"/>
      <c r="H246" s="51"/>
      <c r="I246" s="51"/>
      <c r="J246" s="51"/>
      <c r="K246" s="51"/>
      <c r="L246" s="52"/>
      <c r="M246" s="53"/>
      <c r="N246" s="53"/>
      <c r="O246" s="54"/>
      <c r="P246" s="52"/>
      <c r="Q246" s="53"/>
      <c r="R246" s="52"/>
      <c r="S246" s="52"/>
      <c r="T246" s="53"/>
      <c r="U246" s="53"/>
      <c r="V246" s="53"/>
      <c r="W246" s="53"/>
      <c r="X246" s="54"/>
      <c r="Y246" s="54"/>
      <c r="Z246" s="54"/>
      <c r="AA246" s="54"/>
      <c r="AB246" s="53"/>
      <c r="AC246" s="53"/>
      <c r="AD246" s="53"/>
      <c r="AE246" s="52" t="s">
        <v>310</v>
      </c>
      <c r="AF246" s="32">
        <f>D246-C246</f>
        <v>-197842</v>
      </c>
      <c r="AG246" s="32" t="s">
        <v>213</v>
      </c>
    </row>
    <row r="247" spans="1:217" s="33" customFormat="1" ht="102" customHeight="1" x14ac:dyDescent="0.95">
      <c r="A247" s="34">
        <v>2</v>
      </c>
      <c r="B247" s="39" t="s">
        <v>251</v>
      </c>
      <c r="C247" s="34">
        <v>197842</v>
      </c>
      <c r="D247" s="34">
        <v>198065</v>
      </c>
      <c r="E247" s="34"/>
      <c r="F247" s="41">
        <v>7</v>
      </c>
      <c r="G247" s="41">
        <v>12</v>
      </c>
      <c r="H247" s="41">
        <v>13</v>
      </c>
      <c r="I247" s="41">
        <v>17</v>
      </c>
      <c r="J247" s="41"/>
      <c r="K247" s="41"/>
      <c r="L247" s="42"/>
      <c r="M247" s="43"/>
      <c r="N247" s="43">
        <v>1</v>
      </c>
      <c r="O247" s="43"/>
      <c r="P247" s="42">
        <v>1</v>
      </c>
      <c r="Q247" s="43"/>
      <c r="R247" s="42">
        <v>1</v>
      </c>
      <c r="S247" s="42"/>
      <c r="T247" s="43"/>
      <c r="U247" s="43"/>
      <c r="V247" s="43"/>
      <c r="W247" s="43"/>
      <c r="X247" s="43"/>
      <c r="Y247" s="43"/>
      <c r="Z247" s="43"/>
      <c r="AA247" s="43"/>
      <c r="AB247" s="43"/>
      <c r="AC247" s="43">
        <v>2</v>
      </c>
      <c r="AD247" s="43"/>
      <c r="AE247" s="42" t="s">
        <v>315</v>
      </c>
      <c r="AF247" s="32">
        <f t="shared" ref="AF247:AF273" si="13">D247-C247</f>
        <v>223</v>
      </c>
      <c r="AG247" s="32">
        <v>223</v>
      </c>
    </row>
    <row r="248" spans="1:217" s="33" customFormat="1" ht="49.5" x14ac:dyDescent="0.95">
      <c r="A248" s="34">
        <v>3</v>
      </c>
      <c r="B248" s="39" t="s">
        <v>252</v>
      </c>
      <c r="C248" s="40"/>
      <c r="D248" s="34"/>
      <c r="E248" s="34"/>
      <c r="F248" s="41">
        <v>7</v>
      </c>
      <c r="G248" s="41">
        <v>12</v>
      </c>
      <c r="H248" s="41">
        <v>14</v>
      </c>
      <c r="I248" s="41">
        <v>16</v>
      </c>
      <c r="J248" s="41"/>
      <c r="K248" s="41"/>
      <c r="L248" s="42"/>
      <c r="M248" s="43"/>
      <c r="N248" s="43"/>
      <c r="O248" s="44"/>
      <c r="P248" s="42"/>
      <c r="Q248" s="43"/>
      <c r="R248" s="42"/>
      <c r="S248" s="42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2" t="s">
        <v>339</v>
      </c>
      <c r="AF248" s="32">
        <f t="shared" si="13"/>
        <v>0</v>
      </c>
      <c r="AG248" s="32" t="s">
        <v>214</v>
      </c>
    </row>
    <row r="249" spans="1:217" s="33" customFormat="1" ht="49.5" x14ac:dyDescent="0.95">
      <c r="A249" s="34">
        <v>4</v>
      </c>
      <c r="B249" s="39" t="s">
        <v>253</v>
      </c>
      <c r="C249" s="34"/>
      <c r="D249" s="34"/>
      <c r="E249" s="34"/>
      <c r="F249" s="41">
        <v>7</v>
      </c>
      <c r="G249" s="41">
        <v>12</v>
      </c>
      <c r="H249" s="41">
        <v>14</v>
      </c>
      <c r="I249" s="41">
        <v>16</v>
      </c>
      <c r="J249" s="41"/>
      <c r="K249" s="41"/>
      <c r="L249" s="42"/>
      <c r="M249" s="43"/>
      <c r="N249" s="43"/>
      <c r="O249" s="44"/>
      <c r="P249" s="42"/>
      <c r="Q249" s="43"/>
      <c r="R249" s="42"/>
      <c r="S249" s="42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2" t="s">
        <v>339</v>
      </c>
      <c r="AF249" s="32">
        <f t="shared" si="13"/>
        <v>0</v>
      </c>
      <c r="AG249" s="32" t="s">
        <v>214</v>
      </c>
    </row>
    <row r="250" spans="1:217" s="33" customFormat="1" ht="162.75" customHeight="1" x14ac:dyDescent="0.95">
      <c r="A250" s="34">
        <v>5</v>
      </c>
      <c r="B250" s="39" t="s">
        <v>254</v>
      </c>
      <c r="C250" s="34">
        <v>198065</v>
      </c>
      <c r="D250" s="40">
        <v>198318</v>
      </c>
      <c r="E250" s="34"/>
      <c r="F250" s="41">
        <v>7</v>
      </c>
      <c r="G250" s="41">
        <v>12</v>
      </c>
      <c r="H250" s="41">
        <v>13</v>
      </c>
      <c r="I250" s="41">
        <v>17</v>
      </c>
      <c r="J250" s="41"/>
      <c r="K250" s="41"/>
      <c r="L250" s="42"/>
      <c r="M250" s="43">
        <v>1</v>
      </c>
      <c r="N250" s="43"/>
      <c r="O250" s="43"/>
      <c r="P250" s="42">
        <v>1</v>
      </c>
      <c r="Q250" s="43"/>
      <c r="R250" s="42">
        <v>1</v>
      </c>
      <c r="S250" s="42"/>
      <c r="T250" s="43"/>
      <c r="U250" s="43">
        <v>2</v>
      </c>
      <c r="V250" s="43"/>
      <c r="W250" s="43"/>
      <c r="X250" s="43"/>
      <c r="Y250" s="43"/>
      <c r="Z250" s="43"/>
      <c r="AA250" s="43"/>
      <c r="AB250" s="43"/>
      <c r="AC250" s="43">
        <v>2</v>
      </c>
      <c r="AD250" s="43"/>
      <c r="AE250" s="42" t="s">
        <v>323</v>
      </c>
      <c r="AF250" s="32">
        <f t="shared" si="13"/>
        <v>253</v>
      </c>
      <c r="AG250" s="32">
        <v>253</v>
      </c>
    </row>
    <row r="251" spans="1:217" s="33" customFormat="1" ht="49.5" x14ac:dyDescent="0.95">
      <c r="A251" s="34">
        <v>6</v>
      </c>
      <c r="B251" s="45" t="s">
        <v>255</v>
      </c>
      <c r="C251" s="40">
        <v>198318</v>
      </c>
      <c r="D251" s="40">
        <v>198394</v>
      </c>
      <c r="E251" s="34"/>
      <c r="F251" s="41">
        <v>7</v>
      </c>
      <c r="G251" s="41">
        <v>12</v>
      </c>
      <c r="H251" s="41">
        <v>14</v>
      </c>
      <c r="I251" s="41">
        <v>17</v>
      </c>
      <c r="J251" s="41"/>
      <c r="K251" s="41"/>
      <c r="L251" s="42"/>
      <c r="M251" s="43"/>
      <c r="N251" s="43"/>
      <c r="O251" s="43"/>
      <c r="P251" s="42"/>
      <c r="Q251" s="43"/>
      <c r="R251" s="42"/>
      <c r="S251" s="42"/>
      <c r="T251" s="43"/>
      <c r="U251" s="43">
        <v>6</v>
      </c>
      <c r="V251" s="43"/>
      <c r="W251" s="43"/>
      <c r="X251" s="44"/>
      <c r="Y251" s="44"/>
      <c r="Z251" s="44"/>
      <c r="AA251" s="44"/>
      <c r="AB251" s="43"/>
      <c r="AC251" s="43"/>
      <c r="AD251" s="43"/>
      <c r="AE251" s="42" t="s">
        <v>325</v>
      </c>
      <c r="AF251" s="32">
        <f t="shared" si="13"/>
        <v>76</v>
      </c>
      <c r="AG251" s="32">
        <v>76</v>
      </c>
    </row>
    <row r="252" spans="1:217" s="33" customFormat="1" ht="162.75" customHeight="1" x14ac:dyDescent="0.95">
      <c r="A252" s="34">
        <v>7</v>
      </c>
      <c r="B252" s="39" t="s">
        <v>256</v>
      </c>
      <c r="C252" s="40">
        <v>198394</v>
      </c>
      <c r="D252" s="40">
        <v>198703</v>
      </c>
      <c r="E252" s="34"/>
      <c r="F252" s="41">
        <v>7</v>
      </c>
      <c r="G252" s="41">
        <v>12</v>
      </c>
      <c r="H252" s="41">
        <v>13</v>
      </c>
      <c r="I252" s="41">
        <v>17</v>
      </c>
      <c r="J252" s="41"/>
      <c r="K252" s="41"/>
      <c r="L252" s="42"/>
      <c r="M252" s="43"/>
      <c r="N252" s="43"/>
      <c r="O252" s="44"/>
      <c r="P252" s="42">
        <v>1</v>
      </c>
      <c r="Q252" s="43"/>
      <c r="R252" s="42">
        <v>1</v>
      </c>
      <c r="S252" s="42"/>
      <c r="T252" s="43"/>
      <c r="U252" s="43"/>
      <c r="V252" s="43">
        <v>1</v>
      </c>
      <c r="W252" s="43">
        <v>5</v>
      </c>
      <c r="X252" s="44"/>
      <c r="Y252" s="43"/>
      <c r="Z252" s="44"/>
      <c r="AA252" s="43"/>
      <c r="AB252" s="43"/>
      <c r="AC252" s="43">
        <v>2</v>
      </c>
      <c r="AD252" s="43"/>
      <c r="AE252" s="42" t="s">
        <v>329</v>
      </c>
      <c r="AF252" s="32">
        <f t="shared" si="13"/>
        <v>309</v>
      </c>
      <c r="AG252" s="32">
        <v>309</v>
      </c>
    </row>
    <row r="253" spans="1:217" s="33" customFormat="1" ht="162.75" customHeight="1" x14ac:dyDescent="0.95">
      <c r="A253" s="34">
        <v>8</v>
      </c>
      <c r="B253" s="39" t="s">
        <v>257</v>
      </c>
      <c r="C253" s="40">
        <v>198703</v>
      </c>
      <c r="D253" s="40">
        <v>198958</v>
      </c>
      <c r="E253" s="40"/>
      <c r="F253" s="41">
        <v>7</v>
      </c>
      <c r="G253" s="41">
        <v>12</v>
      </c>
      <c r="H253" s="41">
        <v>13</v>
      </c>
      <c r="I253" s="41">
        <v>17</v>
      </c>
      <c r="J253" s="41"/>
      <c r="K253" s="41"/>
      <c r="L253" s="42"/>
      <c r="M253" s="43"/>
      <c r="N253" s="43">
        <v>3</v>
      </c>
      <c r="O253" s="44"/>
      <c r="P253" s="42">
        <v>1</v>
      </c>
      <c r="Q253" s="43"/>
      <c r="R253" s="42">
        <v>1</v>
      </c>
      <c r="S253" s="42"/>
      <c r="T253" s="43"/>
      <c r="U253" s="43"/>
      <c r="V253" s="43">
        <v>1</v>
      </c>
      <c r="W253" s="43"/>
      <c r="X253" s="44"/>
      <c r="Y253" s="44"/>
      <c r="Z253" s="44"/>
      <c r="AA253" s="44"/>
      <c r="AB253" s="43"/>
      <c r="AC253" s="43"/>
      <c r="AD253" s="43"/>
      <c r="AE253" s="42" t="s">
        <v>336</v>
      </c>
      <c r="AF253" s="32">
        <f t="shared" si="13"/>
        <v>255</v>
      </c>
      <c r="AG253" s="32">
        <v>255</v>
      </c>
    </row>
    <row r="254" spans="1:217" s="33" customFormat="1" ht="75.75" customHeight="1" x14ac:dyDescent="0.95">
      <c r="A254" s="34">
        <v>9</v>
      </c>
      <c r="B254" s="39" t="s">
        <v>258</v>
      </c>
      <c r="C254" s="40">
        <v>198958</v>
      </c>
      <c r="D254" s="40">
        <v>199154</v>
      </c>
      <c r="E254" s="34"/>
      <c r="F254" s="41">
        <v>7</v>
      </c>
      <c r="G254" s="41">
        <v>12</v>
      </c>
      <c r="H254" s="41">
        <v>13</v>
      </c>
      <c r="I254" s="41">
        <v>17</v>
      </c>
      <c r="J254" s="41"/>
      <c r="K254" s="41"/>
      <c r="L254" s="42"/>
      <c r="M254" s="43"/>
      <c r="N254" s="43"/>
      <c r="O254" s="43">
        <v>1</v>
      </c>
      <c r="P254" s="42"/>
      <c r="Q254" s="43"/>
      <c r="R254" s="42">
        <v>1</v>
      </c>
      <c r="S254" s="42"/>
      <c r="T254" s="43"/>
      <c r="U254" s="43"/>
      <c r="V254" s="43"/>
      <c r="W254" s="43"/>
      <c r="X254" s="44"/>
      <c r="Y254" s="43"/>
      <c r="Z254" s="44"/>
      <c r="AA254" s="43"/>
      <c r="AB254" s="43"/>
      <c r="AC254" s="43"/>
      <c r="AD254" s="43"/>
      <c r="AE254" s="42" t="s">
        <v>340</v>
      </c>
      <c r="AF254" s="32">
        <f t="shared" si="13"/>
        <v>196</v>
      </c>
      <c r="AG254" s="32">
        <v>196</v>
      </c>
    </row>
    <row r="255" spans="1:217" s="33" customFormat="1" ht="49.5" x14ac:dyDescent="0.95">
      <c r="A255" s="34">
        <v>10</v>
      </c>
      <c r="B255" s="39" t="s">
        <v>259</v>
      </c>
      <c r="C255" s="40">
        <v>199154</v>
      </c>
      <c r="D255" s="40">
        <v>199355</v>
      </c>
      <c r="E255" s="34"/>
      <c r="F255" s="41">
        <v>7</v>
      </c>
      <c r="G255" s="41">
        <v>12</v>
      </c>
      <c r="H255" s="41">
        <v>13</v>
      </c>
      <c r="I255" s="41">
        <v>17</v>
      </c>
      <c r="J255" s="41"/>
      <c r="K255" s="41"/>
      <c r="L255" s="42"/>
      <c r="M255" s="43"/>
      <c r="N255" s="44"/>
      <c r="O255" s="43"/>
      <c r="P255" s="42">
        <v>1</v>
      </c>
      <c r="Q255" s="43"/>
      <c r="R255" s="42">
        <v>1</v>
      </c>
      <c r="S255" s="42"/>
      <c r="T255" s="43"/>
      <c r="U255" s="43"/>
      <c r="V255" s="43"/>
      <c r="W255" s="43"/>
      <c r="X255" s="46"/>
      <c r="Y255" s="44"/>
      <c r="Z255" s="46"/>
      <c r="AA255" s="44"/>
      <c r="AB255" s="43"/>
      <c r="AC255" s="43"/>
      <c r="AD255" s="43"/>
      <c r="AE255" s="42" t="s">
        <v>345</v>
      </c>
      <c r="AF255" s="32">
        <f t="shared" si="13"/>
        <v>201</v>
      </c>
      <c r="AG255" s="32">
        <v>201</v>
      </c>
    </row>
    <row r="256" spans="1:217" s="33" customFormat="1" ht="49.5" x14ac:dyDescent="0.95">
      <c r="A256" s="34">
        <v>11</v>
      </c>
      <c r="B256" s="39" t="s">
        <v>260</v>
      </c>
      <c r="C256" s="40">
        <v>199355</v>
      </c>
      <c r="D256" s="40">
        <v>199555</v>
      </c>
      <c r="E256" s="34"/>
      <c r="F256" s="41">
        <v>7</v>
      </c>
      <c r="G256" s="41">
        <v>12</v>
      </c>
      <c r="H256" s="41">
        <v>13</v>
      </c>
      <c r="I256" s="41">
        <v>17</v>
      </c>
      <c r="J256" s="41"/>
      <c r="K256" s="41"/>
      <c r="L256" s="42"/>
      <c r="M256" s="43"/>
      <c r="N256" s="44"/>
      <c r="O256" s="44"/>
      <c r="P256" s="42">
        <v>1</v>
      </c>
      <c r="Q256" s="43"/>
      <c r="R256" s="42">
        <v>1</v>
      </c>
      <c r="S256" s="42"/>
      <c r="T256" s="43"/>
      <c r="U256" s="43"/>
      <c r="V256" s="43"/>
      <c r="W256" s="43"/>
      <c r="X256" s="44"/>
      <c r="Y256" s="44"/>
      <c r="Z256" s="44"/>
      <c r="AA256" s="44"/>
      <c r="AB256" s="43"/>
      <c r="AC256" s="43"/>
      <c r="AD256" s="43"/>
      <c r="AE256" s="42" t="s">
        <v>345</v>
      </c>
      <c r="AF256" s="32">
        <f t="shared" si="13"/>
        <v>200</v>
      </c>
      <c r="AG256" s="32">
        <v>200</v>
      </c>
    </row>
    <row r="257" spans="1:33" s="33" customFormat="1" ht="136.5" customHeight="1" x14ac:dyDescent="0.95">
      <c r="A257" s="34">
        <v>12</v>
      </c>
      <c r="B257" s="39" t="s">
        <v>261</v>
      </c>
      <c r="C257" s="40">
        <v>199555</v>
      </c>
      <c r="D257" s="34">
        <v>199964</v>
      </c>
      <c r="E257" s="34"/>
      <c r="F257" s="41">
        <v>7</v>
      </c>
      <c r="G257" s="41">
        <v>12</v>
      </c>
      <c r="H257" s="41">
        <v>13</v>
      </c>
      <c r="I257" s="41">
        <v>17</v>
      </c>
      <c r="J257" s="41"/>
      <c r="K257" s="41"/>
      <c r="L257" s="42"/>
      <c r="M257" s="43"/>
      <c r="N257" s="47"/>
      <c r="O257" s="44"/>
      <c r="P257" s="42">
        <v>2</v>
      </c>
      <c r="Q257" s="43"/>
      <c r="R257" s="42">
        <v>1</v>
      </c>
      <c r="S257" s="42"/>
      <c r="T257" s="43">
        <v>1</v>
      </c>
      <c r="U257" s="43"/>
      <c r="V257" s="43"/>
      <c r="W257" s="43"/>
      <c r="X257" s="43"/>
      <c r="Y257" s="43"/>
      <c r="Z257" s="44"/>
      <c r="AA257" s="44"/>
      <c r="AB257" s="43"/>
      <c r="AC257" s="43"/>
      <c r="AD257" s="43"/>
      <c r="AE257" s="42" t="s">
        <v>350</v>
      </c>
      <c r="AF257" s="32">
        <f t="shared" si="13"/>
        <v>409</v>
      </c>
      <c r="AG257" s="32">
        <v>409</v>
      </c>
    </row>
    <row r="258" spans="1:33" s="33" customFormat="1" ht="73.5" customHeight="1" x14ac:dyDescent="0.95">
      <c r="A258" s="34">
        <v>13</v>
      </c>
      <c r="B258" s="45" t="s">
        <v>262</v>
      </c>
      <c r="C258" s="34">
        <v>199964</v>
      </c>
      <c r="D258" s="40">
        <v>200162</v>
      </c>
      <c r="E258" s="34"/>
      <c r="F258" s="41">
        <v>7</v>
      </c>
      <c r="G258" s="41">
        <v>12</v>
      </c>
      <c r="H258" s="41"/>
      <c r="I258" s="41"/>
      <c r="J258" s="41"/>
      <c r="K258" s="41"/>
      <c r="L258" s="42"/>
      <c r="M258" s="43"/>
      <c r="N258" s="43"/>
      <c r="O258" s="44"/>
      <c r="P258" s="42">
        <v>1</v>
      </c>
      <c r="Q258" s="43"/>
      <c r="R258" s="42">
        <v>1</v>
      </c>
      <c r="S258" s="42"/>
      <c r="T258" s="43"/>
      <c r="U258" s="43"/>
      <c r="V258" s="43"/>
      <c r="W258" s="43"/>
      <c r="X258" s="44"/>
      <c r="Y258" s="44"/>
      <c r="Z258" s="44"/>
      <c r="AA258" s="44"/>
      <c r="AB258" s="43"/>
      <c r="AC258" s="43"/>
      <c r="AD258" s="43"/>
      <c r="AE258" s="42" t="s">
        <v>345</v>
      </c>
      <c r="AF258" s="32">
        <f t="shared" si="13"/>
        <v>198</v>
      </c>
      <c r="AG258" s="32">
        <v>198</v>
      </c>
    </row>
    <row r="259" spans="1:33" s="33" customFormat="1" ht="77.25" customHeight="1" x14ac:dyDescent="0.95">
      <c r="A259" s="34">
        <v>14</v>
      </c>
      <c r="B259" s="39" t="s">
        <v>263</v>
      </c>
      <c r="C259" s="40">
        <v>200162</v>
      </c>
      <c r="D259" s="34">
        <v>200551</v>
      </c>
      <c r="E259" s="34"/>
      <c r="F259" s="41">
        <v>7</v>
      </c>
      <c r="G259" s="41">
        <v>12</v>
      </c>
      <c r="H259" s="41">
        <v>13</v>
      </c>
      <c r="I259" s="41">
        <v>17</v>
      </c>
      <c r="J259" s="41"/>
      <c r="K259" s="41"/>
      <c r="L259" s="42">
        <v>1</v>
      </c>
      <c r="M259" s="42"/>
      <c r="N259" s="43"/>
      <c r="O259" s="44"/>
      <c r="P259" s="42"/>
      <c r="Q259" s="43"/>
      <c r="R259" s="42">
        <v>2</v>
      </c>
      <c r="S259" s="42"/>
      <c r="T259" s="43"/>
      <c r="U259" s="43"/>
      <c r="V259" s="43"/>
      <c r="W259" s="43"/>
      <c r="X259" s="43"/>
      <c r="Y259" s="43"/>
      <c r="Z259" s="43"/>
      <c r="AA259" s="43"/>
      <c r="AB259" s="43"/>
      <c r="AC259" s="43">
        <v>2</v>
      </c>
      <c r="AD259" s="43"/>
      <c r="AE259" s="42" t="s">
        <v>352</v>
      </c>
      <c r="AF259" s="32">
        <f t="shared" si="13"/>
        <v>389</v>
      </c>
      <c r="AG259" s="32">
        <v>389</v>
      </c>
    </row>
    <row r="260" spans="1:33" s="33" customFormat="1" ht="99.75" customHeight="1" x14ac:dyDescent="0.95">
      <c r="A260" s="34">
        <v>15</v>
      </c>
      <c r="B260" s="39" t="s">
        <v>264</v>
      </c>
      <c r="C260" s="34">
        <v>200551</v>
      </c>
      <c r="D260" s="34">
        <v>200886</v>
      </c>
      <c r="E260" s="34"/>
      <c r="F260" s="41">
        <v>7</v>
      </c>
      <c r="G260" s="41">
        <v>12</v>
      </c>
      <c r="H260" s="41">
        <v>13</v>
      </c>
      <c r="I260" s="41">
        <v>17</v>
      </c>
      <c r="J260" s="41"/>
      <c r="K260" s="41"/>
      <c r="L260" s="42"/>
      <c r="M260" s="43"/>
      <c r="N260" s="43"/>
      <c r="O260" s="44"/>
      <c r="P260" s="42"/>
      <c r="Q260" s="43"/>
      <c r="R260" s="42"/>
      <c r="S260" s="42"/>
      <c r="T260" s="43">
        <v>1</v>
      </c>
      <c r="U260" s="43"/>
      <c r="V260" s="43"/>
      <c r="W260" s="43">
        <v>3</v>
      </c>
      <c r="X260" s="44"/>
      <c r="Y260" s="44"/>
      <c r="Z260" s="44">
        <v>13.2</v>
      </c>
      <c r="AA260" s="44"/>
      <c r="AB260" s="43"/>
      <c r="AC260" s="43"/>
      <c r="AD260" s="43"/>
      <c r="AE260" s="42" t="s">
        <v>356</v>
      </c>
      <c r="AF260" s="32">
        <f t="shared" si="13"/>
        <v>335</v>
      </c>
      <c r="AG260" s="32">
        <v>335</v>
      </c>
    </row>
    <row r="261" spans="1:33" s="33" customFormat="1" ht="49.5" x14ac:dyDescent="0.95">
      <c r="A261" s="34">
        <v>16</v>
      </c>
      <c r="B261" s="39" t="s">
        <v>265</v>
      </c>
      <c r="C261" s="34">
        <v>200886</v>
      </c>
      <c r="D261" s="34">
        <v>200978</v>
      </c>
      <c r="E261" s="34"/>
      <c r="F261" s="41">
        <v>7</v>
      </c>
      <c r="G261" s="41">
        <v>12</v>
      </c>
      <c r="H261" s="41">
        <v>13</v>
      </c>
      <c r="I261" s="41">
        <v>17</v>
      </c>
      <c r="J261" s="41"/>
      <c r="K261" s="41"/>
      <c r="L261" s="42"/>
      <c r="M261" s="43"/>
      <c r="N261" s="43"/>
      <c r="O261" s="43"/>
      <c r="P261" s="42"/>
      <c r="Q261" s="43">
        <v>2</v>
      </c>
      <c r="R261" s="42"/>
      <c r="S261" s="42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2" t="s">
        <v>362</v>
      </c>
      <c r="AF261" s="32">
        <f t="shared" si="13"/>
        <v>92</v>
      </c>
      <c r="AG261" s="32">
        <v>92</v>
      </c>
    </row>
    <row r="262" spans="1:33" s="33" customFormat="1" ht="49.5" x14ac:dyDescent="0.95">
      <c r="A262" s="34">
        <v>17</v>
      </c>
      <c r="B262" s="39" t="s">
        <v>266</v>
      </c>
      <c r="C262" s="34">
        <v>200978</v>
      </c>
      <c r="D262" s="40">
        <v>201080</v>
      </c>
      <c r="E262" s="34"/>
      <c r="F262" s="41">
        <v>7</v>
      </c>
      <c r="G262" s="41">
        <v>12</v>
      </c>
      <c r="H262" s="41">
        <v>13</v>
      </c>
      <c r="I262" s="41">
        <v>17</v>
      </c>
      <c r="J262" s="41"/>
      <c r="K262" s="41"/>
      <c r="L262" s="42"/>
      <c r="M262" s="43"/>
      <c r="N262" s="44"/>
      <c r="O262" s="44"/>
      <c r="P262" s="42"/>
      <c r="Q262" s="43">
        <v>3</v>
      </c>
      <c r="R262" s="42"/>
      <c r="S262" s="42"/>
      <c r="T262" s="43"/>
      <c r="U262" s="43"/>
      <c r="V262" s="43"/>
      <c r="W262" s="43"/>
      <c r="X262" s="44"/>
      <c r="Y262" s="43"/>
      <c r="Z262" s="44"/>
      <c r="AA262" s="43"/>
      <c r="AB262" s="43"/>
      <c r="AC262" s="43"/>
      <c r="AD262" s="43"/>
      <c r="AE262" s="42" t="s">
        <v>353</v>
      </c>
      <c r="AF262" s="32">
        <f t="shared" si="13"/>
        <v>102</v>
      </c>
      <c r="AG262" s="32">
        <v>102</v>
      </c>
    </row>
    <row r="263" spans="1:33" s="33" customFormat="1" ht="49.5" x14ac:dyDescent="0.95">
      <c r="A263" s="34">
        <v>18</v>
      </c>
      <c r="B263" s="39" t="s">
        <v>267</v>
      </c>
      <c r="C263" s="40">
        <v>201080</v>
      </c>
      <c r="D263" s="34">
        <v>201333</v>
      </c>
      <c r="E263" s="34"/>
      <c r="F263" s="41">
        <v>7</v>
      </c>
      <c r="G263" s="41">
        <v>12</v>
      </c>
      <c r="H263" s="41">
        <v>13</v>
      </c>
      <c r="I263" s="41">
        <v>17</v>
      </c>
      <c r="J263" s="41"/>
      <c r="K263" s="41"/>
      <c r="L263" s="42"/>
      <c r="M263" s="43"/>
      <c r="N263" s="43"/>
      <c r="O263" s="44"/>
      <c r="P263" s="42"/>
      <c r="Q263" s="43">
        <v>4</v>
      </c>
      <c r="R263" s="42"/>
      <c r="S263" s="42"/>
      <c r="T263" s="43"/>
      <c r="U263" s="43"/>
      <c r="V263" s="43"/>
      <c r="W263" s="43"/>
      <c r="X263" s="43">
        <v>1</v>
      </c>
      <c r="Y263" s="43">
        <v>5</v>
      </c>
      <c r="Z263" s="44"/>
      <c r="AA263" s="44"/>
      <c r="AB263" s="43"/>
      <c r="AC263" s="43"/>
      <c r="AD263" s="43"/>
      <c r="AE263" s="42" t="s">
        <v>367</v>
      </c>
      <c r="AF263" s="32">
        <f t="shared" si="13"/>
        <v>253</v>
      </c>
      <c r="AG263" s="32">
        <v>253</v>
      </c>
    </row>
    <row r="264" spans="1:33" s="33" customFormat="1" ht="49.5" x14ac:dyDescent="0.95">
      <c r="A264" s="34">
        <v>19</v>
      </c>
      <c r="B264" s="39" t="s">
        <v>268</v>
      </c>
      <c r="C264" s="34">
        <v>201333</v>
      </c>
      <c r="D264" s="40">
        <v>201560</v>
      </c>
      <c r="E264" s="34"/>
      <c r="F264" s="41">
        <v>7</v>
      </c>
      <c r="G264" s="41">
        <v>12</v>
      </c>
      <c r="H264" s="41">
        <v>13</v>
      </c>
      <c r="I264" s="41">
        <v>17</v>
      </c>
      <c r="J264" s="41"/>
      <c r="K264" s="41"/>
      <c r="L264" s="42"/>
      <c r="M264" s="43"/>
      <c r="N264" s="43"/>
      <c r="O264" s="44"/>
      <c r="P264" s="42"/>
      <c r="Q264" s="43"/>
      <c r="R264" s="42"/>
      <c r="S264" s="42"/>
      <c r="T264" s="43"/>
      <c r="U264" s="43"/>
      <c r="V264" s="43"/>
      <c r="W264" s="43"/>
      <c r="X264" s="43">
        <v>7</v>
      </c>
      <c r="Y264" s="43"/>
      <c r="Z264" s="43"/>
      <c r="AA264" s="43"/>
      <c r="AB264" s="43"/>
      <c r="AC264" s="43"/>
      <c r="AD264" s="43"/>
      <c r="AE264" s="42" t="s">
        <v>359</v>
      </c>
      <c r="AF264" s="32">
        <f t="shared" si="13"/>
        <v>227</v>
      </c>
      <c r="AG264" s="32">
        <v>227</v>
      </c>
    </row>
    <row r="265" spans="1:33" s="33" customFormat="1" ht="99.75" customHeight="1" x14ac:dyDescent="0.95">
      <c r="A265" s="34">
        <v>20</v>
      </c>
      <c r="B265" s="45" t="s">
        <v>269</v>
      </c>
      <c r="C265" s="40">
        <v>201560</v>
      </c>
      <c r="D265" s="40">
        <v>201930</v>
      </c>
      <c r="E265" s="34"/>
      <c r="F265" s="41">
        <v>7</v>
      </c>
      <c r="G265" s="41">
        <v>12</v>
      </c>
      <c r="H265" s="41">
        <v>13</v>
      </c>
      <c r="I265" s="41">
        <v>17</v>
      </c>
      <c r="J265" s="41"/>
      <c r="K265" s="41"/>
      <c r="L265" s="42"/>
      <c r="M265" s="43"/>
      <c r="N265" s="44"/>
      <c r="O265" s="44"/>
      <c r="P265" s="42">
        <v>2</v>
      </c>
      <c r="Q265" s="43"/>
      <c r="R265" s="42">
        <v>2</v>
      </c>
      <c r="S265" s="42"/>
      <c r="T265" s="43"/>
      <c r="U265" s="43"/>
      <c r="V265" s="43"/>
      <c r="W265" s="43"/>
      <c r="X265" s="43"/>
      <c r="Y265" s="43"/>
      <c r="Z265" s="43"/>
      <c r="AA265" s="43"/>
      <c r="AB265" s="43"/>
      <c r="AC265" s="43">
        <v>4</v>
      </c>
      <c r="AD265" s="43"/>
      <c r="AE265" s="42" t="s">
        <v>370</v>
      </c>
      <c r="AF265" s="32">
        <f t="shared" si="13"/>
        <v>370</v>
      </c>
      <c r="AG265" s="32">
        <v>370</v>
      </c>
    </row>
    <row r="266" spans="1:33" s="33" customFormat="1" ht="99.75" customHeight="1" x14ac:dyDescent="0.95">
      <c r="A266" s="34">
        <v>21</v>
      </c>
      <c r="B266" s="39" t="s">
        <v>270</v>
      </c>
      <c r="C266" s="40">
        <v>201930</v>
      </c>
      <c r="D266" s="34">
        <v>202322</v>
      </c>
      <c r="E266" s="34"/>
      <c r="F266" s="41">
        <v>7</v>
      </c>
      <c r="G266" s="41">
        <v>12</v>
      </c>
      <c r="H266" s="41">
        <v>13</v>
      </c>
      <c r="I266" s="41">
        <v>17</v>
      </c>
      <c r="J266" s="41"/>
      <c r="K266" s="41"/>
      <c r="L266" s="42"/>
      <c r="M266" s="42"/>
      <c r="N266" s="43"/>
      <c r="O266" s="43"/>
      <c r="P266" s="42">
        <v>2</v>
      </c>
      <c r="Q266" s="43"/>
      <c r="R266" s="42">
        <v>2</v>
      </c>
      <c r="S266" s="42"/>
      <c r="T266" s="43"/>
      <c r="U266" s="43"/>
      <c r="V266" s="43"/>
      <c r="W266" s="43"/>
      <c r="X266" s="43"/>
      <c r="Y266" s="43"/>
      <c r="Z266" s="43"/>
      <c r="AA266" s="43"/>
      <c r="AB266" s="43"/>
      <c r="AC266" s="43">
        <v>4</v>
      </c>
      <c r="AD266" s="43"/>
      <c r="AE266" s="42" t="s">
        <v>375</v>
      </c>
      <c r="AF266" s="32">
        <f t="shared" si="13"/>
        <v>392</v>
      </c>
      <c r="AG266" s="32">
        <v>392</v>
      </c>
    </row>
    <row r="267" spans="1:33" s="33" customFormat="1" ht="99.75" customHeight="1" x14ac:dyDescent="0.95">
      <c r="A267" s="34">
        <v>22</v>
      </c>
      <c r="B267" s="39" t="s">
        <v>271</v>
      </c>
      <c r="C267" s="34">
        <v>202322</v>
      </c>
      <c r="D267" s="34">
        <v>202725</v>
      </c>
      <c r="E267" s="34"/>
      <c r="F267" s="41">
        <v>7</v>
      </c>
      <c r="G267" s="41">
        <v>12</v>
      </c>
      <c r="H267" s="41">
        <v>13</v>
      </c>
      <c r="I267" s="41">
        <v>17</v>
      </c>
      <c r="J267" s="41"/>
      <c r="K267" s="41"/>
      <c r="L267" s="42"/>
      <c r="M267" s="43"/>
      <c r="N267" s="43"/>
      <c r="O267" s="43"/>
      <c r="P267" s="42">
        <v>2</v>
      </c>
      <c r="Q267" s="43"/>
      <c r="R267" s="42">
        <v>2</v>
      </c>
      <c r="S267" s="42"/>
      <c r="T267" s="43"/>
      <c r="U267" s="43"/>
      <c r="V267" s="43"/>
      <c r="W267" s="43"/>
      <c r="X267" s="44"/>
      <c r="Y267" s="43"/>
      <c r="Z267" s="44"/>
      <c r="AA267" s="43"/>
      <c r="AB267" s="43"/>
      <c r="AC267" s="43">
        <v>4</v>
      </c>
      <c r="AD267" s="43"/>
      <c r="AE267" s="42" t="s">
        <v>375</v>
      </c>
      <c r="AF267" s="32">
        <f t="shared" si="13"/>
        <v>403</v>
      </c>
      <c r="AG267" s="32">
        <v>403</v>
      </c>
    </row>
    <row r="268" spans="1:33" s="33" customFormat="1" ht="99.75" customHeight="1" x14ac:dyDescent="0.95">
      <c r="A268" s="34">
        <v>23</v>
      </c>
      <c r="B268" s="39" t="s">
        <v>272</v>
      </c>
      <c r="C268" s="34">
        <v>202725</v>
      </c>
      <c r="D268" s="40">
        <v>202925</v>
      </c>
      <c r="E268" s="34"/>
      <c r="F268" s="41">
        <v>7</v>
      </c>
      <c r="G268" s="41">
        <v>12</v>
      </c>
      <c r="H268" s="41">
        <v>13</v>
      </c>
      <c r="I268" s="41">
        <v>17</v>
      </c>
      <c r="J268" s="41"/>
      <c r="K268" s="41"/>
      <c r="L268" s="42"/>
      <c r="M268" s="43"/>
      <c r="N268" s="43"/>
      <c r="O268" s="44"/>
      <c r="P268" s="42">
        <v>1</v>
      </c>
      <c r="Q268" s="43"/>
      <c r="R268" s="42">
        <v>1</v>
      </c>
      <c r="S268" s="42"/>
      <c r="T268" s="43"/>
      <c r="U268" s="43"/>
      <c r="V268" s="43"/>
      <c r="W268" s="43"/>
      <c r="X268" s="44"/>
      <c r="Y268" s="44"/>
      <c r="Z268" s="44"/>
      <c r="AA268" s="44"/>
      <c r="AB268" s="43"/>
      <c r="AC268" s="43">
        <v>2</v>
      </c>
      <c r="AD268" s="43"/>
      <c r="AE268" s="42" t="s">
        <v>376</v>
      </c>
      <c r="AF268" s="32">
        <f t="shared" si="13"/>
        <v>200</v>
      </c>
      <c r="AG268" s="32">
        <v>200</v>
      </c>
    </row>
    <row r="269" spans="1:33" s="33" customFormat="1" ht="99.75" customHeight="1" x14ac:dyDescent="0.95">
      <c r="A269" s="34">
        <v>24</v>
      </c>
      <c r="B269" s="39" t="s">
        <v>273</v>
      </c>
      <c r="C269" s="40">
        <v>202925</v>
      </c>
      <c r="D269" s="40">
        <v>203355</v>
      </c>
      <c r="E269" s="34"/>
      <c r="F269" s="41">
        <v>7</v>
      </c>
      <c r="G269" s="41">
        <v>12</v>
      </c>
      <c r="H269" s="41">
        <v>13</v>
      </c>
      <c r="I269" s="41">
        <v>17</v>
      </c>
      <c r="J269" s="41"/>
      <c r="K269" s="41"/>
      <c r="L269" s="42"/>
      <c r="M269" s="43"/>
      <c r="N269" s="44"/>
      <c r="O269" s="44"/>
      <c r="P269" s="42">
        <v>2</v>
      </c>
      <c r="Q269" s="43"/>
      <c r="R269" s="42"/>
      <c r="S269" s="42"/>
      <c r="T269" s="43">
        <v>2</v>
      </c>
      <c r="U269" s="43"/>
      <c r="V269" s="43"/>
      <c r="W269" s="43"/>
      <c r="X269" s="44"/>
      <c r="Y269" s="44"/>
      <c r="Z269" s="44"/>
      <c r="AA269" s="44"/>
      <c r="AB269" s="43"/>
      <c r="AC269" s="43"/>
      <c r="AD269" s="43"/>
      <c r="AE269" s="42" t="s">
        <v>386</v>
      </c>
      <c r="AF269" s="32">
        <f t="shared" si="13"/>
        <v>430</v>
      </c>
      <c r="AG269" s="32">
        <v>430</v>
      </c>
    </row>
    <row r="270" spans="1:33" s="33" customFormat="1" ht="99.75" customHeight="1" x14ac:dyDescent="0.95">
      <c r="A270" s="34">
        <v>25</v>
      </c>
      <c r="B270" s="39" t="s">
        <v>274</v>
      </c>
      <c r="C270" s="40">
        <v>203355</v>
      </c>
      <c r="D270" s="34">
        <v>203771</v>
      </c>
      <c r="E270" s="34"/>
      <c r="F270" s="41">
        <v>7</v>
      </c>
      <c r="G270" s="41">
        <v>12</v>
      </c>
      <c r="H270" s="41">
        <v>13</v>
      </c>
      <c r="I270" s="41">
        <v>17</v>
      </c>
      <c r="J270" s="41"/>
      <c r="K270" s="41"/>
      <c r="L270" s="42">
        <v>2</v>
      </c>
      <c r="M270" s="43"/>
      <c r="N270" s="47"/>
      <c r="O270" s="44"/>
      <c r="P270" s="42">
        <v>2</v>
      </c>
      <c r="Q270" s="43"/>
      <c r="R270" s="42">
        <v>1</v>
      </c>
      <c r="S270" s="42"/>
      <c r="T270" s="43">
        <v>1</v>
      </c>
      <c r="U270" s="43"/>
      <c r="V270" s="43"/>
      <c r="W270" s="43"/>
      <c r="X270" s="43"/>
      <c r="Y270" s="43"/>
      <c r="Z270" s="43"/>
      <c r="AA270" s="43"/>
      <c r="AB270" s="43"/>
      <c r="AC270" s="43">
        <v>2</v>
      </c>
      <c r="AD270" s="43"/>
      <c r="AE270" s="42" t="s">
        <v>392</v>
      </c>
      <c r="AF270" s="32">
        <f t="shared" si="13"/>
        <v>416</v>
      </c>
      <c r="AG270" s="32">
        <v>416</v>
      </c>
    </row>
    <row r="271" spans="1:33" s="33" customFormat="1" ht="49.5" x14ac:dyDescent="0.95">
      <c r="A271" s="34">
        <v>26</v>
      </c>
      <c r="B271" s="39" t="s">
        <v>275</v>
      </c>
      <c r="C271" s="40"/>
      <c r="D271" s="34"/>
      <c r="E271" s="34"/>
      <c r="F271" s="41">
        <v>7</v>
      </c>
      <c r="G271" s="41">
        <v>12</v>
      </c>
      <c r="H271" s="41"/>
      <c r="I271" s="41"/>
      <c r="J271" s="41"/>
      <c r="K271" s="41"/>
      <c r="L271" s="42"/>
      <c r="M271" s="43"/>
      <c r="N271" s="47"/>
      <c r="O271" s="44"/>
      <c r="P271" s="42"/>
      <c r="Q271" s="43"/>
      <c r="R271" s="42"/>
      <c r="S271" s="42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2" t="s">
        <v>339</v>
      </c>
      <c r="AF271" s="32">
        <f t="shared" si="13"/>
        <v>0</v>
      </c>
      <c r="AG271" s="32" t="s">
        <v>214</v>
      </c>
    </row>
    <row r="272" spans="1:33" s="33" customFormat="1" ht="49.5" x14ac:dyDescent="0.95">
      <c r="A272" s="34">
        <v>27</v>
      </c>
      <c r="B272" s="48" t="s">
        <v>276</v>
      </c>
      <c r="C272" s="49"/>
      <c r="D272" s="50"/>
      <c r="E272" s="49"/>
      <c r="F272" s="51"/>
      <c r="G272" s="51"/>
      <c r="H272" s="51"/>
      <c r="I272" s="51"/>
      <c r="J272" s="51"/>
      <c r="K272" s="51"/>
      <c r="L272" s="52"/>
      <c r="M272" s="53"/>
      <c r="N272" s="53"/>
      <c r="O272" s="54"/>
      <c r="P272" s="52"/>
      <c r="Q272" s="53"/>
      <c r="R272" s="52"/>
      <c r="S272" s="52"/>
      <c r="T272" s="53"/>
      <c r="U272" s="53"/>
      <c r="V272" s="53"/>
      <c r="W272" s="53"/>
      <c r="X272" s="54"/>
      <c r="Y272" s="54"/>
      <c r="Z272" s="54"/>
      <c r="AA272" s="54"/>
      <c r="AB272" s="53"/>
      <c r="AC272" s="53"/>
      <c r="AD272" s="53"/>
      <c r="AE272" s="52" t="s">
        <v>310</v>
      </c>
      <c r="AF272" s="32">
        <f t="shared" si="13"/>
        <v>0</v>
      </c>
      <c r="AG272" s="32" t="s">
        <v>213</v>
      </c>
    </row>
    <row r="273" spans="1:217" s="33" customFormat="1" ht="50" thickBot="1" x14ac:dyDescent="1">
      <c r="A273" s="34">
        <v>28</v>
      </c>
      <c r="B273" s="48" t="s">
        <v>277</v>
      </c>
      <c r="C273" s="49"/>
      <c r="D273" s="50"/>
      <c r="E273" s="49"/>
      <c r="F273" s="51"/>
      <c r="G273" s="51"/>
      <c r="H273" s="51"/>
      <c r="I273" s="51"/>
      <c r="J273" s="51"/>
      <c r="K273" s="51"/>
      <c r="L273" s="52"/>
      <c r="M273" s="53"/>
      <c r="N273" s="53"/>
      <c r="O273" s="54"/>
      <c r="P273" s="52"/>
      <c r="Q273" s="53"/>
      <c r="R273" s="52"/>
      <c r="S273" s="52"/>
      <c r="T273" s="53"/>
      <c r="U273" s="53"/>
      <c r="V273" s="53"/>
      <c r="W273" s="53"/>
      <c r="X273" s="54"/>
      <c r="Y273" s="54"/>
      <c r="Z273" s="54"/>
      <c r="AA273" s="54"/>
      <c r="AB273" s="53"/>
      <c r="AC273" s="53"/>
      <c r="AD273" s="53"/>
      <c r="AE273" s="52" t="s">
        <v>310</v>
      </c>
      <c r="AF273" s="32">
        <f t="shared" si="13"/>
        <v>0</v>
      </c>
      <c r="AG273" s="32" t="s">
        <v>213</v>
      </c>
    </row>
    <row r="274" spans="1:217" s="67" customFormat="1" ht="50.5" thickTop="1" thickBot="1" x14ac:dyDescent="1">
      <c r="A274" s="317" t="s">
        <v>22</v>
      </c>
      <c r="B274" s="318"/>
      <c r="C274" s="57"/>
      <c r="D274" s="58"/>
      <c r="E274" s="59"/>
      <c r="F274" s="60"/>
      <c r="G274" s="61"/>
      <c r="H274" s="61"/>
      <c r="I274" s="61"/>
      <c r="J274" s="61"/>
      <c r="K274" s="62"/>
      <c r="L274" s="63">
        <f>SUM(L246:L273)</f>
        <v>3</v>
      </c>
      <c r="M274" s="63">
        <f t="shared" ref="M274:AC274" si="14">SUM(M246:M273)</f>
        <v>1</v>
      </c>
      <c r="N274" s="63">
        <f t="shared" si="14"/>
        <v>4</v>
      </c>
      <c r="O274" s="63">
        <f t="shared" si="14"/>
        <v>1</v>
      </c>
      <c r="P274" s="63">
        <f t="shared" si="14"/>
        <v>20</v>
      </c>
      <c r="Q274" s="63">
        <f t="shared" si="14"/>
        <v>9</v>
      </c>
      <c r="R274" s="63">
        <f t="shared" si="14"/>
        <v>19</v>
      </c>
      <c r="S274" s="63">
        <f t="shared" si="14"/>
        <v>0</v>
      </c>
      <c r="T274" s="63">
        <f t="shared" si="14"/>
        <v>5</v>
      </c>
      <c r="U274" s="63">
        <f t="shared" si="14"/>
        <v>8</v>
      </c>
      <c r="V274" s="63">
        <f t="shared" si="14"/>
        <v>2</v>
      </c>
      <c r="W274" s="63">
        <f t="shared" si="14"/>
        <v>8</v>
      </c>
      <c r="X274" s="63">
        <f t="shared" si="14"/>
        <v>8</v>
      </c>
      <c r="Y274" s="63">
        <f t="shared" si="14"/>
        <v>5</v>
      </c>
      <c r="Z274" s="63">
        <f t="shared" si="14"/>
        <v>13.2</v>
      </c>
      <c r="AA274" s="63">
        <f t="shared" si="14"/>
        <v>0</v>
      </c>
      <c r="AB274" s="63">
        <f t="shared" si="14"/>
        <v>0</v>
      </c>
      <c r="AC274" s="63">
        <f t="shared" si="14"/>
        <v>24</v>
      </c>
      <c r="AD274" s="63">
        <f>SUM(AD245:AD273)</f>
        <v>0</v>
      </c>
      <c r="AE274" s="63"/>
      <c r="AF274" s="32"/>
      <c r="AG274" s="32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</row>
    <row r="275" spans="1:217" s="67" customFormat="1" ht="47.25" customHeight="1" thickTop="1" thickBot="1" x14ac:dyDescent="1">
      <c r="A275" s="319"/>
      <c r="B275" s="320"/>
      <c r="C275" s="68"/>
      <c r="D275" s="69"/>
      <c r="E275" s="70"/>
      <c r="F275" s="323"/>
      <c r="G275" s="324"/>
      <c r="H275" s="324"/>
      <c r="I275" s="324"/>
      <c r="J275" s="324"/>
      <c r="K275" s="69"/>
      <c r="L275" s="292" t="s">
        <v>30</v>
      </c>
      <c r="M275" s="294" t="s">
        <v>46</v>
      </c>
      <c r="N275" s="292" t="s">
        <v>313</v>
      </c>
      <c r="O275" s="294" t="s">
        <v>48</v>
      </c>
      <c r="P275" s="294" t="s">
        <v>35</v>
      </c>
      <c r="Q275" s="294" t="s">
        <v>358</v>
      </c>
      <c r="R275" s="294" t="s">
        <v>53</v>
      </c>
      <c r="S275" s="294" t="s">
        <v>57</v>
      </c>
      <c r="T275" s="294" t="s">
        <v>58</v>
      </c>
      <c r="U275" s="294" t="s">
        <v>168</v>
      </c>
      <c r="V275" s="294" t="s">
        <v>29</v>
      </c>
      <c r="W275" s="294" t="s">
        <v>328</v>
      </c>
      <c r="X275" s="294" t="s">
        <v>364</v>
      </c>
      <c r="Y275" s="294" t="s">
        <v>37</v>
      </c>
      <c r="Z275" s="292" t="s">
        <v>33</v>
      </c>
      <c r="AA275" s="294" t="s">
        <v>141</v>
      </c>
      <c r="AB275" s="294" t="s">
        <v>200</v>
      </c>
      <c r="AC275" s="294" t="s">
        <v>402</v>
      </c>
      <c r="AD275" s="329"/>
      <c r="AE275" s="294" t="s">
        <v>23</v>
      </c>
      <c r="AF275" s="32"/>
      <c r="AG275" s="32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</row>
    <row r="276" spans="1:217" s="67" customFormat="1" ht="183.75" customHeight="1" thickTop="1" x14ac:dyDescent="0.95">
      <c r="A276" s="319"/>
      <c r="B276" s="320"/>
      <c r="C276" s="68"/>
      <c r="D276" s="69"/>
      <c r="E276" s="70"/>
      <c r="F276" s="71"/>
      <c r="G276" s="325"/>
      <c r="H276" s="325"/>
      <c r="I276" s="325"/>
      <c r="J276" s="325"/>
      <c r="K276" s="70"/>
      <c r="L276" s="293"/>
      <c r="M276" s="295"/>
      <c r="N276" s="293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3"/>
      <c r="AA276" s="295"/>
      <c r="AB276" s="295"/>
      <c r="AC276" s="295"/>
      <c r="AD276" s="330"/>
      <c r="AE276" s="295"/>
      <c r="AF276" s="32"/>
      <c r="AG276" s="32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</row>
    <row r="277" spans="1:217" s="67" customFormat="1" ht="49.5" x14ac:dyDescent="0.95">
      <c r="A277" s="321"/>
      <c r="B277" s="322"/>
      <c r="C277" s="72"/>
      <c r="D277" s="73"/>
      <c r="E277" s="74"/>
      <c r="F277" s="326"/>
      <c r="G277" s="327"/>
      <c r="H277" s="327"/>
      <c r="I277" s="327"/>
      <c r="J277" s="327"/>
      <c r="K277" s="328"/>
      <c r="L277" s="75">
        <f>L274*3200</f>
        <v>9600</v>
      </c>
      <c r="M277" s="76">
        <f>M274*4000</f>
        <v>4000</v>
      </c>
      <c r="N277" s="75">
        <f>N274*8800</f>
        <v>35200</v>
      </c>
      <c r="O277" s="77">
        <f>O274*38400</f>
        <v>38400</v>
      </c>
      <c r="P277" s="75">
        <f>P274*68000</f>
        <v>1360000</v>
      </c>
      <c r="Q277" s="76">
        <f>Q274*10400</f>
        <v>93600</v>
      </c>
      <c r="R277" s="75">
        <f>R274*76000</f>
        <v>1444000</v>
      </c>
      <c r="S277" s="76">
        <f>S274*84000</f>
        <v>0</v>
      </c>
      <c r="T277" s="76">
        <f>T274*80000</f>
        <v>400000</v>
      </c>
      <c r="U277" s="76">
        <f>U274*5600</f>
        <v>44800</v>
      </c>
      <c r="V277" s="76">
        <f>V274*4800</f>
        <v>9600</v>
      </c>
      <c r="W277" s="76">
        <f>W274*9600</f>
        <v>76800</v>
      </c>
      <c r="X277" s="79">
        <f>X274*11200</f>
        <v>89600</v>
      </c>
      <c r="Y277" s="76">
        <f>Y274*12000</f>
        <v>60000</v>
      </c>
      <c r="Z277" s="79">
        <f>Z274*6500</f>
        <v>85800</v>
      </c>
      <c r="AA277" s="76">
        <f>AA274*6000</f>
        <v>0</v>
      </c>
      <c r="AB277" s="76">
        <f>1*84000</f>
        <v>84000</v>
      </c>
      <c r="AC277" s="75">
        <f>2*76000</f>
        <v>152000</v>
      </c>
      <c r="AD277" s="80"/>
      <c r="AE277" s="75">
        <f>SUM(L277:AC277)</f>
        <v>3987400</v>
      </c>
      <c r="AF277" s="32"/>
      <c r="AG277" s="82"/>
    </row>
  </sheetData>
  <mergeCells count="400">
    <mergeCell ref="W37:W38"/>
    <mergeCell ref="W204:W205"/>
    <mergeCell ref="V236:V237"/>
    <mergeCell ref="W236:W237"/>
    <mergeCell ref="V243:V244"/>
    <mergeCell ref="W243:W244"/>
    <mergeCell ref="V275:V276"/>
    <mergeCell ref="W275:W276"/>
    <mergeCell ref="V85:V86"/>
    <mergeCell ref="W85:W86"/>
    <mergeCell ref="V117:V118"/>
    <mergeCell ref="W117:W118"/>
    <mergeCell ref="L84:AC84"/>
    <mergeCell ref="AA117:AA118"/>
    <mergeCell ref="AB117:AB118"/>
    <mergeCell ref="AC117:AC118"/>
    <mergeCell ref="O157:O158"/>
    <mergeCell ref="V157:V158"/>
    <mergeCell ref="W157:W158"/>
    <mergeCell ref="AC197:AC198"/>
    <mergeCell ref="T204:T205"/>
    <mergeCell ref="AC204:AC205"/>
    <mergeCell ref="U204:U205"/>
    <mergeCell ref="X204:X205"/>
    <mergeCell ref="A1:B1"/>
    <mergeCell ref="A2:B2"/>
    <mergeCell ref="I2:R2"/>
    <mergeCell ref="A3:B3"/>
    <mergeCell ref="A4:A6"/>
    <mergeCell ref="B4:B6"/>
    <mergeCell ref="C4:D4"/>
    <mergeCell ref="F4:K4"/>
    <mergeCell ref="L4:AC4"/>
    <mergeCell ref="P5:P6"/>
    <mergeCell ref="V5:V6"/>
    <mergeCell ref="W5:W6"/>
    <mergeCell ref="Q5:Q6"/>
    <mergeCell ref="R5:R6"/>
    <mergeCell ref="S5:S6"/>
    <mergeCell ref="T5:T6"/>
    <mergeCell ref="AD4:AD6"/>
    <mergeCell ref="AE4:AE6"/>
    <mergeCell ref="C5:C6"/>
    <mergeCell ref="D5:D6"/>
    <mergeCell ref="E5:E6"/>
    <mergeCell ref="F5:K5"/>
    <mergeCell ref="L5:L6"/>
    <mergeCell ref="M5:M6"/>
    <mergeCell ref="N5:N6"/>
    <mergeCell ref="O5:O6"/>
    <mergeCell ref="Y5:Y6"/>
    <mergeCell ref="Z5:Z6"/>
    <mergeCell ref="AA5:AA6"/>
    <mergeCell ref="AB5:AB6"/>
    <mergeCell ref="AC5:AC6"/>
    <mergeCell ref="U5:U6"/>
    <mergeCell ref="X5:X6"/>
    <mergeCell ref="AC37:AC38"/>
    <mergeCell ref="AD37:AD38"/>
    <mergeCell ref="AE37:AE38"/>
    <mergeCell ref="G38:J38"/>
    <mergeCell ref="F39:K39"/>
    <mergeCell ref="A41:B41"/>
    <mergeCell ref="U37:U38"/>
    <mergeCell ref="X37:X38"/>
    <mergeCell ref="Y37:Y38"/>
    <mergeCell ref="Z37:Z38"/>
    <mergeCell ref="AA37:AA38"/>
    <mergeCell ref="AB37:AB38"/>
    <mergeCell ref="O37:O38"/>
    <mergeCell ref="P37:P38"/>
    <mergeCell ref="Q37:Q38"/>
    <mergeCell ref="R37:R38"/>
    <mergeCell ref="S37:S38"/>
    <mergeCell ref="T37:T38"/>
    <mergeCell ref="A36:B39"/>
    <mergeCell ref="F37:J37"/>
    <mergeCell ref="L37:L38"/>
    <mergeCell ref="M37:M38"/>
    <mergeCell ref="N37:N38"/>
    <mergeCell ref="V37:V38"/>
    <mergeCell ref="A42:B42"/>
    <mergeCell ref="I42:R42"/>
    <mergeCell ref="A43:B43"/>
    <mergeCell ref="A44:A46"/>
    <mergeCell ref="B44:B46"/>
    <mergeCell ref="C44:D44"/>
    <mergeCell ref="F44:K44"/>
    <mergeCell ref="L44:AC44"/>
    <mergeCell ref="P45:P46"/>
    <mergeCell ref="Q45:Q46"/>
    <mergeCell ref="V45:V46"/>
    <mergeCell ref="W45:W46"/>
    <mergeCell ref="AD44:AD46"/>
    <mergeCell ref="AE44:AE46"/>
    <mergeCell ref="C45:C46"/>
    <mergeCell ref="D45:D46"/>
    <mergeCell ref="E45:E46"/>
    <mergeCell ref="F45:K45"/>
    <mergeCell ref="L45:L46"/>
    <mergeCell ref="M45:M46"/>
    <mergeCell ref="N45:N46"/>
    <mergeCell ref="O45:O46"/>
    <mergeCell ref="U77:U78"/>
    <mergeCell ref="Z45:Z46"/>
    <mergeCell ref="AA45:AA46"/>
    <mergeCell ref="AB45:AB46"/>
    <mergeCell ref="AC45:AC46"/>
    <mergeCell ref="A76:B79"/>
    <mergeCell ref="F77:J77"/>
    <mergeCell ref="L77:L78"/>
    <mergeCell ref="M77:M78"/>
    <mergeCell ref="N77:N78"/>
    <mergeCell ref="O77:O78"/>
    <mergeCell ref="R45:R46"/>
    <mergeCell ref="S45:S46"/>
    <mergeCell ref="T45:T46"/>
    <mergeCell ref="U45:U46"/>
    <mergeCell ref="X45:X46"/>
    <mergeCell ref="Y45:Y46"/>
    <mergeCell ref="V77:V78"/>
    <mergeCell ref="W77:W78"/>
    <mergeCell ref="A83:B83"/>
    <mergeCell ref="C83:F83"/>
    <mergeCell ref="A84:A86"/>
    <mergeCell ref="B84:B86"/>
    <mergeCell ref="C84:D84"/>
    <mergeCell ref="F84:K84"/>
    <mergeCell ref="AD77:AD78"/>
    <mergeCell ref="AE77:AE78"/>
    <mergeCell ref="G78:J78"/>
    <mergeCell ref="F79:K79"/>
    <mergeCell ref="A81:B81"/>
    <mergeCell ref="A82:B82"/>
    <mergeCell ref="I82:R82"/>
    <mergeCell ref="X77:X78"/>
    <mergeCell ref="Y77:Y78"/>
    <mergeCell ref="Z77:Z78"/>
    <mergeCell ref="AA77:AA78"/>
    <mergeCell ref="AB77:AB78"/>
    <mergeCell ref="AC77:AC78"/>
    <mergeCell ref="P77:P78"/>
    <mergeCell ref="Q77:Q78"/>
    <mergeCell ref="R77:R78"/>
    <mergeCell ref="S77:S78"/>
    <mergeCell ref="T77:T78"/>
    <mergeCell ref="AD84:AD86"/>
    <mergeCell ref="AE84:AE86"/>
    <mergeCell ref="C85:C86"/>
    <mergeCell ref="D85:D86"/>
    <mergeCell ref="E85:E86"/>
    <mergeCell ref="F85:K85"/>
    <mergeCell ref="L85:L86"/>
    <mergeCell ref="M85:M86"/>
    <mergeCell ref="N85:N86"/>
    <mergeCell ref="AC85:AC86"/>
    <mergeCell ref="U85:U86"/>
    <mergeCell ref="X85:X86"/>
    <mergeCell ref="Y85:Y86"/>
    <mergeCell ref="Z85:Z86"/>
    <mergeCell ref="AA85:AA86"/>
    <mergeCell ref="AB85:AB86"/>
    <mergeCell ref="O85:O86"/>
    <mergeCell ref="P85:P86"/>
    <mergeCell ref="Q85:Q86"/>
    <mergeCell ref="R85:R86"/>
    <mergeCell ref="S85:S86"/>
    <mergeCell ref="T85:T86"/>
    <mergeCell ref="A116:B119"/>
    <mergeCell ref="F117:J117"/>
    <mergeCell ref="L117:L118"/>
    <mergeCell ref="M117:M118"/>
    <mergeCell ref="N117:N118"/>
    <mergeCell ref="O117:O118"/>
    <mergeCell ref="P117:P118"/>
    <mergeCell ref="Q117:Q118"/>
    <mergeCell ref="R117:R118"/>
    <mergeCell ref="F119:K119"/>
    <mergeCell ref="AD117:AD118"/>
    <mergeCell ref="AE117:AE118"/>
    <mergeCell ref="G118:J118"/>
    <mergeCell ref="S117:S118"/>
    <mergeCell ref="T117:T118"/>
    <mergeCell ref="U117:U118"/>
    <mergeCell ref="X117:X118"/>
    <mergeCell ref="Y117:Y118"/>
    <mergeCell ref="Z117:Z118"/>
    <mergeCell ref="A121:B121"/>
    <mergeCell ref="A122:B122"/>
    <mergeCell ref="I122:R122"/>
    <mergeCell ref="A123:B123"/>
    <mergeCell ref="A124:A126"/>
    <mergeCell ref="B124:B126"/>
    <mergeCell ref="C124:D124"/>
    <mergeCell ref="F124:K124"/>
    <mergeCell ref="L124:AC124"/>
    <mergeCell ref="V125:V126"/>
    <mergeCell ref="W125:W126"/>
    <mergeCell ref="AD124:AD126"/>
    <mergeCell ref="AE124:AE126"/>
    <mergeCell ref="C125:C126"/>
    <mergeCell ref="D125:D126"/>
    <mergeCell ref="E125:E126"/>
    <mergeCell ref="F125:K125"/>
    <mergeCell ref="L125:L126"/>
    <mergeCell ref="M125:M126"/>
    <mergeCell ref="N125:N126"/>
    <mergeCell ref="O125:O126"/>
    <mergeCell ref="X125:X126"/>
    <mergeCell ref="Y125:Y126"/>
    <mergeCell ref="Z125:Z126"/>
    <mergeCell ref="AA125:AA126"/>
    <mergeCell ref="AB125:AB126"/>
    <mergeCell ref="AC125:AC126"/>
    <mergeCell ref="P125:P126"/>
    <mergeCell ref="Q125:Q126"/>
    <mergeCell ref="R125:R126"/>
    <mergeCell ref="S125:S126"/>
    <mergeCell ref="T125:T126"/>
    <mergeCell ref="U125:U126"/>
    <mergeCell ref="AD157:AD158"/>
    <mergeCell ref="AE157:AE158"/>
    <mergeCell ref="G158:J158"/>
    <mergeCell ref="F159:K159"/>
    <mergeCell ref="A161:B161"/>
    <mergeCell ref="A162:B162"/>
    <mergeCell ref="I162:R162"/>
    <mergeCell ref="X157:X158"/>
    <mergeCell ref="Y157:Y158"/>
    <mergeCell ref="Z157:Z158"/>
    <mergeCell ref="AA157:AA158"/>
    <mergeCell ref="AB157:AB158"/>
    <mergeCell ref="AC157:AC158"/>
    <mergeCell ref="P157:P158"/>
    <mergeCell ref="Q157:Q158"/>
    <mergeCell ref="R157:R158"/>
    <mergeCell ref="S157:S158"/>
    <mergeCell ref="T157:T158"/>
    <mergeCell ref="U157:U158"/>
    <mergeCell ref="A156:B159"/>
    <mergeCell ref="F157:J157"/>
    <mergeCell ref="L157:L158"/>
    <mergeCell ref="M157:M158"/>
    <mergeCell ref="N157:N158"/>
    <mergeCell ref="A163:B163"/>
    <mergeCell ref="A164:A166"/>
    <mergeCell ref="B164:B166"/>
    <mergeCell ref="C164:D164"/>
    <mergeCell ref="F164:K164"/>
    <mergeCell ref="L164:AC164"/>
    <mergeCell ref="P165:P166"/>
    <mergeCell ref="Q165:Q166"/>
    <mergeCell ref="R165:R166"/>
    <mergeCell ref="S165:S166"/>
    <mergeCell ref="V165:V166"/>
    <mergeCell ref="W165:W166"/>
    <mergeCell ref="AD164:AD166"/>
    <mergeCell ref="AE164:AE166"/>
    <mergeCell ref="C165:C166"/>
    <mergeCell ref="D165:D166"/>
    <mergeCell ref="E165:E166"/>
    <mergeCell ref="F165:K165"/>
    <mergeCell ref="L165:L166"/>
    <mergeCell ref="M165:M166"/>
    <mergeCell ref="N165:N166"/>
    <mergeCell ref="O165:O166"/>
    <mergeCell ref="AB165:AB166"/>
    <mergeCell ref="AC165:AC166"/>
    <mergeCell ref="U165:U166"/>
    <mergeCell ref="X165:X166"/>
    <mergeCell ref="Y165:Y166"/>
    <mergeCell ref="Z165:Z166"/>
    <mergeCell ref="AA165:AA166"/>
    <mergeCell ref="A196:B199"/>
    <mergeCell ref="F197:J197"/>
    <mergeCell ref="L197:L198"/>
    <mergeCell ref="M197:M198"/>
    <mergeCell ref="N197:N198"/>
    <mergeCell ref="O197:O198"/>
    <mergeCell ref="P197:P198"/>
    <mergeCell ref="Q197:Q198"/>
    <mergeCell ref="T165:T166"/>
    <mergeCell ref="G198:J198"/>
    <mergeCell ref="F199:K199"/>
    <mergeCell ref="AD197:AD198"/>
    <mergeCell ref="AE197:AE198"/>
    <mergeCell ref="R197:R198"/>
    <mergeCell ref="S197:S198"/>
    <mergeCell ref="T197:T198"/>
    <mergeCell ref="U197:U198"/>
    <mergeCell ref="X197:X198"/>
    <mergeCell ref="Y197:Y198"/>
    <mergeCell ref="V197:V198"/>
    <mergeCell ref="W197:W198"/>
    <mergeCell ref="A200:B200"/>
    <mergeCell ref="A201:B201"/>
    <mergeCell ref="I201:R201"/>
    <mergeCell ref="A202:B202"/>
    <mergeCell ref="Z197:Z198"/>
    <mergeCell ref="AA197:AA198"/>
    <mergeCell ref="AB197:AB198"/>
    <mergeCell ref="AE203:AE205"/>
    <mergeCell ref="C204:C205"/>
    <mergeCell ref="D204:D205"/>
    <mergeCell ref="E204:E205"/>
    <mergeCell ref="F204:K204"/>
    <mergeCell ref="L204:L205"/>
    <mergeCell ref="M204:M205"/>
    <mergeCell ref="N204:N205"/>
    <mergeCell ref="O204:O205"/>
    <mergeCell ref="P204:P205"/>
    <mergeCell ref="C203:D203"/>
    <mergeCell ref="F203:K203"/>
    <mergeCell ref="L203:AC203"/>
    <mergeCell ref="AD203:AD205"/>
    <mergeCell ref="Q204:Q205"/>
    <mergeCell ref="R204:R205"/>
    <mergeCell ref="S204:S205"/>
    <mergeCell ref="Y204:Y205"/>
    <mergeCell ref="Z204:Z205"/>
    <mergeCell ref="AA204:AA205"/>
    <mergeCell ref="AB204:AB205"/>
    <mergeCell ref="A203:A205"/>
    <mergeCell ref="B203:B205"/>
    <mergeCell ref="AA236:AA237"/>
    <mergeCell ref="AB236:AB237"/>
    <mergeCell ref="AC236:AC237"/>
    <mergeCell ref="V204:V205"/>
    <mergeCell ref="A235:B238"/>
    <mergeCell ref="F236:J236"/>
    <mergeCell ref="L236:L237"/>
    <mergeCell ref="M236:M237"/>
    <mergeCell ref="N236:N237"/>
    <mergeCell ref="O236:O237"/>
    <mergeCell ref="P236:P237"/>
    <mergeCell ref="Q236:Q237"/>
    <mergeCell ref="R236:R237"/>
    <mergeCell ref="F238:K238"/>
    <mergeCell ref="AD236:AD237"/>
    <mergeCell ref="AE236:AE237"/>
    <mergeCell ref="G237:J237"/>
    <mergeCell ref="S236:S237"/>
    <mergeCell ref="T236:T237"/>
    <mergeCell ref="U236:U237"/>
    <mergeCell ref="X236:X237"/>
    <mergeCell ref="Y236:Y237"/>
    <mergeCell ref="Z236:Z237"/>
    <mergeCell ref="A239:B239"/>
    <mergeCell ref="A240:B240"/>
    <mergeCell ref="I240:R240"/>
    <mergeCell ref="A241:B241"/>
    <mergeCell ref="A242:A244"/>
    <mergeCell ref="B242:B244"/>
    <mergeCell ref="C242:D242"/>
    <mergeCell ref="F242:K242"/>
    <mergeCell ref="L242:AC242"/>
    <mergeCell ref="AD242:AD244"/>
    <mergeCell ref="AE242:AE244"/>
    <mergeCell ref="C243:C244"/>
    <mergeCell ref="D243:D244"/>
    <mergeCell ref="E243:E244"/>
    <mergeCell ref="F243:K243"/>
    <mergeCell ref="L243:L244"/>
    <mergeCell ref="M243:M244"/>
    <mergeCell ref="N243:N244"/>
    <mergeCell ref="O243:O244"/>
    <mergeCell ref="AA243:AA244"/>
    <mergeCell ref="AB243:AB244"/>
    <mergeCell ref="AC243:AC244"/>
    <mergeCell ref="P243:P244"/>
    <mergeCell ref="Q243:Q244"/>
    <mergeCell ref="R243:R244"/>
    <mergeCell ref="S243:S244"/>
    <mergeCell ref="T243:T244"/>
    <mergeCell ref="U243:U244"/>
    <mergeCell ref="A274:B277"/>
    <mergeCell ref="F275:J275"/>
    <mergeCell ref="L275:L276"/>
    <mergeCell ref="M275:M276"/>
    <mergeCell ref="N275:N276"/>
    <mergeCell ref="O275:O276"/>
    <mergeCell ref="X243:X244"/>
    <mergeCell ref="Y243:Y244"/>
    <mergeCell ref="Z243:Z244"/>
    <mergeCell ref="AD275:AD276"/>
    <mergeCell ref="AE275:AE276"/>
    <mergeCell ref="G276:J276"/>
    <mergeCell ref="F277:K277"/>
    <mergeCell ref="X275:X276"/>
    <mergeCell ref="Y275:Y276"/>
    <mergeCell ref="Z275:Z276"/>
    <mergeCell ref="AA275:AA276"/>
    <mergeCell ref="AB275:AB276"/>
    <mergeCell ref="AC275:AC276"/>
    <mergeCell ref="P275:P276"/>
    <mergeCell ref="Q275:Q276"/>
    <mergeCell ref="R275:R276"/>
    <mergeCell ref="S275:S276"/>
    <mergeCell ref="T275:T276"/>
    <mergeCell ref="U275:U276"/>
  </mergeCells>
  <phoneticPr fontId="2" type="noConversion"/>
  <pageMargins left="0.14000000000000001" right="0.12" top="0.84" bottom="0.75" header="0.3" footer="0.3"/>
  <pageSetup scale="10" fitToHeight="0" orientation="landscape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J298"/>
  <sheetViews>
    <sheetView topLeftCell="B28" zoomScale="20" zoomScaleNormal="20" workbookViewId="0">
      <pane xSplit="1" topLeftCell="C1" activePane="topRight" state="frozen"/>
      <selection activeCell="B1" sqref="B1"/>
      <selection pane="topRight" activeCell="B28" sqref="A1:XFD1048576"/>
    </sheetView>
  </sheetViews>
  <sheetFormatPr defaultColWidth="9.1796875" defaultRowHeight="51" x14ac:dyDescent="1.1000000000000001"/>
  <cols>
    <col min="1" max="1" width="10.54296875" style="85" hidden="1" customWidth="1"/>
    <col min="2" max="2" width="64" style="85" customWidth="1"/>
    <col min="3" max="3" width="27.453125" style="85" customWidth="1"/>
    <col min="4" max="4" width="29.26953125" style="85" customWidth="1"/>
    <col min="5" max="5" width="15.7265625" style="85" customWidth="1"/>
    <col min="6" max="6" width="18.54296875" style="85" customWidth="1"/>
    <col min="7" max="8" width="20.81640625" style="85" bestFit="1" customWidth="1"/>
    <col min="9" max="9" width="20.81640625" style="85" customWidth="1"/>
    <col min="10" max="11" width="18.54296875" style="85" customWidth="1"/>
    <col min="12" max="12" width="46.26953125" style="85" customWidth="1"/>
    <col min="13" max="14" width="39.1796875" style="85" customWidth="1"/>
    <col min="15" max="15" width="44.81640625" style="85" customWidth="1"/>
    <col min="16" max="16" width="54.453125" style="85" customWidth="1"/>
    <col min="17" max="17" width="45.54296875" style="85" customWidth="1"/>
    <col min="18" max="18" width="71.54296875" style="85" customWidth="1"/>
    <col min="19" max="19" width="67.26953125" style="85" customWidth="1"/>
    <col min="20" max="20" width="73.7265625" style="85" customWidth="1"/>
    <col min="21" max="22" width="39.1796875" style="85" customWidth="1"/>
    <col min="23" max="23" width="44.1796875" style="85" customWidth="1"/>
    <col min="24" max="26" width="39.1796875" style="85" customWidth="1"/>
    <col min="27" max="27" width="42.7265625" style="85" customWidth="1"/>
    <col min="28" max="29" width="46.54296875" style="85" customWidth="1"/>
    <col min="30" max="30" width="76.26953125" style="85" customWidth="1"/>
    <col min="31" max="31" width="22" style="85" customWidth="1"/>
    <col min="32" max="32" width="211.54296875" style="85" customWidth="1"/>
    <col min="33" max="33" width="26.7265625" style="85" customWidth="1"/>
    <col min="34" max="34" width="22" style="86" customWidth="1"/>
    <col min="35" max="16384" width="9.1796875" style="85"/>
  </cols>
  <sheetData>
    <row r="1" spans="1:218" s="8" customFormat="1" ht="49.5" x14ac:dyDescent="0.95">
      <c r="A1" s="298" t="s">
        <v>0</v>
      </c>
      <c r="B1" s="298"/>
      <c r="C1" s="1" t="s">
        <v>1</v>
      </c>
      <c r="D1" s="1" t="s">
        <v>2</v>
      </c>
      <c r="E1" s="1"/>
      <c r="F1" s="1"/>
      <c r="G1" s="1"/>
      <c r="H1" s="1"/>
      <c r="I1" s="1"/>
      <c r="J1" s="1"/>
      <c r="K1" s="1"/>
      <c r="L1" s="2"/>
      <c r="M1" s="3"/>
      <c r="N1" s="4"/>
      <c r="O1" s="5"/>
      <c r="P1" s="2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6"/>
      <c r="AH1" s="6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</row>
    <row r="2" spans="1:218" s="8" customFormat="1" ht="49.5" x14ac:dyDescent="0.95">
      <c r="A2" s="298" t="s">
        <v>3</v>
      </c>
      <c r="B2" s="298"/>
      <c r="C2" s="1" t="s">
        <v>1</v>
      </c>
      <c r="D2" s="1" t="s">
        <v>38</v>
      </c>
      <c r="E2" s="1"/>
      <c r="F2" s="1"/>
      <c r="G2" s="1"/>
      <c r="H2" s="1"/>
      <c r="I2" s="298" t="s">
        <v>278</v>
      </c>
      <c r="J2" s="298"/>
      <c r="K2" s="298"/>
      <c r="L2" s="298"/>
      <c r="M2" s="298"/>
      <c r="N2" s="298"/>
      <c r="O2" s="298"/>
      <c r="P2" s="298"/>
      <c r="Q2" s="298"/>
      <c r="R2" s="298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6"/>
      <c r="AH2" s="6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</row>
    <row r="3" spans="1:218" s="8" customFormat="1" ht="49.5" x14ac:dyDescent="0.95">
      <c r="A3" s="299" t="s">
        <v>4</v>
      </c>
      <c r="B3" s="299"/>
      <c r="C3" s="1" t="s">
        <v>1</v>
      </c>
      <c r="D3" s="9" t="s">
        <v>26</v>
      </c>
      <c r="E3" s="9"/>
      <c r="F3" s="1"/>
      <c r="G3" s="9"/>
      <c r="H3" s="9"/>
      <c r="I3" s="10"/>
      <c r="J3" s="10"/>
      <c r="K3" s="10"/>
      <c r="L3" s="11"/>
      <c r="M3" s="3"/>
      <c r="N3" s="4"/>
      <c r="O3" s="11"/>
      <c r="P3" s="11"/>
      <c r="Q3" s="3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5"/>
      <c r="AG3" s="6"/>
      <c r="AH3" s="6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</row>
    <row r="4" spans="1:218" s="15" customFormat="1" ht="49.5" x14ac:dyDescent="0.95">
      <c r="A4" s="300" t="s">
        <v>5</v>
      </c>
      <c r="B4" s="300" t="s">
        <v>6</v>
      </c>
      <c r="C4" s="303" t="s">
        <v>7</v>
      </c>
      <c r="D4" s="304"/>
      <c r="E4" s="12" t="s">
        <v>8</v>
      </c>
      <c r="F4" s="305" t="s">
        <v>9</v>
      </c>
      <c r="G4" s="306"/>
      <c r="H4" s="306"/>
      <c r="I4" s="306"/>
      <c r="J4" s="306"/>
      <c r="K4" s="307"/>
      <c r="L4" s="308" t="s">
        <v>10</v>
      </c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296" t="s">
        <v>11</v>
      </c>
      <c r="AF4" s="296" t="s">
        <v>12</v>
      </c>
      <c r="AG4" s="13"/>
      <c r="AH4" s="13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</row>
    <row r="5" spans="1:218" s="15" customFormat="1" ht="79.5" customHeight="1" x14ac:dyDescent="0.95">
      <c r="A5" s="301"/>
      <c r="B5" s="301"/>
      <c r="C5" s="300" t="s">
        <v>13</v>
      </c>
      <c r="D5" s="300" t="s">
        <v>14</v>
      </c>
      <c r="E5" s="301" t="s">
        <v>15</v>
      </c>
      <c r="F5" s="311" t="s">
        <v>16</v>
      </c>
      <c r="G5" s="312"/>
      <c r="H5" s="312"/>
      <c r="I5" s="312"/>
      <c r="J5" s="312"/>
      <c r="K5" s="313"/>
      <c r="L5" s="296" t="s">
        <v>17</v>
      </c>
      <c r="M5" s="296" t="s">
        <v>45</v>
      </c>
      <c r="N5" s="296" t="s">
        <v>312</v>
      </c>
      <c r="O5" s="296" t="s">
        <v>47</v>
      </c>
      <c r="P5" s="296" t="s">
        <v>18</v>
      </c>
      <c r="Q5" s="316" t="s">
        <v>31</v>
      </c>
      <c r="R5" s="296" t="s">
        <v>54</v>
      </c>
      <c r="S5" s="314" t="s">
        <v>56</v>
      </c>
      <c r="T5" s="314" t="s">
        <v>59</v>
      </c>
      <c r="U5" s="296" t="s">
        <v>415</v>
      </c>
      <c r="V5" s="296" t="s">
        <v>50</v>
      </c>
      <c r="W5" s="296" t="s">
        <v>19</v>
      </c>
      <c r="X5" s="296" t="s">
        <v>194</v>
      </c>
      <c r="Y5" s="296" t="s">
        <v>326</v>
      </c>
      <c r="Z5" s="296" t="s">
        <v>525</v>
      </c>
      <c r="AA5" s="296" t="s">
        <v>537</v>
      </c>
      <c r="AB5" s="296" t="s">
        <v>111</v>
      </c>
      <c r="AC5" s="296" t="s">
        <v>535</v>
      </c>
      <c r="AD5" s="296" t="s">
        <v>66</v>
      </c>
      <c r="AE5" s="310"/>
      <c r="AF5" s="310"/>
      <c r="AG5" s="13"/>
      <c r="AH5" s="13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</row>
    <row r="6" spans="1:218" s="15" customFormat="1" ht="153" customHeight="1" x14ac:dyDescent="0.95">
      <c r="A6" s="302"/>
      <c r="B6" s="302"/>
      <c r="C6" s="302"/>
      <c r="D6" s="302"/>
      <c r="E6" s="302"/>
      <c r="F6" s="16" t="s">
        <v>20</v>
      </c>
      <c r="G6" s="16" t="s">
        <v>21</v>
      </c>
      <c r="H6" s="16" t="s">
        <v>20</v>
      </c>
      <c r="I6" s="16" t="s">
        <v>21</v>
      </c>
      <c r="J6" s="16" t="s">
        <v>20</v>
      </c>
      <c r="K6" s="16" t="s">
        <v>21</v>
      </c>
      <c r="L6" s="297"/>
      <c r="M6" s="297"/>
      <c r="N6" s="297"/>
      <c r="O6" s="297"/>
      <c r="P6" s="297"/>
      <c r="Q6" s="316"/>
      <c r="R6" s="297"/>
      <c r="S6" s="315"/>
      <c r="T6" s="315"/>
      <c r="U6" s="297"/>
      <c r="V6" s="297"/>
      <c r="W6" s="297"/>
      <c r="X6" s="297"/>
      <c r="Y6" s="297"/>
      <c r="Z6" s="297"/>
      <c r="AA6" s="297"/>
      <c r="AB6" s="297"/>
      <c r="AC6" s="297"/>
      <c r="AD6" s="297"/>
      <c r="AE6" s="297"/>
      <c r="AF6" s="297"/>
      <c r="AG6" s="13"/>
      <c r="AH6" s="13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</row>
    <row r="7" spans="1:218" s="15" customFormat="1" ht="102" customHeight="1" x14ac:dyDescent="0.95">
      <c r="A7" s="17"/>
      <c r="B7" s="18"/>
      <c r="C7" s="18"/>
      <c r="D7" s="17"/>
      <c r="E7" s="17"/>
      <c r="F7" s="19"/>
      <c r="G7" s="19"/>
      <c r="H7" s="19"/>
      <c r="I7" s="19"/>
      <c r="J7" s="19"/>
      <c r="K7" s="19"/>
      <c r="L7" s="20">
        <v>3200</v>
      </c>
      <c r="M7" s="21">
        <v>4000</v>
      </c>
      <c r="N7" s="20">
        <v>8000</v>
      </c>
      <c r="O7" s="20">
        <v>38400</v>
      </c>
      <c r="P7" s="20">
        <v>68000</v>
      </c>
      <c r="Q7" s="21">
        <v>84000</v>
      </c>
      <c r="R7" s="20">
        <v>76000</v>
      </c>
      <c r="S7" s="21">
        <v>84000</v>
      </c>
      <c r="T7" s="21">
        <v>80000</v>
      </c>
      <c r="U7" s="21">
        <v>18400</v>
      </c>
      <c r="V7" s="21">
        <v>8800</v>
      </c>
      <c r="W7" s="21">
        <v>4800</v>
      </c>
      <c r="X7" s="22">
        <v>6400</v>
      </c>
      <c r="Y7" s="21">
        <v>7200</v>
      </c>
      <c r="Z7" s="22">
        <v>20800</v>
      </c>
      <c r="AA7" s="21">
        <v>56800</v>
      </c>
      <c r="AB7" s="21">
        <v>84000</v>
      </c>
      <c r="AC7" s="21"/>
      <c r="AD7" s="20">
        <v>76000</v>
      </c>
      <c r="AE7" s="23"/>
      <c r="AF7" s="17"/>
      <c r="AG7" s="13"/>
      <c r="AH7" s="13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</row>
    <row r="8" spans="1:218" s="33" customFormat="1" ht="100" customHeight="1" x14ac:dyDescent="0.95">
      <c r="A8" s="24">
        <v>1</v>
      </c>
      <c r="B8" s="39" t="s">
        <v>279</v>
      </c>
      <c r="C8" s="87">
        <v>321334</v>
      </c>
      <c r="D8" s="24">
        <v>321725</v>
      </c>
      <c r="E8" s="24"/>
      <c r="F8" s="88">
        <v>7</v>
      </c>
      <c r="G8" s="88">
        <v>12</v>
      </c>
      <c r="H8" s="88">
        <v>13</v>
      </c>
      <c r="I8" s="88">
        <v>17</v>
      </c>
      <c r="J8" s="88"/>
      <c r="K8" s="88"/>
      <c r="L8" s="89"/>
      <c r="M8" s="90"/>
      <c r="N8" s="91"/>
      <c r="O8" s="90"/>
      <c r="P8" s="89"/>
      <c r="Q8" s="90"/>
      <c r="R8" s="89">
        <v>1</v>
      </c>
      <c r="S8" s="89">
        <v>1</v>
      </c>
      <c r="T8" s="90"/>
      <c r="U8" s="90"/>
      <c r="V8" s="90"/>
      <c r="W8" s="90"/>
      <c r="X8" s="90"/>
      <c r="Y8" s="90"/>
      <c r="Z8" s="90"/>
      <c r="AA8" s="90"/>
      <c r="AB8" s="90"/>
      <c r="AC8" s="90">
        <v>8</v>
      </c>
      <c r="AD8" s="90"/>
      <c r="AE8" s="90"/>
      <c r="AF8" s="89" t="s">
        <v>549</v>
      </c>
      <c r="AG8" s="92">
        <f>D8-C8</f>
        <v>391</v>
      </c>
      <c r="AH8" s="32">
        <v>391</v>
      </c>
    </row>
    <row r="9" spans="1:218" s="33" customFormat="1" ht="100" customHeight="1" x14ac:dyDescent="0.95">
      <c r="A9" s="34">
        <v>2</v>
      </c>
      <c r="B9" s="39" t="s">
        <v>280</v>
      </c>
      <c r="C9" s="24">
        <v>321725</v>
      </c>
      <c r="D9" s="34">
        <v>322123</v>
      </c>
      <c r="E9" s="34"/>
      <c r="F9" s="41">
        <v>7</v>
      </c>
      <c r="G9" s="41">
        <v>12</v>
      </c>
      <c r="H9" s="41">
        <v>13</v>
      </c>
      <c r="I9" s="41">
        <v>17</v>
      </c>
      <c r="J9" s="41"/>
      <c r="K9" s="41"/>
      <c r="L9" s="42"/>
      <c r="M9" s="43"/>
      <c r="N9" s="43"/>
      <c r="O9" s="43"/>
      <c r="P9" s="42"/>
      <c r="Q9" s="43"/>
      <c r="R9" s="42"/>
      <c r="S9" s="42">
        <v>2</v>
      </c>
      <c r="T9" s="43"/>
      <c r="U9" s="43"/>
      <c r="V9" s="43"/>
      <c r="W9" s="43"/>
      <c r="X9" s="43"/>
      <c r="Y9" s="43"/>
      <c r="Z9" s="43"/>
      <c r="AA9" s="43"/>
      <c r="AB9" s="43"/>
      <c r="AC9" s="43">
        <v>4</v>
      </c>
      <c r="AD9" s="43"/>
      <c r="AE9" s="43"/>
      <c r="AF9" s="42" t="s">
        <v>409</v>
      </c>
      <c r="AG9" s="32">
        <f t="shared" ref="AG9:AG38" si="0">D9-C9</f>
        <v>398</v>
      </c>
      <c r="AH9" s="32">
        <v>398</v>
      </c>
    </row>
    <row r="10" spans="1:218" s="33" customFormat="1" ht="100" customHeight="1" x14ac:dyDescent="0.95">
      <c r="A10" s="34">
        <v>3</v>
      </c>
      <c r="B10" s="45" t="s">
        <v>281</v>
      </c>
      <c r="C10" s="34">
        <v>322123</v>
      </c>
      <c r="D10" s="34">
        <v>322524</v>
      </c>
      <c r="E10" s="34"/>
      <c r="F10" s="41">
        <v>7</v>
      </c>
      <c r="G10" s="41">
        <v>12</v>
      </c>
      <c r="H10" s="41">
        <v>13</v>
      </c>
      <c r="I10" s="41">
        <v>17</v>
      </c>
      <c r="J10" s="41"/>
      <c r="K10" s="41"/>
      <c r="L10" s="42"/>
      <c r="M10" s="43"/>
      <c r="N10" s="43">
        <v>1</v>
      </c>
      <c r="O10" s="44"/>
      <c r="P10" s="42"/>
      <c r="Q10" s="43"/>
      <c r="R10" s="42">
        <v>1</v>
      </c>
      <c r="S10" s="42"/>
      <c r="T10" s="43">
        <v>1</v>
      </c>
      <c r="U10" s="43"/>
      <c r="V10" s="43"/>
      <c r="W10" s="43"/>
      <c r="X10" s="43"/>
      <c r="Y10" s="43"/>
      <c r="Z10" s="43"/>
      <c r="AA10" s="43"/>
      <c r="AB10" s="43"/>
      <c r="AC10" s="43">
        <v>4</v>
      </c>
      <c r="AD10" s="43"/>
      <c r="AE10" s="43"/>
      <c r="AF10" s="42" t="s">
        <v>410</v>
      </c>
      <c r="AG10" s="32">
        <f t="shared" si="0"/>
        <v>401</v>
      </c>
      <c r="AH10" s="32">
        <v>401</v>
      </c>
    </row>
    <row r="11" spans="1:218" s="33" customFormat="1" ht="100" customHeight="1" x14ac:dyDescent="0.95">
      <c r="A11" s="34">
        <v>4</v>
      </c>
      <c r="B11" s="93" t="s">
        <v>282</v>
      </c>
      <c r="C11" s="100"/>
      <c r="D11" s="100"/>
      <c r="E11" s="100"/>
      <c r="F11" s="101">
        <v>7</v>
      </c>
      <c r="G11" s="101">
        <v>12</v>
      </c>
      <c r="H11" s="101">
        <v>14</v>
      </c>
      <c r="I11" s="101">
        <v>16</v>
      </c>
      <c r="J11" s="101"/>
      <c r="K11" s="101"/>
      <c r="L11" s="102"/>
      <c r="M11" s="103"/>
      <c r="N11" s="103"/>
      <c r="O11" s="104"/>
      <c r="P11" s="102"/>
      <c r="Q11" s="103"/>
      <c r="R11" s="102"/>
      <c r="S11" s="102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2" t="s">
        <v>107</v>
      </c>
      <c r="AG11" s="32">
        <f t="shared" si="0"/>
        <v>0</v>
      </c>
      <c r="AH11" s="32" t="s">
        <v>214</v>
      </c>
    </row>
    <row r="12" spans="1:218" s="33" customFormat="1" ht="100" customHeight="1" x14ac:dyDescent="0.95">
      <c r="A12" s="34">
        <v>5</v>
      </c>
      <c r="B12" s="93" t="s">
        <v>283</v>
      </c>
      <c r="C12" s="100"/>
      <c r="D12" s="105"/>
      <c r="E12" s="100"/>
      <c r="F12" s="101">
        <v>7</v>
      </c>
      <c r="G12" s="101">
        <v>12</v>
      </c>
      <c r="H12" s="101">
        <v>14</v>
      </c>
      <c r="I12" s="101">
        <v>16</v>
      </c>
      <c r="J12" s="101"/>
      <c r="K12" s="101"/>
      <c r="L12" s="102"/>
      <c r="M12" s="103"/>
      <c r="N12" s="103"/>
      <c r="O12" s="103"/>
      <c r="P12" s="102"/>
      <c r="Q12" s="103"/>
      <c r="R12" s="102"/>
      <c r="S12" s="102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2" t="s">
        <v>107</v>
      </c>
      <c r="AG12" s="32">
        <f t="shared" si="0"/>
        <v>0</v>
      </c>
      <c r="AH12" s="32" t="s">
        <v>214</v>
      </c>
    </row>
    <row r="13" spans="1:218" s="33" customFormat="1" ht="100" customHeight="1" x14ac:dyDescent="0.95">
      <c r="A13" s="34">
        <v>6</v>
      </c>
      <c r="B13" s="48" t="s">
        <v>284</v>
      </c>
      <c r="C13" s="50"/>
      <c r="D13" s="50"/>
      <c r="E13" s="49"/>
      <c r="F13" s="51"/>
      <c r="G13" s="51"/>
      <c r="H13" s="51"/>
      <c r="I13" s="51"/>
      <c r="J13" s="51"/>
      <c r="K13" s="51"/>
      <c r="L13" s="52"/>
      <c r="M13" s="53"/>
      <c r="N13" s="53"/>
      <c r="O13" s="53"/>
      <c r="P13" s="52"/>
      <c r="Q13" s="53"/>
      <c r="R13" s="52"/>
      <c r="S13" s="52"/>
      <c r="T13" s="53"/>
      <c r="U13" s="53"/>
      <c r="V13" s="53"/>
      <c r="W13" s="53"/>
      <c r="X13" s="54"/>
      <c r="Y13" s="54"/>
      <c r="Z13" s="54"/>
      <c r="AA13" s="54"/>
      <c r="AB13" s="53"/>
      <c r="AC13" s="53"/>
      <c r="AD13" s="53"/>
      <c r="AE13" s="53"/>
      <c r="AF13" s="52" t="s">
        <v>100</v>
      </c>
      <c r="AG13" s="32">
        <f t="shared" si="0"/>
        <v>0</v>
      </c>
      <c r="AH13" s="32" t="s">
        <v>213</v>
      </c>
    </row>
    <row r="14" spans="1:218" s="33" customFormat="1" ht="100" customHeight="1" x14ac:dyDescent="0.95">
      <c r="A14" s="34">
        <v>7</v>
      </c>
      <c r="B14" s="39" t="s">
        <v>285</v>
      </c>
      <c r="C14" s="40">
        <v>322524</v>
      </c>
      <c r="D14" s="40">
        <v>322919</v>
      </c>
      <c r="E14" s="34"/>
      <c r="F14" s="41">
        <v>7</v>
      </c>
      <c r="G14" s="41">
        <v>12</v>
      </c>
      <c r="H14" s="41">
        <v>13</v>
      </c>
      <c r="I14" s="41">
        <v>17</v>
      </c>
      <c r="J14" s="41"/>
      <c r="K14" s="41"/>
      <c r="L14" s="42"/>
      <c r="M14" s="43"/>
      <c r="N14" s="43"/>
      <c r="O14" s="44"/>
      <c r="P14" s="42">
        <v>1</v>
      </c>
      <c r="Q14" s="43"/>
      <c r="R14" s="42">
        <v>2</v>
      </c>
      <c r="S14" s="42"/>
      <c r="T14" s="43"/>
      <c r="U14" s="43"/>
      <c r="V14" s="43"/>
      <c r="W14" s="43"/>
      <c r="X14" s="44"/>
      <c r="Y14" s="43"/>
      <c r="Z14" s="44"/>
      <c r="AA14" s="43"/>
      <c r="AB14" s="43"/>
      <c r="AC14" s="43"/>
      <c r="AD14" s="43"/>
      <c r="AE14" s="43"/>
      <c r="AF14" s="42" t="s">
        <v>411</v>
      </c>
      <c r="AG14" s="32">
        <f t="shared" si="0"/>
        <v>395</v>
      </c>
      <c r="AH14" s="32">
        <v>395</v>
      </c>
    </row>
    <row r="15" spans="1:218" s="33" customFormat="1" ht="100" customHeight="1" x14ac:dyDescent="0.95">
      <c r="A15" s="34">
        <v>8</v>
      </c>
      <c r="B15" s="39" t="s">
        <v>286</v>
      </c>
      <c r="C15" s="40">
        <v>322919</v>
      </c>
      <c r="D15" s="40">
        <v>323317</v>
      </c>
      <c r="E15" s="40"/>
      <c r="F15" s="41">
        <v>7</v>
      </c>
      <c r="G15" s="41">
        <v>12</v>
      </c>
      <c r="H15" s="41">
        <v>13</v>
      </c>
      <c r="I15" s="41">
        <v>17</v>
      </c>
      <c r="J15" s="41"/>
      <c r="K15" s="41"/>
      <c r="L15" s="42"/>
      <c r="M15" s="43"/>
      <c r="N15" s="43"/>
      <c r="O15" s="44"/>
      <c r="P15" s="42">
        <v>3</v>
      </c>
      <c r="Q15" s="43"/>
      <c r="R15" s="42"/>
      <c r="S15" s="42">
        <v>1</v>
      </c>
      <c r="T15" s="43"/>
      <c r="U15" s="43"/>
      <c r="V15" s="43"/>
      <c r="W15" s="43"/>
      <c r="X15" s="44"/>
      <c r="Y15" s="44"/>
      <c r="Z15" s="44"/>
      <c r="AA15" s="44"/>
      <c r="AB15" s="43"/>
      <c r="AC15" s="43"/>
      <c r="AD15" s="43"/>
      <c r="AE15" s="43"/>
      <c r="AF15" s="42" t="s">
        <v>538</v>
      </c>
      <c r="AG15" s="32">
        <f t="shared" si="0"/>
        <v>398</v>
      </c>
      <c r="AH15" s="32">
        <v>398</v>
      </c>
    </row>
    <row r="16" spans="1:218" s="33" customFormat="1" ht="100" customHeight="1" x14ac:dyDescent="0.95">
      <c r="A16" s="34">
        <v>9</v>
      </c>
      <c r="B16" s="39" t="s">
        <v>287</v>
      </c>
      <c r="C16" s="40">
        <v>323317</v>
      </c>
      <c r="D16" s="40">
        <v>323519</v>
      </c>
      <c r="E16" s="34"/>
      <c r="F16" s="41">
        <v>7</v>
      </c>
      <c r="G16" s="41">
        <v>12</v>
      </c>
      <c r="H16" s="41">
        <v>13</v>
      </c>
      <c r="I16" s="41">
        <v>17</v>
      </c>
      <c r="J16" s="41"/>
      <c r="K16" s="41"/>
      <c r="L16" s="42"/>
      <c r="M16" s="43">
        <v>1</v>
      </c>
      <c r="N16" s="43"/>
      <c r="O16" s="43"/>
      <c r="P16" s="42">
        <v>1</v>
      </c>
      <c r="Q16" s="43"/>
      <c r="R16" s="42"/>
      <c r="S16" s="42">
        <v>1</v>
      </c>
      <c r="T16" s="43"/>
      <c r="U16" s="43"/>
      <c r="V16" s="43"/>
      <c r="W16" s="43"/>
      <c r="X16" s="44"/>
      <c r="Y16" s="43"/>
      <c r="Z16" s="44"/>
      <c r="AA16" s="43"/>
      <c r="AB16" s="43"/>
      <c r="AC16" s="43"/>
      <c r="AD16" s="43"/>
      <c r="AE16" s="43"/>
      <c r="AF16" s="42" t="s">
        <v>412</v>
      </c>
      <c r="AG16" s="32">
        <f t="shared" si="0"/>
        <v>202</v>
      </c>
      <c r="AH16" s="32">
        <v>202</v>
      </c>
    </row>
    <row r="17" spans="1:34" s="33" customFormat="1" ht="100" customHeight="1" x14ac:dyDescent="0.95">
      <c r="A17" s="34">
        <v>10</v>
      </c>
      <c r="B17" s="39" t="s">
        <v>288</v>
      </c>
      <c r="C17" s="40">
        <v>323519</v>
      </c>
      <c r="D17" s="40">
        <v>323769</v>
      </c>
      <c r="E17" s="34"/>
      <c r="F17" s="41">
        <v>7</v>
      </c>
      <c r="G17" s="41">
        <v>12</v>
      </c>
      <c r="H17" s="41">
        <v>13</v>
      </c>
      <c r="I17" s="41">
        <v>17</v>
      </c>
      <c r="J17" s="41"/>
      <c r="K17" s="41"/>
      <c r="L17" s="42"/>
      <c r="M17" s="43"/>
      <c r="N17" s="44"/>
      <c r="O17" s="43"/>
      <c r="P17" s="42"/>
      <c r="Q17" s="43"/>
      <c r="R17" s="42"/>
      <c r="S17" s="42"/>
      <c r="T17" s="43">
        <v>2</v>
      </c>
      <c r="U17" s="43">
        <v>1</v>
      </c>
      <c r="V17" s="43"/>
      <c r="W17" s="43"/>
      <c r="X17" s="46"/>
      <c r="Y17" s="44"/>
      <c r="Z17" s="46"/>
      <c r="AA17" s="44"/>
      <c r="AB17" s="43"/>
      <c r="AC17" s="43"/>
      <c r="AD17" s="43"/>
      <c r="AE17" s="43"/>
      <c r="AF17" s="42" t="s">
        <v>416</v>
      </c>
      <c r="AG17" s="32">
        <f t="shared" si="0"/>
        <v>250</v>
      </c>
      <c r="AH17" s="32">
        <v>250</v>
      </c>
    </row>
    <row r="18" spans="1:34" s="33" customFormat="1" ht="100" customHeight="1" x14ac:dyDescent="0.95">
      <c r="A18" s="34">
        <v>11</v>
      </c>
      <c r="B18" s="93" t="s">
        <v>289</v>
      </c>
      <c r="C18" s="105"/>
      <c r="D18" s="105"/>
      <c r="E18" s="100"/>
      <c r="F18" s="101"/>
      <c r="G18" s="101"/>
      <c r="H18" s="101"/>
      <c r="I18" s="101"/>
      <c r="J18" s="101"/>
      <c r="K18" s="101"/>
      <c r="L18" s="102"/>
      <c r="M18" s="103"/>
      <c r="N18" s="104"/>
      <c r="O18" s="104"/>
      <c r="P18" s="102"/>
      <c r="Q18" s="103"/>
      <c r="R18" s="102"/>
      <c r="S18" s="102"/>
      <c r="T18" s="103"/>
      <c r="U18" s="103"/>
      <c r="V18" s="103"/>
      <c r="W18" s="103"/>
      <c r="X18" s="104"/>
      <c r="Y18" s="104"/>
      <c r="Z18" s="104"/>
      <c r="AA18" s="104"/>
      <c r="AB18" s="103"/>
      <c r="AC18" s="103"/>
      <c r="AD18" s="103"/>
      <c r="AE18" s="103"/>
      <c r="AF18" s="102" t="s">
        <v>107</v>
      </c>
      <c r="AG18" s="32">
        <f t="shared" si="0"/>
        <v>0</v>
      </c>
      <c r="AH18" s="32" t="s">
        <v>214</v>
      </c>
    </row>
    <row r="19" spans="1:34" s="33" customFormat="1" ht="100" customHeight="1" x14ac:dyDescent="0.95">
      <c r="A19" s="34">
        <v>12</v>
      </c>
      <c r="B19" s="39" t="s">
        <v>290</v>
      </c>
      <c r="C19" s="40">
        <v>323769</v>
      </c>
      <c r="D19" s="34">
        <v>324160</v>
      </c>
      <c r="E19" s="34"/>
      <c r="F19" s="41">
        <v>7</v>
      </c>
      <c r="G19" s="41">
        <v>12</v>
      </c>
      <c r="H19" s="41">
        <v>13</v>
      </c>
      <c r="I19" s="41">
        <v>17</v>
      </c>
      <c r="J19" s="41"/>
      <c r="K19" s="41"/>
      <c r="L19" s="42"/>
      <c r="M19" s="43"/>
      <c r="N19" s="47"/>
      <c r="O19" s="44"/>
      <c r="P19" s="42"/>
      <c r="Q19" s="43"/>
      <c r="R19" s="42">
        <v>1</v>
      </c>
      <c r="S19" s="42"/>
      <c r="T19" s="43"/>
      <c r="U19" s="43"/>
      <c r="V19" s="43"/>
      <c r="W19" s="43"/>
      <c r="X19" s="43"/>
      <c r="Y19" s="43"/>
      <c r="Z19" s="44"/>
      <c r="AA19" s="44"/>
      <c r="AB19" s="43"/>
      <c r="AC19" s="43"/>
      <c r="AD19" s="43">
        <v>2</v>
      </c>
      <c r="AE19" s="43"/>
      <c r="AF19" s="42" t="s">
        <v>417</v>
      </c>
      <c r="AG19" s="32">
        <f t="shared" si="0"/>
        <v>391</v>
      </c>
      <c r="AH19" s="32">
        <v>391</v>
      </c>
    </row>
    <row r="20" spans="1:34" s="33" customFormat="1" ht="100" customHeight="1" x14ac:dyDescent="0.95">
      <c r="A20" s="34">
        <v>13</v>
      </c>
      <c r="B20" s="45" t="s">
        <v>291</v>
      </c>
      <c r="C20" s="34">
        <v>324160</v>
      </c>
      <c r="D20" s="40">
        <v>324160</v>
      </c>
      <c r="E20" s="34"/>
      <c r="F20" s="41">
        <v>7</v>
      </c>
      <c r="G20" s="41">
        <v>12</v>
      </c>
      <c r="H20" s="41">
        <v>13</v>
      </c>
      <c r="I20" s="41">
        <v>17</v>
      </c>
      <c r="J20" s="41"/>
      <c r="K20" s="41"/>
      <c r="L20" s="42"/>
      <c r="M20" s="43"/>
      <c r="N20" s="43"/>
      <c r="O20" s="44"/>
      <c r="P20" s="42"/>
      <c r="Q20" s="43"/>
      <c r="R20" s="42">
        <v>1</v>
      </c>
      <c r="S20" s="42"/>
      <c r="T20" s="43"/>
      <c r="U20" s="43"/>
      <c r="V20" s="43"/>
      <c r="W20" s="43"/>
      <c r="X20" s="44"/>
      <c r="Y20" s="44"/>
      <c r="Z20" s="44"/>
      <c r="AA20" s="44"/>
      <c r="AB20" s="43"/>
      <c r="AC20" s="43"/>
      <c r="AD20" s="43">
        <v>2</v>
      </c>
      <c r="AE20" s="43"/>
      <c r="AF20" s="42" t="s">
        <v>417</v>
      </c>
      <c r="AG20" s="32">
        <f t="shared" si="0"/>
        <v>0</v>
      </c>
      <c r="AH20" s="32" t="s">
        <v>215</v>
      </c>
    </row>
    <row r="21" spans="1:34" s="33" customFormat="1" ht="100" customHeight="1" x14ac:dyDescent="0.95">
      <c r="A21" s="34">
        <v>14</v>
      </c>
      <c r="B21" s="39" t="s">
        <v>292</v>
      </c>
      <c r="C21" s="40">
        <v>324160</v>
      </c>
      <c r="D21" s="34">
        <v>324556</v>
      </c>
      <c r="E21" s="34"/>
      <c r="F21" s="41">
        <v>7</v>
      </c>
      <c r="G21" s="41">
        <v>12</v>
      </c>
      <c r="H21" s="41">
        <v>13</v>
      </c>
      <c r="I21" s="41">
        <v>17</v>
      </c>
      <c r="J21" s="41"/>
      <c r="K21" s="41"/>
      <c r="L21" s="42"/>
      <c r="M21" s="42"/>
      <c r="N21" s="43"/>
      <c r="O21" s="44"/>
      <c r="P21" s="42">
        <v>1</v>
      </c>
      <c r="Q21" s="43"/>
      <c r="R21" s="42">
        <v>2</v>
      </c>
      <c r="S21" s="42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2" t="s">
        <v>418</v>
      </c>
      <c r="AG21" s="32">
        <f t="shared" si="0"/>
        <v>396</v>
      </c>
      <c r="AH21" s="32">
        <v>396</v>
      </c>
    </row>
    <row r="22" spans="1:34" s="33" customFormat="1" ht="100" customHeight="1" x14ac:dyDescent="0.95">
      <c r="A22" s="34">
        <v>15</v>
      </c>
      <c r="B22" s="39" t="s">
        <v>293</v>
      </c>
      <c r="C22" s="34">
        <v>324556</v>
      </c>
      <c r="D22" s="34">
        <v>324787</v>
      </c>
      <c r="E22" s="34"/>
      <c r="F22" s="41">
        <v>7</v>
      </c>
      <c r="G22" s="41">
        <v>12</v>
      </c>
      <c r="H22" s="41">
        <v>13</v>
      </c>
      <c r="I22" s="41">
        <v>17</v>
      </c>
      <c r="J22" s="41"/>
      <c r="K22" s="41"/>
      <c r="L22" s="42"/>
      <c r="M22" s="43"/>
      <c r="N22" s="43"/>
      <c r="O22" s="44"/>
      <c r="P22" s="42">
        <v>1</v>
      </c>
      <c r="Q22" s="43"/>
      <c r="R22" s="42">
        <v>1</v>
      </c>
      <c r="S22" s="42"/>
      <c r="T22" s="43"/>
      <c r="U22" s="43"/>
      <c r="V22" s="43">
        <v>1</v>
      </c>
      <c r="W22" s="43"/>
      <c r="X22" s="44"/>
      <c r="Y22" s="44"/>
      <c r="Z22" s="44"/>
      <c r="AA22" s="44"/>
      <c r="AB22" s="43"/>
      <c r="AC22" s="43"/>
      <c r="AD22" s="43"/>
      <c r="AE22" s="43"/>
      <c r="AF22" s="42" t="s">
        <v>471</v>
      </c>
      <c r="AG22" s="32">
        <f t="shared" si="0"/>
        <v>231</v>
      </c>
      <c r="AH22" s="32">
        <v>231</v>
      </c>
    </row>
    <row r="23" spans="1:34" s="33" customFormat="1" ht="100" customHeight="1" x14ac:dyDescent="0.95">
      <c r="A23" s="34">
        <v>16</v>
      </c>
      <c r="B23" s="39" t="s">
        <v>294</v>
      </c>
      <c r="C23" s="34">
        <v>324787</v>
      </c>
      <c r="D23" s="34">
        <v>325182</v>
      </c>
      <c r="E23" s="34"/>
      <c r="F23" s="41">
        <v>7</v>
      </c>
      <c r="G23" s="41">
        <v>12</v>
      </c>
      <c r="H23" s="41">
        <v>13</v>
      </c>
      <c r="I23" s="41">
        <v>17</v>
      </c>
      <c r="J23" s="41"/>
      <c r="K23" s="41"/>
      <c r="L23" s="42"/>
      <c r="M23" s="43"/>
      <c r="N23" s="43"/>
      <c r="O23" s="43"/>
      <c r="P23" s="42">
        <v>2</v>
      </c>
      <c r="Q23" s="43"/>
      <c r="R23" s="42">
        <v>2</v>
      </c>
      <c r="S23" s="42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>
        <v>4</v>
      </c>
      <c r="AE23" s="43"/>
      <c r="AF23" s="42" t="s">
        <v>472</v>
      </c>
      <c r="AG23" s="32">
        <f t="shared" si="0"/>
        <v>395</v>
      </c>
      <c r="AH23" s="32">
        <v>395</v>
      </c>
    </row>
    <row r="24" spans="1:34" s="33" customFormat="1" ht="100" customHeight="1" x14ac:dyDescent="0.95">
      <c r="A24" s="34">
        <v>17</v>
      </c>
      <c r="B24" s="39" t="s">
        <v>295</v>
      </c>
      <c r="C24" s="34">
        <v>325182</v>
      </c>
      <c r="D24" s="40">
        <v>325577</v>
      </c>
      <c r="E24" s="34"/>
      <c r="F24" s="41">
        <v>7</v>
      </c>
      <c r="G24" s="41">
        <v>12</v>
      </c>
      <c r="H24" s="41">
        <v>13</v>
      </c>
      <c r="I24" s="41">
        <v>17</v>
      </c>
      <c r="J24" s="41"/>
      <c r="K24" s="41"/>
      <c r="L24" s="42"/>
      <c r="M24" s="43"/>
      <c r="N24" s="44"/>
      <c r="O24" s="44"/>
      <c r="P24" s="42">
        <v>2</v>
      </c>
      <c r="Q24" s="43"/>
      <c r="R24" s="42">
        <v>2</v>
      </c>
      <c r="S24" s="42"/>
      <c r="T24" s="43"/>
      <c r="U24" s="43"/>
      <c r="V24" s="43"/>
      <c r="W24" s="43"/>
      <c r="X24" s="44"/>
      <c r="Y24" s="43"/>
      <c r="Z24" s="44"/>
      <c r="AA24" s="43"/>
      <c r="AB24" s="43"/>
      <c r="AC24" s="43"/>
      <c r="AD24" s="43"/>
      <c r="AE24" s="43"/>
      <c r="AF24" s="42" t="s">
        <v>473</v>
      </c>
      <c r="AG24" s="32">
        <f t="shared" si="0"/>
        <v>395</v>
      </c>
      <c r="AH24" s="32">
        <v>395</v>
      </c>
    </row>
    <row r="25" spans="1:34" s="33" customFormat="1" ht="100" customHeight="1" x14ac:dyDescent="0.95">
      <c r="A25" s="34">
        <v>18</v>
      </c>
      <c r="B25" s="39" t="s">
        <v>296</v>
      </c>
      <c r="C25" s="40">
        <v>325577</v>
      </c>
      <c r="D25" s="34">
        <v>325856</v>
      </c>
      <c r="E25" s="34"/>
      <c r="F25" s="41">
        <v>7</v>
      </c>
      <c r="G25" s="41">
        <v>12</v>
      </c>
      <c r="H25" s="41">
        <v>13</v>
      </c>
      <c r="I25" s="41">
        <v>17</v>
      </c>
      <c r="J25" s="41"/>
      <c r="K25" s="41"/>
      <c r="L25" s="42">
        <v>1</v>
      </c>
      <c r="M25" s="43"/>
      <c r="N25" s="43"/>
      <c r="O25" s="44"/>
      <c r="P25" s="42">
        <v>1</v>
      </c>
      <c r="Q25" s="43"/>
      <c r="R25" s="42">
        <v>1</v>
      </c>
      <c r="S25" s="42"/>
      <c r="T25" s="43"/>
      <c r="U25" s="43"/>
      <c r="V25" s="43"/>
      <c r="W25" s="43">
        <v>10</v>
      </c>
      <c r="X25" s="44"/>
      <c r="Y25" s="44"/>
      <c r="Z25" s="44"/>
      <c r="AA25" s="44"/>
      <c r="AB25" s="43"/>
      <c r="AC25" s="43"/>
      <c r="AD25" s="43">
        <v>2</v>
      </c>
      <c r="AE25" s="43"/>
      <c r="AF25" s="42" t="s">
        <v>474</v>
      </c>
      <c r="AG25" s="32">
        <f t="shared" si="0"/>
        <v>279</v>
      </c>
      <c r="AH25" s="32">
        <v>279</v>
      </c>
    </row>
    <row r="26" spans="1:34" s="33" customFormat="1" ht="100" customHeight="1" x14ac:dyDescent="0.95">
      <c r="A26" s="34">
        <v>19</v>
      </c>
      <c r="B26" s="39" t="s">
        <v>297</v>
      </c>
      <c r="C26" s="34">
        <v>325856</v>
      </c>
      <c r="D26" s="40">
        <v>326062</v>
      </c>
      <c r="E26" s="34"/>
      <c r="F26" s="41">
        <v>7</v>
      </c>
      <c r="G26" s="41">
        <v>12</v>
      </c>
      <c r="H26" s="41">
        <v>13</v>
      </c>
      <c r="I26" s="41">
        <v>17</v>
      </c>
      <c r="J26" s="41"/>
      <c r="K26" s="41"/>
      <c r="L26" s="42"/>
      <c r="M26" s="43"/>
      <c r="N26" s="43"/>
      <c r="O26" s="44"/>
      <c r="P26" s="42">
        <v>1</v>
      </c>
      <c r="Q26" s="43">
        <v>1</v>
      </c>
      <c r="R26" s="42"/>
      <c r="S26" s="42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2" t="s">
        <v>475</v>
      </c>
      <c r="AG26" s="32">
        <f t="shared" si="0"/>
        <v>206</v>
      </c>
      <c r="AH26" s="32">
        <v>206</v>
      </c>
    </row>
    <row r="27" spans="1:34" s="33" customFormat="1" ht="100" customHeight="1" x14ac:dyDescent="0.95">
      <c r="A27" s="34">
        <v>20</v>
      </c>
      <c r="B27" s="45" t="s">
        <v>298</v>
      </c>
      <c r="C27" s="40">
        <v>326062</v>
      </c>
      <c r="D27" s="40">
        <v>326297</v>
      </c>
      <c r="E27" s="34"/>
      <c r="F27" s="41">
        <v>7</v>
      </c>
      <c r="G27" s="41">
        <v>12</v>
      </c>
      <c r="H27" s="41">
        <v>13</v>
      </c>
      <c r="I27" s="41">
        <v>17</v>
      </c>
      <c r="J27" s="41"/>
      <c r="K27" s="41"/>
      <c r="L27" s="42"/>
      <c r="M27" s="43"/>
      <c r="N27" s="44"/>
      <c r="O27" s="44"/>
      <c r="P27" s="42">
        <v>1</v>
      </c>
      <c r="Q27" s="43">
        <v>1</v>
      </c>
      <c r="R27" s="42"/>
      <c r="S27" s="42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2" t="s">
        <v>475</v>
      </c>
      <c r="AG27" s="32">
        <f t="shared" si="0"/>
        <v>235</v>
      </c>
      <c r="AH27" s="32">
        <v>235</v>
      </c>
    </row>
    <row r="28" spans="1:34" s="33" customFormat="1" ht="100" customHeight="1" x14ac:dyDescent="0.95">
      <c r="A28" s="34">
        <v>21</v>
      </c>
      <c r="B28" s="39" t="s">
        <v>299</v>
      </c>
      <c r="C28" s="40">
        <v>326297</v>
      </c>
      <c r="D28" s="34">
        <v>326691</v>
      </c>
      <c r="E28" s="34"/>
      <c r="F28" s="41">
        <v>7</v>
      </c>
      <c r="G28" s="41">
        <v>12</v>
      </c>
      <c r="H28" s="41">
        <v>13</v>
      </c>
      <c r="I28" s="41">
        <v>17</v>
      </c>
      <c r="J28" s="41"/>
      <c r="K28" s="41"/>
      <c r="L28" s="42"/>
      <c r="M28" s="42"/>
      <c r="N28" s="43"/>
      <c r="O28" s="43"/>
      <c r="P28" s="42">
        <v>1</v>
      </c>
      <c r="Q28" s="43"/>
      <c r="R28" s="42">
        <v>2</v>
      </c>
      <c r="S28" s="42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>
        <v>4</v>
      </c>
      <c r="AE28" s="43"/>
      <c r="AF28" s="42" t="s">
        <v>491</v>
      </c>
      <c r="AG28" s="32">
        <f t="shared" si="0"/>
        <v>394</v>
      </c>
      <c r="AH28" s="32">
        <v>394</v>
      </c>
    </row>
    <row r="29" spans="1:34" s="33" customFormat="1" ht="100" customHeight="1" x14ac:dyDescent="0.95">
      <c r="A29" s="34">
        <v>22</v>
      </c>
      <c r="B29" s="39" t="s">
        <v>300</v>
      </c>
      <c r="C29" s="34">
        <v>326691</v>
      </c>
      <c r="D29" s="34">
        <v>326738</v>
      </c>
      <c r="E29" s="34"/>
      <c r="F29" s="41">
        <v>7</v>
      </c>
      <c r="G29" s="41">
        <v>12</v>
      </c>
      <c r="H29" s="41">
        <v>13</v>
      </c>
      <c r="I29" s="41">
        <v>17</v>
      </c>
      <c r="J29" s="41"/>
      <c r="K29" s="41"/>
      <c r="L29" s="42"/>
      <c r="M29" s="43"/>
      <c r="N29" s="43"/>
      <c r="O29" s="43"/>
      <c r="P29" s="42"/>
      <c r="Q29" s="43"/>
      <c r="R29" s="42"/>
      <c r="S29" s="42"/>
      <c r="T29" s="43"/>
      <c r="U29" s="43"/>
      <c r="V29" s="43"/>
      <c r="W29" s="43"/>
      <c r="X29" s="43">
        <v>1</v>
      </c>
      <c r="Y29" s="43">
        <v>1</v>
      </c>
      <c r="Z29" s="44"/>
      <c r="AA29" s="43"/>
      <c r="AB29" s="43"/>
      <c r="AC29" s="43"/>
      <c r="AD29" s="43"/>
      <c r="AE29" s="43"/>
      <c r="AF29" s="42" t="s">
        <v>492</v>
      </c>
      <c r="AG29" s="32">
        <f t="shared" si="0"/>
        <v>47</v>
      </c>
      <c r="AH29" s="32">
        <v>47</v>
      </c>
    </row>
    <row r="30" spans="1:34" s="33" customFormat="1" ht="100" customHeight="1" x14ac:dyDescent="0.95">
      <c r="A30" s="34">
        <v>23</v>
      </c>
      <c r="B30" s="39" t="s">
        <v>301</v>
      </c>
      <c r="C30" s="34">
        <v>326738</v>
      </c>
      <c r="D30" s="40">
        <v>327127</v>
      </c>
      <c r="E30" s="34"/>
      <c r="F30" s="41">
        <v>7</v>
      </c>
      <c r="G30" s="41">
        <v>12</v>
      </c>
      <c r="H30" s="41">
        <v>13</v>
      </c>
      <c r="I30" s="41">
        <v>17</v>
      </c>
      <c r="J30" s="41"/>
      <c r="K30" s="41"/>
      <c r="L30" s="42"/>
      <c r="M30" s="43"/>
      <c r="N30" s="43"/>
      <c r="O30" s="44"/>
      <c r="P30" s="42"/>
      <c r="Q30" s="43"/>
      <c r="R30" s="42">
        <v>2</v>
      </c>
      <c r="S30" s="42"/>
      <c r="T30" s="43"/>
      <c r="U30" s="43"/>
      <c r="V30" s="43"/>
      <c r="W30" s="43"/>
      <c r="X30" s="44"/>
      <c r="Y30" s="44"/>
      <c r="Z30" s="44"/>
      <c r="AA30" s="44"/>
      <c r="AB30" s="43"/>
      <c r="AC30" s="43"/>
      <c r="AD30" s="43">
        <v>4</v>
      </c>
      <c r="AE30" s="43"/>
      <c r="AF30" s="42" t="s">
        <v>511</v>
      </c>
      <c r="AG30" s="32">
        <f t="shared" si="0"/>
        <v>389</v>
      </c>
      <c r="AH30" s="32">
        <v>389</v>
      </c>
    </row>
    <row r="31" spans="1:34" s="33" customFormat="1" ht="100" customHeight="1" x14ac:dyDescent="0.95">
      <c r="A31" s="34">
        <v>24</v>
      </c>
      <c r="B31" s="39" t="s">
        <v>302</v>
      </c>
      <c r="C31" s="40">
        <v>327127</v>
      </c>
      <c r="D31" s="40">
        <v>327519</v>
      </c>
      <c r="E31" s="34"/>
      <c r="F31" s="41">
        <v>7</v>
      </c>
      <c r="G31" s="41">
        <v>12</v>
      </c>
      <c r="H31" s="41">
        <v>13</v>
      </c>
      <c r="I31" s="41">
        <v>17</v>
      </c>
      <c r="J31" s="41"/>
      <c r="K31" s="41"/>
      <c r="L31" s="42"/>
      <c r="M31" s="43"/>
      <c r="N31" s="44"/>
      <c r="O31" s="44"/>
      <c r="P31" s="42"/>
      <c r="Q31" s="43"/>
      <c r="R31" s="42">
        <v>1</v>
      </c>
      <c r="S31" s="42">
        <v>1</v>
      </c>
      <c r="T31" s="43"/>
      <c r="U31" s="43"/>
      <c r="V31" s="43"/>
      <c r="W31" s="43"/>
      <c r="X31" s="44"/>
      <c r="Y31" s="44"/>
      <c r="Z31" s="44"/>
      <c r="AA31" s="43">
        <v>2</v>
      </c>
      <c r="AB31" s="43"/>
      <c r="AC31" s="43">
        <v>4</v>
      </c>
      <c r="AD31" s="43"/>
      <c r="AE31" s="43"/>
      <c r="AF31" s="42" t="s">
        <v>512</v>
      </c>
      <c r="AG31" s="32">
        <f t="shared" si="0"/>
        <v>392</v>
      </c>
      <c r="AH31" s="32">
        <v>392</v>
      </c>
    </row>
    <row r="32" spans="1:34" s="33" customFormat="1" ht="100" customHeight="1" x14ac:dyDescent="0.95">
      <c r="A32" s="34">
        <v>25</v>
      </c>
      <c r="B32" s="39" t="s">
        <v>303</v>
      </c>
      <c r="C32" s="40">
        <v>327519</v>
      </c>
      <c r="D32" s="34">
        <v>327907</v>
      </c>
      <c r="E32" s="34"/>
      <c r="F32" s="41">
        <v>7</v>
      </c>
      <c r="G32" s="41">
        <v>12</v>
      </c>
      <c r="H32" s="41">
        <v>13</v>
      </c>
      <c r="I32" s="41">
        <v>17</v>
      </c>
      <c r="J32" s="41"/>
      <c r="K32" s="41"/>
      <c r="L32" s="42"/>
      <c r="M32" s="43"/>
      <c r="N32" s="47"/>
      <c r="O32" s="44"/>
      <c r="P32" s="42"/>
      <c r="Q32" s="43"/>
      <c r="R32" s="42">
        <v>2</v>
      </c>
      <c r="S32" s="42"/>
      <c r="T32" s="43"/>
      <c r="U32" s="43"/>
      <c r="V32" s="43"/>
      <c r="W32" s="43"/>
      <c r="X32" s="43"/>
      <c r="Y32" s="43"/>
      <c r="Z32" s="43"/>
      <c r="AA32" s="43">
        <v>2</v>
      </c>
      <c r="AB32" s="43"/>
      <c r="AC32" s="43"/>
      <c r="AD32" s="43">
        <v>4</v>
      </c>
      <c r="AE32" s="43"/>
      <c r="AF32" s="42" t="s">
        <v>513</v>
      </c>
      <c r="AG32" s="32">
        <f t="shared" si="0"/>
        <v>388</v>
      </c>
      <c r="AH32" s="32">
        <v>388</v>
      </c>
    </row>
    <row r="33" spans="1:218" s="33" customFormat="1" ht="100" customHeight="1" x14ac:dyDescent="0.95">
      <c r="A33" s="34">
        <v>26</v>
      </c>
      <c r="B33" s="39" t="s">
        <v>304</v>
      </c>
      <c r="C33" s="34">
        <v>327907</v>
      </c>
      <c r="D33" s="34">
        <v>328103</v>
      </c>
      <c r="E33" s="34"/>
      <c r="F33" s="41">
        <v>7</v>
      </c>
      <c r="G33" s="41">
        <v>12</v>
      </c>
      <c r="H33" s="41">
        <v>13</v>
      </c>
      <c r="I33" s="41">
        <v>17</v>
      </c>
      <c r="J33" s="41"/>
      <c r="K33" s="41"/>
      <c r="L33" s="42"/>
      <c r="M33" s="43"/>
      <c r="N33" s="47"/>
      <c r="O33" s="44"/>
      <c r="P33" s="42"/>
      <c r="Q33" s="43"/>
      <c r="R33" s="42">
        <v>1</v>
      </c>
      <c r="S33" s="42"/>
      <c r="T33" s="43"/>
      <c r="U33" s="43"/>
      <c r="V33" s="43"/>
      <c r="W33" s="43"/>
      <c r="X33" s="43"/>
      <c r="Y33" s="43"/>
      <c r="Z33" s="43">
        <v>1</v>
      </c>
      <c r="AA33" s="43"/>
      <c r="AB33" s="43"/>
      <c r="AC33" s="43"/>
      <c r="AD33" s="43"/>
      <c r="AE33" s="43"/>
      <c r="AF33" s="42" t="s">
        <v>523</v>
      </c>
      <c r="AG33" s="32">
        <f t="shared" ref="AG33:AG34" si="1">D33-C33</f>
        <v>196</v>
      </c>
      <c r="AH33" s="32">
        <v>196</v>
      </c>
    </row>
    <row r="34" spans="1:218" s="33" customFormat="1" ht="100" customHeight="1" x14ac:dyDescent="0.95">
      <c r="A34" s="34">
        <v>27</v>
      </c>
      <c r="B34" s="48" t="s">
        <v>305</v>
      </c>
      <c r="C34" s="50"/>
      <c r="D34" s="49"/>
      <c r="E34" s="49"/>
      <c r="F34" s="51"/>
      <c r="G34" s="51"/>
      <c r="H34" s="51"/>
      <c r="I34" s="51"/>
      <c r="J34" s="51"/>
      <c r="K34" s="51"/>
      <c r="L34" s="52"/>
      <c r="M34" s="53"/>
      <c r="N34" s="108"/>
      <c r="O34" s="54"/>
      <c r="P34" s="52"/>
      <c r="Q34" s="53"/>
      <c r="R34" s="52"/>
      <c r="S34" s="52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2" t="s">
        <v>100</v>
      </c>
      <c r="AG34" s="32">
        <f t="shared" si="1"/>
        <v>0</v>
      </c>
      <c r="AH34" s="32" t="s">
        <v>213</v>
      </c>
    </row>
    <row r="35" spans="1:218" s="33" customFormat="1" ht="100" customHeight="1" x14ac:dyDescent="0.95">
      <c r="A35" s="34">
        <v>26</v>
      </c>
      <c r="B35" s="93" t="s">
        <v>306</v>
      </c>
      <c r="C35" s="105"/>
      <c r="D35" s="100"/>
      <c r="E35" s="100"/>
      <c r="F35" s="101">
        <v>7</v>
      </c>
      <c r="G35" s="101">
        <v>12</v>
      </c>
      <c r="H35" s="101">
        <v>14</v>
      </c>
      <c r="I35" s="101">
        <v>16</v>
      </c>
      <c r="J35" s="101"/>
      <c r="K35" s="101"/>
      <c r="L35" s="102"/>
      <c r="M35" s="103"/>
      <c r="N35" s="107"/>
      <c r="O35" s="104"/>
      <c r="P35" s="102"/>
      <c r="Q35" s="103"/>
      <c r="R35" s="102"/>
      <c r="S35" s="102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2" t="s">
        <v>107</v>
      </c>
      <c r="AG35" s="32">
        <f t="shared" si="0"/>
        <v>0</v>
      </c>
      <c r="AH35" s="32" t="s">
        <v>214</v>
      </c>
    </row>
    <row r="36" spans="1:218" s="33" customFormat="1" ht="100" customHeight="1" x14ac:dyDescent="0.95">
      <c r="A36" s="34">
        <v>27</v>
      </c>
      <c r="B36" s="39" t="s">
        <v>307</v>
      </c>
      <c r="C36" s="34">
        <v>328103</v>
      </c>
      <c r="D36" s="34">
        <v>328670</v>
      </c>
      <c r="E36" s="34"/>
      <c r="F36" s="41">
        <v>7</v>
      </c>
      <c r="G36" s="41">
        <v>12</v>
      </c>
      <c r="H36" s="41">
        <v>13</v>
      </c>
      <c r="I36" s="41">
        <v>17</v>
      </c>
      <c r="J36" s="41"/>
      <c r="K36" s="41"/>
      <c r="L36" s="42"/>
      <c r="M36" s="43"/>
      <c r="N36" s="47"/>
      <c r="O36" s="44"/>
      <c r="P36" s="42"/>
      <c r="Q36" s="43"/>
      <c r="R36" s="42">
        <v>2</v>
      </c>
      <c r="S36" s="42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>
        <v>4</v>
      </c>
      <c r="AE36" s="43"/>
      <c r="AF36" s="42" t="s">
        <v>539</v>
      </c>
      <c r="AG36" s="32">
        <f t="shared" si="0"/>
        <v>567</v>
      </c>
      <c r="AH36" s="32">
        <v>567</v>
      </c>
    </row>
    <row r="37" spans="1:218" s="33" customFormat="1" ht="100" customHeight="1" x14ac:dyDescent="0.95">
      <c r="A37" s="34">
        <v>28</v>
      </c>
      <c r="B37" s="39" t="s">
        <v>308</v>
      </c>
      <c r="C37" s="34">
        <v>328670</v>
      </c>
      <c r="D37" s="40">
        <v>328817</v>
      </c>
      <c r="E37" s="34"/>
      <c r="F37" s="41">
        <v>7</v>
      </c>
      <c r="G37" s="41">
        <v>12</v>
      </c>
      <c r="H37" s="41">
        <v>13</v>
      </c>
      <c r="I37" s="41">
        <v>17</v>
      </c>
      <c r="J37" s="41"/>
      <c r="K37" s="41"/>
      <c r="L37" s="42"/>
      <c r="M37" s="43"/>
      <c r="N37" s="43"/>
      <c r="O37" s="43"/>
      <c r="P37" s="42"/>
      <c r="Q37" s="43"/>
      <c r="R37" s="42"/>
      <c r="S37" s="42"/>
      <c r="T37" s="43"/>
      <c r="U37" s="43"/>
      <c r="V37" s="43"/>
      <c r="W37" s="43">
        <v>7</v>
      </c>
      <c r="X37" s="43"/>
      <c r="Y37" s="43">
        <v>3</v>
      </c>
      <c r="Z37" s="43"/>
      <c r="AA37" s="43"/>
      <c r="AB37" s="43"/>
      <c r="AC37" s="43"/>
      <c r="AD37" s="43"/>
      <c r="AE37" s="43"/>
      <c r="AF37" s="42" t="s">
        <v>542</v>
      </c>
      <c r="AG37" s="32">
        <f t="shared" ref="AG37" si="2">D37-C37</f>
        <v>147</v>
      </c>
      <c r="AH37" s="32">
        <v>147</v>
      </c>
    </row>
    <row r="38" spans="1:218" s="33" customFormat="1" ht="100" customHeight="1" thickBot="1" x14ac:dyDescent="1">
      <c r="A38" s="34">
        <v>28</v>
      </c>
      <c r="B38" s="39" t="s">
        <v>309</v>
      </c>
      <c r="C38" s="40">
        <v>328817</v>
      </c>
      <c r="D38" s="40">
        <v>329013</v>
      </c>
      <c r="E38" s="34"/>
      <c r="F38" s="41">
        <v>7</v>
      </c>
      <c r="G38" s="41">
        <v>12</v>
      </c>
      <c r="H38" s="41">
        <v>13</v>
      </c>
      <c r="I38" s="41">
        <v>17</v>
      </c>
      <c r="J38" s="41"/>
      <c r="K38" s="41"/>
      <c r="L38" s="42"/>
      <c r="M38" s="43"/>
      <c r="N38" s="43"/>
      <c r="O38" s="43">
        <v>1</v>
      </c>
      <c r="P38" s="42"/>
      <c r="Q38" s="43"/>
      <c r="R38" s="42">
        <v>1</v>
      </c>
      <c r="S38" s="42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>
        <v>2</v>
      </c>
      <c r="AE38" s="43"/>
      <c r="AF38" s="42" t="s">
        <v>545</v>
      </c>
      <c r="AG38" s="32">
        <f t="shared" si="0"/>
        <v>196</v>
      </c>
      <c r="AH38" s="32">
        <v>196</v>
      </c>
    </row>
    <row r="39" spans="1:218" s="67" customFormat="1" ht="84.75" customHeight="1" thickTop="1" thickBot="1" x14ac:dyDescent="1">
      <c r="A39" s="317" t="s">
        <v>22</v>
      </c>
      <c r="B39" s="318"/>
      <c r="C39" s="57"/>
      <c r="D39" s="58"/>
      <c r="E39" s="59"/>
      <c r="F39" s="60"/>
      <c r="G39" s="61"/>
      <c r="H39" s="61"/>
      <c r="I39" s="61"/>
      <c r="J39" s="61"/>
      <c r="K39" s="62"/>
      <c r="L39" s="63">
        <f t="shared" ref="L39:AD39" si="3">SUM(L8:L38)</f>
        <v>1</v>
      </c>
      <c r="M39" s="64">
        <f t="shared" si="3"/>
        <v>1</v>
      </c>
      <c r="N39" s="65">
        <f t="shared" si="3"/>
        <v>1</v>
      </c>
      <c r="O39" s="65">
        <f t="shared" si="3"/>
        <v>1</v>
      </c>
      <c r="P39" s="63">
        <f t="shared" si="3"/>
        <v>15</v>
      </c>
      <c r="Q39" s="64">
        <f t="shared" si="3"/>
        <v>2</v>
      </c>
      <c r="R39" s="63">
        <f t="shared" si="3"/>
        <v>25</v>
      </c>
      <c r="S39" s="63">
        <f t="shared" si="3"/>
        <v>6</v>
      </c>
      <c r="T39" s="64">
        <f t="shared" si="3"/>
        <v>3</v>
      </c>
      <c r="U39" s="64">
        <f t="shared" ref="U39:V39" si="4">SUM(U8:U38)</f>
        <v>1</v>
      </c>
      <c r="V39" s="64">
        <f t="shared" si="4"/>
        <v>1</v>
      </c>
      <c r="W39" s="64">
        <f t="shared" si="3"/>
        <v>17</v>
      </c>
      <c r="X39" s="66">
        <f t="shared" si="3"/>
        <v>1</v>
      </c>
      <c r="Y39" s="66">
        <f t="shared" si="3"/>
        <v>4</v>
      </c>
      <c r="Z39" s="66">
        <f>SUM(Z8:Z38)</f>
        <v>1</v>
      </c>
      <c r="AA39" s="64">
        <f t="shared" si="3"/>
        <v>4</v>
      </c>
      <c r="AB39" s="64">
        <f t="shared" si="3"/>
        <v>0</v>
      </c>
      <c r="AC39" s="64">
        <f t="shared" si="3"/>
        <v>20</v>
      </c>
      <c r="AD39" s="64">
        <f t="shared" si="3"/>
        <v>28</v>
      </c>
      <c r="AE39" s="63">
        <f>SUM(AE7:AE38)</f>
        <v>0</v>
      </c>
      <c r="AF39" s="63"/>
      <c r="AG39" s="32"/>
      <c r="AH39" s="32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</row>
    <row r="40" spans="1:218" s="67" customFormat="1" ht="47.25" customHeight="1" thickTop="1" thickBot="1" x14ac:dyDescent="1">
      <c r="A40" s="319"/>
      <c r="B40" s="320"/>
      <c r="C40" s="68"/>
      <c r="D40" s="69"/>
      <c r="E40" s="70"/>
      <c r="F40" s="323"/>
      <c r="G40" s="324"/>
      <c r="H40" s="324"/>
      <c r="I40" s="324"/>
      <c r="J40" s="324"/>
      <c r="K40" s="69"/>
      <c r="L40" s="292" t="s">
        <v>30</v>
      </c>
      <c r="M40" s="294" t="s">
        <v>46</v>
      </c>
      <c r="N40" s="292" t="s">
        <v>313</v>
      </c>
      <c r="O40" s="294" t="s">
        <v>48</v>
      </c>
      <c r="P40" s="294" t="s">
        <v>35</v>
      </c>
      <c r="Q40" s="331" t="s">
        <v>28</v>
      </c>
      <c r="R40" s="294" t="s">
        <v>53</v>
      </c>
      <c r="S40" s="294" t="s">
        <v>57</v>
      </c>
      <c r="T40" s="294" t="s">
        <v>58</v>
      </c>
      <c r="U40" s="294" t="s">
        <v>456</v>
      </c>
      <c r="V40" s="294" t="s">
        <v>34</v>
      </c>
      <c r="W40" s="294" t="s">
        <v>29</v>
      </c>
      <c r="X40" s="292" t="s">
        <v>193</v>
      </c>
      <c r="Y40" s="292" t="s">
        <v>333</v>
      </c>
      <c r="Z40" s="292" t="s">
        <v>526</v>
      </c>
      <c r="AA40" s="292" t="s">
        <v>536</v>
      </c>
      <c r="AB40" s="294" t="s">
        <v>198</v>
      </c>
      <c r="AC40" s="294" t="s">
        <v>535</v>
      </c>
      <c r="AD40" s="294" t="s">
        <v>548</v>
      </c>
      <c r="AE40" s="329"/>
      <c r="AF40" s="294" t="s">
        <v>23</v>
      </c>
      <c r="AG40" s="32"/>
      <c r="AH40" s="32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</row>
    <row r="41" spans="1:218" s="67" customFormat="1" ht="204.75" customHeight="1" thickTop="1" x14ac:dyDescent="0.95">
      <c r="A41" s="319"/>
      <c r="B41" s="320"/>
      <c r="C41" s="68"/>
      <c r="D41" s="69"/>
      <c r="E41" s="70"/>
      <c r="F41" s="71"/>
      <c r="G41" s="325"/>
      <c r="H41" s="325"/>
      <c r="I41" s="325"/>
      <c r="J41" s="325"/>
      <c r="K41" s="70"/>
      <c r="L41" s="293"/>
      <c r="M41" s="295"/>
      <c r="N41" s="293"/>
      <c r="O41" s="295"/>
      <c r="P41" s="295"/>
      <c r="Q41" s="332"/>
      <c r="R41" s="295"/>
      <c r="S41" s="295"/>
      <c r="T41" s="295"/>
      <c r="U41" s="295"/>
      <c r="V41" s="295"/>
      <c r="W41" s="295"/>
      <c r="X41" s="293"/>
      <c r="Y41" s="293"/>
      <c r="Z41" s="293"/>
      <c r="AA41" s="293"/>
      <c r="AB41" s="295"/>
      <c r="AC41" s="295"/>
      <c r="AD41" s="295"/>
      <c r="AE41" s="330"/>
      <c r="AF41" s="295"/>
      <c r="AG41" s="32"/>
      <c r="AH41" s="32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</row>
    <row r="42" spans="1:218" s="67" customFormat="1" ht="68.25" customHeight="1" x14ac:dyDescent="0.95">
      <c r="A42" s="321"/>
      <c r="B42" s="322"/>
      <c r="C42" s="72"/>
      <c r="D42" s="73"/>
      <c r="E42" s="74"/>
      <c r="F42" s="326"/>
      <c r="G42" s="327"/>
      <c r="H42" s="327"/>
      <c r="I42" s="327"/>
      <c r="J42" s="327"/>
      <c r="K42" s="328"/>
      <c r="L42" s="75">
        <f>L39*3200</f>
        <v>3200</v>
      </c>
      <c r="M42" s="76">
        <f>M39*4000</f>
        <v>4000</v>
      </c>
      <c r="N42" s="75">
        <f>N39*8000</f>
        <v>8000</v>
      </c>
      <c r="O42" s="77">
        <f>O39*38400</f>
        <v>38400</v>
      </c>
      <c r="P42" s="75">
        <f>P39*68000</f>
        <v>1020000</v>
      </c>
      <c r="Q42" s="78">
        <f>Q39*84000</f>
        <v>168000</v>
      </c>
      <c r="R42" s="75">
        <f>R39*76000</f>
        <v>1900000</v>
      </c>
      <c r="S42" s="76">
        <f>S39*84000</f>
        <v>504000</v>
      </c>
      <c r="T42" s="76">
        <f>T39*80000</f>
        <v>240000</v>
      </c>
      <c r="U42" s="76">
        <f>U39*18400</f>
        <v>18400</v>
      </c>
      <c r="V42" s="76">
        <f>V39*8800</f>
        <v>8800</v>
      </c>
      <c r="W42" s="76">
        <f>W39*4800</f>
        <v>81600</v>
      </c>
      <c r="X42" s="79">
        <f>X39*6400</f>
        <v>6400</v>
      </c>
      <c r="Y42" s="76">
        <f>Y39*7200</f>
        <v>28800</v>
      </c>
      <c r="Z42" s="79">
        <f>Z39*20800</f>
        <v>20800</v>
      </c>
      <c r="AA42" s="76">
        <f>AA39*56800</f>
        <v>227200</v>
      </c>
      <c r="AB42" s="76"/>
      <c r="AC42" s="76">
        <f>2*76000</f>
        <v>152000</v>
      </c>
      <c r="AD42" s="75">
        <f>2*76000</f>
        <v>152000</v>
      </c>
      <c r="AE42" s="80"/>
      <c r="AF42" s="75">
        <f>SUM(L42:AD42)</f>
        <v>4581600</v>
      </c>
      <c r="AG42" s="32"/>
      <c r="AH42" s="32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</row>
    <row r="43" spans="1:218" s="67" customFormat="1" ht="49.5" x14ac:dyDescent="0.95">
      <c r="N43" s="81"/>
      <c r="AH43" s="82"/>
    </row>
    <row r="44" spans="1:218" s="8" customFormat="1" ht="49.5" x14ac:dyDescent="0.95">
      <c r="A44" s="298" t="s">
        <v>0</v>
      </c>
      <c r="B44" s="298"/>
      <c r="C44" s="1" t="s">
        <v>1</v>
      </c>
      <c r="D44" s="1" t="s">
        <v>2</v>
      </c>
      <c r="E44" s="1"/>
      <c r="F44" s="1"/>
      <c r="G44" s="1"/>
      <c r="H44" s="1"/>
      <c r="I44" s="1"/>
      <c r="J44" s="1"/>
      <c r="K44" s="1"/>
      <c r="L44" s="2"/>
      <c r="M44" s="3"/>
      <c r="N44" s="4"/>
      <c r="O44" s="5"/>
      <c r="P44" s="2"/>
      <c r="Q44" s="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5"/>
      <c r="AG44" s="6"/>
      <c r="AH44" s="6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</row>
    <row r="45" spans="1:218" s="8" customFormat="1" ht="50.5" x14ac:dyDescent="0.95">
      <c r="A45" s="298" t="s">
        <v>3</v>
      </c>
      <c r="B45" s="298"/>
      <c r="C45" s="1" t="s">
        <v>1</v>
      </c>
      <c r="D45" s="83" t="s">
        <v>40</v>
      </c>
      <c r="E45" s="1"/>
      <c r="F45" s="1"/>
      <c r="G45" s="1"/>
      <c r="H45" s="1"/>
      <c r="I45" s="298" t="s">
        <v>278</v>
      </c>
      <c r="J45" s="298"/>
      <c r="K45" s="298"/>
      <c r="L45" s="298"/>
      <c r="M45" s="298"/>
      <c r="N45" s="298"/>
      <c r="O45" s="298"/>
      <c r="P45" s="298"/>
      <c r="Q45" s="298"/>
      <c r="R45" s="298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6"/>
      <c r="AH45" s="6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</row>
    <row r="46" spans="1:218" s="8" customFormat="1" ht="50.5" x14ac:dyDescent="0.95">
      <c r="A46" s="299" t="s">
        <v>4</v>
      </c>
      <c r="B46" s="299"/>
      <c r="C46" s="1" t="s">
        <v>1</v>
      </c>
      <c r="D46" s="84" t="s">
        <v>407</v>
      </c>
      <c r="E46" s="9"/>
      <c r="F46" s="1"/>
      <c r="G46" s="9"/>
      <c r="H46" s="9"/>
      <c r="I46" s="10"/>
      <c r="J46" s="10"/>
      <c r="K46" s="10"/>
      <c r="L46" s="11"/>
      <c r="M46" s="3"/>
      <c r="N46" s="4"/>
      <c r="O46" s="11"/>
      <c r="P46" s="11"/>
      <c r="Q46" s="3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5"/>
      <c r="AG46" s="6"/>
      <c r="AH46" s="6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</row>
    <row r="47" spans="1:218" s="15" customFormat="1" ht="49.5" x14ac:dyDescent="0.95">
      <c r="A47" s="300" t="s">
        <v>5</v>
      </c>
      <c r="B47" s="300" t="s">
        <v>6</v>
      </c>
      <c r="C47" s="303" t="s">
        <v>7</v>
      </c>
      <c r="D47" s="304"/>
      <c r="E47" s="12" t="s">
        <v>8</v>
      </c>
      <c r="F47" s="305" t="s">
        <v>9</v>
      </c>
      <c r="G47" s="306"/>
      <c r="H47" s="306"/>
      <c r="I47" s="306"/>
      <c r="J47" s="306"/>
      <c r="K47" s="307"/>
      <c r="L47" s="308" t="s">
        <v>10</v>
      </c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296" t="s">
        <v>11</v>
      </c>
      <c r="AF47" s="296" t="s">
        <v>12</v>
      </c>
      <c r="AG47" s="13"/>
      <c r="AH47" s="13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</row>
    <row r="48" spans="1:218" s="15" customFormat="1" ht="45.75" customHeight="1" x14ac:dyDescent="0.95">
      <c r="A48" s="301"/>
      <c r="B48" s="301"/>
      <c r="C48" s="300" t="s">
        <v>13</v>
      </c>
      <c r="D48" s="300" t="s">
        <v>14</v>
      </c>
      <c r="E48" s="301" t="s">
        <v>15</v>
      </c>
      <c r="F48" s="311" t="s">
        <v>16</v>
      </c>
      <c r="G48" s="312"/>
      <c r="H48" s="312"/>
      <c r="I48" s="312"/>
      <c r="J48" s="312"/>
      <c r="K48" s="313"/>
      <c r="L48" s="296" t="s">
        <v>17</v>
      </c>
      <c r="M48" s="296" t="s">
        <v>45</v>
      </c>
      <c r="N48" s="296" t="s">
        <v>194</v>
      </c>
      <c r="O48" s="296" t="s">
        <v>47</v>
      </c>
      <c r="P48" s="296" t="s">
        <v>18</v>
      </c>
      <c r="Q48" s="316" t="s">
        <v>31</v>
      </c>
      <c r="R48" s="296" t="s">
        <v>54</v>
      </c>
      <c r="S48" s="314" t="s">
        <v>56</v>
      </c>
      <c r="T48" s="314" t="s">
        <v>59</v>
      </c>
      <c r="U48" s="296" t="s">
        <v>312</v>
      </c>
      <c r="V48" s="296" t="s">
        <v>326</v>
      </c>
      <c r="W48" s="296" t="s">
        <v>493</v>
      </c>
      <c r="X48" s="296" t="s">
        <v>495</v>
      </c>
      <c r="Y48" s="296" t="s">
        <v>138</v>
      </c>
      <c r="Z48" s="296" t="s">
        <v>32</v>
      </c>
      <c r="AA48" s="296" t="s">
        <v>139</v>
      </c>
      <c r="AB48" s="296" t="s">
        <v>111</v>
      </c>
      <c r="AC48" s="296" t="s">
        <v>535</v>
      </c>
      <c r="AD48" s="296" t="s">
        <v>66</v>
      </c>
      <c r="AE48" s="310"/>
      <c r="AF48" s="310"/>
      <c r="AG48" s="13"/>
      <c r="AH48" s="13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</row>
    <row r="49" spans="1:218" s="15" customFormat="1" ht="192.75" customHeight="1" x14ac:dyDescent="0.95">
      <c r="A49" s="302"/>
      <c r="B49" s="302"/>
      <c r="C49" s="302"/>
      <c r="D49" s="302"/>
      <c r="E49" s="302"/>
      <c r="F49" s="16" t="s">
        <v>20</v>
      </c>
      <c r="G49" s="16" t="s">
        <v>21</v>
      </c>
      <c r="H49" s="16" t="s">
        <v>20</v>
      </c>
      <c r="I49" s="16" t="s">
        <v>21</v>
      </c>
      <c r="J49" s="16" t="s">
        <v>20</v>
      </c>
      <c r="K49" s="16" t="s">
        <v>21</v>
      </c>
      <c r="L49" s="297"/>
      <c r="M49" s="297"/>
      <c r="N49" s="297"/>
      <c r="O49" s="297"/>
      <c r="P49" s="297"/>
      <c r="Q49" s="316"/>
      <c r="R49" s="297"/>
      <c r="S49" s="315"/>
      <c r="T49" s="315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13"/>
      <c r="AH49" s="13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</row>
    <row r="50" spans="1:218" s="15" customFormat="1" ht="49.5" x14ac:dyDescent="0.95">
      <c r="A50" s="17"/>
      <c r="B50" s="18"/>
      <c r="C50" s="18"/>
      <c r="D50" s="17"/>
      <c r="E50" s="17"/>
      <c r="F50" s="19"/>
      <c r="G50" s="19"/>
      <c r="H50" s="19"/>
      <c r="I50" s="19"/>
      <c r="J50" s="19"/>
      <c r="K50" s="19"/>
      <c r="L50" s="20">
        <v>3200</v>
      </c>
      <c r="M50" s="21">
        <v>4000</v>
      </c>
      <c r="N50" s="20">
        <v>6400</v>
      </c>
      <c r="O50" s="20">
        <v>38400</v>
      </c>
      <c r="P50" s="20">
        <v>68000</v>
      </c>
      <c r="Q50" s="21">
        <v>84000</v>
      </c>
      <c r="R50" s="20">
        <v>76000</v>
      </c>
      <c r="S50" s="21">
        <v>84000</v>
      </c>
      <c r="T50" s="21">
        <v>80000</v>
      </c>
      <c r="U50" s="21">
        <v>8000</v>
      </c>
      <c r="V50" s="21">
        <v>7200</v>
      </c>
      <c r="W50" s="21">
        <v>63200</v>
      </c>
      <c r="X50" s="22">
        <v>15200</v>
      </c>
      <c r="Y50" s="21">
        <v>8000</v>
      </c>
      <c r="Z50" s="22">
        <v>6500</v>
      </c>
      <c r="AA50" s="21">
        <v>6000</v>
      </c>
      <c r="AB50" s="21">
        <v>84000</v>
      </c>
      <c r="AC50" s="21"/>
      <c r="AD50" s="20">
        <v>76000</v>
      </c>
      <c r="AE50" s="23"/>
      <c r="AF50" s="17"/>
      <c r="AG50" s="13"/>
      <c r="AH50" s="13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</row>
    <row r="51" spans="1:218" s="33" customFormat="1" ht="100" customHeight="1" x14ac:dyDescent="0.95">
      <c r="A51" s="24">
        <v>1</v>
      </c>
      <c r="B51" s="39" t="s">
        <v>279</v>
      </c>
      <c r="C51" s="87">
        <v>303789</v>
      </c>
      <c r="D51" s="24">
        <v>304173</v>
      </c>
      <c r="E51" s="24"/>
      <c r="F51" s="88">
        <v>7</v>
      </c>
      <c r="G51" s="88">
        <v>12</v>
      </c>
      <c r="H51" s="88">
        <v>13</v>
      </c>
      <c r="I51" s="88">
        <v>17</v>
      </c>
      <c r="J51" s="88"/>
      <c r="K51" s="88"/>
      <c r="L51" s="89"/>
      <c r="M51" s="90"/>
      <c r="N51" s="91"/>
      <c r="O51" s="90"/>
      <c r="P51" s="89"/>
      <c r="Q51" s="90"/>
      <c r="R51" s="89">
        <v>1</v>
      </c>
      <c r="S51" s="89">
        <v>1</v>
      </c>
      <c r="T51" s="90"/>
      <c r="U51" s="90"/>
      <c r="V51" s="90"/>
      <c r="W51" s="90"/>
      <c r="X51" s="90"/>
      <c r="Y51" s="90"/>
      <c r="Z51" s="90"/>
      <c r="AA51" s="90"/>
      <c r="AB51" s="90"/>
      <c r="AC51" s="90">
        <v>8</v>
      </c>
      <c r="AD51" s="90"/>
      <c r="AE51" s="90"/>
      <c r="AF51" s="89" t="s">
        <v>550</v>
      </c>
      <c r="AG51" s="32">
        <f>D51-C51</f>
        <v>384</v>
      </c>
      <c r="AH51" s="32">
        <v>384</v>
      </c>
    </row>
    <row r="52" spans="1:218" s="33" customFormat="1" ht="100" customHeight="1" x14ac:dyDescent="0.95">
      <c r="A52" s="34">
        <v>2</v>
      </c>
      <c r="B52" s="39" t="s">
        <v>280</v>
      </c>
      <c r="C52" s="24">
        <v>304173</v>
      </c>
      <c r="D52" s="34">
        <v>304564</v>
      </c>
      <c r="E52" s="34"/>
      <c r="F52" s="41">
        <v>7</v>
      </c>
      <c r="G52" s="41">
        <v>12</v>
      </c>
      <c r="H52" s="41">
        <v>13</v>
      </c>
      <c r="I52" s="41">
        <v>17</v>
      </c>
      <c r="J52" s="41"/>
      <c r="K52" s="41"/>
      <c r="L52" s="42"/>
      <c r="M52" s="43"/>
      <c r="N52" s="43"/>
      <c r="O52" s="43"/>
      <c r="P52" s="42"/>
      <c r="Q52" s="43"/>
      <c r="R52" s="42">
        <v>1</v>
      </c>
      <c r="S52" s="42"/>
      <c r="T52" s="43">
        <v>1</v>
      </c>
      <c r="U52" s="43"/>
      <c r="V52" s="43"/>
      <c r="W52" s="43"/>
      <c r="X52" s="43"/>
      <c r="Y52" s="43"/>
      <c r="Z52" s="43"/>
      <c r="AA52" s="43"/>
      <c r="AB52" s="43"/>
      <c r="AC52" s="43">
        <v>8</v>
      </c>
      <c r="AD52" s="43"/>
      <c r="AE52" s="43"/>
      <c r="AF52" s="42" t="s">
        <v>551</v>
      </c>
      <c r="AG52" s="32">
        <f t="shared" ref="AG52:AG81" si="5">D52-C52</f>
        <v>391</v>
      </c>
      <c r="AH52" s="32">
        <v>391</v>
      </c>
    </row>
    <row r="53" spans="1:218" s="33" customFormat="1" ht="100" customHeight="1" x14ac:dyDescent="0.95">
      <c r="A53" s="34">
        <v>3</v>
      </c>
      <c r="B53" s="45" t="s">
        <v>281</v>
      </c>
      <c r="C53" s="34">
        <v>304564</v>
      </c>
      <c r="D53" s="34">
        <v>304960</v>
      </c>
      <c r="E53" s="34"/>
      <c r="F53" s="41">
        <v>7</v>
      </c>
      <c r="G53" s="41">
        <v>12</v>
      </c>
      <c r="H53" s="41">
        <v>13</v>
      </c>
      <c r="I53" s="41">
        <v>17</v>
      </c>
      <c r="J53" s="41"/>
      <c r="K53" s="41"/>
      <c r="L53" s="42"/>
      <c r="M53" s="43"/>
      <c r="N53" s="43"/>
      <c r="O53" s="44"/>
      <c r="P53" s="42"/>
      <c r="Q53" s="43"/>
      <c r="R53" s="42"/>
      <c r="S53" s="42">
        <v>1</v>
      </c>
      <c r="T53" s="43">
        <v>1</v>
      </c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2" t="s">
        <v>413</v>
      </c>
      <c r="AG53" s="32">
        <f t="shared" si="5"/>
        <v>396</v>
      </c>
      <c r="AH53" s="32">
        <v>396</v>
      </c>
    </row>
    <row r="54" spans="1:218" s="33" customFormat="1" ht="100" customHeight="1" x14ac:dyDescent="0.95">
      <c r="A54" s="34">
        <v>4</v>
      </c>
      <c r="B54" s="39" t="s">
        <v>282</v>
      </c>
      <c r="C54" s="34">
        <v>304960</v>
      </c>
      <c r="D54" s="34">
        <v>305154</v>
      </c>
      <c r="E54" s="34"/>
      <c r="F54" s="41">
        <v>7</v>
      </c>
      <c r="G54" s="41">
        <v>12</v>
      </c>
      <c r="H54" s="41">
        <v>13</v>
      </c>
      <c r="I54" s="41">
        <v>17</v>
      </c>
      <c r="J54" s="41"/>
      <c r="K54" s="41"/>
      <c r="L54" s="42"/>
      <c r="M54" s="43"/>
      <c r="N54" s="43"/>
      <c r="O54" s="44"/>
      <c r="P54" s="42"/>
      <c r="Q54" s="43"/>
      <c r="R54" s="42">
        <v>1</v>
      </c>
      <c r="S54" s="42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>
        <v>2</v>
      </c>
      <c r="AE54" s="43"/>
      <c r="AF54" s="42" t="s">
        <v>414</v>
      </c>
      <c r="AG54" s="32">
        <f t="shared" si="5"/>
        <v>194</v>
      </c>
      <c r="AH54" s="32">
        <v>194</v>
      </c>
    </row>
    <row r="55" spans="1:218" s="33" customFormat="1" ht="100" customHeight="1" x14ac:dyDescent="0.95">
      <c r="A55" s="34">
        <v>5</v>
      </c>
      <c r="B55" s="39" t="s">
        <v>283</v>
      </c>
      <c r="C55" s="34">
        <v>305154</v>
      </c>
      <c r="D55" s="40">
        <v>305544</v>
      </c>
      <c r="E55" s="34"/>
      <c r="F55" s="41">
        <v>7</v>
      </c>
      <c r="G55" s="41">
        <v>12</v>
      </c>
      <c r="H55" s="41">
        <v>13</v>
      </c>
      <c r="I55" s="41">
        <v>17</v>
      </c>
      <c r="J55" s="41"/>
      <c r="K55" s="41"/>
      <c r="L55" s="42"/>
      <c r="M55" s="43"/>
      <c r="N55" s="43"/>
      <c r="O55" s="43"/>
      <c r="P55" s="42"/>
      <c r="Q55" s="43"/>
      <c r="R55" s="42">
        <v>1</v>
      </c>
      <c r="S55" s="42">
        <v>1</v>
      </c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>
        <v>2</v>
      </c>
      <c r="AE55" s="43"/>
      <c r="AF55" s="42" t="s">
        <v>419</v>
      </c>
      <c r="AG55" s="32">
        <f t="shared" si="5"/>
        <v>390</v>
      </c>
      <c r="AH55" s="32">
        <v>390</v>
      </c>
    </row>
    <row r="56" spans="1:218" s="33" customFormat="1" ht="100" customHeight="1" x14ac:dyDescent="0.95">
      <c r="A56" s="34">
        <v>6</v>
      </c>
      <c r="B56" s="45" t="s">
        <v>284</v>
      </c>
      <c r="C56" s="40">
        <v>305544</v>
      </c>
      <c r="D56" s="40">
        <v>305746</v>
      </c>
      <c r="E56" s="34"/>
      <c r="F56" s="41">
        <v>7</v>
      </c>
      <c r="G56" s="41">
        <v>12</v>
      </c>
      <c r="H56" s="41">
        <v>13</v>
      </c>
      <c r="I56" s="41">
        <v>17</v>
      </c>
      <c r="J56" s="41"/>
      <c r="K56" s="41"/>
      <c r="L56" s="42"/>
      <c r="M56" s="43"/>
      <c r="N56" s="43"/>
      <c r="O56" s="43"/>
      <c r="P56" s="42"/>
      <c r="Q56" s="43"/>
      <c r="R56" s="42"/>
      <c r="S56" s="42">
        <v>2</v>
      </c>
      <c r="T56" s="43"/>
      <c r="U56" s="43"/>
      <c r="V56" s="43"/>
      <c r="W56" s="43"/>
      <c r="X56" s="44"/>
      <c r="Y56" s="44"/>
      <c r="Z56" s="44"/>
      <c r="AA56" s="44"/>
      <c r="AB56" s="43"/>
      <c r="AC56" s="43"/>
      <c r="AD56" s="43"/>
      <c r="AE56" s="43"/>
      <c r="AF56" s="42" t="s">
        <v>420</v>
      </c>
      <c r="AG56" s="32">
        <f t="shared" si="5"/>
        <v>202</v>
      </c>
      <c r="AH56" s="32">
        <v>202</v>
      </c>
    </row>
    <row r="57" spans="1:218" s="33" customFormat="1" ht="100" customHeight="1" x14ac:dyDescent="0.95">
      <c r="A57" s="34">
        <v>7</v>
      </c>
      <c r="B57" s="93" t="s">
        <v>285</v>
      </c>
      <c r="C57" s="105"/>
      <c r="D57" s="105"/>
      <c r="E57" s="100"/>
      <c r="F57" s="101"/>
      <c r="G57" s="101"/>
      <c r="H57" s="101"/>
      <c r="I57" s="101"/>
      <c r="J57" s="101"/>
      <c r="K57" s="101"/>
      <c r="L57" s="102"/>
      <c r="M57" s="103"/>
      <c r="N57" s="103"/>
      <c r="O57" s="104"/>
      <c r="P57" s="102"/>
      <c r="Q57" s="103"/>
      <c r="R57" s="102"/>
      <c r="S57" s="102"/>
      <c r="T57" s="103"/>
      <c r="U57" s="103"/>
      <c r="V57" s="103"/>
      <c r="W57" s="103"/>
      <c r="X57" s="104"/>
      <c r="Y57" s="103"/>
      <c r="Z57" s="104"/>
      <c r="AA57" s="103"/>
      <c r="AB57" s="103"/>
      <c r="AC57" s="103"/>
      <c r="AD57" s="103"/>
      <c r="AE57" s="103"/>
      <c r="AF57" s="102" t="s">
        <v>107</v>
      </c>
      <c r="AG57" s="32">
        <f t="shared" si="5"/>
        <v>0</v>
      </c>
      <c r="AH57" s="32" t="s">
        <v>214</v>
      </c>
    </row>
    <row r="58" spans="1:218" s="33" customFormat="1" ht="100" customHeight="1" x14ac:dyDescent="0.95">
      <c r="A58" s="34">
        <v>8</v>
      </c>
      <c r="B58" s="93" t="s">
        <v>286</v>
      </c>
      <c r="C58" s="105"/>
      <c r="D58" s="105"/>
      <c r="E58" s="105"/>
      <c r="F58" s="101"/>
      <c r="G58" s="101"/>
      <c r="H58" s="101"/>
      <c r="I58" s="101"/>
      <c r="J58" s="101"/>
      <c r="K58" s="101"/>
      <c r="L58" s="102"/>
      <c r="M58" s="103"/>
      <c r="N58" s="103"/>
      <c r="O58" s="104"/>
      <c r="P58" s="102"/>
      <c r="Q58" s="103"/>
      <c r="R58" s="102"/>
      <c r="S58" s="102"/>
      <c r="T58" s="103"/>
      <c r="U58" s="103"/>
      <c r="V58" s="103"/>
      <c r="W58" s="103"/>
      <c r="X58" s="104"/>
      <c r="Y58" s="104"/>
      <c r="Z58" s="104"/>
      <c r="AA58" s="104"/>
      <c r="AB58" s="103"/>
      <c r="AC58" s="103"/>
      <c r="AD58" s="103"/>
      <c r="AE58" s="103"/>
      <c r="AF58" s="102" t="s">
        <v>107</v>
      </c>
      <c r="AG58" s="32">
        <f t="shared" si="5"/>
        <v>0</v>
      </c>
      <c r="AH58" s="32" t="s">
        <v>214</v>
      </c>
    </row>
    <row r="59" spans="1:218" s="33" customFormat="1" ht="100" customHeight="1" x14ac:dyDescent="0.95">
      <c r="A59" s="34">
        <v>9</v>
      </c>
      <c r="B59" s="39" t="s">
        <v>287</v>
      </c>
      <c r="C59" s="40">
        <v>305746</v>
      </c>
      <c r="D59" s="40">
        <v>306169</v>
      </c>
      <c r="E59" s="34"/>
      <c r="F59" s="41">
        <v>7</v>
      </c>
      <c r="G59" s="41">
        <v>12</v>
      </c>
      <c r="H59" s="41">
        <v>13</v>
      </c>
      <c r="I59" s="41">
        <v>17</v>
      </c>
      <c r="J59" s="41"/>
      <c r="K59" s="41"/>
      <c r="L59" s="42"/>
      <c r="M59" s="43"/>
      <c r="N59" s="43"/>
      <c r="O59" s="43"/>
      <c r="P59" s="42">
        <v>1</v>
      </c>
      <c r="Q59" s="43"/>
      <c r="R59" s="42"/>
      <c r="S59" s="42">
        <v>2</v>
      </c>
      <c r="T59" s="43">
        <v>1</v>
      </c>
      <c r="U59" s="43"/>
      <c r="V59" s="43"/>
      <c r="W59" s="43"/>
      <c r="X59" s="44"/>
      <c r="Y59" s="43"/>
      <c r="Z59" s="44"/>
      <c r="AA59" s="43"/>
      <c r="AB59" s="43"/>
      <c r="AC59" s="43"/>
      <c r="AD59" s="43"/>
      <c r="AE59" s="43"/>
      <c r="AF59" s="42" t="s">
        <v>421</v>
      </c>
      <c r="AG59" s="32">
        <f t="shared" si="5"/>
        <v>423</v>
      </c>
      <c r="AH59" s="32">
        <v>423</v>
      </c>
    </row>
    <row r="60" spans="1:218" s="33" customFormat="1" ht="100" customHeight="1" x14ac:dyDescent="0.95">
      <c r="A60" s="34">
        <v>10</v>
      </c>
      <c r="B60" s="39" t="s">
        <v>288</v>
      </c>
      <c r="C60" s="40">
        <v>306169</v>
      </c>
      <c r="D60" s="40">
        <v>306717</v>
      </c>
      <c r="E60" s="34"/>
      <c r="F60" s="41">
        <v>7</v>
      </c>
      <c r="G60" s="41">
        <v>12</v>
      </c>
      <c r="H60" s="41">
        <v>13</v>
      </c>
      <c r="I60" s="41">
        <v>17</v>
      </c>
      <c r="J60" s="41"/>
      <c r="K60" s="41"/>
      <c r="L60" s="42"/>
      <c r="M60" s="43"/>
      <c r="N60" s="44"/>
      <c r="O60" s="43"/>
      <c r="P60" s="42">
        <v>1</v>
      </c>
      <c r="Q60" s="43"/>
      <c r="R60" s="42">
        <v>3</v>
      </c>
      <c r="S60" s="42"/>
      <c r="T60" s="43"/>
      <c r="U60" s="43"/>
      <c r="V60" s="43"/>
      <c r="W60" s="43"/>
      <c r="X60" s="46"/>
      <c r="Y60" s="44"/>
      <c r="Z60" s="46"/>
      <c r="AA60" s="44"/>
      <c r="AB60" s="43"/>
      <c r="AC60" s="43"/>
      <c r="AD60" s="43">
        <v>6</v>
      </c>
      <c r="AE60" s="43"/>
      <c r="AF60" s="42" t="s">
        <v>422</v>
      </c>
      <c r="AG60" s="32">
        <f t="shared" si="5"/>
        <v>548</v>
      </c>
      <c r="AH60" s="32">
        <v>548</v>
      </c>
    </row>
    <row r="61" spans="1:218" s="33" customFormat="1" ht="100" customHeight="1" x14ac:dyDescent="0.95">
      <c r="A61" s="34">
        <v>11</v>
      </c>
      <c r="B61" s="39" t="s">
        <v>289</v>
      </c>
      <c r="C61" s="40">
        <v>306717</v>
      </c>
      <c r="D61" s="40">
        <v>306915</v>
      </c>
      <c r="E61" s="34"/>
      <c r="F61" s="41">
        <v>7</v>
      </c>
      <c r="G61" s="41">
        <v>12</v>
      </c>
      <c r="H61" s="41">
        <v>13</v>
      </c>
      <c r="I61" s="41">
        <v>17</v>
      </c>
      <c r="J61" s="41"/>
      <c r="K61" s="41"/>
      <c r="L61" s="42"/>
      <c r="M61" s="43"/>
      <c r="N61" s="44"/>
      <c r="O61" s="44"/>
      <c r="P61" s="42">
        <v>1</v>
      </c>
      <c r="Q61" s="43"/>
      <c r="R61" s="42"/>
      <c r="S61" s="42">
        <v>1</v>
      </c>
      <c r="T61" s="43"/>
      <c r="U61" s="43"/>
      <c r="V61" s="43"/>
      <c r="W61" s="43"/>
      <c r="X61" s="44"/>
      <c r="Y61" s="44"/>
      <c r="Z61" s="44"/>
      <c r="AA61" s="44"/>
      <c r="AB61" s="43"/>
      <c r="AC61" s="43"/>
      <c r="AD61" s="43"/>
      <c r="AE61" s="43"/>
      <c r="AF61" s="42" t="s">
        <v>423</v>
      </c>
      <c r="AG61" s="32">
        <f t="shared" si="5"/>
        <v>198</v>
      </c>
      <c r="AH61" s="32">
        <v>198</v>
      </c>
    </row>
    <row r="62" spans="1:218" s="33" customFormat="1" ht="100" customHeight="1" x14ac:dyDescent="0.95">
      <c r="A62" s="34">
        <v>12</v>
      </c>
      <c r="B62" s="39" t="s">
        <v>290</v>
      </c>
      <c r="C62" s="40">
        <v>306915</v>
      </c>
      <c r="D62" s="34">
        <v>306116</v>
      </c>
      <c r="E62" s="34"/>
      <c r="F62" s="41">
        <v>7</v>
      </c>
      <c r="G62" s="41">
        <v>12</v>
      </c>
      <c r="H62" s="41">
        <v>13</v>
      </c>
      <c r="I62" s="41">
        <v>17</v>
      </c>
      <c r="J62" s="41"/>
      <c r="K62" s="41"/>
      <c r="L62" s="42"/>
      <c r="M62" s="43"/>
      <c r="N62" s="47"/>
      <c r="O62" s="44"/>
      <c r="P62" s="42">
        <v>1</v>
      </c>
      <c r="Q62" s="43"/>
      <c r="R62" s="42">
        <v>1</v>
      </c>
      <c r="S62" s="42"/>
      <c r="T62" s="43"/>
      <c r="U62" s="43"/>
      <c r="V62" s="43"/>
      <c r="W62" s="43"/>
      <c r="X62" s="43"/>
      <c r="Y62" s="43"/>
      <c r="Z62" s="44"/>
      <c r="AA62" s="44"/>
      <c r="AB62" s="43"/>
      <c r="AC62" s="43"/>
      <c r="AD62" s="43">
        <v>2</v>
      </c>
      <c r="AE62" s="43"/>
      <c r="AF62" s="42" t="s">
        <v>424</v>
      </c>
      <c r="AG62" s="32">
        <f t="shared" si="5"/>
        <v>-799</v>
      </c>
      <c r="AH62" s="32" t="s">
        <v>215</v>
      </c>
    </row>
    <row r="63" spans="1:218" s="33" customFormat="1" ht="100" customHeight="1" x14ac:dyDescent="0.95">
      <c r="A63" s="34">
        <v>13</v>
      </c>
      <c r="B63" s="48" t="s">
        <v>291</v>
      </c>
      <c r="C63" s="49"/>
      <c r="D63" s="50"/>
      <c r="E63" s="49"/>
      <c r="F63" s="51"/>
      <c r="G63" s="51"/>
      <c r="H63" s="51"/>
      <c r="I63" s="51"/>
      <c r="J63" s="51"/>
      <c r="K63" s="51"/>
      <c r="L63" s="52"/>
      <c r="M63" s="53"/>
      <c r="N63" s="53"/>
      <c r="O63" s="54"/>
      <c r="P63" s="52"/>
      <c r="Q63" s="53"/>
      <c r="R63" s="52"/>
      <c r="S63" s="52"/>
      <c r="T63" s="53"/>
      <c r="U63" s="53"/>
      <c r="V63" s="53"/>
      <c r="W63" s="53"/>
      <c r="X63" s="54"/>
      <c r="Y63" s="54"/>
      <c r="Z63" s="54"/>
      <c r="AA63" s="54"/>
      <c r="AB63" s="53"/>
      <c r="AC63" s="53"/>
      <c r="AD63" s="53"/>
      <c r="AE63" s="53"/>
      <c r="AF63" s="52" t="s">
        <v>100</v>
      </c>
      <c r="AG63" s="32">
        <f t="shared" si="5"/>
        <v>0</v>
      </c>
      <c r="AH63" s="32" t="s">
        <v>213</v>
      </c>
    </row>
    <row r="64" spans="1:218" s="33" customFormat="1" ht="100" customHeight="1" x14ac:dyDescent="0.95">
      <c r="A64" s="34">
        <v>14</v>
      </c>
      <c r="B64" s="39" t="s">
        <v>292</v>
      </c>
      <c r="C64" s="34">
        <v>306116</v>
      </c>
      <c r="D64" s="40">
        <v>307116</v>
      </c>
      <c r="E64" s="34"/>
      <c r="F64" s="41">
        <v>7</v>
      </c>
      <c r="G64" s="41">
        <v>12</v>
      </c>
      <c r="H64" s="41">
        <v>13</v>
      </c>
      <c r="I64" s="41">
        <v>17</v>
      </c>
      <c r="J64" s="41"/>
      <c r="K64" s="41"/>
      <c r="L64" s="42">
        <v>4</v>
      </c>
      <c r="M64" s="42"/>
      <c r="N64" s="43"/>
      <c r="O64" s="44"/>
      <c r="P64" s="42"/>
      <c r="Q64" s="43"/>
      <c r="R64" s="42"/>
      <c r="S64" s="42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2" t="s">
        <v>425</v>
      </c>
      <c r="AG64" s="32">
        <f t="shared" si="5"/>
        <v>1000</v>
      </c>
      <c r="AH64" s="32">
        <v>1000</v>
      </c>
    </row>
    <row r="65" spans="1:34" s="33" customFormat="1" ht="100" customHeight="1" x14ac:dyDescent="0.95">
      <c r="A65" s="34">
        <v>15</v>
      </c>
      <c r="B65" s="93" t="s">
        <v>293</v>
      </c>
      <c r="C65" s="100"/>
      <c r="D65" s="100"/>
      <c r="E65" s="100"/>
      <c r="F65" s="101"/>
      <c r="G65" s="101"/>
      <c r="H65" s="101"/>
      <c r="I65" s="101"/>
      <c r="J65" s="101"/>
      <c r="K65" s="101"/>
      <c r="L65" s="102"/>
      <c r="M65" s="103"/>
      <c r="N65" s="103"/>
      <c r="O65" s="104"/>
      <c r="P65" s="102"/>
      <c r="Q65" s="103"/>
      <c r="R65" s="102"/>
      <c r="S65" s="102"/>
      <c r="T65" s="103"/>
      <c r="U65" s="103"/>
      <c r="V65" s="103"/>
      <c r="W65" s="103"/>
      <c r="X65" s="104"/>
      <c r="Y65" s="104"/>
      <c r="Z65" s="104"/>
      <c r="AA65" s="104"/>
      <c r="AB65" s="103"/>
      <c r="AC65" s="103"/>
      <c r="AD65" s="103"/>
      <c r="AE65" s="103"/>
      <c r="AF65" s="102" t="s">
        <v>107</v>
      </c>
      <c r="AG65" s="32">
        <f t="shared" si="5"/>
        <v>0</v>
      </c>
      <c r="AH65" s="32" t="s">
        <v>214</v>
      </c>
    </row>
    <row r="66" spans="1:34" s="33" customFormat="1" ht="100" customHeight="1" x14ac:dyDescent="0.95">
      <c r="A66" s="34">
        <v>16</v>
      </c>
      <c r="B66" s="93" t="s">
        <v>294</v>
      </c>
      <c r="C66" s="100"/>
      <c r="D66" s="100"/>
      <c r="E66" s="100"/>
      <c r="F66" s="101"/>
      <c r="G66" s="101"/>
      <c r="H66" s="101"/>
      <c r="I66" s="101"/>
      <c r="J66" s="101"/>
      <c r="K66" s="101"/>
      <c r="L66" s="102"/>
      <c r="M66" s="103"/>
      <c r="N66" s="103"/>
      <c r="O66" s="103"/>
      <c r="P66" s="102"/>
      <c r="Q66" s="103"/>
      <c r="R66" s="102"/>
      <c r="S66" s="102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2" t="s">
        <v>107</v>
      </c>
      <c r="AG66" s="32">
        <f t="shared" si="5"/>
        <v>0</v>
      </c>
      <c r="AH66" s="32" t="s">
        <v>214</v>
      </c>
    </row>
    <row r="67" spans="1:34" s="33" customFormat="1" ht="100" customHeight="1" x14ac:dyDescent="0.95">
      <c r="A67" s="34">
        <v>17</v>
      </c>
      <c r="B67" s="93" t="s">
        <v>295</v>
      </c>
      <c r="C67" s="100"/>
      <c r="D67" s="105"/>
      <c r="E67" s="100"/>
      <c r="F67" s="101"/>
      <c r="G67" s="101"/>
      <c r="H67" s="101"/>
      <c r="I67" s="101"/>
      <c r="J67" s="101"/>
      <c r="K67" s="101"/>
      <c r="L67" s="102"/>
      <c r="M67" s="103"/>
      <c r="N67" s="104"/>
      <c r="O67" s="104"/>
      <c r="P67" s="102"/>
      <c r="Q67" s="103"/>
      <c r="R67" s="102"/>
      <c r="S67" s="102"/>
      <c r="T67" s="103"/>
      <c r="U67" s="103"/>
      <c r="V67" s="103"/>
      <c r="W67" s="103"/>
      <c r="X67" s="104"/>
      <c r="Y67" s="103"/>
      <c r="Z67" s="104"/>
      <c r="AA67" s="103"/>
      <c r="AB67" s="103"/>
      <c r="AC67" s="103"/>
      <c r="AD67" s="103"/>
      <c r="AE67" s="103"/>
      <c r="AF67" s="102" t="s">
        <v>107</v>
      </c>
      <c r="AG67" s="32">
        <f t="shared" si="5"/>
        <v>0</v>
      </c>
      <c r="AH67" s="32" t="s">
        <v>214</v>
      </c>
    </row>
    <row r="68" spans="1:34" s="33" customFormat="1" ht="100" customHeight="1" x14ac:dyDescent="0.95">
      <c r="A68" s="34">
        <v>18</v>
      </c>
      <c r="B68" s="39" t="s">
        <v>296</v>
      </c>
      <c r="C68" s="40">
        <v>307116</v>
      </c>
      <c r="D68" s="34">
        <v>307532</v>
      </c>
      <c r="E68" s="34"/>
      <c r="F68" s="41">
        <v>7</v>
      </c>
      <c r="G68" s="41">
        <v>12</v>
      </c>
      <c r="H68" s="41">
        <v>13</v>
      </c>
      <c r="I68" s="41">
        <v>17</v>
      </c>
      <c r="J68" s="41"/>
      <c r="K68" s="41"/>
      <c r="L68" s="42"/>
      <c r="M68" s="43"/>
      <c r="N68" s="43"/>
      <c r="O68" s="44"/>
      <c r="P68" s="42">
        <v>2</v>
      </c>
      <c r="Q68" s="43"/>
      <c r="R68" s="42">
        <v>2</v>
      </c>
      <c r="S68" s="42"/>
      <c r="T68" s="43"/>
      <c r="U68" s="43"/>
      <c r="V68" s="43"/>
      <c r="W68" s="43"/>
      <c r="X68" s="44"/>
      <c r="Y68" s="44"/>
      <c r="Z68" s="44"/>
      <c r="AA68" s="44"/>
      <c r="AB68" s="43"/>
      <c r="AC68" s="43"/>
      <c r="AD68" s="43">
        <v>2</v>
      </c>
      <c r="AE68" s="43"/>
      <c r="AF68" s="42" t="s">
        <v>476</v>
      </c>
      <c r="AG68" s="32">
        <f t="shared" si="5"/>
        <v>416</v>
      </c>
      <c r="AH68" s="32">
        <v>416</v>
      </c>
    </row>
    <row r="69" spans="1:34" s="33" customFormat="1" ht="100" customHeight="1" x14ac:dyDescent="0.95">
      <c r="A69" s="34">
        <v>19</v>
      </c>
      <c r="B69" s="39" t="s">
        <v>297</v>
      </c>
      <c r="C69" s="34">
        <v>307532</v>
      </c>
      <c r="D69" s="40">
        <v>307730</v>
      </c>
      <c r="E69" s="34"/>
      <c r="F69" s="41">
        <v>7</v>
      </c>
      <c r="G69" s="41">
        <v>12</v>
      </c>
      <c r="H69" s="41">
        <v>13</v>
      </c>
      <c r="I69" s="41">
        <v>17</v>
      </c>
      <c r="J69" s="41"/>
      <c r="K69" s="41"/>
      <c r="L69" s="42"/>
      <c r="M69" s="43"/>
      <c r="N69" s="43"/>
      <c r="O69" s="44"/>
      <c r="P69" s="42">
        <v>1</v>
      </c>
      <c r="Q69" s="43"/>
      <c r="R69" s="42">
        <v>1</v>
      </c>
      <c r="S69" s="42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>
        <v>2</v>
      </c>
      <c r="AE69" s="43"/>
      <c r="AF69" s="42" t="s">
        <v>477</v>
      </c>
      <c r="AG69" s="32">
        <f t="shared" si="5"/>
        <v>198</v>
      </c>
      <c r="AH69" s="32">
        <v>198</v>
      </c>
    </row>
    <row r="70" spans="1:34" s="33" customFormat="1" ht="100" customHeight="1" x14ac:dyDescent="0.95">
      <c r="A70" s="34">
        <v>20</v>
      </c>
      <c r="B70" s="45" t="s">
        <v>298</v>
      </c>
      <c r="C70" s="40">
        <v>307730</v>
      </c>
      <c r="D70" s="40">
        <v>307963</v>
      </c>
      <c r="E70" s="34"/>
      <c r="F70" s="41">
        <v>7</v>
      </c>
      <c r="G70" s="41">
        <v>12</v>
      </c>
      <c r="H70" s="41">
        <v>13</v>
      </c>
      <c r="I70" s="41">
        <v>17</v>
      </c>
      <c r="J70" s="41"/>
      <c r="K70" s="41"/>
      <c r="L70" s="42"/>
      <c r="M70" s="43"/>
      <c r="N70" s="44"/>
      <c r="O70" s="44"/>
      <c r="P70" s="42">
        <v>1</v>
      </c>
      <c r="Q70" s="43">
        <v>1</v>
      </c>
      <c r="R70" s="42"/>
      <c r="S70" s="42"/>
      <c r="T70" s="43"/>
      <c r="U70" s="43">
        <v>1</v>
      </c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2" t="s">
        <v>478</v>
      </c>
      <c r="AG70" s="32">
        <f t="shared" si="5"/>
        <v>233</v>
      </c>
      <c r="AH70" s="32">
        <v>233</v>
      </c>
    </row>
    <row r="71" spans="1:34" s="33" customFormat="1" ht="100" customHeight="1" x14ac:dyDescent="0.95">
      <c r="A71" s="34">
        <v>21</v>
      </c>
      <c r="B71" s="39" t="s">
        <v>299</v>
      </c>
      <c r="C71" s="40">
        <v>307963</v>
      </c>
      <c r="D71" s="34">
        <v>308289</v>
      </c>
      <c r="E71" s="34"/>
      <c r="F71" s="41">
        <v>7</v>
      </c>
      <c r="G71" s="41">
        <v>12</v>
      </c>
      <c r="H71" s="41">
        <v>13</v>
      </c>
      <c r="I71" s="41">
        <v>17</v>
      </c>
      <c r="J71" s="41"/>
      <c r="K71" s="41"/>
      <c r="L71" s="42"/>
      <c r="M71" s="42"/>
      <c r="N71" s="43"/>
      <c r="O71" s="43"/>
      <c r="P71" s="42"/>
      <c r="Q71" s="43"/>
      <c r="R71" s="42">
        <v>1</v>
      </c>
      <c r="S71" s="42"/>
      <c r="T71" s="43"/>
      <c r="U71" s="43"/>
      <c r="V71" s="43">
        <v>6</v>
      </c>
      <c r="W71" s="43">
        <v>1</v>
      </c>
      <c r="X71" s="43">
        <v>1</v>
      </c>
      <c r="Y71" s="43"/>
      <c r="Z71" s="43"/>
      <c r="AA71" s="43"/>
      <c r="AB71" s="43"/>
      <c r="AC71" s="43"/>
      <c r="AD71" s="43">
        <v>2</v>
      </c>
      <c r="AE71" s="43"/>
      <c r="AF71" s="42" t="s">
        <v>497</v>
      </c>
      <c r="AG71" s="32">
        <f t="shared" si="5"/>
        <v>326</v>
      </c>
      <c r="AH71" s="32">
        <v>326</v>
      </c>
    </row>
    <row r="72" spans="1:34" s="33" customFormat="1" ht="100" customHeight="1" x14ac:dyDescent="0.95">
      <c r="A72" s="34">
        <v>22</v>
      </c>
      <c r="B72" s="39" t="s">
        <v>300</v>
      </c>
      <c r="C72" s="34">
        <v>308289</v>
      </c>
      <c r="D72" s="34">
        <v>308389</v>
      </c>
      <c r="E72" s="34"/>
      <c r="F72" s="41">
        <v>7</v>
      </c>
      <c r="G72" s="41">
        <v>12</v>
      </c>
      <c r="H72" s="41">
        <v>13</v>
      </c>
      <c r="I72" s="41">
        <v>17</v>
      </c>
      <c r="J72" s="41"/>
      <c r="K72" s="41"/>
      <c r="L72" s="42"/>
      <c r="M72" s="43">
        <v>4</v>
      </c>
      <c r="N72" s="43">
        <v>3</v>
      </c>
      <c r="O72" s="43"/>
      <c r="P72" s="42"/>
      <c r="Q72" s="43"/>
      <c r="R72" s="42"/>
      <c r="S72" s="42"/>
      <c r="T72" s="43"/>
      <c r="U72" s="43"/>
      <c r="V72" s="43">
        <v>2</v>
      </c>
      <c r="W72" s="43"/>
      <c r="X72" s="44"/>
      <c r="Y72" s="43"/>
      <c r="Z72" s="44"/>
      <c r="AA72" s="43"/>
      <c r="AB72" s="43"/>
      <c r="AC72" s="43"/>
      <c r="AD72" s="43"/>
      <c r="AE72" s="43"/>
      <c r="AF72" s="42" t="s">
        <v>498</v>
      </c>
      <c r="AG72" s="32">
        <f t="shared" si="5"/>
        <v>100</v>
      </c>
      <c r="AH72" s="32">
        <v>100</v>
      </c>
    </row>
    <row r="73" spans="1:34" s="33" customFormat="1" ht="100" customHeight="1" x14ac:dyDescent="0.95">
      <c r="A73" s="34">
        <v>23</v>
      </c>
      <c r="B73" s="39" t="s">
        <v>301</v>
      </c>
      <c r="C73" s="34">
        <v>308389</v>
      </c>
      <c r="D73" s="40">
        <v>309783</v>
      </c>
      <c r="E73" s="34"/>
      <c r="F73" s="41">
        <v>7</v>
      </c>
      <c r="G73" s="41">
        <v>12</v>
      </c>
      <c r="H73" s="41">
        <v>13</v>
      </c>
      <c r="I73" s="41">
        <v>17</v>
      </c>
      <c r="J73" s="41"/>
      <c r="K73" s="41"/>
      <c r="L73" s="42"/>
      <c r="M73" s="43"/>
      <c r="N73" s="43"/>
      <c r="O73" s="44"/>
      <c r="P73" s="42"/>
      <c r="Q73" s="43"/>
      <c r="R73" s="42">
        <v>2</v>
      </c>
      <c r="S73" s="42"/>
      <c r="T73" s="43"/>
      <c r="U73" s="43"/>
      <c r="V73" s="43"/>
      <c r="W73" s="43"/>
      <c r="X73" s="44"/>
      <c r="Y73" s="44"/>
      <c r="Z73" s="44"/>
      <c r="AA73" s="44"/>
      <c r="AB73" s="43"/>
      <c r="AC73" s="43"/>
      <c r="AD73" s="43">
        <v>4</v>
      </c>
      <c r="AE73" s="43"/>
      <c r="AF73" s="42" t="s">
        <v>511</v>
      </c>
      <c r="AG73" s="32">
        <f t="shared" si="5"/>
        <v>1394</v>
      </c>
      <c r="AH73" s="32">
        <v>1394</v>
      </c>
    </row>
    <row r="74" spans="1:34" s="33" customFormat="1" ht="100" customHeight="1" x14ac:dyDescent="0.95">
      <c r="A74" s="34">
        <v>24</v>
      </c>
      <c r="B74" s="39" t="s">
        <v>302</v>
      </c>
      <c r="C74" s="40">
        <v>309783</v>
      </c>
      <c r="D74" s="40">
        <v>309161</v>
      </c>
      <c r="E74" s="34"/>
      <c r="F74" s="41">
        <v>7</v>
      </c>
      <c r="G74" s="41">
        <v>12</v>
      </c>
      <c r="H74" s="41">
        <v>13</v>
      </c>
      <c r="I74" s="41">
        <v>17</v>
      </c>
      <c r="J74" s="41"/>
      <c r="K74" s="41"/>
      <c r="L74" s="42"/>
      <c r="M74" s="43"/>
      <c r="N74" s="44"/>
      <c r="O74" s="43">
        <v>1</v>
      </c>
      <c r="P74" s="42"/>
      <c r="Q74" s="43"/>
      <c r="R74" s="42">
        <v>2</v>
      </c>
      <c r="S74" s="42"/>
      <c r="T74" s="43"/>
      <c r="U74" s="43"/>
      <c r="V74" s="43"/>
      <c r="W74" s="43"/>
      <c r="X74" s="44"/>
      <c r="Y74" s="44"/>
      <c r="Z74" s="44"/>
      <c r="AA74" s="44"/>
      <c r="AB74" s="43"/>
      <c r="AC74" s="43">
        <v>4</v>
      </c>
      <c r="AD74" s="43">
        <v>2</v>
      </c>
      <c r="AE74" s="43"/>
      <c r="AF74" s="42" t="s">
        <v>514</v>
      </c>
      <c r="AG74" s="32">
        <f t="shared" si="5"/>
        <v>-622</v>
      </c>
      <c r="AH74" s="32" t="s">
        <v>215</v>
      </c>
    </row>
    <row r="75" spans="1:34" s="33" customFormat="1" ht="100" customHeight="1" x14ac:dyDescent="0.95">
      <c r="A75" s="34">
        <v>25</v>
      </c>
      <c r="B75" s="39" t="s">
        <v>303</v>
      </c>
      <c r="C75" s="40">
        <v>309161</v>
      </c>
      <c r="D75" s="34">
        <v>309551</v>
      </c>
      <c r="E75" s="34"/>
      <c r="F75" s="41">
        <v>7</v>
      </c>
      <c r="G75" s="41">
        <v>12</v>
      </c>
      <c r="H75" s="41">
        <v>13</v>
      </c>
      <c r="I75" s="41">
        <v>17</v>
      </c>
      <c r="J75" s="41"/>
      <c r="K75" s="41"/>
      <c r="L75" s="42"/>
      <c r="M75" s="43"/>
      <c r="N75" s="47"/>
      <c r="O75" s="43">
        <v>1</v>
      </c>
      <c r="P75" s="42"/>
      <c r="Q75" s="43"/>
      <c r="R75" s="42">
        <v>2</v>
      </c>
      <c r="S75" s="42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>
        <v>4</v>
      </c>
      <c r="AE75" s="43"/>
      <c r="AF75" s="42" t="s">
        <v>515</v>
      </c>
      <c r="AG75" s="32">
        <f t="shared" si="5"/>
        <v>390</v>
      </c>
      <c r="AH75" s="32">
        <v>390</v>
      </c>
    </row>
    <row r="76" spans="1:34" s="33" customFormat="1" ht="100" customHeight="1" x14ac:dyDescent="0.95">
      <c r="A76" s="34">
        <v>26</v>
      </c>
      <c r="B76" s="39" t="s">
        <v>304</v>
      </c>
      <c r="C76" s="34">
        <v>309551</v>
      </c>
      <c r="D76" s="34">
        <v>309949</v>
      </c>
      <c r="E76" s="34"/>
      <c r="F76" s="41">
        <v>7</v>
      </c>
      <c r="G76" s="41">
        <v>12</v>
      </c>
      <c r="H76" s="41">
        <v>13</v>
      </c>
      <c r="I76" s="41">
        <v>17</v>
      </c>
      <c r="J76" s="41"/>
      <c r="K76" s="41"/>
      <c r="L76" s="42"/>
      <c r="M76" s="43"/>
      <c r="N76" s="47"/>
      <c r="O76" s="44"/>
      <c r="P76" s="42"/>
      <c r="Q76" s="43"/>
      <c r="R76" s="42">
        <v>1</v>
      </c>
      <c r="S76" s="42">
        <v>1</v>
      </c>
      <c r="T76" s="43"/>
      <c r="U76" s="43"/>
      <c r="V76" s="43"/>
      <c r="W76" s="43"/>
      <c r="X76" s="43">
        <v>2</v>
      </c>
      <c r="Y76" s="43"/>
      <c r="Z76" s="43"/>
      <c r="AA76" s="43"/>
      <c r="AB76" s="43"/>
      <c r="AC76" s="43">
        <v>4</v>
      </c>
      <c r="AD76" s="43"/>
      <c r="AE76" s="43"/>
      <c r="AF76" s="42" t="s">
        <v>524</v>
      </c>
      <c r="AG76" s="32">
        <f t="shared" si="5"/>
        <v>398</v>
      </c>
      <c r="AH76" s="32">
        <v>398</v>
      </c>
    </row>
    <row r="77" spans="1:34" s="33" customFormat="1" ht="100" customHeight="1" x14ac:dyDescent="0.95">
      <c r="A77" s="34">
        <v>27</v>
      </c>
      <c r="B77" s="48" t="s">
        <v>305</v>
      </c>
      <c r="C77" s="50"/>
      <c r="D77" s="49"/>
      <c r="E77" s="49"/>
      <c r="F77" s="51"/>
      <c r="G77" s="51"/>
      <c r="H77" s="51"/>
      <c r="I77" s="51"/>
      <c r="J77" s="51"/>
      <c r="K77" s="51"/>
      <c r="L77" s="52"/>
      <c r="M77" s="53"/>
      <c r="N77" s="108"/>
      <c r="O77" s="54"/>
      <c r="P77" s="52"/>
      <c r="Q77" s="53"/>
      <c r="R77" s="52"/>
      <c r="S77" s="52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2" t="s">
        <v>100</v>
      </c>
      <c r="AG77" s="32">
        <f t="shared" si="5"/>
        <v>0</v>
      </c>
      <c r="AH77" s="32" t="s">
        <v>213</v>
      </c>
    </row>
    <row r="78" spans="1:34" s="33" customFormat="1" ht="100" customHeight="1" x14ac:dyDescent="0.95">
      <c r="A78" s="34">
        <v>26</v>
      </c>
      <c r="B78" s="39" t="s">
        <v>306</v>
      </c>
      <c r="C78" s="34">
        <v>309949</v>
      </c>
      <c r="D78" s="34">
        <v>310350</v>
      </c>
      <c r="E78" s="34"/>
      <c r="F78" s="41">
        <v>7</v>
      </c>
      <c r="G78" s="41">
        <v>12</v>
      </c>
      <c r="H78" s="41">
        <v>13</v>
      </c>
      <c r="I78" s="41">
        <v>17</v>
      </c>
      <c r="J78" s="41"/>
      <c r="K78" s="41"/>
      <c r="L78" s="42"/>
      <c r="M78" s="43"/>
      <c r="N78" s="47"/>
      <c r="O78" s="44"/>
      <c r="P78" s="42"/>
      <c r="Q78" s="43"/>
      <c r="R78" s="42"/>
      <c r="S78" s="42">
        <v>2</v>
      </c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2" t="s">
        <v>552</v>
      </c>
      <c r="AG78" s="32">
        <f t="shared" si="5"/>
        <v>401</v>
      </c>
      <c r="AH78" s="32">
        <v>401</v>
      </c>
    </row>
    <row r="79" spans="1:34" s="33" customFormat="1" ht="100" customHeight="1" x14ac:dyDescent="0.95">
      <c r="A79" s="34">
        <v>27</v>
      </c>
      <c r="B79" s="39" t="s">
        <v>307</v>
      </c>
      <c r="C79" s="34">
        <v>310350</v>
      </c>
      <c r="D79" s="34">
        <v>310749</v>
      </c>
      <c r="E79" s="34"/>
      <c r="F79" s="41">
        <v>7</v>
      </c>
      <c r="G79" s="41">
        <v>12</v>
      </c>
      <c r="H79" s="41">
        <v>13</v>
      </c>
      <c r="I79" s="41">
        <v>17</v>
      </c>
      <c r="J79" s="41"/>
      <c r="K79" s="41"/>
      <c r="L79" s="42"/>
      <c r="M79" s="43"/>
      <c r="N79" s="47"/>
      <c r="O79" s="44"/>
      <c r="P79" s="42"/>
      <c r="Q79" s="43"/>
      <c r="R79" s="42">
        <v>2</v>
      </c>
      <c r="S79" s="42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>
        <v>4</v>
      </c>
      <c r="AE79" s="43"/>
      <c r="AF79" s="42" t="s">
        <v>539</v>
      </c>
      <c r="AG79" s="32">
        <f t="shared" si="5"/>
        <v>399</v>
      </c>
      <c r="AH79" s="32">
        <v>399</v>
      </c>
    </row>
    <row r="80" spans="1:34" s="33" customFormat="1" ht="100" customHeight="1" x14ac:dyDescent="0.95">
      <c r="A80" s="34">
        <v>28</v>
      </c>
      <c r="B80" s="39" t="s">
        <v>308</v>
      </c>
      <c r="C80" s="34">
        <v>310749</v>
      </c>
      <c r="D80" s="40">
        <v>311138</v>
      </c>
      <c r="E80" s="34"/>
      <c r="F80" s="41">
        <v>7</v>
      </c>
      <c r="G80" s="41">
        <v>12</v>
      </c>
      <c r="H80" s="41">
        <v>13</v>
      </c>
      <c r="I80" s="41">
        <v>17</v>
      </c>
      <c r="J80" s="41"/>
      <c r="K80" s="41"/>
      <c r="L80" s="42"/>
      <c r="M80" s="43"/>
      <c r="N80" s="43"/>
      <c r="O80" s="43"/>
      <c r="P80" s="42"/>
      <c r="Q80" s="43"/>
      <c r="R80" s="42">
        <v>2</v>
      </c>
      <c r="S80" s="42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>
        <v>4</v>
      </c>
      <c r="AE80" s="43"/>
      <c r="AF80" s="42" t="s">
        <v>539</v>
      </c>
      <c r="AG80" s="32">
        <f t="shared" si="5"/>
        <v>389</v>
      </c>
      <c r="AH80" s="32">
        <v>389</v>
      </c>
    </row>
    <row r="81" spans="1:218" s="33" customFormat="1" ht="100" customHeight="1" thickBot="1" x14ac:dyDescent="1">
      <c r="A81" s="34">
        <v>28</v>
      </c>
      <c r="B81" s="39" t="s">
        <v>309</v>
      </c>
      <c r="C81" s="40">
        <v>311138</v>
      </c>
      <c r="D81" s="40">
        <v>311336</v>
      </c>
      <c r="E81" s="34"/>
      <c r="F81" s="41">
        <v>7</v>
      </c>
      <c r="G81" s="41">
        <v>12</v>
      </c>
      <c r="H81" s="41">
        <v>13</v>
      </c>
      <c r="I81" s="41">
        <v>17</v>
      </c>
      <c r="J81" s="41"/>
      <c r="K81" s="41"/>
      <c r="L81" s="42"/>
      <c r="M81" s="43"/>
      <c r="N81" s="43"/>
      <c r="O81" s="43"/>
      <c r="P81" s="42">
        <v>1</v>
      </c>
      <c r="Q81" s="43"/>
      <c r="R81" s="42">
        <v>1</v>
      </c>
      <c r="S81" s="42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>
        <v>2</v>
      </c>
      <c r="AE81" s="43"/>
      <c r="AF81" s="42" t="s">
        <v>546</v>
      </c>
      <c r="AG81" s="32">
        <f t="shared" si="5"/>
        <v>198</v>
      </c>
      <c r="AH81" s="32">
        <v>198</v>
      </c>
    </row>
    <row r="82" spans="1:218" s="67" customFormat="1" ht="73.5" customHeight="1" thickTop="1" thickBot="1" x14ac:dyDescent="1">
      <c r="A82" s="317" t="s">
        <v>22</v>
      </c>
      <c r="B82" s="318"/>
      <c r="C82" s="57"/>
      <c r="D82" s="58"/>
      <c r="E82" s="59"/>
      <c r="F82" s="60"/>
      <c r="G82" s="61"/>
      <c r="H82" s="61"/>
      <c r="I82" s="61"/>
      <c r="J82" s="61"/>
      <c r="K82" s="62"/>
      <c r="L82" s="63">
        <f t="shared" ref="L82:AD82" si="6">SUM(L51:L81)</f>
        <v>4</v>
      </c>
      <c r="M82" s="64">
        <f t="shared" si="6"/>
        <v>4</v>
      </c>
      <c r="N82" s="65">
        <f t="shared" si="6"/>
        <v>3</v>
      </c>
      <c r="O82" s="65">
        <f t="shared" si="6"/>
        <v>2</v>
      </c>
      <c r="P82" s="63">
        <f t="shared" si="6"/>
        <v>9</v>
      </c>
      <c r="Q82" s="64">
        <f t="shared" si="6"/>
        <v>1</v>
      </c>
      <c r="R82" s="63">
        <f t="shared" si="6"/>
        <v>24</v>
      </c>
      <c r="S82" s="63">
        <f t="shared" si="6"/>
        <v>11</v>
      </c>
      <c r="T82" s="64">
        <f t="shared" si="6"/>
        <v>3</v>
      </c>
      <c r="U82" s="64">
        <f t="shared" ref="U82:V82" si="7">SUM(U51:U81)</f>
        <v>1</v>
      </c>
      <c r="V82" s="64">
        <f t="shared" si="7"/>
        <v>8</v>
      </c>
      <c r="W82" s="64">
        <f t="shared" si="6"/>
        <v>1</v>
      </c>
      <c r="X82" s="66">
        <f t="shared" si="6"/>
        <v>3</v>
      </c>
      <c r="Y82" s="66">
        <f t="shared" si="6"/>
        <v>0</v>
      </c>
      <c r="Z82" s="66">
        <f t="shared" si="6"/>
        <v>0</v>
      </c>
      <c r="AA82" s="66">
        <f t="shared" si="6"/>
        <v>0</v>
      </c>
      <c r="AB82" s="64">
        <f t="shared" si="6"/>
        <v>0</v>
      </c>
      <c r="AC82" s="64">
        <f t="shared" si="6"/>
        <v>24</v>
      </c>
      <c r="AD82" s="64">
        <f t="shared" si="6"/>
        <v>38</v>
      </c>
      <c r="AE82" s="63">
        <f>SUM(AE50:AE81)</f>
        <v>0</v>
      </c>
      <c r="AF82" s="63"/>
      <c r="AG82" s="32"/>
      <c r="AH82" s="32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</row>
    <row r="83" spans="1:218" s="67" customFormat="1" ht="47.25" customHeight="1" thickTop="1" thickBot="1" x14ac:dyDescent="1">
      <c r="A83" s="319"/>
      <c r="B83" s="320"/>
      <c r="C83" s="68"/>
      <c r="D83" s="69"/>
      <c r="E83" s="70"/>
      <c r="F83" s="323"/>
      <c r="G83" s="324"/>
      <c r="H83" s="324"/>
      <c r="I83" s="324"/>
      <c r="J83" s="324"/>
      <c r="K83" s="69"/>
      <c r="L83" s="292" t="s">
        <v>30</v>
      </c>
      <c r="M83" s="294" t="s">
        <v>46</v>
      </c>
      <c r="N83" s="292" t="s">
        <v>193</v>
      </c>
      <c r="O83" s="294" t="s">
        <v>48</v>
      </c>
      <c r="P83" s="294" t="s">
        <v>35</v>
      </c>
      <c r="Q83" s="331" t="s">
        <v>28</v>
      </c>
      <c r="R83" s="294" t="s">
        <v>160</v>
      </c>
      <c r="S83" s="294" t="s">
        <v>57</v>
      </c>
      <c r="T83" s="294" t="s">
        <v>58</v>
      </c>
      <c r="U83" s="294" t="s">
        <v>313</v>
      </c>
      <c r="V83" s="294" t="s">
        <v>333</v>
      </c>
      <c r="W83" s="294" t="s">
        <v>494</v>
      </c>
      <c r="X83" s="292" t="s">
        <v>496</v>
      </c>
      <c r="Y83" s="294" t="s">
        <v>140</v>
      </c>
      <c r="Z83" s="292" t="s">
        <v>33</v>
      </c>
      <c r="AA83" s="294" t="s">
        <v>141</v>
      </c>
      <c r="AB83" s="294"/>
      <c r="AC83" s="294" t="s">
        <v>535</v>
      </c>
      <c r="AD83" s="294" t="s">
        <v>553</v>
      </c>
      <c r="AE83" s="329"/>
      <c r="AF83" s="294" t="s">
        <v>23</v>
      </c>
      <c r="AG83" s="32"/>
      <c r="AH83" s="32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</row>
    <row r="84" spans="1:218" s="67" customFormat="1" ht="197.25" customHeight="1" thickTop="1" x14ac:dyDescent="0.95">
      <c r="A84" s="319"/>
      <c r="B84" s="320"/>
      <c r="C84" s="68"/>
      <c r="D84" s="69"/>
      <c r="E84" s="70"/>
      <c r="F84" s="71"/>
      <c r="G84" s="325"/>
      <c r="H84" s="325"/>
      <c r="I84" s="325"/>
      <c r="J84" s="325"/>
      <c r="K84" s="70"/>
      <c r="L84" s="293"/>
      <c r="M84" s="295"/>
      <c r="N84" s="293"/>
      <c r="O84" s="295"/>
      <c r="P84" s="295"/>
      <c r="Q84" s="332"/>
      <c r="R84" s="295"/>
      <c r="S84" s="295"/>
      <c r="T84" s="295"/>
      <c r="U84" s="295"/>
      <c r="V84" s="295"/>
      <c r="W84" s="295"/>
      <c r="X84" s="293"/>
      <c r="Y84" s="295"/>
      <c r="Z84" s="293"/>
      <c r="AA84" s="295"/>
      <c r="AB84" s="295"/>
      <c r="AC84" s="295"/>
      <c r="AD84" s="295"/>
      <c r="AE84" s="330"/>
      <c r="AF84" s="295"/>
      <c r="AG84" s="32"/>
      <c r="AH84" s="32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</row>
    <row r="85" spans="1:218" s="67" customFormat="1" ht="49.5" x14ac:dyDescent="0.95">
      <c r="A85" s="321"/>
      <c r="B85" s="322"/>
      <c r="C85" s="72"/>
      <c r="D85" s="73"/>
      <c r="E85" s="74"/>
      <c r="F85" s="326"/>
      <c r="G85" s="327"/>
      <c r="H85" s="327"/>
      <c r="I85" s="327"/>
      <c r="J85" s="327"/>
      <c r="K85" s="328"/>
      <c r="L85" s="75">
        <f>L82*3200</f>
        <v>12800</v>
      </c>
      <c r="M85" s="76">
        <f>M82*4000</f>
        <v>16000</v>
      </c>
      <c r="N85" s="75">
        <f>N82*6400</f>
        <v>19200</v>
      </c>
      <c r="O85" s="77">
        <f>O82*38400</f>
        <v>76800</v>
      </c>
      <c r="P85" s="75">
        <f>P82*68000</f>
        <v>612000</v>
      </c>
      <c r="Q85" s="78">
        <f>Q82*84000</f>
        <v>84000</v>
      </c>
      <c r="R85" s="75">
        <f>R82*76000</f>
        <v>1824000</v>
      </c>
      <c r="S85" s="76">
        <f>S82*84000</f>
        <v>924000</v>
      </c>
      <c r="T85" s="76">
        <f>T82*80000</f>
        <v>240000</v>
      </c>
      <c r="U85" s="76">
        <f>U82*8000</f>
        <v>8000</v>
      </c>
      <c r="V85" s="76">
        <f>V82*7200</f>
        <v>57600</v>
      </c>
      <c r="W85" s="76">
        <f>W82*63200</f>
        <v>63200</v>
      </c>
      <c r="X85" s="79">
        <f>X82*15200</f>
        <v>45600</v>
      </c>
      <c r="Y85" s="76">
        <f>Y82*8000</f>
        <v>0</v>
      </c>
      <c r="Z85" s="79">
        <f>Z82*6500</f>
        <v>0</v>
      </c>
      <c r="AA85" s="76">
        <f>AA82*6000</f>
        <v>0</v>
      </c>
      <c r="AB85" s="76"/>
      <c r="AC85" s="76">
        <f>2*76000</f>
        <v>152000</v>
      </c>
      <c r="AD85" s="76">
        <f>3*76000</f>
        <v>228000</v>
      </c>
      <c r="AE85" s="80"/>
      <c r="AF85" s="75">
        <f>SUM(L85:AD85)</f>
        <v>4363200</v>
      </c>
      <c r="AG85" s="32"/>
      <c r="AH85" s="82"/>
    </row>
    <row r="87" spans="1:218" s="8" customFormat="1" ht="49.5" x14ac:dyDescent="0.95">
      <c r="A87" s="298" t="s">
        <v>0</v>
      </c>
      <c r="B87" s="298"/>
      <c r="C87" s="1" t="s">
        <v>63</v>
      </c>
      <c r="E87" s="1"/>
      <c r="F87" s="1"/>
      <c r="G87" s="1"/>
      <c r="H87" s="1"/>
      <c r="I87" s="1"/>
      <c r="J87" s="1"/>
      <c r="K87" s="1"/>
      <c r="L87" s="2"/>
      <c r="M87" s="3"/>
      <c r="N87" s="4"/>
      <c r="O87" s="5"/>
      <c r="P87" s="2"/>
      <c r="Q87" s="3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5"/>
      <c r="AG87" s="6"/>
      <c r="AH87" s="6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</row>
    <row r="88" spans="1:218" s="8" customFormat="1" ht="50.5" x14ac:dyDescent="0.95">
      <c r="A88" s="298" t="s">
        <v>3</v>
      </c>
      <c r="B88" s="298"/>
      <c r="C88" s="83" t="s">
        <v>64</v>
      </c>
      <c r="E88" s="1"/>
      <c r="F88" s="1"/>
      <c r="G88" s="1"/>
      <c r="H88" s="1"/>
      <c r="I88" s="298" t="s">
        <v>278</v>
      </c>
      <c r="J88" s="298"/>
      <c r="K88" s="298"/>
      <c r="L88" s="298"/>
      <c r="M88" s="298"/>
      <c r="N88" s="298"/>
      <c r="O88" s="298"/>
      <c r="P88" s="298"/>
      <c r="Q88" s="298"/>
      <c r="R88" s="298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6"/>
      <c r="AH88" s="6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</row>
    <row r="89" spans="1:218" s="8" customFormat="1" ht="49.5" x14ac:dyDescent="0.95">
      <c r="A89" s="299" t="s">
        <v>4</v>
      </c>
      <c r="B89" s="299"/>
      <c r="C89" s="333" t="s">
        <v>408</v>
      </c>
      <c r="D89" s="333"/>
      <c r="E89" s="333"/>
      <c r="F89" s="333"/>
      <c r="G89" s="9"/>
      <c r="H89" s="9"/>
      <c r="I89" s="10"/>
      <c r="J89" s="10"/>
      <c r="K89" s="10"/>
      <c r="L89" s="11"/>
      <c r="M89" s="3"/>
      <c r="N89" s="4"/>
      <c r="O89" s="11"/>
      <c r="P89" s="11"/>
      <c r="Q89" s="3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5"/>
      <c r="AG89" s="6"/>
      <c r="AH89" s="6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</row>
    <row r="90" spans="1:218" s="67" customFormat="1" ht="49.5" x14ac:dyDescent="0.95">
      <c r="A90" s="300" t="s">
        <v>5</v>
      </c>
      <c r="B90" s="300" t="s">
        <v>6</v>
      </c>
      <c r="C90" s="303" t="s">
        <v>7</v>
      </c>
      <c r="D90" s="304"/>
      <c r="E90" s="12" t="s">
        <v>8</v>
      </c>
      <c r="F90" s="305" t="s">
        <v>9</v>
      </c>
      <c r="G90" s="306"/>
      <c r="H90" s="306"/>
      <c r="I90" s="306"/>
      <c r="J90" s="306"/>
      <c r="K90" s="307"/>
      <c r="L90" s="308" t="s">
        <v>10</v>
      </c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296" t="s">
        <v>11</v>
      </c>
      <c r="AF90" s="296" t="s">
        <v>12</v>
      </c>
      <c r="AG90" s="13"/>
      <c r="AH90" s="32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</row>
    <row r="91" spans="1:218" s="67" customFormat="1" ht="45.75" customHeight="1" x14ac:dyDescent="0.95">
      <c r="A91" s="301"/>
      <c r="B91" s="301"/>
      <c r="C91" s="300" t="s">
        <v>13</v>
      </c>
      <c r="D91" s="300" t="s">
        <v>14</v>
      </c>
      <c r="E91" s="301" t="s">
        <v>15</v>
      </c>
      <c r="F91" s="311" t="s">
        <v>16</v>
      </c>
      <c r="G91" s="312"/>
      <c r="H91" s="312"/>
      <c r="I91" s="312"/>
      <c r="J91" s="312"/>
      <c r="K91" s="313"/>
      <c r="L91" s="296" t="s">
        <v>17</v>
      </c>
      <c r="M91" s="296" t="s">
        <v>194</v>
      </c>
      <c r="N91" s="296" t="s">
        <v>50</v>
      </c>
      <c r="O91" s="296" t="s">
        <v>47</v>
      </c>
      <c r="P91" s="296" t="s">
        <v>18</v>
      </c>
      <c r="Q91" s="316" t="s">
        <v>31</v>
      </c>
      <c r="R91" s="296" t="s">
        <v>54</v>
      </c>
      <c r="S91" s="314" t="s">
        <v>56</v>
      </c>
      <c r="T91" s="314" t="s">
        <v>59</v>
      </c>
      <c r="U91" s="296" t="s">
        <v>55</v>
      </c>
      <c r="V91" s="296" t="s">
        <v>55</v>
      </c>
      <c r="W91" s="296" t="s">
        <v>55</v>
      </c>
      <c r="X91" s="296" t="s">
        <v>136</v>
      </c>
      <c r="Y91" s="296" t="s">
        <v>138</v>
      </c>
      <c r="Z91" s="296" t="s">
        <v>32</v>
      </c>
      <c r="AA91" s="296" t="s">
        <v>139</v>
      </c>
      <c r="AB91" s="296" t="s">
        <v>111</v>
      </c>
      <c r="AC91" s="296" t="s">
        <v>535</v>
      </c>
      <c r="AD91" s="296" t="s">
        <v>66</v>
      </c>
      <c r="AE91" s="310"/>
      <c r="AF91" s="310"/>
      <c r="AG91" s="13"/>
      <c r="AH91" s="32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</row>
    <row r="92" spans="1:218" s="67" customFormat="1" ht="228.75" customHeight="1" x14ac:dyDescent="0.95">
      <c r="A92" s="302"/>
      <c r="B92" s="302"/>
      <c r="C92" s="302"/>
      <c r="D92" s="302"/>
      <c r="E92" s="302"/>
      <c r="F92" s="16" t="s">
        <v>20</v>
      </c>
      <c r="G92" s="16" t="s">
        <v>21</v>
      </c>
      <c r="H92" s="16" t="s">
        <v>20</v>
      </c>
      <c r="I92" s="16" t="s">
        <v>21</v>
      </c>
      <c r="J92" s="16" t="s">
        <v>20</v>
      </c>
      <c r="K92" s="16" t="s">
        <v>21</v>
      </c>
      <c r="L92" s="297"/>
      <c r="M92" s="297"/>
      <c r="N92" s="297"/>
      <c r="O92" s="297"/>
      <c r="P92" s="297"/>
      <c r="Q92" s="316"/>
      <c r="R92" s="297"/>
      <c r="S92" s="315"/>
      <c r="T92" s="315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13"/>
      <c r="AH92" s="32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</row>
    <row r="93" spans="1:218" s="67" customFormat="1" ht="49.5" x14ac:dyDescent="0.95">
      <c r="A93" s="17"/>
      <c r="B93" s="18"/>
      <c r="C93" s="18"/>
      <c r="D93" s="17"/>
      <c r="E93" s="17"/>
      <c r="F93" s="19"/>
      <c r="G93" s="19"/>
      <c r="H93" s="19"/>
      <c r="I93" s="19"/>
      <c r="J93" s="19"/>
      <c r="K93" s="19"/>
      <c r="L93" s="20">
        <v>3200</v>
      </c>
      <c r="M93" s="21">
        <v>6400</v>
      </c>
      <c r="N93" s="20">
        <v>9680</v>
      </c>
      <c r="O93" s="20">
        <v>38400</v>
      </c>
      <c r="P93" s="20">
        <v>68000</v>
      </c>
      <c r="Q93" s="21">
        <v>84000</v>
      </c>
      <c r="R93" s="20">
        <v>76000</v>
      </c>
      <c r="S93" s="21">
        <v>84000</v>
      </c>
      <c r="T93" s="21">
        <v>80000</v>
      </c>
      <c r="U93" s="21">
        <v>12000</v>
      </c>
      <c r="V93" s="21">
        <v>12000</v>
      </c>
      <c r="W93" s="21">
        <v>12000</v>
      </c>
      <c r="X93" s="22">
        <v>9000</v>
      </c>
      <c r="Y93" s="21">
        <v>8000</v>
      </c>
      <c r="Z93" s="22">
        <v>6500</v>
      </c>
      <c r="AA93" s="21">
        <v>6000</v>
      </c>
      <c r="AB93" s="21">
        <v>84000</v>
      </c>
      <c r="AC93" s="21"/>
      <c r="AD93" s="20">
        <v>76000</v>
      </c>
      <c r="AE93" s="23"/>
      <c r="AF93" s="17"/>
      <c r="AG93" s="13"/>
      <c r="AH93" s="32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</row>
    <row r="94" spans="1:218" s="33" customFormat="1" ht="100" customHeight="1" x14ac:dyDescent="0.95">
      <c r="A94" s="24">
        <v>1</v>
      </c>
      <c r="B94" s="93" t="s">
        <v>279</v>
      </c>
      <c r="C94" s="94"/>
      <c r="D94" s="95"/>
      <c r="E94" s="95"/>
      <c r="F94" s="96">
        <v>7</v>
      </c>
      <c r="G94" s="96">
        <v>12</v>
      </c>
      <c r="H94" s="96">
        <v>14</v>
      </c>
      <c r="I94" s="96">
        <v>16</v>
      </c>
      <c r="J94" s="96"/>
      <c r="K94" s="96"/>
      <c r="L94" s="97"/>
      <c r="M94" s="98"/>
      <c r="N94" s="99"/>
      <c r="O94" s="98"/>
      <c r="P94" s="97"/>
      <c r="Q94" s="98"/>
      <c r="R94" s="97"/>
      <c r="S94" s="97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7" t="s">
        <v>107</v>
      </c>
      <c r="AG94" s="32">
        <f>D94-C94</f>
        <v>0</v>
      </c>
      <c r="AH94" s="32" t="s">
        <v>214</v>
      </c>
    </row>
    <row r="95" spans="1:218" s="33" customFormat="1" ht="100" customHeight="1" x14ac:dyDescent="0.95">
      <c r="A95" s="34">
        <v>2</v>
      </c>
      <c r="B95" s="93" t="s">
        <v>280</v>
      </c>
      <c r="C95" s="100"/>
      <c r="D95" s="100"/>
      <c r="E95" s="100"/>
      <c r="F95" s="101">
        <v>7</v>
      </c>
      <c r="G95" s="101">
        <v>12</v>
      </c>
      <c r="H95" s="101">
        <v>14</v>
      </c>
      <c r="I95" s="101">
        <v>16</v>
      </c>
      <c r="J95" s="101"/>
      <c r="K95" s="101"/>
      <c r="L95" s="102"/>
      <c r="M95" s="103"/>
      <c r="N95" s="103"/>
      <c r="O95" s="103"/>
      <c r="P95" s="102"/>
      <c r="Q95" s="103"/>
      <c r="R95" s="102"/>
      <c r="S95" s="102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2" t="s">
        <v>107</v>
      </c>
      <c r="AG95" s="32">
        <f t="shared" ref="AG95:AG124" si="8">D95-C95</f>
        <v>0</v>
      </c>
      <c r="AH95" s="32" t="s">
        <v>214</v>
      </c>
    </row>
    <row r="96" spans="1:218" s="33" customFormat="1" ht="100" customHeight="1" x14ac:dyDescent="0.95">
      <c r="A96" s="34">
        <v>3</v>
      </c>
      <c r="B96" s="48" t="s">
        <v>281</v>
      </c>
      <c r="C96" s="50"/>
      <c r="D96" s="49"/>
      <c r="E96" s="49"/>
      <c r="F96" s="51"/>
      <c r="G96" s="51"/>
      <c r="H96" s="51"/>
      <c r="I96" s="51"/>
      <c r="J96" s="51"/>
      <c r="K96" s="51"/>
      <c r="L96" s="52"/>
      <c r="M96" s="53"/>
      <c r="N96" s="53"/>
      <c r="O96" s="54"/>
      <c r="P96" s="52"/>
      <c r="Q96" s="53"/>
      <c r="R96" s="52"/>
      <c r="S96" s="52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2" t="s">
        <v>100</v>
      </c>
      <c r="AG96" s="32">
        <f t="shared" si="8"/>
        <v>0</v>
      </c>
      <c r="AH96" s="32" t="s">
        <v>213</v>
      </c>
    </row>
    <row r="97" spans="1:34" s="33" customFormat="1" ht="100" customHeight="1" x14ac:dyDescent="0.95">
      <c r="A97" s="34">
        <v>4</v>
      </c>
      <c r="B97" s="93" t="s">
        <v>282</v>
      </c>
      <c r="C97" s="100"/>
      <c r="D97" s="100"/>
      <c r="E97" s="100"/>
      <c r="F97" s="101">
        <v>7</v>
      </c>
      <c r="G97" s="101">
        <v>12</v>
      </c>
      <c r="H97" s="101">
        <v>14</v>
      </c>
      <c r="I97" s="101">
        <v>16</v>
      </c>
      <c r="J97" s="101"/>
      <c r="K97" s="101"/>
      <c r="L97" s="102"/>
      <c r="M97" s="103"/>
      <c r="N97" s="103"/>
      <c r="O97" s="104"/>
      <c r="P97" s="102"/>
      <c r="Q97" s="103"/>
      <c r="R97" s="102"/>
      <c r="S97" s="102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2" t="s">
        <v>107</v>
      </c>
      <c r="AG97" s="32">
        <f t="shared" si="8"/>
        <v>0</v>
      </c>
      <c r="AH97" s="32" t="s">
        <v>214</v>
      </c>
    </row>
    <row r="98" spans="1:34" s="33" customFormat="1" ht="100" customHeight="1" x14ac:dyDescent="0.95">
      <c r="A98" s="34">
        <v>5</v>
      </c>
      <c r="B98" s="93" t="s">
        <v>283</v>
      </c>
      <c r="C98" s="100"/>
      <c r="D98" s="105"/>
      <c r="E98" s="100"/>
      <c r="F98" s="101">
        <v>7</v>
      </c>
      <c r="G98" s="101">
        <v>12</v>
      </c>
      <c r="H98" s="101">
        <v>14</v>
      </c>
      <c r="I98" s="101">
        <v>16</v>
      </c>
      <c r="J98" s="101"/>
      <c r="K98" s="101"/>
      <c r="L98" s="102"/>
      <c r="M98" s="103"/>
      <c r="N98" s="103"/>
      <c r="O98" s="103"/>
      <c r="P98" s="102"/>
      <c r="Q98" s="103"/>
      <c r="R98" s="102"/>
      <c r="S98" s="102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2" t="s">
        <v>107</v>
      </c>
      <c r="AG98" s="32">
        <f t="shared" si="8"/>
        <v>0</v>
      </c>
      <c r="AH98" s="32" t="s">
        <v>214</v>
      </c>
    </row>
    <row r="99" spans="1:34" s="33" customFormat="1" ht="100" customHeight="1" x14ac:dyDescent="0.95">
      <c r="A99" s="34">
        <v>6</v>
      </c>
      <c r="B99" s="48" t="s">
        <v>284</v>
      </c>
      <c r="C99" s="50"/>
      <c r="D99" s="50"/>
      <c r="E99" s="49"/>
      <c r="F99" s="51"/>
      <c r="G99" s="51"/>
      <c r="H99" s="51"/>
      <c r="I99" s="51"/>
      <c r="J99" s="51"/>
      <c r="K99" s="51"/>
      <c r="L99" s="52"/>
      <c r="M99" s="53"/>
      <c r="N99" s="53"/>
      <c r="O99" s="53"/>
      <c r="P99" s="52"/>
      <c r="Q99" s="53"/>
      <c r="R99" s="52"/>
      <c r="S99" s="52"/>
      <c r="T99" s="53"/>
      <c r="U99" s="53"/>
      <c r="V99" s="53"/>
      <c r="W99" s="53"/>
      <c r="X99" s="54"/>
      <c r="Y99" s="54"/>
      <c r="Z99" s="54"/>
      <c r="AA99" s="54"/>
      <c r="AB99" s="53"/>
      <c r="AC99" s="53"/>
      <c r="AD99" s="53"/>
      <c r="AE99" s="53"/>
      <c r="AF99" s="52" t="s">
        <v>100</v>
      </c>
      <c r="AG99" s="32">
        <f t="shared" si="8"/>
        <v>0</v>
      </c>
      <c r="AH99" s="32" t="s">
        <v>213</v>
      </c>
    </row>
    <row r="100" spans="1:34" s="33" customFormat="1" ht="100" customHeight="1" x14ac:dyDescent="0.95">
      <c r="A100" s="34">
        <v>7</v>
      </c>
      <c r="B100" s="93" t="s">
        <v>285</v>
      </c>
      <c r="C100" s="105"/>
      <c r="D100" s="105"/>
      <c r="E100" s="100"/>
      <c r="F100" s="101">
        <v>7</v>
      </c>
      <c r="G100" s="101">
        <v>12</v>
      </c>
      <c r="H100" s="101">
        <v>14</v>
      </c>
      <c r="I100" s="101">
        <v>16</v>
      </c>
      <c r="J100" s="101"/>
      <c r="K100" s="101"/>
      <c r="L100" s="102"/>
      <c r="M100" s="103"/>
      <c r="N100" s="103"/>
      <c r="O100" s="104"/>
      <c r="P100" s="102"/>
      <c r="Q100" s="103"/>
      <c r="R100" s="102"/>
      <c r="S100" s="102"/>
      <c r="T100" s="103"/>
      <c r="U100" s="103"/>
      <c r="V100" s="103"/>
      <c r="W100" s="103"/>
      <c r="X100" s="104"/>
      <c r="Y100" s="103"/>
      <c r="Z100" s="104"/>
      <c r="AA100" s="103"/>
      <c r="AB100" s="103"/>
      <c r="AC100" s="103"/>
      <c r="AD100" s="103"/>
      <c r="AE100" s="103"/>
      <c r="AF100" s="102" t="s">
        <v>107</v>
      </c>
      <c r="AG100" s="32">
        <f t="shared" si="8"/>
        <v>0</v>
      </c>
      <c r="AH100" s="32" t="s">
        <v>214</v>
      </c>
    </row>
    <row r="101" spans="1:34" s="33" customFormat="1" ht="99.75" customHeight="1" x14ac:dyDescent="0.95">
      <c r="A101" s="34">
        <v>8</v>
      </c>
      <c r="B101" s="93" t="s">
        <v>286</v>
      </c>
      <c r="C101" s="105"/>
      <c r="D101" s="105"/>
      <c r="E101" s="105"/>
      <c r="F101" s="101">
        <v>7</v>
      </c>
      <c r="G101" s="101">
        <v>12</v>
      </c>
      <c r="H101" s="101">
        <v>14</v>
      </c>
      <c r="I101" s="101">
        <v>16</v>
      </c>
      <c r="J101" s="101"/>
      <c r="K101" s="101"/>
      <c r="L101" s="102"/>
      <c r="M101" s="103"/>
      <c r="N101" s="103"/>
      <c r="O101" s="104"/>
      <c r="P101" s="102"/>
      <c r="Q101" s="103"/>
      <c r="R101" s="102"/>
      <c r="S101" s="102"/>
      <c r="T101" s="103"/>
      <c r="U101" s="103"/>
      <c r="V101" s="103"/>
      <c r="W101" s="103"/>
      <c r="X101" s="104"/>
      <c r="Y101" s="104"/>
      <c r="Z101" s="104"/>
      <c r="AA101" s="104"/>
      <c r="AB101" s="103"/>
      <c r="AC101" s="103"/>
      <c r="AD101" s="103"/>
      <c r="AE101" s="103"/>
      <c r="AF101" s="102" t="s">
        <v>107</v>
      </c>
      <c r="AG101" s="32">
        <f t="shared" si="8"/>
        <v>0</v>
      </c>
      <c r="AH101" s="32" t="s">
        <v>214</v>
      </c>
    </row>
    <row r="102" spans="1:34" s="33" customFormat="1" ht="100" customHeight="1" x14ac:dyDescent="0.95">
      <c r="A102" s="34">
        <v>9</v>
      </c>
      <c r="B102" s="93" t="s">
        <v>287</v>
      </c>
      <c r="C102" s="105"/>
      <c r="D102" s="105"/>
      <c r="E102" s="100"/>
      <c r="F102" s="101">
        <v>7</v>
      </c>
      <c r="G102" s="101">
        <v>12</v>
      </c>
      <c r="H102" s="101">
        <v>14</v>
      </c>
      <c r="I102" s="101">
        <v>16</v>
      </c>
      <c r="J102" s="101"/>
      <c r="K102" s="101"/>
      <c r="L102" s="102"/>
      <c r="M102" s="103"/>
      <c r="N102" s="103"/>
      <c r="O102" s="103"/>
      <c r="P102" s="102"/>
      <c r="Q102" s="103"/>
      <c r="R102" s="102"/>
      <c r="S102" s="102"/>
      <c r="T102" s="103"/>
      <c r="U102" s="103"/>
      <c r="V102" s="103"/>
      <c r="W102" s="103"/>
      <c r="X102" s="104"/>
      <c r="Y102" s="103"/>
      <c r="Z102" s="104"/>
      <c r="AA102" s="103"/>
      <c r="AB102" s="103"/>
      <c r="AC102" s="103"/>
      <c r="AD102" s="103"/>
      <c r="AE102" s="103"/>
      <c r="AF102" s="102" t="s">
        <v>107</v>
      </c>
      <c r="AG102" s="32">
        <f t="shared" si="8"/>
        <v>0</v>
      </c>
      <c r="AH102" s="32" t="s">
        <v>214</v>
      </c>
    </row>
    <row r="103" spans="1:34" s="33" customFormat="1" ht="100" customHeight="1" x14ac:dyDescent="0.95">
      <c r="A103" s="34">
        <v>10</v>
      </c>
      <c r="B103" s="93" t="s">
        <v>288</v>
      </c>
      <c r="C103" s="105"/>
      <c r="D103" s="105"/>
      <c r="E103" s="100"/>
      <c r="F103" s="101">
        <v>7</v>
      </c>
      <c r="G103" s="101">
        <v>12</v>
      </c>
      <c r="H103" s="101">
        <v>14</v>
      </c>
      <c r="I103" s="101">
        <v>16</v>
      </c>
      <c r="J103" s="101"/>
      <c r="K103" s="101"/>
      <c r="L103" s="102"/>
      <c r="M103" s="103"/>
      <c r="N103" s="104"/>
      <c r="O103" s="103"/>
      <c r="P103" s="102"/>
      <c r="Q103" s="103"/>
      <c r="R103" s="102"/>
      <c r="S103" s="102"/>
      <c r="T103" s="103"/>
      <c r="U103" s="103"/>
      <c r="V103" s="103"/>
      <c r="W103" s="103"/>
      <c r="X103" s="106"/>
      <c r="Y103" s="104"/>
      <c r="Z103" s="106"/>
      <c r="AA103" s="104"/>
      <c r="AB103" s="103"/>
      <c r="AC103" s="103"/>
      <c r="AD103" s="103"/>
      <c r="AE103" s="103"/>
      <c r="AF103" s="102" t="s">
        <v>107</v>
      </c>
      <c r="AG103" s="32">
        <f t="shared" si="8"/>
        <v>0</v>
      </c>
      <c r="AH103" s="32" t="s">
        <v>214</v>
      </c>
    </row>
    <row r="104" spans="1:34" s="33" customFormat="1" ht="100" customHeight="1" x14ac:dyDescent="0.95">
      <c r="A104" s="34">
        <v>11</v>
      </c>
      <c r="B104" s="93" t="s">
        <v>289</v>
      </c>
      <c r="C104" s="105"/>
      <c r="D104" s="105"/>
      <c r="E104" s="100"/>
      <c r="F104" s="101">
        <v>7</v>
      </c>
      <c r="G104" s="101">
        <v>12</v>
      </c>
      <c r="H104" s="101">
        <v>14</v>
      </c>
      <c r="I104" s="101">
        <v>16</v>
      </c>
      <c r="J104" s="101"/>
      <c r="K104" s="101"/>
      <c r="L104" s="102"/>
      <c r="M104" s="103"/>
      <c r="N104" s="104"/>
      <c r="O104" s="104"/>
      <c r="P104" s="102"/>
      <c r="Q104" s="103"/>
      <c r="R104" s="102"/>
      <c r="S104" s="102"/>
      <c r="T104" s="103"/>
      <c r="U104" s="103"/>
      <c r="V104" s="103"/>
      <c r="W104" s="103"/>
      <c r="X104" s="104"/>
      <c r="Y104" s="104"/>
      <c r="Z104" s="104"/>
      <c r="AA104" s="104"/>
      <c r="AB104" s="103"/>
      <c r="AC104" s="103"/>
      <c r="AD104" s="103"/>
      <c r="AE104" s="103"/>
      <c r="AF104" s="102" t="s">
        <v>107</v>
      </c>
      <c r="AG104" s="32">
        <f t="shared" si="8"/>
        <v>0</v>
      </c>
      <c r="AH104" s="32" t="s">
        <v>214</v>
      </c>
    </row>
    <row r="105" spans="1:34" s="33" customFormat="1" ht="100" customHeight="1" x14ac:dyDescent="0.95">
      <c r="A105" s="34">
        <v>12</v>
      </c>
      <c r="B105" s="93" t="s">
        <v>290</v>
      </c>
      <c r="C105" s="105"/>
      <c r="D105" s="100"/>
      <c r="E105" s="100"/>
      <c r="F105" s="101">
        <v>7</v>
      </c>
      <c r="G105" s="101">
        <v>12</v>
      </c>
      <c r="H105" s="101">
        <v>14</v>
      </c>
      <c r="I105" s="101">
        <v>16</v>
      </c>
      <c r="J105" s="101"/>
      <c r="K105" s="101"/>
      <c r="L105" s="102"/>
      <c r="M105" s="103"/>
      <c r="N105" s="107"/>
      <c r="O105" s="104"/>
      <c r="P105" s="102"/>
      <c r="Q105" s="103"/>
      <c r="R105" s="102"/>
      <c r="S105" s="102"/>
      <c r="T105" s="103"/>
      <c r="U105" s="103"/>
      <c r="V105" s="103"/>
      <c r="W105" s="103"/>
      <c r="X105" s="103"/>
      <c r="Y105" s="103"/>
      <c r="Z105" s="104"/>
      <c r="AA105" s="104"/>
      <c r="AB105" s="103"/>
      <c r="AC105" s="103"/>
      <c r="AD105" s="103"/>
      <c r="AE105" s="103"/>
      <c r="AF105" s="102" t="s">
        <v>107</v>
      </c>
      <c r="AG105" s="32">
        <f t="shared" si="8"/>
        <v>0</v>
      </c>
      <c r="AH105" s="32" t="s">
        <v>214</v>
      </c>
    </row>
    <row r="106" spans="1:34" s="33" customFormat="1" ht="100" customHeight="1" x14ac:dyDescent="0.95">
      <c r="A106" s="34">
        <v>13</v>
      </c>
      <c r="B106" s="48" t="s">
        <v>291</v>
      </c>
      <c r="C106" s="50"/>
      <c r="D106" s="50"/>
      <c r="E106" s="49"/>
      <c r="F106" s="51"/>
      <c r="G106" s="51"/>
      <c r="H106" s="51"/>
      <c r="I106" s="51"/>
      <c r="J106" s="51"/>
      <c r="K106" s="51"/>
      <c r="L106" s="52"/>
      <c r="M106" s="53"/>
      <c r="N106" s="53"/>
      <c r="O106" s="54"/>
      <c r="P106" s="52"/>
      <c r="Q106" s="53"/>
      <c r="R106" s="52"/>
      <c r="S106" s="52"/>
      <c r="T106" s="53"/>
      <c r="U106" s="53"/>
      <c r="V106" s="53"/>
      <c r="W106" s="53"/>
      <c r="X106" s="54"/>
      <c r="Y106" s="54"/>
      <c r="Z106" s="54"/>
      <c r="AA106" s="54"/>
      <c r="AB106" s="53"/>
      <c r="AC106" s="53"/>
      <c r="AD106" s="53"/>
      <c r="AE106" s="53"/>
      <c r="AF106" s="52" t="s">
        <v>100</v>
      </c>
      <c r="AG106" s="32">
        <f t="shared" si="8"/>
        <v>0</v>
      </c>
      <c r="AH106" s="32" t="s">
        <v>213</v>
      </c>
    </row>
    <row r="107" spans="1:34" s="33" customFormat="1" ht="100" customHeight="1" x14ac:dyDescent="0.95">
      <c r="A107" s="34">
        <v>14</v>
      </c>
      <c r="B107" s="93" t="s">
        <v>292</v>
      </c>
      <c r="C107" s="100"/>
      <c r="D107" s="100"/>
      <c r="E107" s="100"/>
      <c r="F107" s="101">
        <v>7</v>
      </c>
      <c r="G107" s="101">
        <v>12</v>
      </c>
      <c r="H107" s="101">
        <v>14</v>
      </c>
      <c r="I107" s="101">
        <v>16</v>
      </c>
      <c r="J107" s="101"/>
      <c r="K107" s="101"/>
      <c r="L107" s="102"/>
      <c r="M107" s="102"/>
      <c r="N107" s="103"/>
      <c r="O107" s="104"/>
      <c r="P107" s="102"/>
      <c r="Q107" s="103"/>
      <c r="R107" s="102"/>
      <c r="S107" s="102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2" t="s">
        <v>107</v>
      </c>
      <c r="AG107" s="32">
        <f t="shared" si="8"/>
        <v>0</v>
      </c>
      <c r="AH107" s="32" t="s">
        <v>214</v>
      </c>
    </row>
    <row r="108" spans="1:34" s="33" customFormat="1" ht="100" customHeight="1" x14ac:dyDescent="0.95">
      <c r="A108" s="34">
        <v>15</v>
      </c>
      <c r="B108" s="93" t="s">
        <v>293</v>
      </c>
      <c r="C108" s="100"/>
      <c r="D108" s="100"/>
      <c r="E108" s="100"/>
      <c r="F108" s="101">
        <v>7</v>
      </c>
      <c r="G108" s="101">
        <v>12</v>
      </c>
      <c r="H108" s="101">
        <v>14</v>
      </c>
      <c r="I108" s="101">
        <v>16</v>
      </c>
      <c r="J108" s="101"/>
      <c r="K108" s="101"/>
      <c r="L108" s="102"/>
      <c r="M108" s="103"/>
      <c r="N108" s="103"/>
      <c r="O108" s="104"/>
      <c r="P108" s="102"/>
      <c r="Q108" s="103"/>
      <c r="R108" s="102"/>
      <c r="S108" s="102"/>
      <c r="T108" s="103"/>
      <c r="U108" s="103"/>
      <c r="V108" s="103"/>
      <c r="W108" s="103"/>
      <c r="X108" s="104"/>
      <c r="Y108" s="104"/>
      <c r="Z108" s="104"/>
      <c r="AA108" s="104"/>
      <c r="AB108" s="103"/>
      <c r="AC108" s="103"/>
      <c r="AD108" s="103"/>
      <c r="AE108" s="103"/>
      <c r="AF108" s="102" t="s">
        <v>107</v>
      </c>
      <c r="AG108" s="32">
        <f t="shared" si="8"/>
        <v>0</v>
      </c>
      <c r="AH108" s="32" t="s">
        <v>214</v>
      </c>
    </row>
    <row r="109" spans="1:34" s="33" customFormat="1" ht="100" customHeight="1" x14ac:dyDescent="0.95">
      <c r="A109" s="34">
        <v>16</v>
      </c>
      <c r="B109" s="93" t="s">
        <v>294</v>
      </c>
      <c r="C109" s="100"/>
      <c r="D109" s="100"/>
      <c r="E109" s="100"/>
      <c r="F109" s="101">
        <v>7</v>
      </c>
      <c r="G109" s="101">
        <v>12</v>
      </c>
      <c r="H109" s="101">
        <v>14</v>
      </c>
      <c r="I109" s="101">
        <v>16</v>
      </c>
      <c r="J109" s="101"/>
      <c r="K109" s="101"/>
      <c r="L109" s="102"/>
      <c r="M109" s="103"/>
      <c r="N109" s="103"/>
      <c r="O109" s="103"/>
      <c r="P109" s="102"/>
      <c r="Q109" s="103"/>
      <c r="R109" s="102"/>
      <c r="S109" s="102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2" t="s">
        <v>107</v>
      </c>
      <c r="AG109" s="32">
        <f t="shared" si="8"/>
        <v>0</v>
      </c>
      <c r="AH109" s="32" t="s">
        <v>214</v>
      </c>
    </row>
    <row r="110" spans="1:34" s="33" customFormat="1" ht="100" customHeight="1" x14ac:dyDescent="0.95">
      <c r="A110" s="34">
        <v>17</v>
      </c>
      <c r="B110" s="93" t="s">
        <v>295</v>
      </c>
      <c r="C110" s="100"/>
      <c r="D110" s="105"/>
      <c r="E110" s="100"/>
      <c r="F110" s="101">
        <v>7</v>
      </c>
      <c r="G110" s="101">
        <v>12</v>
      </c>
      <c r="H110" s="101">
        <v>14</v>
      </c>
      <c r="I110" s="101">
        <v>16</v>
      </c>
      <c r="J110" s="101"/>
      <c r="K110" s="101"/>
      <c r="L110" s="102"/>
      <c r="M110" s="103"/>
      <c r="N110" s="104"/>
      <c r="O110" s="104"/>
      <c r="P110" s="102"/>
      <c r="Q110" s="103"/>
      <c r="R110" s="102"/>
      <c r="S110" s="102"/>
      <c r="T110" s="103"/>
      <c r="U110" s="103"/>
      <c r="V110" s="103"/>
      <c r="W110" s="103"/>
      <c r="X110" s="104"/>
      <c r="Y110" s="103"/>
      <c r="Z110" s="104"/>
      <c r="AA110" s="103"/>
      <c r="AB110" s="103"/>
      <c r="AC110" s="103"/>
      <c r="AD110" s="103"/>
      <c r="AE110" s="103"/>
      <c r="AF110" s="102" t="s">
        <v>107</v>
      </c>
      <c r="AG110" s="32">
        <f t="shared" si="8"/>
        <v>0</v>
      </c>
      <c r="AH110" s="32" t="s">
        <v>214</v>
      </c>
    </row>
    <row r="111" spans="1:34" s="33" customFormat="1" ht="100" customHeight="1" x14ac:dyDescent="0.95">
      <c r="A111" s="34">
        <v>18</v>
      </c>
      <c r="B111" s="93" t="s">
        <v>296</v>
      </c>
      <c r="C111" s="105"/>
      <c r="D111" s="100"/>
      <c r="E111" s="100"/>
      <c r="F111" s="101">
        <v>7</v>
      </c>
      <c r="G111" s="101">
        <v>12</v>
      </c>
      <c r="H111" s="101">
        <v>14</v>
      </c>
      <c r="I111" s="101">
        <v>16</v>
      </c>
      <c r="J111" s="101"/>
      <c r="K111" s="101"/>
      <c r="L111" s="102"/>
      <c r="M111" s="103"/>
      <c r="N111" s="103"/>
      <c r="O111" s="104"/>
      <c r="P111" s="102"/>
      <c r="Q111" s="103"/>
      <c r="R111" s="102"/>
      <c r="S111" s="102"/>
      <c r="T111" s="103"/>
      <c r="U111" s="103"/>
      <c r="V111" s="103"/>
      <c r="W111" s="103"/>
      <c r="X111" s="104"/>
      <c r="Y111" s="104"/>
      <c r="Z111" s="104"/>
      <c r="AA111" s="104"/>
      <c r="AB111" s="103"/>
      <c r="AC111" s="103"/>
      <c r="AD111" s="103"/>
      <c r="AE111" s="103"/>
      <c r="AF111" s="102" t="s">
        <v>107</v>
      </c>
      <c r="AG111" s="32">
        <f t="shared" si="8"/>
        <v>0</v>
      </c>
      <c r="AH111" s="32" t="s">
        <v>214</v>
      </c>
    </row>
    <row r="112" spans="1:34" s="33" customFormat="1" ht="100" customHeight="1" x14ac:dyDescent="0.95">
      <c r="A112" s="34">
        <v>19</v>
      </c>
      <c r="B112" s="93" t="s">
        <v>297</v>
      </c>
      <c r="C112" s="100"/>
      <c r="D112" s="105"/>
      <c r="E112" s="100"/>
      <c r="F112" s="101">
        <v>7</v>
      </c>
      <c r="G112" s="101">
        <v>12</v>
      </c>
      <c r="H112" s="101">
        <v>14</v>
      </c>
      <c r="I112" s="101">
        <v>16</v>
      </c>
      <c r="J112" s="101"/>
      <c r="K112" s="101"/>
      <c r="L112" s="102"/>
      <c r="M112" s="103"/>
      <c r="N112" s="103"/>
      <c r="O112" s="104"/>
      <c r="P112" s="102"/>
      <c r="Q112" s="103"/>
      <c r="R112" s="102"/>
      <c r="S112" s="102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2" t="s">
        <v>107</v>
      </c>
      <c r="AG112" s="32">
        <f t="shared" si="8"/>
        <v>0</v>
      </c>
      <c r="AH112" s="32" t="s">
        <v>214</v>
      </c>
    </row>
    <row r="113" spans="1:218" s="33" customFormat="1" ht="100" customHeight="1" x14ac:dyDescent="0.95">
      <c r="A113" s="34">
        <v>20</v>
      </c>
      <c r="B113" s="48" t="s">
        <v>298</v>
      </c>
      <c r="C113" s="50"/>
      <c r="D113" s="50"/>
      <c r="E113" s="49"/>
      <c r="F113" s="51"/>
      <c r="G113" s="51"/>
      <c r="H113" s="51"/>
      <c r="I113" s="51"/>
      <c r="J113" s="51"/>
      <c r="K113" s="51"/>
      <c r="L113" s="52"/>
      <c r="M113" s="53"/>
      <c r="N113" s="54"/>
      <c r="O113" s="54"/>
      <c r="P113" s="52"/>
      <c r="Q113" s="53"/>
      <c r="R113" s="52"/>
      <c r="S113" s="52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2" t="s">
        <v>100</v>
      </c>
      <c r="AG113" s="32">
        <f t="shared" si="8"/>
        <v>0</v>
      </c>
      <c r="AH113" s="32" t="s">
        <v>213</v>
      </c>
    </row>
    <row r="114" spans="1:218" s="33" customFormat="1" ht="100" customHeight="1" x14ac:dyDescent="0.95">
      <c r="A114" s="34">
        <v>21</v>
      </c>
      <c r="B114" s="93" t="s">
        <v>299</v>
      </c>
      <c r="C114" s="105"/>
      <c r="D114" s="100"/>
      <c r="E114" s="100"/>
      <c r="F114" s="101">
        <v>7</v>
      </c>
      <c r="G114" s="101">
        <v>12</v>
      </c>
      <c r="H114" s="101">
        <v>14</v>
      </c>
      <c r="I114" s="101">
        <v>16</v>
      </c>
      <c r="J114" s="101"/>
      <c r="K114" s="101"/>
      <c r="L114" s="102"/>
      <c r="M114" s="102"/>
      <c r="N114" s="103"/>
      <c r="O114" s="103"/>
      <c r="P114" s="102"/>
      <c r="Q114" s="103"/>
      <c r="R114" s="102"/>
      <c r="S114" s="102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2" t="s">
        <v>107</v>
      </c>
      <c r="AG114" s="32">
        <f t="shared" si="8"/>
        <v>0</v>
      </c>
      <c r="AH114" s="32" t="s">
        <v>214</v>
      </c>
    </row>
    <row r="115" spans="1:218" s="33" customFormat="1" ht="100" customHeight="1" x14ac:dyDescent="0.95">
      <c r="A115" s="34">
        <v>22</v>
      </c>
      <c r="B115" s="39" t="s">
        <v>300</v>
      </c>
      <c r="C115" s="34">
        <v>161669</v>
      </c>
      <c r="D115" s="34">
        <v>161929</v>
      </c>
      <c r="E115" s="34"/>
      <c r="F115" s="41">
        <v>7</v>
      </c>
      <c r="G115" s="41">
        <v>12</v>
      </c>
      <c r="H115" s="41">
        <v>13</v>
      </c>
      <c r="I115" s="41">
        <v>17</v>
      </c>
      <c r="J115" s="41"/>
      <c r="K115" s="41"/>
      <c r="L115" s="42"/>
      <c r="M115" s="43">
        <v>2</v>
      </c>
      <c r="N115" s="43"/>
      <c r="O115" s="43"/>
      <c r="P115" s="42"/>
      <c r="Q115" s="43"/>
      <c r="R115" s="42">
        <v>1</v>
      </c>
      <c r="S115" s="42"/>
      <c r="T115" s="43"/>
      <c r="U115" s="43"/>
      <c r="V115" s="43"/>
      <c r="W115" s="43"/>
      <c r="X115" s="44"/>
      <c r="Y115" s="43"/>
      <c r="Z115" s="44"/>
      <c r="AA115" s="43"/>
      <c r="AB115" s="43"/>
      <c r="AC115" s="43"/>
      <c r="AD115" s="43">
        <v>2</v>
      </c>
      <c r="AE115" s="43"/>
      <c r="AF115" s="42" t="s">
        <v>499</v>
      </c>
      <c r="AG115" s="32">
        <f t="shared" si="8"/>
        <v>260</v>
      </c>
      <c r="AH115" s="32">
        <v>260</v>
      </c>
    </row>
    <row r="116" spans="1:218" s="33" customFormat="1" ht="100" customHeight="1" x14ac:dyDescent="0.95">
      <c r="A116" s="34">
        <v>23</v>
      </c>
      <c r="B116" s="39" t="s">
        <v>301</v>
      </c>
      <c r="C116" s="34"/>
      <c r="D116" s="40"/>
      <c r="E116" s="34"/>
      <c r="F116" s="41">
        <v>7</v>
      </c>
      <c r="G116" s="41">
        <v>12</v>
      </c>
      <c r="H116" s="41">
        <v>14</v>
      </c>
      <c r="I116" s="41">
        <v>16</v>
      </c>
      <c r="J116" s="41"/>
      <c r="K116" s="41"/>
      <c r="L116" s="42"/>
      <c r="M116" s="43"/>
      <c r="N116" s="43"/>
      <c r="O116" s="44"/>
      <c r="P116" s="42"/>
      <c r="Q116" s="43"/>
      <c r="R116" s="42"/>
      <c r="S116" s="42"/>
      <c r="T116" s="43"/>
      <c r="U116" s="43"/>
      <c r="V116" s="43"/>
      <c r="W116" s="43"/>
      <c r="X116" s="44"/>
      <c r="Y116" s="44"/>
      <c r="Z116" s="44"/>
      <c r="AA116" s="44"/>
      <c r="AB116" s="43"/>
      <c r="AC116" s="43"/>
      <c r="AD116" s="43"/>
      <c r="AE116" s="43"/>
      <c r="AF116" s="42" t="s">
        <v>107</v>
      </c>
      <c r="AG116" s="32">
        <f t="shared" si="8"/>
        <v>0</v>
      </c>
      <c r="AH116" s="32" t="s">
        <v>214</v>
      </c>
    </row>
    <row r="117" spans="1:218" s="33" customFormat="1" ht="100" customHeight="1" x14ac:dyDescent="0.95">
      <c r="A117" s="34">
        <v>24</v>
      </c>
      <c r="B117" s="39" t="s">
        <v>302</v>
      </c>
      <c r="C117" s="34">
        <v>161929</v>
      </c>
      <c r="D117" s="40">
        <v>162149</v>
      </c>
      <c r="E117" s="34"/>
      <c r="F117" s="41">
        <v>7</v>
      </c>
      <c r="G117" s="41">
        <v>12</v>
      </c>
      <c r="H117" s="41">
        <v>13</v>
      </c>
      <c r="I117" s="41">
        <v>17</v>
      </c>
      <c r="J117" s="41"/>
      <c r="K117" s="41"/>
      <c r="L117" s="42"/>
      <c r="M117" s="43"/>
      <c r="N117" s="44"/>
      <c r="O117" s="43">
        <v>1</v>
      </c>
      <c r="P117" s="42"/>
      <c r="Q117" s="43"/>
      <c r="R117" s="42">
        <v>1</v>
      </c>
      <c r="S117" s="42"/>
      <c r="T117" s="43"/>
      <c r="U117" s="43"/>
      <c r="V117" s="43"/>
      <c r="W117" s="43"/>
      <c r="X117" s="44"/>
      <c r="Y117" s="44"/>
      <c r="Z117" s="44"/>
      <c r="AA117" s="44"/>
      <c r="AB117" s="43"/>
      <c r="AC117" s="43"/>
      <c r="AD117" s="43">
        <v>2</v>
      </c>
      <c r="AE117" s="43"/>
      <c r="AF117" s="42" t="s">
        <v>516</v>
      </c>
      <c r="AG117" s="32">
        <f t="shared" si="8"/>
        <v>220</v>
      </c>
      <c r="AH117" s="32">
        <v>220</v>
      </c>
    </row>
    <row r="118" spans="1:218" s="33" customFormat="1" ht="100" customHeight="1" x14ac:dyDescent="0.95">
      <c r="A118" s="34">
        <v>25</v>
      </c>
      <c r="B118" s="39" t="s">
        <v>303</v>
      </c>
      <c r="C118" s="40"/>
      <c r="D118" s="34"/>
      <c r="E118" s="34"/>
      <c r="F118" s="41">
        <v>7</v>
      </c>
      <c r="G118" s="41">
        <v>12</v>
      </c>
      <c r="H118" s="41">
        <v>14</v>
      </c>
      <c r="I118" s="41">
        <v>16</v>
      </c>
      <c r="J118" s="41"/>
      <c r="K118" s="41"/>
      <c r="L118" s="42"/>
      <c r="M118" s="43"/>
      <c r="N118" s="47"/>
      <c r="O118" s="44"/>
      <c r="P118" s="42"/>
      <c r="Q118" s="43"/>
      <c r="R118" s="42"/>
      <c r="S118" s="42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2" t="s">
        <v>107</v>
      </c>
      <c r="AG118" s="32">
        <f t="shared" si="8"/>
        <v>0</v>
      </c>
      <c r="AH118" s="32" t="s">
        <v>214</v>
      </c>
    </row>
    <row r="119" spans="1:218" s="33" customFormat="1" ht="100" customHeight="1" x14ac:dyDescent="0.95">
      <c r="A119" s="34">
        <v>26</v>
      </c>
      <c r="B119" s="39" t="s">
        <v>304</v>
      </c>
      <c r="C119" s="40"/>
      <c r="D119" s="34"/>
      <c r="E119" s="34"/>
      <c r="F119" s="41">
        <v>7</v>
      </c>
      <c r="G119" s="41">
        <v>12</v>
      </c>
      <c r="H119" s="41">
        <v>14</v>
      </c>
      <c r="I119" s="41">
        <v>16</v>
      </c>
      <c r="J119" s="41"/>
      <c r="K119" s="41"/>
      <c r="L119" s="42"/>
      <c r="M119" s="43"/>
      <c r="N119" s="47"/>
      <c r="O119" s="44"/>
      <c r="P119" s="42"/>
      <c r="Q119" s="43"/>
      <c r="R119" s="42"/>
      <c r="S119" s="42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2" t="s">
        <v>107</v>
      </c>
      <c r="AG119" s="32">
        <f t="shared" si="8"/>
        <v>0</v>
      </c>
      <c r="AH119" s="32" t="s">
        <v>214</v>
      </c>
    </row>
    <row r="120" spans="1:218" s="33" customFormat="1" ht="100" customHeight="1" x14ac:dyDescent="0.95">
      <c r="A120" s="34">
        <v>27</v>
      </c>
      <c r="B120" s="48" t="s">
        <v>305</v>
      </c>
      <c r="C120" s="50"/>
      <c r="D120" s="49"/>
      <c r="E120" s="49"/>
      <c r="F120" s="51"/>
      <c r="G120" s="51"/>
      <c r="H120" s="51"/>
      <c r="I120" s="51"/>
      <c r="J120" s="51"/>
      <c r="K120" s="51"/>
      <c r="L120" s="52"/>
      <c r="M120" s="53"/>
      <c r="N120" s="108"/>
      <c r="O120" s="54"/>
      <c r="P120" s="52"/>
      <c r="Q120" s="53"/>
      <c r="R120" s="52"/>
      <c r="S120" s="52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2" t="s">
        <v>100</v>
      </c>
      <c r="AG120" s="32">
        <f t="shared" si="8"/>
        <v>0</v>
      </c>
      <c r="AH120" s="32" t="s">
        <v>213</v>
      </c>
    </row>
    <row r="121" spans="1:218" s="33" customFormat="1" ht="100" customHeight="1" x14ac:dyDescent="0.95">
      <c r="A121" s="34">
        <v>26</v>
      </c>
      <c r="B121" s="39" t="s">
        <v>306</v>
      </c>
      <c r="C121" s="40"/>
      <c r="D121" s="34"/>
      <c r="E121" s="34"/>
      <c r="F121" s="41">
        <v>7</v>
      </c>
      <c r="G121" s="41">
        <v>12</v>
      </c>
      <c r="H121" s="41">
        <v>14</v>
      </c>
      <c r="I121" s="41">
        <v>16</v>
      </c>
      <c r="J121" s="41"/>
      <c r="K121" s="41"/>
      <c r="L121" s="42"/>
      <c r="M121" s="43"/>
      <c r="N121" s="47"/>
      <c r="O121" s="44"/>
      <c r="P121" s="42"/>
      <c r="Q121" s="43"/>
      <c r="R121" s="42"/>
      <c r="S121" s="42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2" t="s">
        <v>107</v>
      </c>
      <c r="AG121" s="32">
        <f t="shared" si="8"/>
        <v>0</v>
      </c>
      <c r="AH121" s="32" t="s">
        <v>214</v>
      </c>
    </row>
    <row r="122" spans="1:218" s="33" customFormat="1" ht="100" customHeight="1" x14ac:dyDescent="0.95">
      <c r="A122" s="34">
        <v>27</v>
      </c>
      <c r="B122" s="39" t="s">
        <v>307</v>
      </c>
      <c r="C122" s="40">
        <v>162149</v>
      </c>
      <c r="D122" s="34">
        <v>162401</v>
      </c>
      <c r="E122" s="34"/>
      <c r="F122" s="41">
        <v>7</v>
      </c>
      <c r="G122" s="41">
        <v>12</v>
      </c>
      <c r="H122" s="41">
        <v>13</v>
      </c>
      <c r="I122" s="41">
        <v>17</v>
      </c>
      <c r="J122" s="41"/>
      <c r="K122" s="41"/>
      <c r="L122" s="42"/>
      <c r="M122" s="43"/>
      <c r="N122" s="47"/>
      <c r="O122" s="44"/>
      <c r="P122" s="42"/>
      <c r="Q122" s="43"/>
      <c r="R122" s="42">
        <v>1</v>
      </c>
      <c r="S122" s="42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>
        <v>2</v>
      </c>
      <c r="AE122" s="43"/>
      <c r="AF122" s="42" t="s">
        <v>541</v>
      </c>
      <c r="AG122" s="32">
        <f t="shared" si="8"/>
        <v>252</v>
      </c>
      <c r="AH122" s="32">
        <v>252</v>
      </c>
    </row>
    <row r="123" spans="1:218" s="33" customFormat="1" ht="100" customHeight="1" x14ac:dyDescent="0.95">
      <c r="A123" s="34">
        <v>28</v>
      </c>
      <c r="B123" s="93" t="s">
        <v>308</v>
      </c>
      <c r="C123" s="105"/>
      <c r="D123" s="105"/>
      <c r="E123" s="100"/>
      <c r="F123" s="101">
        <v>7</v>
      </c>
      <c r="G123" s="101">
        <v>12</v>
      </c>
      <c r="H123" s="101">
        <v>14</v>
      </c>
      <c r="I123" s="101">
        <v>16</v>
      </c>
      <c r="J123" s="101"/>
      <c r="K123" s="101"/>
      <c r="L123" s="102"/>
      <c r="M123" s="103"/>
      <c r="N123" s="103"/>
      <c r="O123" s="103"/>
      <c r="P123" s="102"/>
      <c r="Q123" s="103"/>
      <c r="R123" s="102"/>
      <c r="S123" s="102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2" t="s">
        <v>107</v>
      </c>
      <c r="AG123" s="32">
        <f t="shared" si="8"/>
        <v>0</v>
      </c>
      <c r="AH123" s="32" t="s">
        <v>213</v>
      </c>
    </row>
    <row r="124" spans="1:218" s="33" customFormat="1" ht="100" customHeight="1" thickBot="1" x14ac:dyDescent="1">
      <c r="A124" s="34">
        <v>28</v>
      </c>
      <c r="B124" s="39" t="s">
        <v>309</v>
      </c>
      <c r="C124" s="34">
        <v>162401</v>
      </c>
      <c r="D124" s="40">
        <v>162619</v>
      </c>
      <c r="E124" s="34"/>
      <c r="F124" s="41">
        <v>7</v>
      </c>
      <c r="G124" s="41">
        <v>12</v>
      </c>
      <c r="H124" s="41">
        <v>13</v>
      </c>
      <c r="I124" s="41">
        <v>17</v>
      </c>
      <c r="J124" s="41"/>
      <c r="K124" s="41"/>
      <c r="L124" s="42"/>
      <c r="M124" s="43"/>
      <c r="N124" s="43"/>
      <c r="O124" s="43">
        <v>1</v>
      </c>
      <c r="P124" s="42"/>
      <c r="Q124" s="43"/>
      <c r="R124" s="42">
        <v>1</v>
      </c>
      <c r="S124" s="42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>
        <v>2</v>
      </c>
      <c r="AE124" s="43"/>
      <c r="AF124" s="42" t="s">
        <v>545</v>
      </c>
      <c r="AG124" s="32">
        <f t="shared" si="8"/>
        <v>218</v>
      </c>
      <c r="AH124" s="32">
        <v>218</v>
      </c>
    </row>
    <row r="125" spans="1:218" s="67" customFormat="1" ht="50.5" thickTop="1" thickBot="1" x14ac:dyDescent="1">
      <c r="A125" s="317" t="s">
        <v>22</v>
      </c>
      <c r="B125" s="318"/>
      <c r="C125" s="57"/>
      <c r="D125" s="58"/>
      <c r="E125" s="59"/>
      <c r="F125" s="60"/>
      <c r="G125" s="61"/>
      <c r="H125" s="61"/>
      <c r="I125" s="61"/>
      <c r="J125" s="61"/>
      <c r="K125" s="62"/>
      <c r="L125" s="63">
        <f t="shared" ref="L125:AD125" si="9">SUM(L94:L124)</f>
        <v>0</v>
      </c>
      <c r="M125" s="64">
        <f t="shared" si="9"/>
        <v>2</v>
      </c>
      <c r="N125" s="65">
        <f t="shared" si="9"/>
        <v>0</v>
      </c>
      <c r="O125" s="65">
        <f t="shared" si="9"/>
        <v>2</v>
      </c>
      <c r="P125" s="63">
        <f t="shared" si="9"/>
        <v>0</v>
      </c>
      <c r="Q125" s="64">
        <f t="shared" si="9"/>
        <v>0</v>
      </c>
      <c r="R125" s="63">
        <f t="shared" si="9"/>
        <v>4</v>
      </c>
      <c r="S125" s="63">
        <f t="shared" si="9"/>
        <v>0</v>
      </c>
      <c r="T125" s="64">
        <f t="shared" si="9"/>
        <v>0</v>
      </c>
      <c r="U125" s="64">
        <f t="shared" ref="U125:V125" si="10">SUM(U94:U124)</f>
        <v>0</v>
      </c>
      <c r="V125" s="64">
        <f t="shared" si="10"/>
        <v>0</v>
      </c>
      <c r="W125" s="64">
        <f t="shared" si="9"/>
        <v>0</v>
      </c>
      <c r="X125" s="66">
        <f t="shared" si="9"/>
        <v>0</v>
      </c>
      <c r="Y125" s="66">
        <f t="shared" si="9"/>
        <v>0</v>
      </c>
      <c r="Z125" s="66">
        <f t="shared" si="9"/>
        <v>0</v>
      </c>
      <c r="AA125" s="66">
        <f t="shared" si="9"/>
        <v>0</v>
      </c>
      <c r="AB125" s="64">
        <f t="shared" si="9"/>
        <v>0</v>
      </c>
      <c r="AC125" s="64"/>
      <c r="AD125" s="64">
        <f t="shared" si="9"/>
        <v>8</v>
      </c>
      <c r="AE125" s="63">
        <f>SUM(AE93:AE124)</f>
        <v>0</v>
      </c>
      <c r="AF125" s="63"/>
      <c r="AG125" s="32"/>
      <c r="AH125" s="32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</row>
    <row r="126" spans="1:218" s="67" customFormat="1" ht="67.5" customHeight="1" thickTop="1" thickBot="1" x14ac:dyDescent="1">
      <c r="A126" s="319"/>
      <c r="B126" s="320"/>
      <c r="C126" s="68"/>
      <c r="D126" s="69"/>
      <c r="E126" s="70"/>
      <c r="F126" s="323"/>
      <c r="G126" s="324"/>
      <c r="H126" s="324"/>
      <c r="I126" s="324"/>
      <c r="J126" s="324"/>
      <c r="K126" s="69"/>
      <c r="L126" s="292" t="s">
        <v>30</v>
      </c>
      <c r="M126" s="294" t="s">
        <v>193</v>
      </c>
      <c r="N126" s="292" t="s">
        <v>34</v>
      </c>
      <c r="O126" s="294" t="s">
        <v>48</v>
      </c>
      <c r="P126" s="294" t="s">
        <v>35</v>
      </c>
      <c r="Q126" s="331" t="s">
        <v>28</v>
      </c>
      <c r="R126" s="294" t="s">
        <v>53</v>
      </c>
      <c r="S126" s="294" t="s">
        <v>57</v>
      </c>
      <c r="T126" s="294" t="s">
        <v>58</v>
      </c>
      <c r="U126" s="294" t="s">
        <v>37</v>
      </c>
      <c r="V126" s="294" t="s">
        <v>37</v>
      </c>
      <c r="W126" s="294" t="s">
        <v>37</v>
      </c>
      <c r="X126" s="292" t="s">
        <v>137</v>
      </c>
      <c r="Y126" s="294" t="s">
        <v>140</v>
      </c>
      <c r="Z126" s="292" t="s">
        <v>33</v>
      </c>
      <c r="AA126" s="294" t="s">
        <v>141</v>
      </c>
      <c r="AB126" s="294"/>
      <c r="AC126" s="294" t="s">
        <v>535</v>
      </c>
      <c r="AD126" s="294" t="s">
        <v>405</v>
      </c>
      <c r="AE126" s="329"/>
      <c r="AF126" s="294" t="s">
        <v>23</v>
      </c>
      <c r="AG126" s="32"/>
      <c r="AH126" s="32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</row>
    <row r="127" spans="1:218" s="67" customFormat="1" ht="182.25" customHeight="1" thickTop="1" x14ac:dyDescent="0.95">
      <c r="A127" s="319"/>
      <c r="B127" s="320"/>
      <c r="C127" s="68"/>
      <c r="D127" s="69"/>
      <c r="E127" s="70"/>
      <c r="F127" s="71"/>
      <c r="G127" s="325"/>
      <c r="H127" s="325"/>
      <c r="I127" s="325"/>
      <c r="J127" s="325"/>
      <c r="K127" s="70"/>
      <c r="L127" s="293"/>
      <c r="M127" s="295"/>
      <c r="N127" s="293"/>
      <c r="O127" s="295"/>
      <c r="P127" s="295"/>
      <c r="Q127" s="332"/>
      <c r="R127" s="295"/>
      <c r="S127" s="295"/>
      <c r="T127" s="295"/>
      <c r="U127" s="295"/>
      <c r="V127" s="295"/>
      <c r="W127" s="295"/>
      <c r="X127" s="293"/>
      <c r="Y127" s="295"/>
      <c r="Z127" s="293"/>
      <c r="AA127" s="295"/>
      <c r="AB127" s="295"/>
      <c r="AC127" s="295"/>
      <c r="AD127" s="295"/>
      <c r="AE127" s="330"/>
      <c r="AF127" s="295"/>
      <c r="AG127" s="32"/>
      <c r="AH127" s="32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</row>
    <row r="128" spans="1:218" s="67" customFormat="1" ht="49.5" x14ac:dyDescent="0.95">
      <c r="A128" s="321"/>
      <c r="B128" s="322"/>
      <c r="C128" s="72"/>
      <c r="D128" s="73"/>
      <c r="E128" s="74"/>
      <c r="F128" s="326"/>
      <c r="G128" s="327"/>
      <c r="H128" s="327"/>
      <c r="I128" s="327"/>
      <c r="J128" s="327"/>
      <c r="K128" s="328"/>
      <c r="L128" s="75">
        <f>L125*3200</f>
        <v>0</v>
      </c>
      <c r="M128" s="76">
        <f>M125*6400</f>
        <v>12800</v>
      </c>
      <c r="N128" s="75">
        <f>N125*9680</f>
        <v>0</v>
      </c>
      <c r="O128" s="77">
        <f>O125*38400</f>
        <v>76800</v>
      </c>
      <c r="P128" s="75">
        <f>P125*68000</f>
        <v>0</v>
      </c>
      <c r="Q128" s="78">
        <f>Q125*84000</f>
        <v>0</v>
      </c>
      <c r="R128" s="75">
        <f>R125*76000</f>
        <v>304000</v>
      </c>
      <c r="S128" s="76">
        <f>S125*84000</f>
        <v>0</v>
      </c>
      <c r="T128" s="76">
        <f>T125*80000</f>
        <v>0</v>
      </c>
      <c r="U128" s="76">
        <f>U125*12000</f>
        <v>0</v>
      </c>
      <c r="V128" s="76">
        <f>V125*12000</f>
        <v>0</v>
      </c>
      <c r="W128" s="76">
        <f>W125*12000</f>
        <v>0</v>
      </c>
      <c r="X128" s="79">
        <f>X125*9000</f>
        <v>0</v>
      </c>
      <c r="Y128" s="76">
        <f>Y125*8000</f>
        <v>0</v>
      </c>
      <c r="Z128" s="79">
        <f>Z125*6500</f>
        <v>0</v>
      </c>
      <c r="AA128" s="76">
        <f>AA125*6000</f>
        <v>0</v>
      </c>
      <c r="AB128" s="76"/>
      <c r="AC128" s="76"/>
      <c r="AD128" s="75">
        <f>1*76000</f>
        <v>76000</v>
      </c>
      <c r="AE128" s="80"/>
      <c r="AF128" s="75">
        <f>SUM(L128:AD128)</f>
        <v>469600</v>
      </c>
      <c r="AG128" s="32"/>
      <c r="AH128" s="82"/>
    </row>
    <row r="130" spans="1:218" s="8" customFormat="1" ht="49.5" x14ac:dyDescent="0.95">
      <c r="A130" s="298" t="s">
        <v>0</v>
      </c>
      <c r="B130" s="298"/>
      <c r="C130" s="1" t="s">
        <v>1</v>
      </c>
      <c r="D130" s="1" t="s">
        <v>2</v>
      </c>
      <c r="E130" s="1"/>
      <c r="F130" s="1"/>
      <c r="G130" s="1"/>
      <c r="H130" s="1"/>
      <c r="I130" s="1"/>
      <c r="J130" s="1"/>
      <c r="K130" s="1"/>
      <c r="L130" s="2"/>
      <c r="M130" s="3"/>
      <c r="N130" s="4"/>
      <c r="O130" s="5"/>
      <c r="P130" s="2"/>
      <c r="Q130" s="3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5"/>
      <c r="AG130" s="6"/>
      <c r="AH130" s="6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</row>
    <row r="131" spans="1:218" s="8" customFormat="1" ht="50.5" x14ac:dyDescent="0.95">
      <c r="A131" s="298" t="s">
        <v>3</v>
      </c>
      <c r="B131" s="298"/>
      <c r="C131" s="1" t="s">
        <v>1</v>
      </c>
      <c r="D131" s="83" t="s">
        <v>43</v>
      </c>
      <c r="E131" s="1"/>
      <c r="F131" s="1"/>
      <c r="G131" s="1"/>
      <c r="H131" s="1"/>
      <c r="I131" s="298" t="s">
        <v>278</v>
      </c>
      <c r="J131" s="298"/>
      <c r="K131" s="298"/>
      <c r="L131" s="298"/>
      <c r="M131" s="298"/>
      <c r="N131" s="298"/>
      <c r="O131" s="298"/>
      <c r="P131" s="298"/>
      <c r="Q131" s="298"/>
      <c r="R131" s="298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6"/>
      <c r="AH131" s="6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</row>
    <row r="132" spans="1:218" s="8" customFormat="1" ht="50.5" x14ac:dyDescent="0.95">
      <c r="A132" s="299" t="s">
        <v>4</v>
      </c>
      <c r="B132" s="299"/>
      <c r="C132" s="1" t="s">
        <v>1</v>
      </c>
      <c r="D132" s="84" t="s">
        <v>27</v>
      </c>
      <c r="E132" s="9"/>
      <c r="F132" s="1"/>
      <c r="G132" s="9"/>
      <c r="H132" s="9"/>
      <c r="I132" s="10"/>
      <c r="J132" s="10"/>
      <c r="K132" s="10"/>
      <c r="L132" s="11"/>
      <c r="M132" s="3"/>
      <c r="N132" s="4"/>
      <c r="O132" s="11"/>
      <c r="P132" s="11"/>
      <c r="Q132" s="3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5"/>
      <c r="AG132" s="6"/>
      <c r="AH132" s="6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</row>
    <row r="133" spans="1:218" s="15" customFormat="1" ht="49.5" x14ac:dyDescent="0.95">
      <c r="A133" s="300" t="s">
        <v>5</v>
      </c>
      <c r="B133" s="300" t="s">
        <v>6</v>
      </c>
      <c r="C133" s="303" t="s">
        <v>7</v>
      </c>
      <c r="D133" s="304"/>
      <c r="E133" s="12" t="s">
        <v>8</v>
      </c>
      <c r="F133" s="305" t="s">
        <v>9</v>
      </c>
      <c r="G133" s="306"/>
      <c r="H133" s="306"/>
      <c r="I133" s="306"/>
      <c r="J133" s="306"/>
      <c r="K133" s="307"/>
      <c r="L133" s="308" t="s">
        <v>10</v>
      </c>
      <c r="M133" s="309"/>
      <c r="N133" s="309"/>
      <c r="O133" s="309"/>
      <c r="P133" s="309"/>
      <c r="Q133" s="309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  <c r="AD133" s="309"/>
      <c r="AE133" s="296" t="s">
        <v>11</v>
      </c>
      <c r="AF133" s="296" t="s">
        <v>12</v>
      </c>
      <c r="AG133" s="13"/>
      <c r="AH133" s="13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</row>
    <row r="134" spans="1:218" s="15" customFormat="1" ht="45.75" customHeight="1" x14ac:dyDescent="0.95">
      <c r="A134" s="301"/>
      <c r="B134" s="301"/>
      <c r="C134" s="300" t="s">
        <v>13</v>
      </c>
      <c r="D134" s="300" t="s">
        <v>14</v>
      </c>
      <c r="E134" s="301" t="s">
        <v>15</v>
      </c>
      <c r="F134" s="311" t="s">
        <v>16</v>
      </c>
      <c r="G134" s="312"/>
      <c r="H134" s="312"/>
      <c r="I134" s="312"/>
      <c r="J134" s="312"/>
      <c r="K134" s="313"/>
      <c r="L134" s="296" t="s">
        <v>17</v>
      </c>
      <c r="M134" s="296" t="s">
        <v>45</v>
      </c>
      <c r="N134" s="296" t="s">
        <v>326</v>
      </c>
      <c r="O134" s="296" t="s">
        <v>47</v>
      </c>
      <c r="P134" s="296" t="s">
        <v>18</v>
      </c>
      <c r="Q134" s="316" t="s">
        <v>31</v>
      </c>
      <c r="R134" s="296" t="s">
        <v>54</v>
      </c>
      <c r="S134" s="314" t="s">
        <v>56</v>
      </c>
      <c r="T134" s="314" t="s">
        <v>59</v>
      </c>
      <c r="U134" s="296" t="s">
        <v>312</v>
      </c>
      <c r="V134" s="296" t="s">
        <v>479</v>
      </c>
      <c r="W134" s="296" t="s">
        <v>194</v>
      </c>
      <c r="X134" s="296" t="s">
        <v>169</v>
      </c>
      <c r="Y134" s="296" t="s">
        <v>138</v>
      </c>
      <c r="Z134" s="296" t="s">
        <v>32</v>
      </c>
      <c r="AA134" s="296" t="s">
        <v>139</v>
      </c>
      <c r="AB134" s="296" t="s">
        <v>111</v>
      </c>
      <c r="AC134" s="296" t="s">
        <v>535</v>
      </c>
      <c r="AD134" s="296" t="s">
        <v>66</v>
      </c>
      <c r="AE134" s="310"/>
      <c r="AF134" s="310"/>
      <c r="AG134" s="13"/>
      <c r="AH134" s="13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</row>
    <row r="135" spans="1:218" s="15" customFormat="1" ht="137.25" customHeight="1" x14ac:dyDescent="0.95">
      <c r="A135" s="302"/>
      <c r="B135" s="302"/>
      <c r="C135" s="302"/>
      <c r="D135" s="302"/>
      <c r="E135" s="302"/>
      <c r="F135" s="16" t="s">
        <v>20</v>
      </c>
      <c r="G135" s="16" t="s">
        <v>21</v>
      </c>
      <c r="H135" s="16" t="s">
        <v>20</v>
      </c>
      <c r="I135" s="16" t="s">
        <v>21</v>
      </c>
      <c r="J135" s="16" t="s">
        <v>20</v>
      </c>
      <c r="K135" s="16" t="s">
        <v>21</v>
      </c>
      <c r="L135" s="297"/>
      <c r="M135" s="297"/>
      <c r="N135" s="297"/>
      <c r="O135" s="297"/>
      <c r="P135" s="297"/>
      <c r="Q135" s="316"/>
      <c r="R135" s="297"/>
      <c r="S135" s="315"/>
      <c r="T135" s="315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13"/>
      <c r="AH135" s="13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</row>
    <row r="136" spans="1:218" s="15" customFormat="1" ht="49.5" x14ac:dyDescent="0.95">
      <c r="A136" s="17"/>
      <c r="B136" s="18"/>
      <c r="C136" s="18"/>
      <c r="D136" s="17"/>
      <c r="E136" s="17"/>
      <c r="F136" s="19"/>
      <c r="G136" s="19"/>
      <c r="H136" s="19"/>
      <c r="I136" s="19"/>
      <c r="J136" s="19"/>
      <c r="K136" s="19"/>
      <c r="L136" s="20">
        <v>3200</v>
      </c>
      <c r="M136" s="21">
        <v>4000</v>
      </c>
      <c r="N136" s="20">
        <v>7200</v>
      </c>
      <c r="O136" s="20">
        <v>38400</v>
      </c>
      <c r="P136" s="20">
        <v>68000</v>
      </c>
      <c r="Q136" s="21">
        <v>84000</v>
      </c>
      <c r="R136" s="20">
        <v>76000</v>
      </c>
      <c r="S136" s="21">
        <v>84000</v>
      </c>
      <c r="T136" s="21">
        <v>80000</v>
      </c>
      <c r="U136" s="21">
        <v>8000</v>
      </c>
      <c r="V136" s="21">
        <v>19200</v>
      </c>
      <c r="W136" s="21">
        <v>6400</v>
      </c>
      <c r="X136" s="22">
        <v>5600</v>
      </c>
      <c r="Y136" s="21">
        <v>8000</v>
      </c>
      <c r="Z136" s="22">
        <v>6500</v>
      </c>
      <c r="AA136" s="21">
        <v>6000</v>
      </c>
      <c r="AB136" s="21">
        <v>84000</v>
      </c>
      <c r="AC136" s="21"/>
      <c r="AD136" s="20">
        <v>76000</v>
      </c>
      <c r="AE136" s="23"/>
      <c r="AF136" s="17"/>
      <c r="AG136" s="13"/>
      <c r="AH136" s="13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</row>
    <row r="137" spans="1:218" s="33" customFormat="1" ht="100" customHeight="1" x14ac:dyDescent="0.95">
      <c r="A137" s="24">
        <v>1</v>
      </c>
      <c r="B137" s="39" t="s">
        <v>279</v>
      </c>
      <c r="C137" s="87">
        <v>289089</v>
      </c>
      <c r="D137" s="24">
        <v>289489</v>
      </c>
      <c r="E137" s="24"/>
      <c r="F137" s="88">
        <v>7</v>
      </c>
      <c r="G137" s="88">
        <v>12</v>
      </c>
      <c r="H137" s="88">
        <v>13</v>
      </c>
      <c r="I137" s="88">
        <v>17</v>
      </c>
      <c r="J137" s="88"/>
      <c r="K137" s="88"/>
      <c r="L137" s="89"/>
      <c r="M137" s="90"/>
      <c r="N137" s="91"/>
      <c r="O137" s="90"/>
      <c r="P137" s="89"/>
      <c r="Q137" s="90"/>
      <c r="R137" s="89"/>
      <c r="S137" s="89">
        <v>1</v>
      </c>
      <c r="T137" s="90">
        <v>1</v>
      </c>
      <c r="U137" s="90"/>
      <c r="V137" s="90"/>
      <c r="W137" s="90"/>
      <c r="X137" s="90"/>
      <c r="Y137" s="90"/>
      <c r="Z137" s="90"/>
      <c r="AA137" s="90"/>
      <c r="AB137" s="90"/>
      <c r="AC137" s="90">
        <v>4</v>
      </c>
      <c r="AD137" s="90"/>
      <c r="AE137" s="90"/>
      <c r="AF137" s="89" t="s">
        <v>426</v>
      </c>
      <c r="AG137" s="32">
        <f>D137-C137</f>
        <v>400</v>
      </c>
      <c r="AH137" s="32">
        <v>400</v>
      </c>
    </row>
    <row r="138" spans="1:218" s="33" customFormat="1" ht="100" customHeight="1" x14ac:dyDescent="0.95">
      <c r="A138" s="34">
        <v>2</v>
      </c>
      <c r="B138" s="39" t="s">
        <v>280</v>
      </c>
      <c r="C138" s="34">
        <v>289489</v>
      </c>
      <c r="D138" s="34">
        <v>189883</v>
      </c>
      <c r="E138" s="34"/>
      <c r="F138" s="41">
        <v>7</v>
      </c>
      <c r="G138" s="41">
        <v>12</v>
      </c>
      <c r="H138" s="41">
        <v>13</v>
      </c>
      <c r="I138" s="41">
        <v>17</v>
      </c>
      <c r="J138" s="41"/>
      <c r="K138" s="41"/>
      <c r="L138" s="42"/>
      <c r="M138" s="43"/>
      <c r="N138" s="43"/>
      <c r="O138" s="43"/>
      <c r="P138" s="42"/>
      <c r="Q138" s="43"/>
      <c r="R138" s="42">
        <v>1</v>
      </c>
      <c r="S138" s="42">
        <v>1</v>
      </c>
      <c r="T138" s="43"/>
      <c r="U138" s="43"/>
      <c r="V138" s="43"/>
      <c r="W138" s="43"/>
      <c r="X138" s="43"/>
      <c r="Y138" s="43"/>
      <c r="Z138" s="43"/>
      <c r="AA138" s="43"/>
      <c r="AB138" s="43"/>
      <c r="AC138" s="43">
        <v>4</v>
      </c>
      <c r="AD138" s="43"/>
      <c r="AE138" s="43"/>
      <c r="AF138" s="42" t="s">
        <v>427</v>
      </c>
      <c r="AG138" s="32">
        <f t="shared" ref="AG138:AG167" si="11">D138-C138</f>
        <v>-99606</v>
      </c>
      <c r="AH138" s="32" t="s">
        <v>215</v>
      </c>
    </row>
    <row r="139" spans="1:218" s="33" customFormat="1" ht="100" customHeight="1" x14ac:dyDescent="0.95">
      <c r="A139" s="34">
        <v>3</v>
      </c>
      <c r="B139" s="45" t="s">
        <v>281</v>
      </c>
      <c r="C139" s="34">
        <v>189883</v>
      </c>
      <c r="D139" s="34">
        <v>290089</v>
      </c>
      <c r="E139" s="34"/>
      <c r="F139" s="41">
        <v>7</v>
      </c>
      <c r="G139" s="41">
        <v>12</v>
      </c>
      <c r="H139" s="41">
        <v>13</v>
      </c>
      <c r="I139" s="41">
        <v>17</v>
      </c>
      <c r="J139" s="41"/>
      <c r="K139" s="41"/>
      <c r="L139" s="42"/>
      <c r="M139" s="43"/>
      <c r="N139" s="43"/>
      <c r="O139" s="44"/>
      <c r="P139" s="42"/>
      <c r="Q139" s="43"/>
      <c r="R139" s="42"/>
      <c r="S139" s="42">
        <v>1</v>
      </c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2" t="s">
        <v>428</v>
      </c>
      <c r="AG139" s="32">
        <f t="shared" si="11"/>
        <v>100206</v>
      </c>
      <c r="AH139" s="32" t="s">
        <v>215</v>
      </c>
    </row>
    <row r="140" spans="1:218" s="33" customFormat="1" ht="100" customHeight="1" x14ac:dyDescent="0.95">
      <c r="A140" s="34">
        <v>4</v>
      </c>
      <c r="B140" s="39" t="s">
        <v>282</v>
      </c>
      <c r="C140" s="34">
        <v>290089</v>
      </c>
      <c r="D140" s="34">
        <v>290490</v>
      </c>
      <c r="E140" s="34"/>
      <c r="F140" s="41">
        <v>7</v>
      </c>
      <c r="G140" s="41">
        <v>12</v>
      </c>
      <c r="H140" s="41">
        <v>13</v>
      </c>
      <c r="I140" s="41">
        <v>17</v>
      </c>
      <c r="J140" s="41"/>
      <c r="K140" s="41"/>
      <c r="L140" s="42"/>
      <c r="M140" s="43"/>
      <c r="N140" s="43"/>
      <c r="O140" s="44"/>
      <c r="P140" s="42"/>
      <c r="Q140" s="43"/>
      <c r="R140" s="42">
        <v>1</v>
      </c>
      <c r="S140" s="42">
        <v>1</v>
      </c>
      <c r="T140" s="43"/>
      <c r="U140" s="43"/>
      <c r="V140" s="43"/>
      <c r="W140" s="43"/>
      <c r="X140" s="43"/>
      <c r="Y140" s="43"/>
      <c r="Z140" s="43"/>
      <c r="AA140" s="43"/>
      <c r="AB140" s="43"/>
      <c r="AC140" s="43">
        <v>4</v>
      </c>
      <c r="AD140" s="43">
        <v>2</v>
      </c>
      <c r="AE140" s="43"/>
      <c r="AF140" s="42" t="s">
        <v>429</v>
      </c>
      <c r="AG140" s="32">
        <f t="shared" si="11"/>
        <v>401</v>
      </c>
      <c r="AH140" s="32">
        <v>401</v>
      </c>
    </row>
    <row r="141" spans="1:218" s="33" customFormat="1" ht="100" customHeight="1" x14ac:dyDescent="0.95">
      <c r="A141" s="34">
        <v>5</v>
      </c>
      <c r="B141" s="39" t="s">
        <v>283</v>
      </c>
      <c r="C141" s="34">
        <v>290490</v>
      </c>
      <c r="D141" s="40">
        <v>290897</v>
      </c>
      <c r="E141" s="34"/>
      <c r="F141" s="41">
        <v>7</v>
      </c>
      <c r="G141" s="41">
        <v>12</v>
      </c>
      <c r="H141" s="41">
        <v>13</v>
      </c>
      <c r="I141" s="41">
        <v>17</v>
      </c>
      <c r="J141" s="41"/>
      <c r="K141" s="41"/>
      <c r="L141" s="42"/>
      <c r="M141" s="43"/>
      <c r="N141" s="43"/>
      <c r="O141" s="43"/>
      <c r="P141" s="42"/>
      <c r="Q141" s="43"/>
      <c r="R141" s="42"/>
      <c r="S141" s="42">
        <v>2</v>
      </c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2" t="s">
        <v>430</v>
      </c>
      <c r="AG141" s="32">
        <f t="shared" si="11"/>
        <v>407</v>
      </c>
      <c r="AH141" s="32">
        <v>407</v>
      </c>
    </row>
    <row r="142" spans="1:218" s="33" customFormat="1" ht="100" customHeight="1" x14ac:dyDescent="0.95">
      <c r="A142" s="34">
        <v>6</v>
      </c>
      <c r="B142" s="48" t="s">
        <v>284</v>
      </c>
      <c r="C142" s="50"/>
      <c r="D142" s="50"/>
      <c r="E142" s="49"/>
      <c r="F142" s="51"/>
      <c r="G142" s="51"/>
      <c r="H142" s="51"/>
      <c r="I142" s="51"/>
      <c r="J142" s="51"/>
      <c r="K142" s="51"/>
      <c r="L142" s="52"/>
      <c r="M142" s="53"/>
      <c r="N142" s="53"/>
      <c r="O142" s="53"/>
      <c r="P142" s="52"/>
      <c r="Q142" s="53"/>
      <c r="R142" s="52"/>
      <c r="S142" s="52"/>
      <c r="T142" s="53"/>
      <c r="U142" s="53"/>
      <c r="V142" s="53"/>
      <c r="W142" s="53"/>
      <c r="X142" s="54"/>
      <c r="Y142" s="54"/>
      <c r="Z142" s="54"/>
      <c r="AA142" s="54"/>
      <c r="AB142" s="53"/>
      <c r="AC142" s="53"/>
      <c r="AD142" s="53"/>
      <c r="AE142" s="53"/>
      <c r="AF142" s="52" t="s">
        <v>100</v>
      </c>
      <c r="AG142" s="32">
        <f t="shared" si="11"/>
        <v>0</v>
      </c>
      <c r="AH142" s="32" t="s">
        <v>213</v>
      </c>
    </row>
    <row r="143" spans="1:218" s="33" customFormat="1" ht="100" customHeight="1" x14ac:dyDescent="0.95">
      <c r="A143" s="34">
        <v>7</v>
      </c>
      <c r="B143" s="39" t="s">
        <v>285</v>
      </c>
      <c r="C143" s="40">
        <v>290897</v>
      </c>
      <c r="D143" s="40">
        <v>291294</v>
      </c>
      <c r="E143" s="34"/>
      <c r="F143" s="41">
        <v>7</v>
      </c>
      <c r="G143" s="41">
        <v>12</v>
      </c>
      <c r="H143" s="41">
        <v>13</v>
      </c>
      <c r="I143" s="41">
        <v>17</v>
      </c>
      <c r="J143" s="41"/>
      <c r="K143" s="41"/>
      <c r="L143" s="42"/>
      <c r="M143" s="43"/>
      <c r="N143" s="43"/>
      <c r="O143" s="44"/>
      <c r="P143" s="42"/>
      <c r="Q143" s="43"/>
      <c r="R143" s="42">
        <v>1</v>
      </c>
      <c r="S143" s="42"/>
      <c r="T143" s="43">
        <v>1</v>
      </c>
      <c r="U143" s="43"/>
      <c r="V143" s="43"/>
      <c r="W143" s="43"/>
      <c r="X143" s="44"/>
      <c r="Y143" s="43"/>
      <c r="Z143" s="44"/>
      <c r="AA143" s="43"/>
      <c r="AB143" s="43"/>
      <c r="AC143" s="43"/>
      <c r="AD143" s="43"/>
      <c r="AE143" s="43"/>
      <c r="AF143" s="42" t="s">
        <v>431</v>
      </c>
      <c r="AG143" s="32">
        <f t="shared" si="11"/>
        <v>397</v>
      </c>
      <c r="AH143" s="32">
        <v>397</v>
      </c>
    </row>
    <row r="144" spans="1:218" s="33" customFormat="1" ht="99.75" customHeight="1" x14ac:dyDescent="0.95">
      <c r="A144" s="34">
        <v>8</v>
      </c>
      <c r="B144" s="93" t="s">
        <v>286</v>
      </c>
      <c r="C144" s="105"/>
      <c r="D144" s="105"/>
      <c r="E144" s="105"/>
      <c r="F144" s="101"/>
      <c r="G144" s="101"/>
      <c r="H144" s="101"/>
      <c r="I144" s="101"/>
      <c r="J144" s="101"/>
      <c r="K144" s="101"/>
      <c r="L144" s="102"/>
      <c r="M144" s="103"/>
      <c r="N144" s="103"/>
      <c r="O144" s="104"/>
      <c r="P144" s="102"/>
      <c r="Q144" s="103"/>
      <c r="R144" s="102"/>
      <c r="S144" s="102"/>
      <c r="T144" s="103"/>
      <c r="U144" s="103"/>
      <c r="V144" s="103"/>
      <c r="W144" s="103"/>
      <c r="X144" s="104"/>
      <c r="Y144" s="104"/>
      <c r="Z144" s="104"/>
      <c r="AA144" s="104"/>
      <c r="AB144" s="103"/>
      <c r="AC144" s="103"/>
      <c r="AD144" s="103"/>
      <c r="AE144" s="103"/>
      <c r="AF144" s="102" t="s">
        <v>107</v>
      </c>
      <c r="AG144" s="32">
        <f t="shared" si="11"/>
        <v>0</v>
      </c>
      <c r="AH144" s="32" t="s">
        <v>214</v>
      </c>
    </row>
    <row r="145" spans="1:34" s="33" customFormat="1" ht="100" customHeight="1" x14ac:dyDescent="0.95">
      <c r="A145" s="34">
        <v>9</v>
      </c>
      <c r="B145" s="93" t="s">
        <v>287</v>
      </c>
      <c r="C145" s="105"/>
      <c r="D145" s="105"/>
      <c r="E145" s="100"/>
      <c r="F145" s="101"/>
      <c r="G145" s="101"/>
      <c r="H145" s="101"/>
      <c r="I145" s="101"/>
      <c r="J145" s="101"/>
      <c r="K145" s="101"/>
      <c r="L145" s="102"/>
      <c r="M145" s="103"/>
      <c r="N145" s="103"/>
      <c r="O145" s="103"/>
      <c r="P145" s="102"/>
      <c r="Q145" s="103"/>
      <c r="R145" s="102"/>
      <c r="S145" s="102"/>
      <c r="T145" s="103"/>
      <c r="U145" s="103"/>
      <c r="V145" s="103"/>
      <c r="W145" s="103"/>
      <c r="X145" s="104"/>
      <c r="Y145" s="103"/>
      <c r="Z145" s="104"/>
      <c r="AA145" s="103"/>
      <c r="AB145" s="103"/>
      <c r="AC145" s="103"/>
      <c r="AD145" s="103"/>
      <c r="AE145" s="103"/>
      <c r="AF145" s="102" t="s">
        <v>107</v>
      </c>
      <c r="AG145" s="32">
        <f t="shared" si="11"/>
        <v>0</v>
      </c>
      <c r="AH145" s="32" t="s">
        <v>214</v>
      </c>
    </row>
    <row r="146" spans="1:34" s="33" customFormat="1" ht="100" customHeight="1" x14ac:dyDescent="0.95">
      <c r="A146" s="34">
        <v>9</v>
      </c>
      <c r="B146" s="39" t="s">
        <v>288</v>
      </c>
      <c r="C146" s="40">
        <v>291294</v>
      </c>
      <c r="D146" s="40">
        <v>291497</v>
      </c>
      <c r="E146" s="34"/>
      <c r="F146" s="41">
        <v>7</v>
      </c>
      <c r="G146" s="41">
        <v>12</v>
      </c>
      <c r="H146" s="41">
        <v>13</v>
      </c>
      <c r="I146" s="41">
        <v>17</v>
      </c>
      <c r="J146" s="41"/>
      <c r="K146" s="41"/>
      <c r="L146" s="42"/>
      <c r="M146" s="43"/>
      <c r="N146" s="43"/>
      <c r="O146" s="43">
        <v>1</v>
      </c>
      <c r="P146" s="42"/>
      <c r="Q146" s="43"/>
      <c r="R146" s="42"/>
      <c r="S146" s="42">
        <v>1</v>
      </c>
      <c r="T146" s="43"/>
      <c r="U146" s="43"/>
      <c r="V146" s="43"/>
      <c r="W146" s="43"/>
      <c r="X146" s="44"/>
      <c r="Y146" s="43"/>
      <c r="Z146" s="44"/>
      <c r="AA146" s="43"/>
      <c r="AB146" s="43"/>
      <c r="AC146" s="43"/>
      <c r="AD146" s="43"/>
      <c r="AE146" s="43"/>
      <c r="AF146" s="42" t="s">
        <v>432</v>
      </c>
      <c r="AG146" s="32">
        <f t="shared" ref="AG146" si="12">D146-C146</f>
        <v>203</v>
      </c>
      <c r="AH146" s="32">
        <v>203</v>
      </c>
    </row>
    <row r="147" spans="1:34" s="33" customFormat="1" ht="100" customHeight="1" x14ac:dyDescent="0.95">
      <c r="A147" s="34">
        <v>11</v>
      </c>
      <c r="B147" s="39" t="s">
        <v>289</v>
      </c>
      <c r="C147" s="40">
        <v>291497</v>
      </c>
      <c r="D147" s="40">
        <v>291899</v>
      </c>
      <c r="E147" s="34"/>
      <c r="F147" s="41">
        <v>7</v>
      </c>
      <c r="G147" s="41">
        <v>12</v>
      </c>
      <c r="H147" s="41">
        <v>13</v>
      </c>
      <c r="I147" s="41">
        <v>17</v>
      </c>
      <c r="J147" s="41"/>
      <c r="K147" s="41"/>
      <c r="L147" s="42"/>
      <c r="M147" s="43"/>
      <c r="N147" s="44"/>
      <c r="O147" s="44"/>
      <c r="P147" s="42">
        <v>2</v>
      </c>
      <c r="Q147" s="43"/>
      <c r="R147" s="42">
        <v>2</v>
      </c>
      <c r="S147" s="42"/>
      <c r="T147" s="43"/>
      <c r="U147" s="43"/>
      <c r="V147" s="43"/>
      <c r="W147" s="43"/>
      <c r="X147" s="44"/>
      <c r="Y147" s="44"/>
      <c r="Z147" s="44"/>
      <c r="AA147" s="44"/>
      <c r="AB147" s="43"/>
      <c r="AC147" s="43"/>
      <c r="AD147" s="43">
        <v>2</v>
      </c>
      <c r="AE147" s="43"/>
      <c r="AF147" s="42" t="s">
        <v>433</v>
      </c>
      <c r="AG147" s="32">
        <f t="shared" si="11"/>
        <v>402</v>
      </c>
      <c r="AH147" s="32">
        <v>402</v>
      </c>
    </row>
    <row r="148" spans="1:34" s="33" customFormat="1" ht="100" customHeight="1" x14ac:dyDescent="0.95">
      <c r="A148" s="34">
        <v>12</v>
      </c>
      <c r="B148" s="39" t="s">
        <v>290</v>
      </c>
      <c r="C148" s="40">
        <v>291899</v>
      </c>
      <c r="D148" s="34">
        <v>292110</v>
      </c>
      <c r="E148" s="34"/>
      <c r="F148" s="41">
        <v>7</v>
      </c>
      <c r="G148" s="41">
        <v>12</v>
      </c>
      <c r="H148" s="41">
        <v>13</v>
      </c>
      <c r="I148" s="41">
        <v>17</v>
      </c>
      <c r="J148" s="41"/>
      <c r="K148" s="41"/>
      <c r="L148" s="42"/>
      <c r="M148" s="43"/>
      <c r="N148" s="47"/>
      <c r="O148" s="44"/>
      <c r="P148" s="42"/>
      <c r="Q148" s="43"/>
      <c r="R148" s="42"/>
      <c r="S148" s="42">
        <v>2</v>
      </c>
      <c r="T148" s="43">
        <v>1</v>
      </c>
      <c r="U148" s="43"/>
      <c r="V148" s="43"/>
      <c r="W148" s="43"/>
      <c r="X148" s="43"/>
      <c r="Y148" s="43"/>
      <c r="Z148" s="44"/>
      <c r="AA148" s="44"/>
      <c r="AB148" s="43"/>
      <c r="AC148" s="43"/>
      <c r="AD148" s="43"/>
      <c r="AE148" s="43"/>
      <c r="AF148" s="42" t="s">
        <v>434</v>
      </c>
      <c r="AG148" s="32">
        <f t="shared" si="11"/>
        <v>211</v>
      </c>
      <c r="AH148" s="32">
        <v>211</v>
      </c>
    </row>
    <row r="149" spans="1:34" s="33" customFormat="1" ht="100" customHeight="1" x14ac:dyDescent="0.95">
      <c r="A149" s="34">
        <v>13</v>
      </c>
      <c r="B149" s="48" t="s">
        <v>291</v>
      </c>
      <c r="C149" s="50"/>
      <c r="D149" s="50"/>
      <c r="E149" s="49"/>
      <c r="F149" s="51"/>
      <c r="G149" s="51"/>
      <c r="H149" s="51"/>
      <c r="I149" s="51"/>
      <c r="J149" s="51"/>
      <c r="K149" s="51"/>
      <c r="L149" s="52"/>
      <c r="M149" s="53"/>
      <c r="N149" s="53"/>
      <c r="O149" s="54"/>
      <c r="P149" s="52"/>
      <c r="Q149" s="53"/>
      <c r="R149" s="52"/>
      <c r="S149" s="52"/>
      <c r="T149" s="53"/>
      <c r="U149" s="53"/>
      <c r="V149" s="53"/>
      <c r="W149" s="53"/>
      <c r="X149" s="54"/>
      <c r="Y149" s="54"/>
      <c r="Z149" s="54"/>
      <c r="AA149" s="54"/>
      <c r="AB149" s="53"/>
      <c r="AC149" s="53"/>
      <c r="AD149" s="53"/>
      <c r="AE149" s="53"/>
      <c r="AF149" s="52" t="s">
        <v>100</v>
      </c>
      <c r="AG149" s="32">
        <f t="shared" si="11"/>
        <v>0</v>
      </c>
      <c r="AH149" s="32" t="s">
        <v>213</v>
      </c>
    </row>
    <row r="150" spans="1:34" s="33" customFormat="1" ht="100" customHeight="1" x14ac:dyDescent="0.95">
      <c r="A150" s="34">
        <v>14</v>
      </c>
      <c r="B150" s="39" t="s">
        <v>292</v>
      </c>
      <c r="C150" s="34">
        <v>292110</v>
      </c>
      <c r="D150" s="34">
        <v>292507</v>
      </c>
      <c r="E150" s="34"/>
      <c r="F150" s="41">
        <v>7</v>
      </c>
      <c r="G150" s="41">
        <v>12</v>
      </c>
      <c r="H150" s="41">
        <v>13</v>
      </c>
      <c r="I150" s="41">
        <v>17</v>
      </c>
      <c r="J150" s="41"/>
      <c r="K150" s="41"/>
      <c r="L150" s="42"/>
      <c r="M150" s="42"/>
      <c r="N150" s="43"/>
      <c r="O150" s="44"/>
      <c r="P150" s="42">
        <v>1</v>
      </c>
      <c r="Q150" s="43"/>
      <c r="R150" s="42">
        <v>2</v>
      </c>
      <c r="S150" s="42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2" t="s">
        <v>435</v>
      </c>
      <c r="AG150" s="32">
        <f t="shared" si="11"/>
        <v>397</v>
      </c>
      <c r="AH150" s="32">
        <v>397</v>
      </c>
    </row>
    <row r="151" spans="1:34" s="33" customFormat="1" ht="100" customHeight="1" x14ac:dyDescent="0.95">
      <c r="A151" s="34">
        <v>15</v>
      </c>
      <c r="B151" s="39" t="s">
        <v>293</v>
      </c>
      <c r="C151" s="34">
        <v>292507</v>
      </c>
      <c r="D151" s="34">
        <v>292724</v>
      </c>
      <c r="E151" s="34"/>
      <c r="F151" s="41">
        <v>7</v>
      </c>
      <c r="G151" s="41">
        <v>12</v>
      </c>
      <c r="H151" s="41">
        <v>13</v>
      </c>
      <c r="I151" s="41">
        <v>17</v>
      </c>
      <c r="J151" s="41"/>
      <c r="K151" s="41"/>
      <c r="L151" s="42"/>
      <c r="M151" s="43"/>
      <c r="N151" s="43"/>
      <c r="O151" s="44"/>
      <c r="P151" s="42"/>
      <c r="Q151" s="43"/>
      <c r="R151" s="42">
        <v>1</v>
      </c>
      <c r="S151" s="42"/>
      <c r="T151" s="43"/>
      <c r="U151" s="43">
        <v>2</v>
      </c>
      <c r="V151" s="43">
        <v>1</v>
      </c>
      <c r="W151" s="43"/>
      <c r="X151" s="44"/>
      <c r="Y151" s="44"/>
      <c r="Z151" s="44"/>
      <c r="AA151" s="44"/>
      <c r="AB151" s="43"/>
      <c r="AC151" s="43"/>
      <c r="AD151" s="43"/>
      <c r="AE151" s="43"/>
      <c r="AF151" s="42" t="s">
        <v>481</v>
      </c>
      <c r="AG151" s="32">
        <f t="shared" si="11"/>
        <v>217</v>
      </c>
      <c r="AH151" s="32">
        <v>217</v>
      </c>
    </row>
    <row r="152" spans="1:34" s="33" customFormat="1" ht="100" customHeight="1" x14ac:dyDescent="0.95">
      <c r="A152" s="34">
        <v>16</v>
      </c>
      <c r="B152" s="39" t="s">
        <v>294</v>
      </c>
      <c r="C152" s="34">
        <v>292724</v>
      </c>
      <c r="D152" s="34">
        <v>292927</v>
      </c>
      <c r="E152" s="34"/>
      <c r="F152" s="41">
        <v>7</v>
      </c>
      <c r="G152" s="41">
        <v>12</v>
      </c>
      <c r="H152" s="41">
        <v>13</v>
      </c>
      <c r="I152" s="41">
        <v>17</v>
      </c>
      <c r="J152" s="41"/>
      <c r="K152" s="41"/>
      <c r="L152" s="42"/>
      <c r="M152" s="43"/>
      <c r="N152" s="43"/>
      <c r="O152" s="43"/>
      <c r="P152" s="42">
        <v>1</v>
      </c>
      <c r="Q152" s="43"/>
      <c r="R152" s="42">
        <v>1</v>
      </c>
      <c r="S152" s="42">
        <v>1</v>
      </c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2" t="s">
        <v>482</v>
      </c>
      <c r="AG152" s="32">
        <f t="shared" si="11"/>
        <v>203</v>
      </c>
      <c r="AH152" s="32">
        <v>203</v>
      </c>
    </row>
    <row r="153" spans="1:34" s="33" customFormat="1" ht="100" customHeight="1" x14ac:dyDescent="0.95">
      <c r="A153" s="34">
        <v>17</v>
      </c>
      <c r="B153" s="39" t="s">
        <v>295</v>
      </c>
      <c r="C153" s="34">
        <v>292927</v>
      </c>
      <c r="D153" s="40">
        <v>293324</v>
      </c>
      <c r="E153" s="34"/>
      <c r="F153" s="41">
        <v>7</v>
      </c>
      <c r="G153" s="41">
        <v>12</v>
      </c>
      <c r="H153" s="41">
        <v>13</v>
      </c>
      <c r="I153" s="41">
        <v>17</v>
      </c>
      <c r="J153" s="41"/>
      <c r="K153" s="41"/>
      <c r="L153" s="42">
        <v>1</v>
      </c>
      <c r="M153" s="43"/>
      <c r="N153" s="44"/>
      <c r="O153" s="44"/>
      <c r="P153" s="42">
        <v>1</v>
      </c>
      <c r="Q153" s="43"/>
      <c r="R153" s="42">
        <v>2</v>
      </c>
      <c r="S153" s="42"/>
      <c r="T153" s="43"/>
      <c r="U153" s="43"/>
      <c r="V153" s="43"/>
      <c r="W153" s="43"/>
      <c r="X153" s="44"/>
      <c r="Y153" s="43"/>
      <c r="Z153" s="44"/>
      <c r="AA153" s="43"/>
      <c r="AB153" s="43"/>
      <c r="AC153" s="43"/>
      <c r="AD153" s="43"/>
      <c r="AE153" s="43"/>
      <c r="AF153" s="42" t="s">
        <v>483</v>
      </c>
      <c r="AG153" s="32">
        <f t="shared" si="11"/>
        <v>397</v>
      </c>
      <c r="AH153" s="32">
        <v>397</v>
      </c>
    </row>
    <row r="154" spans="1:34" s="33" customFormat="1" ht="100" customHeight="1" x14ac:dyDescent="0.95">
      <c r="A154" s="34">
        <v>18</v>
      </c>
      <c r="B154" s="39" t="s">
        <v>296</v>
      </c>
      <c r="C154" s="40">
        <v>293324</v>
      </c>
      <c r="D154" s="34">
        <v>293716</v>
      </c>
      <c r="E154" s="34"/>
      <c r="F154" s="41">
        <v>7</v>
      </c>
      <c r="G154" s="41">
        <v>12</v>
      </c>
      <c r="H154" s="41">
        <v>13</v>
      </c>
      <c r="I154" s="41">
        <v>17</v>
      </c>
      <c r="J154" s="41"/>
      <c r="K154" s="41"/>
      <c r="L154" s="42"/>
      <c r="M154" s="43"/>
      <c r="N154" s="43"/>
      <c r="O154" s="43">
        <v>1</v>
      </c>
      <c r="P154" s="42"/>
      <c r="Q154" s="43"/>
      <c r="R154" s="42">
        <v>2</v>
      </c>
      <c r="S154" s="42"/>
      <c r="T154" s="43"/>
      <c r="U154" s="43"/>
      <c r="V154" s="43"/>
      <c r="W154" s="43"/>
      <c r="X154" s="44"/>
      <c r="Y154" s="44"/>
      <c r="Z154" s="44"/>
      <c r="AA154" s="44"/>
      <c r="AB154" s="43"/>
      <c r="AC154" s="43"/>
      <c r="AD154" s="43">
        <v>2</v>
      </c>
      <c r="AE154" s="43"/>
      <c r="AF154" s="42" t="s">
        <v>484</v>
      </c>
      <c r="AG154" s="32">
        <f t="shared" si="11"/>
        <v>392</v>
      </c>
      <c r="AH154" s="32">
        <v>392</v>
      </c>
    </row>
    <row r="155" spans="1:34" s="33" customFormat="1" ht="100" customHeight="1" x14ac:dyDescent="0.95">
      <c r="A155" s="34">
        <v>19</v>
      </c>
      <c r="B155" s="93" t="s">
        <v>297</v>
      </c>
      <c r="C155" s="100"/>
      <c r="D155" s="105"/>
      <c r="E155" s="100"/>
      <c r="F155" s="101"/>
      <c r="G155" s="101"/>
      <c r="H155" s="101"/>
      <c r="I155" s="101"/>
      <c r="J155" s="101"/>
      <c r="K155" s="101"/>
      <c r="L155" s="102"/>
      <c r="M155" s="103"/>
      <c r="N155" s="103"/>
      <c r="O155" s="104"/>
      <c r="P155" s="102"/>
      <c r="Q155" s="103"/>
      <c r="R155" s="102"/>
      <c r="S155" s="102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2" t="s">
        <v>107</v>
      </c>
      <c r="AG155" s="32">
        <f t="shared" si="11"/>
        <v>0</v>
      </c>
      <c r="AH155" s="32" t="s">
        <v>214</v>
      </c>
    </row>
    <row r="156" spans="1:34" s="33" customFormat="1" ht="100" customHeight="1" x14ac:dyDescent="0.95">
      <c r="A156" s="34">
        <v>20</v>
      </c>
      <c r="B156" s="48" t="s">
        <v>298</v>
      </c>
      <c r="C156" s="50"/>
      <c r="D156" s="50"/>
      <c r="E156" s="49"/>
      <c r="F156" s="51"/>
      <c r="G156" s="51"/>
      <c r="H156" s="51"/>
      <c r="I156" s="51"/>
      <c r="J156" s="51"/>
      <c r="K156" s="51"/>
      <c r="L156" s="52"/>
      <c r="M156" s="53"/>
      <c r="N156" s="54"/>
      <c r="O156" s="54"/>
      <c r="P156" s="52"/>
      <c r="Q156" s="53"/>
      <c r="R156" s="52"/>
      <c r="S156" s="52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2" t="s">
        <v>100</v>
      </c>
      <c r="AG156" s="32">
        <f t="shared" si="11"/>
        <v>0</v>
      </c>
      <c r="AH156" s="32" t="s">
        <v>213</v>
      </c>
    </row>
    <row r="157" spans="1:34" s="33" customFormat="1" ht="100" customHeight="1" x14ac:dyDescent="0.95">
      <c r="A157" s="34">
        <v>21</v>
      </c>
      <c r="B157" s="39" t="s">
        <v>299</v>
      </c>
      <c r="C157" s="34">
        <v>293716</v>
      </c>
      <c r="D157" s="34">
        <v>294116</v>
      </c>
      <c r="E157" s="34"/>
      <c r="F157" s="41">
        <v>7</v>
      </c>
      <c r="G157" s="41">
        <v>12</v>
      </c>
      <c r="H157" s="41">
        <v>13</v>
      </c>
      <c r="I157" s="41">
        <v>17</v>
      </c>
      <c r="J157" s="41"/>
      <c r="K157" s="41"/>
      <c r="L157" s="42"/>
      <c r="M157" s="42"/>
      <c r="N157" s="43"/>
      <c r="O157" s="43"/>
      <c r="P157" s="42">
        <v>1</v>
      </c>
      <c r="Q157" s="43"/>
      <c r="R157" s="42">
        <v>2</v>
      </c>
      <c r="S157" s="42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>
        <v>4</v>
      </c>
      <c r="AE157" s="43"/>
      <c r="AF157" s="42" t="s">
        <v>500</v>
      </c>
      <c r="AG157" s="32">
        <f t="shared" si="11"/>
        <v>400</v>
      </c>
      <c r="AH157" s="32">
        <v>400</v>
      </c>
    </row>
    <row r="158" spans="1:34" s="33" customFormat="1" ht="100" customHeight="1" x14ac:dyDescent="0.95">
      <c r="A158" s="34">
        <v>22</v>
      </c>
      <c r="B158" s="39" t="s">
        <v>300</v>
      </c>
      <c r="C158" s="34">
        <v>294116</v>
      </c>
      <c r="D158" s="34">
        <v>294268</v>
      </c>
      <c r="E158" s="34"/>
      <c r="F158" s="41">
        <v>7</v>
      </c>
      <c r="G158" s="41">
        <v>12</v>
      </c>
      <c r="H158" s="41">
        <v>13</v>
      </c>
      <c r="I158" s="41">
        <v>17</v>
      </c>
      <c r="J158" s="41"/>
      <c r="K158" s="41"/>
      <c r="L158" s="42"/>
      <c r="M158" s="43">
        <v>3</v>
      </c>
      <c r="N158" s="43">
        <v>4</v>
      </c>
      <c r="O158" s="43"/>
      <c r="P158" s="42"/>
      <c r="Q158" s="43"/>
      <c r="R158" s="42"/>
      <c r="S158" s="42"/>
      <c r="T158" s="43"/>
      <c r="U158" s="43"/>
      <c r="V158" s="43"/>
      <c r="W158" s="43">
        <v>2</v>
      </c>
      <c r="X158" s="44"/>
      <c r="Y158" s="43"/>
      <c r="Z158" s="44"/>
      <c r="AA158" s="43"/>
      <c r="AB158" s="43"/>
      <c r="AC158" s="43"/>
      <c r="AD158" s="43"/>
      <c r="AE158" s="43"/>
      <c r="AF158" s="42" t="s">
        <v>498</v>
      </c>
      <c r="AG158" s="32">
        <f t="shared" si="11"/>
        <v>152</v>
      </c>
      <c r="AH158" s="32">
        <v>152</v>
      </c>
    </row>
    <row r="159" spans="1:34" s="33" customFormat="1" ht="100" customHeight="1" x14ac:dyDescent="0.95">
      <c r="A159" s="34">
        <v>23</v>
      </c>
      <c r="B159" s="39" t="s">
        <v>301</v>
      </c>
      <c r="C159" s="34">
        <v>294268</v>
      </c>
      <c r="D159" s="40">
        <v>294544</v>
      </c>
      <c r="E159" s="34"/>
      <c r="F159" s="41">
        <v>7</v>
      </c>
      <c r="G159" s="41">
        <v>12</v>
      </c>
      <c r="H159" s="41">
        <v>13</v>
      </c>
      <c r="I159" s="41">
        <v>17</v>
      </c>
      <c r="J159" s="41"/>
      <c r="K159" s="41"/>
      <c r="L159" s="42"/>
      <c r="M159" s="43"/>
      <c r="N159" s="43"/>
      <c r="O159" s="44"/>
      <c r="P159" s="42"/>
      <c r="Q159" s="43"/>
      <c r="R159" s="42">
        <v>1</v>
      </c>
      <c r="S159" s="42"/>
      <c r="T159" s="43"/>
      <c r="U159" s="43"/>
      <c r="V159" s="43"/>
      <c r="W159" s="43"/>
      <c r="X159" s="43">
        <v>4</v>
      </c>
      <c r="Y159" s="44"/>
      <c r="Z159" s="44"/>
      <c r="AA159" s="44"/>
      <c r="AB159" s="43"/>
      <c r="AC159" s="43"/>
      <c r="AD159" s="43">
        <v>2</v>
      </c>
      <c r="AE159" s="43"/>
      <c r="AF159" s="42" t="s">
        <v>517</v>
      </c>
      <c r="AG159" s="32">
        <f t="shared" si="11"/>
        <v>276</v>
      </c>
      <c r="AH159" s="32">
        <v>276</v>
      </c>
    </row>
    <row r="160" spans="1:34" s="33" customFormat="1" ht="100" customHeight="1" x14ac:dyDescent="0.95">
      <c r="A160" s="34">
        <v>24</v>
      </c>
      <c r="B160" s="93" t="s">
        <v>302</v>
      </c>
      <c r="C160" s="105"/>
      <c r="D160" s="105"/>
      <c r="E160" s="100"/>
      <c r="F160" s="101"/>
      <c r="G160" s="101"/>
      <c r="H160" s="101"/>
      <c r="I160" s="101"/>
      <c r="J160" s="101"/>
      <c r="K160" s="101"/>
      <c r="L160" s="102"/>
      <c r="M160" s="103"/>
      <c r="N160" s="104"/>
      <c r="O160" s="104"/>
      <c r="P160" s="102"/>
      <c r="Q160" s="103"/>
      <c r="R160" s="102"/>
      <c r="S160" s="102"/>
      <c r="T160" s="103"/>
      <c r="U160" s="103"/>
      <c r="V160" s="103"/>
      <c r="W160" s="103"/>
      <c r="X160" s="104"/>
      <c r="Y160" s="104"/>
      <c r="Z160" s="104"/>
      <c r="AA160" s="104"/>
      <c r="AB160" s="103"/>
      <c r="AC160" s="103"/>
      <c r="AD160" s="103"/>
      <c r="AE160" s="103"/>
      <c r="AF160" s="102" t="s">
        <v>107</v>
      </c>
      <c r="AG160" s="32">
        <f t="shared" si="11"/>
        <v>0</v>
      </c>
      <c r="AH160" s="32" t="s">
        <v>214</v>
      </c>
    </row>
    <row r="161" spans="1:218" s="33" customFormat="1" ht="100" customHeight="1" x14ac:dyDescent="0.95">
      <c r="A161" s="34">
        <v>25</v>
      </c>
      <c r="B161" s="39" t="s">
        <v>303</v>
      </c>
      <c r="C161" s="40">
        <v>294544</v>
      </c>
      <c r="D161" s="34">
        <v>294762</v>
      </c>
      <c r="E161" s="34"/>
      <c r="F161" s="41">
        <v>7</v>
      </c>
      <c r="G161" s="41">
        <v>12</v>
      </c>
      <c r="H161" s="41">
        <v>13</v>
      </c>
      <c r="I161" s="41">
        <v>17</v>
      </c>
      <c r="J161" s="41"/>
      <c r="K161" s="41"/>
      <c r="L161" s="42"/>
      <c r="M161" s="43"/>
      <c r="N161" s="47"/>
      <c r="O161" s="44"/>
      <c r="P161" s="42"/>
      <c r="Q161" s="43"/>
      <c r="R161" s="42"/>
      <c r="S161" s="42">
        <v>1</v>
      </c>
      <c r="T161" s="43"/>
      <c r="U161" s="43"/>
      <c r="V161" s="43"/>
      <c r="W161" s="43"/>
      <c r="X161" s="43"/>
      <c r="Y161" s="43"/>
      <c r="Z161" s="43"/>
      <c r="AA161" s="43"/>
      <c r="AB161" s="43"/>
      <c r="AC161" s="43">
        <v>6</v>
      </c>
      <c r="AD161" s="43"/>
      <c r="AE161" s="43"/>
      <c r="AF161" s="42" t="s">
        <v>518</v>
      </c>
      <c r="AG161" s="32">
        <f t="shared" si="11"/>
        <v>218</v>
      </c>
      <c r="AH161" s="32">
        <v>218</v>
      </c>
    </row>
    <row r="162" spans="1:218" s="33" customFormat="1" ht="100" customHeight="1" x14ac:dyDescent="0.95">
      <c r="A162" s="34">
        <v>26</v>
      </c>
      <c r="B162" s="39" t="s">
        <v>304</v>
      </c>
      <c r="C162" s="34">
        <v>294762</v>
      </c>
      <c r="D162" s="34">
        <v>295162</v>
      </c>
      <c r="E162" s="34"/>
      <c r="F162" s="41">
        <v>7</v>
      </c>
      <c r="G162" s="41">
        <v>12</v>
      </c>
      <c r="H162" s="41">
        <v>13</v>
      </c>
      <c r="I162" s="41">
        <v>17</v>
      </c>
      <c r="J162" s="41"/>
      <c r="K162" s="41"/>
      <c r="L162" s="42"/>
      <c r="M162" s="43"/>
      <c r="N162" s="47"/>
      <c r="O162" s="44"/>
      <c r="P162" s="42"/>
      <c r="Q162" s="43"/>
      <c r="R162" s="42"/>
      <c r="S162" s="42"/>
      <c r="T162" s="43">
        <v>2</v>
      </c>
      <c r="U162" s="43"/>
      <c r="V162" s="43"/>
      <c r="W162" s="43"/>
      <c r="X162" s="43"/>
      <c r="Y162" s="43"/>
      <c r="Z162" s="43"/>
      <c r="AA162" s="43"/>
      <c r="AB162" s="43"/>
      <c r="AC162" s="43">
        <v>8</v>
      </c>
      <c r="AD162" s="43"/>
      <c r="AE162" s="43"/>
      <c r="AF162" s="42" t="s">
        <v>527</v>
      </c>
      <c r="AG162" s="32">
        <f t="shared" si="11"/>
        <v>400</v>
      </c>
      <c r="AH162" s="32">
        <v>400</v>
      </c>
    </row>
    <row r="163" spans="1:218" s="33" customFormat="1" ht="100" customHeight="1" x14ac:dyDescent="0.95">
      <c r="A163" s="34">
        <v>27</v>
      </c>
      <c r="B163" s="45" t="s">
        <v>305</v>
      </c>
      <c r="C163" s="34">
        <v>295162</v>
      </c>
      <c r="D163" s="34">
        <v>235362</v>
      </c>
      <c r="E163" s="34"/>
      <c r="F163" s="41">
        <v>7</v>
      </c>
      <c r="G163" s="41">
        <v>12</v>
      </c>
      <c r="H163" s="41">
        <v>13</v>
      </c>
      <c r="I163" s="41">
        <v>17</v>
      </c>
      <c r="J163" s="41"/>
      <c r="K163" s="41"/>
      <c r="L163" s="42"/>
      <c r="M163" s="43"/>
      <c r="N163" s="47"/>
      <c r="O163" s="44"/>
      <c r="P163" s="42"/>
      <c r="Q163" s="43"/>
      <c r="R163" s="42">
        <v>1</v>
      </c>
      <c r="S163" s="42"/>
      <c r="T163" s="43"/>
      <c r="U163" s="43"/>
      <c r="V163" s="43"/>
      <c r="W163" s="43"/>
      <c r="X163" s="43"/>
      <c r="Y163" s="43"/>
      <c r="Z163" s="43"/>
      <c r="AA163" s="43"/>
      <c r="AB163" s="43"/>
      <c r="AC163" s="43">
        <v>5</v>
      </c>
      <c r="AD163" s="43"/>
      <c r="AE163" s="43"/>
      <c r="AF163" s="42" t="s">
        <v>528</v>
      </c>
      <c r="AG163" s="32">
        <f t="shared" si="11"/>
        <v>-59800</v>
      </c>
      <c r="AH163" s="32" t="s">
        <v>215</v>
      </c>
    </row>
    <row r="164" spans="1:218" s="33" customFormat="1" ht="100" customHeight="1" x14ac:dyDescent="0.95">
      <c r="A164" s="34">
        <v>26</v>
      </c>
      <c r="B164" s="39" t="s">
        <v>306</v>
      </c>
      <c r="C164" s="34">
        <v>235362</v>
      </c>
      <c r="D164" s="34">
        <v>295762</v>
      </c>
      <c r="E164" s="34"/>
      <c r="F164" s="41">
        <v>7</v>
      </c>
      <c r="G164" s="41">
        <v>12</v>
      </c>
      <c r="H164" s="41">
        <v>13</v>
      </c>
      <c r="I164" s="41">
        <v>17</v>
      </c>
      <c r="J164" s="41"/>
      <c r="K164" s="41"/>
      <c r="L164" s="42"/>
      <c r="M164" s="43"/>
      <c r="N164" s="47"/>
      <c r="O164" s="44"/>
      <c r="P164" s="42"/>
      <c r="Q164" s="43"/>
      <c r="R164" s="42">
        <v>2</v>
      </c>
      <c r="S164" s="42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>
        <v>2</v>
      </c>
      <c r="AE164" s="43"/>
      <c r="AF164" s="42" t="s">
        <v>539</v>
      </c>
      <c r="AG164" s="32">
        <f t="shared" si="11"/>
        <v>60400</v>
      </c>
      <c r="AH164" s="32" t="s">
        <v>215</v>
      </c>
    </row>
    <row r="165" spans="1:218" s="33" customFormat="1" ht="100" customHeight="1" x14ac:dyDescent="0.95">
      <c r="A165" s="34">
        <v>27</v>
      </c>
      <c r="B165" s="93" t="s">
        <v>307</v>
      </c>
      <c r="C165" s="105"/>
      <c r="D165" s="100"/>
      <c r="E165" s="100"/>
      <c r="F165" s="101">
        <v>7</v>
      </c>
      <c r="G165" s="101">
        <v>12</v>
      </c>
      <c r="H165" s="101">
        <v>14</v>
      </c>
      <c r="I165" s="101">
        <v>16</v>
      </c>
      <c r="J165" s="101"/>
      <c r="K165" s="101"/>
      <c r="L165" s="102"/>
      <c r="M165" s="103"/>
      <c r="N165" s="107"/>
      <c r="O165" s="104"/>
      <c r="P165" s="102"/>
      <c r="Q165" s="103"/>
      <c r="R165" s="102"/>
      <c r="S165" s="102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2" t="s">
        <v>107</v>
      </c>
      <c r="AG165" s="32">
        <f t="shared" si="11"/>
        <v>0</v>
      </c>
      <c r="AH165" s="32" t="s">
        <v>214</v>
      </c>
    </row>
    <row r="166" spans="1:218" s="33" customFormat="1" ht="100" customHeight="1" x14ac:dyDescent="0.95">
      <c r="A166" s="34">
        <v>28</v>
      </c>
      <c r="B166" s="39" t="s">
        <v>308</v>
      </c>
      <c r="C166" s="34">
        <v>295762</v>
      </c>
      <c r="D166" s="40">
        <v>295915</v>
      </c>
      <c r="E166" s="34"/>
      <c r="F166" s="41">
        <v>7</v>
      </c>
      <c r="G166" s="41">
        <v>12</v>
      </c>
      <c r="H166" s="41">
        <v>13</v>
      </c>
      <c r="I166" s="41">
        <v>17</v>
      </c>
      <c r="J166" s="41"/>
      <c r="K166" s="41"/>
      <c r="L166" s="42"/>
      <c r="M166" s="43"/>
      <c r="N166" s="43">
        <v>3</v>
      </c>
      <c r="O166" s="43"/>
      <c r="P166" s="42"/>
      <c r="Q166" s="43"/>
      <c r="R166" s="42"/>
      <c r="S166" s="42"/>
      <c r="T166" s="43"/>
      <c r="U166" s="43"/>
      <c r="V166" s="43"/>
      <c r="W166" s="43"/>
      <c r="X166" s="43">
        <v>6</v>
      </c>
      <c r="Y166" s="43"/>
      <c r="Z166" s="43"/>
      <c r="AA166" s="43"/>
      <c r="AB166" s="43"/>
      <c r="AC166" s="43"/>
      <c r="AD166" s="43"/>
      <c r="AE166" s="43"/>
      <c r="AF166" s="42" t="s">
        <v>543</v>
      </c>
      <c r="AG166" s="32">
        <f t="shared" si="11"/>
        <v>153</v>
      </c>
      <c r="AH166" s="32">
        <v>153</v>
      </c>
    </row>
    <row r="167" spans="1:218" s="33" customFormat="1" ht="100" customHeight="1" thickBot="1" x14ac:dyDescent="1">
      <c r="A167" s="34">
        <v>28</v>
      </c>
      <c r="B167" s="93" t="s">
        <v>309</v>
      </c>
      <c r="C167" s="105"/>
      <c r="D167" s="105"/>
      <c r="E167" s="100"/>
      <c r="F167" s="101">
        <v>7</v>
      </c>
      <c r="G167" s="101">
        <v>12</v>
      </c>
      <c r="H167" s="101">
        <v>14</v>
      </c>
      <c r="I167" s="101">
        <v>16</v>
      </c>
      <c r="J167" s="101"/>
      <c r="K167" s="101"/>
      <c r="L167" s="102"/>
      <c r="M167" s="103"/>
      <c r="N167" s="103"/>
      <c r="O167" s="103"/>
      <c r="P167" s="102"/>
      <c r="Q167" s="103"/>
      <c r="R167" s="102"/>
      <c r="S167" s="102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2" t="s">
        <v>107</v>
      </c>
      <c r="AG167" s="32">
        <f t="shared" si="11"/>
        <v>0</v>
      </c>
      <c r="AH167" s="32" t="s">
        <v>214</v>
      </c>
    </row>
    <row r="168" spans="1:218" s="67" customFormat="1" ht="50.5" thickTop="1" thickBot="1" x14ac:dyDescent="1">
      <c r="A168" s="317" t="s">
        <v>22</v>
      </c>
      <c r="B168" s="318"/>
      <c r="C168" s="57"/>
      <c r="D168" s="58"/>
      <c r="E168" s="59"/>
      <c r="F168" s="60"/>
      <c r="G168" s="61"/>
      <c r="H168" s="61"/>
      <c r="I168" s="61"/>
      <c r="J168" s="61"/>
      <c r="K168" s="62"/>
      <c r="L168" s="63">
        <f t="shared" ref="L168:AD168" si="13">SUM(L137:L167)</f>
        <v>1</v>
      </c>
      <c r="M168" s="64">
        <f t="shared" si="13"/>
        <v>3</v>
      </c>
      <c r="N168" s="65">
        <f t="shared" si="13"/>
        <v>7</v>
      </c>
      <c r="O168" s="65">
        <f t="shared" si="13"/>
        <v>2</v>
      </c>
      <c r="P168" s="63">
        <f t="shared" si="13"/>
        <v>6</v>
      </c>
      <c r="Q168" s="64">
        <f t="shared" si="13"/>
        <v>0</v>
      </c>
      <c r="R168" s="63">
        <f t="shared" si="13"/>
        <v>19</v>
      </c>
      <c r="S168" s="63">
        <f t="shared" si="13"/>
        <v>11</v>
      </c>
      <c r="T168" s="64">
        <f t="shared" si="13"/>
        <v>5</v>
      </c>
      <c r="U168" s="64">
        <f t="shared" ref="U168:V168" si="14">SUM(U137:U167)</f>
        <v>2</v>
      </c>
      <c r="V168" s="64">
        <f t="shared" si="14"/>
        <v>1</v>
      </c>
      <c r="W168" s="64">
        <f t="shared" si="13"/>
        <v>2</v>
      </c>
      <c r="X168" s="66">
        <f t="shared" si="13"/>
        <v>10</v>
      </c>
      <c r="Y168" s="66">
        <f t="shared" si="13"/>
        <v>0</v>
      </c>
      <c r="Z168" s="66">
        <f t="shared" si="13"/>
        <v>0</v>
      </c>
      <c r="AA168" s="66">
        <f t="shared" si="13"/>
        <v>0</v>
      </c>
      <c r="AB168" s="64">
        <f t="shared" si="13"/>
        <v>0</v>
      </c>
      <c r="AC168" s="64">
        <f t="shared" si="13"/>
        <v>31</v>
      </c>
      <c r="AD168" s="64">
        <f t="shared" si="13"/>
        <v>14</v>
      </c>
      <c r="AE168" s="63">
        <f>SUM(AE136:AE167)</f>
        <v>0</v>
      </c>
      <c r="AF168" s="63"/>
      <c r="AG168" s="32"/>
      <c r="AH168" s="32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</row>
    <row r="169" spans="1:218" s="67" customFormat="1" ht="47.25" customHeight="1" thickTop="1" thickBot="1" x14ac:dyDescent="1">
      <c r="A169" s="319"/>
      <c r="B169" s="320"/>
      <c r="C169" s="68"/>
      <c r="D169" s="69"/>
      <c r="E169" s="70"/>
      <c r="F169" s="323"/>
      <c r="G169" s="324"/>
      <c r="H169" s="324"/>
      <c r="I169" s="324"/>
      <c r="J169" s="324"/>
      <c r="K169" s="69"/>
      <c r="L169" s="292" t="s">
        <v>30</v>
      </c>
      <c r="M169" s="294" t="s">
        <v>46</v>
      </c>
      <c r="N169" s="292" t="s">
        <v>333</v>
      </c>
      <c r="O169" s="294" t="s">
        <v>48</v>
      </c>
      <c r="P169" s="294" t="s">
        <v>35</v>
      </c>
      <c r="Q169" s="331" t="s">
        <v>28</v>
      </c>
      <c r="R169" s="294" t="s">
        <v>53</v>
      </c>
      <c r="S169" s="294" t="s">
        <v>57</v>
      </c>
      <c r="T169" s="294" t="s">
        <v>58</v>
      </c>
      <c r="U169" s="294" t="s">
        <v>313</v>
      </c>
      <c r="V169" s="294" t="s">
        <v>480</v>
      </c>
      <c r="W169" s="294" t="s">
        <v>193</v>
      </c>
      <c r="X169" s="292" t="s">
        <v>168</v>
      </c>
      <c r="Y169" s="294" t="s">
        <v>140</v>
      </c>
      <c r="Z169" s="292" t="s">
        <v>33</v>
      </c>
      <c r="AA169" s="294" t="s">
        <v>141</v>
      </c>
      <c r="AB169" s="294" t="s">
        <v>199</v>
      </c>
      <c r="AC169" s="294" t="s">
        <v>535</v>
      </c>
      <c r="AD169" s="294" t="s">
        <v>554</v>
      </c>
      <c r="AE169" s="329"/>
      <c r="AF169" s="294" t="s">
        <v>23</v>
      </c>
      <c r="AG169" s="32"/>
      <c r="AH169" s="32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</row>
    <row r="170" spans="1:218" s="67" customFormat="1" ht="179.25" customHeight="1" thickTop="1" x14ac:dyDescent="0.95">
      <c r="A170" s="319"/>
      <c r="B170" s="320"/>
      <c r="C170" s="68"/>
      <c r="D170" s="69"/>
      <c r="E170" s="70"/>
      <c r="F170" s="71"/>
      <c r="G170" s="325"/>
      <c r="H170" s="325"/>
      <c r="I170" s="325"/>
      <c r="J170" s="325"/>
      <c r="K170" s="70"/>
      <c r="L170" s="293"/>
      <c r="M170" s="295"/>
      <c r="N170" s="293"/>
      <c r="O170" s="295"/>
      <c r="P170" s="295"/>
      <c r="Q170" s="332"/>
      <c r="R170" s="295"/>
      <c r="S170" s="295"/>
      <c r="T170" s="295"/>
      <c r="U170" s="295"/>
      <c r="V170" s="295"/>
      <c r="W170" s="295"/>
      <c r="X170" s="293"/>
      <c r="Y170" s="295"/>
      <c r="Z170" s="293"/>
      <c r="AA170" s="295"/>
      <c r="AB170" s="295"/>
      <c r="AC170" s="295"/>
      <c r="AD170" s="295"/>
      <c r="AE170" s="330"/>
      <c r="AF170" s="295"/>
      <c r="AG170" s="32"/>
      <c r="AH170" s="32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</row>
    <row r="171" spans="1:218" s="67" customFormat="1" ht="49.5" x14ac:dyDescent="0.95">
      <c r="A171" s="321"/>
      <c r="B171" s="322"/>
      <c r="C171" s="72"/>
      <c r="D171" s="73"/>
      <c r="E171" s="74"/>
      <c r="F171" s="326"/>
      <c r="G171" s="327"/>
      <c r="H171" s="327"/>
      <c r="I171" s="327"/>
      <c r="J171" s="327"/>
      <c r="K171" s="328"/>
      <c r="L171" s="75">
        <f>L168*3200</f>
        <v>3200</v>
      </c>
      <c r="M171" s="76">
        <f>M168*4000</f>
        <v>12000</v>
      </c>
      <c r="N171" s="75">
        <f>N168*7200</f>
        <v>50400</v>
      </c>
      <c r="O171" s="77">
        <f>O168*38400</f>
        <v>76800</v>
      </c>
      <c r="P171" s="75">
        <f>P168*68000</f>
        <v>408000</v>
      </c>
      <c r="Q171" s="78">
        <f>Q168*84000</f>
        <v>0</v>
      </c>
      <c r="R171" s="75">
        <f>R168*76000</f>
        <v>1444000</v>
      </c>
      <c r="S171" s="76">
        <f>S168*84000</f>
        <v>924000</v>
      </c>
      <c r="T171" s="76">
        <f>T168*80000</f>
        <v>400000</v>
      </c>
      <c r="U171" s="76">
        <f>U168*8000</f>
        <v>16000</v>
      </c>
      <c r="V171" s="76">
        <f>V168*19200</f>
        <v>19200</v>
      </c>
      <c r="W171" s="76">
        <f>W168*6400</f>
        <v>12800</v>
      </c>
      <c r="X171" s="79">
        <f>X168*5600</f>
        <v>56000</v>
      </c>
      <c r="Y171" s="76">
        <f>Y168*8000</f>
        <v>0</v>
      </c>
      <c r="Z171" s="79">
        <f>Z168*6500</f>
        <v>0</v>
      </c>
      <c r="AA171" s="76">
        <f>AA168*6000</f>
        <v>0</v>
      </c>
      <c r="AB171" s="76"/>
      <c r="AC171" s="76">
        <f>3*76000</f>
        <v>228000</v>
      </c>
      <c r="AD171" s="75">
        <f>1*76000</f>
        <v>76000</v>
      </c>
      <c r="AE171" s="80"/>
      <c r="AF171" s="75">
        <f>SUM(L171:AD171)</f>
        <v>3726400</v>
      </c>
      <c r="AG171" s="32"/>
      <c r="AH171" s="82"/>
    </row>
    <row r="173" spans="1:218" s="8" customFormat="1" ht="49.5" x14ac:dyDescent="0.95">
      <c r="A173" s="298" t="s">
        <v>0</v>
      </c>
      <c r="B173" s="298"/>
      <c r="C173" s="1" t="s">
        <v>1</v>
      </c>
      <c r="D173" s="1" t="s">
        <v>2</v>
      </c>
      <c r="E173" s="1"/>
      <c r="F173" s="1"/>
      <c r="G173" s="1"/>
      <c r="H173" s="1"/>
      <c r="I173" s="1"/>
      <c r="J173" s="1"/>
      <c r="K173" s="1"/>
      <c r="L173" s="2"/>
      <c r="M173" s="3"/>
      <c r="N173" s="4"/>
      <c r="O173" s="5"/>
      <c r="P173" s="2"/>
      <c r="Q173" s="3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5"/>
      <c r="AG173" s="6"/>
      <c r="AH173" s="6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</row>
    <row r="174" spans="1:218" s="8" customFormat="1" ht="50.5" x14ac:dyDescent="0.95">
      <c r="A174" s="298" t="s">
        <v>3</v>
      </c>
      <c r="B174" s="298"/>
      <c r="C174" s="1" t="s">
        <v>1</v>
      </c>
      <c r="D174" s="83" t="s">
        <v>24</v>
      </c>
      <c r="E174" s="1"/>
      <c r="F174" s="1"/>
      <c r="G174" s="1"/>
      <c r="H174" s="1"/>
      <c r="I174" s="298" t="s">
        <v>278</v>
      </c>
      <c r="J174" s="298"/>
      <c r="K174" s="298"/>
      <c r="L174" s="298"/>
      <c r="M174" s="298"/>
      <c r="N174" s="298"/>
      <c r="O174" s="298"/>
      <c r="P174" s="298"/>
      <c r="Q174" s="298"/>
      <c r="R174" s="298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6"/>
      <c r="AH174" s="6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</row>
    <row r="175" spans="1:218" s="8" customFormat="1" ht="50.5" x14ac:dyDescent="0.95">
      <c r="A175" s="299" t="s">
        <v>4</v>
      </c>
      <c r="B175" s="299"/>
      <c r="C175" s="1" t="s">
        <v>1</v>
      </c>
      <c r="D175" s="84" t="s">
        <v>49</v>
      </c>
      <c r="E175" s="9"/>
      <c r="F175" s="1"/>
      <c r="G175" s="9"/>
      <c r="H175" s="9"/>
      <c r="I175" s="10"/>
      <c r="J175" s="10"/>
      <c r="K175" s="10"/>
      <c r="L175" s="11"/>
      <c r="M175" s="3"/>
      <c r="N175" s="4"/>
      <c r="O175" s="11"/>
      <c r="P175" s="11"/>
      <c r="Q175" s="3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5"/>
      <c r="AG175" s="6"/>
      <c r="AH175" s="6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</row>
    <row r="176" spans="1:218" s="15" customFormat="1" ht="49.5" x14ac:dyDescent="0.95">
      <c r="A176" s="300" t="s">
        <v>5</v>
      </c>
      <c r="B176" s="300" t="s">
        <v>6</v>
      </c>
      <c r="C176" s="303" t="s">
        <v>7</v>
      </c>
      <c r="D176" s="304"/>
      <c r="E176" s="12" t="s">
        <v>8</v>
      </c>
      <c r="F176" s="305" t="s">
        <v>9</v>
      </c>
      <c r="G176" s="306"/>
      <c r="H176" s="306"/>
      <c r="I176" s="306"/>
      <c r="J176" s="306"/>
      <c r="K176" s="307"/>
      <c r="L176" s="308" t="s">
        <v>10</v>
      </c>
      <c r="M176" s="309"/>
      <c r="N176" s="309"/>
      <c r="O176" s="309"/>
      <c r="P176" s="309"/>
      <c r="Q176" s="309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  <c r="AD176" s="309"/>
      <c r="AE176" s="296" t="s">
        <v>11</v>
      </c>
      <c r="AF176" s="296" t="s">
        <v>12</v>
      </c>
      <c r="AG176" s="13"/>
      <c r="AH176" s="13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</row>
    <row r="177" spans="1:218" s="15" customFormat="1" ht="45.75" customHeight="1" x14ac:dyDescent="0.95">
      <c r="A177" s="301"/>
      <c r="B177" s="301"/>
      <c r="C177" s="300" t="s">
        <v>13</v>
      </c>
      <c r="D177" s="300" t="s">
        <v>14</v>
      </c>
      <c r="E177" s="301" t="s">
        <v>15</v>
      </c>
      <c r="F177" s="311" t="s">
        <v>16</v>
      </c>
      <c r="G177" s="312"/>
      <c r="H177" s="312"/>
      <c r="I177" s="312"/>
      <c r="J177" s="312"/>
      <c r="K177" s="313"/>
      <c r="L177" s="296" t="s">
        <v>17</v>
      </c>
      <c r="M177" s="296" t="s">
        <v>45</v>
      </c>
      <c r="N177" s="296" t="s">
        <v>169</v>
      </c>
      <c r="O177" s="296" t="s">
        <v>47</v>
      </c>
      <c r="P177" s="296" t="s">
        <v>18</v>
      </c>
      <c r="Q177" s="316" t="s">
        <v>31</v>
      </c>
      <c r="R177" s="296" t="s">
        <v>54</v>
      </c>
      <c r="S177" s="314" t="s">
        <v>56</v>
      </c>
      <c r="T177" s="314" t="s">
        <v>59</v>
      </c>
      <c r="U177" s="296" t="s">
        <v>235</v>
      </c>
      <c r="V177" s="296" t="s">
        <v>501</v>
      </c>
      <c r="W177" s="296" t="s">
        <v>326</v>
      </c>
      <c r="X177" s="296" t="s">
        <v>136</v>
      </c>
      <c r="Y177" s="296" t="s">
        <v>139</v>
      </c>
      <c r="Z177" s="296" t="s">
        <v>32</v>
      </c>
      <c r="AA177" s="296" t="s">
        <v>537</v>
      </c>
      <c r="AB177" s="296" t="s">
        <v>111</v>
      </c>
      <c r="AC177" s="296" t="s">
        <v>535</v>
      </c>
      <c r="AD177" s="296" t="s">
        <v>66</v>
      </c>
      <c r="AE177" s="310"/>
      <c r="AF177" s="310"/>
      <c r="AG177" s="13"/>
      <c r="AH177" s="13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</row>
    <row r="178" spans="1:218" s="15" customFormat="1" ht="139.5" customHeight="1" x14ac:dyDescent="0.95">
      <c r="A178" s="302"/>
      <c r="B178" s="302"/>
      <c r="C178" s="302"/>
      <c r="D178" s="302"/>
      <c r="E178" s="302"/>
      <c r="F178" s="16" t="s">
        <v>20</v>
      </c>
      <c r="G178" s="16" t="s">
        <v>21</v>
      </c>
      <c r="H178" s="16" t="s">
        <v>20</v>
      </c>
      <c r="I178" s="16" t="s">
        <v>21</v>
      </c>
      <c r="J178" s="16" t="s">
        <v>20</v>
      </c>
      <c r="K178" s="16" t="s">
        <v>21</v>
      </c>
      <c r="L178" s="297"/>
      <c r="M178" s="297"/>
      <c r="N178" s="297"/>
      <c r="O178" s="297"/>
      <c r="P178" s="297"/>
      <c r="Q178" s="316"/>
      <c r="R178" s="297"/>
      <c r="S178" s="315"/>
      <c r="T178" s="315"/>
      <c r="U178" s="297"/>
      <c r="V178" s="297"/>
      <c r="W178" s="297"/>
      <c r="X178" s="297"/>
      <c r="Y178" s="297"/>
      <c r="Z178" s="297"/>
      <c r="AA178" s="297"/>
      <c r="AB178" s="297"/>
      <c r="AC178" s="297"/>
      <c r="AD178" s="297"/>
      <c r="AE178" s="297"/>
      <c r="AF178" s="297"/>
      <c r="AG178" s="13"/>
      <c r="AH178" s="13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</row>
    <row r="179" spans="1:218" s="15" customFormat="1" ht="49.5" customHeight="1" x14ac:dyDescent="0.95">
      <c r="A179" s="17"/>
      <c r="B179" s="18"/>
      <c r="C179" s="18"/>
      <c r="D179" s="17"/>
      <c r="E179" s="17"/>
      <c r="F179" s="19"/>
      <c r="G179" s="19"/>
      <c r="H179" s="19"/>
      <c r="I179" s="19"/>
      <c r="J179" s="19"/>
      <c r="K179" s="19"/>
      <c r="L179" s="20">
        <v>3200</v>
      </c>
      <c r="M179" s="21">
        <v>4000</v>
      </c>
      <c r="N179" s="20">
        <v>5600</v>
      </c>
      <c r="O179" s="20">
        <v>38400</v>
      </c>
      <c r="P179" s="20">
        <v>68000</v>
      </c>
      <c r="Q179" s="21">
        <v>84000</v>
      </c>
      <c r="R179" s="20">
        <v>76000</v>
      </c>
      <c r="S179" s="21">
        <v>84000</v>
      </c>
      <c r="T179" s="21">
        <v>80000</v>
      </c>
      <c r="U179" s="21">
        <v>17600</v>
      </c>
      <c r="V179" s="21">
        <v>33600</v>
      </c>
      <c r="W179" s="21">
        <v>7200</v>
      </c>
      <c r="X179" s="22">
        <v>9000</v>
      </c>
      <c r="Y179" s="21">
        <v>6000</v>
      </c>
      <c r="Z179" s="22">
        <v>6500</v>
      </c>
      <c r="AA179" s="21">
        <v>56800</v>
      </c>
      <c r="AB179" s="21">
        <v>84000</v>
      </c>
      <c r="AC179" s="21"/>
      <c r="AD179" s="20">
        <v>76000</v>
      </c>
      <c r="AE179" s="23"/>
      <c r="AF179" s="17"/>
      <c r="AG179" s="13"/>
      <c r="AH179" s="13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</row>
    <row r="180" spans="1:218" s="33" customFormat="1" ht="100" customHeight="1" x14ac:dyDescent="0.95">
      <c r="A180" s="24">
        <v>1</v>
      </c>
      <c r="B180" s="39" t="s">
        <v>279</v>
      </c>
      <c r="C180" s="87">
        <v>274609</v>
      </c>
      <c r="D180" s="24"/>
      <c r="E180" s="24"/>
      <c r="F180" s="88">
        <v>7</v>
      </c>
      <c r="G180" s="88">
        <v>12</v>
      </c>
      <c r="H180" s="88">
        <v>13</v>
      </c>
      <c r="I180" s="88">
        <v>17</v>
      </c>
      <c r="J180" s="88"/>
      <c r="K180" s="88"/>
      <c r="L180" s="89"/>
      <c r="M180" s="90"/>
      <c r="N180" s="91"/>
      <c r="O180" s="90"/>
      <c r="P180" s="89"/>
      <c r="Q180" s="90"/>
      <c r="R180" s="89">
        <v>1</v>
      </c>
      <c r="S180" s="89">
        <v>1</v>
      </c>
      <c r="T180" s="90"/>
      <c r="U180" s="90"/>
      <c r="V180" s="90"/>
      <c r="W180" s="90"/>
      <c r="X180" s="90"/>
      <c r="Y180" s="90"/>
      <c r="Z180" s="90"/>
      <c r="AA180" s="90"/>
      <c r="AB180" s="90"/>
      <c r="AC180" s="90">
        <v>8</v>
      </c>
      <c r="AD180" s="90"/>
      <c r="AE180" s="90"/>
      <c r="AF180" s="89" t="s">
        <v>555</v>
      </c>
      <c r="AG180" s="32">
        <f>D180-C180</f>
        <v>-274609</v>
      </c>
      <c r="AH180" s="32" t="s">
        <v>215</v>
      </c>
    </row>
    <row r="181" spans="1:218" s="33" customFormat="1" ht="100" customHeight="1" x14ac:dyDescent="0.95">
      <c r="A181" s="34">
        <v>2</v>
      </c>
      <c r="B181" s="39" t="s">
        <v>280</v>
      </c>
      <c r="C181" s="34"/>
      <c r="D181" s="34">
        <v>275460</v>
      </c>
      <c r="E181" s="34"/>
      <c r="F181" s="41">
        <v>7</v>
      </c>
      <c r="G181" s="41">
        <v>12</v>
      </c>
      <c r="H181" s="41">
        <v>13</v>
      </c>
      <c r="I181" s="41">
        <v>17</v>
      </c>
      <c r="J181" s="41"/>
      <c r="K181" s="41"/>
      <c r="L181" s="42"/>
      <c r="M181" s="43"/>
      <c r="N181" s="43"/>
      <c r="O181" s="43"/>
      <c r="P181" s="42"/>
      <c r="Q181" s="43"/>
      <c r="R181" s="42">
        <v>1</v>
      </c>
      <c r="S181" s="42"/>
      <c r="T181" s="43">
        <v>1</v>
      </c>
      <c r="U181" s="43"/>
      <c r="V181" s="43"/>
      <c r="W181" s="43"/>
      <c r="X181" s="43"/>
      <c r="Y181" s="43"/>
      <c r="Z181" s="43"/>
      <c r="AA181" s="43"/>
      <c r="AB181" s="43"/>
      <c r="AC181" s="43">
        <v>8</v>
      </c>
      <c r="AD181" s="43"/>
      <c r="AE181" s="43"/>
      <c r="AF181" s="42" t="s">
        <v>556</v>
      </c>
      <c r="AG181" s="32">
        <f t="shared" ref="AG181:AG210" si="15">D181-C181</f>
        <v>275460</v>
      </c>
      <c r="AH181" s="32" t="s">
        <v>215</v>
      </c>
    </row>
    <row r="182" spans="1:218" s="33" customFormat="1" ht="100" customHeight="1" x14ac:dyDescent="0.95">
      <c r="A182" s="34">
        <v>3</v>
      </c>
      <c r="B182" s="45" t="s">
        <v>281</v>
      </c>
      <c r="C182" s="34">
        <v>275460</v>
      </c>
      <c r="D182" s="34">
        <v>275838</v>
      </c>
      <c r="E182" s="34"/>
      <c r="F182" s="41">
        <v>7</v>
      </c>
      <c r="G182" s="41">
        <v>12</v>
      </c>
      <c r="H182" s="41">
        <v>13</v>
      </c>
      <c r="I182" s="41">
        <v>17</v>
      </c>
      <c r="J182" s="41"/>
      <c r="K182" s="41"/>
      <c r="L182" s="42"/>
      <c r="M182" s="43"/>
      <c r="N182" s="43"/>
      <c r="O182" s="44"/>
      <c r="P182" s="42"/>
      <c r="Q182" s="43"/>
      <c r="R182" s="42">
        <v>1</v>
      </c>
      <c r="S182" s="42">
        <v>1</v>
      </c>
      <c r="T182" s="43"/>
      <c r="U182" s="43"/>
      <c r="V182" s="43"/>
      <c r="W182" s="43"/>
      <c r="X182" s="43"/>
      <c r="Y182" s="43"/>
      <c r="Z182" s="43"/>
      <c r="AA182" s="43"/>
      <c r="AB182" s="43"/>
      <c r="AC182" s="43">
        <v>4</v>
      </c>
      <c r="AD182" s="43"/>
      <c r="AE182" s="43"/>
      <c r="AF182" s="42" t="s">
        <v>436</v>
      </c>
      <c r="AG182" s="32">
        <f t="shared" si="15"/>
        <v>378</v>
      </c>
      <c r="AH182" s="32">
        <v>378</v>
      </c>
    </row>
    <row r="183" spans="1:218" s="33" customFormat="1" ht="100" customHeight="1" x14ac:dyDescent="0.95">
      <c r="A183" s="34">
        <v>4</v>
      </c>
      <c r="B183" s="39" t="s">
        <v>282</v>
      </c>
      <c r="C183" s="34">
        <v>275838</v>
      </c>
      <c r="D183" s="34">
        <v>276231</v>
      </c>
      <c r="E183" s="34"/>
      <c r="F183" s="41">
        <v>7</v>
      </c>
      <c r="G183" s="41">
        <v>12</v>
      </c>
      <c r="H183" s="41">
        <v>13</v>
      </c>
      <c r="I183" s="41">
        <v>17</v>
      </c>
      <c r="J183" s="41"/>
      <c r="K183" s="41"/>
      <c r="L183" s="42"/>
      <c r="M183" s="43"/>
      <c r="N183" s="43"/>
      <c r="O183" s="44"/>
      <c r="P183" s="42"/>
      <c r="Q183" s="43"/>
      <c r="R183" s="42">
        <v>2</v>
      </c>
      <c r="S183" s="42"/>
      <c r="T183" s="43"/>
      <c r="U183" s="43"/>
      <c r="V183" s="43"/>
      <c r="W183" s="43"/>
      <c r="X183" s="43"/>
      <c r="Y183" s="43"/>
      <c r="Z183" s="43"/>
      <c r="AA183" s="43"/>
      <c r="AB183" s="43"/>
      <c r="AC183" s="43">
        <v>4</v>
      </c>
      <c r="AD183" s="43">
        <v>2</v>
      </c>
      <c r="AE183" s="43"/>
      <c r="AF183" s="42" t="s">
        <v>437</v>
      </c>
      <c r="AG183" s="32">
        <f t="shared" si="15"/>
        <v>393</v>
      </c>
      <c r="AH183" s="32">
        <v>393</v>
      </c>
    </row>
    <row r="184" spans="1:218" s="33" customFormat="1" ht="100" customHeight="1" x14ac:dyDescent="0.95">
      <c r="A184" s="34">
        <v>5</v>
      </c>
      <c r="B184" s="39" t="s">
        <v>283</v>
      </c>
      <c r="C184" s="34">
        <v>276231</v>
      </c>
      <c r="D184" s="40">
        <v>276622</v>
      </c>
      <c r="E184" s="34"/>
      <c r="F184" s="41">
        <v>7</v>
      </c>
      <c r="G184" s="41">
        <v>12</v>
      </c>
      <c r="H184" s="41">
        <v>13</v>
      </c>
      <c r="I184" s="41">
        <v>17</v>
      </c>
      <c r="J184" s="41"/>
      <c r="K184" s="41"/>
      <c r="L184" s="42"/>
      <c r="M184" s="43"/>
      <c r="N184" s="43"/>
      <c r="O184" s="43"/>
      <c r="P184" s="42"/>
      <c r="Q184" s="43"/>
      <c r="R184" s="42">
        <v>1</v>
      </c>
      <c r="S184" s="42">
        <v>1</v>
      </c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2" t="s">
        <v>438</v>
      </c>
      <c r="AG184" s="32">
        <f t="shared" si="15"/>
        <v>391</v>
      </c>
      <c r="AH184" s="32">
        <v>391</v>
      </c>
    </row>
    <row r="185" spans="1:218" s="33" customFormat="1" ht="100" customHeight="1" x14ac:dyDescent="0.95">
      <c r="A185" s="34">
        <v>6</v>
      </c>
      <c r="B185" s="45" t="s">
        <v>284</v>
      </c>
      <c r="C185" s="40">
        <v>276622</v>
      </c>
      <c r="D185" s="40">
        <v>276829</v>
      </c>
      <c r="E185" s="34"/>
      <c r="F185" s="41">
        <v>7</v>
      </c>
      <c r="G185" s="41">
        <v>12</v>
      </c>
      <c r="H185" s="41">
        <v>13</v>
      </c>
      <c r="I185" s="41">
        <v>17</v>
      </c>
      <c r="J185" s="41"/>
      <c r="K185" s="41"/>
      <c r="L185" s="42"/>
      <c r="M185" s="43"/>
      <c r="N185" s="43"/>
      <c r="O185" s="43"/>
      <c r="P185" s="42"/>
      <c r="Q185" s="43"/>
      <c r="R185" s="42"/>
      <c r="S185" s="42"/>
      <c r="T185" s="43">
        <v>1</v>
      </c>
      <c r="U185" s="43"/>
      <c r="V185" s="43"/>
      <c r="W185" s="43"/>
      <c r="X185" s="44"/>
      <c r="Y185" s="44"/>
      <c r="Z185" s="44"/>
      <c r="AA185" s="44"/>
      <c r="AB185" s="43"/>
      <c r="AC185" s="43"/>
      <c r="AD185" s="43"/>
      <c r="AE185" s="43"/>
      <c r="AF185" s="42" t="s">
        <v>439</v>
      </c>
      <c r="AG185" s="32">
        <f t="shared" si="15"/>
        <v>207</v>
      </c>
      <c r="AH185" s="32">
        <v>207</v>
      </c>
    </row>
    <row r="186" spans="1:218" s="33" customFormat="1" ht="100" customHeight="1" x14ac:dyDescent="0.95">
      <c r="A186" s="34">
        <v>7</v>
      </c>
      <c r="B186" s="93" t="s">
        <v>285</v>
      </c>
      <c r="C186" s="105"/>
      <c r="D186" s="105"/>
      <c r="E186" s="100"/>
      <c r="F186" s="101"/>
      <c r="G186" s="101"/>
      <c r="H186" s="101"/>
      <c r="I186" s="101"/>
      <c r="J186" s="101"/>
      <c r="K186" s="101"/>
      <c r="L186" s="102"/>
      <c r="M186" s="103"/>
      <c r="N186" s="103"/>
      <c r="O186" s="104"/>
      <c r="P186" s="102"/>
      <c r="Q186" s="103"/>
      <c r="R186" s="102"/>
      <c r="S186" s="102"/>
      <c r="T186" s="103"/>
      <c r="U186" s="103"/>
      <c r="V186" s="103"/>
      <c r="W186" s="103"/>
      <c r="X186" s="104"/>
      <c r="Y186" s="103"/>
      <c r="Z186" s="104"/>
      <c r="AA186" s="103"/>
      <c r="AB186" s="103"/>
      <c r="AC186" s="103"/>
      <c r="AD186" s="103"/>
      <c r="AE186" s="103"/>
      <c r="AF186" s="102" t="s">
        <v>107</v>
      </c>
      <c r="AG186" s="32">
        <f t="shared" si="15"/>
        <v>0</v>
      </c>
      <c r="AH186" s="32" t="s">
        <v>214</v>
      </c>
    </row>
    <row r="187" spans="1:218" s="33" customFormat="1" ht="100" customHeight="1" x14ac:dyDescent="0.95">
      <c r="A187" s="34">
        <v>8</v>
      </c>
      <c r="B187" s="39" t="s">
        <v>286</v>
      </c>
      <c r="C187" s="40">
        <v>276829</v>
      </c>
      <c r="D187" s="40">
        <v>277225</v>
      </c>
      <c r="E187" s="40"/>
      <c r="F187" s="41">
        <v>7</v>
      </c>
      <c r="G187" s="41">
        <v>12</v>
      </c>
      <c r="H187" s="41">
        <v>13</v>
      </c>
      <c r="I187" s="41">
        <v>17</v>
      </c>
      <c r="J187" s="41"/>
      <c r="K187" s="41"/>
      <c r="L187" s="42"/>
      <c r="M187" s="43"/>
      <c r="N187" s="43"/>
      <c r="O187" s="44"/>
      <c r="P187" s="42">
        <v>1</v>
      </c>
      <c r="Q187" s="43"/>
      <c r="R187" s="42">
        <v>2</v>
      </c>
      <c r="S187" s="42"/>
      <c r="T187" s="43"/>
      <c r="U187" s="43"/>
      <c r="V187" s="43"/>
      <c r="W187" s="43"/>
      <c r="X187" s="44"/>
      <c r="Y187" s="44"/>
      <c r="Z187" s="44"/>
      <c r="AA187" s="44"/>
      <c r="AB187" s="43"/>
      <c r="AC187" s="43">
        <v>4</v>
      </c>
      <c r="AD187" s="43"/>
      <c r="AE187" s="43"/>
      <c r="AF187" s="42" t="s">
        <v>440</v>
      </c>
      <c r="AG187" s="32">
        <f t="shared" si="15"/>
        <v>396</v>
      </c>
      <c r="AH187" s="32">
        <v>396</v>
      </c>
    </row>
    <row r="188" spans="1:218" s="33" customFormat="1" ht="100" customHeight="1" x14ac:dyDescent="0.95">
      <c r="A188" s="34">
        <v>9</v>
      </c>
      <c r="B188" s="39" t="s">
        <v>287</v>
      </c>
      <c r="C188" s="40">
        <v>277225</v>
      </c>
      <c r="D188" s="40">
        <v>277622</v>
      </c>
      <c r="E188" s="34"/>
      <c r="F188" s="41">
        <v>7</v>
      </c>
      <c r="G188" s="41">
        <v>12</v>
      </c>
      <c r="H188" s="41">
        <v>13</v>
      </c>
      <c r="I188" s="41">
        <v>17</v>
      </c>
      <c r="J188" s="41"/>
      <c r="K188" s="41"/>
      <c r="L188" s="42"/>
      <c r="M188" s="43"/>
      <c r="N188" s="43"/>
      <c r="O188" s="43"/>
      <c r="P188" s="42">
        <v>2</v>
      </c>
      <c r="Q188" s="43"/>
      <c r="R188" s="42"/>
      <c r="S188" s="42">
        <v>2</v>
      </c>
      <c r="T188" s="43"/>
      <c r="U188" s="43"/>
      <c r="V188" s="43"/>
      <c r="W188" s="43"/>
      <c r="X188" s="44"/>
      <c r="Y188" s="43"/>
      <c r="Z188" s="44"/>
      <c r="AA188" s="43"/>
      <c r="AB188" s="43"/>
      <c r="AC188" s="43"/>
      <c r="AD188" s="43"/>
      <c r="AE188" s="43"/>
      <c r="AF188" s="42" t="s">
        <v>441</v>
      </c>
      <c r="AG188" s="32">
        <f t="shared" si="15"/>
        <v>397</v>
      </c>
      <c r="AH188" s="32">
        <v>397</v>
      </c>
    </row>
    <row r="189" spans="1:218" s="33" customFormat="1" ht="99.75" customHeight="1" x14ac:dyDescent="0.95">
      <c r="A189" s="34">
        <v>10</v>
      </c>
      <c r="B189" s="39" t="s">
        <v>288</v>
      </c>
      <c r="C189" s="40">
        <v>277622</v>
      </c>
      <c r="D189" s="40">
        <v>277843</v>
      </c>
      <c r="E189" s="34"/>
      <c r="F189" s="41">
        <v>7</v>
      </c>
      <c r="G189" s="41">
        <v>12</v>
      </c>
      <c r="H189" s="41">
        <v>13</v>
      </c>
      <c r="I189" s="41">
        <v>17</v>
      </c>
      <c r="J189" s="41"/>
      <c r="K189" s="41"/>
      <c r="L189" s="42"/>
      <c r="M189" s="43"/>
      <c r="N189" s="44"/>
      <c r="O189" s="43"/>
      <c r="P189" s="42">
        <v>1</v>
      </c>
      <c r="Q189" s="43"/>
      <c r="R189" s="42">
        <v>1</v>
      </c>
      <c r="S189" s="42"/>
      <c r="T189" s="43"/>
      <c r="U189" s="43"/>
      <c r="V189" s="43"/>
      <c r="W189" s="43"/>
      <c r="X189" s="46"/>
      <c r="Y189" s="44"/>
      <c r="Z189" s="46"/>
      <c r="AA189" s="44"/>
      <c r="AB189" s="43"/>
      <c r="AC189" s="43"/>
      <c r="AD189" s="43">
        <v>2</v>
      </c>
      <c r="AE189" s="43"/>
      <c r="AF189" s="42" t="s">
        <v>442</v>
      </c>
      <c r="AG189" s="32">
        <f t="shared" si="15"/>
        <v>221</v>
      </c>
      <c r="AH189" s="32">
        <v>221</v>
      </c>
    </row>
    <row r="190" spans="1:218" s="33" customFormat="1" ht="100" customHeight="1" x14ac:dyDescent="0.95">
      <c r="A190" s="34">
        <v>11</v>
      </c>
      <c r="B190" s="39" t="s">
        <v>289</v>
      </c>
      <c r="C190" s="40">
        <v>277843</v>
      </c>
      <c r="D190" s="40">
        <v>278043</v>
      </c>
      <c r="E190" s="34"/>
      <c r="F190" s="41">
        <v>7</v>
      </c>
      <c r="G190" s="41">
        <v>12</v>
      </c>
      <c r="H190" s="41">
        <v>13</v>
      </c>
      <c r="I190" s="41">
        <v>17</v>
      </c>
      <c r="J190" s="41"/>
      <c r="K190" s="41"/>
      <c r="L190" s="42">
        <v>1</v>
      </c>
      <c r="M190" s="43"/>
      <c r="N190" s="44"/>
      <c r="O190" s="44"/>
      <c r="P190" s="42">
        <v>1</v>
      </c>
      <c r="Q190" s="43"/>
      <c r="R190" s="42">
        <v>1</v>
      </c>
      <c r="S190" s="42"/>
      <c r="T190" s="43"/>
      <c r="U190" s="43"/>
      <c r="V190" s="43"/>
      <c r="W190" s="43"/>
      <c r="X190" s="44"/>
      <c r="Y190" s="44"/>
      <c r="Z190" s="44"/>
      <c r="AA190" s="44"/>
      <c r="AB190" s="43"/>
      <c r="AC190" s="43"/>
      <c r="AD190" s="43">
        <v>2</v>
      </c>
      <c r="AE190" s="43"/>
      <c r="AF190" s="42" t="s">
        <v>443</v>
      </c>
      <c r="AG190" s="32">
        <f t="shared" si="15"/>
        <v>200</v>
      </c>
      <c r="AH190" s="32">
        <v>200</v>
      </c>
    </row>
    <row r="191" spans="1:218" s="33" customFormat="1" ht="100" customHeight="1" x14ac:dyDescent="0.95">
      <c r="A191" s="34">
        <v>12</v>
      </c>
      <c r="B191" s="39" t="s">
        <v>290</v>
      </c>
      <c r="C191" s="40">
        <v>278043</v>
      </c>
      <c r="D191" s="34">
        <v>278316</v>
      </c>
      <c r="E191" s="34"/>
      <c r="F191" s="41">
        <v>7</v>
      </c>
      <c r="G191" s="41">
        <v>12</v>
      </c>
      <c r="H191" s="41">
        <v>13</v>
      </c>
      <c r="I191" s="41">
        <v>17</v>
      </c>
      <c r="J191" s="41"/>
      <c r="K191" s="41"/>
      <c r="L191" s="42"/>
      <c r="M191" s="43"/>
      <c r="N191" s="47"/>
      <c r="O191" s="44"/>
      <c r="P191" s="42">
        <v>1</v>
      </c>
      <c r="Q191" s="43"/>
      <c r="R191" s="42"/>
      <c r="S191" s="42">
        <v>1</v>
      </c>
      <c r="T191" s="43"/>
      <c r="U191" s="43"/>
      <c r="V191" s="43"/>
      <c r="W191" s="43"/>
      <c r="X191" s="43"/>
      <c r="Y191" s="43"/>
      <c r="Z191" s="46">
        <v>13.22</v>
      </c>
      <c r="AA191" s="44"/>
      <c r="AB191" s="43"/>
      <c r="AC191" s="43"/>
      <c r="AD191" s="43"/>
      <c r="AE191" s="43"/>
      <c r="AF191" s="42" t="s">
        <v>444</v>
      </c>
      <c r="AG191" s="32">
        <f t="shared" si="15"/>
        <v>273</v>
      </c>
      <c r="AH191" s="32">
        <v>273</v>
      </c>
    </row>
    <row r="192" spans="1:218" s="33" customFormat="1" ht="100" customHeight="1" x14ac:dyDescent="0.95">
      <c r="A192" s="34">
        <v>13</v>
      </c>
      <c r="B192" s="48" t="s">
        <v>291</v>
      </c>
      <c r="C192" s="50"/>
      <c r="D192" s="50"/>
      <c r="E192" s="49"/>
      <c r="F192" s="51"/>
      <c r="G192" s="51"/>
      <c r="H192" s="51"/>
      <c r="I192" s="51"/>
      <c r="J192" s="51"/>
      <c r="K192" s="51"/>
      <c r="L192" s="52"/>
      <c r="M192" s="53"/>
      <c r="N192" s="53"/>
      <c r="O192" s="54"/>
      <c r="P192" s="52"/>
      <c r="Q192" s="53"/>
      <c r="R192" s="52"/>
      <c r="S192" s="52"/>
      <c r="T192" s="53"/>
      <c r="U192" s="53"/>
      <c r="V192" s="53"/>
      <c r="W192" s="53"/>
      <c r="X192" s="54"/>
      <c r="Y192" s="54"/>
      <c r="Z192" s="54"/>
      <c r="AA192" s="54"/>
      <c r="AB192" s="53"/>
      <c r="AC192" s="53"/>
      <c r="AD192" s="53"/>
      <c r="AE192" s="53"/>
      <c r="AF192" s="52" t="s">
        <v>100</v>
      </c>
      <c r="AG192" s="32">
        <f t="shared" si="15"/>
        <v>0</v>
      </c>
      <c r="AH192" s="32" t="s">
        <v>213</v>
      </c>
    </row>
    <row r="193" spans="1:34" s="33" customFormat="1" ht="100" customHeight="1" x14ac:dyDescent="0.95">
      <c r="A193" s="34">
        <v>14</v>
      </c>
      <c r="B193" s="39" t="s">
        <v>292</v>
      </c>
      <c r="C193" s="34">
        <v>278316</v>
      </c>
      <c r="D193" s="34">
        <v>278520</v>
      </c>
      <c r="E193" s="34"/>
      <c r="F193" s="41">
        <v>7</v>
      </c>
      <c r="G193" s="41">
        <v>12</v>
      </c>
      <c r="H193" s="41">
        <v>13</v>
      </c>
      <c r="I193" s="41">
        <v>17</v>
      </c>
      <c r="J193" s="41"/>
      <c r="K193" s="41"/>
      <c r="L193" s="42"/>
      <c r="M193" s="42"/>
      <c r="N193" s="43"/>
      <c r="O193" s="44"/>
      <c r="P193" s="42">
        <v>1</v>
      </c>
      <c r="Q193" s="43"/>
      <c r="R193" s="42"/>
      <c r="S193" s="42"/>
      <c r="T193" s="43">
        <v>1</v>
      </c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2" t="s">
        <v>445</v>
      </c>
      <c r="AG193" s="32">
        <f t="shared" si="15"/>
        <v>204</v>
      </c>
      <c r="AH193" s="32">
        <v>204</v>
      </c>
    </row>
    <row r="194" spans="1:34" s="33" customFormat="1" ht="100" customHeight="1" x14ac:dyDescent="0.95">
      <c r="A194" s="34">
        <v>15</v>
      </c>
      <c r="B194" s="39" t="s">
        <v>293</v>
      </c>
      <c r="C194" s="34">
        <v>278520</v>
      </c>
      <c r="D194" s="34">
        <v>288738</v>
      </c>
      <c r="E194" s="34"/>
      <c r="F194" s="41">
        <v>7</v>
      </c>
      <c r="G194" s="41">
        <v>12</v>
      </c>
      <c r="H194" s="41">
        <v>13</v>
      </c>
      <c r="I194" s="41">
        <v>17</v>
      </c>
      <c r="J194" s="41"/>
      <c r="K194" s="41"/>
      <c r="L194" s="42"/>
      <c r="M194" s="43"/>
      <c r="N194" s="43"/>
      <c r="O194" s="44"/>
      <c r="P194" s="42">
        <v>1</v>
      </c>
      <c r="Q194" s="43"/>
      <c r="R194" s="42">
        <v>1</v>
      </c>
      <c r="S194" s="42"/>
      <c r="T194" s="43"/>
      <c r="U194" s="43"/>
      <c r="V194" s="43"/>
      <c r="W194" s="43"/>
      <c r="X194" s="44"/>
      <c r="Y194" s="44"/>
      <c r="Z194" s="44"/>
      <c r="AA194" s="44"/>
      <c r="AB194" s="43"/>
      <c r="AC194" s="43"/>
      <c r="AD194" s="43">
        <v>2</v>
      </c>
      <c r="AE194" s="43"/>
      <c r="AF194" s="42" t="s">
        <v>442</v>
      </c>
      <c r="AG194" s="32">
        <f t="shared" si="15"/>
        <v>10218</v>
      </c>
      <c r="AH194" s="32" t="s">
        <v>215</v>
      </c>
    </row>
    <row r="195" spans="1:34" s="33" customFormat="1" ht="100" customHeight="1" x14ac:dyDescent="0.95">
      <c r="A195" s="34">
        <v>16</v>
      </c>
      <c r="B195" s="93" t="s">
        <v>294</v>
      </c>
      <c r="C195" s="100"/>
      <c r="D195" s="100"/>
      <c r="E195" s="100"/>
      <c r="F195" s="101"/>
      <c r="G195" s="101"/>
      <c r="H195" s="101"/>
      <c r="I195" s="101"/>
      <c r="J195" s="101"/>
      <c r="K195" s="101"/>
      <c r="L195" s="102"/>
      <c r="M195" s="103"/>
      <c r="N195" s="103"/>
      <c r="O195" s="103"/>
      <c r="P195" s="102"/>
      <c r="Q195" s="103"/>
      <c r="R195" s="102"/>
      <c r="S195" s="102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2" t="s">
        <v>107</v>
      </c>
      <c r="AG195" s="32">
        <f t="shared" si="15"/>
        <v>0</v>
      </c>
      <c r="AH195" s="32" t="s">
        <v>214</v>
      </c>
    </row>
    <row r="196" spans="1:34" s="33" customFormat="1" ht="100" customHeight="1" x14ac:dyDescent="0.95">
      <c r="A196" s="34">
        <v>17</v>
      </c>
      <c r="B196" s="39" t="s">
        <v>295</v>
      </c>
      <c r="C196" s="34">
        <v>288738</v>
      </c>
      <c r="D196" s="40">
        <v>278940</v>
      </c>
      <c r="E196" s="34"/>
      <c r="F196" s="41">
        <v>7</v>
      </c>
      <c r="G196" s="41">
        <v>12</v>
      </c>
      <c r="H196" s="41">
        <v>13</v>
      </c>
      <c r="I196" s="41">
        <v>17</v>
      </c>
      <c r="J196" s="41"/>
      <c r="K196" s="41"/>
      <c r="L196" s="42"/>
      <c r="M196" s="43"/>
      <c r="N196" s="44"/>
      <c r="O196" s="44"/>
      <c r="P196" s="42">
        <v>1</v>
      </c>
      <c r="Q196" s="43"/>
      <c r="R196" s="42">
        <v>1</v>
      </c>
      <c r="S196" s="42"/>
      <c r="T196" s="43"/>
      <c r="U196" s="43"/>
      <c r="V196" s="43"/>
      <c r="W196" s="43"/>
      <c r="X196" s="44"/>
      <c r="Y196" s="43"/>
      <c r="Z196" s="44"/>
      <c r="AA196" s="43"/>
      <c r="AB196" s="43"/>
      <c r="AC196" s="43"/>
      <c r="AD196" s="43"/>
      <c r="AE196" s="43"/>
      <c r="AF196" s="42" t="s">
        <v>485</v>
      </c>
      <c r="AG196" s="32">
        <f t="shared" si="15"/>
        <v>-9798</v>
      </c>
      <c r="AH196" s="32" t="s">
        <v>215</v>
      </c>
    </row>
    <row r="197" spans="1:34" s="33" customFormat="1" ht="100" customHeight="1" x14ac:dyDescent="0.95">
      <c r="A197" s="34">
        <v>18</v>
      </c>
      <c r="B197" s="39" t="s">
        <v>296</v>
      </c>
      <c r="C197" s="40">
        <v>278940</v>
      </c>
      <c r="D197" s="34">
        <v>279246</v>
      </c>
      <c r="E197" s="34"/>
      <c r="F197" s="41">
        <v>7</v>
      </c>
      <c r="G197" s="41">
        <v>12</v>
      </c>
      <c r="H197" s="41">
        <v>13</v>
      </c>
      <c r="I197" s="41">
        <v>17</v>
      </c>
      <c r="J197" s="41"/>
      <c r="K197" s="41"/>
      <c r="L197" s="42"/>
      <c r="M197" s="43">
        <v>7</v>
      </c>
      <c r="N197" s="43">
        <v>2</v>
      </c>
      <c r="O197" s="44"/>
      <c r="P197" s="42"/>
      <c r="Q197" s="43"/>
      <c r="R197" s="42"/>
      <c r="S197" s="42"/>
      <c r="T197" s="43">
        <v>1</v>
      </c>
      <c r="U197" s="43">
        <v>1</v>
      </c>
      <c r="V197" s="43"/>
      <c r="W197" s="43"/>
      <c r="X197" s="44"/>
      <c r="Y197" s="44"/>
      <c r="Z197" s="44"/>
      <c r="AA197" s="44"/>
      <c r="AB197" s="43"/>
      <c r="AC197" s="43"/>
      <c r="AD197" s="43"/>
      <c r="AE197" s="43"/>
      <c r="AF197" s="42" t="s">
        <v>486</v>
      </c>
      <c r="AG197" s="32">
        <f t="shared" si="15"/>
        <v>306</v>
      </c>
      <c r="AH197" s="32">
        <v>306</v>
      </c>
    </row>
    <row r="198" spans="1:34" s="33" customFormat="1" ht="100" customHeight="1" x14ac:dyDescent="0.95">
      <c r="A198" s="34">
        <v>19</v>
      </c>
      <c r="B198" s="93" t="s">
        <v>297</v>
      </c>
      <c r="C198" s="100"/>
      <c r="D198" s="105"/>
      <c r="E198" s="100"/>
      <c r="F198" s="101"/>
      <c r="G198" s="101"/>
      <c r="H198" s="101"/>
      <c r="I198" s="101"/>
      <c r="J198" s="101"/>
      <c r="K198" s="101"/>
      <c r="L198" s="102"/>
      <c r="M198" s="103"/>
      <c r="N198" s="103"/>
      <c r="O198" s="104"/>
      <c r="P198" s="102"/>
      <c r="Q198" s="103"/>
      <c r="R198" s="102"/>
      <c r="S198" s="102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2" t="s">
        <v>107</v>
      </c>
      <c r="AG198" s="32">
        <f t="shared" si="15"/>
        <v>0</v>
      </c>
      <c r="AH198" s="32" t="s">
        <v>214</v>
      </c>
    </row>
    <row r="199" spans="1:34" s="33" customFormat="1" ht="100" customHeight="1" x14ac:dyDescent="0.95">
      <c r="A199" s="34">
        <v>20</v>
      </c>
      <c r="B199" s="48" t="s">
        <v>298</v>
      </c>
      <c r="C199" s="50"/>
      <c r="D199" s="50"/>
      <c r="E199" s="49"/>
      <c r="F199" s="51"/>
      <c r="G199" s="51"/>
      <c r="H199" s="51"/>
      <c r="I199" s="51"/>
      <c r="J199" s="51"/>
      <c r="K199" s="51"/>
      <c r="L199" s="52"/>
      <c r="M199" s="53"/>
      <c r="N199" s="54"/>
      <c r="O199" s="54"/>
      <c r="P199" s="52"/>
      <c r="Q199" s="53"/>
      <c r="R199" s="52"/>
      <c r="S199" s="52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2" t="s">
        <v>100</v>
      </c>
      <c r="AG199" s="32">
        <f t="shared" si="15"/>
        <v>0</v>
      </c>
      <c r="AH199" s="32" t="s">
        <v>213</v>
      </c>
    </row>
    <row r="200" spans="1:34" s="33" customFormat="1" ht="100" customHeight="1" x14ac:dyDescent="0.95">
      <c r="A200" s="34">
        <v>21</v>
      </c>
      <c r="B200" s="39" t="s">
        <v>299</v>
      </c>
      <c r="C200" s="34">
        <v>279246</v>
      </c>
      <c r="D200" s="34">
        <v>279655</v>
      </c>
      <c r="E200" s="34"/>
      <c r="F200" s="41">
        <v>7</v>
      </c>
      <c r="G200" s="41">
        <v>12</v>
      </c>
      <c r="H200" s="41">
        <v>13</v>
      </c>
      <c r="I200" s="41">
        <v>17</v>
      </c>
      <c r="J200" s="41"/>
      <c r="K200" s="41"/>
      <c r="L200" s="42"/>
      <c r="M200" s="42"/>
      <c r="N200" s="43"/>
      <c r="O200" s="43">
        <v>1</v>
      </c>
      <c r="P200" s="42"/>
      <c r="Q200" s="43"/>
      <c r="R200" s="42">
        <v>2</v>
      </c>
      <c r="S200" s="42"/>
      <c r="T200" s="43"/>
      <c r="U200" s="43"/>
      <c r="V200" s="43">
        <v>2</v>
      </c>
      <c r="W200" s="43"/>
      <c r="X200" s="43"/>
      <c r="Y200" s="43"/>
      <c r="Z200" s="43"/>
      <c r="AA200" s="43"/>
      <c r="AB200" s="43"/>
      <c r="AC200" s="43"/>
      <c r="AD200" s="43">
        <v>4</v>
      </c>
      <c r="AE200" s="43"/>
      <c r="AF200" s="42" t="s">
        <v>503</v>
      </c>
      <c r="AG200" s="32">
        <f t="shared" si="15"/>
        <v>409</v>
      </c>
      <c r="AH200" s="32">
        <v>409</v>
      </c>
    </row>
    <row r="201" spans="1:34" s="33" customFormat="1" ht="100" customHeight="1" x14ac:dyDescent="0.95">
      <c r="A201" s="34">
        <v>22</v>
      </c>
      <c r="B201" s="39" t="s">
        <v>300</v>
      </c>
      <c r="C201" s="34">
        <v>279655</v>
      </c>
      <c r="D201" s="34"/>
      <c r="E201" s="34"/>
      <c r="F201" s="41">
        <v>7</v>
      </c>
      <c r="G201" s="41">
        <v>12</v>
      </c>
      <c r="H201" s="41">
        <v>13</v>
      </c>
      <c r="I201" s="41">
        <v>17</v>
      </c>
      <c r="J201" s="41"/>
      <c r="K201" s="41"/>
      <c r="L201" s="42"/>
      <c r="M201" s="43">
        <v>4</v>
      </c>
      <c r="N201" s="43"/>
      <c r="O201" s="43"/>
      <c r="P201" s="42"/>
      <c r="Q201" s="43"/>
      <c r="R201" s="42"/>
      <c r="S201" s="42"/>
      <c r="T201" s="43"/>
      <c r="U201" s="43"/>
      <c r="V201" s="43"/>
      <c r="W201" s="43">
        <v>1</v>
      </c>
      <c r="X201" s="44"/>
      <c r="Y201" s="43"/>
      <c r="Z201" s="44"/>
      <c r="AA201" s="43"/>
      <c r="AB201" s="43"/>
      <c r="AC201" s="43"/>
      <c r="AD201" s="43"/>
      <c r="AE201" s="43"/>
      <c r="AF201" s="42" t="s">
        <v>504</v>
      </c>
      <c r="AG201" s="32">
        <f t="shared" si="15"/>
        <v>-279655</v>
      </c>
      <c r="AH201" s="32" t="s">
        <v>215</v>
      </c>
    </row>
    <row r="202" spans="1:34" s="33" customFormat="1" ht="100" customHeight="1" x14ac:dyDescent="0.95">
      <c r="A202" s="34">
        <v>23</v>
      </c>
      <c r="B202" s="93" t="s">
        <v>301</v>
      </c>
      <c r="C202" s="100"/>
      <c r="D202" s="105"/>
      <c r="E202" s="100"/>
      <c r="F202" s="101">
        <v>7</v>
      </c>
      <c r="G202" s="101">
        <v>12</v>
      </c>
      <c r="H202" s="101">
        <v>14</v>
      </c>
      <c r="I202" s="101">
        <v>16</v>
      </c>
      <c r="J202" s="101"/>
      <c r="K202" s="101"/>
      <c r="L202" s="102"/>
      <c r="M202" s="103"/>
      <c r="N202" s="103"/>
      <c r="O202" s="104"/>
      <c r="P202" s="102"/>
      <c r="Q202" s="103"/>
      <c r="R202" s="102"/>
      <c r="S202" s="102"/>
      <c r="T202" s="103"/>
      <c r="U202" s="103"/>
      <c r="V202" s="103"/>
      <c r="W202" s="103"/>
      <c r="X202" s="104"/>
      <c r="Y202" s="104"/>
      <c r="Z202" s="104"/>
      <c r="AA202" s="104"/>
      <c r="AB202" s="103"/>
      <c r="AC202" s="103"/>
      <c r="AD202" s="103"/>
      <c r="AE202" s="103"/>
      <c r="AF202" s="102" t="s">
        <v>107</v>
      </c>
      <c r="AG202" s="32">
        <f t="shared" si="15"/>
        <v>0</v>
      </c>
      <c r="AH202" s="32" t="s">
        <v>214</v>
      </c>
    </row>
    <row r="203" spans="1:34" s="33" customFormat="1" ht="100" customHeight="1" x14ac:dyDescent="0.95">
      <c r="A203" s="34">
        <v>24</v>
      </c>
      <c r="B203" s="93" t="s">
        <v>302</v>
      </c>
      <c r="C203" s="105"/>
      <c r="D203" s="105"/>
      <c r="E203" s="100"/>
      <c r="F203" s="101">
        <v>7</v>
      </c>
      <c r="G203" s="101">
        <v>12</v>
      </c>
      <c r="H203" s="101">
        <v>14</v>
      </c>
      <c r="I203" s="101">
        <v>16</v>
      </c>
      <c r="J203" s="101"/>
      <c r="K203" s="101"/>
      <c r="L203" s="102"/>
      <c r="M203" s="103"/>
      <c r="N203" s="104"/>
      <c r="O203" s="104"/>
      <c r="P203" s="102"/>
      <c r="Q203" s="103"/>
      <c r="R203" s="102"/>
      <c r="S203" s="102"/>
      <c r="T203" s="103"/>
      <c r="U203" s="103"/>
      <c r="V203" s="103"/>
      <c r="W203" s="103"/>
      <c r="X203" s="104"/>
      <c r="Y203" s="104"/>
      <c r="Z203" s="104"/>
      <c r="AA203" s="104"/>
      <c r="AB203" s="103"/>
      <c r="AC203" s="103"/>
      <c r="AD203" s="103"/>
      <c r="AE203" s="103"/>
      <c r="AF203" s="102" t="s">
        <v>107</v>
      </c>
      <c r="AG203" s="32">
        <f t="shared" si="15"/>
        <v>0</v>
      </c>
      <c r="AH203" s="32" t="s">
        <v>214</v>
      </c>
    </row>
    <row r="204" spans="1:34" s="33" customFormat="1" ht="152.25" customHeight="1" x14ac:dyDescent="0.95">
      <c r="A204" s="34">
        <v>25</v>
      </c>
      <c r="B204" s="39" t="s">
        <v>303</v>
      </c>
      <c r="C204" s="40"/>
      <c r="D204" s="34">
        <v>280121</v>
      </c>
      <c r="E204" s="34"/>
      <c r="F204" s="41">
        <v>7</v>
      </c>
      <c r="G204" s="41">
        <v>12</v>
      </c>
      <c r="H204" s="41">
        <v>13</v>
      </c>
      <c r="I204" s="41">
        <v>17</v>
      </c>
      <c r="J204" s="41"/>
      <c r="K204" s="41"/>
      <c r="L204" s="42"/>
      <c r="M204" s="43"/>
      <c r="N204" s="47"/>
      <c r="O204" s="43">
        <v>1</v>
      </c>
      <c r="P204" s="42"/>
      <c r="Q204" s="43"/>
      <c r="R204" s="42"/>
      <c r="S204" s="42"/>
      <c r="T204" s="43">
        <v>2</v>
      </c>
      <c r="U204" s="43"/>
      <c r="V204" s="43"/>
      <c r="W204" s="43"/>
      <c r="X204" s="43"/>
      <c r="Y204" s="43"/>
      <c r="Z204" s="43"/>
      <c r="AA204" s="43">
        <v>1</v>
      </c>
      <c r="AB204" s="43"/>
      <c r="AC204" s="43">
        <v>4</v>
      </c>
      <c r="AD204" s="43"/>
      <c r="AE204" s="43"/>
      <c r="AF204" s="42" t="s">
        <v>519</v>
      </c>
      <c r="AG204" s="32">
        <f t="shared" si="15"/>
        <v>280121</v>
      </c>
      <c r="AH204" s="32" t="s">
        <v>215</v>
      </c>
    </row>
    <row r="205" spans="1:34" s="33" customFormat="1" ht="100" customHeight="1" x14ac:dyDescent="0.95">
      <c r="A205" s="34">
        <v>26</v>
      </c>
      <c r="B205" s="39" t="s">
        <v>304</v>
      </c>
      <c r="C205" s="34">
        <v>280121</v>
      </c>
      <c r="D205" s="34">
        <v>280523</v>
      </c>
      <c r="E205" s="34"/>
      <c r="F205" s="41">
        <v>7</v>
      </c>
      <c r="G205" s="41">
        <v>12</v>
      </c>
      <c r="H205" s="41">
        <v>13</v>
      </c>
      <c r="I205" s="41">
        <v>17</v>
      </c>
      <c r="J205" s="41"/>
      <c r="K205" s="41"/>
      <c r="L205" s="42"/>
      <c r="M205" s="43"/>
      <c r="N205" s="47"/>
      <c r="O205" s="44"/>
      <c r="P205" s="42"/>
      <c r="Q205" s="43"/>
      <c r="R205" s="42">
        <v>1</v>
      </c>
      <c r="S205" s="42"/>
      <c r="T205" s="43">
        <v>1</v>
      </c>
      <c r="U205" s="43"/>
      <c r="V205" s="43"/>
      <c r="W205" s="43"/>
      <c r="X205" s="43"/>
      <c r="Y205" s="43"/>
      <c r="Z205" s="43"/>
      <c r="AA205" s="43"/>
      <c r="AB205" s="43"/>
      <c r="AC205" s="43"/>
      <c r="AD205" s="43">
        <v>2</v>
      </c>
      <c r="AE205" s="43"/>
      <c r="AF205" s="42" t="s">
        <v>529</v>
      </c>
      <c r="AG205" s="32">
        <f t="shared" si="15"/>
        <v>402</v>
      </c>
      <c r="AH205" s="32">
        <v>402</v>
      </c>
    </row>
    <row r="206" spans="1:34" s="33" customFormat="1" ht="100" customHeight="1" x14ac:dyDescent="0.95">
      <c r="A206" s="34">
        <v>27</v>
      </c>
      <c r="B206" s="45" t="s">
        <v>305</v>
      </c>
      <c r="C206" s="34">
        <v>280523</v>
      </c>
      <c r="D206" s="34">
        <v>280750</v>
      </c>
      <c r="E206" s="34"/>
      <c r="F206" s="41">
        <v>7</v>
      </c>
      <c r="G206" s="41">
        <v>12</v>
      </c>
      <c r="H206" s="41">
        <v>13</v>
      </c>
      <c r="I206" s="41">
        <v>17</v>
      </c>
      <c r="J206" s="41"/>
      <c r="K206" s="41"/>
      <c r="L206" s="42"/>
      <c r="M206" s="43"/>
      <c r="N206" s="47"/>
      <c r="O206" s="44"/>
      <c r="P206" s="42"/>
      <c r="Q206" s="43"/>
      <c r="R206" s="42">
        <v>1</v>
      </c>
      <c r="S206" s="42"/>
      <c r="T206" s="43"/>
      <c r="U206" s="43"/>
      <c r="V206" s="43"/>
      <c r="W206" s="43"/>
      <c r="X206" s="43"/>
      <c r="Y206" s="43"/>
      <c r="Z206" s="43"/>
      <c r="AA206" s="43"/>
      <c r="AB206" s="43"/>
      <c r="AC206" s="43">
        <v>4</v>
      </c>
      <c r="AD206" s="43"/>
      <c r="AE206" s="43"/>
      <c r="AF206" s="42" t="s">
        <v>530</v>
      </c>
      <c r="AG206" s="32">
        <f t="shared" si="15"/>
        <v>227</v>
      </c>
      <c r="AH206" s="32">
        <v>227</v>
      </c>
    </row>
    <row r="207" spans="1:34" s="33" customFormat="1" ht="100" customHeight="1" x14ac:dyDescent="0.95">
      <c r="A207" s="34">
        <v>26</v>
      </c>
      <c r="B207" s="39" t="s">
        <v>306</v>
      </c>
      <c r="C207" s="105"/>
      <c r="D207" s="100"/>
      <c r="E207" s="100"/>
      <c r="F207" s="101">
        <v>7</v>
      </c>
      <c r="G207" s="101">
        <v>12</v>
      </c>
      <c r="H207" s="101">
        <v>14</v>
      </c>
      <c r="I207" s="101">
        <v>16</v>
      </c>
      <c r="J207" s="101"/>
      <c r="K207" s="101"/>
      <c r="L207" s="102"/>
      <c r="M207" s="103"/>
      <c r="N207" s="107"/>
      <c r="O207" s="104"/>
      <c r="P207" s="102"/>
      <c r="Q207" s="103"/>
      <c r="R207" s="102"/>
      <c r="S207" s="102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2" t="s">
        <v>107</v>
      </c>
      <c r="AG207" s="32">
        <f t="shared" si="15"/>
        <v>0</v>
      </c>
      <c r="AH207" s="32" t="s">
        <v>214</v>
      </c>
    </row>
    <row r="208" spans="1:34" s="33" customFormat="1" ht="100" customHeight="1" x14ac:dyDescent="0.95">
      <c r="A208" s="34">
        <v>27</v>
      </c>
      <c r="B208" s="39" t="s">
        <v>307</v>
      </c>
      <c r="C208" s="34">
        <v>280750</v>
      </c>
      <c r="D208" s="34">
        <v>280914</v>
      </c>
      <c r="E208" s="34"/>
      <c r="F208" s="41">
        <v>7</v>
      </c>
      <c r="G208" s="41">
        <v>12</v>
      </c>
      <c r="H208" s="41">
        <v>13</v>
      </c>
      <c r="I208" s="41">
        <v>17</v>
      </c>
      <c r="J208" s="41"/>
      <c r="K208" s="41"/>
      <c r="L208" s="42"/>
      <c r="M208" s="43"/>
      <c r="N208" s="47"/>
      <c r="O208" s="44"/>
      <c r="P208" s="42"/>
      <c r="Q208" s="43"/>
      <c r="R208" s="42">
        <v>1</v>
      </c>
      <c r="S208" s="42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>
        <v>2</v>
      </c>
      <c r="AE208" s="43"/>
      <c r="AF208" s="42" t="s">
        <v>541</v>
      </c>
      <c r="AG208" s="32">
        <f t="shared" si="15"/>
        <v>164</v>
      </c>
      <c r="AH208" s="32">
        <v>164</v>
      </c>
    </row>
    <row r="209" spans="1:218" s="33" customFormat="1" ht="100" customHeight="1" x14ac:dyDescent="0.95">
      <c r="A209" s="34">
        <v>28</v>
      </c>
      <c r="B209" s="39" t="s">
        <v>308</v>
      </c>
      <c r="C209" s="34">
        <v>280914</v>
      </c>
      <c r="D209" s="40">
        <v>281089</v>
      </c>
      <c r="E209" s="34"/>
      <c r="F209" s="41">
        <v>7</v>
      </c>
      <c r="G209" s="41">
        <v>12</v>
      </c>
      <c r="H209" s="41">
        <v>13</v>
      </c>
      <c r="I209" s="41">
        <v>17</v>
      </c>
      <c r="J209" s="41"/>
      <c r="K209" s="41"/>
      <c r="L209" s="42">
        <v>1</v>
      </c>
      <c r="M209" s="43"/>
      <c r="N209" s="43"/>
      <c r="O209" s="43"/>
      <c r="P209" s="42"/>
      <c r="Q209" s="43"/>
      <c r="R209" s="42"/>
      <c r="S209" s="42"/>
      <c r="T209" s="43"/>
      <c r="U209" s="43"/>
      <c r="V209" s="43"/>
      <c r="W209" s="43">
        <v>8</v>
      </c>
      <c r="X209" s="43"/>
      <c r="Y209" s="43"/>
      <c r="Z209" s="43"/>
      <c r="AA209" s="43"/>
      <c r="AB209" s="43"/>
      <c r="AC209" s="43"/>
      <c r="AD209" s="43"/>
      <c r="AE209" s="43"/>
      <c r="AF209" s="42" t="s">
        <v>544</v>
      </c>
      <c r="AG209" s="32">
        <f t="shared" si="15"/>
        <v>175</v>
      </c>
      <c r="AH209" s="32">
        <v>175</v>
      </c>
    </row>
    <row r="210" spans="1:218" s="33" customFormat="1" ht="100" customHeight="1" thickBot="1" x14ac:dyDescent="1">
      <c r="A210" s="34">
        <v>28</v>
      </c>
      <c r="B210" s="39" t="s">
        <v>309</v>
      </c>
      <c r="C210" s="40">
        <v>281089</v>
      </c>
      <c r="D210" s="40">
        <v>281211</v>
      </c>
      <c r="E210" s="34"/>
      <c r="F210" s="41">
        <v>7</v>
      </c>
      <c r="G210" s="41">
        <v>12</v>
      </c>
      <c r="H210" s="41">
        <v>13</v>
      </c>
      <c r="I210" s="41">
        <v>17</v>
      </c>
      <c r="J210" s="41"/>
      <c r="K210" s="41"/>
      <c r="L210" s="42"/>
      <c r="M210" s="43"/>
      <c r="N210" s="43"/>
      <c r="O210" s="43"/>
      <c r="P210" s="42"/>
      <c r="Q210" s="43"/>
      <c r="R210" s="42"/>
      <c r="S210" s="42"/>
      <c r="T210" s="43"/>
      <c r="U210" s="43"/>
      <c r="V210" s="43"/>
      <c r="W210" s="43"/>
      <c r="X210" s="43"/>
      <c r="Y210" s="109">
        <v>14.2</v>
      </c>
      <c r="Z210" s="109">
        <v>30.5</v>
      </c>
      <c r="AA210" s="43"/>
      <c r="AB210" s="43"/>
      <c r="AC210" s="43"/>
      <c r="AD210" s="43"/>
      <c r="AE210" s="43"/>
      <c r="AF210" s="42" t="s">
        <v>547</v>
      </c>
      <c r="AG210" s="32">
        <f t="shared" si="15"/>
        <v>122</v>
      </c>
      <c r="AH210" s="32">
        <v>122</v>
      </c>
    </row>
    <row r="211" spans="1:218" s="67" customFormat="1" ht="50.5" thickTop="1" thickBot="1" x14ac:dyDescent="1">
      <c r="A211" s="317" t="s">
        <v>22</v>
      </c>
      <c r="B211" s="318"/>
      <c r="C211" s="57"/>
      <c r="D211" s="58"/>
      <c r="E211" s="59"/>
      <c r="F211" s="60"/>
      <c r="G211" s="61"/>
      <c r="H211" s="61"/>
      <c r="I211" s="61"/>
      <c r="J211" s="61"/>
      <c r="K211" s="62"/>
      <c r="L211" s="63">
        <f t="shared" ref="L211:AD211" si="16">SUM(L180:L210)</f>
        <v>2</v>
      </c>
      <c r="M211" s="64">
        <f t="shared" si="16"/>
        <v>11</v>
      </c>
      <c r="N211" s="65">
        <f t="shared" si="16"/>
        <v>2</v>
      </c>
      <c r="O211" s="65">
        <f t="shared" si="16"/>
        <v>2</v>
      </c>
      <c r="P211" s="63">
        <f t="shared" si="16"/>
        <v>9</v>
      </c>
      <c r="Q211" s="64">
        <f t="shared" si="16"/>
        <v>0</v>
      </c>
      <c r="R211" s="63">
        <f t="shared" si="16"/>
        <v>17</v>
      </c>
      <c r="S211" s="63">
        <f t="shared" si="16"/>
        <v>6</v>
      </c>
      <c r="T211" s="64">
        <f t="shared" si="16"/>
        <v>7</v>
      </c>
      <c r="U211" s="64">
        <f t="shared" ref="U211:V211" si="17">SUM(U180:U210)</f>
        <v>1</v>
      </c>
      <c r="V211" s="64">
        <f t="shared" si="17"/>
        <v>2</v>
      </c>
      <c r="W211" s="64">
        <f t="shared" si="16"/>
        <v>9</v>
      </c>
      <c r="X211" s="66">
        <f t="shared" si="16"/>
        <v>0</v>
      </c>
      <c r="Y211" s="66">
        <f t="shared" si="16"/>
        <v>14.2</v>
      </c>
      <c r="Z211" s="66">
        <f t="shared" si="16"/>
        <v>43.72</v>
      </c>
      <c r="AA211" s="66">
        <f t="shared" si="16"/>
        <v>1</v>
      </c>
      <c r="AB211" s="64">
        <f t="shared" si="16"/>
        <v>0</v>
      </c>
      <c r="AC211" s="64">
        <f t="shared" si="16"/>
        <v>36</v>
      </c>
      <c r="AD211" s="64">
        <f t="shared" si="16"/>
        <v>16</v>
      </c>
      <c r="AE211" s="63">
        <f>SUM(AE179:AE210)</f>
        <v>0</v>
      </c>
      <c r="AF211" s="63"/>
      <c r="AG211" s="32"/>
      <c r="AH211" s="32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</row>
    <row r="212" spans="1:218" s="67" customFormat="1" ht="47.25" customHeight="1" thickTop="1" thickBot="1" x14ac:dyDescent="1">
      <c r="A212" s="319"/>
      <c r="B212" s="320"/>
      <c r="C212" s="68"/>
      <c r="D212" s="69"/>
      <c r="E212" s="70"/>
      <c r="F212" s="323"/>
      <c r="G212" s="324"/>
      <c r="H212" s="324"/>
      <c r="I212" s="324"/>
      <c r="J212" s="324"/>
      <c r="K212" s="69"/>
      <c r="L212" s="292" t="s">
        <v>30</v>
      </c>
      <c r="M212" s="294" t="s">
        <v>46</v>
      </c>
      <c r="N212" s="292" t="s">
        <v>168</v>
      </c>
      <c r="O212" s="294" t="s">
        <v>48</v>
      </c>
      <c r="P212" s="294" t="s">
        <v>35</v>
      </c>
      <c r="Q212" s="331" t="s">
        <v>28</v>
      </c>
      <c r="R212" s="294" t="s">
        <v>53</v>
      </c>
      <c r="S212" s="294" t="s">
        <v>57</v>
      </c>
      <c r="T212" s="294" t="s">
        <v>58</v>
      </c>
      <c r="U212" s="294" t="s">
        <v>234</v>
      </c>
      <c r="V212" s="294" t="s">
        <v>502</v>
      </c>
      <c r="W212" s="294" t="s">
        <v>333</v>
      </c>
      <c r="X212" s="292" t="s">
        <v>137</v>
      </c>
      <c r="Y212" s="294" t="s">
        <v>141</v>
      </c>
      <c r="Z212" s="292" t="s">
        <v>33</v>
      </c>
      <c r="AA212" s="294" t="s">
        <v>536</v>
      </c>
      <c r="AB212" s="294" t="s">
        <v>200</v>
      </c>
      <c r="AC212" s="294" t="s">
        <v>535</v>
      </c>
      <c r="AD212" s="294" t="s">
        <v>67</v>
      </c>
      <c r="AE212" s="329"/>
      <c r="AF212" s="294" t="s">
        <v>23</v>
      </c>
      <c r="AG212" s="32"/>
      <c r="AH212" s="32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</row>
    <row r="213" spans="1:218" s="67" customFormat="1" ht="194.25" customHeight="1" thickTop="1" x14ac:dyDescent="0.95">
      <c r="A213" s="319"/>
      <c r="B213" s="320"/>
      <c r="C213" s="68"/>
      <c r="D213" s="69"/>
      <c r="E213" s="70"/>
      <c r="F213" s="71"/>
      <c r="G213" s="325"/>
      <c r="H213" s="325"/>
      <c r="I213" s="325"/>
      <c r="J213" s="325"/>
      <c r="K213" s="70"/>
      <c r="L213" s="293"/>
      <c r="M213" s="295"/>
      <c r="N213" s="293"/>
      <c r="O213" s="295"/>
      <c r="P213" s="295"/>
      <c r="Q213" s="332"/>
      <c r="R213" s="295"/>
      <c r="S213" s="295"/>
      <c r="T213" s="295"/>
      <c r="U213" s="295"/>
      <c r="V213" s="295"/>
      <c r="W213" s="295"/>
      <c r="X213" s="293"/>
      <c r="Y213" s="295"/>
      <c r="Z213" s="293"/>
      <c r="AA213" s="295"/>
      <c r="AB213" s="295"/>
      <c r="AC213" s="295"/>
      <c r="AD213" s="295"/>
      <c r="AE213" s="330"/>
      <c r="AF213" s="295"/>
      <c r="AG213" s="32"/>
      <c r="AH213" s="32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</row>
    <row r="214" spans="1:218" s="67" customFormat="1" ht="49.5" x14ac:dyDescent="0.95">
      <c r="A214" s="321"/>
      <c r="B214" s="322"/>
      <c r="C214" s="72"/>
      <c r="D214" s="73"/>
      <c r="E214" s="74"/>
      <c r="F214" s="326"/>
      <c r="G214" s="327"/>
      <c r="H214" s="327"/>
      <c r="I214" s="327"/>
      <c r="J214" s="327"/>
      <c r="K214" s="328"/>
      <c r="L214" s="75">
        <f>L211*3200</f>
        <v>6400</v>
      </c>
      <c r="M214" s="76">
        <f>M211*4000</f>
        <v>44000</v>
      </c>
      <c r="N214" s="75">
        <f>N211*5600</f>
        <v>11200</v>
      </c>
      <c r="O214" s="77">
        <f>O211*38400</f>
        <v>76800</v>
      </c>
      <c r="P214" s="75">
        <f>P211*68000</f>
        <v>612000</v>
      </c>
      <c r="Q214" s="78">
        <f>Q211*84000</f>
        <v>0</v>
      </c>
      <c r="R214" s="75">
        <f>R211*76000</f>
        <v>1292000</v>
      </c>
      <c r="S214" s="76">
        <f>S211*84000</f>
        <v>504000</v>
      </c>
      <c r="T214" s="76">
        <f>T211*80000</f>
        <v>560000</v>
      </c>
      <c r="U214" s="76">
        <f>U211*17600</f>
        <v>17600</v>
      </c>
      <c r="V214" s="76">
        <f>V211*33600</f>
        <v>67200</v>
      </c>
      <c r="W214" s="76">
        <f>W211*7200</f>
        <v>64800</v>
      </c>
      <c r="X214" s="79">
        <f>X211*9000</f>
        <v>0</v>
      </c>
      <c r="Y214" s="76">
        <f>Y211*6000</f>
        <v>85200</v>
      </c>
      <c r="Z214" s="79">
        <f>Z211*6500</f>
        <v>284180</v>
      </c>
      <c r="AA214" s="76">
        <f>AA211*56800</f>
        <v>56800</v>
      </c>
      <c r="AB214" s="76"/>
      <c r="AC214" s="76">
        <f>3*76000</f>
        <v>228000</v>
      </c>
      <c r="AD214" s="76">
        <f>2*76000</f>
        <v>152000</v>
      </c>
      <c r="AE214" s="80"/>
      <c r="AF214" s="75">
        <f>SUM(L214:AD214)</f>
        <v>4062180</v>
      </c>
      <c r="AG214" s="32"/>
      <c r="AH214" s="82"/>
    </row>
    <row r="215" spans="1:218" s="8" customFormat="1" ht="49.5" x14ac:dyDescent="0.95">
      <c r="A215" s="298" t="s">
        <v>0</v>
      </c>
      <c r="B215" s="298"/>
      <c r="C215" s="1" t="s">
        <v>1</v>
      </c>
      <c r="D215" s="1" t="s">
        <v>2</v>
      </c>
      <c r="E215" s="1"/>
      <c r="F215" s="1"/>
      <c r="G215" s="1"/>
      <c r="H215" s="1"/>
      <c r="I215" s="1"/>
      <c r="J215" s="1"/>
      <c r="K215" s="1"/>
      <c r="L215" s="2"/>
      <c r="M215" s="3"/>
      <c r="N215" s="4"/>
      <c r="O215" s="5"/>
      <c r="P215" s="2"/>
      <c r="Q215" s="3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5"/>
      <c r="AG215" s="6"/>
      <c r="AH215" s="6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</row>
    <row r="216" spans="1:218" s="8" customFormat="1" ht="50.5" x14ac:dyDescent="0.95">
      <c r="A216" s="298" t="s">
        <v>3</v>
      </c>
      <c r="B216" s="298"/>
      <c r="C216" s="1" t="s">
        <v>1</v>
      </c>
      <c r="D216" s="83" t="s">
        <v>25</v>
      </c>
      <c r="E216" s="1"/>
      <c r="F216" s="1"/>
      <c r="G216" s="1"/>
      <c r="H216" s="1"/>
      <c r="I216" s="298" t="s">
        <v>278</v>
      </c>
      <c r="J216" s="298"/>
      <c r="K216" s="298"/>
      <c r="L216" s="298"/>
      <c r="M216" s="298"/>
      <c r="N216" s="298"/>
      <c r="O216" s="298"/>
      <c r="P216" s="298"/>
      <c r="Q216" s="298"/>
      <c r="R216" s="298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6"/>
      <c r="AH216" s="6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</row>
    <row r="217" spans="1:218" s="8" customFormat="1" ht="50.5" x14ac:dyDescent="0.95">
      <c r="A217" s="299" t="s">
        <v>4</v>
      </c>
      <c r="B217" s="299"/>
      <c r="C217" s="1" t="s">
        <v>1</v>
      </c>
      <c r="D217" s="84" t="s">
        <v>42</v>
      </c>
      <c r="E217" s="9"/>
      <c r="F217" s="1"/>
      <c r="G217" s="9"/>
      <c r="H217" s="9"/>
      <c r="I217" s="10"/>
      <c r="J217" s="10"/>
      <c r="K217" s="10"/>
      <c r="L217" s="11"/>
      <c r="M217" s="3"/>
      <c r="N217" s="4"/>
      <c r="O217" s="11"/>
      <c r="P217" s="11"/>
      <c r="Q217" s="3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5"/>
      <c r="AG217" s="6"/>
      <c r="AH217" s="6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</row>
    <row r="218" spans="1:218" s="15" customFormat="1" ht="49.5" x14ac:dyDescent="0.95">
      <c r="A218" s="300" t="s">
        <v>5</v>
      </c>
      <c r="B218" s="300" t="s">
        <v>6</v>
      </c>
      <c r="C218" s="303" t="s">
        <v>7</v>
      </c>
      <c r="D218" s="304"/>
      <c r="E218" s="12" t="s">
        <v>8</v>
      </c>
      <c r="F218" s="305" t="s">
        <v>9</v>
      </c>
      <c r="G218" s="306"/>
      <c r="H218" s="306"/>
      <c r="I218" s="306"/>
      <c r="J218" s="306"/>
      <c r="K218" s="307"/>
      <c r="L218" s="308" t="s">
        <v>10</v>
      </c>
      <c r="M218" s="309"/>
      <c r="N218" s="309"/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296" t="s">
        <v>11</v>
      </c>
      <c r="AF218" s="296" t="s">
        <v>12</v>
      </c>
      <c r="AG218" s="13"/>
      <c r="AH218" s="13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</row>
    <row r="219" spans="1:218" s="15" customFormat="1" ht="45.75" customHeight="1" x14ac:dyDescent="0.95">
      <c r="A219" s="301"/>
      <c r="B219" s="301"/>
      <c r="C219" s="300" t="s">
        <v>13</v>
      </c>
      <c r="D219" s="300" t="s">
        <v>14</v>
      </c>
      <c r="E219" s="301" t="s">
        <v>15</v>
      </c>
      <c r="F219" s="311" t="s">
        <v>16</v>
      </c>
      <c r="G219" s="312"/>
      <c r="H219" s="312"/>
      <c r="I219" s="312"/>
      <c r="J219" s="312"/>
      <c r="K219" s="313"/>
      <c r="L219" s="296" t="s">
        <v>17</v>
      </c>
      <c r="M219" s="296" t="s">
        <v>45</v>
      </c>
      <c r="N219" s="296" t="s">
        <v>312</v>
      </c>
      <c r="O219" s="296" t="s">
        <v>47</v>
      </c>
      <c r="P219" s="296" t="s">
        <v>18</v>
      </c>
      <c r="Q219" s="296" t="s">
        <v>327</v>
      </c>
      <c r="R219" s="296" t="s">
        <v>54</v>
      </c>
      <c r="S219" s="314" t="s">
        <v>56</v>
      </c>
      <c r="T219" s="314" t="s">
        <v>59</v>
      </c>
      <c r="U219" s="296" t="s">
        <v>235</v>
      </c>
      <c r="V219" s="296" t="s">
        <v>488</v>
      </c>
      <c r="W219" s="296" t="s">
        <v>326</v>
      </c>
      <c r="X219" s="296" t="s">
        <v>194</v>
      </c>
      <c r="Y219" s="296" t="s">
        <v>138</v>
      </c>
      <c r="Z219" s="296" t="s">
        <v>32</v>
      </c>
      <c r="AA219" s="296" t="s">
        <v>139</v>
      </c>
      <c r="AB219" s="296" t="s">
        <v>111</v>
      </c>
      <c r="AC219" s="296" t="s">
        <v>535</v>
      </c>
      <c r="AD219" s="296" t="s">
        <v>66</v>
      </c>
      <c r="AE219" s="310"/>
      <c r="AF219" s="310"/>
      <c r="AG219" s="13"/>
      <c r="AH219" s="13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</row>
    <row r="220" spans="1:218" s="15" customFormat="1" ht="202.5" customHeight="1" x14ac:dyDescent="0.95">
      <c r="A220" s="302"/>
      <c r="B220" s="302"/>
      <c r="C220" s="302"/>
      <c r="D220" s="302"/>
      <c r="E220" s="302"/>
      <c r="F220" s="16" t="s">
        <v>20</v>
      </c>
      <c r="G220" s="16" t="s">
        <v>21</v>
      </c>
      <c r="H220" s="16" t="s">
        <v>20</v>
      </c>
      <c r="I220" s="16" t="s">
        <v>21</v>
      </c>
      <c r="J220" s="16" t="s">
        <v>20</v>
      </c>
      <c r="K220" s="16" t="s">
        <v>21</v>
      </c>
      <c r="L220" s="297"/>
      <c r="M220" s="297"/>
      <c r="N220" s="297"/>
      <c r="O220" s="297"/>
      <c r="P220" s="297"/>
      <c r="Q220" s="297"/>
      <c r="R220" s="297"/>
      <c r="S220" s="315"/>
      <c r="T220" s="315"/>
      <c r="U220" s="297"/>
      <c r="V220" s="297"/>
      <c r="W220" s="297"/>
      <c r="X220" s="297"/>
      <c r="Y220" s="297"/>
      <c r="Z220" s="297"/>
      <c r="AA220" s="297"/>
      <c r="AB220" s="297"/>
      <c r="AC220" s="297"/>
      <c r="AD220" s="297"/>
      <c r="AE220" s="297"/>
      <c r="AF220" s="297"/>
      <c r="AG220" s="13"/>
      <c r="AH220" s="13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</row>
    <row r="221" spans="1:218" s="15" customFormat="1" ht="87" customHeight="1" x14ac:dyDescent="0.95">
      <c r="A221" s="17"/>
      <c r="B221" s="18"/>
      <c r="C221" s="18"/>
      <c r="D221" s="17"/>
      <c r="E221" s="17"/>
      <c r="F221" s="19"/>
      <c r="G221" s="19"/>
      <c r="H221" s="19"/>
      <c r="I221" s="19"/>
      <c r="J221" s="19"/>
      <c r="K221" s="19"/>
      <c r="L221" s="20">
        <v>3200</v>
      </c>
      <c r="M221" s="21">
        <v>4000</v>
      </c>
      <c r="N221" s="20">
        <v>8000</v>
      </c>
      <c r="O221" s="20">
        <v>38400</v>
      </c>
      <c r="P221" s="20">
        <v>68000</v>
      </c>
      <c r="Q221" s="21">
        <v>9600</v>
      </c>
      <c r="R221" s="20">
        <v>76000</v>
      </c>
      <c r="S221" s="21">
        <v>84000</v>
      </c>
      <c r="T221" s="21">
        <v>80000</v>
      </c>
      <c r="U221" s="21">
        <v>17600</v>
      </c>
      <c r="V221" s="21">
        <v>84000</v>
      </c>
      <c r="W221" s="21">
        <v>7200</v>
      </c>
      <c r="X221" s="22">
        <v>6400</v>
      </c>
      <c r="Y221" s="21">
        <v>8000</v>
      </c>
      <c r="Z221" s="22">
        <v>6500</v>
      </c>
      <c r="AA221" s="21">
        <v>6000</v>
      </c>
      <c r="AB221" s="21">
        <v>84000</v>
      </c>
      <c r="AC221" s="21"/>
      <c r="AD221" s="20">
        <v>76000</v>
      </c>
      <c r="AE221" s="23"/>
      <c r="AF221" s="17"/>
      <c r="AG221" s="13"/>
      <c r="AH221" s="13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</row>
    <row r="222" spans="1:218" s="33" customFormat="1" ht="100" customHeight="1" x14ac:dyDescent="0.95">
      <c r="A222" s="24">
        <v>1</v>
      </c>
      <c r="B222" s="93" t="s">
        <v>279</v>
      </c>
      <c r="C222" s="94"/>
      <c r="D222" s="95"/>
      <c r="E222" s="95"/>
      <c r="F222" s="96"/>
      <c r="G222" s="96"/>
      <c r="H222" s="96"/>
      <c r="I222" s="96"/>
      <c r="J222" s="96"/>
      <c r="K222" s="96"/>
      <c r="L222" s="97"/>
      <c r="M222" s="98"/>
      <c r="N222" s="99"/>
      <c r="O222" s="98"/>
      <c r="P222" s="97"/>
      <c r="Q222" s="98"/>
      <c r="R222" s="97"/>
      <c r="S222" s="97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7" t="s">
        <v>107</v>
      </c>
      <c r="AG222" s="32">
        <f>D222-C222</f>
        <v>0</v>
      </c>
      <c r="AH222" s="32" t="s">
        <v>214</v>
      </c>
    </row>
    <row r="223" spans="1:218" s="33" customFormat="1" ht="100" customHeight="1" x14ac:dyDescent="0.95">
      <c r="A223" s="34">
        <v>2</v>
      </c>
      <c r="B223" s="39" t="s">
        <v>280</v>
      </c>
      <c r="C223" s="34">
        <v>274254</v>
      </c>
      <c r="D223" s="34">
        <v>274657</v>
      </c>
      <c r="E223" s="34"/>
      <c r="F223" s="41">
        <v>7</v>
      </c>
      <c r="G223" s="41">
        <v>12</v>
      </c>
      <c r="H223" s="41">
        <v>13</v>
      </c>
      <c r="I223" s="41">
        <v>17</v>
      </c>
      <c r="J223" s="41"/>
      <c r="K223" s="41"/>
      <c r="L223" s="42"/>
      <c r="M223" s="43"/>
      <c r="N223" s="43"/>
      <c r="O223" s="43"/>
      <c r="P223" s="42">
        <v>1</v>
      </c>
      <c r="Q223" s="43"/>
      <c r="R223" s="42">
        <v>1</v>
      </c>
      <c r="S223" s="42"/>
      <c r="T223" s="43">
        <v>1</v>
      </c>
      <c r="U223" s="43"/>
      <c r="V223" s="43"/>
      <c r="W223" s="43"/>
      <c r="X223" s="43"/>
      <c r="Y223" s="43"/>
      <c r="Z223" s="43"/>
      <c r="AA223" s="43"/>
      <c r="AB223" s="43"/>
      <c r="AC223" s="43">
        <v>6</v>
      </c>
      <c r="AD223" s="43"/>
      <c r="AE223" s="43"/>
      <c r="AF223" s="42" t="s">
        <v>556</v>
      </c>
      <c r="AG223" s="32">
        <f t="shared" ref="AG223:AG252" si="18">D223-C223</f>
        <v>403</v>
      </c>
      <c r="AH223" s="32">
        <v>403</v>
      </c>
    </row>
    <row r="224" spans="1:218" s="33" customFormat="1" ht="100" customHeight="1" x14ac:dyDescent="0.95">
      <c r="A224" s="34">
        <v>3</v>
      </c>
      <c r="B224" s="45" t="s">
        <v>281</v>
      </c>
      <c r="C224" s="34">
        <v>274657</v>
      </c>
      <c r="D224" s="34">
        <v>275077</v>
      </c>
      <c r="E224" s="34"/>
      <c r="F224" s="41">
        <v>7</v>
      </c>
      <c r="G224" s="41">
        <v>12</v>
      </c>
      <c r="H224" s="41">
        <v>13</v>
      </c>
      <c r="I224" s="41">
        <v>17</v>
      </c>
      <c r="J224" s="41"/>
      <c r="K224" s="41"/>
      <c r="L224" s="42"/>
      <c r="M224" s="43"/>
      <c r="N224" s="43">
        <v>1</v>
      </c>
      <c r="O224" s="44"/>
      <c r="P224" s="42"/>
      <c r="Q224" s="43"/>
      <c r="R224" s="42"/>
      <c r="S224" s="42"/>
      <c r="T224" s="43">
        <v>2</v>
      </c>
      <c r="U224" s="43"/>
      <c r="V224" s="43"/>
      <c r="W224" s="43"/>
      <c r="X224" s="43"/>
      <c r="Y224" s="43"/>
      <c r="Z224" s="43"/>
      <c r="AA224" s="43"/>
      <c r="AB224" s="43"/>
      <c r="AC224" s="43">
        <v>4</v>
      </c>
      <c r="AD224" s="43"/>
      <c r="AE224" s="43"/>
      <c r="AF224" s="42" t="s">
        <v>446</v>
      </c>
      <c r="AG224" s="32">
        <f t="shared" si="18"/>
        <v>420</v>
      </c>
      <c r="AH224" s="32">
        <v>420</v>
      </c>
    </row>
    <row r="225" spans="1:34" s="33" customFormat="1" ht="100" customHeight="1" x14ac:dyDescent="0.95">
      <c r="A225" s="34">
        <v>4</v>
      </c>
      <c r="B225" s="39" t="s">
        <v>282</v>
      </c>
      <c r="C225" s="34">
        <v>275077</v>
      </c>
      <c r="D225" s="34">
        <v>275489</v>
      </c>
      <c r="E225" s="34"/>
      <c r="F225" s="41">
        <v>7</v>
      </c>
      <c r="G225" s="41">
        <v>12</v>
      </c>
      <c r="H225" s="41">
        <v>13</v>
      </c>
      <c r="I225" s="41">
        <v>17</v>
      </c>
      <c r="J225" s="41"/>
      <c r="K225" s="41"/>
      <c r="L225" s="42"/>
      <c r="M225" s="43">
        <v>1</v>
      </c>
      <c r="N225" s="43"/>
      <c r="O225" s="44"/>
      <c r="P225" s="42"/>
      <c r="Q225" s="43"/>
      <c r="R225" s="42"/>
      <c r="S225" s="42"/>
      <c r="T225" s="43">
        <v>2</v>
      </c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2" t="s">
        <v>447</v>
      </c>
      <c r="AG225" s="32">
        <f t="shared" si="18"/>
        <v>412</v>
      </c>
      <c r="AH225" s="32">
        <v>412</v>
      </c>
    </row>
    <row r="226" spans="1:34" s="33" customFormat="1" ht="100" customHeight="1" x14ac:dyDescent="0.95">
      <c r="A226" s="34">
        <v>5</v>
      </c>
      <c r="B226" s="39" t="s">
        <v>283</v>
      </c>
      <c r="C226" s="34">
        <v>275489</v>
      </c>
      <c r="D226" s="40">
        <v>275905</v>
      </c>
      <c r="E226" s="34"/>
      <c r="F226" s="41">
        <v>7</v>
      </c>
      <c r="G226" s="41">
        <v>12</v>
      </c>
      <c r="H226" s="41">
        <v>13</v>
      </c>
      <c r="I226" s="41">
        <v>17</v>
      </c>
      <c r="J226" s="41"/>
      <c r="K226" s="41"/>
      <c r="L226" s="42"/>
      <c r="M226" s="43"/>
      <c r="N226" s="43"/>
      <c r="O226" s="43"/>
      <c r="P226" s="42"/>
      <c r="Q226" s="43">
        <v>1</v>
      </c>
      <c r="R226" s="42">
        <v>1</v>
      </c>
      <c r="S226" s="42"/>
      <c r="T226" s="43">
        <v>1</v>
      </c>
      <c r="U226" s="43"/>
      <c r="V226" s="43"/>
      <c r="W226" s="43"/>
      <c r="X226" s="43"/>
      <c r="Y226" s="43"/>
      <c r="Z226" s="43"/>
      <c r="AA226" s="43"/>
      <c r="AB226" s="43"/>
      <c r="AC226" s="43"/>
      <c r="AD226" s="43">
        <v>2</v>
      </c>
      <c r="AE226" s="43"/>
      <c r="AF226" s="42" t="s">
        <v>448</v>
      </c>
      <c r="AG226" s="32">
        <f t="shared" si="18"/>
        <v>416</v>
      </c>
      <c r="AH226" s="32">
        <v>416</v>
      </c>
    </row>
    <row r="227" spans="1:34" s="33" customFormat="1" ht="100" customHeight="1" x14ac:dyDescent="0.95">
      <c r="A227" s="34">
        <v>6</v>
      </c>
      <c r="B227" s="45" t="s">
        <v>284</v>
      </c>
      <c r="C227" s="40">
        <v>275905</v>
      </c>
      <c r="D227" s="40">
        <v>276119</v>
      </c>
      <c r="E227" s="34"/>
      <c r="F227" s="41">
        <v>7</v>
      </c>
      <c r="G227" s="41">
        <v>12</v>
      </c>
      <c r="H227" s="41">
        <v>13</v>
      </c>
      <c r="I227" s="41">
        <v>17</v>
      </c>
      <c r="J227" s="41"/>
      <c r="K227" s="41"/>
      <c r="L227" s="42"/>
      <c r="M227" s="43"/>
      <c r="N227" s="43"/>
      <c r="O227" s="43">
        <v>1</v>
      </c>
      <c r="P227" s="42"/>
      <c r="Q227" s="43"/>
      <c r="R227" s="42"/>
      <c r="S227" s="42"/>
      <c r="T227" s="43">
        <v>1</v>
      </c>
      <c r="U227" s="43"/>
      <c r="V227" s="43"/>
      <c r="W227" s="43"/>
      <c r="X227" s="44"/>
      <c r="Y227" s="44"/>
      <c r="Z227" s="44"/>
      <c r="AA227" s="44"/>
      <c r="AB227" s="43"/>
      <c r="AC227" s="43"/>
      <c r="AD227" s="43"/>
      <c r="AE227" s="43"/>
      <c r="AF227" s="42" t="s">
        <v>449</v>
      </c>
      <c r="AG227" s="32">
        <f t="shared" si="18"/>
        <v>214</v>
      </c>
      <c r="AH227" s="32">
        <v>214</v>
      </c>
    </row>
    <row r="228" spans="1:34" s="33" customFormat="1" ht="100" customHeight="1" x14ac:dyDescent="0.95">
      <c r="A228" s="34">
        <v>7</v>
      </c>
      <c r="B228" s="39" t="s">
        <v>285</v>
      </c>
      <c r="C228" s="40">
        <v>276119</v>
      </c>
      <c r="D228" s="40">
        <v>276513</v>
      </c>
      <c r="E228" s="34"/>
      <c r="F228" s="41">
        <v>7</v>
      </c>
      <c r="G228" s="41">
        <v>12</v>
      </c>
      <c r="H228" s="41">
        <v>13</v>
      </c>
      <c r="I228" s="41">
        <v>17</v>
      </c>
      <c r="J228" s="41"/>
      <c r="K228" s="41"/>
      <c r="L228" s="42"/>
      <c r="M228" s="43"/>
      <c r="N228" s="43"/>
      <c r="O228" s="44"/>
      <c r="P228" s="42">
        <v>1</v>
      </c>
      <c r="Q228" s="43"/>
      <c r="R228" s="42">
        <v>1</v>
      </c>
      <c r="S228" s="42">
        <v>1</v>
      </c>
      <c r="T228" s="43"/>
      <c r="U228" s="43"/>
      <c r="V228" s="43"/>
      <c r="W228" s="43"/>
      <c r="X228" s="44"/>
      <c r="Y228" s="43"/>
      <c r="Z228" s="44"/>
      <c r="AA228" s="43"/>
      <c r="AB228" s="43"/>
      <c r="AC228" s="43"/>
      <c r="AD228" s="43"/>
      <c r="AE228" s="43"/>
      <c r="AF228" s="42" t="s">
        <v>450</v>
      </c>
      <c r="AG228" s="32">
        <f t="shared" si="18"/>
        <v>394</v>
      </c>
      <c r="AH228" s="32">
        <v>394</v>
      </c>
    </row>
    <row r="229" spans="1:34" s="33" customFormat="1" ht="100" customHeight="1" x14ac:dyDescent="0.95">
      <c r="A229" s="34">
        <v>8</v>
      </c>
      <c r="B229" s="39" t="s">
        <v>286</v>
      </c>
      <c r="C229" s="40">
        <v>276513</v>
      </c>
      <c r="D229" s="40">
        <v>276736</v>
      </c>
      <c r="E229" s="40"/>
      <c r="F229" s="41">
        <v>7</v>
      </c>
      <c r="G229" s="41">
        <v>12</v>
      </c>
      <c r="H229" s="41">
        <v>13</v>
      </c>
      <c r="I229" s="41">
        <v>17</v>
      </c>
      <c r="J229" s="41"/>
      <c r="K229" s="41"/>
      <c r="L229" s="42"/>
      <c r="M229" s="43"/>
      <c r="N229" s="43"/>
      <c r="O229" s="43">
        <v>1</v>
      </c>
      <c r="P229" s="42"/>
      <c r="Q229" s="43"/>
      <c r="R229" s="42"/>
      <c r="S229" s="42"/>
      <c r="T229" s="43">
        <v>1</v>
      </c>
      <c r="U229" s="43"/>
      <c r="V229" s="43"/>
      <c r="W229" s="43"/>
      <c r="X229" s="44"/>
      <c r="Y229" s="44"/>
      <c r="Z229" s="44"/>
      <c r="AA229" s="44"/>
      <c r="AB229" s="43"/>
      <c r="AC229" s="43"/>
      <c r="AD229" s="43"/>
      <c r="AE229" s="43"/>
      <c r="AF229" s="42" t="s">
        <v>451</v>
      </c>
      <c r="AG229" s="32">
        <f t="shared" si="18"/>
        <v>223</v>
      </c>
      <c r="AH229" s="32">
        <v>223</v>
      </c>
    </row>
    <row r="230" spans="1:34" s="33" customFormat="1" ht="100" customHeight="1" x14ac:dyDescent="0.95">
      <c r="A230" s="34">
        <v>9</v>
      </c>
      <c r="B230" s="39" t="s">
        <v>287</v>
      </c>
      <c r="C230" s="40">
        <v>276736</v>
      </c>
      <c r="D230" s="40">
        <v>277146</v>
      </c>
      <c r="E230" s="34"/>
      <c r="F230" s="41">
        <v>7</v>
      </c>
      <c r="G230" s="41">
        <v>12</v>
      </c>
      <c r="H230" s="41">
        <v>13</v>
      </c>
      <c r="I230" s="41">
        <v>17</v>
      </c>
      <c r="J230" s="41"/>
      <c r="K230" s="41"/>
      <c r="L230" s="42"/>
      <c r="M230" s="43"/>
      <c r="N230" s="43"/>
      <c r="O230" s="43"/>
      <c r="P230" s="42">
        <v>2</v>
      </c>
      <c r="Q230" s="43"/>
      <c r="R230" s="42"/>
      <c r="S230" s="42">
        <v>2</v>
      </c>
      <c r="T230" s="43"/>
      <c r="U230" s="43"/>
      <c r="V230" s="43"/>
      <c r="W230" s="43"/>
      <c r="X230" s="44"/>
      <c r="Y230" s="43"/>
      <c r="Z230" s="44"/>
      <c r="AA230" s="43"/>
      <c r="AB230" s="43"/>
      <c r="AC230" s="43"/>
      <c r="AD230" s="43"/>
      <c r="AE230" s="43"/>
      <c r="AF230" s="42" t="s">
        <v>452</v>
      </c>
      <c r="AG230" s="32">
        <f t="shared" si="18"/>
        <v>410</v>
      </c>
      <c r="AH230" s="32">
        <v>410</v>
      </c>
    </row>
    <row r="231" spans="1:34" s="33" customFormat="1" ht="100" customHeight="1" x14ac:dyDescent="0.95">
      <c r="A231" s="34">
        <v>10</v>
      </c>
      <c r="B231" s="39" t="s">
        <v>288</v>
      </c>
      <c r="C231" s="40">
        <v>277146</v>
      </c>
      <c r="D231" s="40">
        <v>277546</v>
      </c>
      <c r="E231" s="34"/>
      <c r="F231" s="41">
        <v>7</v>
      </c>
      <c r="G231" s="41">
        <v>12</v>
      </c>
      <c r="H231" s="41">
        <v>13</v>
      </c>
      <c r="I231" s="41">
        <v>17</v>
      </c>
      <c r="J231" s="41"/>
      <c r="K231" s="41"/>
      <c r="L231" s="42"/>
      <c r="M231" s="43"/>
      <c r="N231" s="44"/>
      <c r="O231" s="43"/>
      <c r="P231" s="42">
        <v>2</v>
      </c>
      <c r="Q231" s="43"/>
      <c r="R231" s="42">
        <v>1</v>
      </c>
      <c r="S231" s="42">
        <v>1</v>
      </c>
      <c r="T231" s="43"/>
      <c r="U231" s="43"/>
      <c r="V231" s="43"/>
      <c r="W231" s="43"/>
      <c r="X231" s="46"/>
      <c r="Y231" s="44"/>
      <c r="Z231" s="46"/>
      <c r="AA231" s="44"/>
      <c r="AB231" s="43"/>
      <c r="AC231" s="43"/>
      <c r="AD231" s="43">
        <v>2</v>
      </c>
      <c r="AE231" s="43"/>
      <c r="AF231" s="42" t="s">
        <v>453</v>
      </c>
      <c r="AG231" s="32">
        <f t="shared" si="18"/>
        <v>400</v>
      </c>
      <c r="AH231" s="32">
        <v>400</v>
      </c>
    </row>
    <row r="232" spans="1:34" s="33" customFormat="1" ht="100" customHeight="1" x14ac:dyDescent="0.95">
      <c r="A232" s="34">
        <v>11</v>
      </c>
      <c r="B232" s="39" t="s">
        <v>289</v>
      </c>
      <c r="C232" s="40">
        <v>277546</v>
      </c>
      <c r="D232" s="40">
        <v>277944</v>
      </c>
      <c r="E232" s="34"/>
      <c r="F232" s="41">
        <v>7</v>
      </c>
      <c r="G232" s="41">
        <v>12</v>
      </c>
      <c r="H232" s="41">
        <v>13</v>
      </c>
      <c r="I232" s="41">
        <v>17</v>
      </c>
      <c r="J232" s="41"/>
      <c r="K232" s="41"/>
      <c r="L232" s="42"/>
      <c r="M232" s="43"/>
      <c r="N232" s="44"/>
      <c r="O232" s="44"/>
      <c r="P232" s="42">
        <v>1</v>
      </c>
      <c r="Q232" s="43"/>
      <c r="R232" s="42"/>
      <c r="S232" s="42">
        <v>2</v>
      </c>
      <c r="T232" s="43"/>
      <c r="U232" s="43"/>
      <c r="V232" s="43"/>
      <c r="W232" s="43"/>
      <c r="X232" s="44"/>
      <c r="Y232" s="44"/>
      <c r="Z232" s="44"/>
      <c r="AA232" s="44"/>
      <c r="AB232" s="43"/>
      <c r="AC232" s="43"/>
      <c r="AD232" s="43"/>
      <c r="AE232" s="43"/>
      <c r="AF232" s="42" t="s">
        <v>454</v>
      </c>
      <c r="AG232" s="32">
        <f t="shared" si="18"/>
        <v>398</v>
      </c>
      <c r="AH232" s="32">
        <v>398</v>
      </c>
    </row>
    <row r="233" spans="1:34" s="33" customFormat="1" ht="100" customHeight="1" x14ac:dyDescent="0.95">
      <c r="A233" s="34">
        <v>12</v>
      </c>
      <c r="B233" s="39" t="s">
        <v>290</v>
      </c>
      <c r="C233" s="40">
        <v>277944</v>
      </c>
      <c r="D233" s="34">
        <v>277981</v>
      </c>
      <c r="E233" s="34"/>
      <c r="F233" s="41">
        <v>7</v>
      </c>
      <c r="G233" s="41">
        <v>12</v>
      </c>
      <c r="H233" s="41">
        <v>13</v>
      </c>
      <c r="I233" s="41">
        <v>17</v>
      </c>
      <c r="J233" s="41"/>
      <c r="K233" s="41"/>
      <c r="L233" s="42"/>
      <c r="M233" s="43"/>
      <c r="N233" s="47"/>
      <c r="O233" s="44"/>
      <c r="P233" s="42">
        <v>1</v>
      </c>
      <c r="Q233" s="43"/>
      <c r="R233" s="42">
        <v>1</v>
      </c>
      <c r="S233" s="42"/>
      <c r="T233" s="43"/>
      <c r="U233" s="43"/>
      <c r="V233" s="43"/>
      <c r="W233" s="43"/>
      <c r="X233" s="43"/>
      <c r="Y233" s="43"/>
      <c r="Z233" s="44"/>
      <c r="AA233" s="44"/>
      <c r="AB233" s="43"/>
      <c r="AC233" s="43"/>
      <c r="AD233" s="43">
        <v>2</v>
      </c>
      <c r="AE233" s="43"/>
      <c r="AF233" s="42" t="s">
        <v>424</v>
      </c>
      <c r="AG233" s="32">
        <f t="shared" si="18"/>
        <v>37</v>
      </c>
      <c r="AH233" s="32">
        <v>37</v>
      </c>
    </row>
    <row r="234" spans="1:34" s="33" customFormat="1" ht="100" customHeight="1" x14ac:dyDescent="0.95">
      <c r="A234" s="34">
        <v>13</v>
      </c>
      <c r="B234" s="48" t="s">
        <v>291</v>
      </c>
      <c r="C234" s="50"/>
      <c r="D234" s="50"/>
      <c r="E234" s="49"/>
      <c r="F234" s="51"/>
      <c r="G234" s="51"/>
      <c r="H234" s="51"/>
      <c r="I234" s="51"/>
      <c r="J234" s="51"/>
      <c r="K234" s="51"/>
      <c r="L234" s="52"/>
      <c r="M234" s="53"/>
      <c r="N234" s="53"/>
      <c r="O234" s="54"/>
      <c r="P234" s="52"/>
      <c r="Q234" s="53"/>
      <c r="R234" s="52"/>
      <c r="S234" s="52"/>
      <c r="T234" s="53"/>
      <c r="U234" s="53"/>
      <c r="V234" s="53"/>
      <c r="W234" s="53"/>
      <c r="X234" s="54"/>
      <c r="Y234" s="54"/>
      <c r="Z234" s="54"/>
      <c r="AA234" s="54"/>
      <c r="AB234" s="53"/>
      <c r="AC234" s="53"/>
      <c r="AD234" s="53"/>
      <c r="AE234" s="53"/>
      <c r="AF234" s="52" t="s">
        <v>100</v>
      </c>
      <c r="AG234" s="32">
        <f t="shared" si="18"/>
        <v>0</v>
      </c>
      <c r="AH234" s="32" t="s">
        <v>213</v>
      </c>
    </row>
    <row r="235" spans="1:34" s="33" customFormat="1" ht="100" customHeight="1" x14ac:dyDescent="0.95">
      <c r="A235" s="34">
        <v>14</v>
      </c>
      <c r="B235" s="93" t="s">
        <v>292</v>
      </c>
      <c r="C235" s="100"/>
      <c r="D235" s="100"/>
      <c r="E235" s="100"/>
      <c r="F235" s="101"/>
      <c r="G235" s="101"/>
      <c r="H235" s="101"/>
      <c r="I235" s="101"/>
      <c r="J235" s="101"/>
      <c r="K235" s="101"/>
      <c r="L235" s="102"/>
      <c r="M235" s="102"/>
      <c r="N235" s="103"/>
      <c r="O235" s="104"/>
      <c r="P235" s="102"/>
      <c r="Q235" s="103"/>
      <c r="R235" s="102"/>
      <c r="S235" s="102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2" t="s">
        <v>107</v>
      </c>
      <c r="AG235" s="32">
        <f t="shared" si="18"/>
        <v>0</v>
      </c>
      <c r="AH235" s="32" t="s">
        <v>214</v>
      </c>
    </row>
    <row r="236" spans="1:34" s="33" customFormat="1" ht="100" customHeight="1" x14ac:dyDescent="0.95">
      <c r="A236" s="34">
        <v>15</v>
      </c>
      <c r="B236" s="93" t="s">
        <v>293</v>
      </c>
      <c r="C236" s="100"/>
      <c r="D236" s="100"/>
      <c r="E236" s="100"/>
      <c r="F236" s="101"/>
      <c r="G236" s="101"/>
      <c r="H236" s="101"/>
      <c r="I236" s="101"/>
      <c r="J236" s="101"/>
      <c r="K236" s="101"/>
      <c r="L236" s="102"/>
      <c r="M236" s="103"/>
      <c r="N236" s="103"/>
      <c r="O236" s="104"/>
      <c r="P236" s="102"/>
      <c r="Q236" s="103"/>
      <c r="R236" s="102"/>
      <c r="S236" s="102"/>
      <c r="T236" s="103"/>
      <c r="U236" s="103"/>
      <c r="V236" s="103"/>
      <c r="W236" s="103"/>
      <c r="X236" s="104"/>
      <c r="Y236" s="104"/>
      <c r="Z236" s="104"/>
      <c r="AA236" s="104"/>
      <c r="AB236" s="103"/>
      <c r="AC236" s="103"/>
      <c r="AD236" s="103"/>
      <c r="AE236" s="103"/>
      <c r="AF236" s="102" t="s">
        <v>107</v>
      </c>
      <c r="AG236" s="32">
        <f t="shared" si="18"/>
        <v>0</v>
      </c>
      <c r="AH236" s="32" t="s">
        <v>214</v>
      </c>
    </row>
    <row r="237" spans="1:34" s="33" customFormat="1" ht="100" customHeight="1" x14ac:dyDescent="0.95">
      <c r="A237" s="34">
        <v>16</v>
      </c>
      <c r="B237" s="93" t="s">
        <v>294</v>
      </c>
      <c r="C237" s="100"/>
      <c r="D237" s="100"/>
      <c r="E237" s="100"/>
      <c r="F237" s="101"/>
      <c r="G237" s="101"/>
      <c r="H237" s="101"/>
      <c r="I237" s="101"/>
      <c r="J237" s="101"/>
      <c r="K237" s="101"/>
      <c r="L237" s="102"/>
      <c r="M237" s="103"/>
      <c r="N237" s="103"/>
      <c r="O237" s="103"/>
      <c r="P237" s="102"/>
      <c r="Q237" s="103"/>
      <c r="R237" s="102"/>
      <c r="S237" s="102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2" t="s">
        <v>107</v>
      </c>
      <c r="AG237" s="32">
        <f t="shared" si="18"/>
        <v>0</v>
      </c>
      <c r="AH237" s="32" t="s">
        <v>214</v>
      </c>
    </row>
    <row r="238" spans="1:34" s="33" customFormat="1" ht="100" customHeight="1" x14ac:dyDescent="0.95">
      <c r="A238" s="34">
        <v>17</v>
      </c>
      <c r="B238" s="93" t="s">
        <v>295</v>
      </c>
      <c r="C238" s="100"/>
      <c r="D238" s="105"/>
      <c r="E238" s="100"/>
      <c r="F238" s="101"/>
      <c r="G238" s="101"/>
      <c r="H238" s="101"/>
      <c r="I238" s="101"/>
      <c r="J238" s="101"/>
      <c r="K238" s="101"/>
      <c r="L238" s="102"/>
      <c r="M238" s="103"/>
      <c r="N238" s="104"/>
      <c r="O238" s="104"/>
      <c r="P238" s="102"/>
      <c r="Q238" s="103"/>
      <c r="R238" s="102"/>
      <c r="S238" s="102"/>
      <c r="T238" s="103"/>
      <c r="U238" s="103"/>
      <c r="V238" s="103"/>
      <c r="W238" s="103"/>
      <c r="X238" s="104"/>
      <c r="Y238" s="103"/>
      <c r="Z238" s="104"/>
      <c r="AA238" s="103"/>
      <c r="AB238" s="103"/>
      <c r="AC238" s="103"/>
      <c r="AD238" s="103"/>
      <c r="AE238" s="103"/>
      <c r="AF238" s="102" t="s">
        <v>107</v>
      </c>
      <c r="AG238" s="32">
        <f t="shared" si="18"/>
        <v>0</v>
      </c>
      <c r="AH238" s="32" t="s">
        <v>214</v>
      </c>
    </row>
    <row r="239" spans="1:34" s="33" customFormat="1" ht="100" customHeight="1" x14ac:dyDescent="0.95">
      <c r="A239" s="34">
        <v>18</v>
      </c>
      <c r="B239" s="39" t="s">
        <v>296</v>
      </c>
      <c r="C239" s="34">
        <v>277981</v>
      </c>
      <c r="D239" s="34">
        <v>278558</v>
      </c>
      <c r="E239" s="34"/>
      <c r="F239" s="41">
        <v>7</v>
      </c>
      <c r="G239" s="41">
        <v>12</v>
      </c>
      <c r="H239" s="41">
        <v>13</v>
      </c>
      <c r="I239" s="41">
        <v>17</v>
      </c>
      <c r="J239" s="41"/>
      <c r="K239" s="41"/>
      <c r="L239" s="42"/>
      <c r="M239" s="43"/>
      <c r="N239" s="43"/>
      <c r="O239" s="43">
        <v>1</v>
      </c>
      <c r="P239" s="42">
        <v>1</v>
      </c>
      <c r="Q239" s="43"/>
      <c r="R239" s="42">
        <v>1</v>
      </c>
      <c r="S239" s="42"/>
      <c r="T239" s="43">
        <v>1</v>
      </c>
      <c r="U239" s="43">
        <v>1</v>
      </c>
      <c r="V239" s="43"/>
      <c r="W239" s="43"/>
      <c r="X239" s="44"/>
      <c r="Y239" s="44"/>
      <c r="Z239" s="44"/>
      <c r="AA239" s="44"/>
      <c r="AB239" s="43"/>
      <c r="AC239" s="43"/>
      <c r="AD239" s="43">
        <v>2</v>
      </c>
      <c r="AE239" s="43"/>
      <c r="AF239" s="42" t="s">
        <v>487</v>
      </c>
      <c r="AG239" s="32">
        <f t="shared" si="18"/>
        <v>577</v>
      </c>
      <c r="AH239" s="32">
        <v>577</v>
      </c>
    </row>
    <row r="240" spans="1:34" s="33" customFormat="1" ht="100" customHeight="1" x14ac:dyDescent="0.95">
      <c r="A240" s="34">
        <v>19</v>
      </c>
      <c r="B240" s="39" t="s">
        <v>297</v>
      </c>
      <c r="C240" s="34">
        <v>278558</v>
      </c>
      <c r="D240" s="40">
        <v>278776</v>
      </c>
      <c r="E240" s="34"/>
      <c r="F240" s="41">
        <v>7</v>
      </c>
      <c r="G240" s="41">
        <v>12</v>
      </c>
      <c r="H240" s="41">
        <v>13</v>
      </c>
      <c r="I240" s="41">
        <v>17</v>
      </c>
      <c r="J240" s="41"/>
      <c r="K240" s="41"/>
      <c r="L240" s="42"/>
      <c r="M240" s="43"/>
      <c r="N240" s="43"/>
      <c r="O240" s="44"/>
      <c r="P240" s="42">
        <v>1</v>
      </c>
      <c r="Q240" s="43"/>
      <c r="R240" s="42"/>
      <c r="S240" s="42"/>
      <c r="T240" s="43"/>
      <c r="U240" s="43"/>
      <c r="V240" s="43">
        <v>1</v>
      </c>
      <c r="W240" s="43"/>
      <c r="X240" s="43"/>
      <c r="Y240" s="43"/>
      <c r="Z240" s="43"/>
      <c r="AA240" s="43"/>
      <c r="AB240" s="43"/>
      <c r="AC240" s="43"/>
      <c r="AD240" s="43"/>
      <c r="AE240" s="43"/>
      <c r="AF240" s="42" t="s">
        <v>489</v>
      </c>
      <c r="AG240" s="32">
        <f t="shared" si="18"/>
        <v>218</v>
      </c>
      <c r="AH240" s="32">
        <v>218</v>
      </c>
    </row>
    <row r="241" spans="1:218" s="33" customFormat="1" ht="100" customHeight="1" x14ac:dyDescent="0.95">
      <c r="A241" s="34">
        <v>20</v>
      </c>
      <c r="B241" s="48" t="s">
        <v>298</v>
      </c>
      <c r="C241" s="50"/>
      <c r="D241" s="50"/>
      <c r="E241" s="49"/>
      <c r="F241" s="51"/>
      <c r="G241" s="51"/>
      <c r="H241" s="51"/>
      <c r="I241" s="51"/>
      <c r="J241" s="51"/>
      <c r="K241" s="51"/>
      <c r="L241" s="52"/>
      <c r="M241" s="53"/>
      <c r="N241" s="54"/>
      <c r="O241" s="54"/>
      <c r="P241" s="52"/>
      <c r="Q241" s="53"/>
      <c r="R241" s="52"/>
      <c r="S241" s="52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2" t="s">
        <v>100</v>
      </c>
      <c r="AG241" s="32">
        <f t="shared" si="18"/>
        <v>0</v>
      </c>
      <c r="AH241" s="32" t="s">
        <v>213</v>
      </c>
    </row>
    <row r="242" spans="1:218" s="33" customFormat="1" ht="100" customHeight="1" x14ac:dyDescent="0.95">
      <c r="A242" s="34">
        <v>21</v>
      </c>
      <c r="B242" s="39" t="s">
        <v>299</v>
      </c>
      <c r="C242" s="40">
        <v>278776</v>
      </c>
      <c r="D242" s="34">
        <v>279020</v>
      </c>
      <c r="E242" s="34"/>
      <c r="F242" s="41">
        <v>7</v>
      </c>
      <c r="G242" s="41">
        <v>12</v>
      </c>
      <c r="H242" s="41">
        <v>13</v>
      </c>
      <c r="I242" s="41">
        <v>17</v>
      </c>
      <c r="J242" s="41"/>
      <c r="K242" s="41"/>
      <c r="L242" s="42"/>
      <c r="M242" s="42"/>
      <c r="N242" s="43"/>
      <c r="O242" s="43">
        <v>1</v>
      </c>
      <c r="P242" s="42"/>
      <c r="Q242" s="43"/>
      <c r="R242" s="42">
        <v>1</v>
      </c>
      <c r="S242" s="42"/>
      <c r="T242" s="43"/>
      <c r="U242" s="43"/>
      <c r="V242" s="43"/>
      <c r="W242" s="43">
        <v>2</v>
      </c>
      <c r="X242" s="43"/>
      <c r="Y242" s="43"/>
      <c r="Z242" s="43"/>
      <c r="AA242" s="43"/>
      <c r="AB242" s="43"/>
      <c r="AC242" s="43"/>
      <c r="AD242" s="43">
        <v>2</v>
      </c>
      <c r="AE242" s="43"/>
      <c r="AF242" s="42" t="s">
        <v>505</v>
      </c>
      <c r="AG242" s="32">
        <f t="shared" si="18"/>
        <v>244</v>
      </c>
      <c r="AH242" s="32">
        <v>244</v>
      </c>
    </row>
    <row r="243" spans="1:218" s="33" customFormat="1" ht="100" customHeight="1" x14ac:dyDescent="0.95">
      <c r="A243" s="34">
        <v>22</v>
      </c>
      <c r="B243" s="39" t="s">
        <v>300</v>
      </c>
      <c r="C243" s="34">
        <v>279020</v>
      </c>
      <c r="D243" s="34">
        <v>279226</v>
      </c>
      <c r="E243" s="34"/>
      <c r="F243" s="41">
        <v>7</v>
      </c>
      <c r="G243" s="41">
        <v>12</v>
      </c>
      <c r="H243" s="41">
        <v>13</v>
      </c>
      <c r="I243" s="41">
        <v>17</v>
      </c>
      <c r="J243" s="41"/>
      <c r="K243" s="41"/>
      <c r="L243" s="42"/>
      <c r="M243" s="43">
        <v>1</v>
      </c>
      <c r="N243" s="43"/>
      <c r="O243" s="43"/>
      <c r="P243" s="42"/>
      <c r="Q243" s="43"/>
      <c r="R243" s="42"/>
      <c r="S243" s="42"/>
      <c r="T243" s="43"/>
      <c r="U243" s="43"/>
      <c r="V243" s="43"/>
      <c r="W243" s="43">
        <v>5</v>
      </c>
      <c r="X243" s="43">
        <v>4</v>
      </c>
      <c r="Y243" s="43"/>
      <c r="Z243" s="44"/>
      <c r="AA243" s="43"/>
      <c r="AB243" s="43"/>
      <c r="AC243" s="43"/>
      <c r="AD243" s="43"/>
      <c r="AE243" s="43"/>
      <c r="AF243" s="42" t="s">
        <v>218</v>
      </c>
      <c r="AG243" s="32">
        <f t="shared" si="18"/>
        <v>206</v>
      </c>
      <c r="AH243" s="32">
        <v>206</v>
      </c>
    </row>
    <row r="244" spans="1:218" s="33" customFormat="1" ht="100" customHeight="1" x14ac:dyDescent="0.95">
      <c r="A244" s="34">
        <v>23</v>
      </c>
      <c r="B244" s="93" t="s">
        <v>301</v>
      </c>
      <c r="C244" s="100"/>
      <c r="D244" s="105"/>
      <c r="E244" s="100"/>
      <c r="F244" s="101">
        <v>7</v>
      </c>
      <c r="G244" s="101">
        <v>12</v>
      </c>
      <c r="H244" s="101">
        <v>14</v>
      </c>
      <c r="I244" s="101">
        <v>16</v>
      </c>
      <c r="J244" s="101"/>
      <c r="K244" s="101"/>
      <c r="L244" s="102"/>
      <c r="M244" s="103"/>
      <c r="N244" s="103"/>
      <c r="O244" s="104"/>
      <c r="P244" s="102"/>
      <c r="Q244" s="103"/>
      <c r="R244" s="102"/>
      <c r="S244" s="102"/>
      <c r="T244" s="103"/>
      <c r="U244" s="103"/>
      <c r="V244" s="103"/>
      <c r="W244" s="103"/>
      <c r="X244" s="104"/>
      <c r="Y244" s="104"/>
      <c r="Z244" s="104"/>
      <c r="AA244" s="104"/>
      <c r="AB244" s="103"/>
      <c r="AC244" s="103"/>
      <c r="AD244" s="103"/>
      <c r="AE244" s="103"/>
      <c r="AF244" s="102" t="s">
        <v>107</v>
      </c>
      <c r="AG244" s="32">
        <f t="shared" si="18"/>
        <v>0</v>
      </c>
      <c r="AH244" s="32" t="s">
        <v>214</v>
      </c>
    </row>
    <row r="245" spans="1:218" s="33" customFormat="1" ht="100" customHeight="1" x14ac:dyDescent="0.95">
      <c r="A245" s="34">
        <v>24</v>
      </c>
      <c r="B245" s="93" t="s">
        <v>302</v>
      </c>
      <c r="C245" s="105"/>
      <c r="D245" s="105"/>
      <c r="E245" s="100"/>
      <c r="F245" s="101">
        <v>7</v>
      </c>
      <c r="G245" s="101">
        <v>12</v>
      </c>
      <c r="H245" s="101">
        <v>14</v>
      </c>
      <c r="I245" s="101">
        <v>16</v>
      </c>
      <c r="J245" s="101"/>
      <c r="K245" s="101"/>
      <c r="L245" s="102"/>
      <c r="M245" s="103"/>
      <c r="N245" s="104"/>
      <c r="O245" s="104"/>
      <c r="P245" s="102"/>
      <c r="Q245" s="103"/>
      <c r="R245" s="102"/>
      <c r="S245" s="102"/>
      <c r="T245" s="103"/>
      <c r="U245" s="103"/>
      <c r="V245" s="103"/>
      <c r="W245" s="103"/>
      <c r="X245" s="104"/>
      <c r="Y245" s="104"/>
      <c r="Z245" s="104"/>
      <c r="AA245" s="104"/>
      <c r="AB245" s="103"/>
      <c r="AC245" s="103"/>
      <c r="AD245" s="103"/>
      <c r="AE245" s="103"/>
      <c r="AF245" s="102" t="s">
        <v>107</v>
      </c>
      <c r="AG245" s="32">
        <f t="shared" si="18"/>
        <v>0</v>
      </c>
      <c r="AH245" s="32" t="s">
        <v>214</v>
      </c>
    </row>
    <row r="246" spans="1:218" s="33" customFormat="1" ht="100" customHeight="1" x14ac:dyDescent="0.95">
      <c r="A246" s="34">
        <v>25</v>
      </c>
      <c r="B246" s="93" t="s">
        <v>303</v>
      </c>
      <c r="C246" s="105"/>
      <c r="D246" s="100"/>
      <c r="E246" s="100"/>
      <c r="F246" s="101">
        <v>7</v>
      </c>
      <c r="G246" s="101">
        <v>12</v>
      </c>
      <c r="H246" s="101">
        <v>14</v>
      </c>
      <c r="I246" s="101">
        <v>16</v>
      </c>
      <c r="J246" s="101"/>
      <c r="K246" s="101"/>
      <c r="L246" s="102"/>
      <c r="M246" s="103"/>
      <c r="N246" s="107"/>
      <c r="O246" s="104"/>
      <c r="P246" s="102"/>
      <c r="Q246" s="103"/>
      <c r="R246" s="102"/>
      <c r="S246" s="102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2" t="s">
        <v>107</v>
      </c>
      <c r="AG246" s="32">
        <f t="shared" si="18"/>
        <v>0</v>
      </c>
      <c r="AH246" s="32" t="s">
        <v>214</v>
      </c>
    </row>
    <row r="247" spans="1:218" s="33" customFormat="1" ht="100" customHeight="1" x14ac:dyDescent="0.95">
      <c r="A247" s="34">
        <v>26</v>
      </c>
      <c r="B247" s="93" t="s">
        <v>304</v>
      </c>
      <c r="C247" s="105"/>
      <c r="D247" s="100"/>
      <c r="E247" s="100"/>
      <c r="F247" s="101">
        <v>7</v>
      </c>
      <c r="G247" s="101">
        <v>12</v>
      </c>
      <c r="H247" s="101">
        <v>14</v>
      </c>
      <c r="I247" s="101">
        <v>16</v>
      </c>
      <c r="J247" s="101"/>
      <c r="K247" s="101"/>
      <c r="L247" s="102"/>
      <c r="M247" s="103"/>
      <c r="N247" s="107"/>
      <c r="O247" s="104"/>
      <c r="P247" s="102"/>
      <c r="Q247" s="103"/>
      <c r="R247" s="102"/>
      <c r="S247" s="102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2" t="s">
        <v>107</v>
      </c>
      <c r="AG247" s="32">
        <f t="shared" si="18"/>
        <v>0</v>
      </c>
      <c r="AH247" s="32" t="s">
        <v>214</v>
      </c>
    </row>
    <row r="248" spans="1:218" s="33" customFormat="1" ht="100" customHeight="1" x14ac:dyDescent="0.95">
      <c r="A248" s="34">
        <v>27</v>
      </c>
      <c r="B248" s="48" t="s">
        <v>305</v>
      </c>
      <c r="C248" s="50"/>
      <c r="D248" s="49"/>
      <c r="E248" s="49"/>
      <c r="F248" s="51"/>
      <c r="G248" s="51"/>
      <c r="H248" s="51"/>
      <c r="I248" s="51"/>
      <c r="J248" s="51"/>
      <c r="K248" s="51"/>
      <c r="L248" s="52"/>
      <c r="M248" s="53"/>
      <c r="N248" s="108"/>
      <c r="O248" s="54"/>
      <c r="P248" s="52"/>
      <c r="Q248" s="53"/>
      <c r="R248" s="52"/>
      <c r="S248" s="52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2" t="s">
        <v>100</v>
      </c>
      <c r="AG248" s="32">
        <f t="shared" si="18"/>
        <v>0</v>
      </c>
      <c r="AH248" s="32" t="s">
        <v>213</v>
      </c>
    </row>
    <row r="249" spans="1:218" s="33" customFormat="1" ht="100" customHeight="1" x14ac:dyDescent="0.95">
      <c r="A249" s="34">
        <v>26</v>
      </c>
      <c r="B249" s="39" t="s">
        <v>306</v>
      </c>
      <c r="C249" s="34">
        <v>279226</v>
      </c>
      <c r="D249" s="34">
        <v>279632</v>
      </c>
      <c r="E249" s="34"/>
      <c r="F249" s="41">
        <v>7</v>
      </c>
      <c r="G249" s="41">
        <v>12</v>
      </c>
      <c r="H249" s="41">
        <v>13</v>
      </c>
      <c r="I249" s="41">
        <v>17</v>
      </c>
      <c r="J249" s="41"/>
      <c r="K249" s="41"/>
      <c r="L249" s="42"/>
      <c r="M249" s="43"/>
      <c r="N249" s="47"/>
      <c r="O249" s="44"/>
      <c r="P249" s="42"/>
      <c r="Q249" s="43"/>
      <c r="R249" s="42">
        <v>2</v>
      </c>
      <c r="S249" s="42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>
        <v>4</v>
      </c>
      <c r="AE249" s="43"/>
      <c r="AF249" s="42" t="s">
        <v>539</v>
      </c>
      <c r="AG249" s="32">
        <f t="shared" si="18"/>
        <v>406</v>
      </c>
      <c r="AH249" s="32">
        <v>406</v>
      </c>
    </row>
    <row r="250" spans="1:218" s="33" customFormat="1" ht="100" customHeight="1" x14ac:dyDescent="0.95">
      <c r="A250" s="34">
        <v>27</v>
      </c>
      <c r="B250" s="39" t="s">
        <v>307</v>
      </c>
      <c r="C250" s="34">
        <v>279632</v>
      </c>
      <c r="D250" s="34">
        <v>279830</v>
      </c>
      <c r="E250" s="34"/>
      <c r="F250" s="41">
        <v>7</v>
      </c>
      <c r="G250" s="41">
        <v>12</v>
      </c>
      <c r="H250" s="41">
        <v>13</v>
      </c>
      <c r="I250" s="41">
        <v>17</v>
      </c>
      <c r="J250" s="41"/>
      <c r="K250" s="41"/>
      <c r="L250" s="42"/>
      <c r="M250" s="43"/>
      <c r="N250" s="47"/>
      <c r="O250" s="44"/>
      <c r="P250" s="42"/>
      <c r="Q250" s="43"/>
      <c r="R250" s="42">
        <v>1</v>
      </c>
      <c r="S250" s="42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>
        <v>2</v>
      </c>
      <c r="AE250" s="43"/>
      <c r="AF250" s="42" t="s">
        <v>541</v>
      </c>
      <c r="AG250" s="32">
        <f t="shared" si="18"/>
        <v>198</v>
      </c>
      <c r="AH250" s="32">
        <v>198</v>
      </c>
    </row>
    <row r="251" spans="1:218" s="33" customFormat="1" ht="100" customHeight="1" x14ac:dyDescent="0.95">
      <c r="A251" s="34">
        <v>28</v>
      </c>
      <c r="B251" s="39" t="s">
        <v>308</v>
      </c>
      <c r="C251" s="34">
        <v>279830</v>
      </c>
      <c r="D251" s="40">
        <v>280222</v>
      </c>
      <c r="E251" s="34"/>
      <c r="F251" s="41">
        <v>7</v>
      </c>
      <c r="G251" s="41">
        <v>12</v>
      </c>
      <c r="H251" s="41">
        <v>13</v>
      </c>
      <c r="I251" s="41">
        <v>17</v>
      </c>
      <c r="J251" s="41"/>
      <c r="K251" s="41"/>
      <c r="L251" s="42"/>
      <c r="M251" s="43"/>
      <c r="N251" s="43"/>
      <c r="O251" s="43"/>
      <c r="P251" s="42"/>
      <c r="Q251" s="43"/>
      <c r="R251" s="42">
        <v>2</v>
      </c>
      <c r="S251" s="42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2" t="s">
        <v>539</v>
      </c>
      <c r="AG251" s="32">
        <f t="shared" si="18"/>
        <v>392</v>
      </c>
      <c r="AH251" s="32">
        <v>392</v>
      </c>
    </row>
    <row r="252" spans="1:218" s="33" customFormat="1" ht="100" customHeight="1" thickBot="1" x14ac:dyDescent="1">
      <c r="A252" s="34">
        <v>28</v>
      </c>
      <c r="B252" s="39" t="s">
        <v>309</v>
      </c>
      <c r="C252" s="40">
        <v>280222</v>
      </c>
      <c r="D252" s="40">
        <v>280421</v>
      </c>
      <c r="E252" s="34"/>
      <c r="F252" s="41">
        <v>7</v>
      </c>
      <c r="G252" s="41">
        <v>12</v>
      </c>
      <c r="H252" s="41">
        <v>13</v>
      </c>
      <c r="I252" s="41">
        <v>17</v>
      </c>
      <c r="J252" s="41"/>
      <c r="K252" s="41"/>
      <c r="L252" s="42"/>
      <c r="M252" s="43"/>
      <c r="N252" s="43"/>
      <c r="O252" s="43"/>
      <c r="P252" s="42">
        <v>1</v>
      </c>
      <c r="Q252" s="43"/>
      <c r="R252" s="42">
        <v>1</v>
      </c>
      <c r="S252" s="42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>
        <v>2</v>
      </c>
      <c r="AE252" s="43"/>
      <c r="AF252" s="42" t="s">
        <v>546</v>
      </c>
      <c r="AG252" s="32">
        <f t="shared" si="18"/>
        <v>199</v>
      </c>
      <c r="AH252" s="32">
        <v>199</v>
      </c>
    </row>
    <row r="253" spans="1:218" s="67" customFormat="1" ht="50.5" thickTop="1" thickBot="1" x14ac:dyDescent="1">
      <c r="A253" s="317" t="s">
        <v>22</v>
      </c>
      <c r="B253" s="318"/>
      <c r="C253" s="57"/>
      <c r="D253" s="58"/>
      <c r="E253" s="59"/>
      <c r="F253" s="60"/>
      <c r="G253" s="61"/>
      <c r="H253" s="61"/>
      <c r="I253" s="61"/>
      <c r="J253" s="61"/>
      <c r="K253" s="62"/>
      <c r="L253" s="63">
        <f t="shared" ref="L253:AD253" si="19">SUM(L222:L252)</f>
        <v>0</v>
      </c>
      <c r="M253" s="64">
        <f t="shared" si="19"/>
        <v>2</v>
      </c>
      <c r="N253" s="65">
        <f t="shared" si="19"/>
        <v>1</v>
      </c>
      <c r="O253" s="65">
        <f t="shared" si="19"/>
        <v>4</v>
      </c>
      <c r="P253" s="63">
        <f t="shared" si="19"/>
        <v>11</v>
      </c>
      <c r="Q253" s="64">
        <f t="shared" si="19"/>
        <v>1</v>
      </c>
      <c r="R253" s="63">
        <f t="shared" si="19"/>
        <v>13</v>
      </c>
      <c r="S253" s="63">
        <f t="shared" si="19"/>
        <v>6</v>
      </c>
      <c r="T253" s="64">
        <f t="shared" si="19"/>
        <v>9</v>
      </c>
      <c r="U253" s="64">
        <f t="shared" ref="U253:V253" si="20">SUM(U222:U252)</f>
        <v>1</v>
      </c>
      <c r="V253" s="64">
        <f t="shared" si="20"/>
        <v>1</v>
      </c>
      <c r="W253" s="64">
        <f t="shared" si="19"/>
        <v>7</v>
      </c>
      <c r="X253" s="64">
        <f>SUM(X222:X252)</f>
        <v>4</v>
      </c>
      <c r="Y253" s="66">
        <f t="shared" si="19"/>
        <v>0</v>
      </c>
      <c r="Z253" s="66">
        <f t="shared" si="19"/>
        <v>0</v>
      </c>
      <c r="AA253" s="66">
        <f t="shared" si="19"/>
        <v>0</v>
      </c>
      <c r="AB253" s="64">
        <f t="shared" si="19"/>
        <v>0</v>
      </c>
      <c r="AC253" s="64">
        <f t="shared" si="19"/>
        <v>10</v>
      </c>
      <c r="AD253" s="64">
        <f t="shared" si="19"/>
        <v>18</v>
      </c>
      <c r="AE253" s="63">
        <f>SUM(AE221:AE252)</f>
        <v>0</v>
      </c>
      <c r="AF253" s="63"/>
      <c r="AG253" s="32"/>
      <c r="AH253" s="32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</row>
    <row r="254" spans="1:218" s="67" customFormat="1" ht="47.25" customHeight="1" thickTop="1" thickBot="1" x14ac:dyDescent="1">
      <c r="A254" s="319"/>
      <c r="B254" s="320"/>
      <c r="C254" s="68"/>
      <c r="D254" s="69"/>
      <c r="E254" s="70"/>
      <c r="F254" s="323"/>
      <c r="G254" s="324"/>
      <c r="H254" s="324"/>
      <c r="I254" s="324"/>
      <c r="J254" s="324"/>
      <c r="K254" s="69"/>
      <c r="L254" s="292" t="s">
        <v>30</v>
      </c>
      <c r="M254" s="294" t="s">
        <v>46</v>
      </c>
      <c r="N254" s="292" t="s">
        <v>313</v>
      </c>
      <c r="O254" s="294" t="s">
        <v>48</v>
      </c>
      <c r="P254" s="294" t="s">
        <v>35</v>
      </c>
      <c r="Q254" s="294" t="s">
        <v>328</v>
      </c>
      <c r="R254" s="294" t="s">
        <v>53</v>
      </c>
      <c r="S254" s="294" t="s">
        <v>57</v>
      </c>
      <c r="T254" s="294" t="s">
        <v>58</v>
      </c>
      <c r="U254" s="294" t="s">
        <v>234</v>
      </c>
      <c r="V254" s="294" t="s">
        <v>28</v>
      </c>
      <c r="W254" s="294" t="s">
        <v>333</v>
      </c>
      <c r="X254" s="292" t="s">
        <v>193</v>
      </c>
      <c r="Y254" s="294" t="s">
        <v>140</v>
      </c>
      <c r="Z254" s="292" t="s">
        <v>33</v>
      </c>
      <c r="AA254" s="294" t="s">
        <v>141</v>
      </c>
      <c r="AB254" s="294" t="s">
        <v>201</v>
      </c>
      <c r="AC254" s="294" t="s">
        <v>535</v>
      </c>
      <c r="AD254" s="294" t="s">
        <v>557</v>
      </c>
      <c r="AE254" s="329"/>
      <c r="AF254" s="294" t="s">
        <v>23</v>
      </c>
      <c r="AG254" s="32"/>
      <c r="AH254" s="32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</row>
    <row r="255" spans="1:218" s="67" customFormat="1" ht="186.75" customHeight="1" thickTop="1" x14ac:dyDescent="0.95">
      <c r="A255" s="319"/>
      <c r="B255" s="320"/>
      <c r="C255" s="68"/>
      <c r="D255" s="69"/>
      <c r="E255" s="70"/>
      <c r="F255" s="71"/>
      <c r="G255" s="325"/>
      <c r="H255" s="325"/>
      <c r="I255" s="325"/>
      <c r="J255" s="325"/>
      <c r="K255" s="70"/>
      <c r="L255" s="293"/>
      <c r="M255" s="295"/>
      <c r="N255" s="293"/>
      <c r="O255" s="295"/>
      <c r="P255" s="295"/>
      <c r="Q255" s="295"/>
      <c r="R255" s="295"/>
      <c r="S255" s="295"/>
      <c r="T255" s="295"/>
      <c r="U255" s="295"/>
      <c r="V255" s="295"/>
      <c r="W255" s="295"/>
      <c r="X255" s="293"/>
      <c r="Y255" s="295"/>
      <c r="Z255" s="293"/>
      <c r="AA255" s="295"/>
      <c r="AB255" s="295"/>
      <c r="AC255" s="295"/>
      <c r="AD255" s="295"/>
      <c r="AE255" s="330"/>
      <c r="AF255" s="295"/>
      <c r="AG255" s="32"/>
      <c r="AH255" s="32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</row>
    <row r="256" spans="1:218" s="67" customFormat="1" ht="49.5" x14ac:dyDescent="0.95">
      <c r="A256" s="321"/>
      <c r="B256" s="322"/>
      <c r="C256" s="72"/>
      <c r="D256" s="73"/>
      <c r="E256" s="74"/>
      <c r="F256" s="326"/>
      <c r="G256" s="327"/>
      <c r="H256" s="327"/>
      <c r="I256" s="327"/>
      <c r="J256" s="327"/>
      <c r="K256" s="328"/>
      <c r="L256" s="75">
        <f>L253*3200</f>
        <v>0</v>
      </c>
      <c r="M256" s="76">
        <f>M253*4000</f>
        <v>8000</v>
      </c>
      <c r="N256" s="75">
        <f>N253*8000</f>
        <v>8000</v>
      </c>
      <c r="O256" s="77">
        <f>O253*38400</f>
        <v>153600</v>
      </c>
      <c r="P256" s="75">
        <f>P253*68000</f>
        <v>748000</v>
      </c>
      <c r="Q256" s="76">
        <f>Q253*9600</f>
        <v>9600</v>
      </c>
      <c r="R256" s="75">
        <f>R253*76000</f>
        <v>988000</v>
      </c>
      <c r="S256" s="76">
        <f>S253*84000</f>
        <v>504000</v>
      </c>
      <c r="T256" s="76">
        <f>T253*80000</f>
        <v>720000</v>
      </c>
      <c r="U256" s="76">
        <f>U253*17600</f>
        <v>17600</v>
      </c>
      <c r="V256" s="76">
        <f>V253*84000</f>
        <v>84000</v>
      </c>
      <c r="W256" s="76">
        <f>W253*7200</f>
        <v>50400</v>
      </c>
      <c r="X256" s="79">
        <f>X253*6400</f>
        <v>25600</v>
      </c>
      <c r="Y256" s="76">
        <f>Y253*8000</f>
        <v>0</v>
      </c>
      <c r="Z256" s="79">
        <f>Z253*6500</f>
        <v>0</v>
      </c>
      <c r="AA256" s="76">
        <f>AA253*6000</f>
        <v>0</v>
      </c>
      <c r="AB256" s="76"/>
      <c r="AC256" s="76">
        <f>1*76000</f>
        <v>76000</v>
      </c>
      <c r="AD256" s="76">
        <f>2*76000</f>
        <v>152000</v>
      </c>
      <c r="AE256" s="80"/>
      <c r="AF256" s="75">
        <f>SUM(L256:AD256)</f>
        <v>3544800</v>
      </c>
      <c r="AG256" s="32"/>
      <c r="AH256" s="82"/>
    </row>
    <row r="257" spans="1:218" s="8" customFormat="1" ht="49.5" x14ac:dyDescent="0.95">
      <c r="A257" s="334" t="s">
        <v>0</v>
      </c>
      <c r="B257" s="334"/>
      <c r="C257" s="1" t="s">
        <v>1</v>
      </c>
      <c r="D257" s="1" t="s">
        <v>2</v>
      </c>
      <c r="E257" s="1"/>
      <c r="F257" s="1"/>
      <c r="G257" s="1"/>
      <c r="H257" s="1"/>
      <c r="I257" s="1"/>
      <c r="J257" s="1"/>
      <c r="K257" s="1"/>
      <c r="L257" s="2"/>
      <c r="M257" s="3"/>
      <c r="N257" s="4"/>
      <c r="O257" s="5"/>
      <c r="P257" s="2"/>
      <c r="Q257" s="3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5"/>
      <c r="AG257" s="6"/>
      <c r="AH257" s="6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</row>
    <row r="258" spans="1:218" s="8" customFormat="1" ht="50.5" x14ac:dyDescent="0.95">
      <c r="A258" s="298" t="s">
        <v>3</v>
      </c>
      <c r="B258" s="298"/>
      <c r="C258" s="1" t="s">
        <v>1</v>
      </c>
      <c r="D258" s="83" t="s">
        <v>65</v>
      </c>
      <c r="E258" s="1"/>
      <c r="F258" s="1"/>
      <c r="G258" s="1"/>
      <c r="H258" s="1"/>
      <c r="I258" s="298" t="s">
        <v>278</v>
      </c>
      <c r="J258" s="298"/>
      <c r="K258" s="298"/>
      <c r="L258" s="298"/>
      <c r="M258" s="298"/>
      <c r="N258" s="298"/>
      <c r="O258" s="298"/>
      <c r="P258" s="298"/>
      <c r="Q258" s="298"/>
      <c r="R258" s="298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6"/>
      <c r="AH258" s="6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</row>
    <row r="259" spans="1:218" s="8" customFormat="1" ht="50.5" x14ac:dyDescent="0.95">
      <c r="A259" s="299" t="s">
        <v>4</v>
      </c>
      <c r="B259" s="299"/>
      <c r="C259" s="1" t="s">
        <v>1</v>
      </c>
      <c r="D259" s="84" t="s">
        <v>39</v>
      </c>
      <c r="E259" s="9"/>
      <c r="F259" s="1"/>
      <c r="G259" s="9"/>
      <c r="H259" s="9"/>
      <c r="I259" s="10"/>
      <c r="J259" s="10"/>
      <c r="K259" s="10"/>
      <c r="L259" s="11"/>
      <c r="M259" s="3"/>
      <c r="N259" s="4"/>
      <c r="O259" s="11"/>
      <c r="P259" s="11"/>
      <c r="Q259" s="3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5"/>
      <c r="AG259" s="6"/>
      <c r="AH259" s="6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</row>
    <row r="260" spans="1:218" s="15" customFormat="1" ht="49.5" x14ac:dyDescent="0.95">
      <c r="A260" s="300" t="s">
        <v>5</v>
      </c>
      <c r="B260" s="300" t="s">
        <v>6</v>
      </c>
      <c r="C260" s="303" t="s">
        <v>7</v>
      </c>
      <c r="D260" s="304"/>
      <c r="E260" s="12" t="s">
        <v>8</v>
      </c>
      <c r="F260" s="305" t="s">
        <v>9</v>
      </c>
      <c r="G260" s="306"/>
      <c r="H260" s="306"/>
      <c r="I260" s="306"/>
      <c r="J260" s="306"/>
      <c r="K260" s="307"/>
      <c r="L260" s="335" t="s">
        <v>10</v>
      </c>
      <c r="M260" s="336"/>
      <c r="N260" s="336"/>
      <c r="O260" s="336"/>
      <c r="P260" s="336"/>
      <c r="Q260" s="336"/>
      <c r="R260" s="336"/>
      <c r="S260" s="336"/>
      <c r="T260" s="336"/>
      <c r="U260" s="336"/>
      <c r="V260" s="336"/>
      <c r="W260" s="336"/>
      <c r="X260" s="336"/>
      <c r="Y260" s="336"/>
      <c r="Z260" s="336"/>
      <c r="AA260" s="336"/>
      <c r="AB260" s="336"/>
      <c r="AC260" s="336"/>
      <c r="AD260" s="337"/>
      <c r="AE260" s="296" t="s">
        <v>11</v>
      </c>
      <c r="AF260" s="296" t="s">
        <v>12</v>
      </c>
      <c r="AG260" s="13"/>
      <c r="AH260" s="13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</row>
    <row r="261" spans="1:218" s="15" customFormat="1" ht="45.75" customHeight="1" x14ac:dyDescent="0.95">
      <c r="A261" s="301"/>
      <c r="B261" s="301"/>
      <c r="C261" s="300" t="s">
        <v>13</v>
      </c>
      <c r="D261" s="300" t="s">
        <v>14</v>
      </c>
      <c r="E261" s="301" t="s">
        <v>15</v>
      </c>
      <c r="F261" s="311" t="s">
        <v>16</v>
      </c>
      <c r="G261" s="312"/>
      <c r="H261" s="312"/>
      <c r="I261" s="312"/>
      <c r="J261" s="312"/>
      <c r="K261" s="313"/>
      <c r="L261" s="296" t="s">
        <v>169</v>
      </c>
      <c r="M261" s="296" t="s">
        <v>45</v>
      </c>
      <c r="N261" s="296" t="s">
        <v>312</v>
      </c>
      <c r="O261" s="296" t="s">
        <v>47</v>
      </c>
      <c r="P261" s="296" t="s">
        <v>18</v>
      </c>
      <c r="Q261" s="296" t="s">
        <v>31</v>
      </c>
      <c r="R261" s="296" t="s">
        <v>54</v>
      </c>
      <c r="S261" s="314" t="s">
        <v>56</v>
      </c>
      <c r="T261" s="314" t="s">
        <v>59</v>
      </c>
      <c r="U261" s="296" t="s">
        <v>327</v>
      </c>
      <c r="V261" s="296" t="s">
        <v>326</v>
      </c>
      <c r="W261" s="296" t="s">
        <v>506</v>
      </c>
      <c r="X261" s="296" t="s">
        <v>508</v>
      </c>
      <c r="Y261" s="296" t="s">
        <v>531</v>
      </c>
      <c r="Z261" s="296" t="s">
        <v>32</v>
      </c>
      <c r="AA261" s="296" t="s">
        <v>139</v>
      </c>
      <c r="AB261" s="296" t="s">
        <v>111</v>
      </c>
      <c r="AC261" s="296" t="s">
        <v>535</v>
      </c>
      <c r="AD261" s="296" t="s">
        <v>66</v>
      </c>
      <c r="AE261" s="310"/>
      <c r="AF261" s="310"/>
      <c r="AG261" s="13"/>
      <c r="AH261" s="13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</row>
    <row r="262" spans="1:218" s="15" customFormat="1" ht="210" customHeight="1" x14ac:dyDescent="0.95">
      <c r="A262" s="302"/>
      <c r="B262" s="302"/>
      <c r="C262" s="302"/>
      <c r="D262" s="302"/>
      <c r="E262" s="302"/>
      <c r="F262" s="16" t="s">
        <v>20</v>
      </c>
      <c r="G262" s="16" t="s">
        <v>21</v>
      </c>
      <c r="H262" s="16" t="s">
        <v>20</v>
      </c>
      <c r="I262" s="16" t="s">
        <v>21</v>
      </c>
      <c r="J262" s="16" t="s">
        <v>20</v>
      </c>
      <c r="K262" s="16" t="s">
        <v>21</v>
      </c>
      <c r="L262" s="297"/>
      <c r="M262" s="297"/>
      <c r="N262" s="297"/>
      <c r="O262" s="297"/>
      <c r="P262" s="297"/>
      <c r="Q262" s="297"/>
      <c r="R262" s="297"/>
      <c r="S262" s="315"/>
      <c r="T262" s="315"/>
      <c r="U262" s="297"/>
      <c r="V262" s="297"/>
      <c r="W262" s="297"/>
      <c r="X262" s="297"/>
      <c r="Y262" s="297"/>
      <c r="Z262" s="297"/>
      <c r="AA262" s="297"/>
      <c r="AB262" s="297"/>
      <c r="AC262" s="297"/>
      <c r="AD262" s="297"/>
      <c r="AE262" s="297"/>
      <c r="AF262" s="297"/>
      <c r="AG262" s="13"/>
      <c r="AH262" s="13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</row>
    <row r="263" spans="1:218" s="15" customFormat="1" ht="49.5" x14ac:dyDescent="0.95">
      <c r="A263" s="17"/>
      <c r="B263" s="18"/>
      <c r="C263" s="18"/>
      <c r="D263" s="17"/>
      <c r="E263" s="17"/>
      <c r="F263" s="19"/>
      <c r="G263" s="19"/>
      <c r="H263" s="19"/>
      <c r="I263" s="19"/>
      <c r="J263" s="19"/>
      <c r="K263" s="19"/>
      <c r="L263" s="20">
        <v>5600</v>
      </c>
      <c r="M263" s="21">
        <v>4000</v>
      </c>
      <c r="N263" s="20">
        <v>8000</v>
      </c>
      <c r="O263" s="20">
        <v>38400</v>
      </c>
      <c r="P263" s="20">
        <v>68000</v>
      </c>
      <c r="Q263" s="21">
        <v>84000</v>
      </c>
      <c r="R263" s="20">
        <v>76000</v>
      </c>
      <c r="S263" s="21">
        <v>84000</v>
      </c>
      <c r="T263" s="21">
        <v>80000</v>
      </c>
      <c r="U263" s="21">
        <v>9600</v>
      </c>
      <c r="V263" s="21">
        <v>7200</v>
      </c>
      <c r="W263" s="21">
        <v>64000</v>
      </c>
      <c r="X263" s="22">
        <v>14400</v>
      </c>
      <c r="Y263" s="21">
        <v>16000</v>
      </c>
      <c r="Z263" s="22">
        <v>6500</v>
      </c>
      <c r="AA263" s="21">
        <v>6000</v>
      </c>
      <c r="AB263" s="21">
        <v>84000</v>
      </c>
      <c r="AC263" s="21"/>
      <c r="AD263" s="20">
        <v>76000</v>
      </c>
      <c r="AE263" s="23"/>
      <c r="AF263" s="17"/>
      <c r="AG263" s="13"/>
      <c r="AH263" s="13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</row>
    <row r="264" spans="1:218" s="33" customFormat="1" ht="100" customHeight="1" x14ac:dyDescent="0.95">
      <c r="A264" s="24">
        <v>1</v>
      </c>
      <c r="B264" s="39" t="s">
        <v>279</v>
      </c>
      <c r="C264" s="87">
        <v>203771</v>
      </c>
      <c r="D264" s="24">
        <v>204160</v>
      </c>
      <c r="E264" s="24"/>
      <c r="F264" s="88">
        <v>7</v>
      </c>
      <c r="G264" s="88">
        <v>12</v>
      </c>
      <c r="H264" s="88">
        <v>13</v>
      </c>
      <c r="I264" s="88">
        <v>17</v>
      </c>
      <c r="J264" s="88"/>
      <c r="K264" s="88"/>
      <c r="L264" s="89"/>
      <c r="M264" s="90"/>
      <c r="N264" s="91"/>
      <c r="O264" s="90"/>
      <c r="P264" s="89"/>
      <c r="Q264" s="90"/>
      <c r="R264" s="89">
        <v>1</v>
      </c>
      <c r="S264" s="89">
        <v>1</v>
      </c>
      <c r="T264" s="90"/>
      <c r="U264" s="90"/>
      <c r="V264" s="90"/>
      <c r="W264" s="90"/>
      <c r="X264" s="90"/>
      <c r="Y264" s="90"/>
      <c r="Z264" s="90"/>
      <c r="AA264" s="90"/>
      <c r="AB264" s="90"/>
      <c r="AC264" s="90">
        <v>8</v>
      </c>
      <c r="AD264" s="90"/>
      <c r="AE264" s="90"/>
      <c r="AF264" s="89" t="s">
        <v>558</v>
      </c>
      <c r="AG264" s="32">
        <f>D264-C264</f>
        <v>389</v>
      </c>
      <c r="AH264" s="32">
        <v>389</v>
      </c>
    </row>
    <row r="265" spans="1:218" s="33" customFormat="1" ht="100" customHeight="1" x14ac:dyDescent="0.95">
      <c r="A265" s="34">
        <v>2</v>
      </c>
      <c r="B265" s="39" t="s">
        <v>280</v>
      </c>
      <c r="C265" s="34">
        <v>204160</v>
      </c>
      <c r="D265" s="34">
        <v>204552</v>
      </c>
      <c r="E265" s="34"/>
      <c r="F265" s="41">
        <v>7</v>
      </c>
      <c r="G265" s="41">
        <v>12</v>
      </c>
      <c r="H265" s="41">
        <v>13</v>
      </c>
      <c r="I265" s="41">
        <v>17</v>
      </c>
      <c r="J265" s="41"/>
      <c r="K265" s="41"/>
      <c r="L265" s="42"/>
      <c r="M265" s="43"/>
      <c r="N265" s="43"/>
      <c r="O265" s="43"/>
      <c r="P265" s="42"/>
      <c r="Q265" s="43"/>
      <c r="R265" s="42">
        <v>1</v>
      </c>
      <c r="S265" s="42"/>
      <c r="T265" s="43">
        <v>1</v>
      </c>
      <c r="U265" s="43"/>
      <c r="V265" s="43"/>
      <c r="W265" s="43"/>
      <c r="X265" s="43"/>
      <c r="Y265" s="43"/>
      <c r="Z265" s="43"/>
      <c r="AA265" s="43"/>
      <c r="AB265" s="43"/>
      <c r="AC265" s="43">
        <v>8</v>
      </c>
      <c r="AD265" s="43"/>
      <c r="AE265" s="43"/>
      <c r="AF265" s="42" t="s">
        <v>559</v>
      </c>
      <c r="AG265" s="32">
        <f t="shared" ref="AG265:AG294" si="21">D265-C265</f>
        <v>392</v>
      </c>
      <c r="AH265" s="32">
        <v>392</v>
      </c>
    </row>
    <row r="266" spans="1:218" s="33" customFormat="1" ht="100" customHeight="1" x14ac:dyDescent="0.95">
      <c r="A266" s="34">
        <v>3</v>
      </c>
      <c r="B266" s="45" t="s">
        <v>281</v>
      </c>
      <c r="C266" s="34">
        <v>204552</v>
      </c>
      <c r="D266" s="34">
        <v>204964</v>
      </c>
      <c r="E266" s="34"/>
      <c r="F266" s="41">
        <v>7</v>
      </c>
      <c r="G266" s="41">
        <v>12</v>
      </c>
      <c r="H266" s="41">
        <v>13</v>
      </c>
      <c r="I266" s="41">
        <v>17</v>
      </c>
      <c r="J266" s="41"/>
      <c r="K266" s="41"/>
      <c r="L266" s="42"/>
      <c r="M266" s="43"/>
      <c r="N266" s="43">
        <v>1</v>
      </c>
      <c r="O266" s="44"/>
      <c r="P266" s="42"/>
      <c r="Q266" s="43"/>
      <c r="R266" s="42"/>
      <c r="S266" s="42">
        <v>1</v>
      </c>
      <c r="T266" s="43">
        <v>1</v>
      </c>
      <c r="U266" s="43"/>
      <c r="V266" s="43"/>
      <c r="W266" s="43"/>
      <c r="X266" s="43"/>
      <c r="Y266" s="43"/>
      <c r="Z266" s="43"/>
      <c r="AA266" s="43"/>
      <c r="AB266" s="43"/>
      <c r="AC266" s="43">
        <v>4</v>
      </c>
      <c r="AD266" s="43"/>
      <c r="AE266" s="43"/>
      <c r="AF266" s="42" t="s">
        <v>455</v>
      </c>
      <c r="AG266" s="32">
        <f t="shared" si="21"/>
        <v>412</v>
      </c>
      <c r="AH266" s="32">
        <v>412</v>
      </c>
    </row>
    <row r="267" spans="1:218" s="33" customFormat="1" ht="100" customHeight="1" x14ac:dyDescent="0.95">
      <c r="A267" s="34">
        <v>4</v>
      </c>
      <c r="B267" s="39" t="s">
        <v>282</v>
      </c>
      <c r="C267" s="34">
        <v>204964</v>
      </c>
      <c r="D267" s="34">
        <v>205378</v>
      </c>
      <c r="E267" s="34"/>
      <c r="F267" s="41">
        <v>7</v>
      </c>
      <c r="G267" s="41">
        <v>12</v>
      </c>
      <c r="H267" s="41">
        <v>13</v>
      </c>
      <c r="I267" s="41">
        <v>17</v>
      </c>
      <c r="J267" s="41"/>
      <c r="K267" s="41"/>
      <c r="L267" s="42"/>
      <c r="M267" s="43"/>
      <c r="N267" s="43">
        <v>2</v>
      </c>
      <c r="O267" s="44"/>
      <c r="P267" s="42"/>
      <c r="Q267" s="43"/>
      <c r="R267" s="42">
        <v>1</v>
      </c>
      <c r="S267" s="42"/>
      <c r="T267" s="43">
        <v>2</v>
      </c>
      <c r="U267" s="43"/>
      <c r="V267" s="43"/>
      <c r="W267" s="43"/>
      <c r="X267" s="43"/>
      <c r="Y267" s="43"/>
      <c r="Z267" s="43"/>
      <c r="AA267" s="43"/>
      <c r="AB267" s="43"/>
      <c r="AC267" s="43"/>
      <c r="AD267" s="43">
        <v>2</v>
      </c>
      <c r="AE267" s="43"/>
      <c r="AF267" s="42" t="s">
        <v>457</v>
      </c>
      <c r="AG267" s="32">
        <f t="shared" si="21"/>
        <v>414</v>
      </c>
      <c r="AH267" s="32">
        <v>414</v>
      </c>
    </row>
    <row r="268" spans="1:218" s="33" customFormat="1" ht="100" customHeight="1" x14ac:dyDescent="0.95">
      <c r="A268" s="34">
        <v>5</v>
      </c>
      <c r="B268" s="39" t="s">
        <v>283</v>
      </c>
      <c r="C268" s="34">
        <v>205378</v>
      </c>
      <c r="D268" s="40">
        <v>205784</v>
      </c>
      <c r="E268" s="34"/>
      <c r="F268" s="41">
        <v>7</v>
      </c>
      <c r="G268" s="41">
        <v>12</v>
      </c>
      <c r="H268" s="41">
        <v>13</v>
      </c>
      <c r="I268" s="41">
        <v>17</v>
      </c>
      <c r="J268" s="41"/>
      <c r="K268" s="41"/>
      <c r="L268" s="42"/>
      <c r="M268" s="43"/>
      <c r="N268" s="43"/>
      <c r="O268" s="43"/>
      <c r="P268" s="42"/>
      <c r="Q268" s="43"/>
      <c r="R268" s="42">
        <v>1</v>
      </c>
      <c r="S268" s="42"/>
      <c r="T268" s="43">
        <v>1</v>
      </c>
      <c r="U268" s="43">
        <v>2</v>
      </c>
      <c r="V268" s="43"/>
      <c r="W268" s="43"/>
      <c r="X268" s="43"/>
      <c r="Y268" s="43"/>
      <c r="Z268" s="43"/>
      <c r="AA268" s="43"/>
      <c r="AB268" s="43"/>
      <c r="AC268" s="43"/>
      <c r="AD268" s="43">
        <v>2</v>
      </c>
      <c r="AE268" s="43"/>
      <c r="AF268" s="42" t="s">
        <v>458</v>
      </c>
      <c r="AG268" s="32">
        <f t="shared" si="21"/>
        <v>406</v>
      </c>
      <c r="AH268" s="32">
        <v>406</v>
      </c>
    </row>
    <row r="269" spans="1:218" s="33" customFormat="1" ht="100" customHeight="1" x14ac:dyDescent="0.95">
      <c r="A269" s="34">
        <v>6</v>
      </c>
      <c r="B269" s="45" t="s">
        <v>284</v>
      </c>
      <c r="C269" s="40">
        <v>205784</v>
      </c>
      <c r="D269" s="40">
        <v>206016</v>
      </c>
      <c r="E269" s="34"/>
      <c r="F269" s="41">
        <v>7</v>
      </c>
      <c r="G269" s="41">
        <v>12</v>
      </c>
      <c r="H269" s="41">
        <v>13</v>
      </c>
      <c r="I269" s="41">
        <v>17</v>
      </c>
      <c r="J269" s="41"/>
      <c r="K269" s="41"/>
      <c r="L269" s="42"/>
      <c r="M269" s="43"/>
      <c r="N269" s="43"/>
      <c r="O269" s="43"/>
      <c r="P269" s="42"/>
      <c r="Q269" s="43"/>
      <c r="R269" s="42"/>
      <c r="S269" s="42"/>
      <c r="T269" s="43">
        <v>1</v>
      </c>
      <c r="U269" s="43"/>
      <c r="V269" s="43"/>
      <c r="W269" s="43"/>
      <c r="X269" s="44"/>
      <c r="Y269" s="44"/>
      <c r="Z269" s="44"/>
      <c r="AA269" s="44"/>
      <c r="AB269" s="43"/>
      <c r="AC269" s="43"/>
      <c r="AD269" s="43"/>
      <c r="AE269" s="43"/>
      <c r="AF269" s="42" t="s">
        <v>459</v>
      </c>
      <c r="AG269" s="32">
        <f t="shared" si="21"/>
        <v>232</v>
      </c>
      <c r="AH269" s="32">
        <v>232</v>
      </c>
    </row>
    <row r="270" spans="1:218" s="33" customFormat="1" ht="100" customHeight="1" x14ac:dyDescent="0.95">
      <c r="A270" s="34">
        <v>7</v>
      </c>
      <c r="B270" s="39" t="s">
        <v>285</v>
      </c>
      <c r="C270" s="40">
        <v>206016</v>
      </c>
      <c r="D270" s="40">
        <v>206223</v>
      </c>
      <c r="E270" s="34"/>
      <c r="F270" s="41">
        <v>7</v>
      </c>
      <c r="G270" s="41">
        <v>12</v>
      </c>
      <c r="H270" s="41">
        <v>13</v>
      </c>
      <c r="I270" s="41">
        <v>17</v>
      </c>
      <c r="J270" s="41"/>
      <c r="K270" s="41"/>
      <c r="L270" s="42"/>
      <c r="M270" s="43"/>
      <c r="N270" s="43"/>
      <c r="O270" s="44"/>
      <c r="P270" s="42">
        <v>1</v>
      </c>
      <c r="Q270" s="43"/>
      <c r="R270" s="42"/>
      <c r="S270" s="42">
        <v>1</v>
      </c>
      <c r="T270" s="43"/>
      <c r="U270" s="43"/>
      <c r="V270" s="43"/>
      <c r="W270" s="43"/>
      <c r="X270" s="44"/>
      <c r="Y270" s="43"/>
      <c r="Z270" s="44"/>
      <c r="AA270" s="43"/>
      <c r="AB270" s="43"/>
      <c r="AC270" s="43"/>
      <c r="AD270" s="43"/>
      <c r="AE270" s="43"/>
      <c r="AF270" s="42" t="s">
        <v>460</v>
      </c>
      <c r="AG270" s="32">
        <f t="shared" si="21"/>
        <v>207</v>
      </c>
      <c r="AH270" s="32">
        <v>207</v>
      </c>
    </row>
    <row r="271" spans="1:218" s="33" customFormat="1" ht="100" customHeight="1" x14ac:dyDescent="0.95">
      <c r="A271" s="34">
        <v>8</v>
      </c>
      <c r="B271" s="39" t="s">
        <v>286</v>
      </c>
      <c r="C271" s="40">
        <v>206223</v>
      </c>
      <c r="D271" s="40">
        <v>206630</v>
      </c>
      <c r="E271" s="40"/>
      <c r="F271" s="41">
        <v>7</v>
      </c>
      <c r="G271" s="41">
        <v>12</v>
      </c>
      <c r="H271" s="41">
        <v>13</v>
      </c>
      <c r="I271" s="41">
        <v>17</v>
      </c>
      <c r="J271" s="41"/>
      <c r="K271" s="41"/>
      <c r="L271" s="42"/>
      <c r="M271" s="43"/>
      <c r="N271" s="43"/>
      <c r="O271" s="43">
        <v>1</v>
      </c>
      <c r="P271" s="42"/>
      <c r="Q271" s="43"/>
      <c r="R271" s="42"/>
      <c r="S271" s="42">
        <v>1</v>
      </c>
      <c r="T271" s="43">
        <v>1</v>
      </c>
      <c r="U271" s="43"/>
      <c r="V271" s="43"/>
      <c r="W271" s="43"/>
      <c r="X271" s="44"/>
      <c r="Y271" s="44"/>
      <c r="Z271" s="44"/>
      <c r="AA271" s="44"/>
      <c r="AB271" s="43"/>
      <c r="AC271" s="43"/>
      <c r="AD271" s="43"/>
      <c r="AE271" s="43"/>
      <c r="AF271" s="42" t="s">
        <v>461</v>
      </c>
      <c r="AG271" s="32">
        <f t="shared" si="21"/>
        <v>407</v>
      </c>
      <c r="AH271" s="32">
        <v>407</v>
      </c>
    </row>
    <row r="272" spans="1:218" s="33" customFormat="1" ht="100" customHeight="1" x14ac:dyDescent="0.95">
      <c r="A272" s="34">
        <v>9</v>
      </c>
      <c r="B272" s="39" t="s">
        <v>287</v>
      </c>
      <c r="C272" s="40">
        <v>206630</v>
      </c>
      <c r="D272" s="40">
        <v>206836</v>
      </c>
      <c r="E272" s="34"/>
      <c r="F272" s="41">
        <v>7</v>
      </c>
      <c r="G272" s="41">
        <v>12</v>
      </c>
      <c r="H272" s="41">
        <v>13</v>
      </c>
      <c r="I272" s="41">
        <v>17</v>
      </c>
      <c r="J272" s="41"/>
      <c r="K272" s="41"/>
      <c r="L272" s="42"/>
      <c r="M272" s="43"/>
      <c r="N272" s="43"/>
      <c r="O272" s="43"/>
      <c r="P272" s="42">
        <v>1</v>
      </c>
      <c r="Q272" s="43"/>
      <c r="R272" s="42"/>
      <c r="S272" s="42">
        <v>1</v>
      </c>
      <c r="T272" s="43"/>
      <c r="U272" s="43"/>
      <c r="V272" s="43"/>
      <c r="W272" s="43"/>
      <c r="X272" s="44"/>
      <c r="Y272" s="43"/>
      <c r="Z272" s="44"/>
      <c r="AA272" s="43"/>
      <c r="AB272" s="43"/>
      <c r="AC272" s="43"/>
      <c r="AD272" s="43"/>
      <c r="AE272" s="43"/>
      <c r="AF272" s="42" t="s">
        <v>462</v>
      </c>
      <c r="AG272" s="32">
        <f t="shared" si="21"/>
        <v>206</v>
      </c>
      <c r="AH272" s="32">
        <v>206</v>
      </c>
    </row>
    <row r="273" spans="1:34" s="33" customFormat="1" ht="100" customHeight="1" x14ac:dyDescent="0.95">
      <c r="A273" s="34">
        <v>10</v>
      </c>
      <c r="B273" s="39" t="s">
        <v>288</v>
      </c>
      <c r="C273" s="40">
        <v>206836</v>
      </c>
      <c r="D273" s="40">
        <v>207412</v>
      </c>
      <c r="E273" s="34"/>
      <c r="F273" s="41">
        <v>7</v>
      </c>
      <c r="G273" s="41">
        <v>12</v>
      </c>
      <c r="H273" s="41">
        <v>13</v>
      </c>
      <c r="I273" s="41">
        <v>17</v>
      </c>
      <c r="J273" s="41"/>
      <c r="K273" s="41"/>
      <c r="L273" s="42"/>
      <c r="M273" s="43"/>
      <c r="N273" s="44"/>
      <c r="O273" s="43"/>
      <c r="P273" s="42"/>
      <c r="Q273" s="43"/>
      <c r="R273" s="42">
        <v>3</v>
      </c>
      <c r="S273" s="42"/>
      <c r="T273" s="43"/>
      <c r="U273" s="43"/>
      <c r="V273" s="43"/>
      <c r="W273" s="43"/>
      <c r="X273" s="46"/>
      <c r="Y273" s="44"/>
      <c r="Z273" s="46"/>
      <c r="AA273" s="44"/>
      <c r="AB273" s="43"/>
      <c r="AC273" s="43"/>
      <c r="AD273" s="43">
        <v>6</v>
      </c>
      <c r="AE273" s="43"/>
      <c r="AF273" s="42" t="s">
        <v>463</v>
      </c>
      <c r="AG273" s="32">
        <f t="shared" si="21"/>
        <v>576</v>
      </c>
      <c r="AH273" s="32">
        <v>576</v>
      </c>
    </row>
    <row r="274" spans="1:34" s="33" customFormat="1" ht="100" customHeight="1" x14ac:dyDescent="0.95">
      <c r="A274" s="34">
        <v>11</v>
      </c>
      <c r="B274" s="39" t="s">
        <v>289</v>
      </c>
      <c r="C274" s="40">
        <v>207412</v>
      </c>
      <c r="D274" s="40">
        <v>207630</v>
      </c>
      <c r="E274" s="34"/>
      <c r="F274" s="41">
        <v>7</v>
      </c>
      <c r="G274" s="41">
        <v>12</v>
      </c>
      <c r="H274" s="41">
        <v>13</v>
      </c>
      <c r="I274" s="41">
        <v>17</v>
      </c>
      <c r="J274" s="41"/>
      <c r="K274" s="41"/>
      <c r="L274" s="42"/>
      <c r="M274" s="43"/>
      <c r="N274" s="44"/>
      <c r="O274" s="44"/>
      <c r="P274" s="42">
        <v>1</v>
      </c>
      <c r="Q274" s="43"/>
      <c r="R274" s="42"/>
      <c r="S274" s="42">
        <v>2</v>
      </c>
      <c r="T274" s="43"/>
      <c r="U274" s="43"/>
      <c r="V274" s="43"/>
      <c r="W274" s="43"/>
      <c r="X274" s="44"/>
      <c r="Y274" s="44"/>
      <c r="Z274" s="44"/>
      <c r="AA274" s="44"/>
      <c r="AB274" s="43"/>
      <c r="AC274" s="43"/>
      <c r="AD274" s="43"/>
      <c r="AE274" s="43"/>
      <c r="AF274" s="42" t="s">
        <v>464</v>
      </c>
      <c r="AG274" s="32">
        <f t="shared" si="21"/>
        <v>218</v>
      </c>
      <c r="AH274" s="32">
        <v>218</v>
      </c>
    </row>
    <row r="275" spans="1:34" s="33" customFormat="1" ht="100" customHeight="1" x14ac:dyDescent="0.95">
      <c r="A275" s="34">
        <v>12</v>
      </c>
      <c r="B275" s="39" t="s">
        <v>290</v>
      </c>
      <c r="C275" s="40">
        <v>207630</v>
      </c>
      <c r="D275" s="34">
        <v>207831</v>
      </c>
      <c r="E275" s="34"/>
      <c r="F275" s="41">
        <v>7</v>
      </c>
      <c r="G275" s="41">
        <v>12</v>
      </c>
      <c r="H275" s="41">
        <v>13</v>
      </c>
      <c r="I275" s="41">
        <v>17</v>
      </c>
      <c r="J275" s="41"/>
      <c r="K275" s="41"/>
      <c r="L275" s="42"/>
      <c r="M275" s="43"/>
      <c r="N275" s="47"/>
      <c r="O275" s="44"/>
      <c r="P275" s="42">
        <v>1</v>
      </c>
      <c r="Q275" s="43"/>
      <c r="R275" s="42"/>
      <c r="S275" s="42">
        <v>1</v>
      </c>
      <c r="T275" s="43"/>
      <c r="U275" s="43"/>
      <c r="V275" s="43"/>
      <c r="W275" s="43"/>
      <c r="X275" s="43"/>
      <c r="Y275" s="43"/>
      <c r="Z275" s="44"/>
      <c r="AA275" s="44"/>
      <c r="AB275" s="43"/>
      <c r="AC275" s="43"/>
      <c r="AD275" s="43"/>
      <c r="AE275" s="43"/>
      <c r="AF275" s="42" t="s">
        <v>465</v>
      </c>
      <c r="AG275" s="32">
        <f t="shared" si="21"/>
        <v>201</v>
      </c>
      <c r="AH275" s="32">
        <v>201</v>
      </c>
    </row>
    <row r="276" spans="1:34" s="33" customFormat="1" ht="100" customHeight="1" x14ac:dyDescent="0.95">
      <c r="A276" s="34">
        <v>13</v>
      </c>
      <c r="B276" s="48" t="s">
        <v>291</v>
      </c>
      <c r="C276" s="50"/>
      <c r="D276" s="50"/>
      <c r="E276" s="49"/>
      <c r="F276" s="51"/>
      <c r="G276" s="51"/>
      <c r="H276" s="51"/>
      <c r="I276" s="51"/>
      <c r="J276" s="51"/>
      <c r="K276" s="51"/>
      <c r="L276" s="52"/>
      <c r="M276" s="53"/>
      <c r="N276" s="53"/>
      <c r="O276" s="54"/>
      <c r="P276" s="52"/>
      <c r="Q276" s="53"/>
      <c r="R276" s="52"/>
      <c r="S276" s="52"/>
      <c r="T276" s="53"/>
      <c r="U276" s="53"/>
      <c r="V276" s="53"/>
      <c r="W276" s="53"/>
      <c r="X276" s="54"/>
      <c r="Y276" s="54"/>
      <c r="Z276" s="54"/>
      <c r="AA276" s="54"/>
      <c r="AB276" s="53"/>
      <c r="AC276" s="53"/>
      <c r="AD276" s="53"/>
      <c r="AE276" s="53"/>
      <c r="AF276" s="52" t="s">
        <v>100</v>
      </c>
      <c r="AG276" s="32">
        <f t="shared" si="21"/>
        <v>0</v>
      </c>
      <c r="AH276" s="32" t="s">
        <v>213</v>
      </c>
    </row>
    <row r="277" spans="1:34" s="33" customFormat="1" ht="100" customHeight="1" x14ac:dyDescent="0.95">
      <c r="A277" s="34">
        <v>14</v>
      </c>
      <c r="B277" s="39" t="s">
        <v>292</v>
      </c>
      <c r="C277" s="34">
        <v>207831</v>
      </c>
      <c r="D277" s="34">
        <v>208038</v>
      </c>
      <c r="E277" s="34"/>
      <c r="F277" s="41">
        <v>7</v>
      </c>
      <c r="G277" s="41">
        <v>12</v>
      </c>
      <c r="H277" s="41">
        <v>13</v>
      </c>
      <c r="I277" s="41">
        <v>17</v>
      </c>
      <c r="J277" s="41"/>
      <c r="K277" s="41"/>
      <c r="L277" s="42"/>
      <c r="M277" s="42"/>
      <c r="N277" s="43"/>
      <c r="O277" s="44"/>
      <c r="P277" s="42">
        <v>1</v>
      </c>
      <c r="Q277" s="43"/>
      <c r="R277" s="42"/>
      <c r="S277" s="42"/>
      <c r="T277" s="43">
        <v>1</v>
      </c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2" t="s">
        <v>466</v>
      </c>
      <c r="AG277" s="32">
        <f t="shared" si="21"/>
        <v>207</v>
      </c>
      <c r="AH277" s="32">
        <v>207</v>
      </c>
    </row>
    <row r="278" spans="1:34" s="33" customFormat="1" ht="100" customHeight="1" x14ac:dyDescent="0.95">
      <c r="A278" s="34">
        <v>15</v>
      </c>
      <c r="B278" s="39" t="s">
        <v>293</v>
      </c>
      <c r="C278" s="34">
        <v>208038</v>
      </c>
      <c r="D278" s="34">
        <v>208038</v>
      </c>
      <c r="E278" s="34"/>
      <c r="F278" s="41">
        <v>7</v>
      </c>
      <c r="G278" s="41">
        <v>12</v>
      </c>
      <c r="H278" s="41">
        <v>13</v>
      </c>
      <c r="I278" s="41">
        <v>17</v>
      </c>
      <c r="J278" s="41"/>
      <c r="K278" s="41"/>
      <c r="L278" s="42"/>
      <c r="M278" s="43"/>
      <c r="N278" s="43"/>
      <c r="O278" s="44"/>
      <c r="P278" s="42">
        <v>2</v>
      </c>
      <c r="Q278" s="43"/>
      <c r="R278" s="42">
        <v>2</v>
      </c>
      <c r="S278" s="42"/>
      <c r="T278" s="43"/>
      <c r="U278" s="43"/>
      <c r="V278" s="43"/>
      <c r="W278" s="43"/>
      <c r="X278" s="44"/>
      <c r="Y278" s="44"/>
      <c r="Z278" s="44"/>
      <c r="AA278" s="44"/>
      <c r="AB278" s="43"/>
      <c r="AC278" s="43"/>
      <c r="AD278" s="43">
        <v>4</v>
      </c>
      <c r="AE278" s="43"/>
      <c r="AF278" s="42" t="s">
        <v>467</v>
      </c>
      <c r="AG278" s="32">
        <f t="shared" si="21"/>
        <v>0</v>
      </c>
      <c r="AH278" s="32" t="s">
        <v>215</v>
      </c>
    </row>
    <row r="279" spans="1:34" s="33" customFormat="1" ht="100" customHeight="1" x14ac:dyDescent="0.95">
      <c r="A279" s="34">
        <v>16</v>
      </c>
      <c r="B279" s="39" t="s">
        <v>294</v>
      </c>
      <c r="C279" s="34">
        <v>208038</v>
      </c>
      <c r="D279" s="34">
        <v>208817</v>
      </c>
      <c r="E279" s="34"/>
      <c r="F279" s="41">
        <v>7</v>
      </c>
      <c r="G279" s="41">
        <v>12</v>
      </c>
      <c r="H279" s="41">
        <v>13</v>
      </c>
      <c r="I279" s="41">
        <v>17</v>
      </c>
      <c r="J279" s="41"/>
      <c r="K279" s="41"/>
      <c r="L279" s="42"/>
      <c r="M279" s="43"/>
      <c r="N279" s="43"/>
      <c r="O279" s="43"/>
      <c r="P279" s="42">
        <v>2</v>
      </c>
      <c r="Q279" s="43"/>
      <c r="R279" s="42">
        <v>2</v>
      </c>
      <c r="S279" s="42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>
        <v>4</v>
      </c>
      <c r="AE279" s="43"/>
      <c r="AF279" s="42" t="s">
        <v>468</v>
      </c>
      <c r="AG279" s="32">
        <f t="shared" si="21"/>
        <v>779</v>
      </c>
      <c r="AH279" s="32">
        <v>779</v>
      </c>
    </row>
    <row r="280" spans="1:34" s="33" customFormat="1" ht="100" customHeight="1" x14ac:dyDescent="0.95">
      <c r="A280" s="34">
        <v>17</v>
      </c>
      <c r="B280" s="39" t="s">
        <v>295</v>
      </c>
      <c r="C280" s="34">
        <v>208817</v>
      </c>
      <c r="D280" s="40">
        <v>209204</v>
      </c>
      <c r="E280" s="34"/>
      <c r="F280" s="41">
        <v>7</v>
      </c>
      <c r="G280" s="41">
        <v>12</v>
      </c>
      <c r="H280" s="41">
        <v>13</v>
      </c>
      <c r="I280" s="41">
        <v>17</v>
      </c>
      <c r="J280" s="41"/>
      <c r="K280" s="41"/>
      <c r="L280" s="42"/>
      <c r="M280" s="43"/>
      <c r="N280" s="44"/>
      <c r="O280" s="44"/>
      <c r="P280" s="42">
        <v>2</v>
      </c>
      <c r="Q280" s="43"/>
      <c r="R280" s="42"/>
      <c r="S280" s="42">
        <v>2</v>
      </c>
      <c r="T280" s="43"/>
      <c r="U280" s="43"/>
      <c r="V280" s="43"/>
      <c r="W280" s="43"/>
      <c r="X280" s="44"/>
      <c r="Y280" s="43"/>
      <c r="Z280" s="44"/>
      <c r="AA280" s="43"/>
      <c r="AB280" s="43"/>
      <c r="AC280" s="43"/>
      <c r="AD280" s="43"/>
      <c r="AE280" s="43"/>
      <c r="AF280" s="42" t="s">
        <v>469</v>
      </c>
      <c r="AG280" s="32">
        <f t="shared" si="21"/>
        <v>387</v>
      </c>
      <c r="AH280" s="32">
        <v>387</v>
      </c>
    </row>
    <row r="281" spans="1:34" s="33" customFormat="1" ht="100" customHeight="1" x14ac:dyDescent="0.95">
      <c r="A281" s="34">
        <v>18</v>
      </c>
      <c r="B281" s="39" t="s">
        <v>296</v>
      </c>
      <c r="C281" s="40">
        <v>209204</v>
      </c>
      <c r="D281" s="34">
        <v>209315</v>
      </c>
      <c r="E281" s="34"/>
      <c r="F281" s="41">
        <v>7</v>
      </c>
      <c r="G281" s="41">
        <v>12</v>
      </c>
      <c r="H281" s="41">
        <v>13</v>
      </c>
      <c r="I281" s="41">
        <v>17</v>
      </c>
      <c r="J281" s="41"/>
      <c r="K281" s="41"/>
      <c r="L281" s="42">
        <v>2</v>
      </c>
      <c r="M281" s="43">
        <v>7</v>
      </c>
      <c r="N281" s="43"/>
      <c r="O281" s="44"/>
      <c r="P281" s="42"/>
      <c r="Q281" s="43"/>
      <c r="R281" s="42"/>
      <c r="S281" s="42"/>
      <c r="T281" s="43"/>
      <c r="U281" s="43"/>
      <c r="V281" s="43"/>
      <c r="W281" s="43"/>
      <c r="X281" s="44"/>
      <c r="Y281" s="44"/>
      <c r="Z281" s="44"/>
      <c r="AA281" s="44"/>
      <c r="AB281" s="43"/>
      <c r="AC281" s="43"/>
      <c r="AD281" s="43"/>
      <c r="AE281" s="43"/>
      <c r="AF281" s="42" t="s">
        <v>470</v>
      </c>
      <c r="AG281" s="32">
        <f t="shared" si="21"/>
        <v>111</v>
      </c>
      <c r="AH281" s="32">
        <v>111</v>
      </c>
    </row>
    <row r="282" spans="1:34" s="33" customFormat="1" ht="100" customHeight="1" x14ac:dyDescent="0.95">
      <c r="A282" s="34">
        <v>19</v>
      </c>
      <c r="B282" s="39" t="s">
        <v>297</v>
      </c>
      <c r="C282" s="34">
        <v>209315</v>
      </c>
      <c r="D282" s="40">
        <v>209532</v>
      </c>
      <c r="E282" s="34"/>
      <c r="F282" s="41">
        <v>7</v>
      </c>
      <c r="G282" s="41">
        <v>12</v>
      </c>
      <c r="H282" s="41">
        <v>13</v>
      </c>
      <c r="I282" s="41">
        <v>17</v>
      </c>
      <c r="J282" s="41"/>
      <c r="K282" s="41"/>
      <c r="L282" s="42"/>
      <c r="M282" s="43"/>
      <c r="N282" s="43"/>
      <c r="O282" s="44"/>
      <c r="P282" s="42">
        <v>1</v>
      </c>
      <c r="Q282" s="43">
        <v>1</v>
      </c>
      <c r="R282" s="42"/>
      <c r="S282" s="42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2" t="s">
        <v>489</v>
      </c>
      <c r="AG282" s="32">
        <f t="shared" si="21"/>
        <v>217</v>
      </c>
      <c r="AH282" s="32">
        <v>217</v>
      </c>
    </row>
    <row r="283" spans="1:34" s="33" customFormat="1" ht="100" customHeight="1" x14ac:dyDescent="0.95">
      <c r="A283" s="34">
        <v>20</v>
      </c>
      <c r="B283" s="45" t="s">
        <v>298</v>
      </c>
      <c r="C283" s="40">
        <v>209532</v>
      </c>
      <c r="D283" s="40">
        <v>209765</v>
      </c>
      <c r="E283" s="34"/>
      <c r="F283" s="41">
        <v>7</v>
      </c>
      <c r="G283" s="41">
        <v>12</v>
      </c>
      <c r="H283" s="41">
        <v>13</v>
      </c>
      <c r="I283" s="41">
        <v>17</v>
      </c>
      <c r="J283" s="41"/>
      <c r="K283" s="41"/>
      <c r="L283" s="42"/>
      <c r="M283" s="43"/>
      <c r="N283" s="43">
        <v>1</v>
      </c>
      <c r="O283" s="44"/>
      <c r="P283" s="42">
        <v>1</v>
      </c>
      <c r="Q283" s="43">
        <v>1</v>
      </c>
      <c r="R283" s="42"/>
      <c r="S283" s="42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2" t="s">
        <v>490</v>
      </c>
      <c r="AG283" s="32">
        <f t="shared" si="21"/>
        <v>233</v>
      </c>
      <c r="AH283" s="32">
        <v>233</v>
      </c>
    </row>
    <row r="284" spans="1:34" s="33" customFormat="1" ht="100" customHeight="1" x14ac:dyDescent="0.95">
      <c r="A284" s="34">
        <v>21</v>
      </c>
      <c r="B284" s="39" t="s">
        <v>299</v>
      </c>
      <c r="C284" s="40">
        <v>209765</v>
      </c>
      <c r="D284" s="34">
        <v>210231</v>
      </c>
      <c r="E284" s="34"/>
      <c r="F284" s="41">
        <v>7</v>
      </c>
      <c r="G284" s="41">
        <v>12</v>
      </c>
      <c r="H284" s="41">
        <v>13</v>
      </c>
      <c r="I284" s="41">
        <v>17</v>
      </c>
      <c r="J284" s="41"/>
      <c r="K284" s="41"/>
      <c r="L284" s="42"/>
      <c r="M284" s="42"/>
      <c r="N284" s="43"/>
      <c r="O284" s="43"/>
      <c r="P284" s="42"/>
      <c r="Q284" s="43">
        <v>2</v>
      </c>
      <c r="R284" s="42">
        <v>1</v>
      </c>
      <c r="S284" s="42"/>
      <c r="T284" s="43"/>
      <c r="U284" s="43"/>
      <c r="V284" s="43">
        <v>2</v>
      </c>
      <c r="W284" s="43">
        <v>2</v>
      </c>
      <c r="X284" s="43">
        <v>1</v>
      </c>
      <c r="Y284" s="43"/>
      <c r="Z284" s="43"/>
      <c r="AA284" s="43"/>
      <c r="AB284" s="43"/>
      <c r="AC284" s="43"/>
      <c r="AD284" s="43">
        <v>2</v>
      </c>
      <c r="AE284" s="43"/>
      <c r="AF284" s="42" t="s">
        <v>510</v>
      </c>
      <c r="AG284" s="32">
        <f t="shared" si="21"/>
        <v>466</v>
      </c>
      <c r="AH284" s="32">
        <v>466</v>
      </c>
    </row>
    <row r="285" spans="1:34" s="33" customFormat="1" ht="100" customHeight="1" x14ac:dyDescent="0.95">
      <c r="A285" s="34">
        <v>22</v>
      </c>
      <c r="B285" s="39" t="s">
        <v>300</v>
      </c>
      <c r="C285" s="34">
        <v>210231</v>
      </c>
      <c r="D285" s="34">
        <v>210635</v>
      </c>
      <c r="E285" s="34"/>
      <c r="F285" s="41">
        <v>7</v>
      </c>
      <c r="G285" s="41">
        <v>12</v>
      </c>
      <c r="H285" s="41">
        <v>13</v>
      </c>
      <c r="I285" s="41">
        <v>17</v>
      </c>
      <c r="J285" s="41"/>
      <c r="K285" s="41"/>
      <c r="L285" s="42"/>
      <c r="M285" s="43"/>
      <c r="N285" s="43"/>
      <c r="O285" s="43"/>
      <c r="P285" s="42">
        <v>1</v>
      </c>
      <c r="Q285" s="43"/>
      <c r="R285" s="42">
        <v>2</v>
      </c>
      <c r="S285" s="42"/>
      <c r="T285" s="43"/>
      <c r="U285" s="43"/>
      <c r="V285" s="43"/>
      <c r="W285" s="43"/>
      <c r="X285" s="44"/>
      <c r="Y285" s="43"/>
      <c r="Z285" s="44"/>
      <c r="AA285" s="43"/>
      <c r="AB285" s="43"/>
      <c r="AC285" s="43"/>
      <c r="AD285" s="43"/>
      <c r="AE285" s="43"/>
      <c r="AF285" s="42" t="s">
        <v>500</v>
      </c>
      <c r="AG285" s="32">
        <f t="shared" si="21"/>
        <v>404</v>
      </c>
      <c r="AH285" s="32">
        <v>404</v>
      </c>
    </row>
    <row r="286" spans="1:34" s="33" customFormat="1" ht="100" customHeight="1" x14ac:dyDescent="0.95">
      <c r="A286" s="34">
        <v>23</v>
      </c>
      <c r="B286" s="39" t="s">
        <v>301</v>
      </c>
      <c r="C286" s="34">
        <v>210635</v>
      </c>
      <c r="D286" s="40">
        <v>211028</v>
      </c>
      <c r="E286" s="34"/>
      <c r="F286" s="41">
        <v>7</v>
      </c>
      <c r="G286" s="41">
        <v>12</v>
      </c>
      <c r="H286" s="41">
        <v>13</v>
      </c>
      <c r="I286" s="41">
        <v>17</v>
      </c>
      <c r="J286" s="41"/>
      <c r="K286" s="41"/>
      <c r="L286" s="42"/>
      <c r="M286" s="43"/>
      <c r="N286" s="43"/>
      <c r="O286" s="43">
        <v>1</v>
      </c>
      <c r="P286" s="42">
        <v>1</v>
      </c>
      <c r="Q286" s="43"/>
      <c r="R286" s="42">
        <v>2</v>
      </c>
      <c r="S286" s="42"/>
      <c r="T286" s="43"/>
      <c r="U286" s="43"/>
      <c r="V286" s="43"/>
      <c r="W286" s="43"/>
      <c r="X286" s="44"/>
      <c r="Y286" s="44"/>
      <c r="Z286" s="44"/>
      <c r="AA286" s="44"/>
      <c r="AB286" s="43"/>
      <c r="AC286" s="43"/>
      <c r="AD286" s="43">
        <v>2</v>
      </c>
      <c r="AE286" s="43"/>
      <c r="AF286" s="42" t="s">
        <v>520</v>
      </c>
      <c r="AG286" s="32">
        <f t="shared" si="21"/>
        <v>393</v>
      </c>
      <c r="AH286" s="32">
        <v>393</v>
      </c>
    </row>
    <row r="287" spans="1:34" s="33" customFormat="1" ht="100" customHeight="1" x14ac:dyDescent="0.95">
      <c r="A287" s="34">
        <v>24</v>
      </c>
      <c r="B287" s="39" t="s">
        <v>302</v>
      </c>
      <c r="C287" s="40">
        <v>211028</v>
      </c>
      <c r="D287" s="40">
        <v>211422</v>
      </c>
      <c r="E287" s="34"/>
      <c r="F287" s="41">
        <v>7</v>
      </c>
      <c r="G287" s="41">
        <v>12</v>
      </c>
      <c r="H287" s="41">
        <v>13</v>
      </c>
      <c r="I287" s="41">
        <v>17</v>
      </c>
      <c r="J287" s="41"/>
      <c r="K287" s="41"/>
      <c r="L287" s="42"/>
      <c r="M287" s="43"/>
      <c r="N287" s="44"/>
      <c r="O287" s="43">
        <v>2</v>
      </c>
      <c r="P287" s="42"/>
      <c r="Q287" s="43"/>
      <c r="R287" s="42">
        <v>2</v>
      </c>
      <c r="S287" s="42"/>
      <c r="T287" s="43"/>
      <c r="U287" s="43"/>
      <c r="V287" s="43"/>
      <c r="W287" s="43"/>
      <c r="X287" s="44"/>
      <c r="Y287" s="44"/>
      <c r="Z287" s="44"/>
      <c r="AA287" s="44"/>
      <c r="AB287" s="43"/>
      <c r="AC287" s="43"/>
      <c r="AD287" s="43"/>
      <c r="AE287" s="43"/>
      <c r="AF287" s="42" t="s">
        <v>521</v>
      </c>
      <c r="AG287" s="32">
        <f t="shared" si="21"/>
        <v>394</v>
      </c>
      <c r="AH287" s="32">
        <v>394</v>
      </c>
    </row>
    <row r="288" spans="1:34" s="33" customFormat="1" ht="100" customHeight="1" x14ac:dyDescent="0.95">
      <c r="A288" s="34">
        <v>25</v>
      </c>
      <c r="B288" s="39" t="s">
        <v>303</v>
      </c>
      <c r="C288" s="40">
        <v>211422</v>
      </c>
      <c r="D288" s="34">
        <v>211831</v>
      </c>
      <c r="E288" s="34"/>
      <c r="F288" s="41">
        <v>7</v>
      </c>
      <c r="G288" s="41">
        <v>12</v>
      </c>
      <c r="H288" s="41">
        <v>13</v>
      </c>
      <c r="I288" s="41">
        <v>17</v>
      </c>
      <c r="J288" s="41"/>
      <c r="K288" s="41"/>
      <c r="L288" s="42"/>
      <c r="M288" s="43"/>
      <c r="N288" s="47"/>
      <c r="O288" s="43">
        <v>2</v>
      </c>
      <c r="P288" s="42"/>
      <c r="Q288" s="43"/>
      <c r="R288" s="42"/>
      <c r="S288" s="42">
        <v>1</v>
      </c>
      <c r="T288" s="43">
        <v>1</v>
      </c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2" t="s">
        <v>522</v>
      </c>
      <c r="AG288" s="32">
        <f t="shared" si="21"/>
        <v>409</v>
      </c>
      <c r="AH288" s="32">
        <v>409</v>
      </c>
    </row>
    <row r="289" spans="1:218" s="33" customFormat="1" ht="100" customHeight="1" x14ac:dyDescent="0.95">
      <c r="A289" s="34">
        <v>26</v>
      </c>
      <c r="B289" s="39" t="s">
        <v>304</v>
      </c>
      <c r="C289" s="34">
        <v>211831</v>
      </c>
      <c r="D289" s="34">
        <v>212222</v>
      </c>
      <c r="E289" s="34"/>
      <c r="F289" s="41">
        <v>7</v>
      </c>
      <c r="G289" s="41">
        <v>12</v>
      </c>
      <c r="H289" s="41">
        <v>13</v>
      </c>
      <c r="I289" s="41">
        <v>17</v>
      </c>
      <c r="J289" s="41"/>
      <c r="K289" s="41"/>
      <c r="L289" s="42"/>
      <c r="M289" s="43"/>
      <c r="N289" s="47"/>
      <c r="O289" s="44"/>
      <c r="P289" s="42"/>
      <c r="Q289" s="43"/>
      <c r="R289" s="42">
        <v>2</v>
      </c>
      <c r="S289" s="42"/>
      <c r="T289" s="43"/>
      <c r="U289" s="43"/>
      <c r="V289" s="43"/>
      <c r="W289" s="43"/>
      <c r="X289" s="43"/>
      <c r="Y289" s="43">
        <v>2</v>
      </c>
      <c r="Z289" s="43"/>
      <c r="AA289" s="43"/>
      <c r="AB289" s="43"/>
      <c r="AC289" s="43">
        <v>4</v>
      </c>
      <c r="AD289" s="43">
        <v>2</v>
      </c>
      <c r="AE289" s="43"/>
      <c r="AF289" s="42" t="s">
        <v>533</v>
      </c>
      <c r="AG289" s="32">
        <f t="shared" si="21"/>
        <v>391</v>
      </c>
      <c r="AH289" s="32">
        <v>391</v>
      </c>
    </row>
    <row r="290" spans="1:218" s="33" customFormat="1" ht="100" customHeight="1" x14ac:dyDescent="0.95">
      <c r="A290" s="34">
        <v>27</v>
      </c>
      <c r="B290" s="45" t="s">
        <v>305</v>
      </c>
      <c r="C290" s="34">
        <v>212222</v>
      </c>
      <c r="D290" s="34">
        <v>212632</v>
      </c>
      <c r="E290" s="34"/>
      <c r="F290" s="41">
        <v>7</v>
      </c>
      <c r="G290" s="41">
        <v>12</v>
      </c>
      <c r="H290" s="41">
        <v>13</v>
      </c>
      <c r="I290" s="41">
        <v>17</v>
      </c>
      <c r="J290" s="41"/>
      <c r="K290" s="41"/>
      <c r="L290" s="42"/>
      <c r="M290" s="43"/>
      <c r="N290" s="47"/>
      <c r="O290" s="44"/>
      <c r="P290" s="42"/>
      <c r="Q290" s="43"/>
      <c r="R290" s="42"/>
      <c r="S290" s="42"/>
      <c r="T290" s="43">
        <v>1</v>
      </c>
      <c r="U290" s="43"/>
      <c r="V290" s="43"/>
      <c r="W290" s="43"/>
      <c r="X290" s="43"/>
      <c r="Y290" s="43">
        <v>2</v>
      </c>
      <c r="Z290" s="43"/>
      <c r="AA290" s="43"/>
      <c r="AB290" s="43"/>
      <c r="AC290" s="43">
        <v>4</v>
      </c>
      <c r="AD290" s="43"/>
      <c r="AE290" s="43"/>
      <c r="AF290" s="42" t="s">
        <v>534</v>
      </c>
      <c r="AG290" s="32">
        <f t="shared" si="21"/>
        <v>410</v>
      </c>
      <c r="AH290" s="32">
        <v>410</v>
      </c>
    </row>
    <row r="291" spans="1:218" s="33" customFormat="1" ht="100" customHeight="1" x14ac:dyDescent="0.95">
      <c r="A291" s="34">
        <v>26</v>
      </c>
      <c r="B291" s="39" t="s">
        <v>306</v>
      </c>
      <c r="C291" s="34">
        <v>212632</v>
      </c>
      <c r="D291" s="34">
        <v>212845</v>
      </c>
      <c r="E291" s="34"/>
      <c r="F291" s="41">
        <v>7</v>
      </c>
      <c r="G291" s="41">
        <v>12</v>
      </c>
      <c r="H291" s="41">
        <v>13</v>
      </c>
      <c r="I291" s="41">
        <v>17</v>
      </c>
      <c r="J291" s="41"/>
      <c r="K291" s="41"/>
      <c r="L291" s="42"/>
      <c r="M291" s="43"/>
      <c r="N291" s="47"/>
      <c r="O291" s="44"/>
      <c r="P291" s="42"/>
      <c r="Q291" s="43"/>
      <c r="R291" s="42"/>
      <c r="S291" s="42"/>
      <c r="T291" s="43">
        <v>1</v>
      </c>
      <c r="U291" s="43"/>
      <c r="V291" s="43"/>
      <c r="W291" s="43"/>
      <c r="X291" s="43"/>
      <c r="Y291" s="43">
        <v>1</v>
      </c>
      <c r="Z291" s="43"/>
      <c r="AA291" s="43"/>
      <c r="AB291" s="43"/>
      <c r="AC291" s="43"/>
      <c r="AD291" s="43"/>
      <c r="AE291" s="43"/>
      <c r="AF291" s="42" t="s">
        <v>540</v>
      </c>
      <c r="AG291" s="32">
        <f t="shared" si="21"/>
        <v>213</v>
      </c>
      <c r="AH291" s="32">
        <v>213</v>
      </c>
    </row>
    <row r="292" spans="1:218" s="33" customFormat="1" ht="100" customHeight="1" x14ac:dyDescent="0.95">
      <c r="A292" s="34">
        <v>27</v>
      </c>
      <c r="B292" s="93" t="s">
        <v>307</v>
      </c>
      <c r="C292" s="105"/>
      <c r="D292" s="100"/>
      <c r="E292" s="100"/>
      <c r="F292" s="101">
        <v>7</v>
      </c>
      <c r="G292" s="101">
        <v>12</v>
      </c>
      <c r="H292" s="101">
        <v>14</v>
      </c>
      <c r="I292" s="101">
        <v>16</v>
      </c>
      <c r="J292" s="101"/>
      <c r="K292" s="101"/>
      <c r="L292" s="102"/>
      <c r="M292" s="103"/>
      <c r="N292" s="107"/>
      <c r="O292" s="104"/>
      <c r="P292" s="102"/>
      <c r="Q292" s="103"/>
      <c r="R292" s="102"/>
      <c r="S292" s="102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2" t="s">
        <v>107</v>
      </c>
      <c r="AG292" s="32">
        <f t="shared" si="21"/>
        <v>0</v>
      </c>
      <c r="AH292" s="32" t="s">
        <v>214</v>
      </c>
    </row>
    <row r="293" spans="1:218" s="33" customFormat="1" ht="100" customHeight="1" x14ac:dyDescent="0.95">
      <c r="A293" s="34">
        <v>28</v>
      </c>
      <c r="B293" s="93" t="s">
        <v>308</v>
      </c>
      <c r="C293" s="105"/>
      <c r="D293" s="105"/>
      <c r="E293" s="100"/>
      <c r="F293" s="101">
        <v>7</v>
      </c>
      <c r="G293" s="101">
        <v>12</v>
      </c>
      <c r="H293" s="101">
        <v>14</v>
      </c>
      <c r="I293" s="101">
        <v>16</v>
      </c>
      <c r="J293" s="101"/>
      <c r="K293" s="101"/>
      <c r="L293" s="102"/>
      <c r="M293" s="103"/>
      <c r="N293" s="103"/>
      <c r="O293" s="103"/>
      <c r="P293" s="102"/>
      <c r="Q293" s="103"/>
      <c r="R293" s="102"/>
      <c r="S293" s="102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2" t="s">
        <v>107</v>
      </c>
      <c r="AG293" s="32">
        <f t="shared" si="21"/>
        <v>0</v>
      </c>
      <c r="AH293" s="32" t="s">
        <v>214</v>
      </c>
    </row>
    <row r="294" spans="1:218" s="33" customFormat="1" ht="100" customHeight="1" thickBot="1" x14ac:dyDescent="1">
      <c r="A294" s="34">
        <v>28</v>
      </c>
      <c r="B294" s="39" t="s">
        <v>309</v>
      </c>
      <c r="C294" s="34">
        <v>212845</v>
      </c>
      <c r="D294" s="40">
        <v>213045</v>
      </c>
      <c r="E294" s="34"/>
      <c r="F294" s="41">
        <v>7</v>
      </c>
      <c r="G294" s="41">
        <v>12</v>
      </c>
      <c r="H294" s="41">
        <v>13</v>
      </c>
      <c r="I294" s="41">
        <v>17</v>
      </c>
      <c r="J294" s="41"/>
      <c r="K294" s="41"/>
      <c r="L294" s="42"/>
      <c r="M294" s="43"/>
      <c r="N294" s="43"/>
      <c r="O294" s="43">
        <v>1</v>
      </c>
      <c r="P294" s="42"/>
      <c r="Q294" s="43"/>
      <c r="R294" s="42">
        <v>1</v>
      </c>
      <c r="S294" s="42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2" t="s">
        <v>545</v>
      </c>
      <c r="AG294" s="32">
        <f t="shared" si="21"/>
        <v>200</v>
      </c>
      <c r="AH294" s="32">
        <v>200</v>
      </c>
    </row>
    <row r="295" spans="1:218" s="67" customFormat="1" ht="50.5" thickTop="1" thickBot="1" x14ac:dyDescent="1">
      <c r="A295" s="317" t="s">
        <v>22</v>
      </c>
      <c r="B295" s="318"/>
      <c r="C295" s="57"/>
      <c r="D295" s="58"/>
      <c r="E295" s="59"/>
      <c r="F295" s="60"/>
      <c r="G295" s="61"/>
      <c r="H295" s="61"/>
      <c r="I295" s="61"/>
      <c r="J295" s="61"/>
      <c r="K295" s="62"/>
      <c r="L295" s="63">
        <f t="shared" ref="L295:AD295" si="22">SUM(L264:L294)</f>
        <v>2</v>
      </c>
      <c r="M295" s="64">
        <f t="shared" si="22"/>
        <v>7</v>
      </c>
      <c r="N295" s="65">
        <f t="shared" si="22"/>
        <v>4</v>
      </c>
      <c r="O295" s="65">
        <f t="shared" si="22"/>
        <v>7</v>
      </c>
      <c r="P295" s="63">
        <f t="shared" si="22"/>
        <v>15</v>
      </c>
      <c r="Q295" s="64">
        <f t="shared" si="22"/>
        <v>4</v>
      </c>
      <c r="R295" s="63">
        <f t="shared" si="22"/>
        <v>21</v>
      </c>
      <c r="S295" s="63">
        <f t="shared" si="22"/>
        <v>11</v>
      </c>
      <c r="T295" s="64">
        <f t="shared" si="22"/>
        <v>11</v>
      </c>
      <c r="U295" s="64">
        <f t="shared" ref="U295:V295" si="23">SUM(U264:U294)</f>
        <v>2</v>
      </c>
      <c r="V295" s="64">
        <f t="shared" si="23"/>
        <v>2</v>
      </c>
      <c r="W295" s="64">
        <f t="shared" si="22"/>
        <v>2</v>
      </c>
      <c r="X295" s="66">
        <f t="shared" si="22"/>
        <v>1</v>
      </c>
      <c r="Y295" s="66">
        <f t="shared" si="22"/>
        <v>5</v>
      </c>
      <c r="Z295" s="66">
        <f t="shared" si="22"/>
        <v>0</v>
      </c>
      <c r="AA295" s="66">
        <f t="shared" si="22"/>
        <v>0</v>
      </c>
      <c r="AB295" s="64">
        <f t="shared" si="22"/>
        <v>0</v>
      </c>
      <c r="AC295" s="64">
        <f t="shared" si="22"/>
        <v>28</v>
      </c>
      <c r="AD295" s="64">
        <f t="shared" si="22"/>
        <v>24</v>
      </c>
      <c r="AE295" s="63">
        <f>SUM(AE263:AE294)</f>
        <v>0</v>
      </c>
      <c r="AF295" s="63"/>
      <c r="AG295" s="32"/>
      <c r="AH295" s="32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</row>
    <row r="296" spans="1:218" s="67" customFormat="1" ht="47.25" customHeight="1" thickTop="1" thickBot="1" x14ac:dyDescent="1">
      <c r="A296" s="319"/>
      <c r="B296" s="320"/>
      <c r="C296" s="68"/>
      <c r="D296" s="69"/>
      <c r="E296" s="70"/>
      <c r="F296" s="323"/>
      <c r="G296" s="324"/>
      <c r="H296" s="324"/>
      <c r="I296" s="324"/>
      <c r="J296" s="324"/>
      <c r="K296" s="69"/>
      <c r="L296" s="292" t="s">
        <v>168</v>
      </c>
      <c r="M296" s="294" t="s">
        <v>46</v>
      </c>
      <c r="N296" s="292" t="s">
        <v>313</v>
      </c>
      <c r="O296" s="294" t="s">
        <v>48</v>
      </c>
      <c r="P296" s="294" t="s">
        <v>35</v>
      </c>
      <c r="Q296" s="338" t="s">
        <v>28</v>
      </c>
      <c r="R296" s="294" t="s">
        <v>53</v>
      </c>
      <c r="S296" s="294" t="s">
        <v>57</v>
      </c>
      <c r="T296" s="294" t="s">
        <v>58</v>
      </c>
      <c r="U296" s="294" t="s">
        <v>328</v>
      </c>
      <c r="V296" s="294" t="s">
        <v>333</v>
      </c>
      <c r="W296" s="294" t="s">
        <v>507</v>
      </c>
      <c r="X296" s="292" t="s">
        <v>509</v>
      </c>
      <c r="Y296" s="294" t="s">
        <v>532</v>
      </c>
      <c r="Z296" s="292" t="s">
        <v>33</v>
      </c>
      <c r="AA296" s="294" t="s">
        <v>141</v>
      </c>
      <c r="AB296" s="294" t="s">
        <v>200</v>
      </c>
      <c r="AC296" s="294" t="s">
        <v>535</v>
      </c>
      <c r="AD296" s="294" t="s">
        <v>403</v>
      </c>
      <c r="AE296" s="329"/>
      <c r="AF296" s="294" t="s">
        <v>23</v>
      </c>
      <c r="AG296" s="32"/>
      <c r="AH296" s="32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</row>
    <row r="297" spans="1:218" s="67" customFormat="1" ht="183.75" customHeight="1" thickTop="1" x14ac:dyDescent="0.95">
      <c r="A297" s="319"/>
      <c r="B297" s="320"/>
      <c r="C297" s="68"/>
      <c r="D297" s="69"/>
      <c r="E297" s="70"/>
      <c r="F297" s="71"/>
      <c r="G297" s="325"/>
      <c r="H297" s="325"/>
      <c r="I297" s="325"/>
      <c r="J297" s="325"/>
      <c r="K297" s="70"/>
      <c r="L297" s="293"/>
      <c r="M297" s="295"/>
      <c r="N297" s="293"/>
      <c r="O297" s="295"/>
      <c r="P297" s="295"/>
      <c r="Q297" s="339"/>
      <c r="R297" s="295"/>
      <c r="S297" s="295"/>
      <c r="T297" s="295"/>
      <c r="U297" s="295"/>
      <c r="V297" s="295"/>
      <c r="W297" s="295"/>
      <c r="X297" s="293"/>
      <c r="Y297" s="295"/>
      <c r="Z297" s="293"/>
      <c r="AA297" s="295"/>
      <c r="AB297" s="295"/>
      <c r="AC297" s="295"/>
      <c r="AD297" s="295"/>
      <c r="AE297" s="330"/>
      <c r="AF297" s="295"/>
      <c r="AG297" s="32"/>
      <c r="AH297" s="32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</row>
    <row r="298" spans="1:218" s="67" customFormat="1" ht="49.5" x14ac:dyDescent="0.95">
      <c r="A298" s="321"/>
      <c r="B298" s="322"/>
      <c r="C298" s="72"/>
      <c r="D298" s="73"/>
      <c r="E298" s="74"/>
      <c r="F298" s="326"/>
      <c r="G298" s="327"/>
      <c r="H298" s="327"/>
      <c r="I298" s="327"/>
      <c r="J298" s="327"/>
      <c r="K298" s="328"/>
      <c r="L298" s="76">
        <f>L295*5600</f>
        <v>11200</v>
      </c>
      <c r="M298" s="76">
        <f>M295*4000</f>
        <v>28000</v>
      </c>
      <c r="N298" s="75">
        <f>N295*8000</f>
        <v>32000</v>
      </c>
      <c r="O298" s="77">
        <f>O295*38400</f>
        <v>268800</v>
      </c>
      <c r="P298" s="75">
        <f>P295*68000</f>
        <v>1020000</v>
      </c>
      <c r="Q298" s="78">
        <f>Q295*84000</f>
        <v>336000</v>
      </c>
      <c r="R298" s="75">
        <f>R295*76000</f>
        <v>1596000</v>
      </c>
      <c r="S298" s="76">
        <f>S295*84000</f>
        <v>924000</v>
      </c>
      <c r="T298" s="76">
        <f>T295*80000</f>
        <v>880000</v>
      </c>
      <c r="U298" s="76">
        <f>U295*9600</f>
        <v>19200</v>
      </c>
      <c r="V298" s="76">
        <f>V295*7200</f>
        <v>14400</v>
      </c>
      <c r="W298" s="76">
        <f>W295*64000</f>
        <v>128000</v>
      </c>
      <c r="X298" s="79">
        <f>X295*14400</f>
        <v>14400</v>
      </c>
      <c r="Y298" s="76">
        <f>Y295*16000</f>
        <v>80000</v>
      </c>
      <c r="Z298" s="79">
        <f>Z295*6500</f>
        <v>0</v>
      </c>
      <c r="AA298" s="76">
        <f>AA295*6000</f>
        <v>0</v>
      </c>
      <c r="AB298" s="76"/>
      <c r="AC298" s="76">
        <f>2*76000</f>
        <v>152000</v>
      </c>
      <c r="AD298" s="75">
        <f>3*76000</f>
        <v>228000</v>
      </c>
      <c r="AE298" s="80"/>
      <c r="AF298" s="75">
        <f>SUM(L298:AD298)</f>
        <v>5732000</v>
      </c>
      <c r="AG298" s="32"/>
      <c r="AH298" s="82"/>
    </row>
  </sheetData>
  <mergeCells count="414">
    <mergeCell ref="AD40:AD41"/>
    <mergeCell ref="W83:W84"/>
    <mergeCell ref="U83:U84"/>
    <mergeCell ref="Y219:Y220"/>
    <mergeCell ref="Z219:Z220"/>
    <mergeCell ref="AA219:AA220"/>
    <mergeCell ref="V83:V84"/>
    <mergeCell ref="V91:V92"/>
    <mergeCell ref="V126:V127"/>
    <mergeCell ref="V134:V135"/>
    <mergeCell ref="V169:V170"/>
    <mergeCell ref="V177:V178"/>
    <mergeCell ref="V212:V213"/>
    <mergeCell ref="L90:AD90"/>
    <mergeCell ref="AA126:AA127"/>
    <mergeCell ref="AB126:AB127"/>
    <mergeCell ref="AD126:AD127"/>
    <mergeCell ref="O169:O170"/>
    <mergeCell ref="U169:U170"/>
    <mergeCell ref="AD212:AD213"/>
    <mergeCell ref="AB219:AB220"/>
    <mergeCell ref="AC40:AC41"/>
    <mergeCell ref="AC83:AC84"/>
    <mergeCell ref="AB169:AB170"/>
    <mergeCell ref="A1:B1"/>
    <mergeCell ref="A2:B2"/>
    <mergeCell ref="I2:R2"/>
    <mergeCell ref="A3:B3"/>
    <mergeCell ref="A4:A6"/>
    <mergeCell ref="B4:B6"/>
    <mergeCell ref="C4:D4"/>
    <mergeCell ref="F4:K4"/>
    <mergeCell ref="L4:AD4"/>
    <mergeCell ref="P5:P6"/>
    <mergeCell ref="Q5:Q6"/>
    <mergeCell ref="R5:R6"/>
    <mergeCell ref="S5:S6"/>
    <mergeCell ref="T5:T6"/>
    <mergeCell ref="U5:U6"/>
    <mergeCell ref="V5:V6"/>
    <mergeCell ref="AE4:AE6"/>
    <mergeCell ref="AF4:AF6"/>
    <mergeCell ref="C5:C6"/>
    <mergeCell ref="D5:D6"/>
    <mergeCell ref="E5:E6"/>
    <mergeCell ref="F5:K5"/>
    <mergeCell ref="L5:L6"/>
    <mergeCell ref="M5:M6"/>
    <mergeCell ref="N5:N6"/>
    <mergeCell ref="O5:O6"/>
    <mergeCell ref="Y5:Y6"/>
    <mergeCell ref="Z5:Z6"/>
    <mergeCell ref="AA5:AA6"/>
    <mergeCell ref="AB5:AB6"/>
    <mergeCell ref="AD5:AD6"/>
    <mergeCell ref="W5:W6"/>
    <mergeCell ref="X5:X6"/>
    <mergeCell ref="AC5:AC6"/>
    <mergeCell ref="AE40:AE41"/>
    <mergeCell ref="AF40:AF41"/>
    <mergeCell ref="G41:J41"/>
    <mergeCell ref="F42:K42"/>
    <mergeCell ref="A44:B44"/>
    <mergeCell ref="W40:W41"/>
    <mergeCell ref="X40:X41"/>
    <mergeCell ref="Y40:Y41"/>
    <mergeCell ref="Z40:Z41"/>
    <mergeCell ref="AA40:AA41"/>
    <mergeCell ref="AB40:AB41"/>
    <mergeCell ref="O40:O41"/>
    <mergeCell ref="P40:P41"/>
    <mergeCell ref="Q40:Q41"/>
    <mergeCell ref="R40:R41"/>
    <mergeCell ref="S40:S41"/>
    <mergeCell ref="T40:T41"/>
    <mergeCell ref="A39:B42"/>
    <mergeCell ref="F40:J40"/>
    <mergeCell ref="L40:L41"/>
    <mergeCell ref="M40:M41"/>
    <mergeCell ref="N40:N41"/>
    <mergeCell ref="U40:U41"/>
    <mergeCell ref="V40:V41"/>
    <mergeCell ref="A45:B45"/>
    <mergeCell ref="I45:R45"/>
    <mergeCell ref="A46:B46"/>
    <mergeCell ref="A47:A49"/>
    <mergeCell ref="B47:B49"/>
    <mergeCell ref="C47:D47"/>
    <mergeCell ref="F47:K47"/>
    <mergeCell ref="L47:AD47"/>
    <mergeCell ref="P48:P49"/>
    <mergeCell ref="Q48:Q49"/>
    <mergeCell ref="U48:U49"/>
    <mergeCell ref="V48:V49"/>
    <mergeCell ref="AE47:AE49"/>
    <mergeCell ref="AF47:AF49"/>
    <mergeCell ref="C48:C49"/>
    <mergeCell ref="D48:D49"/>
    <mergeCell ref="E48:E49"/>
    <mergeCell ref="F48:K48"/>
    <mergeCell ref="L48:L49"/>
    <mergeCell ref="M48:M49"/>
    <mergeCell ref="N48:N49"/>
    <mergeCell ref="O48:O49"/>
    <mergeCell ref="Z48:Z49"/>
    <mergeCell ref="AA48:AA49"/>
    <mergeCell ref="AB48:AB49"/>
    <mergeCell ref="AD48:AD49"/>
    <mergeCell ref="W48:W49"/>
    <mergeCell ref="X48:X49"/>
    <mergeCell ref="Y48:Y49"/>
    <mergeCell ref="AC48:AC49"/>
    <mergeCell ref="A82:B85"/>
    <mergeCell ref="F83:J83"/>
    <mergeCell ref="L83:L84"/>
    <mergeCell ref="M83:M84"/>
    <mergeCell ref="N83:N84"/>
    <mergeCell ref="O83:O84"/>
    <mergeCell ref="R48:R49"/>
    <mergeCell ref="S48:S49"/>
    <mergeCell ref="T48:T49"/>
    <mergeCell ref="A89:B89"/>
    <mergeCell ref="C89:F89"/>
    <mergeCell ref="A90:A92"/>
    <mergeCell ref="B90:B92"/>
    <mergeCell ref="C90:D90"/>
    <mergeCell ref="F90:K90"/>
    <mergeCell ref="AE83:AE84"/>
    <mergeCell ref="AF83:AF84"/>
    <mergeCell ref="G84:J84"/>
    <mergeCell ref="F85:K85"/>
    <mergeCell ref="A87:B87"/>
    <mergeCell ref="A88:B88"/>
    <mergeCell ref="I88:R88"/>
    <mergeCell ref="X83:X84"/>
    <mergeCell ref="Y83:Y84"/>
    <mergeCell ref="Z83:Z84"/>
    <mergeCell ref="AA83:AA84"/>
    <mergeCell ref="AB83:AB84"/>
    <mergeCell ref="AD83:AD84"/>
    <mergeCell ref="P83:P84"/>
    <mergeCell ref="Q83:Q84"/>
    <mergeCell ref="R83:R84"/>
    <mergeCell ref="S83:S84"/>
    <mergeCell ref="T83:T84"/>
    <mergeCell ref="AE90:AE92"/>
    <mergeCell ref="AF90:AF92"/>
    <mergeCell ref="C91:C92"/>
    <mergeCell ref="D91:D92"/>
    <mergeCell ref="E91:E92"/>
    <mergeCell ref="F91:K91"/>
    <mergeCell ref="L91:L92"/>
    <mergeCell ref="M91:M92"/>
    <mergeCell ref="N91:N92"/>
    <mergeCell ref="AD91:AD92"/>
    <mergeCell ref="W91:W92"/>
    <mergeCell ref="X91:X92"/>
    <mergeCell ref="Y91:Y92"/>
    <mergeCell ref="Z91:Z92"/>
    <mergeCell ref="AA91:AA92"/>
    <mergeCell ref="AB91:AB92"/>
    <mergeCell ref="O91:O92"/>
    <mergeCell ref="P91:P92"/>
    <mergeCell ref="Q91:Q92"/>
    <mergeCell ref="R91:R92"/>
    <mergeCell ref="S91:S92"/>
    <mergeCell ref="T91:T92"/>
    <mergeCell ref="U91:U92"/>
    <mergeCell ref="AC91:AC92"/>
    <mergeCell ref="A125:B128"/>
    <mergeCell ref="F126:J126"/>
    <mergeCell ref="L126:L127"/>
    <mergeCell ref="M126:M127"/>
    <mergeCell ref="N126:N127"/>
    <mergeCell ref="O126:O127"/>
    <mergeCell ref="P126:P127"/>
    <mergeCell ref="Q126:Q127"/>
    <mergeCell ref="R126:R127"/>
    <mergeCell ref="F128:K128"/>
    <mergeCell ref="AE126:AE127"/>
    <mergeCell ref="AF126:AF127"/>
    <mergeCell ref="G127:J127"/>
    <mergeCell ref="S126:S127"/>
    <mergeCell ref="T126:T127"/>
    <mergeCell ref="W126:W127"/>
    <mergeCell ref="X126:X127"/>
    <mergeCell ref="Y126:Y127"/>
    <mergeCell ref="Z126:Z127"/>
    <mergeCell ref="U126:U127"/>
    <mergeCell ref="AC126:AC127"/>
    <mergeCell ref="A130:B130"/>
    <mergeCell ref="A131:B131"/>
    <mergeCell ref="I131:R131"/>
    <mergeCell ref="A132:B132"/>
    <mergeCell ref="A133:A135"/>
    <mergeCell ref="B133:B135"/>
    <mergeCell ref="C133:D133"/>
    <mergeCell ref="F133:K133"/>
    <mergeCell ref="L133:AD133"/>
    <mergeCell ref="U134:U135"/>
    <mergeCell ref="AE133:AE135"/>
    <mergeCell ref="AF133:AF135"/>
    <mergeCell ref="C134:C135"/>
    <mergeCell ref="D134:D135"/>
    <mergeCell ref="E134:E135"/>
    <mergeCell ref="F134:K134"/>
    <mergeCell ref="L134:L135"/>
    <mergeCell ref="M134:M135"/>
    <mergeCell ref="N134:N135"/>
    <mergeCell ref="O134:O135"/>
    <mergeCell ref="X134:X135"/>
    <mergeCell ref="Y134:Y135"/>
    <mergeCell ref="Z134:Z135"/>
    <mergeCell ref="AA134:AA135"/>
    <mergeCell ref="AB134:AB135"/>
    <mergeCell ref="AD134:AD135"/>
    <mergeCell ref="P134:P135"/>
    <mergeCell ref="Q134:Q135"/>
    <mergeCell ref="R134:R135"/>
    <mergeCell ref="S134:S135"/>
    <mergeCell ref="T134:T135"/>
    <mergeCell ref="W134:W135"/>
    <mergeCell ref="AC134:AC135"/>
    <mergeCell ref="R169:R170"/>
    <mergeCell ref="S169:S170"/>
    <mergeCell ref="T169:T170"/>
    <mergeCell ref="W169:W170"/>
    <mergeCell ref="A168:B171"/>
    <mergeCell ref="F169:J169"/>
    <mergeCell ref="L169:L170"/>
    <mergeCell ref="M169:M170"/>
    <mergeCell ref="N169:N170"/>
    <mergeCell ref="G170:J170"/>
    <mergeCell ref="F171:K171"/>
    <mergeCell ref="A173:B173"/>
    <mergeCell ref="A174:B174"/>
    <mergeCell ref="I174:R174"/>
    <mergeCell ref="X169:X170"/>
    <mergeCell ref="Y169:Y170"/>
    <mergeCell ref="Z169:Z170"/>
    <mergeCell ref="AA169:AA170"/>
    <mergeCell ref="A175:B175"/>
    <mergeCell ref="A176:A178"/>
    <mergeCell ref="B176:B178"/>
    <mergeCell ref="C176:D176"/>
    <mergeCell ref="F176:K176"/>
    <mergeCell ref="L176:AD176"/>
    <mergeCell ref="P177:P178"/>
    <mergeCell ref="Q177:Q178"/>
    <mergeCell ref="R177:R178"/>
    <mergeCell ref="S177:S178"/>
    <mergeCell ref="U177:U178"/>
    <mergeCell ref="T177:T178"/>
    <mergeCell ref="AC169:AC170"/>
    <mergeCell ref="AC177:AC178"/>
    <mergeCell ref="AD169:AD170"/>
    <mergeCell ref="P169:P170"/>
    <mergeCell ref="Q169:Q170"/>
    <mergeCell ref="C177:C178"/>
    <mergeCell ref="D177:D178"/>
    <mergeCell ref="E177:E178"/>
    <mergeCell ref="F177:K177"/>
    <mergeCell ref="L177:L178"/>
    <mergeCell ref="M177:M178"/>
    <mergeCell ref="N177:N178"/>
    <mergeCell ref="O177:O178"/>
    <mergeCell ref="AB177:AB178"/>
    <mergeCell ref="W177:W178"/>
    <mergeCell ref="X177:X178"/>
    <mergeCell ref="Y177:Y178"/>
    <mergeCell ref="Z177:Z178"/>
    <mergeCell ref="AA177:AA178"/>
    <mergeCell ref="Y212:Y213"/>
    <mergeCell ref="U212:U213"/>
    <mergeCell ref="A211:B214"/>
    <mergeCell ref="F212:J212"/>
    <mergeCell ref="L212:L213"/>
    <mergeCell ref="M212:M213"/>
    <mergeCell ref="N212:N213"/>
    <mergeCell ref="O212:O213"/>
    <mergeCell ref="P212:P213"/>
    <mergeCell ref="Q212:Q213"/>
    <mergeCell ref="G213:J213"/>
    <mergeCell ref="F214:K214"/>
    <mergeCell ref="R212:R213"/>
    <mergeCell ref="S212:S213"/>
    <mergeCell ref="T212:T213"/>
    <mergeCell ref="W212:W213"/>
    <mergeCell ref="X212:X213"/>
    <mergeCell ref="A215:B215"/>
    <mergeCell ref="A216:B216"/>
    <mergeCell ref="I216:R216"/>
    <mergeCell ref="A217:B217"/>
    <mergeCell ref="Z212:Z213"/>
    <mergeCell ref="AA212:AA213"/>
    <mergeCell ref="AB212:AB213"/>
    <mergeCell ref="AF218:AF220"/>
    <mergeCell ref="C219:C220"/>
    <mergeCell ref="D219:D220"/>
    <mergeCell ref="E219:E220"/>
    <mergeCell ref="F219:K219"/>
    <mergeCell ref="L219:L220"/>
    <mergeCell ref="M219:M220"/>
    <mergeCell ref="N219:N220"/>
    <mergeCell ref="O219:O220"/>
    <mergeCell ref="P219:P220"/>
    <mergeCell ref="C218:D218"/>
    <mergeCell ref="F218:K218"/>
    <mergeCell ref="L218:AD218"/>
    <mergeCell ref="AE218:AE220"/>
    <mergeCell ref="Q219:Q220"/>
    <mergeCell ref="R219:R220"/>
    <mergeCell ref="S219:S220"/>
    <mergeCell ref="AA254:AA255"/>
    <mergeCell ref="AB254:AB255"/>
    <mergeCell ref="AD254:AD255"/>
    <mergeCell ref="U219:U220"/>
    <mergeCell ref="A253:B256"/>
    <mergeCell ref="F254:J254"/>
    <mergeCell ref="L254:L255"/>
    <mergeCell ref="M254:M255"/>
    <mergeCell ref="N254:N255"/>
    <mergeCell ref="O254:O255"/>
    <mergeCell ref="P254:P255"/>
    <mergeCell ref="Q254:Q255"/>
    <mergeCell ref="R254:R255"/>
    <mergeCell ref="F256:K256"/>
    <mergeCell ref="V219:V220"/>
    <mergeCell ref="V254:V255"/>
    <mergeCell ref="T219:T220"/>
    <mergeCell ref="AD219:AD220"/>
    <mergeCell ref="W219:W220"/>
    <mergeCell ref="X219:X220"/>
    <mergeCell ref="G255:J255"/>
    <mergeCell ref="S254:S255"/>
    <mergeCell ref="T254:T255"/>
    <mergeCell ref="W254:W255"/>
    <mergeCell ref="X254:X255"/>
    <mergeCell ref="Y254:Y255"/>
    <mergeCell ref="Z254:Z255"/>
    <mergeCell ref="U254:U255"/>
    <mergeCell ref="A218:A220"/>
    <mergeCell ref="B218:B220"/>
    <mergeCell ref="A257:B257"/>
    <mergeCell ref="A258:B258"/>
    <mergeCell ref="I258:R258"/>
    <mergeCell ref="A259:B259"/>
    <mergeCell ref="A260:A262"/>
    <mergeCell ref="B260:B262"/>
    <mergeCell ref="C260:D260"/>
    <mergeCell ref="F260:K260"/>
    <mergeCell ref="L260:AD260"/>
    <mergeCell ref="U261:U262"/>
    <mergeCell ref="V261:V262"/>
    <mergeCell ref="AA261:AA262"/>
    <mergeCell ref="AB261:AB262"/>
    <mergeCell ref="AD261:AD262"/>
    <mergeCell ref="P261:P262"/>
    <mergeCell ref="Q261:Q262"/>
    <mergeCell ref="R261:R262"/>
    <mergeCell ref="S261:S262"/>
    <mergeCell ref="T261:T262"/>
    <mergeCell ref="W261:W262"/>
    <mergeCell ref="A295:B298"/>
    <mergeCell ref="F296:J296"/>
    <mergeCell ref="L296:L297"/>
    <mergeCell ref="M296:M297"/>
    <mergeCell ref="N296:N297"/>
    <mergeCell ref="O296:O297"/>
    <mergeCell ref="X261:X262"/>
    <mergeCell ref="Y261:Y262"/>
    <mergeCell ref="Z261:Z262"/>
    <mergeCell ref="U296:U297"/>
    <mergeCell ref="V296:V297"/>
    <mergeCell ref="C261:C262"/>
    <mergeCell ref="D261:D262"/>
    <mergeCell ref="E261:E262"/>
    <mergeCell ref="F261:K261"/>
    <mergeCell ref="L261:L262"/>
    <mergeCell ref="M261:M262"/>
    <mergeCell ref="N261:N262"/>
    <mergeCell ref="O261:O262"/>
    <mergeCell ref="G297:J297"/>
    <mergeCell ref="F298:K298"/>
    <mergeCell ref="X296:X297"/>
    <mergeCell ref="Y296:Y297"/>
    <mergeCell ref="Z296:Z297"/>
    <mergeCell ref="AA296:AA297"/>
    <mergeCell ref="AB296:AB297"/>
    <mergeCell ref="AD296:AD297"/>
    <mergeCell ref="P296:P297"/>
    <mergeCell ref="Q296:Q297"/>
    <mergeCell ref="R296:R297"/>
    <mergeCell ref="S296:S297"/>
    <mergeCell ref="T296:T297"/>
    <mergeCell ref="W296:W297"/>
    <mergeCell ref="AE169:AE170"/>
    <mergeCell ref="AF169:AF170"/>
    <mergeCell ref="AC212:AC213"/>
    <mergeCell ref="AC219:AC220"/>
    <mergeCell ref="AC254:AC255"/>
    <mergeCell ref="AC261:AC262"/>
    <mergeCell ref="AC296:AC297"/>
    <mergeCell ref="AE296:AE297"/>
    <mergeCell ref="AF296:AF297"/>
    <mergeCell ref="AE260:AE262"/>
    <mergeCell ref="AF260:AF262"/>
    <mergeCell ref="AE254:AE255"/>
    <mergeCell ref="AF254:AF255"/>
    <mergeCell ref="AE212:AE213"/>
    <mergeCell ref="AF212:AF213"/>
    <mergeCell ref="AE176:AE178"/>
    <mergeCell ref="AF176:AF178"/>
    <mergeCell ref="AD177:AD178"/>
  </mergeCells>
  <phoneticPr fontId="2" type="noConversion"/>
  <pageMargins left="0.7" right="0.7" top="0.75" bottom="0.75" header="0.3" footer="0.3"/>
  <pageSetup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357"/>
  <sheetViews>
    <sheetView topLeftCell="A112" zoomScale="17" zoomScaleNormal="17" zoomScaleSheetLayoutView="12" workbookViewId="0">
      <pane xSplit="2" topLeftCell="U1" activePane="topRight" state="frozen"/>
      <selection activeCell="B1" sqref="B1"/>
      <selection pane="topRight" activeCell="AF116" activeCellId="3" sqref="AF102:AF105 AF107 AF110:AF114 AF116:AF117"/>
    </sheetView>
  </sheetViews>
  <sheetFormatPr defaultColWidth="9.1796875" defaultRowHeight="59" x14ac:dyDescent="1.3"/>
  <cols>
    <col min="1" max="1" width="15" style="195" customWidth="1"/>
    <col min="2" max="2" width="64" style="195" customWidth="1"/>
    <col min="3" max="3" width="27.453125" style="195" customWidth="1"/>
    <col min="4" max="4" width="29.26953125" style="195" customWidth="1"/>
    <col min="5" max="5" width="15.7265625" style="195" customWidth="1"/>
    <col min="6" max="6" width="18.54296875" style="195" customWidth="1"/>
    <col min="7" max="9" width="20.81640625" style="195" customWidth="1"/>
    <col min="10" max="11" width="18.54296875" style="195" customWidth="1"/>
    <col min="12" max="12" width="46.26953125" style="195" customWidth="1"/>
    <col min="13" max="13" width="40.54296875" style="195" customWidth="1"/>
    <col min="14" max="14" width="43.7265625" style="195" customWidth="1"/>
    <col min="15" max="15" width="44.81640625" style="195" customWidth="1"/>
    <col min="16" max="16" width="41.26953125" style="195" customWidth="1"/>
    <col min="17" max="17" width="45.54296875" style="195" customWidth="1"/>
    <col min="18" max="18" width="71.54296875" style="195" customWidth="1"/>
    <col min="19" max="19" width="58.1796875" style="195" customWidth="1"/>
    <col min="20" max="20" width="73.7265625" style="195" customWidth="1"/>
    <col min="21" max="21" width="43.7265625" style="195" customWidth="1"/>
    <col min="22" max="22" width="43.54296875" style="195" customWidth="1"/>
    <col min="23" max="23" width="44.1796875" style="195" customWidth="1"/>
    <col min="24" max="24" width="43" style="195" customWidth="1"/>
    <col min="25" max="25" width="41.81640625" style="195" customWidth="1"/>
    <col min="26" max="26" width="42.81640625" style="195" customWidth="1"/>
    <col min="27" max="27" width="42.7265625" style="195" customWidth="1"/>
    <col min="28" max="28" width="50.54296875" style="195" customWidth="1"/>
    <col min="29" max="29" width="51.1796875" style="195" customWidth="1"/>
    <col min="30" max="30" width="66.453125" style="195" customWidth="1"/>
    <col min="31" max="31" width="22" style="195" customWidth="1"/>
    <col min="32" max="32" width="197.81640625" style="195" customWidth="1"/>
    <col min="33" max="33" width="26.7265625" style="195" customWidth="1"/>
    <col min="34" max="34" width="28.453125" style="197" customWidth="1"/>
    <col min="35" max="16384" width="9.1796875" style="195"/>
  </cols>
  <sheetData>
    <row r="1" spans="1:218" s="117" customFormat="1" ht="56.5" x14ac:dyDescent="1.05">
      <c r="A1" s="372" t="s">
        <v>0</v>
      </c>
      <c r="B1" s="372"/>
      <c r="C1" s="110" t="s">
        <v>1</v>
      </c>
      <c r="D1" s="110" t="s">
        <v>2</v>
      </c>
      <c r="E1" s="110"/>
      <c r="F1" s="110"/>
      <c r="G1" s="110"/>
      <c r="H1" s="110"/>
      <c r="I1" s="110"/>
      <c r="J1" s="110"/>
      <c r="K1" s="110"/>
      <c r="L1" s="111"/>
      <c r="M1" s="112"/>
      <c r="N1" s="113"/>
      <c r="O1" s="114"/>
      <c r="P1" s="111"/>
      <c r="Q1" s="112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4"/>
      <c r="AG1" s="115"/>
      <c r="AH1" s="115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</row>
    <row r="2" spans="1:218" s="117" customFormat="1" ht="56.5" x14ac:dyDescent="1.05">
      <c r="A2" s="372" t="s">
        <v>3</v>
      </c>
      <c r="B2" s="372"/>
      <c r="C2" s="110" t="s">
        <v>1</v>
      </c>
      <c r="D2" s="110" t="s">
        <v>38</v>
      </c>
      <c r="E2" s="110"/>
      <c r="F2" s="110"/>
      <c r="G2" s="110"/>
      <c r="H2" s="110"/>
      <c r="I2" s="372" t="s">
        <v>590</v>
      </c>
      <c r="J2" s="372"/>
      <c r="K2" s="372"/>
      <c r="L2" s="372"/>
      <c r="M2" s="372"/>
      <c r="N2" s="372"/>
      <c r="O2" s="372"/>
      <c r="P2" s="372"/>
      <c r="Q2" s="372"/>
      <c r="R2" s="372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5"/>
      <c r="AH2" s="115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</row>
    <row r="3" spans="1:218" s="117" customFormat="1" ht="56.5" x14ac:dyDescent="1.05">
      <c r="A3" s="373" t="s">
        <v>4</v>
      </c>
      <c r="B3" s="373"/>
      <c r="C3" s="110" t="s">
        <v>1</v>
      </c>
      <c r="D3" s="118" t="s">
        <v>26</v>
      </c>
      <c r="E3" s="118"/>
      <c r="F3" s="110"/>
      <c r="G3" s="118"/>
      <c r="H3" s="118"/>
      <c r="I3" s="119"/>
      <c r="J3" s="119"/>
      <c r="K3" s="119"/>
      <c r="L3" s="120"/>
      <c r="M3" s="112"/>
      <c r="N3" s="113"/>
      <c r="O3" s="120"/>
      <c r="P3" s="120"/>
      <c r="Q3" s="112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14"/>
      <c r="AG3" s="115"/>
      <c r="AH3" s="115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</row>
    <row r="4" spans="1:218" s="124" customFormat="1" ht="56.5" x14ac:dyDescent="1.05">
      <c r="A4" s="363" t="s">
        <v>5</v>
      </c>
      <c r="B4" s="363" t="s">
        <v>6</v>
      </c>
      <c r="C4" s="374" t="s">
        <v>7</v>
      </c>
      <c r="D4" s="375"/>
      <c r="E4" s="121" t="s">
        <v>8</v>
      </c>
      <c r="F4" s="376" t="s">
        <v>9</v>
      </c>
      <c r="G4" s="377"/>
      <c r="H4" s="377"/>
      <c r="I4" s="377"/>
      <c r="J4" s="377"/>
      <c r="K4" s="378"/>
      <c r="L4" s="382" t="s">
        <v>10</v>
      </c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60" t="s">
        <v>11</v>
      </c>
      <c r="AF4" s="360" t="s">
        <v>12</v>
      </c>
      <c r="AG4" s="122"/>
      <c r="AH4" s="122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</row>
    <row r="5" spans="1:218" s="124" customFormat="1" ht="79.5" customHeight="1" x14ac:dyDescent="1.05">
      <c r="A5" s="365"/>
      <c r="B5" s="365"/>
      <c r="C5" s="363" t="s">
        <v>13</v>
      </c>
      <c r="D5" s="363" t="s">
        <v>14</v>
      </c>
      <c r="E5" s="365" t="s">
        <v>15</v>
      </c>
      <c r="F5" s="366" t="s">
        <v>16</v>
      </c>
      <c r="G5" s="367"/>
      <c r="H5" s="367"/>
      <c r="I5" s="367"/>
      <c r="J5" s="367"/>
      <c r="K5" s="368"/>
      <c r="L5" s="360" t="s">
        <v>17</v>
      </c>
      <c r="M5" s="360" t="s">
        <v>45</v>
      </c>
      <c r="N5" s="360" t="s">
        <v>50</v>
      </c>
      <c r="O5" s="360" t="s">
        <v>47</v>
      </c>
      <c r="P5" s="360" t="s">
        <v>610</v>
      </c>
      <c r="Q5" s="386" t="s">
        <v>31</v>
      </c>
      <c r="R5" s="360" t="s">
        <v>54</v>
      </c>
      <c r="S5" s="369" t="s">
        <v>56</v>
      </c>
      <c r="T5" s="369" t="s">
        <v>59</v>
      </c>
      <c r="U5" s="360" t="s">
        <v>194</v>
      </c>
      <c r="V5" s="360" t="s">
        <v>169</v>
      </c>
      <c r="W5" s="360" t="s">
        <v>19</v>
      </c>
      <c r="X5" s="360" t="s">
        <v>506</v>
      </c>
      <c r="Y5" s="360" t="s">
        <v>326</v>
      </c>
      <c r="Z5" s="360" t="s">
        <v>312</v>
      </c>
      <c r="AA5" s="360" t="s">
        <v>493</v>
      </c>
      <c r="AB5" s="360" t="s">
        <v>111</v>
      </c>
      <c r="AC5" s="360" t="s">
        <v>535</v>
      </c>
      <c r="AD5" s="360" t="s">
        <v>66</v>
      </c>
      <c r="AE5" s="361"/>
      <c r="AF5" s="361"/>
      <c r="AG5" s="122"/>
      <c r="AH5" s="122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</row>
    <row r="6" spans="1:218" s="124" customFormat="1" ht="153" customHeight="1" x14ac:dyDescent="1.05">
      <c r="A6" s="364"/>
      <c r="B6" s="364"/>
      <c r="C6" s="364"/>
      <c r="D6" s="364"/>
      <c r="E6" s="364"/>
      <c r="F6" s="125" t="s">
        <v>20</v>
      </c>
      <c r="G6" s="125" t="s">
        <v>21</v>
      </c>
      <c r="H6" s="125" t="s">
        <v>20</v>
      </c>
      <c r="I6" s="125" t="s">
        <v>21</v>
      </c>
      <c r="J6" s="125" t="s">
        <v>20</v>
      </c>
      <c r="K6" s="125" t="s">
        <v>21</v>
      </c>
      <c r="L6" s="362"/>
      <c r="M6" s="362"/>
      <c r="N6" s="362"/>
      <c r="O6" s="362"/>
      <c r="P6" s="362"/>
      <c r="Q6" s="386"/>
      <c r="R6" s="362"/>
      <c r="S6" s="370"/>
      <c r="T6" s="370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122"/>
      <c r="AH6" s="122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  <c r="FJ6" s="123"/>
      <c r="FK6" s="123"/>
      <c r="FL6" s="123"/>
      <c r="FM6" s="123"/>
      <c r="FN6" s="123"/>
      <c r="FO6" s="123"/>
      <c r="FP6" s="123"/>
      <c r="FQ6" s="123"/>
      <c r="FR6" s="123"/>
      <c r="FS6" s="123"/>
      <c r="FT6" s="123"/>
      <c r="FU6" s="123"/>
      <c r="FV6" s="123"/>
      <c r="FW6" s="123"/>
      <c r="FX6" s="123"/>
      <c r="FY6" s="123"/>
      <c r="FZ6" s="123"/>
      <c r="GA6" s="123"/>
      <c r="GB6" s="123"/>
      <c r="GC6" s="123"/>
      <c r="GD6" s="123"/>
      <c r="GE6" s="123"/>
      <c r="GF6" s="123"/>
      <c r="GG6" s="123"/>
      <c r="GH6" s="123"/>
      <c r="GI6" s="123"/>
      <c r="GJ6" s="123"/>
      <c r="GK6" s="123"/>
      <c r="GL6" s="123"/>
      <c r="GM6" s="123"/>
      <c r="GN6" s="123"/>
      <c r="GO6" s="123"/>
      <c r="GP6" s="123"/>
      <c r="GQ6" s="123"/>
      <c r="GR6" s="123"/>
      <c r="GS6" s="123"/>
      <c r="GT6" s="123"/>
      <c r="GU6" s="123"/>
      <c r="GV6" s="123"/>
      <c r="GW6" s="123"/>
      <c r="GX6" s="123"/>
      <c r="GY6" s="123"/>
      <c r="GZ6" s="123"/>
      <c r="HA6" s="123"/>
      <c r="HB6" s="123"/>
      <c r="HC6" s="123"/>
      <c r="HD6" s="123"/>
      <c r="HE6" s="123"/>
      <c r="HF6" s="123"/>
      <c r="HG6" s="123"/>
      <c r="HH6" s="123"/>
      <c r="HI6" s="123"/>
      <c r="HJ6" s="123"/>
    </row>
    <row r="7" spans="1:218" s="124" customFormat="1" ht="102" customHeight="1" x14ac:dyDescent="1.05">
      <c r="A7" s="126"/>
      <c r="B7" s="127"/>
      <c r="C7" s="127"/>
      <c r="D7" s="126"/>
      <c r="E7" s="126"/>
      <c r="F7" s="128"/>
      <c r="G7" s="128"/>
      <c r="H7" s="128"/>
      <c r="I7" s="128"/>
      <c r="J7" s="128"/>
      <c r="K7" s="128"/>
      <c r="L7" s="129">
        <v>3200</v>
      </c>
      <c r="M7" s="130">
        <v>4000</v>
      </c>
      <c r="N7" s="129">
        <v>8800</v>
      </c>
      <c r="O7" s="129">
        <v>38400</v>
      </c>
      <c r="P7" s="129">
        <v>71200</v>
      </c>
      <c r="Q7" s="130">
        <v>84000</v>
      </c>
      <c r="R7" s="129">
        <v>76000</v>
      </c>
      <c r="S7" s="130">
        <v>84000</v>
      </c>
      <c r="T7" s="130">
        <v>80000</v>
      </c>
      <c r="U7" s="130">
        <v>6400</v>
      </c>
      <c r="V7" s="130">
        <v>5600</v>
      </c>
      <c r="W7" s="130">
        <v>4800</v>
      </c>
      <c r="X7" s="131">
        <v>64000</v>
      </c>
      <c r="Y7" s="130">
        <v>7200</v>
      </c>
      <c r="Z7" s="131">
        <v>8000</v>
      </c>
      <c r="AA7" s="130">
        <v>63200</v>
      </c>
      <c r="AB7" s="130">
        <v>84000</v>
      </c>
      <c r="AC7" s="129">
        <v>76000</v>
      </c>
      <c r="AD7" s="129">
        <v>76000</v>
      </c>
      <c r="AE7" s="132"/>
      <c r="AF7" s="126"/>
      <c r="AG7" s="122"/>
      <c r="AH7" s="122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/>
      <c r="GH7" s="123"/>
      <c r="GI7" s="123"/>
      <c r="GJ7" s="123"/>
      <c r="GK7" s="123"/>
      <c r="GL7" s="123"/>
      <c r="GM7" s="123"/>
      <c r="GN7" s="123"/>
      <c r="GO7" s="123"/>
      <c r="GP7" s="123"/>
      <c r="GQ7" s="123"/>
      <c r="GR7" s="123"/>
      <c r="GS7" s="123"/>
      <c r="GT7" s="123"/>
      <c r="GU7" s="123"/>
      <c r="GV7" s="123"/>
      <c r="GW7" s="123"/>
      <c r="GX7" s="123"/>
      <c r="GY7" s="123"/>
      <c r="GZ7" s="123"/>
      <c r="HA7" s="123"/>
      <c r="HB7" s="123"/>
      <c r="HC7" s="123"/>
      <c r="HD7" s="123"/>
      <c r="HE7" s="123"/>
      <c r="HF7" s="123"/>
      <c r="HG7" s="123"/>
      <c r="HH7" s="123"/>
      <c r="HI7" s="123"/>
      <c r="HJ7" s="123"/>
    </row>
    <row r="8" spans="1:218" s="141" customFormat="1" ht="130" customHeight="1" x14ac:dyDescent="1.05">
      <c r="A8" s="133">
        <v>1</v>
      </c>
      <c r="B8" s="134" t="s">
        <v>560</v>
      </c>
      <c r="C8" s="135">
        <v>329013</v>
      </c>
      <c r="D8" s="133">
        <v>329226</v>
      </c>
      <c r="E8" s="133"/>
      <c r="F8" s="136">
        <v>7</v>
      </c>
      <c r="G8" s="136">
        <v>12</v>
      </c>
      <c r="H8" s="136">
        <v>13</v>
      </c>
      <c r="I8" s="136">
        <v>17</v>
      </c>
      <c r="J8" s="136"/>
      <c r="K8" s="136"/>
      <c r="L8" s="137"/>
      <c r="M8" s="138"/>
      <c r="N8" s="139"/>
      <c r="O8" s="138">
        <v>1</v>
      </c>
      <c r="P8" s="137"/>
      <c r="Q8" s="138"/>
      <c r="R8" s="137"/>
      <c r="S8" s="137"/>
      <c r="T8" s="138">
        <v>1</v>
      </c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7" t="s">
        <v>591</v>
      </c>
      <c r="AG8" s="140">
        <f>D8-C8</f>
        <v>213</v>
      </c>
      <c r="AH8" s="146">
        <v>213</v>
      </c>
    </row>
    <row r="9" spans="1:218" s="141" customFormat="1" ht="130" customHeight="1" x14ac:dyDescent="1.05">
      <c r="A9" s="142">
        <v>2</v>
      </c>
      <c r="B9" s="134" t="s">
        <v>561</v>
      </c>
      <c r="C9" s="133">
        <v>329226</v>
      </c>
      <c r="D9" s="142">
        <v>329473</v>
      </c>
      <c r="E9" s="142"/>
      <c r="F9" s="143">
        <v>7</v>
      </c>
      <c r="G9" s="143">
        <v>12</v>
      </c>
      <c r="H9" s="143">
        <v>13</v>
      </c>
      <c r="I9" s="143">
        <v>17</v>
      </c>
      <c r="J9" s="143"/>
      <c r="K9" s="143"/>
      <c r="L9" s="144"/>
      <c r="M9" s="145">
        <v>3</v>
      </c>
      <c r="N9" s="145"/>
      <c r="O9" s="145"/>
      <c r="P9" s="144"/>
      <c r="Q9" s="145"/>
      <c r="R9" s="144"/>
      <c r="S9" s="144"/>
      <c r="T9" s="145">
        <v>1</v>
      </c>
      <c r="U9" s="145"/>
      <c r="V9" s="145"/>
      <c r="W9" s="145"/>
      <c r="X9" s="145">
        <v>1</v>
      </c>
      <c r="Y9" s="145"/>
      <c r="Z9" s="145"/>
      <c r="AA9" s="145"/>
      <c r="AB9" s="145"/>
      <c r="AC9" s="145"/>
      <c r="AD9" s="145"/>
      <c r="AE9" s="145"/>
      <c r="AF9" s="144" t="s">
        <v>597</v>
      </c>
      <c r="AG9" s="146">
        <f t="shared" ref="AG9:AG37" si="0">D9-C9</f>
        <v>247</v>
      </c>
      <c r="AH9" s="146">
        <v>247</v>
      </c>
    </row>
    <row r="10" spans="1:218" s="141" customFormat="1" ht="130" customHeight="1" x14ac:dyDescent="1.05">
      <c r="A10" s="142">
        <v>3</v>
      </c>
      <c r="B10" s="147" t="s">
        <v>562</v>
      </c>
      <c r="C10" s="142">
        <v>329473</v>
      </c>
      <c r="D10" s="142">
        <v>329671</v>
      </c>
      <c r="E10" s="142"/>
      <c r="F10" s="143">
        <v>7</v>
      </c>
      <c r="G10" s="143">
        <v>12</v>
      </c>
      <c r="H10" s="143">
        <v>13</v>
      </c>
      <c r="I10" s="143">
        <v>17</v>
      </c>
      <c r="J10" s="143"/>
      <c r="K10" s="143"/>
      <c r="L10" s="144"/>
      <c r="M10" s="145"/>
      <c r="N10" s="145"/>
      <c r="O10" s="148"/>
      <c r="P10" s="144"/>
      <c r="Q10" s="145"/>
      <c r="R10" s="144">
        <v>1</v>
      </c>
      <c r="S10" s="144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4" t="s">
        <v>541</v>
      </c>
      <c r="AG10" s="146">
        <f t="shared" si="0"/>
        <v>198</v>
      </c>
      <c r="AH10" s="146">
        <v>198</v>
      </c>
    </row>
    <row r="11" spans="1:218" s="141" customFormat="1" ht="130" customHeight="1" x14ac:dyDescent="1.05">
      <c r="A11" s="142">
        <v>4</v>
      </c>
      <c r="B11" s="134" t="s">
        <v>563</v>
      </c>
      <c r="C11" s="142">
        <v>329671</v>
      </c>
      <c r="D11" s="142">
        <v>329700</v>
      </c>
      <c r="E11" s="142"/>
      <c r="F11" s="143">
        <v>7</v>
      </c>
      <c r="G11" s="143">
        <v>12</v>
      </c>
      <c r="H11" s="143">
        <v>13</v>
      </c>
      <c r="I11" s="143">
        <v>17</v>
      </c>
      <c r="J11" s="143"/>
      <c r="K11" s="143"/>
      <c r="L11" s="144">
        <v>35</v>
      </c>
      <c r="M11" s="145"/>
      <c r="N11" s="145"/>
      <c r="O11" s="148"/>
      <c r="P11" s="144"/>
      <c r="Q11" s="145"/>
      <c r="R11" s="144"/>
      <c r="S11" s="144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4" t="s">
        <v>609</v>
      </c>
      <c r="AG11" s="146">
        <f t="shared" si="0"/>
        <v>29</v>
      </c>
      <c r="AH11" s="146">
        <v>29</v>
      </c>
    </row>
    <row r="12" spans="1:218" s="141" customFormat="1" ht="130" customHeight="1" x14ac:dyDescent="1.05">
      <c r="A12" s="142">
        <v>5</v>
      </c>
      <c r="B12" s="134" t="s">
        <v>564</v>
      </c>
      <c r="C12" s="142">
        <v>329700</v>
      </c>
      <c r="D12" s="135">
        <v>330107</v>
      </c>
      <c r="E12" s="142"/>
      <c r="F12" s="143">
        <v>7</v>
      </c>
      <c r="G12" s="143">
        <v>12</v>
      </c>
      <c r="H12" s="143">
        <v>13</v>
      </c>
      <c r="I12" s="143">
        <v>17</v>
      </c>
      <c r="J12" s="143"/>
      <c r="K12" s="143"/>
      <c r="L12" s="144"/>
      <c r="M12" s="145"/>
      <c r="N12" s="145"/>
      <c r="O12" s="145"/>
      <c r="P12" s="144"/>
      <c r="Q12" s="145"/>
      <c r="R12" s="144">
        <v>2</v>
      </c>
      <c r="S12" s="144"/>
      <c r="T12" s="145"/>
      <c r="U12" s="145"/>
      <c r="V12" s="145"/>
      <c r="W12" s="145"/>
      <c r="X12" s="145">
        <v>2</v>
      </c>
      <c r="Y12" s="145"/>
      <c r="Z12" s="145"/>
      <c r="AA12" s="145"/>
      <c r="AB12" s="145"/>
      <c r="AC12" s="145"/>
      <c r="AD12" s="145">
        <v>4</v>
      </c>
      <c r="AE12" s="145"/>
      <c r="AF12" s="144" t="s">
        <v>617</v>
      </c>
      <c r="AG12" s="146">
        <f t="shared" si="0"/>
        <v>407</v>
      </c>
      <c r="AH12" s="146">
        <v>407</v>
      </c>
    </row>
    <row r="13" spans="1:218" s="141" customFormat="1" ht="130" customHeight="1" x14ac:dyDescent="1.05">
      <c r="A13" s="142">
        <v>6</v>
      </c>
      <c r="B13" s="134" t="s">
        <v>565</v>
      </c>
      <c r="C13" s="135">
        <v>330107</v>
      </c>
      <c r="D13" s="135">
        <v>330311</v>
      </c>
      <c r="E13" s="142"/>
      <c r="F13" s="143">
        <v>7</v>
      </c>
      <c r="G13" s="143">
        <v>12</v>
      </c>
      <c r="H13" s="143">
        <v>13</v>
      </c>
      <c r="I13" s="143">
        <v>17</v>
      </c>
      <c r="J13" s="143"/>
      <c r="K13" s="143"/>
      <c r="L13" s="144"/>
      <c r="M13" s="145"/>
      <c r="N13" s="145"/>
      <c r="O13" s="145"/>
      <c r="P13" s="144"/>
      <c r="Q13" s="145"/>
      <c r="R13" s="144"/>
      <c r="S13" s="144"/>
      <c r="T13" s="145"/>
      <c r="U13" s="145"/>
      <c r="V13" s="145">
        <v>8</v>
      </c>
      <c r="W13" s="145">
        <v>7</v>
      </c>
      <c r="X13" s="148"/>
      <c r="Y13" s="148"/>
      <c r="Z13" s="148"/>
      <c r="AA13" s="148"/>
      <c r="AB13" s="145"/>
      <c r="AC13" s="145"/>
      <c r="AD13" s="145"/>
      <c r="AE13" s="145"/>
      <c r="AF13" s="144" t="s">
        <v>621</v>
      </c>
      <c r="AG13" s="146">
        <f t="shared" si="0"/>
        <v>204</v>
      </c>
      <c r="AH13" s="146">
        <v>204</v>
      </c>
    </row>
    <row r="14" spans="1:218" s="141" customFormat="1" ht="130" customHeight="1" x14ac:dyDescent="1.05">
      <c r="A14" s="142">
        <v>7</v>
      </c>
      <c r="B14" s="134" t="s">
        <v>566</v>
      </c>
      <c r="C14" s="135">
        <v>330311</v>
      </c>
      <c r="D14" s="135">
        <v>330480</v>
      </c>
      <c r="E14" s="142"/>
      <c r="F14" s="143">
        <v>7</v>
      </c>
      <c r="G14" s="143">
        <v>12</v>
      </c>
      <c r="H14" s="143">
        <v>13</v>
      </c>
      <c r="I14" s="143">
        <v>17</v>
      </c>
      <c r="J14" s="143"/>
      <c r="K14" s="143"/>
      <c r="L14" s="144"/>
      <c r="M14" s="145"/>
      <c r="N14" s="145"/>
      <c r="O14" s="148"/>
      <c r="P14" s="144"/>
      <c r="Q14" s="145"/>
      <c r="R14" s="144"/>
      <c r="S14" s="144"/>
      <c r="T14" s="145"/>
      <c r="U14" s="145"/>
      <c r="V14" s="145">
        <v>12</v>
      </c>
      <c r="W14" s="145"/>
      <c r="X14" s="148"/>
      <c r="Y14" s="145"/>
      <c r="Z14" s="148"/>
      <c r="AA14" s="145"/>
      <c r="AB14" s="145"/>
      <c r="AC14" s="145"/>
      <c r="AD14" s="145"/>
      <c r="AE14" s="145"/>
      <c r="AF14" s="144" t="s">
        <v>366</v>
      </c>
      <c r="AG14" s="146">
        <f t="shared" si="0"/>
        <v>169</v>
      </c>
      <c r="AH14" s="146">
        <v>169</v>
      </c>
    </row>
    <row r="15" spans="1:218" s="141" customFormat="1" ht="130" customHeight="1" x14ac:dyDescent="1.05">
      <c r="A15" s="142">
        <v>8</v>
      </c>
      <c r="B15" s="134" t="s">
        <v>567</v>
      </c>
      <c r="C15" s="135">
        <v>330480</v>
      </c>
      <c r="D15" s="135">
        <v>330766</v>
      </c>
      <c r="E15" s="135"/>
      <c r="F15" s="143">
        <v>7</v>
      </c>
      <c r="G15" s="143">
        <v>12</v>
      </c>
      <c r="H15" s="143">
        <v>13</v>
      </c>
      <c r="I15" s="143">
        <v>17</v>
      </c>
      <c r="J15" s="143"/>
      <c r="K15" s="143"/>
      <c r="L15" s="144"/>
      <c r="M15" s="145"/>
      <c r="N15" s="145"/>
      <c r="O15" s="148"/>
      <c r="P15" s="144"/>
      <c r="Q15" s="145"/>
      <c r="R15" s="144"/>
      <c r="S15" s="144"/>
      <c r="T15" s="145">
        <v>1</v>
      </c>
      <c r="U15" s="145">
        <v>3</v>
      </c>
      <c r="V15" s="145">
        <v>3</v>
      </c>
      <c r="W15" s="145"/>
      <c r="X15" s="148"/>
      <c r="Y15" s="148"/>
      <c r="Z15" s="148"/>
      <c r="AA15" s="145">
        <v>1</v>
      </c>
      <c r="AB15" s="145"/>
      <c r="AC15" s="145"/>
      <c r="AD15" s="145"/>
      <c r="AE15" s="145"/>
      <c r="AF15" s="144" t="s">
        <v>626</v>
      </c>
      <c r="AG15" s="146">
        <f t="shared" si="0"/>
        <v>286</v>
      </c>
      <c r="AH15" s="146">
        <v>286</v>
      </c>
    </row>
    <row r="16" spans="1:218" s="141" customFormat="1" ht="130" customHeight="1" x14ac:dyDescent="1.05">
      <c r="A16" s="142">
        <v>9</v>
      </c>
      <c r="B16" s="134" t="s">
        <v>568</v>
      </c>
      <c r="C16" s="135">
        <v>330766</v>
      </c>
      <c r="D16" s="135">
        <v>330965</v>
      </c>
      <c r="E16" s="142"/>
      <c r="F16" s="143">
        <v>7</v>
      </c>
      <c r="G16" s="143">
        <v>12</v>
      </c>
      <c r="H16" s="143"/>
      <c r="I16" s="143"/>
      <c r="J16" s="143"/>
      <c r="K16" s="143"/>
      <c r="L16" s="144"/>
      <c r="M16" s="145"/>
      <c r="N16" s="145"/>
      <c r="O16" s="145"/>
      <c r="P16" s="144"/>
      <c r="Q16" s="145"/>
      <c r="R16" s="144">
        <v>1</v>
      </c>
      <c r="S16" s="144"/>
      <c r="T16" s="145"/>
      <c r="U16" s="145"/>
      <c r="V16" s="145"/>
      <c r="W16" s="145"/>
      <c r="X16" s="148"/>
      <c r="Y16" s="145"/>
      <c r="Z16" s="148"/>
      <c r="AA16" s="145"/>
      <c r="AB16" s="145"/>
      <c r="AC16" s="145"/>
      <c r="AD16" s="145"/>
      <c r="AE16" s="145"/>
      <c r="AF16" s="144" t="s">
        <v>631</v>
      </c>
      <c r="AG16" s="146">
        <f t="shared" si="0"/>
        <v>199</v>
      </c>
      <c r="AH16" s="146">
        <v>199</v>
      </c>
    </row>
    <row r="17" spans="1:34" s="141" customFormat="1" ht="130" customHeight="1" x14ac:dyDescent="1.05">
      <c r="A17" s="142">
        <v>10</v>
      </c>
      <c r="B17" s="185" t="s">
        <v>569</v>
      </c>
      <c r="C17" s="186"/>
      <c r="D17" s="186"/>
      <c r="E17" s="186"/>
      <c r="F17" s="187"/>
      <c r="G17" s="187"/>
      <c r="H17" s="187"/>
      <c r="I17" s="187"/>
      <c r="J17" s="187"/>
      <c r="K17" s="187"/>
      <c r="L17" s="188"/>
      <c r="M17" s="189"/>
      <c r="N17" s="189"/>
      <c r="O17" s="190"/>
      <c r="P17" s="188"/>
      <c r="Q17" s="189"/>
      <c r="R17" s="188"/>
      <c r="S17" s="188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8" t="s">
        <v>100</v>
      </c>
      <c r="AG17" s="146">
        <f t="shared" si="0"/>
        <v>0</v>
      </c>
      <c r="AH17" s="146" t="s">
        <v>213</v>
      </c>
    </row>
    <row r="18" spans="1:34" s="141" customFormat="1" ht="130" customHeight="1" x14ac:dyDescent="1.05">
      <c r="A18" s="142">
        <v>11</v>
      </c>
      <c r="B18" s="134" t="s">
        <v>570</v>
      </c>
      <c r="C18" s="135">
        <v>330965</v>
      </c>
      <c r="D18" s="135">
        <v>331164</v>
      </c>
      <c r="E18" s="142"/>
      <c r="F18" s="143">
        <v>7</v>
      </c>
      <c r="G18" s="143">
        <v>12</v>
      </c>
      <c r="H18" s="143">
        <v>13</v>
      </c>
      <c r="I18" s="143">
        <v>17</v>
      </c>
      <c r="J18" s="143"/>
      <c r="K18" s="143"/>
      <c r="L18" s="144"/>
      <c r="M18" s="145"/>
      <c r="N18" s="148"/>
      <c r="O18" s="148"/>
      <c r="P18" s="144"/>
      <c r="Q18" s="145"/>
      <c r="R18" s="144"/>
      <c r="S18" s="144"/>
      <c r="T18" s="145"/>
      <c r="U18" s="145">
        <v>12</v>
      </c>
      <c r="V18" s="145"/>
      <c r="W18" s="145"/>
      <c r="X18" s="148"/>
      <c r="Y18" s="148"/>
      <c r="Z18" s="148"/>
      <c r="AA18" s="148"/>
      <c r="AB18" s="145"/>
      <c r="AC18" s="145"/>
      <c r="AD18" s="145"/>
      <c r="AE18" s="145"/>
      <c r="AF18" s="144" t="s">
        <v>366</v>
      </c>
      <c r="AG18" s="146">
        <f t="shared" si="0"/>
        <v>199</v>
      </c>
      <c r="AH18" s="146">
        <v>199</v>
      </c>
    </row>
    <row r="19" spans="1:34" s="141" customFormat="1" ht="130" customHeight="1" x14ac:dyDescent="1.05">
      <c r="A19" s="142">
        <v>12</v>
      </c>
      <c r="B19" s="134" t="s">
        <v>571</v>
      </c>
      <c r="C19" s="135">
        <v>331164</v>
      </c>
      <c r="D19" s="142">
        <v>331362</v>
      </c>
      <c r="E19" s="142"/>
      <c r="F19" s="143">
        <v>7</v>
      </c>
      <c r="G19" s="143">
        <v>12</v>
      </c>
      <c r="H19" s="143">
        <v>13</v>
      </c>
      <c r="I19" s="143">
        <v>17</v>
      </c>
      <c r="J19" s="143"/>
      <c r="K19" s="143"/>
      <c r="L19" s="144"/>
      <c r="M19" s="145"/>
      <c r="N19" s="149"/>
      <c r="O19" s="148"/>
      <c r="P19" s="144"/>
      <c r="Q19" s="145"/>
      <c r="R19" s="144">
        <v>1</v>
      </c>
      <c r="S19" s="144"/>
      <c r="T19" s="145"/>
      <c r="U19" s="145"/>
      <c r="V19" s="145"/>
      <c r="W19" s="145"/>
      <c r="X19" s="145"/>
      <c r="Y19" s="145"/>
      <c r="Z19" s="148"/>
      <c r="AA19" s="148"/>
      <c r="AB19" s="145"/>
      <c r="AC19" s="145">
        <v>4</v>
      </c>
      <c r="AD19" s="145"/>
      <c r="AE19" s="145"/>
      <c r="AF19" s="144" t="s">
        <v>640</v>
      </c>
      <c r="AG19" s="146">
        <f t="shared" si="0"/>
        <v>198</v>
      </c>
      <c r="AH19" s="146">
        <v>198</v>
      </c>
    </row>
    <row r="20" spans="1:34" s="141" customFormat="1" ht="130" customHeight="1" x14ac:dyDescent="1.05">
      <c r="A20" s="142">
        <v>13</v>
      </c>
      <c r="B20" s="177" t="s">
        <v>572</v>
      </c>
      <c r="C20" s="179"/>
      <c r="D20" s="178"/>
      <c r="E20" s="179"/>
      <c r="F20" s="180">
        <v>7</v>
      </c>
      <c r="G20" s="180">
        <v>12</v>
      </c>
      <c r="H20" s="180">
        <v>14</v>
      </c>
      <c r="I20" s="180">
        <v>16</v>
      </c>
      <c r="J20" s="180"/>
      <c r="K20" s="180"/>
      <c r="L20" s="181"/>
      <c r="M20" s="182"/>
      <c r="N20" s="182"/>
      <c r="O20" s="183"/>
      <c r="P20" s="181"/>
      <c r="Q20" s="182"/>
      <c r="R20" s="181"/>
      <c r="S20" s="181"/>
      <c r="T20" s="182"/>
      <c r="U20" s="182"/>
      <c r="V20" s="182"/>
      <c r="W20" s="182"/>
      <c r="X20" s="183"/>
      <c r="Y20" s="183"/>
      <c r="Z20" s="183"/>
      <c r="AA20" s="183"/>
      <c r="AB20" s="182"/>
      <c r="AC20" s="182"/>
      <c r="AD20" s="182"/>
      <c r="AE20" s="182"/>
      <c r="AF20" s="181" t="s">
        <v>107</v>
      </c>
      <c r="AG20" s="146">
        <f t="shared" si="0"/>
        <v>0</v>
      </c>
      <c r="AH20" s="146" t="s">
        <v>214</v>
      </c>
    </row>
    <row r="21" spans="1:34" s="141" customFormat="1" ht="130" customHeight="1" x14ac:dyDescent="1.05">
      <c r="A21" s="142">
        <v>14</v>
      </c>
      <c r="B21" s="134" t="s">
        <v>573</v>
      </c>
      <c r="C21" s="142">
        <v>331362</v>
      </c>
      <c r="D21" s="142">
        <v>331780</v>
      </c>
      <c r="E21" s="142"/>
      <c r="F21" s="143">
        <v>7</v>
      </c>
      <c r="G21" s="143">
        <v>12</v>
      </c>
      <c r="H21" s="143">
        <v>13</v>
      </c>
      <c r="I21" s="143">
        <v>17</v>
      </c>
      <c r="J21" s="143"/>
      <c r="K21" s="143"/>
      <c r="L21" s="144"/>
      <c r="M21" s="144"/>
      <c r="N21" s="145"/>
      <c r="O21" s="148"/>
      <c r="P21" s="144"/>
      <c r="Q21" s="145"/>
      <c r="R21" s="144"/>
      <c r="S21" s="144">
        <v>2</v>
      </c>
      <c r="T21" s="145"/>
      <c r="U21" s="145"/>
      <c r="V21" s="145"/>
      <c r="W21" s="145"/>
      <c r="X21" s="145"/>
      <c r="Y21" s="145"/>
      <c r="Z21" s="145"/>
      <c r="AA21" s="145">
        <v>1</v>
      </c>
      <c r="AB21" s="145"/>
      <c r="AC21" s="145">
        <v>8</v>
      </c>
      <c r="AD21" s="145"/>
      <c r="AE21" s="145"/>
      <c r="AF21" s="144" t="s">
        <v>649</v>
      </c>
      <c r="AG21" s="146">
        <f t="shared" si="0"/>
        <v>418</v>
      </c>
      <c r="AH21" s="146">
        <v>418</v>
      </c>
    </row>
    <row r="22" spans="1:34" s="141" customFormat="1" ht="130" customHeight="1" x14ac:dyDescent="1.05">
      <c r="A22" s="142">
        <v>15</v>
      </c>
      <c r="B22" s="185" t="s">
        <v>574</v>
      </c>
      <c r="C22" s="186"/>
      <c r="D22" s="186"/>
      <c r="E22" s="186"/>
      <c r="F22" s="187"/>
      <c r="G22" s="187"/>
      <c r="H22" s="187"/>
      <c r="I22" s="187"/>
      <c r="J22" s="187"/>
      <c r="K22" s="187"/>
      <c r="L22" s="188"/>
      <c r="M22" s="189"/>
      <c r="N22" s="189"/>
      <c r="O22" s="190"/>
      <c r="P22" s="188"/>
      <c r="Q22" s="189"/>
      <c r="R22" s="188"/>
      <c r="S22" s="188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8" t="s">
        <v>100</v>
      </c>
      <c r="AG22" s="146">
        <f t="shared" si="0"/>
        <v>0</v>
      </c>
      <c r="AH22" s="146" t="s">
        <v>213</v>
      </c>
    </row>
    <row r="23" spans="1:34" s="141" customFormat="1" ht="130" customHeight="1" x14ac:dyDescent="1.05">
      <c r="A23" s="142">
        <v>16</v>
      </c>
      <c r="B23" s="134" t="s">
        <v>575</v>
      </c>
      <c r="C23" s="142">
        <v>331780</v>
      </c>
      <c r="D23" s="142">
        <v>332034</v>
      </c>
      <c r="E23" s="142"/>
      <c r="F23" s="143"/>
      <c r="G23" s="143"/>
      <c r="H23" s="143"/>
      <c r="I23" s="143"/>
      <c r="J23" s="143"/>
      <c r="K23" s="143"/>
      <c r="L23" s="144"/>
      <c r="M23" s="145"/>
      <c r="N23" s="145"/>
      <c r="O23" s="145"/>
      <c r="P23" s="144"/>
      <c r="Q23" s="145"/>
      <c r="R23" s="144"/>
      <c r="S23" s="144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4" t="s">
        <v>673</v>
      </c>
      <c r="AG23" s="146">
        <f t="shared" si="0"/>
        <v>254</v>
      </c>
      <c r="AH23" s="146">
        <v>254</v>
      </c>
    </row>
    <row r="24" spans="1:34" s="141" customFormat="1" ht="130" customHeight="1" x14ac:dyDescent="1.05">
      <c r="A24" s="142">
        <v>17</v>
      </c>
      <c r="B24" s="147" t="s">
        <v>576</v>
      </c>
      <c r="C24" s="142">
        <v>332034</v>
      </c>
      <c r="D24" s="135">
        <v>332315</v>
      </c>
      <c r="E24" s="142"/>
      <c r="F24" s="143">
        <v>7</v>
      </c>
      <c r="G24" s="143">
        <v>12</v>
      </c>
      <c r="H24" s="143">
        <v>13</v>
      </c>
      <c r="I24" s="143">
        <v>17</v>
      </c>
      <c r="J24" s="143"/>
      <c r="K24" s="143"/>
      <c r="L24" s="144"/>
      <c r="M24" s="145">
        <v>6</v>
      </c>
      <c r="N24" s="148"/>
      <c r="O24" s="148"/>
      <c r="P24" s="144"/>
      <c r="Q24" s="145"/>
      <c r="R24" s="144"/>
      <c r="S24" s="144"/>
      <c r="T24" s="145"/>
      <c r="U24" s="145"/>
      <c r="V24" s="145"/>
      <c r="W24" s="145"/>
      <c r="X24" s="148"/>
      <c r="Y24" s="145">
        <v>8</v>
      </c>
      <c r="Z24" s="148"/>
      <c r="AA24" s="145"/>
      <c r="AB24" s="145"/>
      <c r="AC24" s="145"/>
      <c r="AD24" s="145"/>
      <c r="AE24" s="145"/>
      <c r="AF24" s="144" t="s">
        <v>653</v>
      </c>
      <c r="AG24" s="146">
        <f t="shared" si="0"/>
        <v>281</v>
      </c>
      <c r="AH24" s="146">
        <v>281</v>
      </c>
    </row>
    <row r="25" spans="1:34" s="141" customFormat="1" ht="130" customHeight="1" x14ac:dyDescent="1.05">
      <c r="A25" s="142">
        <v>18</v>
      </c>
      <c r="B25" s="185" t="s">
        <v>577</v>
      </c>
      <c r="C25" s="186">
        <v>332315</v>
      </c>
      <c r="D25" s="186">
        <v>332335</v>
      </c>
      <c r="E25" s="186"/>
      <c r="F25" s="187"/>
      <c r="G25" s="187"/>
      <c r="H25" s="187"/>
      <c r="I25" s="187"/>
      <c r="J25" s="187"/>
      <c r="K25" s="187"/>
      <c r="L25" s="188"/>
      <c r="M25" s="189"/>
      <c r="N25" s="189"/>
      <c r="O25" s="190"/>
      <c r="P25" s="188"/>
      <c r="Q25" s="189"/>
      <c r="R25" s="188"/>
      <c r="S25" s="188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8" t="s">
        <v>100</v>
      </c>
      <c r="AG25" s="146">
        <f t="shared" si="0"/>
        <v>20</v>
      </c>
      <c r="AH25" s="146">
        <v>20</v>
      </c>
    </row>
    <row r="26" spans="1:34" s="141" customFormat="1" ht="130" customHeight="1" x14ac:dyDescent="1.05">
      <c r="A26" s="142">
        <v>19</v>
      </c>
      <c r="B26" s="177" t="s">
        <v>578</v>
      </c>
      <c r="C26" s="179"/>
      <c r="D26" s="178"/>
      <c r="E26" s="179"/>
      <c r="F26" s="180">
        <v>7</v>
      </c>
      <c r="G26" s="180">
        <v>12</v>
      </c>
      <c r="H26" s="180">
        <v>14</v>
      </c>
      <c r="I26" s="180">
        <v>16</v>
      </c>
      <c r="J26" s="180"/>
      <c r="K26" s="180"/>
      <c r="L26" s="181"/>
      <c r="M26" s="182"/>
      <c r="N26" s="182"/>
      <c r="O26" s="183"/>
      <c r="P26" s="181"/>
      <c r="Q26" s="182"/>
      <c r="R26" s="181"/>
      <c r="S26" s="181"/>
      <c r="T26" s="182"/>
      <c r="U26" s="182"/>
      <c r="V26" s="182"/>
      <c r="W26" s="182"/>
      <c r="X26" s="183"/>
      <c r="Y26" s="183"/>
      <c r="Z26" s="183"/>
      <c r="AA26" s="183"/>
      <c r="AB26" s="182"/>
      <c r="AC26" s="182"/>
      <c r="AD26" s="182"/>
      <c r="AE26" s="182"/>
      <c r="AF26" s="181" t="s">
        <v>107</v>
      </c>
      <c r="AG26" s="146">
        <f t="shared" si="0"/>
        <v>0</v>
      </c>
      <c r="AH26" s="146" t="s">
        <v>214</v>
      </c>
    </row>
    <row r="27" spans="1:34" s="141" customFormat="1" ht="130" customHeight="1" x14ac:dyDescent="1.05">
      <c r="A27" s="142">
        <v>20</v>
      </c>
      <c r="B27" s="134" t="s">
        <v>579</v>
      </c>
      <c r="C27" s="135">
        <v>332335</v>
      </c>
      <c r="D27" s="135">
        <v>332561</v>
      </c>
      <c r="E27" s="142"/>
      <c r="F27" s="143">
        <v>7</v>
      </c>
      <c r="G27" s="143">
        <v>12</v>
      </c>
      <c r="H27" s="143">
        <v>13</v>
      </c>
      <c r="I27" s="143">
        <v>17</v>
      </c>
      <c r="J27" s="143"/>
      <c r="K27" s="143"/>
      <c r="L27" s="144"/>
      <c r="M27" s="145">
        <v>6</v>
      </c>
      <c r="N27" s="148"/>
      <c r="O27" s="148"/>
      <c r="P27" s="144"/>
      <c r="Q27" s="145"/>
      <c r="R27" s="144"/>
      <c r="S27" s="144"/>
      <c r="T27" s="145"/>
      <c r="U27" s="145"/>
      <c r="V27" s="145"/>
      <c r="W27" s="145"/>
      <c r="X27" s="145"/>
      <c r="Y27" s="145"/>
      <c r="Z27" s="145">
        <v>7</v>
      </c>
      <c r="AA27" s="145"/>
      <c r="AB27" s="145"/>
      <c r="AC27" s="145"/>
      <c r="AD27" s="145"/>
      <c r="AE27" s="145"/>
      <c r="AF27" s="144" t="s">
        <v>624</v>
      </c>
      <c r="AG27" s="146">
        <f t="shared" si="0"/>
        <v>226</v>
      </c>
      <c r="AH27" s="146">
        <v>226</v>
      </c>
    </row>
    <row r="28" spans="1:34" s="141" customFormat="1" ht="130" customHeight="1" x14ac:dyDescent="1.05">
      <c r="A28" s="142">
        <v>21</v>
      </c>
      <c r="B28" s="134" t="s">
        <v>580</v>
      </c>
      <c r="C28" s="135">
        <v>332561</v>
      </c>
      <c r="D28" s="142">
        <v>332711</v>
      </c>
      <c r="E28" s="142"/>
      <c r="F28" s="143">
        <v>7</v>
      </c>
      <c r="G28" s="143">
        <v>12</v>
      </c>
      <c r="H28" s="143">
        <v>13</v>
      </c>
      <c r="I28" s="143">
        <v>17</v>
      </c>
      <c r="J28" s="143"/>
      <c r="K28" s="143"/>
      <c r="L28" s="144">
        <v>8</v>
      </c>
      <c r="M28" s="144"/>
      <c r="N28" s="145"/>
      <c r="O28" s="145"/>
      <c r="P28" s="144"/>
      <c r="Q28" s="145"/>
      <c r="R28" s="144"/>
      <c r="S28" s="144"/>
      <c r="T28" s="145"/>
      <c r="U28" s="145">
        <v>9</v>
      </c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4" t="s">
        <v>660</v>
      </c>
      <c r="AG28" s="146">
        <f t="shared" si="0"/>
        <v>150</v>
      </c>
      <c r="AH28" s="146">
        <v>150</v>
      </c>
    </row>
    <row r="29" spans="1:34" s="141" customFormat="1" ht="130" customHeight="1" x14ac:dyDescent="1.05">
      <c r="A29" s="142">
        <v>22</v>
      </c>
      <c r="B29" s="134" t="s">
        <v>581</v>
      </c>
      <c r="C29" s="142">
        <v>332711</v>
      </c>
      <c r="D29" s="142">
        <v>333122</v>
      </c>
      <c r="E29" s="142"/>
      <c r="F29" s="143">
        <v>7</v>
      </c>
      <c r="G29" s="143">
        <v>12</v>
      </c>
      <c r="H29" s="143">
        <v>13</v>
      </c>
      <c r="I29" s="143">
        <v>17</v>
      </c>
      <c r="J29" s="143"/>
      <c r="K29" s="143"/>
      <c r="L29" s="144"/>
      <c r="M29" s="145"/>
      <c r="N29" s="145"/>
      <c r="O29" s="145"/>
      <c r="P29" s="144">
        <v>1</v>
      </c>
      <c r="Q29" s="145"/>
      <c r="R29" s="144">
        <v>2</v>
      </c>
      <c r="S29" s="144"/>
      <c r="T29" s="145"/>
      <c r="U29" s="145"/>
      <c r="V29" s="145">
        <v>1</v>
      </c>
      <c r="W29" s="145"/>
      <c r="X29" s="145"/>
      <c r="Y29" s="145"/>
      <c r="Z29" s="148"/>
      <c r="AA29" s="145"/>
      <c r="AB29" s="145"/>
      <c r="AC29" s="145"/>
      <c r="AD29" s="145"/>
      <c r="AE29" s="145"/>
      <c r="AF29" s="144" t="s">
        <v>677</v>
      </c>
      <c r="AG29" s="146">
        <f t="shared" si="0"/>
        <v>411</v>
      </c>
      <c r="AH29" s="146">
        <v>411</v>
      </c>
    </row>
    <row r="30" spans="1:34" s="141" customFormat="1" ht="130" customHeight="1" x14ac:dyDescent="1.05">
      <c r="A30" s="142">
        <v>23</v>
      </c>
      <c r="B30" s="134" t="s">
        <v>582</v>
      </c>
      <c r="C30" s="142">
        <v>333122</v>
      </c>
      <c r="D30" s="135">
        <v>333167</v>
      </c>
      <c r="E30" s="142"/>
      <c r="F30" s="143">
        <v>7</v>
      </c>
      <c r="G30" s="143">
        <v>12</v>
      </c>
      <c r="H30" s="143">
        <v>13</v>
      </c>
      <c r="I30" s="143">
        <v>17</v>
      </c>
      <c r="J30" s="143"/>
      <c r="K30" s="143"/>
      <c r="L30" s="144"/>
      <c r="M30" s="145"/>
      <c r="N30" s="145">
        <v>2</v>
      </c>
      <c r="O30" s="148"/>
      <c r="P30" s="144"/>
      <c r="Q30" s="145"/>
      <c r="R30" s="144"/>
      <c r="S30" s="144"/>
      <c r="T30" s="145"/>
      <c r="U30" s="145"/>
      <c r="V30" s="145"/>
      <c r="W30" s="145"/>
      <c r="X30" s="148"/>
      <c r="Y30" s="145">
        <v>2</v>
      </c>
      <c r="Z30" s="148"/>
      <c r="AA30" s="148"/>
      <c r="AB30" s="145"/>
      <c r="AC30" s="145"/>
      <c r="AD30" s="145"/>
      <c r="AE30" s="145"/>
      <c r="AF30" s="144" t="s">
        <v>361</v>
      </c>
      <c r="AG30" s="146">
        <f t="shared" si="0"/>
        <v>45</v>
      </c>
      <c r="AH30" s="146">
        <v>45</v>
      </c>
    </row>
    <row r="31" spans="1:34" s="141" customFormat="1" ht="130" customHeight="1" x14ac:dyDescent="1.05">
      <c r="A31" s="142">
        <v>24</v>
      </c>
      <c r="B31" s="185" t="s">
        <v>583</v>
      </c>
      <c r="C31" s="186"/>
      <c r="D31" s="186"/>
      <c r="E31" s="186"/>
      <c r="F31" s="187"/>
      <c r="G31" s="187"/>
      <c r="H31" s="187"/>
      <c r="I31" s="187"/>
      <c r="J31" s="187"/>
      <c r="K31" s="187"/>
      <c r="L31" s="188"/>
      <c r="M31" s="189"/>
      <c r="N31" s="189"/>
      <c r="O31" s="190"/>
      <c r="P31" s="188"/>
      <c r="Q31" s="189"/>
      <c r="R31" s="188"/>
      <c r="S31" s="188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8" t="s">
        <v>100</v>
      </c>
      <c r="AG31" s="146">
        <f t="shared" si="0"/>
        <v>0</v>
      </c>
      <c r="AH31" s="146" t="s">
        <v>213</v>
      </c>
    </row>
    <row r="32" spans="1:34" s="141" customFormat="1" ht="130" customHeight="1" x14ac:dyDescent="1.05">
      <c r="A32" s="142">
        <v>25</v>
      </c>
      <c r="B32" s="134" t="s">
        <v>584</v>
      </c>
      <c r="C32" s="135">
        <v>333167</v>
      </c>
      <c r="D32" s="142">
        <v>333376</v>
      </c>
      <c r="E32" s="142"/>
      <c r="F32" s="143">
        <v>7</v>
      </c>
      <c r="G32" s="143">
        <v>12</v>
      </c>
      <c r="H32" s="143">
        <v>13</v>
      </c>
      <c r="I32" s="143">
        <v>17</v>
      </c>
      <c r="J32" s="143"/>
      <c r="K32" s="143"/>
      <c r="L32" s="144"/>
      <c r="M32" s="145"/>
      <c r="N32" s="149"/>
      <c r="O32" s="148"/>
      <c r="P32" s="144"/>
      <c r="Q32" s="145"/>
      <c r="R32" s="144"/>
      <c r="S32" s="144"/>
      <c r="T32" s="145">
        <v>1</v>
      </c>
      <c r="U32" s="145"/>
      <c r="V32" s="145"/>
      <c r="W32" s="145"/>
      <c r="X32" s="145"/>
      <c r="Y32" s="145"/>
      <c r="Z32" s="145"/>
      <c r="AA32" s="145"/>
      <c r="AB32" s="145"/>
      <c r="AC32" s="145">
        <v>3</v>
      </c>
      <c r="AD32" s="145"/>
      <c r="AE32" s="145"/>
      <c r="AF32" s="144" t="s">
        <v>690</v>
      </c>
      <c r="AG32" s="146">
        <f t="shared" si="0"/>
        <v>209</v>
      </c>
      <c r="AH32" s="146">
        <v>209</v>
      </c>
    </row>
    <row r="33" spans="1:218" s="141" customFormat="1" ht="130" customHeight="1" x14ac:dyDescent="1.05">
      <c r="A33" s="142">
        <v>26</v>
      </c>
      <c r="B33" s="134" t="s">
        <v>585</v>
      </c>
      <c r="C33" s="142">
        <v>333376</v>
      </c>
      <c r="D33" s="142">
        <v>333640</v>
      </c>
      <c r="E33" s="142"/>
      <c r="F33" s="143">
        <v>7</v>
      </c>
      <c r="G33" s="143">
        <v>12</v>
      </c>
      <c r="H33" s="143">
        <v>13</v>
      </c>
      <c r="I33" s="143">
        <v>17</v>
      </c>
      <c r="J33" s="143"/>
      <c r="K33" s="143"/>
      <c r="L33" s="144"/>
      <c r="M33" s="145"/>
      <c r="N33" s="149">
        <v>4</v>
      </c>
      <c r="O33" s="148"/>
      <c r="P33" s="144"/>
      <c r="Q33" s="145"/>
      <c r="R33" s="144"/>
      <c r="S33" s="144"/>
      <c r="T33" s="145">
        <v>1</v>
      </c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4" t="s">
        <v>728</v>
      </c>
      <c r="AG33" s="146">
        <f t="shared" si="0"/>
        <v>264</v>
      </c>
      <c r="AH33" s="146">
        <v>264</v>
      </c>
    </row>
    <row r="34" spans="1:218" s="141" customFormat="1" ht="130" customHeight="1" x14ac:dyDescent="1.05">
      <c r="A34" s="142">
        <v>27</v>
      </c>
      <c r="B34" s="134" t="s">
        <v>586</v>
      </c>
      <c r="C34" s="142">
        <v>333640</v>
      </c>
      <c r="D34" s="142">
        <v>333894</v>
      </c>
      <c r="E34" s="142"/>
      <c r="F34" s="143">
        <v>7</v>
      </c>
      <c r="G34" s="143">
        <v>12</v>
      </c>
      <c r="H34" s="143">
        <v>14</v>
      </c>
      <c r="I34" s="143">
        <v>17</v>
      </c>
      <c r="J34" s="143"/>
      <c r="K34" s="143"/>
      <c r="L34" s="144"/>
      <c r="M34" s="145"/>
      <c r="N34" s="149"/>
      <c r="O34" s="148"/>
      <c r="P34" s="144"/>
      <c r="Q34" s="145"/>
      <c r="R34" s="144"/>
      <c r="S34" s="144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4" t="s">
        <v>734</v>
      </c>
      <c r="AG34" s="146">
        <f t="shared" si="0"/>
        <v>254</v>
      </c>
      <c r="AH34" s="146">
        <v>254</v>
      </c>
    </row>
    <row r="35" spans="1:218" s="141" customFormat="1" ht="130" customHeight="1" x14ac:dyDescent="1.05">
      <c r="A35" s="142">
        <v>26</v>
      </c>
      <c r="B35" s="134" t="s">
        <v>587</v>
      </c>
      <c r="C35" s="142">
        <v>333894</v>
      </c>
      <c r="D35" s="142">
        <v>334296</v>
      </c>
      <c r="E35" s="142"/>
      <c r="F35" s="143">
        <v>7</v>
      </c>
      <c r="G35" s="143">
        <v>12</v>
      </c>
      <c r="H35" s="143">
        <v>13</v>
      </c>
      <c r="I35" s="143">
        <v>17</v>
      </c>
      <c r="J35" s="143"/>
      <c r="K35" s="143"/>
      <c r="L35" s="144"/>
      <c r="M35" s="145"/>
      <c r="N35" s="149"/>
      <c r="O35" s="148"/>
      <c r="P35" s="144"/>
      <c r="Q35" s="145"/>
      <c r="R35" s="144">
        <v>1</v>
      </c>
      <c r="S35" s="144">
        <v>1</v>
      </c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4" t="s">
        <v>740</v>
      </c>
      <c r="AG35" s="146">
        <f t="shared" si="0"/>
        <v>402</v>
      </c>
      <c r="AH35" s="146">
        <v>402</v>
      </c>
    </row>
    <row r="36" spans="1:218" s="141" customFormat="1" ht="130" customHeight="1" x14ac:dyDescent="1.05">
      <c r="A36" s="142">
        <v>27</v>
      </c>
      <c r="B36" s="134" t="s">
        <v>588</v>
      </c>
      <c r="C36" s="142">
        <v>334296</v>
      </c>
      <c r="D36" s="142">
        <v>334696</v>
      </c>
      <c r="E36" s="142"/>
      <c r="F36" s="143">
        <v>7</v>
      </c>
      <c r="G36" s="143">
        <v>12</v>
      </c>
      <c r="H36" s="143">
        <v>13</v>
      </c>
      <c r="I36" s="143">
        <v>17</v>
      </c>
      <c r="J36" s="143"/>
      <c r="K36" s="143"/>
      <c r="L36" s="144"/>
      <c r="M36" s="145"/>
      <c r="N36" s="149"/>
      <c r="O36" s="148"/>
      <c r="P36" s="144"/>
      <c r="Q36" s="145"/>
      <c r="R36" s="144">
        <v>1</v>
      </c>
      <c r="S36" s="144">
        <v>1</v>
      </c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4" t="s">
        <v>743</v>
      </c>
      <c r="AG36" s="146">
        <f t="shared" si="0"/>
        <v>400</v>
      </c>
      <c r="AH36" s="146">
        <v>400</v>
      </c>
    </row>
    <row r="37" spans="1:218" s="141" customFormat="1" ht="130" customHeight="1" thickBot="1" x14ac:dyDescent="1.1000000000000001">
      <c r="A37" s="142">
        <v>28</v>
      </c>
      <c r="B37" s="134" t="s">
        <v>589</v>
      </c>
      <c r="C37" s="142">
        <v>334696</v>
      </c>
      <c r="D37" s="135">
        <v>334765</v>
      </c>
      <c r="E37" s="142"/>
      <c r="F37" s="143">
        <v>7</v>
      </c>
      <c r="G37" s="143">
        <v>12</v>
      </c>
      <c r="H37" s="143"/>
      <c r="I37" s="143"/>
      <c r="J37" s="143"/>
      <c r="K37" s="143"/>
      <c r="L37" s="144"/>
      <c r="M37" s="145"/>
      <c r="N37" s="145">
        <v>3</v>
      </c>
      <c r="O37" s="145"/>
      <c r="P37" s="144"/>
      <c r="Q37" s="145"/>
      <c r="R37" s="144"/>
      <c r="S37" s="144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4" t="s">
        <v>353</v>
      </c>
      <c r="AG37" s="146">
        <f t="shared" si="0"/>
        <v>69</v>
      </c>
      <c r="AH37" s="146">
        <v>69</v>
      </c>
    </row>
    <row r="38" spans="1:218" s="160" customFormat="1" ht="84.75" customHeight="1" thickTop="1" thickBot="1" x14ac:dyDescent="1.1000000000000001">
      <c r="A38" s="350" t="s">
        <v>22</v>
      </c>
      <c r="B38" s="351"/>
      <c r="C38" s="150"/>
      <c r="D38" s="151"/>
      <c r="E38" s="152"/>
      <c r="F38" s="153"/>
      <c r="G38" s="154"/>
      <c r="H38" s="154"/>
      <c r="I38" s="154"/>
      <c r="J38" s="154"/>
      <c r="K38" s="155"/>
      <c r="L38" s="156">
        <f t="shared" ref="L38:AD38" si="1">SUM(L8:L37)</f>
        <v>43</v>
      </c>
      <c r="M38" s="157">
        <f t="shared" si="1"/>
        <v>15</v>
      </c>
      <c r="N38" s="158">
        <f t="shared" si="1"/>
        <v>9</v>
      </c>
      <c r="O38" s="158">
        <f t="shared" si="1"/>
        <v>1</v>
      </c>
      <c r="P38" s="156">
        <f t="shared" si="1"/>
        <v>1</v>
      </c>
      <c r="Q38" s="157">
        <f t="shared" si="1"/>
        <v>0</v>
      </c>
      <c r="R38" s="156">
        <f t="shared" si="1"/>
        <v>9</v>
      </c>
      <c r="S38" s="156">
        <f t="shared" si="1"/>
        <v>4</v>
      </c>
      <c r="T38" s="157">
        <f t="shared" si="1"/>
        <v>5</v>
      </c>
      <c r="U38" s="157">
        <f t="shared" si="1"/>
        <v>24</v>
      </c>
      <c r="V38" s="157">
        <f t="shared" si="1"/>
        <v>24</v>
      </c>
      <c r="W38" s="157">
        <f t="shared" si="1"/>
        <v>7</v>
      </c>
      <c r="X38" s="157">
        <f t="shared" si="1"/>
        <v>3</v>
      </c>
      <c r="Y38" s="157">
        <f t="shared" si="1"/>
        <v>10</v>
      </c>
      <c r="Z38" s="157">
        <f t="shared" si="1"/>
        <v>7</v>
      </c>
      <c r="AA38" s="157">
        <f t="shared" si="1"/>
        <v>2</v>
      </c>
      <c r="AB38" s="157">
        <f t="shared" si="1"/>
        <v>0</v>
      </c>
      <c r="AC38" s="157">
        <f t="shared" si="1"/>
        <v>15</v>
      </c>
      <c r="AD38" s="157">
        <f t="shared" si="1"/>
        <v>4</v>
      </c>
      <c r="AE38" s="156">
        <f>SUM(AE7:AE37)</f>
        <v>0</v>
      </c>
      <c r="AF38" s="156"/>
      <c r="AG38" s="146"/>
      <c r="AH38" s="146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  <c r="HH38" s="141"/>
      <c r="HI38" s="141"/>
      <c r="HJ38" s="141"/>
    </row>
    <row r="39" spans="1:218" s="160" customFormat="1" ht="47.25" customHeight="1" thickTop="1" thickBot="1" x14ac:dyDescent="1.1000000000000001">
      <c r="A39" s="352"/>
      <c r="B39" s="353"/>
      <c r="C39" s="161"/>
      <c r="D39" s="162"/>
      <c r="E39" s="163"/>
      <c r="F39" s="356"/>
      <c r="G39" s="357"/>
      <c r="H39" s="357"/>
      <c r="I39" s="357"/>
      <c r="J39" s="357"/>
      <c r="K39" s="162"/>
      <c r="L39" s="348" t="s">
        <v>30</v>
      </c>
      <c r="M39" s="340" t="s">
        <v>46</v>
      </c>
      <c r="N39" s="348" t="s">
        <v>34</v>
      </c>
      <c r="O39" s="340" t="s">
        <v>48</v>
      </c>
      <c r="P39" s="348" t="s">
        <v>611</v>
      </c>
      <c r="Q39" s="384" t="s">
        <v>28</v>
      </c>
      <c r="R39" s="340" t="s">
        <v>53</v>
      </c>
      <c r="S39" s="340" t="s">
        <v>57</v>
      </c>
      <c r="T39" s="340" t="s">
        <v>58</v>
      </c>
      <c r="U39" s="340" t="s">
        <v>193</v>
      </c>
      <c r="V39" s="340" t="s">
        <v>168</v>
      </c>
      <c r="W39" s="340" t="s">
        <v>29</v>
      </c>
      <c r="X39" s="348" t="s">
        <v>507</v>
      </c>
      <c r="Y39" s="348" t="s">
        <v>333</v>
      </c>
      <c r="Z39" s="348" t="s">
        <v>313</v>
      </c>
      <c r="AA39" s="348" t="s">
        <v>494</v>
      </c>
      <c r="AB39" s="340" t="s">
        <v>198</v>
      </c>
      <c r="AC39" s="340" t="s">
        <v>535</v>
      </c>
      <c r="AD39" s="340" t="s">
        <v>406</v>
      </c>
      <c r="AE39" s="342"/>
      <c r="AF39" s="340" t="s">
        <v>23</v>
      </c>
      <c r="AG39" s="146"/>
      <c r="AH39" s="146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1"/>
      <c r="BY39" s="141"/>
      <c r="BZ39" s="141"/>
      <c r="CA39" s="141"/>
      <c r="CB39" s="141"/>
      <c r="CC39" s="141"/>
      <c r="CD39" s="141"/>
      <c r="CE39" s="141"/>
      <c r="CF39" s="141"/>
      <c r="CG39" s="141"/>
      <c r="CH39" s="141"/>
      <c r="CI39" s="141"/>
      <c r="CJ39" s="141"/>
      <c r="CK39" s="141"/>
      <c r="CL39" s="141"/>
      <c r="CM39" s="141"/>
      <c r="CN39" s="141"/>
      <c r="CO39" s="141"/>
      <c r="CP39" s="141"/>
      <c r="CQ39" s="141"/>
      <c r="CR39" s="141"/>
      <c r="CS39" s="141"/>
      <c r="CT39" s="141"/>
      <c r="CU39" s="141"/>
      <c r="CV39" s="141"/>
      <c r="CW39" s="141"/>
      <c r="CX39" s="141"/>
      <c r="CY39" s="141"/>
      <c r="CZ39" s="141"/>
      <c r="DA39" s="141"/>
      <c r="DB39" s="141"/>
      <c r="DC39" s="141"/>
      <c r="DD39" s="141"/>
      <c r="DE39" s="141"/>
      <c r="DF39" s="141"/>
      <c r="DG39" s="141"/>
      <c r="DH39" s="141"/>
      <c r="DI39" s="141"/>
      <c r="DJ39" s="141"/>
      <c r="DK39" s="141"/>
      <c r="DL39" s="141"/>
      <c r="DM39" s="141"/>
      <c r="DN39" s="141"/>
      <c r="DO39" s="141"/>
      <c r="DP39" s="141"/>
      <c r="DQ39" s="141"/>
      <c r="DR39" s="141"/>
      <c r="DS39" s="141"/>
      <c r="DT39" s="141"/>
      <c r="DU39" s="141"/>
      <c r="DV39" s="141"/>
      <c r="DW39" s="141"/>
      <c r="DX39" s="141"/>
      <c r="DY39" s="141"/>
      <c r="DZ39" s="141"/>
      <c r="EA39" s="141"/>
      <c r="EB39" s="141"/>
      <c r="EC39" s="141"/>
      <c r="ED39" s="141"/>
      <c r="EE39" s="141"/>
      <c r="EF39" s="141"/>
      <c r="EG39" s="141"/>
      <c r="EH39" s="141"/>
      <c r="EI39" s="141"/>
      <c r="EJ39" s="141"/>
      <c r="EK39" s="141"/>
      <c r="EL39" s="141"/>
      <c r="EM39" s="141"/>
      <c r="EN39" s="141"/>
      <c r="EO39" s="141"/>
      <c r="EP39" s="141"/>
      <c r="EQ39" s="141"/>
      <c r="ER39" s="141"/>
      <c r="ES39" s="141"/>
      <c r="ET39" s="141"/>
      <c r="EU39" s="141"/>
      <c r="EV39" s="141"/>
      <c r="EW39" s="141"/>
      <c r="EX39" s="141"/>
      <c r="EY39" s="141"/>
      <c r="EZ39" s="141"/>
      <c r="FA39" s="141"/>
      <c r="FB39" s="141"/>
      <c r="FC39" s="141"/>
      <c r="FD39" s="141"/>
      <c r="FE39" s="141"/>
      <c r="FF39" s="141"/>
      <c r="FG39" s="141"/>
      <c r="FH39" s="141"/>
      <c r="FI39" s="141"/>
      <c r="FJ39" s="141"/>
      <c r="FK39" s="141"/>
      <c r="FL39" s="141"/>
      <c r="FM39" s="141"/>
      <c r="FN39" s="141"/>
      <c r="FO39" s="141"/>
      <c r="FP39" s="141"/>
      <c r="FQ39" s="141"/>
      <c r="FR39" s="141"/>
      <c r="FS39" s="141"/>
      <c r="FT39" s="141"/>
      <c r="FU39" s="141"/>
      <c r="FV39" s="141"/>
      <c r="FW39" s="141"/>
      <c r="FX39" s="141"/>
      <c r="FY39" s="141"/>
      <c r="FZ39" s="141"/>
      <c r="GA39" s="141"/>
      <c r="GB39" s="141"/>
      <c r="GC39" s="141"/>
      <c r="GD39" s="141"/>
      <c r="GE39" s="141"/>
      <c r="GF39" s="141"/>
      <c r="GG39" s="141"/>
      <c r="GH39" s="141"/>
      <c r="GI39" s="141"/>
      <c r="GJ39" s="141"/>
      <c r="GK39" s="141"/>
      <c r="GL39" s="141"/>
      <c r="GM39" s="141"/>
      <c r="GN39" s="141"/>
      <c r="GO39" s="141"/>
      <c r="GP39" s="141"/>
      <c r="GQ39" s="141"/>
      <c r="GR39" s="141"/>
      <c r="GS39" s="141"/>
      <c r="GT39" s="141"/>
      <c r="GU39" s="141"/>
      <c r="GV39" s="141"/>
      <c r="GW39" s="141"/>
      <c r="GX39" s="141"/>
      <c r="GY39" s="141"/>
      <c r="GZ39" s="141"/>
      <c r="HA39" s="141"/>
      <c r="HB39" s="141"/>
      <c r="HC39" s="141"/>
      <c r="HD39" s="141"/>
      <c r="HE39" s="141"/>
      <c r="HF39" s="141"/>
      <c r="HG39" s="141"/>
      <c r="HH39" s="141"/>
      <c r="HI39" s="141"/>
      <c r="HJ39" s="141"/>
    </row>
    <row r="40" spans="1:218" s="160" customFormat="1" ht="204.75" customHeight="1" thickTop="1" x14ac:dyDescent="1.05">
      <c r="A40" s="352"/>
      <c r="B40" s="353"/>
      <c r="C40" s="161"/>
      <c r="D40" s="162"/>
      <c r="E40" s="163"/>
      <c r="F40" s="164"/>
      <c r="G40" s="344"/>
      <c r="H40" s="344"/>
      <c r="I40" s="344"/>
      <c r="J40" s="344"/>
      <c r="K40" s="163"/>
      <c r="L40" s="349"/>
      <c r="M40" s="341"/>
      <c r="N40" s="349"/>
      <c r="O40" s="341"/>
      <c r="P40" s="349"/>
      <c r="Q40" s="385"/>
      <c r="R40" s="341"/>
      <c r="S40" s="341"/>
      <c r="T40" s="341"/>
      <c r="U40" s="341"/>
      <c r="V40" s="341"/>
      <c r="W40" s="341"/>
      <c r="X40" s="349"/>
      <c r="Y40" s="349"/>
      <c r="Z40" s="349"/>
      <c r="AA40" s="349"/>
      <c r="AB40" s="341"/>
      <c r="AC40" s="341"/>
      <c r="AD40" s="341"/>
      <c r="AE40" s="343"/>
      <c r="AF40" s="341"/>
      <c r="AG40" s="146"/>
      <c r="AH40" s="146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/>
      <c r="DX40" s="141"/>
      <c r="DY40" s="141"/>
      <c r="DZ40" s="141"/>
      <c r="EA40" s="141"/>
      <c r="EB40" s="141"/>
      <c r="EC40" s="141"/>
      <c r="ED40" s="141"/>
      <c r="EE40" s="141"/>
      <c r="EF40" s="141"/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1"/>
      <c r="FB40" s="141"/>
      <c r="FC40" s="141"/>
      <c r="FD40" s="141"/>
      <c r="FE40" s="141"/>
      <c r="FF40" s="141"/>
      <c r="FG40" s="141"/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</row>
    <row r="41" spans="1:218" s="160" customFormat="1" ht="68.25" customHeight="1" x14ac:dyDescent="1.05">
      <c r="A41" s="354"/>
      <c r="B41" s="355"/>
      <c r="C41" s="165"/>
      <c r="D41" s="166"/>
      <c r="E41" s="167"/>
      <c r="F41" s="345"/>
      <c r="G41" s="346"/>
      <c r="H41" s="346"/>
      <c r="I41" s="346"/>
      <c r="J41" s="346"/>
      <c r="K41" s="347"/>
      <c r="L41" s="168">
        <f>L38*3200</f>
        <v>137600</v>
      </c>
      <c r="M41" s="169">
        <f>M38*4000</f>
        <v>60000</v>
      </c>
      <c r="N41" s="168">
        <f>N38*8800</f>
        <v>79200</v>
      </c>
      <c r="O41" s="170">
        <f>O38*38400</f>
        <v>38400</v>
      </c>
      <c r="P41" s="168">
        <f>P38*71200</f>
        <v>71200</v>
      </c>
      <c r="Q41" s="171">
        <f>Q38*84000</f>
        <v>0</v>
      </c>
      <c r="R41" s="168">
        <f>R38*76000</f>
        <v>684000</v>
      </c>
      <c r="S41" s="169">
        <f>S38*84000</f>
        <v>336000</v>
      </c>
      <c r="T41" s="169">
        <f>T38*80000</f>
        <v>400000</v>
      </c>
      <c r="U41" s="169">
        <f>U38*6400</f>
        <v>153600</v>
      </c>
      <c r="V41" s="169">
        <f>V38*5600</f>
        <v>134400</v>
      </c>
      <c r="W41" s="169">
        <f>W38*4800</f>
        <v>33600</v>
      </c>
      <c r="X41" s="172">
        <f>X38*64000</f>
        <v>192000</v>
      </c>
      <c r="Y41" s="169">
        <f>Y38*7200</f>
        <v>72000</v>
      </c>
      <c r="Z41" s="172">
        <f>Z38*8000</f>
        <v>56000</v>
      </c>
      <c r="AA41" s="169">
        <f>AA38*63200</f>
        <v>126400</v>
      </c>
      <c r="AB41" s="169">
        <f>1*84000</f>
        <v>84000</v>
      </c>
      <c r="AC41" s="168">
        <f>2*76000</f>
        <v>152000</v>
      </c>
      <c r="AD41" s="168">
        <f>2*76000</f>
        <v>152000</v>
      </c>
      <c r="AE41" s="173"/>
      <c r="AF41" s="168">
        <f>SUM(L41:AD41)</f>
        <v>2962400</v>
      </c>
      <c r="AG41" s="146"/>
      <c r="AH41" s="146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</row>
    <row r="42" spans="1:218" s="160" customFormat="1" ht="56.5" x14ac:dyDescent="1.05">
      <c r="N42" s="174"/>
      <c r="AH42" s="196"/>
    </row>
    <row r="43" spans="1:218" s="117" customFormat="1" ht="56.5" x14ac:dyDescent="1.05">
      <c r="A43" s="372" t="s">
        <v>0</v>
      </c>
      <c r="B43" s="372"/>
      <c r="C43" s="110" t="s">
        <v>1</v>
      </c>
      <c r="D43" s="110" t="s">
        <v>2</v>
      </c>
      <c r="E43" s="110"/>
      <c r="F43" s="110"/>
      <c r="G43" s="110"/>
      <c r="H43" s="110"/>
      <c r="I43" s="110"/>
      <c r="J43" s="110"/>
      <c r="K43" s="110"/>
      <c r="L43" s="111"/>
      <c r="M43" s="112"/>
      <c r="N43" s="113"/>
      <c r="O43" s="114"/>
      <c r="P43" s="111"/>
      <c r="Q43" s="112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4"/>
      <c r="AG43" s="115"/>
      <c r="AH43" s="115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</row>
    <row r="44" spans="1:218" s="117" customFormat="1" ht="58" x14ac:dyDescent="1.05">
      <c r="A44" s="372" t="s">
        <v>3</v>
      </c>
      <c r="B44" s="372"/>
      <c r="C44" s="110" t="s">
        <v>1</v>
      </c>
      <c r="D44" s="175" t="s">
        <v>40</v>
      </c>
      <c r="E44" s="110"/>
      <c r="F44" s="110"/>
      <c r="G44" s="110"/>
      <c r="H44" s="110"/>
      <c r="I44" s="372" t="s">
        <v>590</v>
      </c>
      <c r="J44" s="372"/>
      <c r="K44" s="372"/>
      <c r="L44" s="372"/>
      <c r="M44" s="372"/>
      <c r="N44" s="372"/>
      <c r="O44" s="372"/>
      <c r="P44" s="372"/>
      <c r="Q44" s="372"/>
      <c r="R44" s="372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5"/>
      <c r="AH44" s="115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</row>
    <row r="45" spans="1:218" s="117" customFormat="1" ht="58" x14ac:dyDescent="1.05">
      <c r="A45" s="373" t="s">
        <v>4</v>
      </c>
      <c r="B45" s="373"/>
      <c r="C45" s="110" t="s">
        <v>1</v>
      </c>
      <c r="D45" s="176" t="s">
        <v>407</v>
      </c>
      <c r="E45" s="118"/>
      <c r="F45" s="110"/>
      <c r="G45" s="118"/>
      <c r="H45" s="118"/>
      <c r="I45" s="119"/>
      <c r="J45" s="119"/>
      <c r="K45" s="119"/>
      <c r="L45" s="120"/>
      <c r="M45" s="112"/>
      <c r="N45" s="113"/>
      <c r="O45" s="120"/>
      <c r="P45" s="120"/>
      <c r="Q45" s="112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14"/>
      <c r="AG45" s="115"/>
      <c r="AH45" s="115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</row>
    <row r="46" spans="1:218" s="124" customFormat="1" ht="56.5" x14ac:dyDescent="1.05">
      <c r="A46" s="363" t="s">
        <v>5</v>
      </c>
      <c r="B46" s="363" t="s">
        <v>6</v>
      </c>
      <c r="C46" s="374" t="s">
        <v>7</v>
      </c>
      <c r="D46" s="375"/>
      <c r="E46" s="121" t="s">
        <v>8</v>
      </c>
      <c r="F46" s="376" t="s">
        <v>9</v>
      </c>
      <c r="G46" s="377"/>
      <c r="H46" s="377"/>
      <c r="I46" s="377"/>
      <c r="J46" s="377"/>
      <c r="K46" s="378"/>
      <c r="L46" s="382" t="s">
        <v>10</v>
      </c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  <c r="AA46" s="383"/>
      <c r="AB46" s="383"/>
      <c r="AC46" s="383"/>
      <c r="AD46" s="383"/>
      <c r="AE46" s="360" t="s">
        <v>11</v>
      </c>
      <c r="AF46" s="360" t="s">
        <v>12</v>
      </c>
      <c r="AG46" s="122"/>
      <c r="AH46" s="122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</row>
    <row r="47" spans="1:218" s="124" customFormat="1" ht="45.75" customHeight="1" x14ac:dyDescent="1.05">
      <c r="A47" s="365"/>
      <c r="B47" s="365"/>
      <c r="C47" s="363" t="s">
        <v>13</v>
      </c>
      <c r="D47" s="363" t="s">
        <v>14</v>
      </c>
      <c r="E47" s="365" t="s">
        <v>15</v>
      </c>
      <c r="F47" s="366" t="s">
        <v>16</v>
      </c>
      <c r="G47" s="367"/>
      <c r="H47" s="367"/>
      <c r="I47" s="367"/>
      <c r="J47" s="367"/>
      <c r="K47" s="368"/>
      <c r="L47" s="360" t="s">
        <v>17</v>
      </c>
      <c r="M47" s="360" t="s">
        <v>45</v>
      </c>
      <c r="N47" s="360" t="s">
        <v>194</v>
      </c>
      <c r="O47" s="360" t="s">
        <v>47</v>
      </c>
      <c r="P47" s="360" t="s">
        <v>18</v>
      </c>
      <c r="Q47" s="386" t="s">
        <v>31</v>
      </c>
      <c r="R47" s="360" t="s">
        <v>54</v>
      </c>
      <c r="S47" s="369" t="s">
        <v>56</v>
      </c>
      <c r="T47" s="369" t="s">
        <v>59</v>
      </c>
      <c r="U47" s="360" t="s">
        <v>169</v>
      </c>
      <c r="V47" s="360" t="s">
        <v>326</v>
      </c>
      <c r="W47" s="360" t="s">
        <v>598</v>
      </c>
      <c r="X47" s="360" t="s">
        <v>610</v>
      </c>
      <c r="Y47" s="360" t="s">
        <v>604</v>
      </c>
      <c r="Z47" s="360" t="s">
        <v>50</v>
      </c>
      <c r="AA47" s="360" t="s">
        <v>327</v>
      </c>
      <c r="AB47" s="360" t="s">
        <v>312</v>
      </c>
      <c r="AC47" s="360" t="s">
        <v>535</v>
      </c>
      <c r="AD47" s="360" t="s">
        <v>66</v>
      </c>
      <c r="AE47" s="361"/>
      <c r="AF47" s="361"/>
      <c r="AG47" s="122"/>
      <c r="AH47" s="122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</row>
    <row r="48" spans="1:218" s="124" customFormat="1" ht="192.75" customHeight="1" x14ac:dyDescent="1.05">
      <c r="A48" s="364"/>
      <c r="B48" s="364"/>
      <c r="C48" s="364"/>
      <c r="D48" s="364"/>
      <c r="E48" s="364"/>
      <c r="F48" s="125" t="s">
        <v>20</v>
      </c>
      <c r="G48" s="125" t="s">
        <v>21</v>
      </c>
      <c r="H48" s="125" t="s">
        <v>20</v>
      </c>
      <c r="I48" s="125" t="s">
        <v>21</v>
      </c>
      <c r="J48" s="125" t="s">
        <v>20</v>
      </c>
      <c r="K48" s="125" t="s">
        <v>21</v>
      </c>
      <c r="L48" s="362"/>
      <c r="M48" s="362"/>
      <c r="N48" s="362"/>
      <c r="O48" s="362"/>
      <c r="P48" s="362"/>
      <c r="Q48" s="386"/>
      <c r="R48" s="362"/>
      <c r="S48" s="370"/>
      <c r="T48" s="370"/>
      <c r="U48" s="362"/>
      <c r="V48" s="362"/>
      <c r="W48" s="362"/>
      <c r="X48" s="362"/>
      <c r="Y48" s="362"/>
      <c r="Z48" s="362"/>
      <c r="AA48" s="362"/>
      <c r="AB48" s="362"/>
      <c r="AC48" s="362"/>
      <c r="AD48" s="362"/>
      <c r="AE48" s="362"/>
      <c r="AF48" s="362"/>
      <c r="AG48" s="122"/>
      <c r="AH48" s="122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</row>
    <row r="49" spans="1:218" s="124" customFormat="1" ht="56.5" x14ac:dyDescent="1.05">
      <c r="A49" s="126"/>
      <c r="B49" s="127"/>
      <c r="C49" s="127"/>
      <c r="D49" s="126"/>
      <c r="E49" s="126"/>
      <c r="F49" s="128"/>
      <c r="G49" s="128"/>
      <c r="H49" s="128"/>
      <c r="I49" s="128"/>
      <c r="J49" s="128"/>
      <c r="K49" s="128"/>
      <c r="L49" s="129">
        <v>3200</v>
      </c>
      <c r="M49" s="130">
        <v>4000</v>
      </c>
      <c r="N49" s="129">
        <v>6400</v>
      </c>
      <c r="O49" s="129">
        <v>38400</v>
      </c>
      <c r="P49" s="129">
        <v>68000</v>
      </c>
      <c r="Q49" s="130">
        <v>84000</v>
      </c>
      <c r="R49" s="129">
        <v>76000</v>
      </c>
      <c r="S49" s="130">
        <v>84000</v>
      </c>
      <c r="T49" s="130">
        <v>80000</v>
      </c>
      <c r="U49" s="130">
        <v>5600</v>
      </c>
      <c r="V49" s="130">
        <v>7200</v>
      </c>
      <c r="W49" s="130">
        <v>60800</v>
      </c>
      <c r="X49" s="131">
        <v>71200</v>
      </c>
      <c r="Y49" s="130">
        <v>37600</v>
      </c>
      <c r="Z49" s="131">
        <v>8800</v>
      </c>
      <c r="AA49" s="130">
        <v>9600</v>
      </c>
      <c r="AB49" s="130">
        <v>8000</v>
      </c>
      <c r="AC49" s="129">
        <v>76000</v>
      </c>
      <c r="AD49" s="129">
        <v>76000</v>
      </c>
      <c r="AE49" s="132"/>
      <c r="AF49" s="126"/>
      <c r="AG49" s="122"/>
      <c r="AH49" s="122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</row>
    <row r="50" spans="1:218" s="141" customFormat="1" ht="130" customHeight="1" x14ac:dyDescent="1.05">
      <c r="A50" s="133">
        <v>1</v>
      </c>
      <c r="B50" s="134" t="s">
        <v>560</v>
      </c>
      <c r="C50" s="135">
        <v>311336</v>
      </c>
      <c r="D50" s="133">
        <v>311533</v>
      </c>
      <c r="E50" s="133"/>
      <c r="F50" s="136">
        <v>7</v>
      </c>
      <c r="G50" s="136">
        <v>12</v>
      </c>
      <c r="H50" s="136">
        <v>13</v>
      </c>
      <c r="I50" s="136">
        <v>17</v>
      </c>
      <c r="J50" s="136"/>
      <c r="K50" s="136"/>
      <c r="L50" s="137"/>
      <c r="M50" s="138"/>
      <c r="N50" s="139"/>
      <c r="O50" s="138">
        <v>1</v>
      </c>
      <c r="P50" s="137"/>
      <c r="Q50" s="138"/>
      <c r="R50" s="137">
        <v>1</v>
      </c>
      <c r="S50" s="137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7" t="s">
        <v>592</v>
      </c>
      <c r="AG50" s="140">
        <f>D50-C50</f>
        <v>197</v>
      </c>
      <c r="AH50" s="146">
        <v>197</v>
      </c>
    </row>
    <row r="51" spans="1:218" s="141" customFormat="1" ht="130" customHeight="1" x14ac:dyDescent="1.05">
      <c r="A51" s="142">
        <v>2</v>
      </c>
      <c r="B51" s="134" t="s">
        <v>561</v>
      </c>
      <c r="C51" s="133">
        <v>311533</v>
      </c>
      <c r="D51" s="142">
        <v>311801</v>
      </c>
      <c r="E51" s="142"/>
      <c r="F51" s="143">
        <v>7</v>
      </c>
      <c r="G51" s="143">
        <v>12</v>
      </c>
      <c r="H51" s="143">
        <v>13</v>
      </c>
      <c r="I51" s="143">
        <v>17</v>
      </c>
      <c r="J51" s="143"/>
      <c r="K51" s="143"/>
      <c r="L51" s="144"/>
      <c r="M51" s="145">
        <v>5</v>
      </c>
      <c r="N51" s="145"/>
      <c r="O51" s="145"/>
      <c r="P51" s="144"/>
      <c r="Q51" s="145"/>
      <c r="R51" s="144">
        <v>1</v>
      </c>
      <c r="S51" s="144"/>
      <c r="T51" s="145"/>
      <c r="U51" s="145"/>
      <c r="V51" s="145"/>
      <c r="W51" s="145">
        <v>1</v>
      </c>
      <c r="X51" s="145"/>
      <c r="Y51" s="145"/>
      <c r="Z51" s="145"/>
      <c r="AA51" s="145"/>
      <c r="AB51" s="145"/>
      <c r="AC51" s="145"/>
      <c r="AD51" s="145"/>
      <c r="AE51" s="145"/>
      <c r="AF51" s="144" t="s">
        <v>600</v>
      </c>
      <c r="AG51" s="146">
        <f t="shared" ref="AG51:AG79" si="2">D51-C51</f>
        <v>268</v>
      </c>
      <c r="AH51" s="146">
        <v>268</v>
      </c>
    </row>
    <row r="52" spans="1:218" s="141" customFormat="1" ht="130" customHeight="1" x14ac:dyDescent="1.05">
      <c r="A52" s="142">
        <v>3</v>
      </c>
      <c r="B52" s="147" t="s">
        <v>562</v>
      </c>
      <c r="C52" s="142">
        <v>311801</v>
      </c>
      <c r="D52" s="142">
        <v>312011</v>
      </c>
      <c r="E52" s="142"/>
      <c r="F52" s="143">
        <v>7</v>
      </c>
      <c r="G52" s="143">
        <v>12</v>
      </c>
      <c r="H52" s="143">
        <v>13</v>
      </c>
      <c r="I52" s="143">
        <v>17</v>
      </c>
      <c r="J52" s="143"/>
      <c r="K52" s="143"/>
      <c r="L52" s="144"/>
      <c r="M52" s="145">
        <v>20</v>
      </c>
      <c r="N52" s="145"/>
      <c r="O52" s="148"/>
      <c r="P52" s="144"/>
      <c r="Q52" s="145"/>
      <c r="R52" s="144"/>
      <c r="S52" s="144"/>
      <c r="T52" s="145"/>
      <c r="U52" s="145"/>
      <c r="V52" s="145">
        <v>1</v>
      </c>
      <c r="W52" s="145"/>
      <c r="X52" s="145"/>
      <c r="Y52" s="145"/>
      <c r="Z52" s="145"/>
      <c r="AA52" s="145"/>
      <c r="AB52" s="145"/>
      <c r="AC52" s="145"/>
      <c r="AD52" s="145"/>
      <c r="AE52" s="145"/>
      <c r="AF52" s="144" t="s">
        <v>607</v>
      </c>
      <c r="AG52" s="146">
        <f t="shared" si="2"/>
        <v>210</v>
      </c>
      <c r="AH52" s="146">
        <v>210</v>
      </c>
    </row>
    <row r="53" spans="1:218" s="141" customFormat="1" ht="130" customHeight="1" x14ac:dyDescent="1.05">
      <c r="A53" s="142">
        <v>4</v>
      </c>
      <c r="B53" s="134" t="s">
        <v>563</v>
      </c>
      <c r="C53" s="142">
        <v>312011</v>
      </c>
      <c r="D53" s="142">
        <v>312418</v>
      </c>
      <c r="E53" s="142"/>
      <c r="F53" s="143">
        <v>7</v>
      </c>
      <c r="G53" s="143">
        <v>12</v>
      </c>
      <c r="H53" s="143">
        <v>13</v>
      </c>
      <c r="I53" s="143">
        <v>17</v>
      </c>
      <c r="J53" s="143"/>
      <c r="K53" s="143"/>
      <c r="L53" s="144"/>
      <c r="M53" s="145"/>
      <c r="N53" s="145"/>
      <c r="O53" s="148"/>
      <c r="P53" s="144"/>
      <c r="Q53" s="145"/>
      <c r="R53" s="144">
        <v>2</v>
      </c>
      <c r="S53" s="144"/>
      <c r="T53" s="145"/>
      <c r="U53" s="145"/>
      <c r="V53" s="145"/>
      <c r="W53" s="145"/>
      <c r="X53" s="145">
        <v>2</v>
      </c>
      <c r="Y53" s="145"/>
      <c r="Z53" s="145"/>
      <c r="AA53" s="145"/>
      <c r="AB53" s="145"/>
      <c r="AC53" s="145"/>
      <c r="AD53" s="145">
        <v>4</v>
      </c>
      <c r="AE53" s="145"/>
      <c r="AF53" s="144" t="s">
        <v>612</v>
      </c>
      <c r="AG53" s="146">
        <f t="shared" si="2"/>
        <v>407</v>
      </c>
      <c r="AH53" s="146">
        <v>407</v>
      </c>
    </row>
    <row r="54" spans="1:218" s="141" customFormat="1" ht="130" customHeight="1" x14ac:dyDescent="1.05">
      <c r="A54" s="142">
        <v>5</v>
      </c>
      <c r="B54" s="134" t="s">
        <v>564</v>
      </c>
      <c r="C54" s="142">
        <v>312418</v>
      </c>
      <c r="D54" s="135">
        <v>312498</v>
      </c>
      <c r="E54" s="142"/>
      <c r="F54" s="143">
        <v>7</v>
      </c>
      <c r="G54" s="143">
        <v>12</v>
      </c>
      <c r="H54" s="143">
        <v>14</v>
      </c>
      <c r="I54" s="143">
        <v>16</v>
      </c>
      <c r="J54" s="143"/>
      <c r="K54" s="143"/>
      <c r="L54" s="144"/>
      <c r="M54" s="145"/>
      <c r="N54" s="145">
        <v>1</v>
      </c>
      <c r="O54" s="145"/>
      <c r="P54" s="144"/>
      <c r="Q54" s="145"/>
      <c r="R54" s="144"/>
      <c r="S54" s="144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4" t="s">
        <v>620</v>
      </c>
      <c r="AG54" s="146">
        <f t="shared" si="2"/>
        <v>80</v>
      </c>
      <c r="AH54" s="146">
        <v>80</v>
      </c>
    </row>
    <row r="55" spans="1:218" s="141" customFormat="1" ht="130" customHeight="1" x14ac:dyDescent="1.05">
      <c r="A55" s="142">
        <v>6</v>
      </c>
      <c r="B55" s="177" t="s">
        <v>565</v>
      </c>
      <c r="C55" s="178"/>
      <c r="D55" s="178"/>
      <c r="E55" s="179"/>
      <c r="F55" s="180">
        <v>7</v>
      </c>
      <c r="G55" s="180">
        <v>12</v>
      </c>
      <c r="H55" s="180">
        <v>14</v>
      </c>
      <c r="I55" s="180">
        <v>16</v>
      </c>
      <c r="J55" s="180"/>
      <c r="K55" s="180"/>
      <c r="L55" s="181"/>
      <c r="M55" s="182"/>
      <c r="N55" s="182"/>
      <c r="O55" s="182"/>
      <c r="P55" s="181"/>
      <c r="Q55" s="182"/>
      <c r="R55" s="181"/>
      <c r="S55" s="181"/>
      <c r="T55" s="182"/>
      <c r="U55" s="182"/>
      <c r="V55" s="182"/>
      <c r="W55" s="182"/>
      <c r="X55" s="183"/>
      <c r="Y55" s="183"/>
      <c r="Z55" s="183"/>
      <c r="AA55" s="183"/>
      <c r="AB55" s="182"/>
      <c r="AC55" s="182"/>
      <c r="AD55" s="182"/>
      <c r="AE55" s="182"/>
      <c r="AF55" s="181" t="s">
        <v>107</v>
      </c>
      <c r="AG55" s="146">
        <f t="shared" si="2"/>
        <v>0</v>
      </c>
      <c r="AH55" s="146" t="s">
        <v>214</v>
      </c>
    </row>
    <row r="56" spans="1:218" s="141" customFormat="1" ht="130" customHeight="1" x14ac:dyDescent="1.05">
      <c r="A56" s="142">
        <v>7</v>
      </c>
      <c r="B56" s="134" t="s">
        <v>566</v>
      </c>
      <c r="C56" s="135">
        <v>312498</v>
      </c>
      <c r="D56" s="135">
        <v>312655</v>
      </c>
      <c r="E56" s="142"/>
      <c r="F56" s="143">
        <v>7</v>
      </c>
      <c r="G56" s="143">
        <v>12</v>
      </c>
      <c r="H56" s="143">
        <v>13</v>
      </c>
      <c r="I56" s="143">
        <v>17</v>
      </c>
      <c r="J56" s="143"/>
      <c r="K56" s="143"/>
      <c r="L56" s="144">
        <v>1</v>
      </c>
      <c r="M56" s="145"/>
      <c r="N56" s="145"/>
      <c r="O56" s="148"/>
      <c r="P56" s="144"/>
      <c r="Q56" s="145"/>
      <c r="R56" s="144"/>
      <c r="S56" s="144"/>
      <c r="T56" s="145"/>
      <c r="U56" s="145">
        <v>15</v>
      </c>
      <c r="V56" s="145"/>
      <c r="W56" s="145"/>
      <c r="X56" s="148"/>
      <c r="Y56" s="145"/>
      <c r="Z56" s="148"/>
      <c r="AA56" s="145"/>
      <c r="AB56" s="145"/>
      <c r="AC56" s="145"/>
      <c r="AD56" s="145"/>
      <c r="AE56" s="145"/>
      <c r="AF56" s="144" t="s">
        <v>623</v>
      </c>
      <c r="AG56" s="146">
        <f t="shared" si="2"/>
        <v>157</v>
      </c>
      <c r="AH56" s="146">
        <v>157</v>
      </c>
    </row>
    <row r="57" spans="1:218" s="141" customFormat="1" ht="130" customHeight="1" x14ac:dyDescent="1.05">
      <c r="A57" s="142">
        <v>8</v>
      </c>
      <c r="B57" s="134" t="s">
        <v>567</v>
      </c>
      <c r="C57" s="135">
        <v>312655</v>
      </c>
      <c r="D57" s="135">
        <v>312969</v>
      </c>
      <c r="E57" s="135"/>
      <c r="F57" s="143">
        <v>7</v>
      </c>
      <c r="G57" s="143">
        <v>12</v>
      </c>
      <c r="H57" s="143">
        <v>13</v>
      </c>
      <c r="I57" s="143">
        <v>17</v>
      </c>
      <c r="J57" s="143"/>
      <c r="K57" s="143"/>
      <c r="L57" s="144"/>
      <c r="M57" s="145"/>
      <c r="N57" s="145">
        <v>4</v>
      </c>
      <c r="O57" s="148"/>
      <c r="P57" s="144"/>
      <c r="Q57" s="145"/>
      <c r="R57" s="144"/>
      <c r="S57" s="144"/>
      <c r="T57" s="145">
        <v>1</v>
      </c>
      <c r="U57" s="145">
        <v>3</v>
      </c>
      <c r="V57" s="145"/>
      <c r="W57" s="145"/>
      <c r="X57" s="148"/>
      <c r="Y57" s="145">
        <v>1</v>
      </c>
      <c r="Z57" s="148"/>
      <c r="AA57" s="148"/>
      <c r="AB57" s="145"/>
      <c r="AC57" s="145"/>
      <c r="AD57" s="145"/>
      <c r="AE57" s="145"/>
      <c r="AF57" s="144" t="s">
        <v>627</v>
      </c>
      <c r="AG57" s="146">
        <f t="shared" si="2"/>
        <v>314</v>
      </c>
      <c r="AH57" s="146">
        <v>314</v>
      </c>
    </row>
    <row r="58" spans="1:218" s="141" customFormat="1" ht="130" customHeight="1" x14ac:dyDescent="1.05">
      <c r="A58" s="142">
        <v>9</v>
      </c>
      <c r="B58" s="134" t="s">
        <v>568</v>
      </c>
      <c r="C58" s="135">
        <v>312969</v>
      </c>
      <c r="D58" s="135">
        <v>313364</v>
      </c>
      <c r="E58" s="142"/>
      <c r="F58" s="143">
        <v>7</v>
      </c>
      <c r="G58" s="143">
        <v>12</v>
      </c>
      <c r="H58" s="143">
        <v>13</v>
      </c>
      <c r="I58" s="143">
        <v>17</v>
      </c>
      <c r="J58" s="143"/>
      <c r="K58" s="143"/>
      <c r="L58" s="144"/>
      <c r="M58" s="145"/>
      <c r="N58" s="145">
        <v>7</v>
      </c>
      <c r="O58" s="145"/>
      <c r="P58" s="144"/>
      <c r="Q58" s="145"/>
      <c r="R58" s="144"/>
      <c r="S58" s="144"/>
      <c r="T58" s="145">
        <v>1</v>
      </c>
      <c r="U58" s="145"/>
      <c r="V58" s="145"/>
      <c r="W58" s="145"/>
      <c r="X58" s="148"/>
      <c r="Y58" s="145"/>
      <c r="Z58" s="148"/>
      <c r="AA58" s="145"/>
      <c r="AB58" s="145"/>
      <c r="AC58" s="145"/>
      <c r="AD58" s="145"/>
      <c r="AE58" s="145"/>
      <c r="AF58" s="144" t="s">
        <v>632</v>
      </c>
      <c r="AG58" s="146">
        <f t="shared" si="2"/>
        <v>395</v>
      </c>
      <c r="AH58" s="146">
        <v>395</v>
      </c>
    </row>
    <row r="59" spans="1:218" s="141" customFormat="1" ht="130" customHeight="1" x14ac:dyDescent="1.05">
      <c r="A59" s="142">
        <v>10</v>
      </c>
      <c r="B59" s="185" t="s">
        <v>569</v>
      </c>
      <c r="C59" s="186"/>
      <c r="D59" s="186"/>
      <c r="E59" s="186"/>
      <c r="F59" s="187"/>
      <c r="G59" s="187"/>
      <c r="H59" s="187"/>
      <c r="I59" s="187"/>
      <c r="J59" s="187"/>
      <c r="K59" s="187"/>
      <c r="L59" s="188"/>
      <c r="M59" s="189"/>
      <c r="N59" s="189"/>
      <c r="O59" s="190"/>
      <c r="P59" s="188"/>
      <c r="Q59" s="189"/>
      <c r="R59" s="188"/>
      <c r="S59" s="188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8" t="s">
        <v>310</v>
      </c>
      <c r="AG59" s="146">
        <f t="shared" si="2"/>
        <v>0</v>
      </c>
      <c r="AH59" s="146" t="s">
        <v>213</v>
      </c>
    </row>
    <row r="60" spans="1:218" s="141" customFormat="1" ht="130" customHeight="1" x14ac:dyDescent="1.05">
      <c r="A60" s="142">
        <v>11</v>
      </c>
      <c r="B60" s="134" t="s">
        <v>570</v>
      </c>
      <c r="C60" s="135">
        <v>313364</v>
      </c>
      <c r="D60" s="135">
        <v>313774</v>
      </c>
      <c r="E60" s="142"/>
      <c r="F60" s="143">
        <v>7</v>
      </c>
      <c r="G60" s="143">
        <v>12</v>
      </c>
      <c r="H60" s="143">
        <v>13</v>
      </c>
      <c r="I60" s="143">
        <v>17</v>
      </c>
      <c r="J60" s="143"/>
      <c r="K60" s="143"/>
      <c r="L60" s="144"/>
      <c r="M60" s="145"/>
      <c r="N60" s="148"/>
      <c r="O60" s="148"/>
      <c r="P60" s="144"/>
      <c r="Q60" s="145"/>
      <c r="R60" s="144">
        <v>2</v>
      </c>
      <c r="S60" s="144"/>
      <c r="T60" s="145"/>
      <c r="U60" s="145"/>
      <c r="V60" s="145"/>
      <c r="W60" s="145"/>
      <c r="X60" s="145">
        <v>1</v>
      </c>
      <c r="Y60" s="145">
        <v>1</v>
      </c>
      <c r="Z60" s="148"/>
      <c r="AA60" s="148"/>
      <c r="AB60" s="145"/>
      <c r="AC60" s="145"/>
      <c r="AD60" s="145">
        <v>4</v>
      </c>
      <c r="AE60" s="145"/>
      <c r="AF60" s="144" t="s">
        <v>637</v>
      </c>
      <c r="AG60" s="146">
        <f t="shared" si="2"/>
        <v>410</v>
      </c>
      <c r="AH60" s="146">
        <v>410</v>
      </c>
    </row>
    <row r="61" spans="1:218" s="141" customFormat="1" ht="130" customHeight="1" x14ac:dyDescent="1.05">
      <c r="A61" s="142">
        <v>12</v>
      </c>
      <c r="B61" s="177" t="s">
        <v>571</v>
      </c>
      <c r="C61" s="178"/>
      <c r="D61" s="178"/>
      <c r="E61" s="179"/>
      <c r="F61" s="180"/>
      <c r="G61" s="180"/>
      <c r="H61" s="180"/>
      <c r="I61" s="180"/>
      <c r="J61" s="180"/>
      <c r="K61" s="180"/>
      <c r="L61" s="181"/>
      <c r="M61" s="182"/>
      <c r="N61" s="182"/>
      <c r="O61" s="182"/>
      <c r="P61" s="181"/>
      <c r="Q61" s="182"/>
      <c r="R61" s="181"/>
      <c r="S61" s="181"/>
      <c r="T61" s="182"/>
      <c r="U61" s="182"/>
      <c r="V61" s="182"/>
      <c r="W61" s="182"/>
      <c r="X61" s="183"/>
      <c r="Y61" s="183"/>
      <c r="Z61" s="183"/>
      <c r="AA61" s="183"/>
      <c r="AB61" s="182"/>
      <c r="AC61" s="182"/>
      <c r="AD61" s="182"/>
      <c r="AE61" s="182"/>
      <c r="AF61" s="181" t="s">
        <v>107</v>
      </c>
      <c r="AG61" s="146">
        <f t="shared" si="2"/>
        <v>0</v>
      </c>
      <c r="AH61" s="146" t="s">
        <v>214</v>
      </c>
    </row>
    <row r="62" spans="1:218" s="141" customFormat="1" ht="130" customHeight="1" x14ac:dyDescent="1.05">
      <c r="A62" s="142">
        <v>13</v>
      </c>
      <c r="B62" s="134" t="s">
        <v>572</v>
      </c>
      <c r="C62" s="135">
        <v>313774</v>
      </c>
      <c r="D62" s="135">
        <v>313988</v>
      </c>
      <c r="E62" s="142"/>
      <c r="F62" s="143">
        <v>7</v>
      </c>
      <c r="G62" s="143">
        <v>12</v>
      </c>
      <c r="H62" s="143">
        <v>13</v>
      </c>
      <c r="I62" s="143">
        <v>17</v>
      </c>
      <c r="J62" s="143"/>
      <c r="K62" s="143"/>
      <c r="L62" s="144"/>
      <c r="M62" s="145"/>
      <c r="N62" s="145"/>
      <c r="O62" s="148"/>
      <c r="P62" s="144"/>
      <c r="Q62" s="145"/>
      <c r="R62" s="144"/>
      <c r="S62" s="144"/>
      <c r="T62" s="145">
        <v>1</v>
      </c>
      <c r="U62" s="145"/>
      <c r="V62" s="145"/>
      <c r="W62" s="145"/>
      <c r="X62" s="148"/>
      <c r="Y62" s="148"/>
      <c r="Z62" s="148"/>
      <c r="AA62" s="148"/>
      <c r="AB62" s="145"/>
      <c r="AC62" s="145">
        <v>5</v>
      </c>
      <c r="AD62" s="145"/>
      <c r="AE62" s="145"/>
      <c r="AF62" s="144" t="s">
        <v>644</v>
      </c>
      <c r="AG62" s="146">
        <f t="shared" si="2"/>
        <v>214</v>
      </c>
      <c r="AH62" s="146">
        <v>214</v>
      </c>
    </row>
    <row r="63" spans="1:218" s="141" customFormat="1" ht="130" customHeight="1" x14ac:dyDescent="1.05">
      <c r="A63" s="142">
        <v>14</v>
      </c>
      <c r="B63" s="134" t="s">
        <v>573</v>
      </c>
      <c r="C63" s="135">
        <v>313988</v>
      </c>
      <c r="D63" s="142">
        <v>314187</v>
      </c>
      <c r="E63" s="142"/>
      <c r="F63" s="143">
        <v>7</v>
      </c>
      <c r="G63" s="143">
        <v>12</v>
      </c>
      <c r="H63" s="143">
        <v>13</v>
      </c>
      <c r="I63" s="143">
        <v>17</v>
      </c>
      <c r="J63" s="143"/>
      <c r="K63" s="143"/>
      <c r="L63" s="144"/>
      <c r="M63" s="144"/>
      <c r="N63" s="145"/>
      <c r="O63" s="148"/>
      <c r="P63" s="144"/>
      <c r="Q63" s="145"/>
      <c r="R63" s="144">
        <v>1</v>
      </c>
      <c r="S63" s="144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>
        <v>2</v>
      </c>
      <c r="AE63" s="145"/>
      <c r="AF63" s="144" t="s">
        <v>316</v>
      </c>
      <c r="AG63" s="146">
        <f t="shared" si="2"/>
        <v>199</v>
      </c>
      <c r="AH63" s="146">
        <v>199</v>
      </c>
    </row>
    <row r="64" spans="1:218" s="141" customFormat="1" ht="130" customHeight="1" x14ac:dyDescent="1.05">
      <c r="A64" s="142">
        <v>15</v>
      </c>
      <c r="B64" s="185" t="s">
        <v>574</v>
      </c>
      <c r="C64" s="186"/>
      <c r="D64" s="186"/>
      <c r="E64" s="186"/>
      <c r="F64" s="187"/>
      <c r="G64" s="187"/>
      <c r="H64" s="187"/>
      <c r="I64" s="187"/>
      <c r="J64" s="187"/>
      <c r="K64" s="187"/>
      <c r="L64" s="188"/>
      <c r="M64" s="189"/>
      <c r="N64" s="189"/>
      <c r="O64" s="190"/>
      <c r="P64" s="188"/>
      <c r="Q64" s="189"/>
      <c r="R64" s="188"/>
      <c r="S64" s="188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8" t="s">
        <v>310</v>
      </c>
      <c r="AG64" s="146">
        <f t="shared" si="2"/>
        <v>0</v>
      </c>
      <c r="AH64" s="146" t="s">
        <v>213</v>
      </c>
    </row>
    <row r="65" spans="1:218" s="141" customFormat="1" ht="130" customHeight="1" x14ac:dyDescent="1.05">
      <c r="A65" s="142">
        <v>16</v>
      </c>
      <c r="B65" s="134" t="s">
        <v>575</v>
      </c>
      <c r="C65" s="142">
        <v>314187</v>
      </c>
      <c r="D65" s="142">
        <v>314187</v>
      </c>
      <c r="E65" s="142"/>
      <c r="F65" s="143">
        <v>7</v>
      </c>
      <c r="G65" s="143">
        <v>12</v>
      </c>
      <c r="H65" s="143">
        <v>13</v>
      </c>
      <c r="I65" s="143">
        <v>17</v>
      </c>
      <c r="J65" s="143"/>
      <c r="K65" s="143"/>
      <c r="L65" s="144"/>
      <c r="M65" s="145"/>
      <c r="N65" s="145"/>
      <c r="O65" s="145"/>
      <c r="P65" s="144"/>
      <c r="Q65" s="145"/>
      <c r="R65" s="144"/>
      <c r="S65" s="144"/>
      <c r="T65" s="145"/>
      <c r="U65" s="145"/>
      <c r="V65" s="145">
        <v>14</v>
      </c>
      <c r="W65" s="145"/>
      <c r="X65" s="145"/>
      <c r="Y65" s="145"/>
      <c r="Z65" s="145"/>
      <c r="AA65" s="145"/>
      <c r="AB65" s="145"/>
      <c r="AC65" s="145"/>
      <c r="AD65" s="145"/>
      <c r="AE65" s="145"/>
      <c r="AF65" s="144" t="s">
        <v>652</v>
      </c>
      <c r="AG65" s="146">
        <f t="shared" si="2"/>
        <v>0</v>
      </c>
      <c r="AH65" s="146" t="s">
        <v>215</v>
      </c>
    </row>
    <row r="66" spans="1:218" s="141" customFormat="1" ht="130" customHeight="1" x14ac:dyDescent="1.05">
      <c r="A66" s="142">
        <v>17</v>
      </c>
      <c r="B66" s="147" t="s">
        <v>576</v>
      </c>
      <c r="C66" s="142">
        <v>314187</v>
      </c>
      <c r="D66" s="135">
        <v>314659</v>
      </c>
      <c r="E66" s="142"/>
      <c r="F66" s="143">
        <v>7</v>
      </c>
      <c r="G66" s="143">
        <v>12</v>
      </c>
      <c r="H66" s="143">
        <v>13</v>
      </c>
      <c r="I66" s="143">
        <v>17</v>
      </c>
      <c r="J66" s="143"/>
      <c r="K66" s="143"/>
      <c r="L66" s="144"/>
      <c r="M66" s="145"/>
      <c r="N66" s="148"/>
      <c r="O66" s="148"/>
      <c r="P66" s="144"/>
      <c r="Q66" s="145"/>
      <c r="R66" s="144"/>
      <c r="S66" s="144"/>
      <c r="T66" s="145"/>
      <c r="U66" s="145"/>
      <c r="V66" s="145">
        <v>6</v>
      </c>
      <c r="W66" s="145"/>
      <c r="X66" s="148"/>
      <c r="Y66" s="145"/>
      <c r="Z66" s="148"/>
      <c r="AA66" s="145"/>
      <c r="AB66" s="145">
        <v>4</v>
      </c>
      <c r="AC66" s="145"/>
      <c r="AD66" s="145"/>
      <c r="AE66" s="145"/>
      <c r="AF66" s="144" t="s">
        <v>367</v>
      </c>
      <c r="AG66" s="146">
        <f t="shared" si="2"/>
        <v>472</v>
      </c>
      <c r="AH66" s="146">
        <v>472</v>
      </c>
    </row>
    <row r="67" spans="1:218" s="141" customFormat="1" ht="130" customHeight="1" x14ac:dyDescent="1.05">
      <c r="A67" s="142">
        <v>18</v>
      </c>
      <c r="B67" s="185" t="s">
        <v>577</v>
      </c>
      <c r="C67" s="186"/>
      <c r="D67" s="186"/>
      <c r="E67" s="186"/>
      <c r="F67" s="187"/>
      <c r="G67" s="187"/>
      <c r="H67" s="187"/>
      <c r="I67" s="187"/>
      <c r="J67" s="187"/>
      <c r="K67" s="187"/>
      <c r="L67" s="188"/>
      <c r="M67" s="189"/>
      <c r="N67" s="189"/>
      <c r="O67" s="190"/>
      <c r="P67" s="188"/>
      <c r="Q67" s="189"/>
      <c r="R67" s="188"/>
      <c r="S67" s="188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8" t="s">
        <v>310</v>
      </c>
      <c r="AG67" s="146">
        <f t="shared" si="2"/>
        <v>0</v>
      </c>
      <c r="AH67" s="146" t="s">
        <v>213</v>
      </c>
    </row>
    <row r="68" spans="1:218" s="141" customFormat="1" ht="130" customHeight="1" x14ac:dyDescent="1.05">
      <c r="A68" s="142">
        <v>19</v>
      </c>
      <c r="B68" s="177" t="s">
        <v>578</v>
      </c>
      <c r="C68" s="178"/>
      <c r="D68" s="178"/>
      <c r="E68" s="179"/>
      <c r="F68" s="180">
        <v>7</v>
      </c>
      <c r="G68" s="180">
        <v>12</v>
      </c>
      <c r="H68" s="180">
        <v>14</v>
      </c>
      <c r="I68" s="180">
        <v>16</v>
      </c>
      <c r="J68" s="180"/>
      <c r="K68" s="180"/>
      <c r="L68" s="181"/>
      <c r="M68" s="182"/>
      <c r="N68" s="182"/>
      <c r="O68" s="182"/>
      <c r="P68" s="181"/>
      <c r="Q68" s="182"/>
      <c r="R68" s="181"/>
      <c r="S68" s="181"/>
      <c r="T68" s="182"/>
      <c r="U68" s="182"/>
      <c r="V68" s="182"/>
      <c r="W68" s="182"/>
      <c r="X68" s="183"/>
      <c r="Y68" s="183"/>
      <c r="Z68" s="183"/>
      <c r="AA68" s="183"/>
      <c r="AB68" s="182"/>
      <c r="AC68" s="182"/>
      <c r="AD68" s="182"/>
      <c r="AE68" s="182"/>
      <c r="AF68" s="181" t="s">
        <v>107</v>
      </c>
      <c r="AG68" s="146">
        <f t="shared" si="2"/>
        <v>0</v>
      </c>
      <c r="AH68" s="146" t="s">
        <v>214</v>
      </c>
    </row>
    <row r="69" spans="1:218" s="141" customFormat="1" ht="130" customHeight="1" x14ac:dyDescent="1.05">
      <c r="A69" s="142">
        <v>20</v>
      </c>
      <c r="B69" s="134" t="s">
        <v>579</v>
      </c>
      <c r="C69" s="135">
        <v>314659</v>
      </c>
      <c r="D69" s="135">
        <v>314819</v>
      </c>
      <c r="E69" s="142"/>
      <c r="F69" s="143">
        <v>7</v>
      </c>
      <c r="G69" s="143">
        <v>12</v>
      </c>
      <c r="H69" s="143">
        <v>13</v>
      </c>
      <c r="I69" s="143">
        <v>17</v>
      </c>
      <c r="J69" s="143"/>
      <c r="K69" s="143"/>
      <c r="L69" s="144"/>
      <c r="M69" s="145"/>
      <c r="N69" s="148"/>
      <c r="O69" s="148"/>
      <c r="P69" s="144"/>
      <c r="Q69" s="145"/>
      <c r="R69" s="144"/>
      <c r="S69" s="144"/>
      <c r="T69" s="145"/>
      <c r="U69" s="145"/>
      <c r="V69" s="145"/>
      <c r="W69" s="145"/>
      <c r="X69" s="145"/>
      <c r="Y69" s="145"/>
      <c r="Z69" s="145">
        <v>3</v>
      </c>
      <c r="AA69" s="145">
        <v>2</v>
      </c>
      <c r="AB69" s="145">
        <v>4</v>
      </c>
      <c r="AC69" s="145"/>
      <c r="AD69" s="145"/>
      <c r="AE69" s="145"/>
      <c r="AF69" s="144" t="s">
        <v>658</v>
      </c>
      <c r="AG69" s="146">
        <f t="shared" si="2"/>
        <v>160</v>
      </c>
      <c r="AH69" s="146">
        <v>160</v>
      </c>
    </row>
    <row r="70" spans="1:218" s="141" customFormat="1" ht="130" customHeight="1" x14ac:dyDescent="1.05">
      <c r="A70" s="142">
        <v>21</v>
      </c>
      <c r="B70" s="134" t="s">
        <v>580</v>
      </c>
      <c r="C70" s="135">
        <v>314819</v>
      </c>
      <c r="D70" s="142">
        <v>314890</v>
      </c>
      <c r="E70" s="142"/>
      <c r="F70" s="143">
        <v>7</v>
      </c>
      <c r="G70" s="143">
        <v>12</v>
      </c>
      <c r="H70" s="143">
        <v>13</v>
      </c>
      <c r="I70" s="143">
        <v>17</v>
      </c>
      <c r="J70" s="143"/>
      <c r="K70" s="143"/>
      <c r="L70" s="144">
        <v>90</v>
      </c>
      <c r="M70" s="144"/>
      <c r="N70" s="145"/>
      <c r="O70" s="145"/>
      <c r="P70" s="144"/>
      <c r="Q70" s="145"/>
      <c r="R70" s="144"/>
      <c r="S70" s="144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4" t="s">
        <v>661</v>
      </c>
      <c r="AG70" s="146">
        <f t="shared" si="2"/>
        <v>71</v>
      </c>
      <c r="AH70" s="146">
        <v>71</v>
      </c>
    </row>
    <row r="71" spans="1:218" s="141" customFormat="1" ht="182.15" customHeight="1" x14ac:dyDescent="1.05">
      <c r="A71" s="142">
        <v>22</v>
      </c>
      <c r="B71" s="134" t="s">
        <v>581</v>
      </c>
      <c r="C71" s="142">
        <v>314890</v>
      </c>
      <c r="D71" s="142">
        <v>315180</v>
      </c>
      <c r="E71" s="142"/>
      <c r="F71" s="143">
        <v>7</v>
      </c>
      <c r="G71" s="143">
        <v>12</v>
      </c>
      <c r="H71" s="143">
        <v>13</v>
      </c>
      <c r="I71" s="143">
        <v>17</v>
      </c>
      <c r="J71" s="143"/>
      <c r="K71" s="143"/>
      <c r="L71" s="144"/>
      <c r="M71" s="145"/>
      <c r="N71" s="145">
        <v>6</v>
      </c>
      <c r="O71" s="145"/>
      <c r="P71" s="144"/>
      <c r="Q71" s="145"/>
      <c r="R71" s="144"/>
      <c r="S71" s="144">
        <v>1</v>
      </c>
      <c r="T71" s="145"/>
      <c r="U71" s="145">
        <v>1</v>
      </c>
      <c r="V71" s="145"/>
      <c r="W71" s="145"/>
      <c r="X71" s="145"/>
      <c r="Y71" s="145">
        <v>1</v>
      </c>
      <c r="Z71" s="148"/>
      <c r="AA71" s="145"/>
      <c r="AB71" s="145"/>
      <c r="AC71" s="145"/>
      <c r="AD71" s="145"/>
      <c r="AE71" s="145"/>
      <c r="AF71" s="144" t="s">
        <v>678</v>
      </c>
      <c r="AG71" s="146">
        <f t="shared" si="2"/>
        <v>290</v>
      </c>
      <c r="AH71" s="146">
        <v>290</v>
      </c>
    </row>
    <row r="72" spans="1:218" s="141" customFormat="1" ht="130" customHeight="1" x14ac:dyDescent="1.05">
      <c r="A72" s="142">
        <v>23</v>
      </c>
      <c r="B72" s="134" t="s">
        <v>582</v>
      </c>
      <c r="C72" s="142">
        <v>315180</v>
      </c>
      <c r="D72" s="135">
        <v>315372</v>
      </c>
      <c r="E72" s="142"/>
      <c r="F72" s="143">
        <v>7</v>
      </c>
      <c r="G72" s="143">
        <v>12</v>
      </c>
      <c r="H72" s="143">
        <v>13</v>
      </c>
      <c r="I72" s="143">
        <v>17</v>
      </c>
      <c r="J72" s="143"/>
      <c r="K72" s="143"/>
      <c r="L72" s="144"/>
      <c r="M72" s="145"/>
      <c r="N72" s="145"/>
      <c r="O72" s="148"/>
      <c r="P72" s="144"/>
      <c r="Q72" s="145"/>
      <c r="R72" s="144"/>
      <c r="S72" s="144"/>
      <c r="T72" s="145"/>
      <c r="U72" s="145"/>
      <c r="V72" s="145">
        <v>5</v>
      </c>
      <c r="W72" s="145"/>
      <c r="X72" s="148"/>
      <c r="Y72" s="148"/>
      <c r="Z72" s="145">
        <v>8</v>
      </c>
      <c r="AA72" s="148"/>
      <c r="AB72" s="145"/>
      <c r="AC72" s="145"/>
      <c r="AD72" s="145"/>
      <c r="AE72" s="145"/>
      <c r="AF72" s="144" t="s">
        <v>624</v>
      </c>
      <c r="AG72" s="146">
        <f t="shared" si="2"/>
        <v>192</v>
      </c>
      <c r="AH72" s="146">
        <v>192</v>
      </c>
    </row>
    <row r="73" spans="1:218" s="141" customFormat="1" ht="130" customHeight="1" x14ac:dyDescent="1.05">
      <c r="A73" s="142">
        <v>24</v>
      </c>
      <c r="B73" s="147" t="s">
        <v>583</v>
      </c>
      <c r="C73" s="135">
        <v>315372</v>
      </c>
      <c r="D73" s="135">
        <v>315803</v>
      </c>
      <c r="E73" s="142"/>
      <c r="F73" s="143">
        <v>7</v>
      </c>
      <c r="G73" s="143">
        <v>12</v>
      </c>
      <c r="H73" s="143">
        <v>13</v>
      </c>
      <c r="I73" s="143">
        <v>17</v>
      </c>
      <c r="J73" s="143"/>
      <c r="K73" s="143"/>
      <c r="L73" s="144"/>
      <c r="M73" s="145"/>
      <c r="N73" s="148"/>
      <c r="O73" s="148"/>
      <c r="P73" s="144"/>
      <c r="Q73" s="145"/>
      <c r="R73" s="144"/>
      <c r="S73" s="144"/>
      <c r="T73" s="145">
        <v>2</v>
      </c>
      <c r="U73" s="145"/>
      <c r="V73" s="145"/>
      <c r="W73" s="145"/>
      <c r="X73" s="148"/>
      <c r="Y73" s="145">
        <v>2</v>
      </c>
      <c r="Z73" s="148"/>
      <c r="AA73" s="145"/>
      <c r="AB73" s="145"/>
      <c r="AC73" s="145">
        <v>10</v>
      </c>
      <c r="AD73" s="145"/>
      <c r="AE73" s="145"/>
      <c r="AF73" s="144" t="s">
        <v>680</v>
      </c>
      <c r="AG73" s="146">
        <f t="shared" si="2"/>
        <v>431</v>
      </c>
      <c r="AH73" s="146">
        <v>431</v>
      </c>
    </row>
    <row r="74" spans="1:218" s="141" customFormat="1" ht="100" customHeight="1" x14ac:dyDescent="1.05">
      <c r="A74" s="142">
        <v>25</v>
      </c>
      <c r="B74" s="134" t="s">
        <v>584</v>
      </c>
      <c r="C74" s="135">
        <v>315803</v>
      </c>
      <c r="D74" s="142">
        <v>316017</v>
      </c>
      <c r="E74" s="142"/>
      <c r="F74" s="143">
        <v>7</v>
      </c>
      <c r="G74" s="143">
        <v>12</v>
      </c>
      <c r="H74" s="143">
        <v>13</v>
      </c>
      <c r="I74" s="143">
        <v>17</v>
      </c>
      <c r="J74" s="143"/>
      <c r="K74" s="143"/>
      <c r="L74" s="144"/>
      <c r="M74" s="145"/>
      <c r="N74" s="149"/>
      <c r="O74" s="148"/>
      <c r="P74" s="144"/>
      <c r="Q74" s="145"/>
      <c r="R74" s="144"/>
      <c r="S74" s="144"/>
      <c r="T74" s="145">
        <v>1</v>
      </c>
      <c r="U74" s="145"/>
      <c r="V74" s="145"/>
      <c r="W74" s="145"/>
      <c r="X74" s="145"/>
      <c r="Y74" s="145"/>
      <c r="Z74" s="145"/>
      <c r="AA74" s="145"/>
      <c r="AB74" s="145"/>
      <c r="AC74" s="145">
        <v>1</v>
      </c>
      <c r="AD74" s="145"/>
      <c r="AE74" s="145"/>
      <c r="AF74" s="144" t="s">
        <v>689</v>
      </c>
      <c r="AG74" s="146">
        <f t="shared" si="2"/>
        <v>214</v>
      </c>
      <c r="AH74" s="146">
        <v>214</v>
      </c>
    </row>
    <row r="75" spans="1:218" s="141" customFormat="1" ht="100" customHeight="1" x14ac:dyDescent="1.05">
      <c r="A75" s="142">
        <v>26</v>
      </c>
      <c r="B75" s="134" t="s">
        <v>585</v>
      </c>
      <c r="C75" s="142">
        <v>316017</v>
      </c>
      <c r="D75" s="142">
        <v>316350</v>
      </c>
      <c r="E75" s="142"/>
      <c r="F75" s="143">
        <v>7</v>
      </c>
      <c r="G75" s="143">
        <v>12</v>
      </c>
      <c r="H75" s="143">
        <v>13</v>
      </c>
      <c r="I75" s="143">
        <v>17</v>
      </c>
      <c r="J75" s="143"/>
      <c r="K75" s="143"/>
      <c r="L75" s="144"/>
      <c r="M75" s="145"/>
      <c r="N75" s="149"/>
      <c r="O75" s="148"/>
      <c r="P75" s="144"/>
      <c r="Q75" s="145"/>
      <c r="R75" s="144"/>
      <c r="S75" s="144"/>
      <c r="T75" s="145">
        <v>1</v>
      </c>
      <c r="U75" s="145"/>
      <c r="V75" s="145"/>
      <c r="W75" s="145"/>
      <c r="X75" s="145"/>
      <c r="Y75" s="145"/>
      <c r="Z75" s="145">
        <v>6</v>
      </c>
      <c r="AA75" s="145"/>
      <c r="AB75" s="145"/>
      <c r="AC75" s="145"/>
      <c r="AD75" s="145"/>
      <c r="AE75" s="145"/>
      <c r="AF75" s="144" t="s">
        <v>729</v>
      </c>
      <c r="AG75" s="146">
        <f t="shared" si="2"/>
        <v>333</v>
      </c>
      <c r="AH75" s="146">
        <v>333</v>
      </c>
    </row>
    <row r="76" spans="1:218" s="141" customFormat="1" ht="100" customHeight="1" x14ac:dyDescent="1.05">
      <c r="A76" s="142">
        <v>27</v>
      </c>
      <c r="B76" s="134" t="s">
        <v>586</v>
      </c>
      <c r="C76" s="142">
        <v>316350</v>
      </c>
      <c r="D76" s="142">
        <v>316608</v>
      </c>
      <c r="E76" s="142"/>
      <c r="F76" s="143">
        <v>7</v>
      </c>
      <c r="G76" s="143">
        <v>12</v>
      </c>
      <c r="H76" s="143">
        <v>13</v>
      </c>
      <c r="I76" s="143">
        <v>17</v>
      </c>
      <c r="J76" s="143"/>
      <c r="K76" s="143"/>
      <c r="L76" s="144"/>
      <c r="M76" s="145">
        <v>7</v>
      </c>
      <c r="N76" s="149"/>
      <c r="O76" s="148"/>
      <c r="P76" s="144"/>
      <c r="Q76" s="145"/>
      <c r="R76" s="144"/>
      <c r="S76" s="144">
        <v>1</v>
      </c>
      <c r="T76" s="145"/>
      <c r="U76" s="145"/>
      <c r="V76" s="145">
        <v>3</v>
      </c>
      <c r="W76" s="145"/>
      <c r="X76" s="145"/>
      <c r="Y76" s="145"/>
      <c r="Z76" s="145"/>
      <c r="AA76" s="145"/>
      <c r="AB76" s="145"/>
      <c r="AC76" s="145"/>
      <c r="AD76" s="145"/>
      <c r="AE76" s="145"/>
      <c r="AF76" s="144" t="s">
        <v>736</v>
      </c>
      <c r="AG76" s="146">
        <f t="shared" si="2"/>
        <v>258</v>
      </c>
      <c r="AH76" s="146">
        <v>258</v>
      </c>
    </row>
    <row r="77" spans="1:218" s="141" customFormat="1" ht="130" customHeight="1" x14ac:dyDescent="1.05">
      <c r="A77" s="142">
        <v>28</v>
      </c>
      <c r="B77" s="177" t="s">
        <v>587</v>
      </c>
      <c r="C77" s="178"/>
      <c r="D77" s="178"/>
      <c r="E77" s="179"/>
      <c r="F77" s="180">
        <v>7</v>
      </c>
      <c r="G77" s="180">
        <v>12</v>
      </c>
      <c r="H77" s="180">
        <v>14</v>
      </c>
      <c r="I77" s="180">
        <v>16</v>
      </c>
      <c r="J77" s="180"/>
      <c r="K77" s="180"/>
      <c r="L77" s="181"/>
      <c r="M77" s="182"/>
      <c r="N77" s="182"/>
      <c r="O77" s="182"/>
      <c r="P77" s="181"/>
      <c r="Q77" s="182"/>
      <c r="R77" s="181"/>
      <c r="S77" s="181"/>
      <c r="T77" s="182"/>
      <c r="U77" s="182"/>
      <c r="V77" s="182"/>
      <c r="W77" s="182"/>
      <c r="X77" s="183"/>
      <c r="Y77" s="183"/>
      <c r="Z77" s="183"/>
      <c r="AA77" s="183"/>
      <c r="AB77" s="182"/>
      <c r="AC77" s="182"/>
      <c r="AD77" s="182"/>
      <c r="AE77" s="182"/>
      <c r="AF77" s="181" t="s">
        <v>107</v>
      </c>
      <c r="AG77" s="146">
        <f t="shared" si="2"/>
        <v>0</v>
      </c>
      <c r="AH77" s="146" t="s">
        <v>214</v>
      </c>
    </row>
    <row r="78" spans="1:218" s="141" customFormat="1" ht="130" customHeight="1" x14ac:dyDescent="1.05">
      <c r="A78" s="142">
        <v>29</v>
      </c>
      <c r="B78" s="177" t="s">
        <v>588</v>
      </c>
      <c r="C78" s="178"/>
      <c r="D78" s="178"/>
      <c r="E78" s="179"/>
      <c r="F78" s="180">
        <v>7</v>
      </c>
      <c r="G78" s="180">
        <v>12</v>
      </c>
      <c r="H78" s="180">
        <v>14</v>
      </c>
      <c r="I78" s="180">
        <v>16</v>
      </c>
      <c r="J78" s="180"/>
      <c r="K78" s="180"/>
      <c r="L78" s="181"/>
      <c r="M78" s="182"/>
      <c r="N78" s="182"/>
      <c r="O78" s="182"/>
      <c r="P78" s="181"/>
      <c r="Q78" s="182"/>
      <c r="R78" s="181"/>
      <c r="S78" s="181"/>
      <c r="T78" s="182"/>
      <c r="U78" s="182"/>
      <c r="V78" s="182"/>
      <c r="W78" s="182"/>
      <c r="X78" s="183"/>
      <c r="Y78" s="183"/>
      <c r="Z78" s="183"/>
      <c r="AA78" s="183"/>
      <c r="AB78" s="182"/>
      <c r="AC78" s="182"/>
      <c r="AD78" s="182"/>
      <c r="AE78" s="182"/>
      <c r="AF78" s="181" t="s">
        <v>107</v>
      </c>
      <c r="AG78" s="146">
        <f t="shared" si="2"/>
        <v>0</v>
      </c>
      <c r="AH78" s="146" t="s">
        <v>214</v>
      </c>
    </row>
    <row r="79" spans="1:218" s="141" customFormat="1" ht="130" customHeight="1" thickBot="1" x14ac:dyDescent="1.1000000000000001">
      <c r="A79" s="142">
        <v>30</v>
      </c>
      <c r="B79" s="177" t="s">
        <v>589</v>
      </c>
      <c r="C79" s="178"/>
      <c r="D79" s="178"/>
      <c r="E79" s="179"/>
      <c r="F79" s="180">
        <v>7</v>
      </c>
      <c r="G79" s="180">
        <v>12</v>
      </c>
      <c r="H79" s="180"/>
      <c r="I79" s="180"/>
      <c r="J79" s="180"/>
      <c r="K79" s="180"/>
      <c r="L79" s="181"/>
      <c r="M79" s="182"/>
      <c r="N79" s="182"/>
      <c r="O79" s="182"/>
      <c r="P79" s="181"/>
      <c r="Q79" s="182"/>
      <c r="R79" s="181"/>
      <c r="S79" s="181"/>
      <c r="T79" s="182"/>
      <c r="U79" s="182"/>
      <c r="V79" s="182"/>
      <c r="W79" s="182"/>
      <c r="X79" s="183"/>
      <c r="Y79" s="183"/>
      <c r="Z79" s="183"/>
      <c r="AA79" s="183"/>
      <c r="AB79" s="182"/>
      <c r="AC79" s="182"/>
      <c r="AD79" s="182"/>
      <c r="AE79" s="182"/>
      <c r="AF79" s="181" t="s">
        <v>107</v>
      </c>
      <c r="AG79" s="146">
        <f t="shared" si="2"/>
        <v>0</v>
      </c>
      <c r="AH79" s="146" t="s">
        <v>214</v>
      </c>
    </row>
    <row r="80" spans="1:218" s="160" customFormat="1" ht="73.5" customHeight="1" thickTop="1" thickBot="1" x14ac:dyDescent="1.1000000000000001">
      <c r="A80" s="350" t="s">
        <v>22</v>
      </c>
      <c r="B80" s="351"/>
      <c r="C80" s="150"/>
      <c r="D80" s="151"/>
      <c r="E80" s="152"/>
      <c r="F80" s="153"/>
      <c r="G80" s="154"/>
      <c r="H80" s="154"/>
      <c r="I80" s="154"/>
      <c r="J80" s="154"/>
      <c r="K80" s="155"/>
      <c r="L80" s="156">
        <f t="shared" ref="L80:AD80" si="3">SUM(L50:L79)</f>
        <v>91</v>
      </c>
      <c r="M80" s="157">
        <f t="shared" si="3"/>
        <v>32</v>
      </c>
      <c r="N80" s="158">
        <f t="shared" si="3"/>
        <v>18</v>
      </c>
      <c r="O80" s="158">
        <f t="shared" si="3"/>
        <v>1</v>
      </c>
      <c r="P80" s="156">
        <f t="shared" si="3"/>
        <v>0</v>
      </c>
      <c r="Q80" s="157">
        <f t="shared" si="3"/>
        <v>0</v>
      </c>
      <c r="R80" s="156">
        <f t="shared" si="3"/>
        <v>7</v>
      </c>
      <c r="S80" s="156">
        <f t="shared" si="3"/>
        <v>2</v>
      </c>
      <c r="T80" s="157">
        <f t="shared" si="3"/>
        <v>7</v>
      </c>
      <c r="U80" s="157">
        <f t="shared" si="3"/>
        <v>19</v>
      </c>
      <c r="V80" s="157">
        <f t="shared" si="3"/>
        <v>29</v>
      </c>
      <c r="W80" s="157">
        <f t="shared" si="3"/>
        <v>1</v>
      </c>
      <c r="X80" s="157">
        <f t="shared" si="3"/>
        <v>3</v>
      </c>
      <c r="Y80" s="157">
        <f t="shared" si="3"/>
        <v>5</v>
      </c>
      <c r="Z80" s="157">
        <f t="shared" si="3"/>
        <v>17</v>
      </c>
      <c r="AA80" s="157">
        <f t="shared" si="3"/>
        <v>2</v>
      </c>
      <c r="AB80" s="157">
        <f t="shared" si="3"/>
        <v>8</v>
      </c>
      <c r="AC80" s="157">
        <f t="shared" si="3"/>
        <v>16</v>
      </c>
      <c r="AD80" s="157">
        <f t="shared" si="3"/>
        <v>10</v>
      </c>
      <c r="AE80" s="156">
        <f>SUM(AE49:AE79)</f>
        <v>0</v>
      </c>
      <c r="AF80" s="156"/>
      <c r="AG80" s="146"/>
      <c r="AH80" s="146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1"/>
      <c r="BO80" s="141"/>
      <c r="BP80" s="141"/>
      <c r="BQ80" s="141"/>
      <c r="BR80" s="141"/>
      <c r="BS80" s="141"/>
      <c r="BT80" s="141"/>
      <c r="BU80" s="141"/>
      <c r="BV80" s="141"/>
      <c r="BW80" s="141"/>
      <c r="BX80" s="141"/>
      <c r="BY80" s="141"/>
      <c r="BZ80" s="141"/>
      <c r="CA80" s="141"/>
      <c r="CB80" s="141"/>
      <c r="CC80" s="141"/>
      <c r="CD80" s="141"/>
      <c r="CE80" s="141"/>
      <c r="CF80" s="141"/>
      <c r="CG80" s="141"/>
      <c r="CH80" s="141"/>
      <c r="CI80" s="141"/>
      <c r="CJ80" s="141"/>
      <c r="CK80" s="141"/>
      <c r="CL80" s="141"/>
      <c r="CM80" s="141"/>
      <c r="CN80" s="141"/>
      <c r="CO80" s="141"/>
      <c r="CP80" s="141"/>
      <c r="CQ80" s="141"/>
      <c r="CR80" s="141"/>
      <c r="CS80" s="141"/>
      <c r="CT80" s="141"/>
      <c r="CU80" s="141"/>
      <c r="CV80" s="141"/>
      <c r="CW80" s="141"/>
      <c r="CX80" s="141"/>
      <c r="CY80" s="141"/>
      <c r="CZ80" s="141"/>
      <c r="DA80" s="141"/>
      <c r="DB80" s="141"/>
      <c r="DC80" s="141"/>
      <c r="DD80" s="141"/>
      <c r="DE80" s="141"/>
      <c r="DF80" s="141"/>
      <c r="DG80" s="141"/>
      <c r="DH80" s="141"/>
      <c r="DI80" s="141"/>
      <c r="DJ80" s="141"/>
      <c r="DK80" s="141"/>
      <c r="DL80" s="141"/>
      <c r="DM80" s="141"/>
      <c r="DN80" s="141"/>
      <c r="DO80" s="141"/>
      <c r="DP80" s="141"/>
      <c r="DQ80" s="141"/>
      <c r="DR80" s="141"/>
      <c r="DS80" s="141"/>
      <c r="DT80" s="141"/>
      <c r="DU80" s="141"/>
      <c r="DV80" s="141"/>
      <c r="DW80" s="141"/>
      <c r="DX80" s="141"/>
      <c r="DY80" s="141"/>
      <c r="DZ80" s="141"/>
      <c r="EA80" s="141"/>
      <c r="EB80" s="141"/>
      <c r="EC80" s="141"/>
      <c r="ED80" s="141"/>
      <c r="EE80" s="141"/>
      <c r="EF80" s="141"/>
      <c r="EG80" s="141"/>
      <c r="EH80" s="141"/>
      <c r="EI80" s="141"/>
      <c r="EJ80" s="141"/>
      <c r="EK80" s="141"/>
      <c r="EL80" s="141"/>
      <c r="EM80" s="141"/>
      <c r="EN80" s="141"/>
      <c r="EO80" s="141"/>
      <c r="EP80" s="141"/>
      <c r="EQ80" s="141"/>
      <c r="ER80" s="141"/>
      <c r="ES80" s="141"/>
      <c r="ET80" s="141"/>
      <c r="EU80" s="141"/>
      <c r="EV80" s="141"/>
      <c r="EW80" s="141"/>
      <c r="EX80" s="141"/>
      <c r="EY80" s="141"/>
      <c r="EZ80" s="141"/>
      <c r="FA80" s="141"/>
      <c r="FB80" s="141"/>
      <c r="FC80" s="141"/>
      <c r="FD80" s="141"/>
      <c r="FE80" s="141"/>
      <c r="FF80" s="141"/>
      <c r="FG80" s="141"/>
      <c r="FH80" s="141"/>
      <c r="FI80" s="141"/>
      <c r="FJ80" s="141"/>
      <c r="FK80" s="141"/>
      <c r="FL80" s="141"/>
      <c r="FM80" s="141"/>
      <c r="FN80" s="141"/>
      <c r="FO80" s="141"/>
      <c r="FP80" s="141"/>
      <c r="FQ80" s="141"/>
      <c r="FR80" s="141"/>
      <c r="FS80" s="141"/>
      <c r="FT80" s="141"/>
      <c r="FU80" s="141"/>
      <c r="FV80" s="141"/>
      <c r="FW80" s="141"/>
      <c r="FX80" s="141"/>
      <c r="FY80" s="141"/>
      <c r="FZ80" s="141"/>
      <c r="GA80" s="141"/>
      <c r="GB80" s="141"/>
      <c r="GC80" s="141"/>
      <c r="GD80" s="141"/>
      <c r="GE80" s="141"/>
      <c r="GF80" s="141"/>
      <c r="GG80" s="141"/>
      <c r="GH80" s="141"/>
      <c r="GI80" s="141"/>
      <c r="GJ80" s="141"/>
      <c r="GK80" s="141"/>
      <c r="GL80" s="141"/>
      <c r="GM80" s="141"/>
      <c r="GN80" s="141"/>
      <c r="GO80" s="141"/>
      <c r="GP80" s="141"/>
      <c r="GQ80" s="141"/>
      <c r="GR80" s="141"/>
      <c r="GS80" s="141"/>
      <c r="GT80" s="141"/>
      <c r="GU80" s="141"/>
      <c r="GV80" s="141"/>
      <c r="GW80" s="141"/>
      <c r="GX80" s="141"/>
      <c r="GY80" s="141"/>
      <c r="GZ80" s="141"/>
      <c r="HA80" s="141"/>
      <c r="HB80" s="141"/>
      <c r="HC80" s="141"/>
      <c r="HD80" s="141"/>
      <c r="HE80" s="141"/>
      <c r="HF80" s="141"/>
      <c r="HG80" s="141"/>
      <c r="HH80" s="141"/>
      <c r="HI80" s="141"/>
      <c r="HJ80" s="141"/>
    </row>
    <row r="81" spans="1:218" s="160" customFormat="1" ht="47.25" customHeight="1" thickTop="1" thickBot="1" x14ac:dyDescent="1.1000000000000001">
      <c r="A81" s="352"/>
      <c r="B81" s="353"/>
      <c r="C81" s="161"/>
      <c r="D81" s="162"/>
      <c r="E81" s="163"/>
      <c r="F81" s="356"/>
      <c r="G81" s="357"/>
      <c r="H81" s="357"/>
      <c r="I81" s="357"/>
      <c r="J81" s="357"/>
      <c r="K81" s="162"/>
      <c r="L81" s="348" t="s">
        <v>30</v>
      </c>
      <c r="M81" s="340" t="s">
        <v>46</v>
      </c>
      <c r="N81" s="348" t="s">
        <v>193</v>
      </c>
      <c r="O81" s="340" t="s">
        <v>48</v>
      </c>
      <c r="P81" s="340" t="s">
        <v>35</v>
      </c>
      <c r="Q81" s="384" t="s">
        <v>28</v>
      </c>
      <c r="R81" s="340" t="s">
        <v>160</v>
      </c>
      <c r="S81" s="340" t="s">
        <v>57</v>
      </c>
      <c r="T81" s="340" t="s">
        <v>58</v>
      </c>
      <c r="U81" s="340" t="s">
        <v>168</v>
      </c>
      <c r="V81" s="340" t="s">
        <v>333</v>
      </c>
      <c r="W81" s="340" t="s">
        <v>599</v>
      </c>
      <c r="X81" s="348" t="s">
        <v>611</v>
      </c>
      <c r="Y81" s="348" t="s">
        <v>605</v>
      </c>
      <c r="Z81" s="348" t="s">
        <v>34</v>
      </c>
      <c r="AA81" s="348" t="s">
        <v>328</v>
      </c>
      <c r="AB81" s="348" t="s">
        <v>313</v>
      </c>
      <c r="AC81" s="340" t="s">
        <v>535</v>
      </c>
      <c r="AD81" s="340" t="s">
        <v>553</v>
      </c>
      <c r="AE81" s="342"/>
      <c r="AF81" s="340" t="s">
        <v>23</v>
      </c>
      <c r="AG81" s="146"/>
      <c r="AH81" s="146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141"/>
      <c r="BR81" s="141"/>
      <c r="BS81" s="141"/>
      <c r="BT81" s="141"/>
      <c r="BU81" s="141"/>
      <c r="BV81" s="141"/>
      <c r="BW81" s="141"/>
      <c r="BX81" s="141"/>
      <c r="BY81" s="141"/>
      <c r="BZ81" s="141"/>
      <c r="CA81" s="141"/>
      <c r="CB81" s="141"/>
      <c r="CC81" s="141"/>
      <c r="CD81" s="141"/>
      <c r="CE81" s="141"/>
      <c r="CF81" s="141"/>
      <c r="CG81" s="141"/>
      <c r="CH81" s="141"/>
      <c r="CI81" s="141"/>
      <c r="CJ81" s="141"/>
      <c r="CK81" s="141"/>
      <c r="CL81" s="141"/>
      <c r="CM81" s="141"/>
      <c r="CN81" s="141"/>
      <c r="CO81" s="141"/>
      <c r="CP81" s="141"/>
      <c r="CQ81" s="141"/>
      <c r="CR81" s="141"/>
      <c r="CS81" s="141"/>
      <c r="CT81" s="141"/>
      <c r="CU81" s="141"/>
      <c r="CV81" s="141"/>
      <c r="CW81" s="141"/>
      <c r="CX81" s="141"/>
      <c r="CY81" s="141"/>
      <c r="CZ81" s="141"/>
      <c r="DA81" s="141"/>
      <c r="DB81" s="141"/>
      <c r="DC81" s="141"/>
      <c r="DD81" s="141"/>
      <c r="DE81" s="141"/>
      <c r="DF81" s="141"/>
      <c r="DG81" s="141"/>
      <c r="DH81" s="141"/>
      <c r="DI81" s="141"/>
      <c r="DJ81" s="141"/>
      <c r="DK81" s="141"/>
      <c r="DL81" s="141"/>
      <c r="DM81" s="141"/>
      <c r="DN81" s="141"/>
      <c r="DO81" s="141"/>
      <c r="DP81" s="141"/>
      <c r="DQ81" s="141"/>
      <c r="DR81" s="141"/>
      <c r="DS81" s="141"/>
      <c r="DT81" s="141"/>
      <c r="DU81" s="141"/>
      <c r="DV81" s="141"/>
      <c r="DW81" s="141"/>
      <c r="DX81" s="141"/>
      <c r="DY81" s="141"/>
      <c r="DZ81" s="141"/>
      <c r="EA81" s="141"/>
      <c r="EB81" s="141"/>
      <c r="EC81" s="141"/>
      <c r="ED81" s="141"/>
      <c r="EE81" s="141"/>
      <c r="EF81" s="141"/>
      <c r="EG81" s="141"/>
      <c r="EH81" s="141"/>
      <c r="EI81" s="141"/>
      <c r="EJ81" s="141"/>
      <c r="EK81" s="141"/>
      <c r="EL81" s="141"/>
      <c r="EM81" s="141"/>
      <c r="EN81" s="141"/>
      <c r="EO81" s="141"/>
      <c r="EP81" s="141"/>
      <c r="EQ81" s="141"/>
      <c r="ER81" s="141"/>
      <c r="ES81" s="141"/>
      <c r="ET81" s="141"/>
      <c r="EU81" s="141"/>
      <c r="EV81" s="141"/>
      <c r="EW81" s="141"/>
      <c r="EX81" s="141"/>
      <c r="EY81" s="141"/>
      <c r="EZ81" s="141"/>
      <c r="FA81" s="141"/>
      <c r="FB81" s="141"/>
      <c r="FC81" s="141"/>
      <c r="FD81" s="141"/>
      <c r="FE81" s="141"/>
      <c r="FF81" s="141"/>
      <c r="FG81" s="141"/>
      <c r="FH81" s="141"/>
      <c r="FI81" s="141"/>
      <c r="FJ81" s="141"/>
      <c r="FK81" s="141"/>
      <c r="FL81" s="141"/>
      <c r="FM81" s="141"/>
      <c r="FN81" s="141"/>
      <c r="FO81" s="141"/>
      <c r="FP81" s="141"/>
      <c r="FQ81" s="141"/>
      <c r="FR81" s="141"/>
      <c r="FS81" s="141"/>
      <c r="FT81" s="141"/>
      <c r="FU81" s="141"/>
      <c r="FV81" s="141"/>
      <c r="FW81" s="141"/>
      <c r="FX81" s="141"/>
      <c r="FY81" s="141"/>
      <c r="FZ81" s="141"/>
      <c r="GA81" s="141"/>
      <c r="GB81" s="141"/>
      <c r="GC81" s="141"/>
      <c r="GD81" s="141"/>
      <c r="GE81" s="141"/>
      <c r="GF81" s="141"/>
      <c r="GG81" s="141"/>
      <c r="GH81" s="141"/>
      <c r="GI81" s="141"/>
      <c r="GJ81" s="141"/>
      <c r="GK81" s="141"/>
      <c r="GL81" s="141"/>
      <c r="GM81" s="141"/>
      <c r="GN81" s="141"/>
      <c r="GO81" s="141"/>
      <c r="GP81" s="141"/>
      <c r="GQ81" s="141"/>
      <c r="GR81" s="141"/>
      <c r="GS81" s="141"/>
      <c r="GT81" s="141"/>
      <c r="GU81" s="141"/>
      <c r="GV81" s="141"/>
      <c r="GW81" s="141"/>
      <c r="GX81" s="141"/>
      <c r="GY81" s="141"/>
      <c r="GZ81" s="141"/>
      <c r="HA81" s="141"/>
      <c r="HB81" s="141"/>
      <c r="HC81" s="141"/>
      <c r="HD81" s="141"/>
      <c r="HE81" s="141"/>
      <c r="HF81" s="141"/>
      <c r="HG81" s="141"/>
      <c r="HH81" s="141"/>
      <c r="HI81" s="141"/>
      <c r="HJ81" s="141"/>
    </row>
    <row r="82" spans="1:218" s="160" customFormat="1" ht="197.25" customHeight="1" thickTop="1" x14ac:dyDescent="1.05">
      <c r="A82" s="352"/>
      <c r="B82" s="353"/>
      <c r="C82" s="161"/>
      <c r="D82" s="162"/>
      <c r="E82" s="163"/>
      <c r="F82" s="164"/>
      <c r="G82" s="344"/>
      <c r="H82" s="344"/>
      <c r="I82" s="344"/>
      <c r="J82" s="344"/>
      <c r="K82" s="163"/>
      <c r="L82" s="349"/>
      <c r="M82" s="341"/>
      <c r="N82" s="349"/>
      <c r="O82" s="341"/>
      <c r="P82" s="341"/>
      <c r="Q82" s="385"/>
      <c r="R82" s="341"/>
      <c r="S82" s="341"/>
      <c r="T82" s="341"/>
      <c r="U82" s="341"/>
      <c r="V82" s="341"/>
      <c r="W82" s="341"/>
      <c r="X82" s="349"/>
      <c r="Y82" s="349"/>
      <c r="Z82" s="349"/>
      <c r="AA82" s="349"/>
      <c r="AB82" s="349"/>
      <c r="AC82" s="341"/>
      <c r="AD82" s="341"/>
      <c r="AE82" s="343"/>
      <c r="AF82" s="341"/>
      <c r="AG82" s="146"/>
      <c r="AH82" s="146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141"/>
      <c r="BP82" s="141"/>
      <c r="BQ82" s="141"/>
      <c r="BR82" s="141"/>
      <c r="BS82" s="141"/>
      <c r="BT82" s="141"/>
      <c r="BU82" s="141"/>
      <c r="BV82" s="141"/>
      <c r="BW82" s="141"/>
      <c r="BX82" s="141"/>
      <c r="BY82" s="141"/>
      <c r="BZ82" s="141"/>
      <c r="CA82" s="141"/>
      <c r="CB82" s="141"/>
      <c r="CC82" s="141"/>
      <c r="CD82" s="141"/>
      <c r="CE82" s="141"/>
      <c r="CF82" s="141"/>
      <c r="CG82" s="141"/>
      <c r="CH82" s="141"/>
      <c r="CI82" s="141"/>
      <c r="CJ82" s="141"/>
      <c r="CK82" s="141"/>
      <c r="CL82" s="141"/>
      <c r="CM82" s="141"/>
      <c r="CN82" s="141"/>
      <c r="CO82" s="141"/>
      <c r="CP82" s="141"/>
      <c r="CQ82" s="141"/>
      <c r="CR82" s="141"/>
      <c r="CS82" s="141"/>
      <c r="CT82" s="141"/>
      <c r="CU82" s="141"/>
      <c r="CV82" s="141"/>
      <c r="CW82" s="141"/>
      <c r="CX82" s="141"/>
      <c r="CY82" s="141"/>
      <c r="CZ82" s="141"/>
      <c r="DA82" s="141"/>
      <c r="DB82" s="141"/>
      <c r="DC82" s="141"/>
      <c r="DD82" s="141"/>
      <c r="DE82" s="141"/>
      <c r="DF82" s="141"/>
      <c r="DG82" s="141"/>
      <c r="DH82" s="141"/>
      <c r="DI82" s="141"/>
      <c r="DJ82" s="141"/>
      <c r="DK82" s="141"/>
      <c r="DL82" s="141"/>
      <c r="DM82" s="141"/>
      <c r="DN82" s="141"/>
      <c r="DO82" s="141"/>
      <c r="DP82" s="141"/>
      <c r="DQ82" s="141"/>
      <c r="DR82" s="141"/>
      <c r="DS82" s="141"/>
      <c r="DT82" s="141"/>
      <c r="DU82" s="141"/>
      <c r="DV82" s="141"/>
      <c r="DW82" s="141"/>
      <c r="DX82" s="141"/>
      <c r="DY82" s="141"/>
      <c r="DZ82" s="141"/>
      <c r="EA82" s="141"/>
      <c r="EB82" s="141"/>
      <c r="EC82" s="141"/>
      <c r="ED82" s="141"/>
      <c r="EE82" s="141"/>
      <c r="EF82" s="141"/>
      <c r="EG82" s="141"/>
      <c r="EH82" s="141"/>
      <c r="EI82" s="141"/>
      <c r="EJ82" s="141"/>
      <c r="EK82" s="141"/>
      <c r="EL82" s="141"/>
      <c r="EM82" s="141"/>
      <c r="EN82" s="141"/>
      <c r="EO82" s="141"/>
      <c r="EP82" s="141"/>
      <c r="EQ82" s="141"/>
      <c r="ER82" s="141"/>
      <c r="ES82" s="141"/>
      <c r="ET82" s="141"/>
      <c r="EU82" s="141"/>
      <c r="EV82" s="141"/>
      <c r="EW82" s="141"/>
      <c r="EX82" s="141"/>
      <c r="EY82" s="141"/>
      <c r="EZ82" s="141"/>
      <c r="FA82" s="141"/>
      <c r="FB82" s="141"/>
      <c r="FC82" s="141"/>
      <c r="FD82" s="141"/>
      <c r="FE82" s="141"/>
      <c r="FF82" s="141"/>
      <c r="FG82" s="141"/>
      <c r="FH82" s="141"/>
      <c r="FI82" s="141"/>
      <c r="FJ82" s="141"/>
      <c r="FK82" s="141"/>
      <c r="FL82" s="141"/>
      <c r="FM82" s="141"/>
      <c r="FN82" s="141"/>
      <c r="FO82" s="141"/>
      <c r="FP82" s="141"/>
      <c r="FQ82" s="141"/>
      <c r="FR82" s="141"/>
      <c r="FS82" s="141"/>
      <c r="FT82" s="141"/>
      <c r="FU82" s="141"/>
      <c r="FV82" s="141"/>
      <c r="FW82" s="141"/>
      <c r="FX82" s="141"/>
      <c r="FY82" s="141"/>
      <c r="FZ82" s="141"/>
      <c r="GA82" s="141"/>
      <c r="GB82" s="141"/>
      <c r="GC82" s="141"/>
      <c r="GD82" s="141"/>
      <c r="GE82" s="141"/>
      <c r="GF82" s="141"/>
      <c r="GG82" s="141"/>
      <c r="GH82" s="141"/>
      <c r="GI82" s="141"/>
      <c r="GJ82" s="141"/>
      <c r="GK82" s="141"/>
      <c r="GL82" s="141"/>
      <c r="GM82" s="141"/>
      <c r="GN82" s="141"/>
      <c r="GO82" s="141"/>
      <c r="GP82" s="141"/>
      <c r="GQ82" s="141"/>
      <c r="GR82" s="141"/>
      <c r="GS82" s="141"/>
      <c r="GT82" s="141"/>
      <c r="GU82" s="141"/>
      <c r="GV82" s="141"/>
      <c r="GW82" s="141"/>
      <c r="GX82" s="141"/>
      <c r="GY82" s="141"/>
      <c r="GZ82" s="141"/>
      <c r="HA82" s="141"/>
      <c r="HB82" s="141"/>
      <c r="HC82" s="141"/>
      <c r="HD82" s="141"/>
      <c r="HE82" s="141"/>
      <c r="HF82" s="141"/>
      <c r="HG82" s="141"/>
      <c r="HH82" s="141"/>
      <c r="HI82" s="141"/>
      <c r="HJ82" s="141"/>
    </row>
    <row r="83" spans="1:218" s="160" customFormat="1" ht="56.5" x14ac:dyDescent="1.05">
      <c r="A83" s="354"/>
      <c r="B83" s="355"/>
      <c r="C83" s="165"/>
      <c r="D83" s="166"/>
      <c r="E83" s="167"/>
      <c r="F83" s="345"/>
      <c r="G83" s="346"/>
      <c r="H83" s="346"/>
      <c r="I83" s="346"/>
      <c r="J83" s="346"/>
      <c r="K83" s="347"/>
      <c r="L83" s="168">
        <f>L80*3200</f>
        <v>291200</v>
      </c>
      <c r="M83" s="169">
        <f>M80*4000</f>
        <v>128000</v>
      </c>
      <c r="N83" s="168">
        <f>N80*6400</f>
        <v>115200</v>
      </c>
      <c r="O83" s="170">
        <f>O80*38400</f>
        <v>38400</v>
      </c>
      <c r="P83" s="168">
        <f>P80*68000</f>
        <v>0</v>
      </c>
      <c r="Q83" s="171">
        <f>Q80*84000</f>
        <v>0</v>
      </c>
      <c r="R83" s="168">
        <f>R80*76000</f>
        <v>532000</v>
      </c>
      <c r="S83" s="169">
        <f>S80*84000</f>
        <v>168000</v>
      </c>
      <c r="T83" s="169">
        <f>T80*80000</f>
        <v>560000</v>
      </c>
      <c r="U83" s="169">
        <f>U80*5600</f>
        <v>106400</v>
      </c>
      <c r="V83" s="169">
        <f>V80*7200</f>
        <v>208800</v>
      </c>
      <c r="W83" s="169">
        <f>W80*60800</f>
        <v>60800</v>
      </c>
      <c r="X83" s="172">
        <f>X80*71200</f>
        <v>213600</v>
      </c>
      <c r="Y83" s="169">
        <f>Y80*37600</f>
        <v>188000</v>
      </c>
      <c r="Z83" s="172">
        <f>Z80*8800</f>
        <v>149600</v>
      </c>
      <c r="AA83" s="169">
        <f>AA80*9600</f>
        <v>19200</v>
      </c>
      <c r="AB83" s="168">
        <f>AB80*8000</f>
        <v>64000</v>
      </c>
      <c r="AC83" s="169">
        <f>1*76000</f>
        <v>76000</v>
      </c>
      <c r="AD83" s="168">
        <f>1*76000</f>
        <v>76000</v>
      </c>
      <c r="AE83" s="173"/>
      <c r="AF83" s="168">
        <f>SUM(L83:AD83)</f>
        <v>2995200</v>
      </c>
      <c r="AG83" s="146"/>
      <c r="AH83" s="196"/>
    </row>
    <row r="85" spans="1:218" s="117" customFormat="1" ht="56.5" x14ac:dyDescent="1.05">
      <c r="A85" s="372" t="s">
        <v>0</v>
      </c>
      <c r="B85" s="372"/>
      <c r="C85" s="110" t="s">
        <v>63</v>
      </c>
      <c r="E85" s="110"/>
      <c r="F85" s="110"/>
      <c r="G85" s="110"/>
      <c r="H85" s="110"/>
      <c r="I85" s="110"/>
      <c r="J85" s="110"/>
      <c r="K85" s="110"/>
      <c r="L85" s="111"/>
      <c r="M85" s="112"/>
      <c r="N85" s="113"/>
      <c r="O85" s="114"/>
      <c r="P85" s="111"/>
      <c r="Q85" s="112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4"/>
      <c r="AG85" s="115"/>
      <c r="AH85" s="115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</row>
    <row r="86" spans="1:218" s="117" customFormat="1" ht="58" x14ac:dyDescent="1.05">
      <c r="A86" s="372" t="s">
        <v>3</v>
      </c>
      <c r="B86" s="372"/>
      <c r="C86" s="175" t="s">
        <v>64</v>
      </c>
      <c r="E86" s="110"/>
      <c r="F86" s="110"/>
      <c r="G86" s="110"/>
      <c r="H86" s="110"/>
      <c r="I86" s="372" t="s">
        <v>590</v>
      </c>
      <c r="J86" s="372"/>
      <c r="K86" s="372"/>
      <c r="L86" s="372"/>
      <c r="M86" s="372"/>
      <c r="N86" s="372"/>
      <c r="O86" s="372"/>
      <c r="P86" s="372"/>
      <c r="Q86" s="372"/>
      <c r="R86" s="372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5"/>
      <c r="AH86" s="115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</row>
    <row r="87" spans="1:218" s="117" customFormat="1" ht="56.5" x14ac:dyDescent="1.05">
      <c r="A87" s="373" t="s">
        <v>4</v>
      </c>
      <c r="B87" s="373"/>
      <c r="C87" s="387" t="s">
        <v>408</v>
      </c>
      <c r="D87" s="387"/>
      <c r="E87" s="387"/>
      <c r="F87" s="387"/>
      <c r="G87" s="118"/>
      <c r="H87" s="118"/>
      <c r="I87" s="119"/>
      <c r="J87" s="119"/>
      <c r="K87" s="119"/>
      <c r="L87" s="120"/>
      <c r="M87" s="112"/>
      <c r="N87" s="113"/>
      <c r="O87" s="120"/>
      <c r="P87" s="120"/>
      <c r="Q87" s="112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14"/>
      <c r="AG87" s="115"/>
      <c r="AH87" s="115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</row>
    <row r="88" spans="1:218" s="160" customFormat="1" ht="56.5" x14ac:dyDescent="1.05">
      <c r="A88" s="363" t="s">
        <v>5</v>
      </c>
      <c r="B88" s="363" t="s">
        <v>6</v>
      </c>
      <c r="C88" s="374" t="s">
        <v>7</v>
      </c>
      <c r="D88" s="375"/>
      <c r="E88" s="121" t="s">
        <v>8</v>
      </c>
      <c r="F88" s="376" t="s">
        <v>9</v>
      </c>
      <c r="G88" s="377"/>
      <c r="H88" s="377"/>
      <c r="I88" s="377"/>
      <c r="J88" s="377"/>
      <c r="K88" s="378"/>
      <c r="L88" s="382" t="s">
        <v>10</v>
      </c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383"/>
      <c r="X88" s="383"/>
      <c r="Y88" s="383"/>
      <c r="Z88" s="383"/>
      <c r="AA88" s="383"/>
      <c r="AB88" s="383"/>
      <c r="AC88" s="383"/>
      <c r="AD88" s="383"/>
      <c r="AE88" s="360" t="s">
        <v>11</v>
      </c>
      <c r="AF88" s="360" t="s">
        <v>12</v>
      </c>
      <c r="AG88" s="122"/>
      <c r="AH88" s="146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  <c r="BQ88" s="141"/>
      <c r="BR88" s="141"/>
      <c r="BS88" s="141"/>
      <c r="BT88" s="141"/>
      <c r="BU88" s="141"/>
      <c r="BV88" s="141"/>
      <c r="BW88" s="141"/>
      <c r="BX88" s="141"/>
      <c r="BY88" s="141"/>
      <c r="BZ88" s="141"/>
      <c r="CA88" s="141"/>
      <c r="CB88" s="141"/>
      <c r="CC88" s="141"/>
      <c r="CD88" s="141"/>
      <c r="CE88" s="141"/>
      <c r="CF88" s="141"/>
      <c r="CG88" s="141"/>
      <c r="CH88" s="141"/>
      <c r="CI88" s="141"/>
      <c r="CJ88" s="141"/>
      <c r="CK88" s="141"/>
      <c r="CL88" s="141"/>
      <c r="CM88" s="141"/>
      <c r="CN88" s="141"/>
      <c r="CO88" s="141"/>
      <c r="CP88" s="141"/>
      <c r="CQ88" s="141"/>
      <c r="CR88" s="141"/>
      <c r="CS88" s="141"/>
      <c r="CT88" s="141"/>
      <c r="CU88" s="141"/>
      <c r="CV88" s="141"/>
      <c r="CW88" s="141"/>
      <c r="CX88" s="141"/>
      <c r="CY88" s="141"/>
      <c r="CZ88" s="141"/>
      <c r="DA88" s="141"/>
      <c r="DB88" s="141"/>
      <c r="DC88" s="141"/>
      <c r="DD88" s="141"/>
      <c r="DE88" s="141"/>
      <c r="DF88" s="141"/>
      <c r="DG88" s="141"/>
      <c r="DH88" s="141"/>
      <c r="DI88" s="141"/>
      <c r="DJ88" s="141"/>
      <c r="DK88" s="141"/>
      <c r="DL88" s="141"/>
      <c r="DM88" s="141"/>
      <c r="DN88" s="141"/>
      <c r="DO88" s="141"/>
      <c r="DP88" s="141"/>
      <c r="DQ88" s="141"/>
      <c r="DR88" s="141"/>
      <c r="DS88" s="141"/>
      <c r="DT88" s="141"/>
      <c r="DU88" s="141"/>
      <c r="DV88" s="141"/>
      <c r="DW88" s="141"/>
      <c r="DX88" s="141"/>
      <c r="DY88" s="141"/>
      <c r="DZ88" s="141"/>
      <c r="EA88" s="141"/>
      <c r="EB88" s="141"/>
      <c r="EC88" s="141"/>
      <c r="ED88" s="141"/>
      <c r="EE88" s="141"/>
      <c r="EF88" s="141"/>
      <c r="EG88" s="141"/>
      <c r="EH88" s="141"/>
      <c r="EI88" s="141"/>
      <c r="EJ88" s="141"/>
      <c r="EK88" s="141"/>
      <c r="EL88" s="141"/>
      <c r="EM88" s="141"/>
      <c r="EN88" s="141"/>
      <c r="EO88" s="141"/>
      <c r="EP88" s="141"/>
      <c r="EQ88" s="141"/>
      <c r="ER88" s="141"/>
      <c r="ES88" s="141"/>
      <c r="ET88" s="141"/>
      <c r="EU88" s="141"/>
      <c r="EV88" s="141"/>
      <c r="EW88" s="141"/>
      <c r="EX88" s="141"/>
      <c r="EY88" s="141"/>
      <c r="EZ88" s="141"/>
      <c r="FA88" s="141"/>
      <c r="FB88" s="141"/>
      <c r="FC88" s="141"/>
      <c r="FD88" s="141"/>
      <c r="FE88" s="141"/>
      <c r="FF88" s="141"/>
      <c r="FG88" s="141"/>
      <c r="FH88" s="141"/>
      <c r="FI88" s="141"/>
      <c r="FJ88" s="141"/>
      <c r="FK88" s="141"/>
      <c r="FL88" s="141"/>
      <c r="FM88" s="141"/>
      <c r="FN88" s="141"/>
      <c r="FO88" s="141"/>
      <c r="FP88" s="141"/>
      <c r="FQ88" s="141"/>
      <c r="FR88" s="141"/>
      <c r="FS88" s="141"/>
      <c r="FT88" s="141"/>
      <c r="FU88" s="141"/>
      <c r="FV88" s="141"/>
      <c r="FW88" s="141"/>
      <c r="FX88" s="141"/>
      <c r="FY88" s="141"/>
      <c r="FZ88" s="141"/>
      <c r="GA88" s="141"/>
      <c r="GB88" s="141"/>
      <c r="GC88" s="141"/>
      <c r="GD88" s="141"/>
      <c r="GE88" s="141"/>
      <c r="GF88" s="141"/>
      <c r="GG88" s="141"/>
      <c r="GH88" s="141"/>
      <c r="GI88" s="141"/>
      <c r="GJ88" s="141"/>
      <c r="GK88" s="141"/>
      <c r="GL88" s="141"/>
      <c r="GM88" s="141"/>
      <c r="GN88" s="141"/>
      <c r="GO88" s="141"/>
      <c r="GP88" s="141"/>
      <c r="GQ88" s="141"/>
      <c r="GR88" s="141"/>
      <c r="GS88" s="141"/>
      <c r="GT88" s="141"/>
      <c r="GU88" s="141"/>
      <c r="GV88" s="141"/>
      <c r="GW88" s="141"/>
      <c r="GX88" s="141"/>
      <c r="GY88" s="141"/>
      <c r="GZ88" s="141"/>
      <c r="HA88" s="141"/>
      <c r="HB88" s="141"/>
      <c r="HC88" s="141"/>
      <c r="HD88" s="141"/>
      <c r="HE88" s="141"/>
      <c r="HF88" s="141"/>
      <c r="HG88" s="141"/>
      <c r="HH88" s="141"/>
      <c r="HI88" s="141"/>
      <c r="HJ88" s="141"/>
    </row>
    <row r="89" spans="1:218" s="160" customFormat="1" ht="45.75" customHeight="1" x14ac:dyDescent="1.05">
      <c r="A89" s="365"/>
      <c r="B89" s="365"/>
      <c r="C89" s="363" t="s">
        <v>13</v>
      </c>
      <c r="D89" s="363" t="s">
        <v>14</v>
      </c>
      <c r="E89" s="365" t="s">
        <v>15</v>
      </c>
      <c r="F89" s="366" t="s">
        <v>16</v>
      </c>
      <c r="G89" s="367"/>
      <c r="H89" s="367"/>
      <c r="I89" s="367"/>
      <c r="J89" s="367"/>
      <c r="K89" s="368"/>
      <c r="L89" s="360" t="s">
        <v>17</v>
      </c>
      <c r="M89" s="360" t="s">
        <v>45</v>
      </c>
      <c r="N89" s="360" t="s">
        <v>19</v>
      </c>
      <c r="O89" s="360" t="s">
        <v>47</v>
      </c>
      <c r="P89" s="360" t="s">
        <v>18</v>
      </c>
      <c r="Q89" s="386" t="s">
        <v>31</v>
      </c>
      <c r="R89" s="360" t="s">
        <v>54</v>
      </c>
      <c r="S89" s="369" t="s">
        <v>56</v>
      </c>
      <c r="T89" s="369" t="s">
        <v>59</v>
      </c>
      <c r="U89" s="360" t="s">
        <v>169</v>
      </c>
      <c r="V89" s="360" t="s">
        <v>50</v>
      </c>
      <c r="W89" s="360" t="s">
        <v>604</v>
      </c>
      <c r="X89" s="360" t="s">
        <v>136</v>
      </c>
      <c r="Y89" s="360" t="s">
        <v>138</v>
      </c>
      <c r="Z89" s="360" t="s">
        <v>32</v>
      </c>
      <c r="AA89" s="360" t="s">
        <v>139</v>
      </c>
      <c r="AB89" s="360" t="s">
        <v>111</v>
      </c>
      <c r="AC89" s="360" t="s">
        <v>535</v>
      </c>
      <c r="AD89" s="360" t="s">
        <v>66</v>
      </c>
      <c r="AE89" s="361"/>
      <c r="AF89" s="361"/>
      <c r="AG89" s="122"/>
      <c r="AH89" s="146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  <c r="BQ89" s="141"/>
      <c r="BR89" s="141"/>
      <c r="BS89" s="141"/>
      <c r="BT89" s="141"/>
      <c r="BU89" s="141"/>
      <c r="BV89" s="141"/>
      <c r="BW89" s="141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41"/>
      <c r="CW89" s="141"/>
      <c r="CX89" s="141"/>
      <c r="CY89" s="141"/>
      <c r="CZ89" s="141"/>
      <c r="DA89" s="141"/>
      <c r="DB89" s="141"/>
      <c r="DC89" s="141"/>
      <c r="DD89" s="141"/>
      <c r="DE89" s="141"/>
      <c r="DF89" s="141"/>
      <c r="DG89" s="141"/>
      <c r="DH89" s="141"/>
      <c r="DI89" s="141"/>
      <c r="DJ89" s="141"/>
      <c r="DK89" s="141"/>
      <c r="DL89" s="141"/>
      <c r="DM89" s="141"/>
      <c r="DN89" s="141"/>
      <c r="DO89" s="141"/>
      <c r="DP89" s="141"/>
      <c r="DQ89" s="141"/>
      <c r="DR89" s="141"/>
      <c r="DS89" s="141"/>
      <c r="DT89" s="141"/>
      <c r="DU89" s="141"/>
      <c r="DV89" s="141"/>
      <c r="DW89" s="141"/>
      <c r="DX89" s="141"/>
      <c r="DY89" s="141"/>
      <c r="DZ89" s="141"/>
      <c r="EA89" s="141"/>
      <c r="EB89" s="141"/>
      <c r="EC89" s="141"/>
      <c r="ED89" s="141"/>
      <c r="EE89" s="141"/>
      <c r="EF89" s="141"/>
      <c r="EG89" s="141"/>
      <c r="EH89" s="141"/>
      <c r="EI89" s="141"/>
      <c r="EJ89" s="141"/>
      <c r="EK89" s="141"/>
      <c r="EL89" s="141"/>
      <c r="EM89" s="141"/>
      <c r="EN89" s="141"/>
      <c r="EO89" s="141"/>
      <c r="EP89" s="141"/>
      <c r="EQ89" s="141"/>
      <c r="ER89" s="141"/>
      <c r="ES89" s="141"/>
      <c r="ET89" s="141"/>
      <c r="EU89" s="141"/>
      <c r="EV89" s="141"/>
      <c r="EW89" s="141"/>
      <c r="EX89" s="141"/>
      <c r="EY89" s="141"/>
      <c r="EZ89" s="141"/>
      <c r="FA89" s="141"/>
      <c r="FB89" s="141"/>
      <c r="FC89" s="141"/>
      <c r="FD89" s="141"/>
      <c r="FE89" s="141"/>
      <c r="FF89" s="141"/>
      <c r="FG89" s="141"/>
      <c r="FH89" s="141"/>
      <c r="FI89" s="141"/>
      <c r="FJ89" s="141"/>
      <c r="FK89" s="141"/>
      <c r="FL89" s="141"/>
      <c r="FM89" s="141"/>
      <c r="FN89" s="141"/>
      <c r="FO89" s="141"/>
      <c r="FP89" s="141"/>
      <c r="FQ89" s="141"/>
      <c r="FR89" s="141"/>
      <c r="FS89" s="141"/>
      <c r="FT89" s="141"/>
      <c r="FU89" s="141"/>
      <c r="FV89" s="141"/>
      <c r="FW89" s="141"/>
      <c r="FX89" s="141"/>
      <c r="FY89" s="141"/>
      <c r="FZ89" s="141"/>
      <c r="GA89" s="141"/>
      <c r="GB89" s="141"/>
      <c r="GC89" s="141"/>
      <c r="GD89" s="141"/>
      <c r="GE89" s="141"/>
      <c r="GF89" s="141"/>
      <c r="GG89" s="141"/>
      <c r="GH89" s="141"/>
      <c r="GI89" s="141"/>
      <c r="GJ89" s="141"/>
      <c r="GK89" s="141"/>
      <c r="GL89" s="141"/>
      <c r="GM89" s="141"/>
      <c r="GN89" s="141"/>
      <c r="GO89" s="141"/>
      <c r="GP89" s="141"/>
      <c r="GQ89" s="141"/>
      <c r="GR89" s="141"/>
      <c r="GS89" s="141"/>
      <c r="GT89" s="141"/>
      <c r="GU89" s="141"/>
      <c r="GV89" s="141"/>
      <c r="GW89" s="141"/>
      <c r="GX89" s="141"/>
      <c r="GY89" s="141"/>
      <c r="GZ89" s="141"/>
      <c r="HA89" s="141"/>
      <c r="HB89" s="141"/>
      <c r="HC89" s="141"/>
      <c r="HD89" s="141"/>
      <c r="HE89" s="141"/>
      <c r="HF89" s="141"/>
      <c r="HG89" s="141"/>
      <c r="HH89" s="141"/>
      <c r="HI89" s="141"/>
      <c r="HJ89" s="141"/>
    </row>
    <row r="90" spans="1:218" s="160" customFormat="1" ht="228.75" customHeight="1" x14ac:dyDescent="1.05">
      <c r="A90" s="364"/>
      <c r="B90" s="364"/>
      <c r="C90" s="364"/>
      <c r="D90" s="364"/>
      <c r="E90" s="364"/>
      <c r="F90" s="125" t="s">
        <v>20</v>
      </c>
      <c r="G90" s="125" t="s">
        <v>21</v>
      </c>
      <c r="H90" s="125" t="s">
        <v>20</v>
      </c>
      <c r="I90" s="125" t="s">
        <v>21</v>
      </c>
      <c r="J90" s="125" t="s">
        <v>20</v>
      </c>
      <c r="K90" s="125" t="s">
        <v>21</v>
      </c>
      <c r="L90" s="362"/>
      <c r="M90" s="362"/>
      <c r="N90" s="362"/>
      <c r="O90" s="362"/>
      <c r="P90" s="362"/>
      <c r="Q90" s="386"/>
      <c r="R90" s="362"/>
      <c r="S90" s="370"/>
      <c r="T90" s="370"/>
      <c r="U90" s="362"/>
      <c r="V90" s="362"/>
      <c r="W90" s="362"/>
      <c r="X90" s="362"/>
      <c r="Y90" s="362"/>
      <c r="Z90" s="362"/>
      <c r="AA90" s="362"/>
      <c r="AB90" s="362"/>
      <c r="AC90" s="362"/>
      <c r="AD90" s="362"/>
      <c r="AE90" s="362"/>
      <c r="AF90" s="362"/>
      <c r="AG90" s="122"/>
      <c r="AH90" s="146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  <c r="BK90" s="141"/>
      <c r="BL90" s="141"/>
      <c r="BM90" s="141"/>
      <c r="BN90" s="141"/>
      <c r="BO90" s="141"/>
      <c r="BP90" s="141"/>
      <c r="BQ90" s="141"/>
      <c r="BR90" s="141"/>
      <c r="BS90" s="141"/>
      <c r="BT90" s="141"/>
      <c r="BU90" s="141"/>
      <c r="BV90" s="141"/>
      <c r="BW90" s="141"/>
      <c r="BX90" s="141"/>
      <c r="BY90" s="141"/>
      <c r="BZ90" s="141"/>
      <c r="CA90" s="141"/>
      <c r="CB90" s="141"/>
      <c r="CC90" s="141"/>
      <c r="CD90" s="141"/>
      <c r="CE90" s="141"/>
      <c r="CF90" s="141"/>
      <c r="CG90" s="141"/>
      <c r="CH90" s="141"/>
      <c r="CI90" s="141"/>
      <c r="CJ90" s="141"/>
      <c r="CK90" s="141"/>
      <c r="CL90" s="141"/>
      <c r="CM90" s="141"/>
      <c r="CN90" s="141"/>
      <c r="CO90" s="141"/>
      <c r="CP90" s="141"/>
      <c r="CQ90" s="141"/>
      <c r="CR90" s="141"/>
      <c r="CS90" s="141"/>
      <c r="CT90" s="141"/>
      <c r="CU90" s="141"/>
      <c r="CV90" s="141"/>
      <c r="CW90" s="141"/>
      <c r="CX90" s="141"/>
      <c r="CY90" s="141"/>
      <c r="CZ90" s="141"/>
      <c r="DA90" s="141"/>
      <c r="DB90" s="141"/>
      <c r="DC90" s="141"/>
      <c r="DD90" s="141"/>
      <c r="DE90" s="141"/>
      <c r="DF90" s="141"/>
      <c r="DG90" s="141"/>
      <c r="DH90" s="141"/>
      <c r="DI90" s="141"/>
      <c r="DJ90" s="141"/>
      <c r="DK90" s="141"/>
      <c r="DL90" s="141"/>
      <c r="DM90" s="141"/>
      <c r="DN90" s="141"/>
      <c r="DO90" s="141"/>
      <c r="DP90" s="141"/>
      <c r="DQ90" s="141"/>
      <c r="DR90" s="141"/>
      <c r="DS90" s="141"/>
      <c r="DT90" s="141"/>
      <c r="DU90" s="141"/>
      <c r="DV90" s="141"/>
      <c r="DW90" s="141"/>
      <c r="DX90" s="141"/>
      <c r="DY90" s="141"/>
      <c r="DZ90" s="141"/>
      <c r="EA90" s="141"/>
      <c r="EB90" s="141"/>
      <c r="EC90" s="141"/>
      <c r="ED90" s="141"/>
      <c r="EE90" s="141"/>
      <c r="EF90" s="141"/>
      <c r="EG90" s="141"/>
      <c r="EH90" s="141"/>
      <c r="EI90" s="141"/>
      <c r="EJ90" s="141"/>
      <c r="EK90" s="141"/>
      <c r="EL90" s="141"/>
      <c r="EM90" s="141"/>
      <c r="EN90" s="141"/>
      <c r="EO90" s="141"/>
      <c r="EP90" s="141"/>
      <c r="EQ90" s="141"/>
      <c r="ER90" s="141"/>
      <c r="ES90" s="141"/>
      <c r="ET90" s="141"/>
      <c r="EU90" s="141"/>
      <c r="EV90" s="141"/>
      <c r="EW90" s="141"/>
      <c r="EX90" s="141"/>
      <c r="EY90" s="141"/>
      <c r="EZ90" s="141"/>
      <c r="FA90" s="141"/>
      <c r="FB90" s="141"/>
      <c r="FC90" s="141"/>
      <c r="FD90" s="141"/>
      <c r="FE90" s="141"/>
      <c r="FF90" s="141"/>
      <c r="FG90" s="141"/>
      <c r="FH90" s="141"/>
      <c r="FI90" s="141"/>
      <c r="FJ90" s="141"/>
      <c r="FK90" s="141"/>
      <c r="FL90" s="141"/>
      <c r="FM90" s="141"/>
      <c r="FN90" s="141"/>
      <c r="FO90" s="141"/>
      <c r="FP90" s="141"/>
      <c r="FQ90" s="141"/>
      <c r="FR90" s="141"/>
      <c r="FS90" s="141"/>
      <c r="FT90" s="141"/>
      <c r="FU90" s="141"/>
      <c r="FV90" s="141"/>
      <c r="FW90" s="141"/>
      <c r="FX90" s="141"/>
      <c r="FY90" s="141"/>
      <c r="FZ90" s="141"/>
      <c r="GA90" s="141"/>
      <c r="GB90" s="141"/>
      <c r="GC90" s="141"/>
      <c r="GD90" s="141"/>
      <c r="GE90" s="141"/>
      <c r="GF90" s="141"/>
      <c r="GG90" s="141"/>
      <c r="GH90" s="141"/>
      <c r="GI90" s="141"/>
      <c r="GJ90" s="141"/>
      <c r="GK90" s="141"/>
      <c r="GL90" s="141"/>
      <c r="GM90" s="141"/>
      <c r="GN90" s="141"/>
      <c r="GO90" s="141"/>
      <c r="GP90" s="141"/>
      <c r="GQ90" s="141"/>
      <c r="GR90" s="141"/>
      <c r="GS90" s="141"/>
      <c r="GT90" s="141"/>
      <c r="GU90" s="141"/>
      <c r="GV90" s="141"/>
      <c r="GW90" s="141"/>
      <c r="GX90" s="141"/>
      <c r="GY90" s="141"/>
      <c r="GZ90" s="141"/>
      <c r="HA90" s="141"/>
      <c r="HB90" s="141"/>
      <c r="HC90" s="141"/>
      <c r="HD90" s="141"/>
      <c r="HE90" s="141"/>
      <c r="HF90" s="141"/>
      <c r="HG90" s="141"/>
      <c r="HH90" s="141"/>
      <c r="HI90" s="141"/>
      <c r="HJ90" s="141"/>
    </row>
    <row r="91" spans="1:218" s="160" customFormat="1" ht="56.5" x14ac:dyDescent="1.05">
      <c r="A91" s="126"/>
      <c r="B91" s="127"/>
      <c r="C91" s="127"/>
      <c r="D91" s="126"/>
      <c r="E91" s="126"/>
      <c r="F91" s="128"/>
      <c r="G91" s="128"/>
      <c r="H91" s="128"/>
      <c r="I91" s="128"/>
      <c r="J91" s="128"/>
      <c r="K91" s="128"/>
      <c r="L91" s="129">
        <v>3200</v>
      </c>
      <c r="M91" s="130">
        <v>4000</v>
      </c>
      <c r="N91" s="129">
        <v>4800</v>
      </c>
      <c r="O91" s="129">
        <v>38400</v>
      </c>
      <c r="P91" s="129">
        <v>68000</v>
      </c>
      <c r="Q91" s="130">
        <v>84000</v>
      </c>
      <c r="R91" s="129">
        <v>76000</v>
      </c>
      <c r="S91" s="130">
        <v>84000</v>
      </c>
      <c r="T91" s="130">
        <v>80000</v>
      </c>
      <c r="U91" s="130">
        <v>5600</v>
      </c>
      <c r="V91" s="130">
        <v>8800</v>
      </c>
      <c r="W91" s="130">
        <v>37600</v>
      </c>
      <c r="X91" s="131">
        <v>9000</v>
      </c>
      <c r="Y91" s="130">
        <v>8000</v>
      </c>
      <c r="Z91" s="131">
        <v>6500</v>
      </c>
      <c r="AA91" s="130">
        <v>6000</v>
      </c>
      <c r="AB91" s="130">
        <v>84000</v>
      </c>
      <c r="AC91" s="129">
        <v>76000</v>
      </c>
      <c r="AD91" s="129">
        <v>76000</v>
      </c>
      <c r="AE91" s="132"/>
      <c r="AF91" s="126"/>
      <c r="AG91" s="122"/>
      <c r="AH91" s="146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  <c r="BL91" s="141"/>
      <c r="BM91" s="141"/>
      <c r="BN91" s="141"/>
      <c r="BO91" s="141"/>
      <c r="BP91" s="141"/>
      <c r="BQ91" s="141"/>
      <c r="BR91" s="141"/>
      <c r="BS91" s="141"/>
      <c r="BT91" s="141"/>
      <c r="BU91" s="141"/>
      <c r="BV91" s="141"/>
      <c r="BW91" s="141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41"/>
      <c r="CW91" s="141"/>
      <c r="CX91" s="141"/>
      <c r="CY91" s="141"/>
      <c r="CZ91" s="141"/>
      <c r="DA91" s="141"/>
      <c r="DB91" s="141"/>
      <c r="DC91" s="141"/>
      <c r="DD91" s="141"/>
      <c r="DE91" s="141"/>
      <c r="DF91" s="141"/>
      <c r="DG91" s="141"/>
      <c r="DH91" s="141"/>
      <c r="DI91" s="141"/>
      <c r="DJ91" s="141"/>
      <c r="DK91" s="141"/>
      <c r="DL91" s="141"/>
      <c r="DM91" s="141"/>
      <c r="DN91" s="141"/>
      <c r="DO91" s="141"/>
      <c r="DP91" s="141"/>
      <c r="DQ91" s="141"/>
      <c r="DR91" s="141"/>
      <c r="DS91" s="141"/>
      <c r="DT91" s="141"/>
      <c r="DU91" s="141"/>
      <c r="DV91" s="141"/>
      <c r="DW91" s="141"/>
      <c r="DX91" s="141"/>
      <c r="DY91" s="141"/>
      <c r="DZ91" s="141"/>
      <c r="EA91" s="141"/>
      <c r="EB91" s="141"/>
      <c r="EC91" s="141"/>
      <c r="ED91" s="141"/>
      <c r="EE91" s="141"/>
      <c r="EF91" s="141"/>
      <c r="EG91" s="141"/>
      <c r="EH91" s="141"/>
      <c r="EI91" s="141"/>
      <c r="EJ91" s="141"/>
      <c r="EK91" s="141"/>
      <c r="EL91" s="141"/>
      <c r="EM91" s="141"/>
      <c r="EN91" s="141"/>
      <c r="EO91" s="141"/>
      <c r="EP91" s="141"/>
      <c r="EQ91" s="141"/>
      <c r="ER91" s="141"/>
      <c r="ES91" s="141"/>
      <c r="ET91" s="141"/>
      <c r="EU91" s="141"/>
      <c r="EV91" s="141"/>
      <c r="EW91" s="141"/>
      <c r="EX91" s="141"/>
      <c r="EY91" s="141"/>
      <c r="EZ91" s="141"/>
      <c r="FA91" s="141"/>
      <c r="FB91" s="141"/>
      <c r="FC91" s="141"/>
      <c r="FD91" s="141"/>
      <c r="FE91" s="141"/>
      <c r="FF91" s="141"/>
      <c r="FG91" s="141"/>
      <c r="FH91" s="141"/>
      <c r="FI91" s="141"/>
      <c r="FJ91" s="141"/>
      <c r="FK91" s="141"/>
      <c r="FL91" s="141"/>
      <c r="FM91" s="141"/>
      <c r="FN91" s="141"/>
      <c r="FO91" s="141"/>
      <c r="FP91" s="141"/>
      <c r="FQ91" s="141"/>
      <c r="FR91" s="141"/>
      <c r="FS91" s="141"/>
      <c r="FT91" s="141"/>
      <c r="FU91" s="141"/>
      <c r="FV91" s="141"/>
      <c r="FW91" s="141"/>
      <c r="FX91" s="141"/>
      <c r="FY91" s="141"/>
      <c r="FZ91" s="141"/>
      <c r="GA91" s="141"/>
      <c r="GB91" s="141"/>
      <c r="GC91" s="141"/>
      <c r="GD91" s="141"/>
      <c r="GE91" s="141"/>
      <c r="GF91" s="141"/>
      <c r="GG91" s="141"/>
      <c r="GH91" s="141"/>
      <c r="GI91" s="141"/>
      <c r="GJ91" s="141"/>
      <c r="GK91" s="141"/>
      <c r="GL91" s="141"/>
      <c r="GM91" s="141"/>
      <c r="GN91" s="141"/>
      <c r="GO91" s="141"/>
      <c r="GP91" s="141"/>
      <c r="GQ91" s="141"/>
      <c r="GR91" s="141"/>
      <c r="GS91" s="141"/>
      <c r="GT91" s="141"/>
      <c r="GU91" s="141"/>
      <c r="GV91" s="141"/>
      <c r="GW91" s="141"/>
      <c r="GX91" s="141"/>
      <c r="GY91" s="141"/>
      <c r="GZ91" s="141"/>
      <c r="HA91" s="141"/>
      <c r="HB91" s="141"/>
      <c r="HC91" s="141"/>
      <c r="HD91" s="141"/>
      <c r="HE91" s="141"/>
      <c r="HF91" s="141"/>
      <c r="HG91" s="141"/>
      <c r="HH91" s="141"/>
      <c r="HI91" s="141"/>
      <c r="HJ91" s="141"/>
    </row>
    <row r="92" spans="1:218" s="141" customFormat="1" ht="180" customHeight="1" x14ac:dyDescent="1.05">
      <c r="A92" s="133">
        <v>1</v>
      </c>
      <c r="B92" s="134" t="s">
        <v>560</v>
      </c>
      <c r="C92" s="135">
        <v>162619</v>
      </c>
      <c r="D92" s="133">
        <v>162645</v>
      </c>
      <c r="E92" s="133"/>
      <c r="F92" s="136">
        <v>7</v>
      </c>
      <c r="G92" s="136">
        <v>12</v>
      </c>
      <c r="H92" s="136">
        <v>13</v>
      </c>
      <c r="I92" s="136">
        <v>17</v>
      </c>
      <c r="J92" s="136"/>
      <c r="K92" s="136"/>
      <c r="L92" s="137"/>
      <c r="M92" s="138"/>
      <c r="N92" s="138"/>
      <c r="O92" s="138">
        <v>1</v>
      </c>
      <c r="P92" s="137"/>
      <c r="Q92" s="138"/>
      <c r="R92" s="137"/>
      <c r="S92" s="137">
        <v>1</v>
      </c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7" t="s">
        <v>593</v>
      </c>
      <c r="AG92" s="140">
        <f>D92-C92</f>
        <v>26</v>
      </c>
      <c r="AH92" s="146">
        <v>26</v>
      </c>
    </row>
    <row r="93" spans="1:218" s="141" customFormat="1" ht="130" customHeight="1" x14ac:dyDescent="1.05">
      <c r="A93" s="142">
        <v>2</v>
      </c>
      <c r="B93" s="177" t="s">
        <v>561</v>
      </c>
      <c r="C93" s="184"/>
      <c r="D93" s="179"/>
      <c r="E93" s="179"/>
      <c r="F93" s="180">
        <v>7</v>
      </c>
      <c r="G93" s="180">
        <v>12</v>
      </c>
      <c r="H93" s="180">
        <v>14</v>
      </c>
      <c r="I93" s="180">
        <v>16</v>
      </c>
      <c r="J93" s="180"/>
      <c r="K93" s="180"/>
      <c r="L93" s="181"/>
      <c r="M93" s="182"/>
      <c r="N93" s="182"/>
      <c r="O93" s="182"/>
      <c r="P93" s="181"/>
      <c r="Q93" s="182"/>
      <c r="R93" s="181"/>
      <c r="S93" s="181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1" t="s">
        <v>107</v>
      </c>
      <c r="AG93" s="146">
        <f t="shared" ref="AG93:AG121" si="4">D93-C93</f>
        <v>0</v>
      </c>
      <c r="AH93" s="146" t="s">
        <v>214</v>
      </c>
    </row>
    <row r="94" spans="1:218" s="141" customFormat="1" ht="130" customHeight="1" x14ac:dyDescent="1.05">
      <c r="A94" s="142">
        <v>3</v>
      </c>
      <c r="B94" s="185" t="s">
        <v>562</v>
      </c>
      <c r="C94" s="186"/>
      <c r="D94" s="186"/>
      <c r="E94" s="186"/>
      <c r="F94" s="187"/>
      <c r="G94" s="187"/>
      <c r="H94" s="187"/>
      <c r="I94" s="187"/>
      <c r="J94" s="187"/>
      <c r="K94" s="187"/>
      <c r="L94" s="188"/>
      <c r="M94" s="189"/>
      <c r="N94" s="189"/>
      <c r="O94" s="190"/>
      <c r="P94" s="188"/>
      <c r="Q94" s="189"/>
      <c r="R94" s="188"/>
      <c r="S94" s="188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8" t="s">
        <v>100</v>
      </c>
      <c r="AG94" s="146">
        <f t="shared" si="4"/>
        <v>0</v>
      </c>
      <c r="AH94" s="146" t="s">
        <v>213</v>
      </c>
    </row>
    <row r="95" spans="1:218" s="141" customFormat="1" ht="130" customHeight="1" x14ac:dyDescent="1.05">
      <c r="A95" s="142">
        <v>4</v>
      </c>
      <c r="B95" s="177" t="s">
        <v>563</v>
      </c>
      <c r="C95" s="179"/>
      <c r="D95" s="179"/>
      <c r="E95" s="179"/>
      <c r="F95" s="180">
        <v>7</v>
      </c>
      <c r="G95" s="180">
        <v>12</v>
      </c>
      <c r="H95" s="180">
        <v>14</v>
      </c>
      <c r="I95" s="180">
        <v>16</v>
      </c>
      <c r="J95" s="180"/>
      <c r="K95" s="180"/>
      <c r="L95" s="181"/>
      <c r="M95" s="182"/>
      <c r="N95" s="182"/>
      <c r="O95" s="183"/>
      <c r="P95" s="181"/>
      <c r="Q95" s="182"/>
      <c r="R95" s="181"/>
      <c r="S95" s="181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1" t="s">
        <v>107</v>
      </c>
      <c r="AG95" s="146">
        <f t="shared" si="4"/>
        <v>0</v>
      </c>
      <c r="AH95" s="146" t="s">
        <v>214</v>
      </c>
    </row>
    <row r="96" spans="1:218" s="141" customFormat="1" ht="130" customHeight="1" x14ac:dyDescent="1.05">
      <c r="A96" s="142">
        <v>5</v>
      </c>
      <c r="B96" s="177" t="s">
        <v>564</v>
      </c>
      <c r="C96" s="179"/>
      <c r="D96" s="179"/>
      <c r="E96" s="179"/>
      <c r="F96" s="180">
        <v>7</v>
      </c>
      <c r="G96" s="180">
        <v>12</v>
      </c>
      <c r="H96" s="180">
        <v>14</v>
      </c>
      <c r="I96" s="180">
        <v>16</v>
      </c>
      <c r="J96" s="180"/>
      <c r="K96" s="180"/>
      <c r="L96" s="181"/>
      <c r="M96" s="182"/>
      <c r="N96" s="182"/>
      <c r="O96" s="183"/>
      <c r="P96" s="181"/>
      <c r="Q96" s="182"/>
      <c r="R96" s="181"/>
      <c r="S96" s="181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1" t="s">
        <v>107</v>
      </c>
      <c r="AG96" s="146">
        <f t="shared" si="4"/>
        <v>0</v>
      </c>
      <c r="AH96" s="146" t="s">
        <v>214</v>
      </c>
    </row>
    <row r="97" spans="1:34" s="141" customFormat="1" ht="130" customHeight="1" x14ac:dyDescent="1.05">
      <c r="A97" s="142">
        <v>6</v>
      </c>
      <c r="B97" s="134" t="s">
        <v>565</v>
      </c>
      <c r="C97" s="133">
        <v>162645</v>
      </c>
      <c r="D97" s="135">
        <v>162670</v>
      </c>
      <c r="E97" s="142"/>
      <c r="F97" s="143">
        <v>7</v>
      </c>
      <c r="G97" s="143">
        <v>12</v>
      </c>
      <c r="H97" s="143">
        <v>13</v>
      </c>
      <c r="I97" s="143">
        <v>17</v>
      </c>
      <c r="J97" s="143"/>
      <c r="K97" s="143"/>
      <c r="L97" s="144"/>
      <c r="M97" s="145"/>
      <c r="N97" s="145">
        <v>5</v>
      </c>
      <c r="O97" s="145"/>
      <c r="P97" s="144"/>
      <c r="Q97" s="145"/>
      <c r="R97" s="144"/>
      <c r="S97" s="144"/>
      <c r="T97" s="145"/>
      <c r="U97" s="145">
        <v>1</v>
      </c>
      <c r="V97" s="145"/>
      <c r="W97" s="145"/>
      <c r="X97" s="148"/>
      <c r="Y97" s="148"/>
      <c r="Z97" s="148"/>
      <c r="AA97" s="148"/>
      <c r="AB97" s="145"/>
      <c r="AC97" s="145"/>
      <c r="AD97" s="145"/>
      <c r="AE97" s="145"/>
      <c r="AF97" s="144" t="s">
        <v>325</v>
      </c>
      <c r="AG97" s="146">
        <f t="shared" si="4"/>
        <v>25</v>
      </c>
      <c r="AH97" s="146">
        <v>25</v>
      </c>
    </row>
    <row r="98" spans="1:34" s="141" customFormat="1" ht="130" customHeight="1" x14ac:dyDescent="1.05">
      <c r="A98" s="142">
        <v>7</v>
      </c>
      <c r="B98" s="134" t="s">
        <v>566</v>
      </c>
      <c r="C98" s="135">
        <v>162670</v>
      </c>
      <c r="D98" s="135">
        <v>162866</v>
      </c>
      <c r="E98" s="142"/>
      <c r="F98" s="143">
        <v>7</v>
      </c>
      <c r="G98" s="143">
        <v>12</v>
      </c>
      <c r="H98" s="143">
        <v>13</v>
      </c>
      <c r="I98" s="143">
        <v>17</v>
      </c>
      <c r="J98" s="143"/>
      <c r="K98" s="143"/>
      <c r="L98" s="144"/>
      <c r="M98" s="145"/>
      <c r="N98" s="145"/>
      <c r="O98" s="148"/>
      <c r="P98" s="144"/>
      <c r="Q98" s="145"/>
      <c r="R98" s="144"/>
      <c r="S98" s="144"/>
      <c r="T98" s="145"/>
      <c r="U98" s="145">
        <v>13</v>
      </c>
      <c r="V98" s="145"/>
      <c r="W98" s="145"/>
      <c r="X98" s="148"/>
      <c r="Y98" s="145"/>
      <c r="Z98" s="148"/>
      <c r="AA98" s="145"/>
      <c r="AB98" s="145"/>
      <c r="AC98" s="145"/>
      <c r="AD98" s="145"/>
      <c r="AE98" s="145"/>
      <c r="AF98" s="144" t="s">
        <v>624</v>
      </c>
      <c r="AG98" s="146">
        <f t="shared" si="4"/>
        <v>196</v>
      </c>
      <c r="AH98" s="146">
        <v>196</v>
      </c>
    </row>
    <row r="99" spans="1:34" s="141" customFormat="1" ht="130" customHeight="1" x14ac:dyDescent="1.05">
      <c r="A99" s="142">
        <v>8</v>
      </c>
      <c r="B99" s="134" t="s">
        <v>567</v>
      </c>
      <c r="C99" s="135">
        <v>162866</v>
      </c>
      <c r="D99" s="135">
        <v>163083</v>
      </c>
      <c r="E99" s="135"/>
      <c r="F99" s="143">
        <v>7</v>
      </c>
      <c r="G99" s="143">
        <v>12</v>
      </c>
      <c r="H99" s="143">
        <v>13</v>
      </c>
      <c r="I99" s="143">
        <v>17</v>
      </c>
      <c r="J99" s="143"/>
      <c r="K99" s="143"/>
      <c r="L99" s="144"/>
      <c r="M99" s="145"/>
      <c r="N99" s="145"/>
      <c r="O99" s="148"/>
      <c r="P99" s="144"/>
      <c r="Q99" s="145"/>
      <c r="R99" s="144">
        <v>1</v>
      </c>
      <c r="S99" s="144"/>
      <c r="T99" s="145"/>
      <c r="U99" s="145"/>
      <c r="V99" s="145"/>
      <c r="W99" s="145">
        <v>1</v>
      </c>
      <c r="X99" s="148"/>
      <c r="Y99" s="148"/>
      <c r="Z99" s="148"/>
      <c r="AA99" s="148"/>
      <c r="AB99" s="145"/>
      <c r="AC99" s="145"/>
      <c r="AD99" s="145"/>
      <c r="AE99" s="145"/>
      <c r="AF99" s="144" t="s">
        <v>628</v>
      </c>
      <c r="AG99" s="146">
        <f t="shared" si="4"/>
        <v>217</v>
      </c>
      <c r="AH99" s="146">
        <v>217</v>
      </c>
    </row>
    <row r="100" spans="1:34" s="141" customFormat="1" ht="130" customHeight="1" x14ac:dyDescent="1.05">
      <c r="A100" s="142">
        <v>9</v>
      </c>
      <c r="B100" s="134" t="s">
        <v>568</v>
      </c>
      <c r="C100" s="135">
        <v>163083</v>
      </c>
      <c r="D100" s="135">
        <v>163284</v>
      </c>
      <c r="E100" s="142"/>
      <c r="F100" s="143">
        <v>7</v>
      </c>
      <c r="G100" s="143">
        <v>12</v>
      </c>
      <c r="H100" s="143">
        <v>14</v>
      </c>
      <c r="I100" s="143">
        <v>16</v>
      </c>
      <c r="J100" s="143"/>
      <c r="K100" s="143"/>
      <c r="L100" s="144"/>
      <c r="M100" s="145"/>
      <c r="N100" s="145"/>
      <c r="O100" s="145"/>
      <c r="P100" s="144"/>
      <c r="Q100" s="145"/>
      <c r="R100" s="144"/>
      <c r="S100" s="144"/>
      <c r="T100" s="145"/>
      <c r="U100" s="145"/>
      <c r="V100" s="145"/>
      <c r="W100" s="145"/>
      <c r="X100" s="148"/>
      <c r="Y100" s="145"/>
      <c r="Z100" s="148"/>
      <c r="AA100" s="145"/>
      <c r="AB100" s="145"/>
      <c r="AC100" s="145"/>
      <c r="AD100" s="145"/>
      <c r="AE100" s="145"/>
      <c r="AF100" s="144" t="s">
        <v>675</v>
      </c>
      <c r="AG100" s="146">
        <f t="shared" si="4"/>
        <v>201</v>
      </c>
      <c r="AH100" s="146">
        <v>201</v>
      </c>
    </row>
    <row r="101" spans="1:34" s="141" customFormat="1" ht="130" customHeight="1" x14ac:dyDescent="1.05">
      <c r="A101" s="142">
        <v>10</v>
      </c>
      <c r="B101" s="185" t="s">
        <v>569</v>
      </c>
      <c r="C101" s="186"/>
      <c r="D101" s="186"/>
      <c r="E101" s="186"/>
      <c r="F101" s="187"/>
      <c r="G101" s="187"/>
      <c r="H101" s="187"/>
      <c r="I101" s="187"/>
      <c r="J101" s="187"/>
      <c r="K101" s="187"/>
      <c r="L101" s="188"/>
      <c r="M101" s="189"/>
      <c r="N101" s="189"/>
      <c r="O101" s="190"/>
      <c r="P101" s="188"/>
      <c r="Q101" s="189"/>
      <c r="R101" s="188"/>
      <c r="S101" s="188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8" t="s">
        <v>100</v>
      </c>
      <c r="AG101" s="146">
        <f t="shared" si="4"/>
        <v>0</v>
      </c>
      <c r="AH101" s="146" t="s">
        <v>213</v>
      </c>
    </row>
    <row r="102" spans="1:34" s="141" customFormat="1" ht="130" customHeight="1" x14ac:dyDescent="1.05">
      <c r="A102" s="142">
        <v>11</v>
      </c>
      <c r="B102" s="134" t="s">
        <v>570</v>
      </c>
      <c r="C102" s="135">
        <v>163284</v>
      </c>
      <c r="D102" s="135">
        <v>163529</v>
      </c>
      <c r="E102" s="142"/>
      <c r="F102" s="143">
        <v>7</v>
      </c>
      <c r="G102" s="143">
        <v>12</v>
      </c>
      <c r="H102" s="143">
        <v>14</v>
      </c>
      <c r="I102" s="143">
        <v>16</v>
      </c>
      <c r="J102" s="143"/>
      <c r="K102" s="143"/>
      <c r="L102" s="144"/>
      <c r="M102" s="145"/>
      <c r="N102" s="148"/>
      <c r="O102" s="148"/>
      <c r="P102" s="144"/>
      <c r="Q102" s="145"/>
      <c r="R102" s="144"/>
      <c r="S102" s="144"/>
      <c r="T102" s="145"/>
      <c r="U102" s="145"/>
      <c r="V102" s="145"/>
      <c r="W102" s="145"/>
      <c r="X102" s="148"/>
      <c r="Y102" s="148"/>
      <c r="Z102" s="148"/>
      <c r="AA102" s="148"/>
      <c r="AB102" s="145"/>
      <c r="AC102" s="145"/>
      <c r="AD102" s="145"/>
      <c r="AE102" s="145"/>
      <c r="AF102" s="144" t="s">
        <v>665</v>
      </c>
      <c r="AG102" s="146">
        <f t="shared" si="4"/>
        <v>245</v>
      </c>
      <c r="AH102" s="146">
        <v>245</v>
      </c>
    </row>
    <row r="103" spans="1:34" s="141" customFormat="1" ht="130" customHeight="1" x14ac:dyDescent="1.05">
      <c r="A103" s="142">
        <v>12</v>
      </c>
      <c r="B103" s="134" t="s">
        <v>571</v>
      </c>
      <c r="C103" s="135">
        <v>163529</v>
      </c>
      <c r="D103" s="142">
        <v>163923</v>
      </c>
      <c r="E103" s="142"/>
      <c r="F103" s="143">
        <v>7</v>
      </c>
      <c r="G103" s="143">
        <v>12</v>
      </c>
      <c r="H103" s="143">
        <v>14</v>
      </c>
      <c r="I103" s="143">
        <v>16</v>
      </c>
      <c r="J103" s="143"/>
      <c r="K103" s="143"/>
      <c r="L103" s="144"/>
      <c r="M103" s="145"/>
      <c r="N103" s="149"/>
      <c r="O103" s="148"/>
      <c r="P103" s="144"/>
      <c r="Q103" s="145"/>
      <c r="R103" s="144"/>
      <c r="S103" s="144"/>
      <c r="T103" s="145"/>
      <c r="U103" s="145"/>
      <c r="V103" s="145"/>
      <c r="W103" s="145"/>
      <c r="X103" s="145"/>
      <c r="Y103" s="145"/>
      <c r="Z103" s="148"/>
      <c r="AA103" s="148"/>
      <c r="AB103" s="145"/>
      <c r="AC103" s="145"/>
      <c r="AD103" s="145"/>
      <c r="AE103" s="145"/>
      <c r="AF103" s="144" t="s">
        <v>665</v>
      </c>
      <c r="AG103" s="146">
        <f t="shared" si="4"/>
        <v>394</v>
      </c>
      <c r="AH103" s="146">
        <v>394</v>
      </c>
    </row>
    <row r="104" spans="1:34" s="141" customFormat="1" ht="130" customHeight="1" x14ac:dyDescent="1.05">
      <c r="A104" s="142">
        <v>13</v>
      </c>
      <c r="B104" s="134" t="s">
        <v>572</v>
      </c>
      <c r="C104" s="142"/>
      <c r="D104" s="135"/>
      <c r="E104" s="142"/>
      <c r="F104" s="143">
        <v>7</v>
      </c>
      <c r="G104" s="143">
        <v>12</v>
      </c>
      <c r="H104" s="143">
        <v>14</v>
      </c>
      <c r="I104" s="143">
        <v>16</v>
      </c>
      <c r="J104" s="143"/>
      <c r="K104" s="143"/>
      <c r="L104" s="144"/>
      <c r="M104" s="145"/>
      <c r="N104" s="145"/>
      <c r="O104" s="148"/>
      <c r="P104" s="144"/>
      <c r="Q104" s="145"/>
      <c r="R104" s="144"/>
      <c r="S104" s="144"/>
      <c r="T104" s="145"/>
      <c r="U104" s="145"/>
      <c r="V104" s="145"/>
      <c r="W104" s="145"/>
      <c r="X104" s="148"/>
      <c r="Y104" s="148"/>
      <c r="Z104" s="148"/>
      <c r="AA104" s="148"/>
      <c r="AB104" s="145"/>
      <c r="AC104" s="145"/>
      <c r="AD104" s="145"/>
      <c r="AE104" s="145"/>
      <c r="AF104" s="144" t="s">
        <v>666</v>
      </c>
      <c r="AG104" s="146">
        <f t="shared" si="4"/>
        <v>0</v>
      </c>
      <c r="AH104" s="146" t="s">
        <v>214</v>
      </c>
    </row>
    <row r="105" spans="1:34" s="141" customFormat="1" ht="130" customHeight="1" x14ac:dyDescent="1.05">
      <c r="A105" s="142">
        <v>14</v>
      </c>
      <c r="B105" s="134" t="s">
        <v>573</v>
      </c>
      <c r="C105" s="135"/>
      <c r="D105" s="142"/>
      <c r="E105" s="142"/>
      <c r="F105" s="143">
        <v>7</v>
      </c>
      <c r="G105" s="143">
        <v>12</v>
      </c>
      <c r="H105" s="143">
        <v>14</v>
      </c>
      <c r="I105" s="143">
        <v>16</v>
      </c>
      <c r="J105" s="143"/>
      <c r="K105" s="143"/>
      <c r="L105" s="144"/>
      <c r="M105" s="144"/>
      <c r="N105" s="145"/>
      <c r="O105" s="148"/>
      <c r="P105" s="144"/>
      <c r="Q105" s="145"/>
      <c r="R105" s="144"/>
      <c r="S105" s="144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4" t="s">
        <v>667</v>
      </c>
      <c r="AG105" s="146">
        <f t="shared" si="4"/>
        <v>0</v>
      </c>
      <c r="AH105" s="146" t="s">
        <v>214</v>
      </c>
    </row>
    <row r="106" spans="1:34" s="141" customFormat="1" ht="130" customHeight="1" x14ac:dyDescent="1.05">
      <c r="A106" s="142">
        <v>15</v>
      </c>
      <c r="B106" s="185" t="s">
        <v>574</v>
      </c>
      <c r="C106" s="186"/>
      <c r="D106" s="186"/>
      <c r="E106" s="186"/>
      <c r="F106" s="187"/>
      <c r="G106" s="187"/>
      <c r="H106" s="187"/>
      <c r="I106" s="187"/>
      <c r="J106" s="187"/>
      <c r="K106" s="187"/>
      <c r="L106" s="188"/>
      <c r="M106" s="189"/>
      <c r="N106" s="189"/>
      <c r="O106" s="190"/>
      <c r="P106" s="188"/>
      <c r="Q106" s="189"/>
      <c r="R106" s="188"/>
      <c r="S106" s="188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8" t="s">
        <v>100</v>
      </c>
      <c r="AG106" s="146">
        <f t="shared" si="4"/>
        <v>0</v>
      </c>
      <c r="AH106" s="146" t="s">
        <v>213</v>
      </c>
    </row>
    <row r="107" spans="1:34" s="141" customFormat="1" ht="130" customHeight="1" x14ac:dyDescent="1.05">
      <c r="A107" s="142">
        <v>16</v>
      </c>
      <c r="B107" s="134" t="s">
        <v>575</v>
      </c>
      <c r="C107" s="142"/>
      <c r="D107" s="142"/>
      <c r="E107" s="142"/>
      <c r="F107" s="143">
        <v>7</v>
      </c>
      <c r="G107" s="143">
        <v>12</v>
      </c>
      <c r="H107" s="143">
        <v>14</v>
      </c>
      <c r="I107" s="143">
        <v>16</v>
      </c>
      <c r="J107" s="143"/>
      <c r="K107" s="143"/>
      <c r="L107" s="144"/>
      <c r="M107" s="145"/>
      <c r="N107" s="145"/>
      <c r="O107" s="145"/>
      <c r="P107" s="144"/>
      <c r="Q107" s="145"/>
      <c r="R107" s="144"/>
      <c r="S107" s="144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4" t="s">
        <v>668</v>
      </c>
      <c r="AG107" s="146">
        <f t="shared" si="4"/>
        <v>0</v>
      </c>
      <c r="AH107" s="146" t="s">
        <v>214</v>
      </c>
    </row>
    <row r="108" spans="1:34" s="141" customFormat="1" ht="130" customHeight="1" x14ac:dyDescent="1.05">
      <c r="A108" s="142">
        <v>17</v>
      </c>
      <c r="B108" s="185" t="s">
        <v>576</v>
      </c>
      <c r="C108" s="186"/>
      <c r="D108" s="186"/>
      <c r="E108" s="186"/>
      <c r="F108" s="187"/>
      <c r="G108" s="187"/>
      <c r="H108" s="187"/>
      <c r="I108" s="187"/>
      <c r="J108" s="187"/>
      <c r="K108" s="187"/>
      <c r="L108" s="188"/>
      <c r="M108" s="189"/>
      <c r="N108" s="189"/>
      <c r="O108" s="190"/>
      <c r="P108" s="188"/>
      <c r="Q108" s="189"/>
      <c r="R108" s="188"/>
      <c r="S108" s="188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8" t="s">
        <v>100</v>
      </c>
      <c r="AG108" s="146">
        <f t="shared" si="4"/>
        <v>0</v>
      </c>
      <c r="AH108" s="146" t="s">
        <v>213</v>
      </c>
    </row>
    <row r="109" spans="1:34" s="141" customFormat="1" ht="130" customHeight="1" x14ac:dyDescent="1.05">
      <c r="A109" s="142">
        <v>18</v>
      </c>
      <c r="B109" s="185" t="s">
        <v>577</v>
      </c>
      <c r="C109" s="186"/>
      <c r="D109" s="186"/>
      <c r="E109" s="186"/>
      <c r="F109" s="187"/>
      <c r="G109" s="187"/>
      <c r="H109" s="187"/>
      <c r="I109" s="187"/>
      <c r="J109" s="187"/>
      <c r="K109" s="187"/>
      <c r="L109" s="188"/>
      <c r="M109" s="189"/>
      <c r="N109" s="189"/>
      <c r="O109" s="190"/>
      <c r="P109" s="188"/>
      <c r="Q109" s="189"/>
      <c r="R109" s="188"/>
      <c r="S109" s="188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8" t="s">
        <v>100</v>
      </c>
      <c r="AG109" s="146">
        <f t="shared" si="4"/>
        <v>0</v>
      </c>
      <c r="AH109" s="146" t="s">
        <v>213</v>
      </c>
    </row>
    <row r="110" spans="1:34" s="141" customFormat="1" ht="130" customHeight="1" x14ac:dyDescent="1.05">
      <c r="A110" s="142">
        <v>19</v>
      </c>
      <c r="B110" s="134" t="s">
        <v>578</v>
      </c>
      <c r="C110" s="142"/>
      <c r="D110" s="135"/>
      <c r="E110" s="142"/>
      <c r="F110" s="143">
        <v>7</v>
      </c>
      <c r="G110" s="143">
        <v>12</v>
      </c>
      <c r="H110" s="143">
        <v>14</v>
      </c>
      <c r="I110" s="143">
        <v>16</v>
      </c>
      <c r="J110" s="143"/>
      <c r="K110" s="143"/>
      <c r="L110" s="144"/>
      <c r="M110" s="145"/>
      <c r="N110" s="145"/>
      <c r="O110" s="148"/>
      <c r="P110" s="144"/>
      <c r="Q110" s="145"/>
      <c r="R110" s="144"/>
      <c r="S110" s="144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4" t="s">
        <v>669</v>
      </c>
      <c r="AG110" s="146">
        <f t="shared" si="4"/>
        <v>0</v>
      </c>
      <c r="AH110" s="146" t="s">
        <v>214</v>
      </c>
    </row>
    <row r="111" spans="1:34" s="141" customFormat="1" ht="130" customHeight="1" x14ac:dyDescent="1.05">
      <c r="A111" s="142">
        <v>20</v>
      </c>
      <c r="B111" s="134" t="s">
        <v>579</v>
      </c>
      <c r="C111" s="142">
        <v>163923</v>
      </c>
      <c r="D111" s="135">
        <v>164222</v>
      </c>
      <c r="E111" s="142"/>
      <c r="F111" s="143">
        <v>7</v>
      </c>
      <c r="G111" s="143">
        <v>12</v>
      </c>
      <c r="H111" s="143">
        <v>14</v>
      </c>
      <c r="I111" s="143">
        <v>16</v>
      </c>
      <c r="J111" s="143"/>
      <c r="K111" s="143"/>
      <c r="L111" s="144"/>
      <c r="M111" s="145"/>
      <c r="N111" s="148"/>
      <c r="O111" s="148"/>
      <c r="P111" s="144"/>
      <c r="Q111" s="145"/>
      <c r="R111" s="144"/>
      <c r="S111" s="144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4" t="s">
        <v>665</v>
      </c>
      <c r="AG111" s="146">
        <f t="shared" si="4"/>
        <v>299</v>
      </c>
      <c r="AH111" s="146">
        <v>299</v>
      </c>
    </row>
    <row r="112" spans="1:34" s="141" customFormat="1" ht="130" customHeight="1" x14ac:dyDescent="1.05">
      <c r="A112" s="142">
        <v>21</v>
      </c>
      <c r="B112" s="134" t="s">
        <v>580</v>
      </c>
      <c r="C112" s="135">
        <v>164222</v>
      </c>
      <c r="D112" s="142">
        <v>164411</v>
      </c>
      <c r="E112" s="142"/>
      <c r="F112" s="143">
        <v>7</v>
      </c>
      <c r="G112" s="143">
        <v>12</v>
      </c>
      <c r="H112" s="143">
        <v>14</v>
      </c>
      <c r="I112" s="143">
        <v>16</v>
      </c>
      <c r="J112" s="143"/>
      <c r="K112" s="143"/>
      <c r="L112" s="144"/>
      <c r="M112" s="144"/>
      <c r="N112" s="145"/>
      <c r="O112" s="145"/>
      <c r="P112" s="144"/>
      <c r="Q112" s="145"/>
      <c r="R112" s="144"/>
      <c r="S112" s="144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4" t="s">
        <v>665</v>
      </c>
      <c r="AG112" s="146">
        <f t="shared" si="4"/>
        <v>189</v>
      </c>
      <c r="AH112" s="146">
        <v>189</v>
      </c>
    </row>
    <row r="113" spans="1:218" s="141" customFormat="1" ht="130" customHeight="1" x14ac:dyDescent="1.05">
      <c r="A113" s="142">
        <v>22</v>
      </c>
      <c r="B113" s="134" t="s">
        <v>581</v>
      </c>
      <c r="C113" s="142">
        <v>164411</v>
      </c>
      <c r="D113" s="142">
        <v>164820</v>
      </c>
      <c r="E113" s="142"/>
      <c r="F113" s="143">
        <v>7</v>
      </c>
      <c r="G113" s="143">
        <v>12</v>
      </c>
      <c r="H113" s="143">
        <v>14</v>
      </c>
      <c r="I113" s="143">
        <v>16</v>
      </c>
      <c r="J113" s="143"/>
      <c r="K113" s="143"/>
      <c r="L113" s="144"/>
      <c r="M113" s="145"/>
      <c r="N113" s="145"/>
      <c r="O113" s="145"/>
      <c r="P113" s="144"/>
      <c r="Q113" s="145"/>
      <c r="R113" s="144"/>
      <c r="S113" s="144"/>
      <c r="T113" s="145"/>
      <c r="U113" s="145"/>
      <c r="V113" s="145"/>
      <c r="W113" s="145"/>
      <c r="X113" s="145"/>
      <c r="Y113" s="145"/>
      <c r="Z113" s="148"/>
      <c r="AA113" s="145"/>
      <c r="AB113" s="145"/>
      <c r="AC113" s="145"/>
      <c r="AD113" s="145"/>
      <c r="AE113" s="145"/>
      <c r="AF113" s="144" t="s">
        <v>665</v>
      </c>
      <c r="AG113" s="146">
        <f t="shared" si="4"/>
        <v>409</v>
      </c>
      <c r="AH113" s="146">
        <v>409</v>
      </c>
    </row>
    <row r="114" spans="1:218" s="141" customFormat="1" ht="130" customHeight="1" x14ac:dyDescent="1.05">
      <c r="A114" s="142">
        <v>23</v>
      </c>
      <c r="B114" s="134" t="s">
        <v>582</v>
      </c>
      <c r="C114" s="142"/>
      <c r="D114" s="135"/>
      <c r="E114" s="142"/>
      <c r="F114" s="143">
        <v>7</v>
      </c>
      <c r="G114" s="143">
        <v>12</v>
      </c>
      <c r="H114" s="143">
        <v>14</v>
      </c>
      <c r="I114" s="143">
        <v>16</v>
      </c>
      <c r="J114" s="143"/>
      <c r="K114" s="143"/>
      <c r="L114" s="144"/>
      <c r="M114" s="145"/>
      <c r="N114" s="145"/>
      <c r="O114" s="148"/>
      <c r="P114" s="144"/>
      <c r="Q114" s="145"/>
      <c r="R114" s="144"/>
      <c r="S114" s="144"/>
      <c r="T114" s="145"/>
      <c r="U114" s="145"/>
      <c r="V114" s="145"/>
      <c r="W114" s="145"/>
      <c r="X114" s="148"/>
      <c r="Y114" s="148"/>
      <c r="Z114" s="148"/>
      <c r="AA114" s="148"/>
      <c r="AB114" s="145"/>
      <c r="AC114" s="145"/>
      <c r="AD114" s="145"/>
      <c r="AE114" s="145"/>
      <c r="AF114" s="144" t="s">
        <v>681</v>
      </c>
      <c r="AG114" s="146">
        <f t="shared" si="4"/>
        <v>0</v>
      </c>
      <c r="AH114" s="146" t="s">
        <v>214</v>
      </c>
    </row>
    <row r="115" spans="1:218" s="141" customFormat="1" ht="130" customHeight="1" x14ac:dyDescent="1.05">
      <c r="A115" s="142">
        <v>24</v>
      </c>
      <c r="B115" s="185" t="s">
        <v>583</v>
      </c>
      <c r="C115" s="186">
        <v>164820</v>
      </c>
      <c r="D115" s="186">
        <v>165103</v>
      </c>
      <c r="E115" s="186"/>
      <c r="F115" s="187"/>
      <c r="G115" s="187"/>
      <c r="H115" s="187"/>
      <c r="I115" s="187"/>
      <c r="J115" s="187"/>
      <c r="K115" s="187"/>
      <c r="L115" s="188"/>
      <c r="M115" s="189"/>
      <c r="N115" s="189"/>
      <c r="O115" s="190"/>
      <c r="P115" s="188"/>
      <c r="Q115" s="189"/>
      <c r="R115" s="188"/>
      <c r="S115" s="188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8" t="s">
        <v>100</v>
      </c>
      <c r="AG115" s="146">
        <f t="shared" si="4"/>
        <v>283</v>
      </c>
      <c r="AH115" s="146">
        <v>283</v>
      </c>
    </row>
    <row r="116" spans="1:218" s="141" customFormat="1" ht="100" customHeight="1" x14ac:dyDescent="1.05">
      <c r="A116" s="142">
        <v>25</v>
      </c>
      <c r="B116" s="134" t="s">
        <v>584</v>
      </c>
      <c r="C116" s="135">
        <v>165103</v>
      </c>
      <c r="D116" s="142">
        <v>165345</v>
      </c>
      <c r="E116" s="142"/>
      <c r="F116" s="143">
        <v>7</v>
      </c>
      <c r="G116" s="143">
        <v>12</v>
      </c>
      <c r="H116" s="143">
        <v>14</v>
      </c>
      <c r="I116" s="143">
        <v>16</v>
      </c>
      <c r="J116" s="143"/>
      <c r="K116" s="143"/>
      <c r="L116" s="144"/>
      <c r="M116" s="145"/>
      <c r="N116" s="149"/>
      <c r="O116" s="148"/>
      <c r="P116" s="144"/>
      <c r="Q116" s="145"/>
      <c r="R116" s="144"/>
      <c r="S116" s="144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4" t="s">
        <v>665</v>
      </c>
      <c r="AG116" s="146">
        <f t="shared" si="4"/>
        <v>242</v>
      </c>
      <c r="AH116" s="146">
        <v>242</v>
      </c>
    </row>
    <row r="117" spans="1:218" s="141" customFormat="1" ht="100" customHeight="1" x14ac:dyDescent="1.05">
      <c r="A117" s="142">
        <v>26</v>
      </c>
      <c r="B117" s="134" t="s">
        <v>585</v>
      </c>
      <c r="C117" s="142">
        <v>165345</v>
      </c>
      <c r="D117" s="142">
        <v>165660</v>
      </c>
      <c r="E117" s="142"/>
      <c r="F117" s="143">
        <v>7</v>
      </c>
      <c r="G117" s="143">
        <v>12</v>
      </c>
      <c r="H117" s="143">
        <v>14</v>
      </c>
      <c r="I117" s="143">
        <v>16</v>
      </c>
      <c r="J117" s="143"/>
      <c r="K117" s="143"/>
      <c r="L117" s="144"/>
      <c r="M117" s="145"/>
      <c r="N117" s="149"/>
      <c r="O117" s="148"/>
      <c r="P117" s="144"/>
      <c r="Q117" s="145"/>
      <c r="R117" s="144"/>
      <c r="S117" s="144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4" t="s">
        <v>665</v>
      </c>
      <c r="AG117" s="146">
        <f t="shared" si="4"/>
        <v>315</v>
      </c>
      <c r="AH117" s="146">
        <v>315</v>
      </c>
    </row>
    <row r="118" spans="1:218" s="141" customFormat="1" ht="130" customHeight="1" x14ac:dyDescent="1.05">
      <c r="A118" s="142">
        <v>27</v>
      </c>
      <c r="B118" s="177" t="s">
        <v>586</v>
      </c>
      <c r="C118" s="184"/>
      <c r="D118" s="179"/>
      <c r="E118" s="179"/>
      <c r="F118" s="180">
        <v>7</v>
      </c>
      <c r="G118" s="180">
        <v>12</v>
      </c>
      <c r="H118" s="180">
        <v>14</v>
      </c>
      <c r="I118" s="180">
        <v>16</v>
      </c>
      <c r="J118" s="180"/>
      <c r="K118" s="180"/>
      <c r="L118" s="181"/>
      <c r="M118" s="182"/>
      <c r="N118" s="182"/>
      <c r="O118" s="182"/>
      <c r="P118" s="181"/>
      <c r="Q118" s="182"/>
      <c r="R118" s="181"/>
      <c r="S118" s="181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92" t="s">
        <v>107</v>
      </c>
      <c r="AG118" s="146">
        <f t="shared" si="4"/>
        <v>0</v>
      </c>
      <c r="AH118" s="146" t="s">
        <v>214</v>
      </c>
    </row>
    <row r="119" spans="1:218" s="141" customFormat="1" ht="130" customHeight="1" x14ac:dyDescent="1.05">
      <c r="A119" s="142">
        <v>28</v>
      </c>
      <c r="B119" s="177" t="s">
        <v>587</v>
      </c>
      <c r="C119" s="184"/>
      <c r="D119" s="179"/>
      <c r="E119" s="179"/>
      <c r="F119" s="180">
        <v>7</v>
      </c>
      <c r="G119" s="180">
        <v>12</v>
      </c>
      <c r="H119" s="180">
        <v>14</v>
      </c>
      <c r="I119" s="180">
        <v>16</v>
      </c>
      <c r="J119" s="180"/>
      <c r="K119" s="180"/>
      <c r="L119" s="181"/>
      <c r="M119" s="182"/>
      <c r="N119" s="182"/>
      <c r="O119" s="182"/>
      <c r="P119" s="181"/>
      <c r="Q119" s="182"/>
      <c r="R119" s="181"/>
      <c r="S119" s="181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92" t="s">
        <v>107</v>
      </c>
      <c r="AG119" s="146">
        <f t="shared" si="4"/>
        <v>0</v>
      </c>
      <c r="AH119" s="146" t="s">
        <v>214</v>
      </c>
    </row>
    <row r="120" spans="1:218" s="141" customFormat="1" ht="100" customHeight="1" x14ac:dyDescent="1.05">
      <c r="A120" s="142">
        <v>29</v>
      </c>
      <c r="B120" s="134" t="s">
        <v>588</v>
      </c>
      <c r="C120" s="142">
        <v>165660</v>
      </c>
      <c r="D120" s="142">
        <v>166057</v>
      </c>
      <c r="E120" s="142"/>
      <c r="F120" s="143">
        <v>7</v>
      </c>
      <c r="G120" s="143">
        <v>12</v>
      </c>
      <c r="H120" s="143">
        <v>13</v>
      </c>
      <c r="I120" s="143">
        <v>17</v>
      </c>
      <c r="J120" s="143"/>
      <c r="K120" s="143"/>
      <c r="L120" s="144"/>
      <c r="M120" s="145"/>
      <c r="N120" s="149"/>
      <c r="O120" s="148"/>
      <c r="P120" s="144"/>
      <c r="Q120" s="145"/>
      <c r="R120" s="144">
        <v>1</v>
      </c>
      <c r="S120" s="144">
        <v>1</v>
      </c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4" t="s">
        <v>744</v>
      </c>
      <c r="AG120" s="146">
        <f t="shared" si="4"/>
        <v>397</v>
      </c>
      <c r="AH120" s="146">
        <v>397</v>
      </c>
    </row>
    <row r="121" spans="1:218" s="141" customFormat="1" ht="100" customHeight="1" thickBot="1" x14ac:dyDescent="1.1000000000000001">
      <c r="A121" s="142">
        <v>30</v>
      </c>
      <c r="B121" s="134" t="s">
        <v>589</v>
      </c>
      <c r="C121" s="142">
        <v>166057</v>
      </c>
      <c r="D121" s="135">
        <v>166181</v>
      </c>
      <c r="E121" s="142"/>
      <c r="F121" s="143">
        <v>7</v>
      </c>
      <c r="G121" s="143">
        <v>12</v>
      </c>
      <c r="H121" s="143"/>
      <c r="I121" s="143"/>
      <c r="J121" s="143"/>
      <c r="K121" s="143"/>
      <c r="L121" s="144"/>
      <c r="M121" s="145"/>
      <c r="N121" s="145"/>
      <c r="O121" s="145"/>
      <c r="P121" s="144"/>
      <c r="Q121" s="145"/>
      <c r="R121" s="144"/>
      <c r="S121" s="144"/>
      <c r="T121" s="145"/>
      <c r="U121" s="145"/>
      <c r="V121" s="145">
        <v>6</v>
      </c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4" t="s">
        <v>325</v>
      </c>
      <c r="AG121" s="146">
        <f t="shared" si="4"/>
        <v>124</v>
      </c>
      <c r="AH121" s="146">
        <v>124</v>
      </c>
    </row>
    <row r="122" spans="1:218" s="160" customFormat="1" ht="57.5" thickTop="1" thickBot="1" x14ac:dyDescent="1.1000000000000001">
      <c r="A122" s="350" t="s">
        <v>22</v>
      </c>
      <c r="B122" s="351"/>
      <c r="C122" s="150"/>
      <c r="D122" s="151"/>
      <c r="E122" s="152"/>
      <c r="F122" s="153"/>
      <c r="G122" s="154"/>
      <c r="H122" s="154"/>
      <c r="I122" s="154"/>
      <c r="J122" s="154"/>
      <c r="K122" s="155"/>
      <c r="L122" s="156">
        <f t="shared" ref="L122:AC122" si="5">SUM(L92:L121)</f>
        <v>0</v>
      </c>
      <c r="M122" s="157">
        <f t="shared" si="5"/>
        <v>0</v>
      </c>
      <c r="N122" s="158">
        <f t="shared" si="5"/>
        <v>5</v>
      </c>
      <c r="O122" s="158">
        <f t="shared" si="5"/>
        <v>1</v>
      </c>
      <c r="P122" s="156">
        <f t="shared" si="5"/>
        <v>0</v>
      </c>
      <c r="Q122" s="157">
        <f t="shared" si="5"/>
        <v>0</v>
      </c>
      <c r="R122" s="156">
        <f t="shared" si="5"/>
        <v>2</v>
      </c>
      <c r="S122" s="156">
        <f t="shared" si="5"/>
        <v>2</v>
      </c>
      <c r="T122" s="157">
        <f t="shared" si="5"/>
        <v>0</v>
      </c>
      <c r="U122" s="157">
        <f t="shared" si="5"/>
        <v>14</v>
      </c>
      <c r="V122" s="157">
        <f t="shared" si="5"/>
        <v>6</v>
      </c>
      <c r="W122" s="157">
        <f t="shared" si="5"/>
        <v>1</v>
      </c>
      <c r="X122" s="159">
        <f t="shared" si="5"/>
        <v>0</v>
      </c>
      <c r="Y122" s="159">
        <f t="shared" si="5"/>
        <v>0</v>
      </c>
      <c r="Z122" s="159">
        <f t="shared" si="5"/>
        <v>0</v>
      </c>
      <c r="AA122" s="159">
        <f t="shared" si="5"/>
        <v>0</v>
      </c>
      <c r="AB122" s="157">
        <f t="shared" si="5"/>
        <v>0</v>
      </c>
      <c r="AC122" s="157">
        <f t="shared" si="5"/>
        <v>0</v>
      </c>
      <c r="AD122" s="157">
        <f>SUM(AD92:AD121)</f>
        <v>0</v>
      </c>
      <c r="AE122" s="156">
        <f>SUM(AE91:AE121)</f>
        <v>0</v>
      </c>
      <c r="AF122" s="156"/>
      <c r="AG122" s="146"/>
      <c r="AH122" s="146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/>
      <c r="BL122" s="141"/>
      <c r="BM122" s="141"/>
      <c r="BN122" s="141"/>
      <c r="BO122" s="141"/>
      <c r="BP122" s="141"/>
      <c r="BQ122" s="141"/>
      <c r="BR122" s="141"/>
      <c r="BS122" s="141"/>
      <c r="BT122" s="141"/>
      <c r="BU122" s="141"/>
      <c r="BV122" s="141"/>
      <c r="BW122" s="141"/>
      <c r="BX122" s="141"/>
      <c r="BY122" s="141"/>
      <c r="BZ122" s="141"/>
      <c r="CA122" s="141"/>
      <c r="CB122" s="141"/>
      <c r="CC122" s="141"/>
      <c r="CD122" s="141"/>
      <c r="CE122" s="141"/>
      <c r="CF122" s="141"/>
      <c r="CG122" s="141"/>
      <c r="CH122" s="141"/>
      <c r="CI122" s="141"/>
      <c r="CJ122" s="141"/>
      <c r="CK122" s="141"/>
      <c r="CL122" s="141"/>
      <c r="CM122" s="141"/>
      <c r="CN122" s="141"/>
      <c r="CO122" s="141"/>
      <c r="CP122" s="141"/>
      <c r="CQ122" s="141"/>
      <c r="CR122" s="141"/>
      <c r="CS122" s="141"/>
      <c r="CT122" s="141"/>
      <c r="CU122" s="141"/>
      <c r="CV122" s="141"/>
      <c r="CW122" s="141"/>
      <c r="CX122" s="141"/>
      <c r="CY122" s="141"/>
      <c r="CZ122" s="141"/>
      <c r="DA122" s="141"/>
      <c r="DB122" s="141"/>
      <c r="DC122" s="141"/>
      <c r="DD122" s="141"/>
      <c r="DE122" s="141"/>
      <c r="DF122" s="141"/>
      <c r="DG122" s="141"/>
      <c r="DH122" s="141"/>
      <c r="DI122" s="141"/>
      <c r="DJ122" s="141"/>
      <c r="DK122" s="141"/>
      <c r="DL122" s="141"/>
      <c r="DM122" s="141"/>
      <c r="DN122" s="141"/>
      <c r="DO122" s="141"/>
      <c r="DP122" s="141"/>
      <c r="DQ122" s="141"/>
      <c r="DR122" s="141"/>
      <c r="DS122" s="141"/>
      <c r="DT122" s="141"/>
      <c r="DU122" s="141"/>
      <c r="DV122" s="141"/>
      <c r="DW122" s="141"/>
      <c r="DX122" s="141"/>
      <c r="DY122" s="141"/>
      <c r="DZ122" s="141"/>
      <c r="EA122" s="141"/>
      <c r="EB122" s="141"/>
      <c r="EC122" s="141"/>
      <c r="ED122" s="141"/>
      <c r="EE122" s="141"/>
      <c r="EF122" s="141"/>
      <c r="EG122" s="141"/>
      <c r="EH122" s="141"/>
      <c r="EI122" s="141"/>
      <c r="EJ122" s="141"/>
      <c r="EK122" s="141"/>
      <c r="EL122" s="141"/>
      <c r="EM122" s="141"/>
      <c r="EN122" s="141"/>
      <c r="EO122" s="141"/>
      <c r="EP122" s="141"/>
      <c r="EQ122" s="141"/>
      <c r="ER122" s="141"/>
      <c r="ES122" s="141"/>
      <c r="ET122" s="141"/>
      <c r="EU122" s="141"/>
      <c r="EV122" s="141"/>
      <c r="EW122" s="141"/>
      <c r="EX122" s="141"/>
      <c r="EY122" s="141"/>
      <c r="EZ122" s="141"/>
      <c r="FA122" s="141"/>
      <c r="FB122" s="141"/>
      <c r="FC122" s="141"/>
      <c r="FD122" s="141"/>
      <c r="FE122" s="141"/>
      <c r="FF122" s="141"/>
      <c r="FG122" s="141"/>
      <c r="FH122" s="141"/>
      <c r="FI122" s="141"/>
      <c r="FJ122" s="141"/>
      <c r="FK122" s="141"/>
      <c r="FL122" s="141"/>
      <c r="FM122" s="141"/>
      <c r="FN122" s="141"/>
      <c r="FO122" s="141"/>
      <c r="FP122" s="141"/>
      <c r="FQ122" s="141"/>
      <c r="FR122" s="141"/>
      <c r="FS122" s="141"/>
      <c r="FT122" s="141"/>
      <c r="FU122" s="141"/>
      <c r="FV122" s="141"/>
      <c r="FW122" s="141"/>
      <c r="FX122" s="141"/>
      <c r="FY122" s="141"/>
      <c r="FZ122" s="141"/>
      <c r="GA122" s="141"/>
      <c r="GB122" s="141"/>
      <c r="GC122" s="141"/>
      <c r="GD122" s="141"/>
      <c r="GE122" s="141"/>
      <c r="GF122" s="141"/>
      <c r="GG122" s="141"/>
      <c r="GH122" s="141"/>
      <c r="GI122" s="141"/>
      <c r="GJ122" s="141"/>
      <c r="GK122" s="141"/>
      <c r="GL122" s="141"/>
      <c r="GM122" s="141"/>
      <c r="GN122" s="141"/>
      <c r="GO122" s="141"/>
      <c r="GP122" s="141"/>
      <c r="GQ122" s="141"/>
      <c r="GR122" s="141"/>
      <c r="GS122" s="141"/>
      <c r="GT122" s="141"/>
      <c r="GU122" s="141"/>
      <c r="GV122" s="141"/>
      <c r="GW122" s="141"/>
      <c r="GX122" s="141"/>
      <c r="GY122" s="141"/>
      <c r="GZ122" s="141"/>
      <c r="HA122" s="141"/>
      <c r="HB122" s="141"/>
      <c r="HC122" s="141"/>
      <c r="HD122" s="141"/>
      <c r="HE122" s="141"/>
      <c r="HF122" s="141"/>
      <c r="HG122" s="141"/>
      <c r="HH122" s="141"/>
      <c r="HI122" s="141"/>
      <c r="HJ122" s="141"/>
    </row>
    <row r="123" spans="1:218" s="160" customFormat="1" ht="67.5" customHeight="1" thickTop="1" thickBot="1" x14ac:dyDescent="1.1000000000000001">
      <c r="A123" s="352"/>
      <c r="B123" s="353"/>
      <c r="C123" s="161"/>
      <c r="D123" s="162"/>
      <c r="E123" s="163"/>
      <c r="F123" s="356"/>
      <c r="G123" s="357"/>
      <c r="H123" s="357"/>
      <c r="I123" s="357"/>
      <c r="J123" s="357"/>
      <c r="K123" s="162"/>
      <c r="L123" s="348" t="s">
        <v>30</v>
      </c>
      <c r="M123" s="340" t="s">
        <v>46</v>
      </c>
      <c r="N123" s="348" t="s">
        <v>29</v>
      </c>
      <c r="O123" s="340" t="s">
        <v>48</v>
      </c>
      <c r="P123" s="340" t="s">
        <v>35</v>
      </c>
      <c r="Q123" s="384" t="s">
        <v>28</v>
      </c>
      <c r="R123" s="340" t="s">
        <v>53</v>
      </c>
      <c r="S123" s="340" t="s">
        <v>57</v>
      </c>
      <c r="T123" s="340" t="s">
        <v>58</v>
      </c>
      <c r="U123" s="340" t="s">
        <v>168</v>
      </c>
      <c r="V123" s="348" t="s">
        <v>34</v>
      </c>
      <c r="W123" s="348" t="s">
        <v>605</v>
      </c>
      <c r="X123" s="348" t="s">
        <v>137</v>
      </c>
      <c r="Y123" s="340" t="s">
        <v>140</v>
      </c>
      <c r="Z123" s="348" t="s">
        <v>33</v>
      </c>
      <c r="AA123" s="340" t="s">
        <v>141</v>
      </c>
      <c r="AB123" s="340"/>
      <c r="AC123" s="340" t="s">
        <v>535</v>
      </c>
      <c r="AD123" s="340" t="s">
        <v>405</v>
      </c>
      <c r="AE123" s="342"/>
      <c r="AF123" s="340" t="s">
        <v>23</v>
      </c>
      <c r="AG123" s="146"/>
      <c r="AH123" s="146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  <c r="BI123" s="141"/>
      <c r="BJ123" s="141"/>
      <c r="BK123" s="141"/>
      <c r="BL123" s="141"/>
      <c r="BM123" s="141"/>
      <c r="BN123" s="141"/>
      <c r="BO123" s="141"/>
      <c r="BP123" s="141"/>
      <c r="BQ123" s="141"/>
      <c r="BR123" s="141"/>
      <c r="BS123" s="141"/>
      <c r="BT123" s="141"/>
      <c r="BU123" s="141"/>
      <c r="BV123" s="141"/>
      <c r="BW123" s="141"/>
      <c r="BX123" s="141"/>
      <c r="BY123" s="141"/>
      <c r="BZ123" s="141"/>
      <c r="CA123" s="141"/>
      <c r="CB123" s="141"/>
      <c r="CC123" s="141"/>
      <c r="CD123" s="141"/>
      <c r="CE123" s="141"/>
      <c r="CF123" s="141"/>
      <c r="CG123" s="141"/>
      <c r="CH123" s="141"/>
      <c r="CI123" s="141"/>
      <c r="CJ123" s="141"/>
      <c r="CK123" s="141"/>
      <c r="CL123" s="141"/>
      <c r="CM123" s="141"/>
      <c r="CN123" s="141"/>
      <c r="CO123" s="141"/>
      <c r="CP123" s="141"/>
      <c r="CQ123" s="141"/>
      <c r="CR123" s="141"/>
      <c r="CS123" s="141"/>
      <c r="CT123" s="141"/>
      <c r="CU123" s="141"/>
      <c r="CV123" s="141"/>
      <c r="CW123" s="141"/>
      <c r="CX123" s="141"/>
      <c r="CY123" s="141"/>
      <c r="CZ123" s="141"/>
      <c r="DA123" s="141"/>
      <c r="DB123" s="141"/>
      <c r="DC123" s="141"/>
      <c r="DD123" s="141"/>
      <c r="DE123" s="141"/>
      <c r="DF123" s="141"/>
      <c r="DG123" s="141"/>
      <c r="DH123" s="141"/>
      <c r="DI123" s="141"/>
      <c r="DJ123" s="141"/>
      <c r="DK123" s="141"/>
      <c r="DL123" s="141"/>
      <c r="DM123" s="141"/>
      <c r="DN123" s="141"/>
      <c r="DO123" s="141"/>
      <c r="DP123" s="141"/>
      <c r="DQ123" s="141"/>
      <c r="DR123" s="141"/>
      <c r="DS123" s="141"/>
      <c r="DT123" s="141"/>
      <c r="DU123" s="141"/>
      <c r="DV123" s="141"/>
      <c r="DW123" s="141"/>
      <c r="DX123" s="141"/>
      <c r="DY123" s="141"/>
      <c r="DZ123" s="141"/>
      <c r="EA123" s="141"/>
      <c r="EB123" s="141"/>
      <c r="EC123" s="141"/>
      <c r="ED123" s="141"/>
      <c r="EE123" s="141"/>
      <c r="EF123" s="141"/>
      <c r="EG123" s="141"/>
      <c r="EH123" s="141"/>
      <c r="EI123" s="141"/>
      <c r="EJ123" s="141"/>
      <c r="EK123" s="141"/>
      <c r="EL123" s="141"/>
      <c r="EM123" s="141"/>
      <c r="EN123" s="141"/>
      <c r="EO123" s="141"/>
      <c r="EP123" s="141"/>
      <c r="EQ123" s="141"/>
      <c r="ER123" s="141"/>
      <c r="ES123" s="141"/>
      <c r="ET123" s="141"/>
      <c r="EU123" s="141"/>
      <c r="EV123" s="141"/>
      <c r="EW123" s="141"/>
      <c r="EX123" s="141"/>
      <c r="EY123" s="141"/>
      <c r="EZ123" s="141"/>
      <c r="FA123" s="141"/>
      <c r="FB123" s="141"/>
      <c r="FC123" s="141"/>
      <c r="FD123" s="141"/>
      <c r="FE123" s="141"/>
      <c r="FF123" s="141"/>
      <c r="FG123" s="141"/>
      <c r="FH123" s="141"/>
      <c r="FI123" s="141"/>
      <c r="FJ123" s="141"/>
      <c r="FK123" s="141"/>
      <c r="FL123" s="141"/>
      <c r="FM123" s="141"/>
      <c r="FN123" s="141"/>
      <c r="FO123" s="141"/>
      <c r="FP123" s="141"/>
      <c r="FQ123" s="141"/>
      <c r="FR123" s="141"/>
      <c r="FS123" s="141"/>
      <c r="FT123" s="141"/>
      <c r="FU123" s="141"/>
      <c r="FV123" s="141"/>
      <c r="FW123" s="141"/>
      <c r="FX123" s="141"/>
      <c r="FY123" s="141"/>
      <c r="FZ123" s="141"/>
      <c r="GA123" s="141"/>
      <c r="GB123" s="141"/>
      <c r="GC123" s="141"/>
      <c r="GD123" s="141"/>
      <c r="GE123" s="141"/>
      <c r="GF123" s="141"/>
      <c r="GG123" s="141"/>
      <c r="GH123" s="141"/>
      <c r="GI123" s="141"/>
      <c r="GJ123" s="141"/>
      <c r="GK123" s="141"/>
      <c r="GL123" s="141"/>
      <c r="GM123" s="141"/>
      <c r="GN123" s="141"/>
      <c r="GO123" s="141"/>
      <c r="GP123" s="141"/>
      <c r="GQ123" s="141"/>
      <c r="GR123" s="141"/>
      <c r="GS123" s="141"/>
      <c r="GT123" s="141"/>
      <c r="GU123" s="141"/>
      <c r="GV123" s="141"/>
      <c r="GW123" s="141"/>
      <c r="GX123" s="141"/>
      <c r="GY123" s="141"/>
      <c r="GZ123" s="141"/>
      <c r="HA123" s="141"/>
      <c r="HB123" s="141"/>
      <c r="HC123" s="141"/>
      <c r="HD123" s="141"/>
      <c r="HE123" s="141"/>
      <c r="HF123" s="141"/>
      <c r="HG123" s="141"/>
      <c r="HH123" s="141"/>
      <c r="HI123" s="141"/>
      <c r="HJ123" s="141"/>
    </row>
    <row r="124" spans="1:218" s="160" customFormat="1" ht="182.25" customHeight="1" thickTop="1" x14ac:dyDescent="1.05">
      <c r="A124" s="352"/>
      <c r="B124" s="353"/>
      <c r="C124" s="161"/>
      <c r="D124" s="162"/>
      <c r="E124" s="163"/>
      <c r="F124" s="164"/>
      <c r="G124" s="344"/>
      <c r="H124" s="344"/>
      <c r="I124" s="344"/>
      <c r="J124" s="344"/>
      <c r="K124" s="163"/>
      <c r="L124" s="349"/>
      <c r="M124" s="341"/>
      <c r="N124" s="349"/>
      <c r="O124" s="341"/>
      <c r="P124" s="341"/>
      <c r="Q124" s="385"/>
      <c r="R124" s="341"/>
      <c r="S124" s="341"/>
      <c r="T124" s="341"/>
      <c r="U124" s="341"/>
      <c r="V124" s="349"/>
      <c r="W124" s="349"/>
      <c r="X124" s="349"/>
      <c r="Y124" s="341"/>
      <c r="Z124" s="349"/>
      <c r="AA124" s="341"/>
      <c r="AB124" s="341"/>
      <c r="AC124" s="341"/>
      <c r="AD124" s="341"/>
      <c r="AE124" s="343"/>
      <c r="AF124" s="341"/>
      <c r="AG124" s="146"/>
      <c r="AH124" s="146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  <c r="BK124" s="141"/>
      <c r="BL124" s="141"/>
      <c r="BM124" s="141"/>
      <c r="BN124" s="141"/>
      <c r="BO124" s="141"/>
      <c r="BP124" s="141"/>
      <c r="BQ124" s="141"/>
      <c r="BR124" s="141"/>
      <c r="BS124" s="141"/>
      <c r="BT124" s="141"/>
      <c r="BU124" s="141"/>
      <c r="BV124" s="141"/>
      <c r="BW124" s="141"/>
      <c r="BX124" s="141"/>
      <c r="BY124" s="141"/>
      <c r="BZ124" s="141"/>
      <c r="CA124" s="141"/>
      <c r="CB124" s="141"/>
      <c r="CC124" s="141"/>
      <c r="CD124" s="141"/>
      <c r="CE124" s="141"/>
      <c r="CF124" s="141"/>
      <c r="CG124" s="141"/>
      <c r="CH124" s="141"/>
      <c r="CI124" s="141"/>
      <c r="CJ124" s="141"/>
      <c r="CK124" s="141"/>
      <c r="CL124" s="141"/>
      <c r="CM124" s="141"/>
      <c r="CN124" s="141"/>
      <c r="CO124" s="141"/>
      <c r="CP124" s="141"/>
      <c r="CQ124" s="141"/>
      <c r="CR124" s="141"/>
      <c r="CS124" s="141"/>
      <c r="CT124" s="141"/>
      <c r="CU124" s="141"/>
      <c r="CV124" s="141"/>
      <c r="CW124" s="141"/>
      <c r="CX124" s="141"/>
      <c r="CY124" s="141"/>
      <c r="CZ124" s="141"/>
      <c r="DA124" s="141"/>
      <c r="DB124" s="141"/>
      <c r="DC124" s="141"/>
      <c r="DD124" s="141"/>
      <c r="DE124" s="141"/>
      <c r="DF124" s="141"/>
      <c r="DG124" s="141"/>
      <c r="DH124" s="141"/>
      <c r="DI124" s="141"/>
      <c r="DJ124" s="141"/>
      <c r="DK124" s="141"/>
      <c r="DL124" s="141"/>
      <c r="DM124" s="141"/>
      <c r="DN124" s="141"/>
      <c r="DO124" s="141"/>
      <c r="DP124" s="141"/>
      <c r="DQ124" s="141"/>
      <c r="DR124" s="141"/>
      <c r="DS124" s="141"/>
      <c r="DT124" s="141"/>
      <c r="DU124" s="141"/>
      <c r="DV124" s="141"/>
      <c r="DW124" s="141"/>
      <c r="DX124" s="141"/>
      <c r="DY124" s="141"/>
      <c r="DZ124" s="141"/>
      <c r="EA124" s="141"/>
      <c r="EB124" s="141"/>
      <c r="EC124" s="141"/>
      <c r="ED124" s="141"/>
      <c r="EE124" s="141"/>
      <c r="EF124" s="141"/>
      <c r="EG124" s="141"/>
      <c r="EH124" s="141"/>
      <c r="EI124" s="141"/>
      <c r="EJ124" s="141"/>
      <c r="EK124" s="141"/>
      <c r="EL124" s="141"/>
      <c r="EM124" s="141"/>
      <c r="EN124" s="141"/>
      <c r="EO124" s="141"/>
      <c r="EP124" s="141"/>
      <c r="EQ124" s="141"/>
      <c r="ER124" s="141"/>
      <c r="ES124" s="141"/>
      <c r="ET124" s="141"/>
      <c r="EU124" s="141"/>
      <c r="EV124" s="141"/>
      <c r="EW124" s="141"/>
      <c r="EX124" s="141"/>
      <c r="EY124" s="141"/>
      <c r="EZ124" s="141"/>
      <c r="FA124" s="141"/>
      <c r="FB124" s="141"/>
      <c r="FC124" s="141"/>
      <c r="FD124" s="141"/>
      <c r="FE124" s="141"/>
      <c r="FF124" s="141"/>
      <c r="FG124" s="141"/>
      <c r="FH124" s="141"/>
      <c r="FI124" s="141"/>
      <c r="FJ124" s="141"/>
      <c r="FK124" s="141"/>
      <c r="FL124" s="141"/>
      <c r="FM124" s="141"/>
      <c r="FN124" s="141"/>
      <c r="FO124" s="141"/>
      <c r="FP124" s="141"/>
      <c r="FQ124" s="141"/>
      <c r="FR124" s="141"/>
      <c r="FS124" s="141"/>
      <c r="FT124" s="141"/>
      <c r="FU124" s="141"/>
      <c r="FV124" s="141"/>
      <c r="FW124" s="141"/>
      <c r="FX124" s="141"/>
      <c r="FY124" s="141"/>
      <c r="FZ124" s="141"/>
      <c r="GA124" s="141"/>
      <c r="GB124" s="141"/>
      <c r="GC124" s="141"/>
      <c r="GD124" s="141"/>
      <c r="GE124" s="141"/>
      <c r="GF124" s="141"/>
      <c r="GG124" s="141"/>
      <c r="GH124" s="141"/>
      <c r="GI124" s="141"/>
      <c r="GJ124" s="141"/>
      <c r="GK124" s="141"/>
      <c r="GL124" s="141"/>
      <c r="GM124" s="141"/>
      <c r="GN124" s="141"/>
      <c r="GO124" s="141"/>
      <c r="GP124" s="141"/>
      <c r="GQ124" s="141"/>
      <c r="GR124" s="141"/>
      <c r="GS124" s="141"/>
      <c r="GT124" s="141"/>
      <c r="GU124" s="141"/>
      <c r="GV124" s="141"/>
      <c r="GW124" s="141"/>
      <c r="GX124" s="141"/>
      <c r="GY124" s="141"/>
      <c r="GZ124" s="141"/>
      <c r="HA124" s="141"/>
      <c r="HB124" s="141"/>
      <c r="HC124" s="141"/>
      <c r="HD124" s="141"/>
      <c r="HE124" s="141"/>
      <c r="HF124" s="141"/>
      <c r="HG124" s="141"/>
      <c r="HH124" s="141"/>
      <c r="HI124" s="141"/>
      <c r="HJ124" s="141"/>
    </row>
    <row r="125" spans="1:218" s="160" customFormat="1" ht="56.5" x14ac:dyDescent="1.05">
      <c r="A125" s="354"/>
      <c r="B125" s="355"/>
      <c r="C125" s="165"/>
      <c r="D125" s="166"/>
      <c r="E125" s="167"/>
      <c r="F125" s="345"/>
      <c r="G125" s="346"/>
      <c r="H125" s="346"/>
      <c r="I125" s="346"/>
      <c r="J125" s="346"/>
      <c r="K125" s="347"/>
      <c r="L125" s="168">
        <f>L122*3200</f>
        <v>0</v>
      </c>
      <c r="M125" s="169">
        <f>M122*4000</f>
        <v>0</v>
      </c>
      <c r="N125" s="168">
        <f>N122*4800</f>
        <v>24000</v>
      </c>
      <c r="O125" s="170">
        <f>O122*38400</f>
        <v>38400</v>
      </c>
      <c r="P125" s="168">
        <f>P122*68000</f>
        <v>0</v>
      </c>
      <c r="Q125" s="171">
        <f>Q122*84000</f>
        <v>0</v>
      </c>
      <c r="R125" s="168">
        <f>R122*76000</f>
        <v>152000</v>
      </c>
      <c r="S125" s="169">
        <f>S122*84000</f>
        <v>168000</v>
      </c>
      <c r="T125" s="169">
        <f>T122*80000</f>
        <v>0</v>
      </c>
      <c r="U125" s="169">
        <f>U122*5600</f>
        <v>78400</v>
      </c>
      <c r="V125" s="172">
        <f>V122*8800</f>
        <v>52800</v>
      </c>
      <c r="W125" s="169">
        <f>W122*37600</f>
        <v>37600</v>
      </c>
      <c r="X125" s="172">
        <f>X122*9000</f>
        <v>0</v>
      </c>
      <c r="Y125" s="169">
        <f>Y122*8000</f>
        <v>0</v>
      </c>
      <c r="Z125" s="172">
        <f>Z122*6500</f>
        <v>0</v>
      </c>
      <c r="AA125" s="169">
        <f>AA122*6000</f>
        <v>0</v>
      </c>
      <c r="AB125" s="169"/>
      <c r="AC125" s="169"/>
      <c r="AD125" s="168">
        <f>0*76000</f>
        <v>0</v>
      </c>
      <c r="AE125" s="173"/>
      <c r="AF125" s="168">
        <f>SUM(L125:AD125)</f>
        <v>551200</v>
      </c>
      <c r="AG125" s="146"/>
      <c r="AH125" s="196"/>
    </row>
    <row r="127" spans="1:218" s="117" customFormat="1" ht="56.5" x14ac:dyDescent="1.05">
      <c r="A127" s="372" t="s">
        <v>0</v>
      </c>
      <c r="B127" s="372"/>
      <c r="C127" s="110" t="s">
        <v>1</v>
      </c>
      <c r="D127" s="110" t="s">
        <v>2</v>
      </c>
      <c r="E127" s="110"/>
      <c r="F127" s="110"/>
      <c r="G127" s="110"/>
      <c r="H127" s="110"/>
      <c r="I127" s="110"/>
      <c r="J127" s="110"/>
      <c r="K127" s="110"/>
      <c r="L127" s="111"/>
      <c r="M127" s="112"/>
      <c r="N127" s="113"/>
      <c r="O127" s="114"/>
      <c r="P127" s="111"/>
      <c r="Q127" s="112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4"/>
      <c r="AG127" s="115"/>
      <c r="AH127" s="115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</row>
    <row r="128" spans="1:218" s="117" customFormat="1" ht="58" x14ac:dyDescent="1.05">
      <c r="A128" s="372" t="s">
        <v>3</v>
      </c>
      <c r="B128" s="372"/>
      <c r="C128" s="110" t="s">
        <v>1</v>
      </c>
      <c r="D128" s="175" t="s">
        <v>43</v>
      </c>
      <c r="E128" s="110"/>
      <c r="F128" s="110"/>
      <c r="G128" s="110"/>
      <c r="H128" s="110"/>
      <c r="I128" s="372" t="s">
        <v>590</v>
      </c>
      <c r="J128" s="372"/>
      <c r="K128" s="372"/>
      <c r="L128" s="372"/>
      <c r="M128" s="372"/>
      <c r="N128" s="372"/>
      <c r="O128" s="372"/>
      <c r="P128" s="372"/>
      <c r="Q128" s="372"/>
      <c r="R128" s="372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5"/>
      <c r="AH128" s="115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</row>
    <row r="129" spans="1:218" s="117" customFormat="1" ht="58" x14ac:dyDescent="1.05">
      <c r="A129" s="373" t="s">
        <v>4</v>
      </c>
      <c r="B129" s="373"/>
      <c r="C129" s="110" t="s">
        <v>1</v>
      </c>
      <c r="D129" s="176" t="s">
        <v>27</v>
      </c>
      <c r="E129" s="118"/>
      <c r="F129" s="110"/>
      <c r="G129" s="118"/>
      <c r="H129" s="118"/>
      <c r="I129" s="119"/>
      <c r="J129" s="119"/>
      <c r="K129" s="119"/>
      <c r="L129" s="120"/>
      <c r="M129" s="112"/>
      <c r="N129" s="113"/>
      <c r="O129" s="120"/>
      <c r="P129" s="120"/>
      <c r="Q129" s="112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14"/>
      <c r="AG129" s="115"/>
      <c r="AH129" s="115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</row>
    <row r="130" spans="1:218" s="124" customFormat="1" ht="56.5" x14ac:dyDescent="1.05">
      <c r="A130" s="363" t="s">
        <v>5</v>
      </c>
      <c r="B130" s="363" t="s">
        <v>6</v>
      </c>
      <c r="C130" s="374" t="s">
        <v>7</v>
      </c>
      <c r="D130" s="375"/>
      <c r="E130" s="121" t="s">
        <v>8</v>
      </c>
      <c r="F130" s="376" t="s">
        <v>9</v>
      </c>
      <c r="G130" s="377"/>
      <c r="H130" s="377"/>
      <c r="I130" s="377"/>
      <c r="J130" s="377"/>
      <c r="K130" s="378"/>
      <c r="L130" s="382" t="s">
        <v>10</v>
      </c>
      <c r="M130" s="383"/>
      <c r="N130" s="383"/>
      <c r="O130" s="383"/>
      <c r="P130" s="383"/>
      <c r="Q130" s="383"/>
      <c r="R130" s="383"/>
      <c r="S130" s="383"/>
      <c r="T130" s="383"/>
      <c r="U130" s="383"/>
      <c r="V130" s="383"/>
      <c r="W130" s="383"/>
      <c r="X130" s="383"/>
      <c r="Y130" s="383"/>
      <c r="Z130" s="383"/>
      <c r="AA130" s="383"/>
      <c r="AB130" s="383"/>
      <c r="AC130" s="383"/>
      <c r="AD130" s="383"/>
      <c r="AE130" s="360" t="s">
        <v>11</v>
      </c>
      <c r="AF130" s="360" t="s">
        <v>12</v>
      </c>
      <c r="AG130" s="122"/>
      <c r="AH130" s="122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  <c r="EB130" s="123"/>
      <c r="EC130" s="123"/>
      <c r="ED130" s="123"/>
      <c r="EE130" s="123"/>
      <c r="EF130" s="123"/>
      <c r="EG130" s="123"/>
      <c r="EH130" s="123"/>
      <c r="EI130" s="123"/>
      <c r="EJ130" s="123"/>
      <c r="EK130" s="123"/>
      <c r="EL130" s="123"/>
      <c r="EM130" s="123"/>
      <c r="EN130" s="123"/>
      <c r="EO130" s="123"/>
      <c r="EP130" s="123"/>
      <c r="EQ130" s="123"/>
      <c r="ER130" s="123"/>
      <c r="ES130" s="123"/>
      <c r="ET130" s="123"/>
      <c r="EU130" s="123"/>
      <c r="EV130" s="123"/>
      <c r="EW130" s="123"/>
      <c r="EX130" s="123"/>
      <c r="EY130" s="123"/>
      <c r="EZ130" s="123"/>
      <c r="FA130" s="123"/>
      <c r="FB130" s="123"/>
      <c r="FC130" s="123"/>
      <c r="FD130" s="123"/>
      <c r="FE130" s="123"/>
      <c r="FF130" s="123"/>
      <c r="FG130" s="123"/>
      <c r="FH130" s="123"/>
      <c r="FI130" s="123"/>
      <c r="FJ130" s="123"/>
      <c r="FK130" s="123"/>
      <c r="FL130" s="123"/>
      <c r="FM130" s="123"/>
      <c r="FN130" s="123"/>
      <c r="FO130" s="123"/>
      <c r="FP130" s="123"/>
      <c r="FQ130" s="123"/>
      <c r="FR130" s="123"/>
      <c r="FS130" s="123"/>
      <c r="FT130" s="123"/>
      <c r="FU130" s="123"/>
      <c r="FV130" s="123"/>
      <c r="FW130" s="123"/>
      <c r="FX130" s="123"/>
      <c r="FY130" s="123"/>
      <c r="FZ130" s="123"/>
      <c r="GA130" s="123"/>
      <c r="GB130" s="123"/>
      <c r="GC130" s="123"/>
      <c r="GD130" s="123"/>
      <c r="GE130" s="123"/>
      <c r="GF130" s="123"/>
      <c r="GG130" s="123"/>
      <c r="GH130" s="123"/>
      <c r="GI130" s="123"/>
      <c r="GJ130" s="123"/>
      <c r="GK130" s="123"/>
      <c r="GL130" s="123"/>
      <c r="GM130" s="123"/>
      <c r="GN130" s="123"/>
      <c r="GO130" s="123"/>
      <c r="GP130" s="123"/>
      <c r="GQ130" s="123"/>
      <c r="GR130" s="123"/>
      <c r="GS130" s="123"/>
      <c r="GT130" s="123"/>
      <c r="GU130" s="123"/>
      <c r="GV130" s="123"/>
      <c r="GW130" s="123"/>
      <c r="GX130" s="123"/>
      <c r="GY130" s="123"/>
      <c r="GZ130" s="123"/>
      <c r="HA130" s="123"/>
      <c r="HB130" s="123"/>
      <c r="HC130" s="123"/>
      <c r="HD130" s="123"/>
      <c r="HE130" s="123"/>
      <c r="HF130" s="123"/>
      <c r="HG130" s="123"/>
      <c r="HH130" s="123"/>
      <c r="HI130" s="123"/>
      <c r="HJ130" s="123"/>
    </row>
    <row r="131" spans="1:218" s="124" customFormat="1" ht="45.75" customHeight="1" x14ac:dyDescent="1.05">
      <c r="A131" s="365"/>
      <c r="B131" s="365"/>
      <c r="C131" s="363" t="s">
        <v>13</v>
      </c>
      <c r="D131" s="363" t="s">
        <v>14</v>
      </c>
      <c r="E131" s="365" t="s">
        <v>15</v>
      </c>
      <c r="F131" s="366" t="s">
        <v>16</v>
      </c>
      <c r="G131" s="367"/>
      <c r="H131" s="367"/>
      <c r="I131" s="367"/>
      <c r="J131" s="367"/>
      <c r="K131" s="368"/>
      <c r="L131" s="360" t="s">
        <v>17</v>
      </c>
      <c r="M131" s="360" t="s">
        <v>326</v>
      </c>
      <c r="N131" s="360" t="s">
        <v>19</v>
      </c>
      <c r="O131" s="360" t="s">
        <v>47</v>
      </c>
      <c r="P131" s="360" t="s">
        <v>18</v>
      </c>
      <c r="Q131" s="386" t="s">
        <v>31</v>
      </c>
      <c r="R131" s="360" t="s">
        <v>54</v>
      </c>
      <c r="S131" s="369" t="s">
        <v>56</v>
      </c>
      <c r="T131" s="369" t="s">
        <v>59</v>
      </c>
      <c r="U131" s="360" t="s">
        <v>604</v>
      </c>
      <c r="V131" s="360" t="s">
        <v>506</v>
      </c>
      <c r="W131" s="360" t="s">
        <v>194</v>
      </c>
      <c r="X131" s="360" t="s">
        <v>169</v>
      </c>
      <c r="Y131" s="360" t="s">
        <v>50</v>
      </c>
      <c r="Z131" s="360" t="s">
        <v>312</v>
      </c>
      <c r="AA131" s="360" t="s">
        <v>139</v>
      </c>
      <c r="AB131" s="360" t="s">
        <v>111</v>
      </c>
      <c r="AC131" s="360" t="s">
        <v>535</v>
      </c>
      <c r="AD131" s="360" t="s">
        <v>66</v>
      </c>
      <c r="AE131" s="361"/>
      <c r="AF131" s="361"/>
      <c r="AG131" s="122"/>
      <c r="AH131" s="122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  <c r="DF131" s="123"/>
      <c r="DG131" s="123"/>
      <c r="DH131" s="123"/>
      <c r="DI131" s="123"/>
      <c r="DJ131" s="123"/>
      <c r="DK131" s="123"/>
      <c r="DL131" s="123"/>
      <c r="DM131" s="123"/>
      <c r="DN131" s="123"/>
      <c r="DO131" s="123"/>
      <c r="DP131" s="123"/>
      <c r="DQ131" s="123"/>
      <c r="DR131" s="123"/>
      <c r="DS131" s="123"/>
      <c r="DT131" s="123"/>
      <c r="DU131" s="123"/>
      <c r="DV131" s="123"/>
      <c r="DW131" s="123"/>
      <c r="DX131" s="123"/>
      <c r="DY131" s="123"/>
      <c r="DZ131" s="123"/>
      <c r="EA131" s="123"/>
      <c r="EB131" s="123"/>
      <c r="EC131" s="123"/>
      <c r="ED131" s="123"/>
      <c r="EE131" s="123"/>
      <c r="EF131" s="123"/>
      <c r="EG131" s="123"/>
      <c r="EH131" s="123"/>
      <c r="EI131" s="123"/>
      <c r="EJ131" s="123"/>
      <c r="EK131" s="123"/>
      <c r="EL131" s="123"/>
      <c r="EM131" s="123"/>
      <c r="EN131" s="123"/>
      <c r="EO131" s="123"/>
      <c r="EP131" s="123"/>
      <c r="EQ131" s="123"/>
      <c r="ER131" s="123"/>
      <c r="ES131" s="123"/>
      <c r="ET131" s="123"/>
      <c r="EU131" s="123"/>
      <c r="EV131" s="123"/>
      <c r="EW131" s="123"/>
      <c r="EX131" s="123"/>
      <c r="EY131" s="123"/>
      <c r="EZ131" s="123"/>
      <c r="FA131" s="123"/>
      <c r="FB131" s="123"/>
      <c r="FC131" s="123"/>
      <c r="FD131" s="123"/>
      <c r="FE131" s="123"/>
      <c r="FF131" s="123"/>
      <c r="FG131" s="123"/>
      <c r="FH131" s="123"/>
      <c r="FI131" s="123"/>
      <c r="FJ131" s="123"/>
      <c r="FK131" s="123"/>
      <c r="FL131" s="123"/>
      <c r="FM131" s="123"/>
      <c r="FN131" s="123"/>
      <c r="FO131" s="123"/>
      <c r="FP131" s="123"/>
      <c r="FQ131" s="123"/>
      <c r="FR131" s="123"/>
      <c r="FS131" s="123"/>
      <c r="FT131" s="123"/>
      <c r="FU131" s="123"/>
      <c r="FV131" s="123"/>
      <c r="FW131" s="123"/>
      <c r="FX131" s="123"/>
      <c r="FY131" s="123"/>
      <c r="FZ131" s="123"/>
      <c r="GA131" s="123"/>
      <c r="GB131" s="123"/>
      <c r="GC131" s="123"/>
      <c r="GD131" s="123"/>
      <c r="GE131" s="123"/>
      <c r="GF131" s="123"/>
      <c r="GG131" s="123"/>
      <c r="GH131" s="123"/>
      <c r="GI131" s="123"/>
      <c r="GJ131" s="123"/>
      <c r="GK131" s="123"/>
      <c r="GL131" s="123"/>
      <c r="GM131" s="123"/>
      <c r="GN131" s="123"/>
      <c r="GO131" s="123"/>
      <c r="GP131" s="123"/>
      <c r="GQ131" s="123"/>
      <c r="GR131" s="123"/>
      <c r="GS131" s="123"/>
      <c r="GT131" s="123"/>
      <c r="GU131" s="123"/>
      <c r="GV131" s="123"/>
      <c r="GW131" s="123"/>
      <c r="GX131" s="123"/>
      <c r="GY131" s="123"/>
      <c r="GZ131" s="123"/>
      <c r="HA131" s="123"/>
      <c r="HB131" s="123"/>
      <c r="HC131" s="123"/>
      <c r="HD131" s="123"/>
      <c r="HE131" s="123"/>
      <c r="HF131" s="123"/>
      <c r="HG131" s="123"/>
      <c r="HH131" s="123"/>
      <c r="HI131" s="123"/>
      <c r="HJ131" s="123"/>
    </row>
    <row r="132" spans="1:218" s="124" customFormat="1" ht="137.25" customHeight="1" x14ac:dyDescent="1.05">
      <c r="A132" s="364"/>
      <c r="B132" s="364"/>
      <c r="C132" s="364"/>
      <c r="D132" s="364"/>
      <c r="E132" s="364"/>
      <c r="F132" s="125" t="s">
        <v>20</v>
      </c>
      <c r="G132" s="125" t="s">
        <v>21</v>
      </c>
      <c r="H132" s="125" t="s">
        <v>20</v>
      </c>
      <c r="I132" s="125" t="s">
        <v>21</v>
      </c>
      <c r="J132" s="125" t="s">
        <v>20</v>
      </c>
      <c r="K132" s="125" t="s">
        <v>21</v>
      </c>
      <c r="L132" s="362"/>
      <c r="M132" s="362"/>
      <c r="N132" s="362"/>
      <c r="O132" s="362"/>
      <c r="P132" s="362"/>
      <c r="Q132" s="386"/>
      <c r="R132" s="362"/>
      <c r="S132" s="370"/>
      <c r="T132" s="370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122"/>
      <c r="AH132" s="122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  <c r="BT132" s="123"/>
      <c r="BU132" s="123"/>
      <c r="BV132" s="123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23"/>
      <c r="CJ132" s="123"/>
      <c r="CK132" s="123"/>
      <c r="CL132" s="123"/>
      <c r="CM132" s="123"/>
      <c r="CN132" s="123"/>
      <c r="CO132" s="123"/>
      <c r="CP132" s="123"/>
      <c r="CQ132" s="123"/>
      <c r="CR132" s="123"/>
      <c r="CS132" s="123"/>
      <c r="CT132" s="123"/>
      <c r="CU132" s="123"/>
      <c r="CV132" s="123"/>
      <c r="CW132" s="123"/>
      <c r="CX132" s="123"/>
      <c r="CY132" s="123"/>
      <c r="CZ132" s="123"/>
      <c r="DA132" s="123"/>
      <c r="DB132" s="123"/>
      <c r="DC132" s="123"/>
      <c r="DD132" s="123"/>
      <c r="DE132" s="123"/>
      <c r="DF132" s="123"/>
      <c r="DG132" s="123"/>
      <c r="DH132" s="123"/>
      <c r="DI132" s="123"/>
      <c r="DJ132" s="123"/>
      <c r="DK132" s="123"/>
      <c r="DL132" s="123"/>
      <c r="DM132" s="123"/>
      <c r="DN132" s="123"/>
      <c r="DO132" s="123"/>
      <c r="DP132" s="123"/>
      <c r="DQ132" s="123"/>
      <c r="DR132" s="123"/>
      <c r="DS132" s="123"/>
      <c r="DT132" s="123"/>
      <c r="DU132" s="123"/>
      <c r="DV132" s="123"/>
      <c r="DW132" s="123"/>
      <c r="DX132" s="123"/>
      <c r="DY132" s="123"/>
      <c r="DZ132" s="123"/>
      <c r="EA132" s="123"/>
      <c r="EB132" s="123"/>
      <c r="EC132" s="123"/>
      <c r="ED132" s="123"/>
      <c r="EE132" s="123"/>
      <c r="EF132" s="123"/>
      <c r="EG132" s="123"/>
      <c r="EH132" s="123"/>
      <c r="EI132" s="123"/>
      <c r="EJ132" s="123"/>
      <c r="EK132" s="123"/>
      <c r="EL132" s="123"/>
      <c r="EM132" s="123"/>
      <c r="EN132" s="123"/>
      <c r="EO132" s="123"/>
      <c r="EP132" s="123"/>
      <c r="EQ132" s="123"/>
      <c r="ER132" s="123"/>
      <c r="ES132" s="123"/>
      <c r="ET132" s="123"/>
      <c r="EU132" s="123"/>
      <c r="EV132" s="123"/>
      <c r="EW132" s="123"/>
      <c r="EX132" s="123"/>
      <c r="EY132" s="123"/>
      <c r="EZ132" s="123"/>
      <c r="FA132" s="123"/>
      <c r="FB132" s="123"/>
      <c r="FC132" s="123"/>
      <c r="FD132" s="123"/>
      <c r="FE132" s="123"/>
      <c r="FF132" s="123"/>
      <c r="FG132" s="123"/>
      <c r="FH132" s="123"/>
      <c r="FI132" s="123"/>
      <c r="FJ132" s="123"/>
      <c r="FK132" s="123"/>
      <c r="FL132" s="123"/>
      <c r="FM132" s="123"/>
      <c r="FN132" s="123"/>
      <c r="FO132" s="123"/>
      <c r="FP132" s="123"/>
      <c r="FQ132" s="123"/>
      <c r="FR132" s="123"/>
      <c r="FS132" s="123"/>
      <c r="FT132" s="123"/>
      <c r="FU132" s="123"/>
      <c r="FV132" s="123"/>
      <c r="FW132" s="123"/>
      <c r="FX132" s="123"/>
      <c r="FY132" s="123"/>
      <c r="FZ132" s="123"/>
      <c r="GA132" s="123"/>
      <c r="GB132" s="123"/>
      <c r="GC132" s="123"/>
      <c r="GD132" s="123"/>
      <c r="GE132" s="123"/>
      <c r="GF132" s="123"/>
      <c r="GG132" s="123"/>
      <c r="GH132" s="123"/>
      <c r="GI132" s="123"/>
      <c r="GJ132" s="123"/>
      <c r="GK132" s="123"/>
      <c r="GL132" s="123"/>
      <c r="GM132" s="123"/>
      <c r="GN132" s="123"/>
      <c r="GO132" s="123"/>
      <c r="GP132" s="123"/>
      <c r="GQ132" s="123"/>
      <c r="GR132" s="123"/>
      <c r="GS132" s="123"/>
      <c r="GT132" s="123"/>
      <c r="GU132" s="123"/>
      <c r="GV132" s="123"/>
      <c r="GW132" s="123"/>
      <c r="GX132" s="123"/>
      <c r="GY132" s="123"/>
      <c r="GZ132" s="123"/>
      <c r="HA132" s="123"/>
      <c r="HB132" s="123"/>
      <c r="HC132" s="123"/>
      <c r="HD132" s="123"/>
      <c r="HE132" s="123"/>
      <c r="HF132" s="123"/>
      <c r="HG132" s="123"/>
      <c r="HH132" s="123"/>
      <c r="HI132" s="123"/>
      <c r="HJ132" s="123"/>
    </row>
    <row r="133" spans="1:218" s="124" customFormat="1" ht="56.5" x14ac:dyDescent="1.05">
      <c r="A133" s="126"/>
      <c r="B133" s="127"/>
      <c r="C133" s="127"/>
      <c r="D133" s="126"/>
      <c r="E133" s="126"/>
      <c r="F133" s="128"/>
      <c r="G133" s="128"/>
      <c r="H133" s="128"/>
      <c r="I133" s="128"/>
      <c r="J133" s="128"/>
      <c r="K133" s="128"/>
      <c r="L133" s="129">
        <v>3200</v>
      </c>
      <c r="M133" s="130">
        <v>7200</v>
      </c>
      <c r="N133" s="129">
        <v>4800</v>
      </c>
      <c r="O133" s="129">
        <v>38400</v>
      </c>
      <c r="P133" s="129">
        <v>68000</v>
      </c>
      <c r="Q133" s="130">
        <v>84000</v>
      </c>
      <c r="R133" s="129">
        <v>76000</v>
      </c>
      <c r="S133" s="130">
        <v>84000</v>
      </c>
      <c r="T133" s="130">
        <v>80000</v>
      </c>
      <c r="U133" s="130">
        <v>37600</v>
      </c>
      <c r="V133" s="131">
        <v>64000</v>
      </c>
      <c r="W133" s="130">
        <v>6400</v>
      </c>
      <c r="X133" s="131">
        <v>5600</v>
      </c>
      <c r="Y133" s="130">
        <v>8800</v>
      </c>
      <c r="Z133" s="131">
        <v>8000</v>
      </c>
      <c r="AA133" s="130">
        <v>6000</v>
      </c>
      <c r="AB133" s="130">
        <v>84000</v>
      </c>
      <c r="AC133" s="129">
        <v>76000</v>
      </c>
      <c r="AD133" s="129">
        <v>76000</v>
      </c>
      <c r="AE133" s="132"/>
      <c r="AF133" s="126"/>
      <c r="AG133" s="122"/>
      <c r="AH133" s="122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123"/>
      <c r="DK133" s="123"/>
      <c r="DL133" s="123"/>
      <c r="DM133" s="123"/>
      <c r="DN133" s="123"/>
      <c r="DO133" s="123"/>
      <c r="DP133" s="123"/>
      <c r="DQ133" s="123"/>
      <c r="DR133" s="123"/>
      <c r="DS133" s="123"/>
      <c r="DT133" s="123"/>
      <c r="DU133" s="123"/>
      <c r="DV133" s="123"/>
      <c r="DW133" s="123"/>
      <c r="DX133" s="123"/>
      <c r="DY133" s="123"/>
      <c r="DZ133" s="123"/>
      <c r="EA133" s="123"/>
      <c r="EB133" s="123"/>
      <c r="EC133" s="123"/>
      <c r="ED133" s="123"/>
      <c r="EE133" s="123"/>
      <c r="EF133" s="123"/>
      <c r="EG133" s="123"/>
      <c r="EH133" s="123"/>
      <c r="EI133" s="123"/>
      <c r="EJ133" s="123"/>
      <c r="EK133" s="123"/>
      <c r="EL133" s="123"/>
      <c r="EM133" s="123"/>
      <c r="EN133" s="123"/>
      <c r="EO133" s="123"/>
      <c r="EP133" s="123"/>
      <c r="EQ133" s="123"/>
      <c r="ER133" s="123"/>
      <c r="ES133" s="123"/>
      <c r="ET133" s="123"/>
      <c r="EU133" s="123"/>
      <c r="EV133" s="123"/>
      <c r="EW133" s="123"/>
      <c r="EX133" s="123"/>
      <c r="EY133" s="123"/>
      <c r="EZ133" s="123"/>
      <c r="FA133" s="123"/>
      <c r="FB133" s="123"/>
      <c r="FC133" s="123"/>
      <c r="FD133" s="123"/>
      <c r="FE133" s="123"/>
      <c r="FF133" s="123"/>
      <c r="FG133" s="123"/>
      <c r="FH133" s="123"/>
      <c r="FI133" s="123"/>
      <c r="FJ133" s="123"/>
      <c r="FK133" s="123"/>
      <c r="FL133" s="123"/>
      <c r="FM133" s="123"/>
      <c r="FN133" s="123"/>
      <c r="FO133" s="123"/>
      <c r="FP133" s="123"/>
      <c r="FQ133" s="123"/>
      <c r="FR133" s="123"/>
      <c r="FS133" s="123"/>
      <c r="FT133" s="123"/>
      <c r="FU133" s="123"/>
      <c r="FV133" s="123"/>
      <c r="FW133" s="123"/>
      <c r="FX133" s="123"/>
      <c r="FY133" s="123"/>
      <c r="FZ133" s="123"/>
      <c r="GA133" s="123"/>
      <c r="GB133" s="123"/>
      <c r="GC133" s="123"/>
      <c r="GD133" s="123"/>
      <c r="GE133" s="123"/>
      <c r="GF133" s="123"/>
      <c r="GG133" s="123"/>
      <c r="GH133" s="123"/>
      <c r="GI133" s="123"/>
      <c r="GJ133" s="123"/>
      <c r="GK133" s="123"/>
      <c r="GL133" s="123"/>
      <c r="GM133" s="123"/>
      <c r="GN133" s="123"/>
      <c r="GO133" s="123"/>
      <c r="GP133" s="123"/>
      <c r="GQ133" s="123"/>
      <c r="GR133" s="123"/>
      <c r="GS133" s="123"/>
      <c r="GT133" s="123"/>
      <c r="GU133" s="123"/>
      <c r="GV133" s="123"/>
      <c r="GW133" s="123"/>
      <c r="GX133" s="123"/>
      <c r="GY133" s="123"/>
      <c r="GZ133" s="123"/>
      <c r="HA133" s="123"/>
      <c r="HB133" s="123"/>
      <c r="HC133" s="123"/>
      <c r="HD133" s="123"/>
      <c r="HE133" s="123"/>
      <c r="HF133" s="123"/>
      <c r="HG133" s="123"/>
      <c r="HH133" s="123"/>
      <c r="HI133" s="123"/>
      <c r="HJ133" s="123"/>
    </row>
    <row r="134" spans="1:218" s="141" customFormat="1" ht="130" customHeight="1" x14ac:dyDescent="1.05">
      <c r="A134" s="133">
        <v>1</v>
      </c>
      <c r="B134" s="177" t="s">
        <v>560</v>
      </c>
      <c r="C134" s="178">
        <v>295915</v>
      </c>
      <c r="D134" s="184">
        <v>296117</v>
      </c>
      <c r="E134" s="184"/>
      <c r="F134" s="191"/>
      <c r="G134" s="191"/>
      <c r="H134" s="191"/>
      <c r="I134" s="191"/>
      <c r="J134" s="191"/>
      <c r="K134" s="191"/>
      <c r="L134" s="192"/>
      <c r="M134" s="193"/>
      <c r="N134" s="194"/>
      <c r="O134" s="193"/>
      <c r="P134" s="192"/>
      <c r="Q134" s="193"/>
      <c r="R134" s="192"/>
      <c r="S134" s="192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2" t="s">
        <v>674</v>
      </c>
      <c r="AG134" s="140">
        <f>D134-C134</f>
        <v>202</v>
      </c>
      <c r="AH134" s="146">
        <v>202</v>
      </c>
    </row>
    <row r="135" spans="1:218" s="141" customFormat="1" ht="130" customHeight="1" x14ac:dyDescent="1.05">
      <c r="A135" s="142">
        <v>2</v>
      </c>
      <c r="B135" s="177" t="s">
        <v>561</v>
      </c>
      <c r="C135" s="184">
        <v>296117</v>
      </c>
      <c r="D135" s="179">
        <v>296629</v>
      </c>
      <c r="E135" s="179"/>
      <c r="F135" s="180"/>
      <c r="G135" s="180"/>
      <c r="H135" s="180"/>
      <c r="I135" s="180"/>
      <c r="J135" s="180"/>
      <c r="K135" s="180"/>
      <c r="L135" s="181"/>
      <c r="M135" s="182"/>
      <c r="N135" s="182"/>
      <c r="O135" s="182"/>
      <c r="P135" s="181"/>
      <c r="Q135" s="182"/>
      <c r="R135" s="181"/>
      <c r="S135" s="181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92" t="s">
        <v>674</v>
      </c>
      <c r="AG135" s="146">
        <f t="shared" ref="AG135:AG163" si="6">D135-C135</f>
        <v>512</v>
      </c>
      <c r="AH135" s="146">
        <v>512</v>
      </c>
    </row>
    <row r="136" spans="1:218" s="141" customFormat="1" ht="130" customHeight="1" x14ac:dyDescent="1.05">
      <c r="A136" s="142">
        <v>3</v>
      </c>
      <c r="B136" s="185" t="s">
        <v>562</v>
      </c>
      <c r="C136" s="186">
        <v>296629</v>
      </c>
      <c r="D136" s="186">
        <v>296798</v>
      </c>
      <c r="E136" s="186"/>
      <c r="F136" s="187"/>
      <c r="G136" s="187"/>
      <c r="H136" s="187"/>
      <c r="I136" s="187"/>
      <c r="J136" s="187"/>
      <c r="K136" s="187"/>
      <c r="L136" s="188"/>
      <c r="M136" s="189"/>
      <c r="N136" s="189"/>
      <c r="O136" s="190"/>
      <c r="P136" s="188"/>
      <c r="Q136" s="189"/>
      <c r="R136" s="188"/>
      <c r="S136" s="188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8" t="s">
        <v>100</v>
      </c>
      <c r="AG136" s="146">
        <f t="shared" si="6"/>
        <v>169</v>
      </c>
      <c r="AH136" s="146">
        <v>169</v>
      </c>
    </row>
    <row r="137" spans="1:218" s="141" customFormat="1" ht="130" customHeight="1" x14ac:dyDescent="1.05">
      <c r="A137" s="142">
        <v>4</v>
      </c>
      <c r="B137" s="134" t="s">
        <v>563</v>
      </c>
      <c r="C137" s="142">
        <v>296798</v>
      </c>
      <c r="D137" s="142">
        <v>296840</v>
      </c>
      <c r="E137" s="142"/>
      <c r="F137" s="143">
        <v>7</v>
      </c>
      <c r="G137" s="143">
        <v>12</v>
      </c>
      <c r="H137" s="143">
        <v>13</v>
      </c>
      <c r="I137" s="143">
        <v>17</v>
      </c>
      <c r="J137" s="143"/>
      <c r="K137" s="143"/>
      <c r="L137" s="144">
        <v>66</v>
      </c>
      <c r="M137" s="145"/>
      <c r="N137" s="145"/>
      <c r="O137" s="148"/>
      <c r="P137" s="144"/>
      <c r="Q137" s="145"/>
      <c r="R137" s="144"/>
      <c r="S137" s="144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4" t="s">
        <v>616</v>
      </c>
      <c r="AG137" s="146">
        <f t="shared" si="6"/>
        <v>42</v>
      </c>
      <c r="AH137" s="146">
        <v>42</v>
      </c>
    </row>
    <row r="138" spans="1:218" s="141" customFormat="1" ht="130" customHeight="1" x14ac:dyDescent="1.05">
      <c r="A138" s="142">
        <v>5</v>
      </c>
      <c r="B138" s="134" t="s">
        <v>564</v>
      </c>
      <c r="C138" s="142">
        <v>296840</v>
      </c>
      <c r="D138" s="135">
        <v>297250</v>
      </c>
      <c r="E138" s="142"/>
      <c r="F138" s="143">
        <v>7</v>
      </c>
      <c r="G138" s="143">
        <v>12</v>
      </c>
      <c r="H138" s="143">
        <v>13</v>
      </c>
      <c r="I138" s="143">
        <v>17</v>
      </c>
      <c r="J138" s="143"/>
      <c r="K138" s="143"/>
      <c r="L138" s="144"/>
      <c r="M138" s="145"/>
      <c r="N138" s="145"/>
      <c r="O138" s="145"/>
      <c r="P138" s="144"/>
      <c r="Q138" s="145"/>
      <c r="R138" s="144">
        <v>2</v>
      </c>
      <c r="S138" s="144"/>
      <c r="T138" s="145"/>
      <c r="U138" s="145"/>
      <c r="V138" s="145">
        <v>2</v>
      </c>
      <c r="W138" s="145"/>
      <c r="X138" s="145"/>
      <c r="Y138" s="145"/>
      <c r="Z138" s="145"/>
      <c r="AA138" s="145"/>
      <c r="AB138" s="145"/>
      <c r="AC138" s="145"/>
      <c r="AD138" s="145">
        <v>4</v>
      </c>
      <c r="AE138" s="145"/>
      <c r="AF138" s="144" t="s">
        <v>617</v>
      </c>
      <c r="AG138" s="146">
        <f t="shared" si="6"/>
        <v>410</v>
      </c>
      <c r="AH138" s="146">
        <v>410</v>
      </c>
    </row>
    <row r="139" spans="1:218" s="141" customFormat="1" ht="130" customHeight="1" x14ac:dyDescent="1.05">
      <c r="A139" s="142">
        <v>6</v>
      </c>
      <c r="B139" s="134" t="s">
        <v>565</v>
      </c>
      <c r="C139" s="135">
        <v>297250</v>
      </c>
      <c r="D139" s="135">
        <v>297441</v>
      </c>
      <c r="E139" s="142"/>
      <c r="F139" s="143">
        <v>7</v>
      </c>
      <c r="G139" s="143">
        <v>12</v>
      </c>
      <c r="H139" s="143">
        <v>13</v>
      </c>
      <c r="I139" s="143">
        <v>17</v>
      </c>
      <c r="J139" s="143"/>
      <c r="K139" s="143"/>
      <c r="L139" s="144">
        <v>3</v>
      </c>
      <c r="M139" s="145"/>
      <c r="N139" s="145">
        <v>3</v>
      </c>
      <c r="O139" s="145"/>
      <c r="P139" s="144"/>
      <c r="Q139" s="145"/>
      <c r="R139" s="144"/>
      <c r="S139" s="144"/>
      <c r="T139" s="145"/>
      <c r="U139" s="145"/>
      <c r="V139" s="148"/>
      <c r="W139" s="145"/>
      <c r="X139" s="145">
        <v>8</v>
      </c>
      <c r="Y139" s="148"/>
      <c r="Z139" s="148"/>
      <c r="AA139" s="148"/>
      <c r="AB139" s="145"/>
      <c r="AC139" s="145"/>
      <c r="AD139" s="145"/>
      <c r="AE139" s="145"/>
      <c r="AF139" s="144" t="s">
        <v>622</v>
      </c>
      <c r="AG139" s="146">
        <f t="shared" si="6"/>
        <v>191</v>
      </c>
      <c r="AH139" s="146">
        <v>191</v>
      </c>
    </row>
    <row r="140" spans="1:218" s="141" customFormat="1" ht="130" customHeight="1" x14ac:dyDescent="1.05">
      <c r="A140" s="142">
        <v>7</v>
      </c>
      <c r="B140" s="134" t="s">
        <v>566</v>
      </c>
      <c r="C140" s="135">
        <v>297441</v>
      </c>
      <c r="D140" s="135">
        <v>297647</v>
      </c>
      <c r="E140" s="142"/>
      <c r="F140" s="143">
        <v>7</v>
      </c>
      <c r="G140" s="143">
        <v>12</v>
      </c>
      <c r="H140" s="143">
        <v>13</v>
      </c>
      <c r="I140" s="143">
        <v>17</v>
      </c>
      <c r="J140" s="143"/>
      <c r="K140" s="143"/>
      <c r="L140" s="144"/>
      <c r="M140" s="145"/>
      <c r="N140" s="145"/>
      <c r="O140" s="148"/>
      <c r="P140" s="144"/>
      <c r="Q140" s="145"/>
      <c r="R140" s="144"/>
      <c r="S140" s="144"/>
      <c r="T140" s="145"/>
      <c r="U140" s="145"/>
      <c r="V140" s="148"/>
      <c r="W140" s="145"/>
      <c r="X140" s="145">
        <v>12</v>
      </c>
      <c r="Y140" s="145"/>
      <c r="Z140" s="148"/>
      <c r="AA140" s="145"/>
      <c r="AB140" s="145"/>
      <c r="AC140" s="145"/>
      <c r="AD140" s="145"/>
      <c r="AE140" s="145"/>
      <c r="AF140" s="144" t="s">
        <v>366</v>
      </c>
      <c r="AG140" s="146">
        <f t="shared" si="6"/>
        <v>206</v>
      </c>
      <c r="AH140" s="146">
        <v>206</v>
      </c>
    </row>
    <row r="141" spans="1:218" s="141" customFormat="1" ht="130" customHeight="1" x14ac:dyDescent="1.05">
      <c r="A141" s="142">
        <v>8</v>
      </c>
      <c r="B141" s="134" t="s">
        <v>567</v>
      </c>
      <c r="C141" s="135">
        <v>297647</v>
      </c>
      <c r="D141" s="135">
        <v>297855</v>
      </c>
      <c r="E141" s="135"/>
      <c r="F141" s="143">
        <v>7</v>
      </c>
      <c r="G141" s="143">
        <v>12</v>
      </c>
      <c r="H141" s="143">
        <v>13</v>
      </c>
      <c r="I141" s="143">
        <v>17</v>
      </c>
      <c r="J141" s="143"/>
      <c r="K141" s="143"/>
      <c r="L141" s="144"/>
      <c r="M141" s="145"/>
      <c r="N141" s="145"/>
      <c r="O141" s="148"/>
      <c r="P141" s="144"/>
      <c r="Q141" s="145"/>
      <c r="R141" s="144">
        <v>1</v>
      </c>
      <c r="S141" s="144"/>
      <c r="T141" s="145"/>
      <c r="U141" s="145">
        <v>1</v>
      </c>
      <c r="V141" s="148"/>
      <c r="W141" s="145"/>
      <c r="X141" s="148"/>
      <c r="Y141" s="148"/>
      <c r="Z141" s="148"/>
      <c r="AA141" s="148"/>
      <c r="AB141" s="145"/>
      <c r="AC141" s="145"/>
      <c r="AD141" s="145"/>
      <c r="AE141" s="145"/>
      <c r="AF141" s="144" t="s">
        <v>629</v>
      </c>
      <c r="AG141" s="146">
        <f t="shared" si="6"/>
        <v>208</v>
      </c>
      <c r="AH141" s="146">
        <v>208</v>
      </c>
    </row>
    <row r="142" spans="1:218" s="141" customFormat="1" ht="130" customHeight="1" x14ac:dyDescent="1.05">
      <c r="A142" s="142">
        <v>9</v>
      </c>
      <c r="B142" s="134" t="s">
        <v>568</v>
      </c>
      <c r="C142" s="135">
        <v>297855</v>
      </c>
      <c r="D142" s="135">
        <v>298057</v>
      </c>
      <c r="E142" s="142"/>
      <c r="F142" s="143">
        <v>7</v>
      </c>
      <c r="G142" s="143">
        <v>12</v>
      </c>
      <c r="H142" s="143">
        <v>13</v>
      </c>
      <c r="I142" s="143">
        <v>17</v>
      </c>
      <c r="J142" s="143"/>
      <c r="K142" s="143"/>
      <c r="L142" s="144"/>
      <c r="M142" s="145"/>
      <c r="N142" s="145"/>
      <c r="O142" s="145"/>
      <c r="P142" s="144">
        <v>1</v>
      </c>
      <c r="Q142" s="145"/>
      <c r="R142" s="144">
        <v>1</v>
      </c>
      <c r="S142" s="144"/>
      <c r="T142" s="145"/>
      <c r="U142" s="145"/>
      <c r="V142" s="148"/>
      <c r="W142" s="145"/>
      <c r="X142" s="148"/>
      <c r="Y142" s="145"/>
      <c r="Z142" s="148"/>
      <c r="AA142" s="145"/>
      <c r="AB142" s="145"/>
      <c r="AC142" s="145"/>
      <c r="AD142" s="145"/>
      <c r="AE142" s="145"/>
      <c r="AF142" s="144" t="s">
        <v>395</v>
      </c>
      <c r="AG142" s="146">
        <f t="shared" si="6"/>
        <v>202</v>
      </c>
      <c r="AH142" s="146">
        <v>202</v>
      </c>
    </row>
    <row r="143" spans="1:218" s="141" customFormat="1" ht="130" customHeight="1" x14ac:dyDescent="1.05">
      <c r="A143" s="142">
        <v>10</v>
      </c>
      <c r="B143" s="185" t="s">
        <v>569</v>
      </c>
      <c r="C143" s="186"/>
      <c r="D143" s="186"/>
      <c r="E143" s="186"/>
      <c r="F143" s="187"/>
      <c r="G143" s="187"/>
      <c r="H143" s="187"/>
      <c r="I143" s="187"/>
      <c r="J143" s="187"/>
      <c r="K143" s="187"/>
      <c r="L143" s="188"/>
      <c r="M143" s="189"/>
      <c r="N143" s="189"/>
      <c r="O143" s="190"/>
      <c r="P143" s="188"/>
      <c r="Q143" s="189"/>
      <c r="R143" s="188"/>
      <c r="S143" s="188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8" t="s">
        <v>100</v>
      </c>
      <c r="AG143" s="146">
        <f t="shared" si="6"/>
        <v>0</v>
      </c>
      <c r="AH143" s="146" t="s">
        <v>213</v>
      </c>
    </row>
    <row r="144" spans="1:218" s="141" customFormat="1" ht="130" customHeight="1" x14ac:dyDescent="1.05">
      <c r="A144" s="142">
        <v>11</v>
      </c>
      <c r="B144" s="134" t="s">
        <v>570</v>
      </c>
      <c r="C144" s="135">
        <v>298057</v>
      </c>
      <c r="D144" s="135">
        <v>298239</v>
      </c>
      <c r="E144" s="142"/>
      <c r="F144" s="143">
        <v>7</v>
      </c>
      <c r="G144" s="143">
        <v>12</v>
      </c>
      <c r="H144" s="143">
        <v>13</v>
      </c>
      <c r="I144" s="143">
        <v>17</v>
      </c>
      <c r="J144" s="143"/>
      <c r="K144" s="143"/>
      <c r="L144" s="144"/>
      <c r="M144" s="145"/>
      <c r="N144" s="148"/>
      <c r="O144" s="148"/>
      <c r="P144" s="144"/>
      <c r="Q144" s="145"/>
      <c r="R144" s="144"/>
      <c r="S144" s="144"/>
      <c r="T144" s="145"/>
      <c r="U144" s="145"/>
      <c r="V144" s="148"/>
      <c r="W144" s="145">
        <v>8</v>
      </c>
      <c r="X144" s="148"/>
      <c r="Y144" s="148"/>
      <c r="Z144" s="148"/>
      <c r="AA144" s="148"/>
      <c r="AB144" s="145"/>
      <c r="AC144" s="145"/>
      <c r="AD144" s="145"/>
      <c r="AE144" s="145"/>
      <c r="AF144" s="144" t="s">
        <v>360</v>
      </c>
      <c r="AG144" s="146">
        <f t="shared" si="6"/>
        <v>182</v>
      </c>
      <c r="AH144" s="146">
        <v>182</v>
      </c>
    </row>
    <row r="145" spans="1:34" s="141" customFormat="1" ht="130" customHeight="1" x14ac:dyDescent="1.05">
      <c r="A145" s="142">
        <v>12</v>
      </c>
      <c r="B145" s="134" t="s">
        <v>571</v>
      </c>
      <c r="C145" s="135">
        <v>298239</v>
      </c>
      <c r="D145" s="142">
        <v>298448</v>
      </c>
      <c r="E145" s="142"/>
      <c r="F145" s="143">
        <v>7</v>
      </c>
      <c r="G145" s="143">
        <v>12</v>
      </c>
      <c r="H145" s="143">
        <v>13</v>
      </c>
      <c r="I145" s="143">
        <v>17</v>
      </c>
      <c r="J145" s="143"/>
      <c r="K145" s="143"/>
      <c r="L145" s="144"/>
      <c r="M145" s="145"/>
      <c r="N145" s="149"/>
      <c r="O145" s="148"/>
      <c r="P145" s="144">
        <v>1</v>
      </c>
      <c r="Q145" s="145"/>
      <c r="R145" s="144"/>
      <c r="S145" s="144"/>
      <c r="T145" s="145">
        <v>1</v>
      </c>
      <c r="U145" s="145"/>
      <c r="V145" s="145"/>
      <c r="W145" s="145"/>
      <c r="X145" s="145"/>
      <c r="Y145" s="145"/>
      <c r="Z145" s="148"/>
      <c r="AA145" s="148"/>
      <c r="AB145" s="145"/>
      <c r="AC145" s="145">
        <v>6</v>
      </c>
      <c r="AD145" s="145"/>
      <c r="AE145" s="145"/>
      <c r="AF145" s="144" t="s">
        <v>642</v>
      </c>
      <c r="AG145" s="146">
        <f t="shared" si="6"/>
        <v>209</v>
      </c>
      <c r="AH145" s="146">
        <v>209</v>
      </c>
    </row>
    <row r="146" spans="1:34" s="141" customFormat="1" ht="130" customHeight="1" x14ac:dyDescent="1.05">
      <c r="A146" s="142">
        <v>13</v>
      </c>
      <c r="B146" s="177" t="s">
        <v>572</v>
      </c>
      <c r="C146" s="184"/>
      <c r="D146" s="179"/>
      <c r="E146" s="179"/>
      <c r="F146" s="180">
        <v>7</v>
      </c>
      <c r="G146" s="180">
        <v>12</v>
      </c>
      <c r="H146" s="180">
        <v>14</v>
      </c>
      <c r="I146" s="180">
        <v>16</v>
      </c>
      <c r="J146" s="180"/>
      <c r="K146" s="180"/>
      <c r="L146" s="181"/>
      <c r="M146" s="182"/>
      <c r="N146" s="182"/>
      <c r="O146" s="182"/>
      <c r="P146" s="181"/>
      <c r="Q146" s="182"/>
      <c r="R146" s="181"/>
      <c r="S146" s="181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1" t="s">
        <v>107</v>
      </c>
      <c r="AG146" s="146">
        <f t="shared" si="6"/>
        <v>0</v>
      </c>
      <c r="AH146" s="146" t="s">
        <v>214</v>
      </c>
    </row>
    <row r="147" spans="1:34" s="141" customFormat="1" ht="130" customHeight="1" x14ac:dyDescent="1.05">
      <c r="A147" s="142">
        <v>14</v>
      </c>
      <c r="B147" s="177" t="s">
        <v>573</v>
      </c>
      <c r="C147" s="184"/>
      <c r="D147" s="179"/>
      <c r="E147" s="179"/>
      <c r="F147" s="180">
        <v>7</v>
      </c>
      <c r="G147" s="180">
        <v>12</v>
      </c>
      <c r="H147" s="180">
        <v>14</v>
      </c>
      <c r="I147" s="180">
        <v>16</v>
      </c>
      <c r="J147" s="180"/>
      <c r="K147" s="180"/>
      <c r="L147" s="181"/>
      <c r="M147" s="182"/>
      <c r="N147" s="182"/>
      <c r="O147" s="182"/>
      <c r="P147" s="181"/>
      <c r="Q147" s="182"/>
      <c r="R147" s="181"/>
      <c r="S147" s="181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1" t="s">
        <v>107</v>
      </c>
      <c r="AG147" s="146">
        <f t="shared" si="6"/>
        <v>0</v>
      </c>
      <c r="AH147" s="146" t="s">
        <v>214</v>
      </c>
    </row>
    <row r="148" spans="1:34" s="141" customFormat="1" ht="130" customHeight="1" x14ac:dyDescent="1.05">
      <c r="A148" s="142">
        <v>15</v>
      </c>
      <c r="B148" s="185" t="s">
        <v>574</v>
      </c>
      <c r="C148" s="186"/>
      <c r="D148" s="186"/>
      <c r="E148" s="186"/>
      <c r="F148" s="187"/>
      <c r="G148" s="187"/>
      <c r="H148" s="187"/>
      <c r="I148" s="187"/>
      <c r="J148" s="187"/>
      <c r="K148" s="187"/>
      <c r="L148" s="188"/>
      <c r="M148" s="189"/>
      <c r="N148" s="189"/>
      <c r="O148" s="190"/>
      <c r="P148" s="188"/>
      <c r="Q148" s="189"/>
      <c r="R148" s="188"/>
      <c r="S148" s="188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8" t="s">
        <v>100</v>
      </c>
      <c r="AG148" s="146">
        <f t="shared" si="6"/>
        <v>0</v>
      </c>
      <c r="AH148" s="146" t="s">
        <v>213</v>
      </c>
    </row>
    <row r="149" spans="1:34" s="141" customFormat="1" ht="130" customHeight="1" x14ac:dyDescent="1.05">
      <c r="A149" s="142">
        <v>16</v>
      </c>
      <c r="B149" s="134" t="s">
        <v>575</v>
      </c>
      <c r="C149" s="142">
        <v>298448</v>
      </c>
      <c r="D149" s="142">
        <v>298658</v>
      </c>
      <c r="E149" s="142"/>
      <c r="F149" s="143">
        <v>7</v>
      </c>
      <c r="G149" s="143">
        <v>12</v>
      </c>
      <c r="H149" s="143">
        <v>13</v>
      </c>
      <c r="I149" s="143">
        <v>17</v>
      </c>
      <c r="J149" s="143"/>
      <c r="K149" s="143"/>
      <c r="L149" s="144"/>
      <c r="M149" s="145">
        <v>12</v>
      </c>
      <c r="N149" s="145"/>
      <c r="O149" s="145"/>
      <c r="P149" s="144"/>
      <c r="Q149" s="145"/>
      <c r="R149" s="144"/>
      <c r="S149" s="144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4" t="s">
        <v>366</v>
      </c>
      <c r="AG149" s="146">
        <f t="shared" si="6"/>
        <v>210</v>
      </c>
      <c r="AH149" s="146">
        <v>210</v>
      </c>
    </row>
    <row r="150" spans="1:34" s="141" customFormat="1" ht="130" customHeight="1" x14ac:dyDescent="1.05">
      <c r="A150" s="142">
        <v>17</v>
      </c>
      <c r="B150" s="185" t="s">
        <v>576</v>
      </c>
      <c r="C150" s="186"/>
      <c r="D150" s="186"/>
      <c r="E150" s="186"/>
      <c r="F150" s="187"/>
      <c r="G150" s="187"/>
      <c r="H150" s="187"/>
      <c r="I150" s="187"/>
      <c r="J150" s="187"/>
      <c r="K150" s="187"/>
      <c r="L150" s="188"/>
      <c r="M150" s="189"/>
      <c r="N150" s="189"/>
      <c r="O150" s="190"/>
      <c r="P150" s="188"/>
      <c r="Q150" s="189"/>
      <c r="R150" s="188"/>
      <c r="S150" s="188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8" t="s">
        <v>100</v>
      </c>
      <c r="AG150" s="146">
        <f t="shared" si="6"/>
        <v>0</v>
      </c>
      <c r="AH150" s="146" t="s">
        <v>213</v>
      </c>
    </row>
    <row r="151" spans="1:34" s="141" customFormat="1" ht="130" customHeight="1" x14ac:dyDescent="1.05">
      <c r="A151" s="142">
        <v>18</v>
      </c>
      <c r="B151" s="147" t="s">
        <v>577</v>
      </c>
      <c r="C151" s="142">
        <v>298658</v>
      </c>
      <c r="D151" s="142">
        <v>298834</v>
      </c>
      <c r="E151" s="142"/>
      <c r="F151" s="143">
        <v>7</v>
      </c>
      <c r="G151" s="143">
        <v>12</v>
      </c>
      <c r="H151" s="143">
        <v>13</v>
      </c>
      <c r="I151" s="143">
        <v>17</v>
      </c>
      <c r="J151" s="143"/>
      <c r="K151" s="143"/>
      <c r="L151" s="144"/>
      <c r="M151" s="145"/>
      <c r="N151" s="145"/>
      <c r="O151" s="148"/>
      <c r="P151" s="144"/>
      <c r="Q151" s="145"/>
      <c r="R151" s="144"/>
      <c r="S151" s="144"/>
      <c r="T151" s="145"/>
      <c r="U151" s="145"/>
      <c r="V151" s="148"/>
      <c r="W151" s="145"/>
      <c r="X151" s="148"/>
      <c r="Y151" s="145">
        <v>10</v>
      </c>
      <c r="Z151" s="148"/>
      <c r="AA151" s="148"/>
      <c r="AB151" s="145"/>
      <c r="AC151" s="145"/>
      <c r="AD151" s="145"/>
      <c r="AE151" s="145"/>
      <c r="AF151" s="144" t="s">
        <v>367</v>
      </c>
      <c r="AG151" s="146">
        <f t="shared" si="6"/>
        <v>176</v>
      </c>
      <c r="AH151" s="146">
        <v>176</v>
      </c>
    </row>
    <row r="152" spans="1:34" s="141" customFormat="1" ht="130" customHeight="1" x14ac:dyDescent="1.05">
      <c r="A152" s="142">
        <v>19</v>
      </c>
      <c r="B152" s="134" t="s">
        <v>578</v>
      </c>
      <c r="C152" s="142">
        <v>298834</v>
      </c>
      <c r="D152" s="135">
        <v>299024</v>
      </c>
      <c r="E152" s="142"/>
      <c r="F152" s="143">
        <v>7</v>
      </c>
      <c r="G152" s="143">
        <v>12</v>
      </c>
      <c r="H152" s="143">
        <v>13</v>
      </c>
      <c r="I152" s="143">
        <v>17</v>
      </c>
      <c r="J152" s="143"/>
      <c r="K152" s="143"/>
      <c r="L152" s="144"/>
      <c r="M152" s="145"/>
      <c r="N152" s="145"/>
      <c r="O152" s="148"/>
      <c r="P152" s="144"/>
      <c r="Q152" s="145"/>
      <c r="R152" s="144"/>
      <c r="S152" s="144"/>
      <c r="T152" s="145"/>
      <c r="U152" s="145"/>
      <c r="V152" s="145"/>
      <c r="W152" s="145"/>
      <c r="X152" s="145"/>
      <c r="Y152" s="145">
        <v>13</v>
      </c>
      <c r="Z152" s="145"/>
      <c r="AA152" s="145"/>
      <c r="AB152" s="145"/>
      <c r="AC152" s="145"/>
      <c r="AD152" s="145"/>
      <c r="AE152" s="145"/>
      <c r="AF152" s="144" t="s">
        <v>624</v>
      </c>
      <c r="AG152" s="146">
        <f t="shared" si="6"/>
        <v>190</v>
      </c>
      <c r="AH152" s="146">
        <v>190</v>
      </c>
    </row>
    <row r="153" spans="1:34" s="141" customFormat="1" ht="130" customHeight="1" x14ac:dyDescent="1.05">
      <c r="A153" s="142">
        <v>20</v>
      </c>
      <c r="B153" s="134" t="s">
        <v>579</v>
      </c>
      <c r="C153" s="135">
        <v>299024</v>
      </c>
      <c r="D153" s="135">
        <v>299203</v>
      </c>
      <c r="E153" s="142"/>
      <c r="F153" s="143">
        <v>7</v>
      </c>
      <c r="G153" s="143">
        <v>12</v>
      </c>
      <c r="H153" s="143">
        <v>13</v>
      </c>
      <c r="I153" s="143">
        <v>17</v>
      </c>
      <c r="J153" s="143"/>
      <c r="K153" s="143"/>
      <c r="L153" s="144"/>
      <c r="M153" s="145"/>
      <c r="N153" s="148"/>
      <c r="O153" s="148"/>
      <c r="P153" s="144"/>
      <c r="Q153" s="145"/>
      <c r="R153" s="144"/>
      <c r="S153" s="144"/>
      <c r="T153" s="145"/>
      <c r="U153" s="145"/>
      <c r="V153" s="145"/>
      <c r="W153" s="145"/>
      <c r="X153" s="145"/>
      <c r="Y153" s="145">
        <v>1</v>
      </c>
      <c r="Z153" s="145">
        <v>6</v>
      </c>
      <c r="AA153" s="145"/>
      <c r="AB153" s="145"/>
      <c r="AC153" s="145"/>
      <c r="AD153" s="145"/>
      <c r="AE153" s="145"/>
      <c r="AF153" s="144" t="s">
        <v>359</v>
      </c>
      <c r="AG153" s="146">
        <f t="shared" si="6"/>
        <v>179</v>
      </c>
      <c r="AH153" s="146">
        <v>179</v>
      </c>
    </row>
    <row r="154" spans="1:34" s="141" customFormat="1" ht="130" customHeight="1" x14ac:dyDescent="1.05">
      <c r="A154" s="142">
        <v>21</v>
      </c>
      <c r="B154" s="177" t="s">
        <v>580</v>
      </c>
      <c r="C154" s="184"/>
      <c r="D154" s="179"/>
      <c r="E154" s="179"/>
      <c r="F154" s="180">
        <v>7</v>
      </c>
      <c r="G154" s="180">
        <v>12</v>
      </c>
      <c r="H154" s="180">
        <v>14</v>
      </c>
      <c r="I154" s="180">
        <v>16</v>
      </c>
      <c r="J154" s="180"/>
      <c r="K154" s="180"/>
      <c r="L154" s="181"/>
      <c r="M154" s="182"/>
      <c r="N154" s="182"/>
      <c r="O154" s="182"/>
      <c r="P154" s="181"/>
      <c r="Q154" s="182"/>
      <c r="R154" s="181"/>
      <c r="S154" s="181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1" t="s">
        <v>675</v>
      </c>
      <c r="AG154" s="146">
        <f t="shared" si="6"/>
        <v>0</v>
      </c>
      <c r="AH154" s="146" t="s">
        <v>214</v>
      </c>
    </row>
    <row r="155" spans="1:34" s="141" customFormat="1" ht="130" customHeight="1" x14ac:dyDescent="1.05">
      <c r="A155" s="142">
        <v>22</v>
      </c>
      <c r="B155" s="177" t="s">
        <v>581</v>
      </c>
      <c r="C155" s="184"/>
      <c r="D155" s="179"/>
      <c r="E155" s="179"/>
      <c r="F155" s="180">
        <v>7</v>
      </c>
      <c r="G155" s="180">
        <v>12</v>
      </c>
      <c r="H155" s="180">
        <v>14</v>
      </c>
      <c r="I155" s="180">
        <v>16</v>
      </c>
      <c r="J155" s="180"/>
      <c r="K155" s="180"/>
      <c r="L155" s="181"/>
      <c r="M155" s="182"/>
      <c r="N155" s="182"/>
      <c r="O155" s="182"/>
      <c r="P155" s="181"/>
      <c r="Q155" s="182"/>
      <c r="R155" s="181"/>
      <c r="S155" s="181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1" t="s">
        <v>107</v>
      </c>
      <c r="AG155" s="146">
        <f t="shared" si="6"/>
        <v>0</v>
      </c>
      <c r="AH155" s="146" t="s">
        <v>214</v>
      </c>
    </row>
    <row r="156" spans="1:34" s="141" customFormat="1" ht="130" customHeight="1" x14ac:dyDescent="1.05">
      <c r="A156" s="142">
        <v>23</v>
      </c>
      <c r="B156" s="177" t="s">
        <v>582</v>
      </c>
      <c r="C156" s="184"/>
      <c r="D156" s="179"/>
      <c r="E156" s="179"/>
      <c r="F156" s="180">
        <v>7</v>
      </c>
      <c r="G156" s="180">
        <v>12</v>
      </c>
      <c r="H156" s="180"/>
      <c r="I156" s="180"/>
      <c r="J156" s="180"/>
      <c r="K156" s="180"/>
      <c r="L156" s="181"/>
      <c r="M156" s="182"/>
      <c r="N156" s="182"/>
      <c r="O156" s="182"/>
      <c r="P156" s="181"/>
      <c r="Q156" s="182"/>
      <c r="R156" s="181"/>
      <c r="S156" s="181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1" t="s">
        <v>107</v>
      </c>
      <c r="AG156" s="146">
        <f t="shared" si="6"/>
        <v>0</v>
      </c>
      <c r="AH156" s="146" t="s">
        <v>214</v>
      </c>
    </row>
    <row r="157" spans="1:34" s="141" customFormat="1" ht="130" customHeight="1" x14ac:dyDescent="1.05">
      <c r="A157" s="142">
        <v>24</v>
      </c>
      <c r="B157" s="185" t="s">
        <v>583</v>
      </c>
      <c r="C157" s="186"/>
      <c r="D157" s="186"/>
      <c r="E157" s="186"/>
      <c r="F157" s="187"/>
      <c r="G157" s="187"/>
      <c r="H157" s="187"/>
      <c r="I157" s="187"/>
      <c r="J157" s="187"/>
      <c r="K157" s="187"/>
      <c r="L157" s="188"/>
      <c r="M157" s="189"/>
      <c r="N157" s="189"/>
      <c r="O157" s="190"/>
      <c r="P157" s="188"/>
      <c r="Q157" s="189"/>
      <c r="R157" s="188"/>
      <c r="S157" s="188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8" t="s">
        <v>100</v>
      </c>
      <c r="AG157" s="146">
        <f t="shared" si="6"/>
        <v>0</v>
      </c>
      <c r="AH157" s="146" t="s">
        <v>213</v>
      </c>
    </row>
    <row r="158" spans="1:34" s="141" customFormat="1" ht="100" customHeight="1" x14ac:dyDescent="1.05">
      <c r="A158" s="142">
        <v>25</v>
      </c>
      <c r="B158" s="134" t="s">
        <v>584</v>
      </c>
      <c r="C158" s="135">
        <v>299203</v>
      </c>
      <c r="D158" s="142">
        <v>299468</v>
      </c>
      <c r="E158" s="142"/>
      <c r="F158" s="143">
        <v>7</v>
      </c>
      <c r="G158" s="143">
        <v>12</v>
      </c>
      <c r="H158" s="143">
        <v>14</v>
      </c>
      <c r="I158" s="143">
        <v>16</v>
      </c>
      <c r="J158" s="143"/>
      <c r="K158" s="143"/>
      <c r="L158" s="144"/>
      <c r="M158" s="145"/>
      <c r="N158" s="149"/>
      <c r="O158" s="148"/>
      <c r="P158" s="144"/>
      <c r="Q158" s="145"/>
      <c r="R158" s="144"/>
      <c r="S158" s="144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4" t="s">
        <v>688</v>
      </c>
      <c r="AG158" s="146">
        <f t="shared" si="6"/>
        <v>265</v>
      </c>
      <c r="AH158" s="146">
        <v>265</v>
      </c>
    </row>
    <row r="159" spans="1:34" s="141" customFormat="1" ht="100" customHeight="1" x14ac:dyDescent="1.05">
      <c r="A159" s="142">
        <v>26</v>
      </c>
      <c r="B159" s="134" t="s">
        <v>585</v>
      </c>
      <c r="C159" s="142">
        <v>299468</v>
      </c>
      <c r="D159" s="142">
        <v>299682</v>
      </c>
      <c r="E159" s="142"/>
      <c r="F159" s="143">
        <v>7</v>
      </c>
      <c r="G159" s="143">
        <v>12</v>
      </c>
      <c r="H159" s="143">
        <v>14</v>
      </c>
      <c r="I159" s="143">
        <v>16</v>
      </c>
      <c r="J159" s="143"/>
      <c r="K159" s="143"/>
      <c r="L159" s="144"/>
      <c r="M159" s="145"/>
      <c r="N159" s="149"/>
      <c r="O159" s="148"/>
      <c r="P159" s="144"/>
      <c r="Q159" s="145"/>
      <c r="R159" s="144"/>
      <c r="S159" s="144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4" t="s">
        <v>688</v>
      </c>
      <c r="AG159" s="146">
        <f t="shared" si="6"/>
        <v>214</v>
      </c>
      <c r="AH159" s="146">
        <v>214</v>
      </c>
    </row>
    <row r="160" spans="1:34" s="141" customFormat="1" ht="100" customHeight="1" x14ac:dyDescent="1.05">
      <c r="A160" s="142">
        <v>27</v>
      </c>
      <c r="B160" s="134" t="s">
        <v>586</v>
      </c>
      <c r="C160" s="135"/>
      <c r="D160" s="142"/>
      <c r="E160" s="142"/>
      <c r="F160" s="143">
        <v>7</v>
      </c>
      <c r="G160" s="143">
        <v>12</v>
      </c>
      <c r="H160" s="143">
        <v>14</v>
      </c>
      <c r="I160" s="143">
        <v>16</v>
      </c>
      <c r="J160" s="143"/>
      <c r="K160" s="143"/>
      <c r="L160" s="144"/>
      <c r="M160" s="145"/>
      <c r="N160" s="149"/>
      <c r="O160" s="148"/>
      <c r="P160" s="144"/>
      <c r="Q160" s="145"/>
      <c r="R160" s="144"/>
      <c r="S160" s="144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4" t="s">
        <v>688</v>
      </c>
      <c r="AG160" s="146">
        <f t="shared" si="6"/>
        <v>0</v>
      </c>
      <c r="AH160" s="146" t="s">
        <v>214</v>
      </c>
    </row>
    <row r="161" spans="1:218" s="141" customFormat="1" ht="130" customHeight="1" x14ac:dyDescent="1.05">
      <c r="A161" s="142">
        <v>28</v>
      </c>
      <c r="B161" s="177" t="s">
        <v>587</v>
      </c>
      <c r="C161" s="184"/>
      <c r="D161" s="179"/>
      <c r="E161" s="179"/>
      <c r="F161" s="180">
        <v>7</v>
      </c>
      <c r="G161" s="180">
        <v>12</v>
      </c>
      <c r="H161" s="180">
        <v>14</v>
      </c>
      <c r="I161" s="180">
        <v>16</v>
      </c>
      <c r="J161" s="180"/>
      <c r="K161" s="180"/>
      <c r="L161" s="181"/>
      <c r="M161" s="182"/>
      <c r="N161" s="182"/>
      <c r="O161" s="182"/>
      <c r="P161" s="181"/>
      <c r="Q161" s="182"/>
      <c r="R161" s="181"/>
      <c r="S161" s="181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1" t="s">
        <v>737</v>
      </c>
      <c r="AG161" s="146">
        <f t="shared" si="6"/>
        <v>0</v>
      </c>
      <c r="AH161" s="146" t="s">
        <v>214</v>
      </c>
    </row>
    <row r="162" spans="1:218" s="141" customFormat="1" ht="130" customHeight="1" x14ac:dyDescent="1.05">
      <c r="A162" s="142">
        <v>29</v>
      </c>
      <c r="B162" s="134" t="s">
        <v>588</v>
      </c>
      <c r="C162" s="142">
        <v>299682</v>
      </c>
      <c r="D162" s="142">
        <v>299896</v>
      </c>
      <c r="E162" s="142"/>
      <c r="F162" s="143">
        <v>7</v>
      </c>
      <c r="G162" s="143">
        <v>12</v>
      </c>
      <c r="H162" s="143">
        <v>14</v>
      </c>
      <c r="I162" s="143">
        <v>16</v>
      </c>
      <c r="J162" s="143"/>
      <c r="K162" s="143"/>
      <c r="L162" s="144"/>
      <c r="M162" s="145"/>
      <c r="N162" s="145"/>
      <c r="O162" s="145"/>
      <c r="P162" s="144"/>
      <c r="Q162" s="145"/>
      <c r="R162" s="144"/>
      <c r="S162" s="144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4" t="s">
        <v>737</v>
      </c>
      <c r="AG162" s="146">
        <f t="shared" si="6"/>
        <v>214</v>
      </c>
      <c r="AH162" s="146">
        <v>214</v>
      </c>
    </row>
    <row r="163" spans="1:218" s="141" customFormat="1" ht="100" customHeight="1" thickBot="1" x14ac:dyDescent="1.1000000000000001">
      <c r="A163" s="142">
        <v>30</v>
      </c>
      <c r="B163" s="134" t="s">
        <v>589</v>
      </c>
      <c r="C163" s="142">
        <v>299896</v>
      </c>
      <c r="D163" s="135">
        <v>300042</v>
      </c>
      <c r="E163" s="142"/>
      <c r="F163" s="143">
        <v>7</v>
      </c>
      <c r="G163" s="143">
        <v>12</v>
      </c>
      <c r="H163" s="143">
        <v>14</v>
      </c>
      <c r="I163" s="143">
        <v>16</v>
      </c>
      <c r="J163" s="143"/>
      <c r="K163" s="143"/>
      <c r="L163" s="144"/>
      <c r="M163" s="145"/>
      <c r="N163" s="145"/>
      <c r="O163" s="145"/>
      <c r="P163" s="144"/>
      <c r="Q163" s="145"/>
      <c r="R163" s="144"/>
      <c r="S163" s="144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4" t="s">
        <v>688</v>
      </c>
      <c r="AG163" s="146">
        <f t="shared" si="6"/>
        <v>146</v>
      </c>
      <c r="AH163" s="146">
        <v>146</v>
      </c>
    </row>
    <row r="164" spans="1:218" s="160" customFormat="1" ht="57.5" thickTop="1" thickBot="1" x14ac:dyDescent="1.1000000000000001">
      <c r="A164" s="350" t="s">
        <v>22</v>
      </c>
      <c r="B164" s="351"/>
      <c r="C164" s="150"/>
      <c r="D164" s="151"/>
      <c r="E164" s="152"/>
      <c r="F164" s="153"/>
      <c r="G164" s="154"/>
      <c r="H164" s="154"/>
      <c r="I164" s="154"/>
      <c r="J164" s="154"/>
      <c r="K164" s="155"/>
      <c r="L164" s="156">
        <f t="shared" ref="L164:AD164" si="7">SUM(L134:L163)</f>
        <v>69</v>
      </c>
      <c r="M164" s="157">
        <f t="shared" si="7"/>
        <v>12</v>
      </c>
      <c r="N164" s="158">
        <f t="shared" si="7"/>
        <v>3</v>
      </c>
      <c r="O164" s="158">
        <f t="shared" si="7"/>
        <v>0</v>
      </c>
      <c r="P164" s="156">
        <f t="shared" si="7"/>
        <v>2</v>
      </c>
      <c r="Q164" s="157">
        <f t="shared" si="7"/>
        <v>0</v>
      </c>
      <c r="R164" s="156">
        <f t="shared" si="7"/>
        <v>4</v>
      </c>
      <c r="S164" s="156">
        <f t="shared" si="7"/>
        <v>0</v>
      </c>
      <c r="T164" s="157">
        <f t="shared" si="7"/>
        <v>1</v>
      </c>
      <c r="U164" s="157">
        <f t="shared" si="7"/>
        <v>1</v>
      </c>
      <c r="V164" s="157">
        <f t="shared" si="7"/>
        <v>2</v>
      </c>
      <c r="W164" s="157">
        <f t="shared" si="7"/>
        <v>8</v>
      </c>
      <c r="X164" s="157">
        <f t="shared" si="7"/>
        <v>20</v>
      </c>
      <c r="Y164" s="157">
        <f t="shared" si="7"/>
        <v>24</v>
      </c>
      <c r="Z164" s="157">
        <f t="shared" si="7"/>
        <v>6</v>
      </c>
      <c r="AA164" s="159">
        <f t="shared" si="7"/>
        <v>0</v>
      </c>
      <c r="AB164" s="157">
        <f t="shared" si="7"/>
        <v>0</v>
      </c>
      <c r="AC164" s="157">
        <f t="shared" si="7"/>
        <v>6</v>
      </c>
      <c r="AD164" s="157">
        <f t="shared" si="7"/>
        <v>4</v>
      </c>
      <c r="AE164" s="156">
        <f>SUM(AE133:AE163)</f>
        <v>0</v>
      </c>
      <c r="AF164" s="156"/>
      <c r="AG164" s="146"/>
      <c r="AH164" s="146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141"/>
      <c r="BP164" s="141"/>
      <c r="BQ164" s="141"/>
      <c r="BR164" s="141"/>
      <c r="BS164" s="141"/>
      <c r="BT164" s="141"/>
      <c r="BU164" s="141"/>
      <c r="BV164" s="141"/>
      <c r="BW164" s="141"/>
      <c r="BX164" s="141"/>
      <c r="BY164" s="141"/>
      <c r="BZ164" s="141"/>
      <c r="CA164" s="141"/>
      <c r="CB164" s="141"/>
      <c r="CC164" s="141"/>
      <c r="CD164" s="141"/>
      <c r="CE164" s="141"/>
      <c r="CF164" s="141"/>
      <c r="CG164" s="141"/>
      <c r="CH164" s="141"/>
      <c r="CI164" s="141"/>
      <c r="CJ164" s="141"/>
      <c r="CK164" s="141"/>
      <c r="CL164" s="141"/>
      <c r="CM164" s="141"/>
      <c r="CN164" s="141"/>
      <c r="CO164" s="141"/>
      <c r="CP164" s="141"/>
      <c r="CQ164" s="141"/>
      <c r="CR164" s="141"/>
      <c r="CS164" s="141"/>
      <c r="CT164" s="141"/>
      <c r="CU164" s="141"/>
      <c r="CV164" s="141"/>
      <c r="CW164" s="141"/>
      <c r="CX164" s="141"/>
      <c r="CY164" s="141"/>
      <c r="CZ164" s="141"/>
      <c r="DA164" s="141"/>
      <c r="DB164" s="141"/>
      <c r="DC164" s="141"/>
      <c r="DD164" s="141"/>
      <c r="DE164" s="141"/>
      <c r="DF164" s="141"/>
      <c r="DG164" s="141"/>
      <c r="DH164" s="141"/>
      <c r="DI164" s="141"/>
      <c r="DJ164" s="141"/>
      <c r="DK164" s="141"/>
      <c r="DL164" s="141"/>
      <c r="DM164" s="141"/>
      <c r="DN164" s="141"/>
      <c r="DO164" s="141"/>
      <c r="DP164" s="141"/>
      <c r="DQ164" s="141"/>
      <c r="DR164" s="141"/>
      <c r="DS164" s="141"/>
      <c r="DT164" s="141"/>
      <c r="DU164" s="141"/>
      <c r="DV164" s="141"/>
      <c r="DW164" s="141"/>
      <c r="DX164" s="141"/>
      <c r="DY164" s="141"/>
      <c r="DZ164" s="141"/>
      <c r="EA164" s="141"/>
      <c r="EB164" s="141"/>
      <c r="EC164" s="141"/>
      <c r="ED164" s="141"/>
      <c r="EE164" s="141"/>
      <c r="EF164" s="141"/>
      <c r="EG164" s="141"/>
      <c r="EH164" s="141"/>
      <c r="EI164" s="141"/>
      <c r="EJ164" s="141"/>
      <c r="EK164" s="141"/>
      <c r="EL164" s="141"/>
      <c r="EM164" s="141"/>
      <c r="EN164" s="141"/>
      <c r="EO164" s="141"/>
      <c r="EP164" s="141"/>
      <c r="EQ164" s="141"/>
      <c r="ER164" s="141"/>
      <c r="ES164" s="141"/>
      <c r="ET164" s="141"/>
      <c r="EU164" s="141"/>
      <c r="EV164" s="141"/>
      <c r="EW164" s="141"/>
      <c r="EX164" s="141"/>
      <c r="EY164" s="141"/>
      <c r="EZ164" s="141"/>
      <c r="FA164" s="141"/>
      <c r="FB164" s="141"/>
      <c r="FC164" s="141"/>
      <c r="FD164" s="141"/>
      <c r="FE164" s="141"/>
      <c r="FF164" s="141"/>
      <c r="FG164" s="141"/>
      <c r="FH164" s="141"/>
      <c r="FI164" s="141"/>
      <c r="FJ164" s="141"/>
      <c r="FK164" s="141"/>
      <c r="FL164" s="141"/>
      <c r="FM164" s="141"/>
      <c r="FN164" s="141"/>
      <c r="FO164" s="141"/>
      <c r="FP164" s="141"/>
      <c r="FQ164" s="141"/>
      <c r="FR164" s="141"/>
      <c r="FS164" s="141"/>
      <c r="FT164" s="141"/>
      <c r="FU164" s="141"/>
      <c r="FV164" s="141"/>
      <c r="FW164" s="141"/>
      <c r="FX164" s="141"/>
      <c r="FY164" s="141"/>
      <c r="FZ164" s="141"/>
      <c r="GA164" s="141"/>
      <c r="GB164" s="141"/>
      <c r="GC164" s="141"/>
      <c r="GD164" s="141"/>
      <c r="GE164" s="141"/>
      <c r="GF164" s="141"/>
      <c r="GG164" s="141"/>
      <c r="GH164" s="141"/>
      <c r="GI164" s="141"/>
      <c r="GJ164" s="141"/>
      <c r="GK164" s="141"/>
      <c r="GL164" s="141"/>
      <c r="GM164" s="141"/>
      <c r="GN164" s="141"/>
      <c r="GO164" s="141"/>
      <c r="GP164" s="141"/>
      <c r="GQ164" s="141"/>
      <c r="GR164" s="141"/>
      <c r="GS164" s="141"/>
      <c r="GT164" s="141"/>
      <c r="GU164" s="141"/>
      <c r="GV164" s="141"/>
      <c r="GW164" s="141"/>
      <c r="GX164" s="141"/>
      <c r="GY164" s="141"/>
      <c r="GZ164" s="141"/>
      <c r="HA164" s="141"/>
      <c r="HB164" s="141"/>
      <c r="HC164" s="141"/>
      <c r="HD164" s="141"/>
      <c r="HE164" s="141"/>
      <c r="HF164" s="141"/>
      <c r="HG164" s="141"/>
      <c r="HH164" s="141"/>
      <c r="HI164" s="141"/>
      <c r="HJ164" s="141"/>
    </row>
    <row r="165" spans="1:218" s="160" customFormat="1" ht="47.25" customHeight="1" thickTop="1" thickBot="1" x14ac:dyDescent="1.1000000000000001">
      <c r="A165" s="352"/>
      <c r="B165" s="353"/>
      <c r="C165" s="161"/>
      <c r="D165" s="162"/>
      <c r="E165" s="163"/>
      <c r="F165" s="356"/>
      <c r="G165" s="357"/>
      <c r="H165" s="357"/>
      <c r="I165" s="357"/>
      <c r="J165" s="357"/>
      <c r="K165" s="162"/>
      <c r="L165" s="348" t="s">
        <v>30</v>
      </c>
      <c r="M165" s="340" t="s">
        <v>333</v>
      </c>
      <c r="N165" s="348" t="s">
        <v>29</v>
      </c>
      <c r="O165" s="340" t="s">
        <v>48</v>
      </c>
      <c r="P165" s="340" t="s">
        <v>35</v>
      </c>
      <c r="Q165" s="384" t="s">
        <v>28</v>
      </c>
      <c r="R165" s="340" t="s">
        <v>53</v>
      </c>
      <c r="S165" s="340" t="s">
        <v>57</v>
      </c>
      <c r="T165" s="340" t="s">
        <v>58</v>
      </c>
      <c r="U165" s="348" t="s">
        <v>605</v>
      </c>
      <c r="V165" s="348" t="s">
        <v>507</v>
      </c>
      <c r="W165" s="340" t="s">
        <v>193</v>
      </c>
      <c r="X165" s="348" t="s">
        <v>168</v>
      </c>
      <c r="Y165" s="348" t="s">
        <v>34</v>
      </c>
      <c r="Z165" s="348" t="s">
        <v>313</v>
      </c>
      <c r="AA165" s="340" t="s">
        <v>141</v>
      </c>
      <c r="AB165" s="340" t="s">
        <v>199</v>
      </c>
      <c r="AC165" s="340" t="s">
        <v>535</v>
      </c>
      <c r="AD165" s="340" t="s">
        <v>554</v>
      </c>
      <c r="AE165" s="342"/>
      <c r="AF165" s="340" t="s">
        <v>23</v>
      </c>
      <c r="AG165" s="146"/>
      <c r="AH165" s="146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41"/>
      <c r="BU165" s="141"/>
      <c r="BV165" s="141"/>
      <c r="BW165" s="141"/>
      <c r="BX165" s="141"/>
      <c r="BY165" s="141"/>
      <c r="BZ165" s="141"/>
      <c r="CA165" s="141"/>
      <c r="CB165" s="141"/>
      <c r="CC165" s="141"/>
      <c r="CD165" s="141"/>
      <c r="CE165" s="141"/>
      <c r="CF165" s="141"/>
      <c r="CG165" s="141"/>
      <c r="CH165" s="141"/>
      <c r="CI165" s="141"/>
      <c r="CJ165" s="141"/>
      <c r="CK165" s="141"/>
      <c r="CL165" s="141"/>
      <c r="CM165" s="141"/>
      <c r="CN165" s="141"/>
      <c r="CO165" s="141"/>
      <c r="CP165" s="141"/>
      <c r="CQ165" s="141"/>
      <c r="CR165" s="141"/>
      <c r="CS165" s="141"/>
      <c r="CT165" s="141"/>
      <c r="CU165" s="141"/>
      <c r="CV165" s="141"/>
      <c r="CW165" s="141"/>
      <c r="CX165" s="141"/>
      <c r="CY165" s="141"/>
      <c r="CZ165" s="141"/>
      <c r="DA165" s="141"/>
      <c r="DB165" s="141"/>
      <c r="DC165" s="141"/>
      <c r="DD165" s="141"/>
      <c r="DE165" s="141"/>
      <c r="DF165" s="141"/>
      <c r="DG165" s="141"/>
      <c r="DH165" s="141"/>
      <c r="DI165" s="141"/>
      <c r="DJ165" s="141"/>
      <c r="DK165" s="141"/>
      <c r="DL165" s="141"/>
      <c r="DM165" s="141"/>
      <c r="DN165" s="141"/>
      <c r="DO165" s="141"/>
      <c r="DP165" s="141"/>
      <c r="DQ165" s="141"/>
      <c r="DR165" s="141"/>
      <c r="DS165" s="141"/>
      <c r="DT165" s="141"/>
      <c r="DU165" s="141"/>
      <c r="DV165" s="141"/>
      <c r="DW165" s="141"/>
      <c r="DX165" s="141"/>
      <c r="DY165" s="141"/>
      <c r="DZ165" s="141"/>
      <c r="EA165" s="141"/>
      <c r="EB165" s="141"/>
      <c r="EC165" s="141"/>
      <c r="ED165" s="141"/>
      <c r="EE165" s="141"/>
      <c r="EF165" s="141"/>
      <c r="EG165" s="141"/>
      <c r="EH165" s="141"/>
      <c r="EI165" s="141"/>
      <c r="EJ165" s="141"/>
      <c r="EK165" s="141"/>
      <c r="EL165" s="141"/>
      <c r="EM165" s="141"/>
      <c r="EN165" s="141"/>
      <c r="EO165" s="141"/>
      <c r="EP165" s="141"/>
      <c r="EQ165" s="141"/>
      <c r="ER165" s="141"/>
      <c r="ES165" s="141"/>
      <c r="ET165" s="141"/>
      <c r="EU165" s="141"/>
      <c r="EV165" s="141"/>
      <c r="EW165" s="141"/>
      <c r="EX165" s="141"/>
      <c r="EY165" s="141"/>
      <c r="EZ165" s="141"/>
      <c r="FA165" s="141"/>
      <c r="FB165" s="141"/>
      <c r="FC165" s="141"/>
      <c r="FD165" s="141"/>
      <c r="FE165" s="141"/>
      <c r="FF165" s="141"/>
      <c r="FG165" s="141"/>
      <c r="FH165" s="141"/>
      <c r="FI165" s="141"/>
      <c r="FJ165" s="141"/>
      <c r="FK165" s="141"/>
      <c r="FL165" s="141"/>
      <c r="FM165" s="141"/>
      <c r="FN165" s="141"/>
      <c r="FO165" s="141"/>
      <c r="FP165" s="141"/>
      <c r="FQ165" s="141"/>
      <c r="FR165" s="141"/>
      <c r="FS165" s="141"/>
      <c r="FT165" s="141"/>
      <c r="FU165" s="141"/>
      <c r="FV165" s="141"/>
      <c r="FW165" s="141"/>
      <c r="FX165" s="141"/>
      <c r="FY165" s="141"/>
      <c r="FZ165" s="141"/>
      <c r="GA165" s="141"/>
      <c r="GB165" s="141"/>
      <c r="GC165" s="141"/>
      <c r="GD165" s="141"/>
      <c r="GE165" s="141"/>
      <c r="GF165" s="141"/>
      <c r="GG165" s="141"/>
      <c r="GH165" s="141"/>
      <c r="GI165" s="141"/>
      <c r="GJ165" s="141"/>
      <c r="GK165" s="141"/>
      <c r="GL165" s="141"/>
      <c r="GM165" s="141"/>
      <c r="GN165" s="141"/>
      <c r="GO165" s="141"/>
      <c r="GP165" s="141"/>
      <c r="GQ165" s="141"/>
      <c r="GR165" s="141"/>
      <c r="GS165" s="141"/>
      <c r="GT165" s="141"/>
      <c r="GU165" s="141"/>
      <c r="GV165" s="141"/>
      <c r="GW165" s="141"/>
      <c r="GX165" s="141"/>
      <c r="GY165" s="141"/>
      <c r="GZ165" s="141"/>
      <c r="HA165" s="141"/>
      <c r="HB165" s="141"/>
      <c r="HC165" s="141"/>
      <c r="HD165" s="141"/>
      <c r="HE165" s="141"/>
      <c r="HF165" s="141"/>
      <c r="HG165" s="141"/>
      <c r="HH165" s="141"/>
      <c r="HI165" s="141"/>
      <c r="HJ165" s="141"/>
    </row>
    <row r="166" spans="1:218" s="160" customFormat="1" ht="179.25" customHeight="1" thickTop="1" x14ac:dyDescent="1.05">
      <c r="A166" s="352"/>
      <c r="B166" s="353"/>
      <c r="C166" s="161"/>
      <c r="D166" s="162"/>
      <c r="E166" s="163"/>
      <c r="F166" s="164"/>
      <c r="G166" s="344"/>
      <c r="H166" s="344"/>
      <c r="I166" s="344"/>
      <c r="J166" s="344"/>
      <c r="K166" s="163"/>
      <c r="L166" s="349"/>
      <c r="M166" s="341"/>
      <c r="N166" s="349"/>
      <c r="O166" s="341"/>
      <c r="P166" s="341"/>
      <c r="Q166" s="385"/>
      <c r="R166" s="341"/>
      <c r="S166" s="341"/>
      <c r="T166" s="341"/>
      <c r="U166" s="349"/>
      <c r="V166" s="349"/>
      <c r="W166" s="341"/>
      <c r="X166" s="349"/>
      <c r="Y166" s="349"/>
      <c r="Z166" s="349"/>
      <c r="AA166" s="341"/>
      <c r="AB166" s="341"/>
      <c r="AC166" s="341"/>
      <c r="AD166" s="341"/>
      <c r="AE166" s="343"/>
      <c r="AF166" s="341"/>
      <c r="AG166" s="146"/>
      <c r="AH166" s="146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  <c r="BI166" s="141"/>
      <c r="BJ166" s="141"/>
      <c r="BK166" s="141"/>
      <c r="BL166" s="141"/>
      <c r="BM166" s="141"/>
      <c r="BN166" s="141"/>
      <c r="BO166" s="141"/>
      <c r="BP166" s="141"/>
      <c r="BQ166" s="141"/>
      <c r="BR166" s="141"/>
      <c r="BS166" s="141"/>
      <c r="BT166" s="141"/>
      <c r="BU166" s="141"/>
      <c r="BV166" s="141"/>
      <c r="BW166" s="141"/>
      <c r="BX166" s="141"/>
      <c r="BY166" s="141"/>
      <c r="BZ166" s="141"/>
      <c r="CA166" s="141"/>
      <c r="CB166" s="141"/>
      <c r="CC166" s="141"/>
      <c r="CD166" s="141"/>
      <c r="CE166" s="141"/>
      <c r="CF166" s="141"/>
      <c r="CG166" s="141"/>
      <c r="CH166" s="141"/>
      <c r="CI166" s="141"/>
      <c r="CJ166" s="141"/>
      <c r="CK166" s="141"/>
      <c r="CL166" s="141"/>
      <c r="CM166" s="141"/>
      <c r="CN166" s="141"/>
      <c r="CO166" s="141"/>
      <c r="CP166" s="141"/>
      <c r="CQ166" s="141"/>
      <c r="CR166" s="141"/>
      <c r="CS166" s="141"/>
      <c r="CT166" s="141"/>
      <c r="CU166" s="141"/>
      <c r="CV166" s="141"/>
      <c r="CW166" s="141"/>
      <c r="CX166" s="141"/>
      <c r="CY166" s="141"/>
      <c r="CZ166" s="141"/>
      <c r="DA166" s="141"/>
      <c r="DB166" s="141"/>
      <c r="DC166" s="141"/>
      <c r="DD166" s="141"/>
      <c r="DE166" s="141"/>
      <c r="DF166" s="141"/>
      <c r="DG166" s="141"/>
      <c r="DH166" s="141"/>
      <c r="DI166" s="141"/>
      <c r="DJ166" s="141"/>
      <c r="DK166" s="141"/>
      <c r="DL166" s="141"/>
      <c r="DM166" s="141"/>
      <c r="DN166" s="141"/>
      <c r="DO166" s="141"/>
      <c r="DP166" s="141"/>
      <c r="DQ166" s="141"/>
      <c r="DR166" s="141"/>
      <c r="DS166" s="141"/>
      <c r="DT166" s="141"/>
      <c r="DU166" s="141"/>
      <c r="DV166" s="141"/>
      <c r="DW166" s="141"/>
      <c r="DX166" s="141"/>
      <c r="DY166" s="141"/>
      <c r="DZ166" s="141"/>
      <c r="EA166" s="141"/>
      <c r="EB166" s="141"/>
      <c r="EC166" s="141"/>
      <c r="ED166" s="141"/>
      <c r="EE166" s="141"/>
      <c r="EF166" s="141"/>
      <c r="EG166" s="141"/>
      <c r="EH166" s="141"/>
      <c r="EI166" s="141"/>
      <c r="EJ166" s="141"/>
      <c r="EK166" s="141"/>
      <c r="EL166" s="141"/>
      <c r="EM166" s="141"/>
      <c r="EN166" s="141"/>
      <c r="EO166" s="141"/>
      <c r="EP166" s="141"/>
      <c r="EQ166" s="141"/>
      <c r="ER166" s="141"/>
      <c r="ES166" s="141"/>
      <c r="ET166" s="141"/>
      <c r="EU166" s="141"/>
      <c r="EV166" s="141"/>
      <c r="EW166" s="141"/>
      <c r="EX166" s="141"/>
      <c r="EY166" s="141"/>
      <c r="EZ166" s="141"/>
      <c r="FA166" s="141"/>
      <c r="FB166" s="141"/>
      <c r="FC166" s="141"/>
      <c r="FD166" s="141"/>
      <c r="FE166" s="141"/>
      <c r="FF166" s="141"/>
      <c r="FG166" s="141"/>
      <c r="FH166" s="141"/>
      <c r="FI166" s="141"/>
      <c r="FJ166" s="141"/>
      <c r="FK166" s="141"/>
      <c r="FL166" s="141"/>
      <c r="FM166" s="141"/>
      <c r="FN166" s="141"/>
      <c r="FO166" s="141"/>
      <c r="FP166" s="141"/>
      <c r="FQ166" s="141"/>
      <c r="FR166" s="141"/>
      <c r="FS166" s="141"/>
      <c r="FT166" s="141"/>
      <c r="FU166" s="141"/>
      <c r="FV166" s="141"/>
      <c r="FW166" s="141"/>
      <c r="FX166" s="141"/>
      <c r="FY166" s="141"/>
      <c r="FZ166" s="141"/>
      <c r="GA166" s="141"/>
      <c r="GB166" s="141"/>
      <c r="GC166" s="141"/>
      <c r="GD166" s="141"/>
      <c r="GE166" s="141"/>
      <c r="GF166" s="141"/>
      <c r="GG166" s="141"/>
      <c r="GH166" s="141"/>
      <c r="GI166" s="141"/>
      <c r="GJ166" s="141"/>
      <c r="GK166" s="141"/>
      <c r="GL166" s="141"/>
      <c r="GM166" s="141"/>
      <c r="GN166" s="141"/>
      <c r="GO166" s="141"/>
      <c r="GP166" s="141"/>
      <c r="GQ166" s="141"/>
      <c r="GR166" s="141"/>
      <c r="GS166" s="141"/>
      <c r="GT166" s="141"/>
      <c r="GU166" s="141"/>
      <c r="GV166" s="141"/>
      <c r="GW166" s="141"/>
      <c r="GX166" s="141"/>
      <c r="GY166" s="141"/>
      <c r="GZ166" s="141"/>
      <c r="HA166" s="141"/>
      <c r="HB166" s="141"/>
      <c r="HC166" s="141"/>
      <c r="HD166" s="141"/>
      <c r="HE166" s="141"/>
      <c r="HF166" s="141"/>
      <c r="HG166" s="141"/>
      <c r="HH166" s="141"/>
      <c r="HI166" s="141"/>
      <c r="HJ166" s="141"/>
    </row>
    <row r="167" spans="1:218" s="160" customFormat="1" ht="56.5" x14ac:dyDescent="1.05">
      <c r="A167" s="354"/>
      <c r="B167" s="355"/>
      <c r="C167" s="165"/>
      <c r="D167" s="166"/>
      <c r="E167" s="167"/>
      <c r="F167" s="345"/>
      <c r="G167" s="346"/>
      <c r="H167" s="346"/>
      <c r="I167" s="346"/>
      <c r="J167" s="346"/>
      <c r="K167" s="347"/>
      <c r="L167" s="168">
        <f>L164*3200</f>
        <v>220800</v>
      </c>
      <c r="M167" s="169">
        <f>M164*7200</f>
        <v>86400</v>
      </c>
      <c r="N167" s="168">
        <f>N164*4800</f>
        <v>14400</v>
      </c>
      <c r="O167" s="170">
        <f>O164*38400</f>
        <v>0</v>
      </c>
      <c r="P167" s="168">
        <f>P164*68000</f>
        <v>136000</v>
      </c>
      <c r="Q167" s="171">
        <f>Q164*84000</f>
        <v>0</v>
      </c>
      <c r="R167" s="168">
        <f>R164*76000</f>
        <v>304000</v>
      </c>
      <c r="S167" s="169">
        <f>S164*84000</f>
        <v>0</v>
      </c>
      <c r="T167" s="169">
        <f>T164*80000</f>
        <v>80000</v>
      </c>
      <c r="U167" s="169">
        <f>U164*37600</f>
        <v>37600</v>
      </c>
      <c r="V167" s="172">
        <f>V164*64000</f>
        <v>128000</v>
      </c>
      <c r="W167" s="169">
        <f>W164*6400</f>
        <v>51200</v>
      </c>
      <c r="X167" s="172">
        <f>X164*5600</f>
        <v>112000</v>
      </c>
      <c r="Y167" s="169">
        <f>Y164*8800</f>
        <v>211200</v>
      </c>
      <c r="Z167" s="172">
        <f>Z164*8000</f>
        <v>48000</v>
      </c>
      <c r="AA167" s="169">
        <f>AA164*6000</f>
        <v>0</v>
      </c>
      <c r="AB167" s="169"/>
      <c r="AC167" s="169"/>
      <c r="AD167" s="168">
        <f>0*76000</f>
        <v>0</v>
      </c>
      <c r="AE167" s="173"/>
      <c r="AF167" s="168">
        <f>SUM(L167:AD167)</f>
        <v>1429600</v>
      </c>
      <c r="AG167" s="146"/>
      <c r="AH167" s="196"/>
    </row>
    <row r="169" spans="1:218" s="117" customFormat="1" ht="56.5" x14ac:dyDescent="1.05">
      <c r="A169" s="372" t="s">
        <v>0</v>
      </c>
      <c r="B169" s="372"/>
      <c r="C169" s="110" t="s">
        <v>1</v>
      </c>
      <c r="D169" s="110" t="s">
        <v>2</v>
      </c>
      <c r="E169" s="110"/>
      <c r="F169" s="110"/>
      <c r="G169" s="110"/>
      <c r="H169" s="110"/>
      <c r="I169" s="110"/>
      <c r="J169" s="110"/>
      <c r="K169" s="110"/>
      <c r="L169" s="111"/>
      <c r="M169" s="112"/>
      <c r="N169" s="113"/>
      <c r="O169" s="114"/>
      <c r="P169" s="111"/>
      <c r="Q169" s="112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4"/>
      <c r="AG169" s="115"/>
      <c r="AH169" s="115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  <c r="EB169" s="116"/>
      <c r="EC169" s="116"/>
      <c r="ED169" s="116"/>
      <c r="EE169" s="116"/>
      <c r="EF169" s="116"/>
      <c r="EG169" s="116"/>
      <c r="EH169" s="116"/>
      <c r="EI169" s="116"/>
      <c r="EJ169" s="116"/>
      <c r="EK169" s="116"/>
      <c r="EL169" s="116"/>
      <c r="EM169" s="116"/>
      <c r="EN169" s="116"/>
      <c r="EO169" s="116"/>
      <c r="EP169" s="116"/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6"/>
      <c r="FA169" s="116"/>
      <c r="FB169" s="116"/>
      <c r="FC169" s="116"/>
      <c r="FD169" s="116"/>
      <c r="FE169" s="116"/>
      <c r="FF169" s="116"/>
      <c r="FG169" s="116"/>
      <c r="FH169" s="116"/>
      <c r="FI169" s="116"/>
      <c r="FJ169" s="116"/>
      <c r="FK169" s="116"/>
      <c r="FL169" s="116"/>
      <c r="FM169" s="116"/>
      <c r="FN169" s="116"/>
      <c r="FO169" s="116"/>
      <c r="FP169" s="116"/>
      <c r="FQ169" s="116"/>
      <c r="FR169" s="116"/>
      <c r="FS169" s="116"/>
      <c r="FT169" s="116"/>
      <c r="FU169" s="116"/>
      <c r="FV169" s="116"/>
      <c r="FW169" s="116"/>
      <c r="FX169" s="116"/>
      <c r="FY169" s="116"/>
      <c r="FZ169" s="116"/>
      <c r="GA169" s="116"/>
      <c r="GB169" s="116"/>
      <c r="GC169" s="116"/>
      <c r="GD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</row>
    <row r="170" spans="1:218" s="117" customFormat="1" ht="58" x14ac:dyDescent="1.05">
      <c r="A170" s="372" t="s">
        <v>3</v>
      </c>
      <c r="B170" s="372"/>
      <c r="C170" s="110" t="s">
        <v>1</v>
      </c>
      <c r="D170" s="175" t="s">
        <v>24</v>
      </c>
      <c r="E170" s="110"/>
      <c r="F170" s="110"/>
      <c r="G170" s="110"/>
      <c r="H170" s="110"/>
      <c r="I170" s="372" t="s">
        <v>590</v>
      </c>
      <c r="J170" s="372"/>
      <c r="K170" s="372"/>
      <c r="L170" s="372"/>
      <c r="M170" s="372"/>
      <c r="N170" s="372"/>
      <c r="O170" s="372"/>
      <c r="P170" s="372"/>
      <c r="Q170" s="372"/>
      <c r="R170" s="372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5"/>
      <c r="AH170" s="115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  <c r="EB170" s="116"/>
      <c r="EC170" s="116"/>
      <c r="ED170" s="116"/>
      <c r="EE170" s="116"/>
      <c r="EF170" s="116"/>
      <c r="EG170" s="116"/>
      <c r="EH170" s="116"/>
      <c r="EI170" s="116"/>
      <c r="EJ170" s="116"/>
      <c r="EK170" s="116"/>
      <c r="EL170" s="116"/>
      <c r="EM170" s="116"/>
      <c r="EN170" s="116"/>
      <c r="EO170" s="116"/>
      <c r="EP170" s="116"/>
      <c r="EQ170" s="116"/>
      <c r="ER170" s="116"/>
      <c r="ES170" s="116"/>
      <c r="ET170" s="116"/>
      <c r="EU170" s="116"/>
      <c r="EV170" s="116"/>
      <c r="EW170" s="116"/>
      <c r="EX170" s="116"/>
      <c r="EY170" s="116"/>
      <c r="EZ170" s="116"/>
      <c r="FA170" s="116"/>
      <c r="FB170" s="116"/>
      <c r="FC170" s="116"/>
      <c r="FD170" s="116"/>
      <c r="FE170" s="116"/>
      <c r="FF170" s="116"/>
      <c r="FG170" s="116"/>
      <c r="FH170" s="116"/>
      <c r="FI170" s="116"/>
      <c r="FJ170" s="116"/>
      <c r="FK170" s="116"/>
      <c r="FL170" s="116"/>
      <c r="FM170" s="116"/>
      <c r="FN170" s="116"/>
      <c r="FO170" s="116"/>
      <c r="FP170" s="116"/>
      <c r="FQ170" s="116"/>
      <c r="FR170" s="116"/>
      <c r="FS170" s="116"/>
      <c r="FT170" s="116"/>
      <c r="FU170" s="116"/>
      <c r="FV170" s="116"/>
      <c r="FW170" s="116"/>
      <c r="FX170" s="116"/>
      <c r="FY170" s="116"/>
      <c r="FZ170" s="116"/>
      <c r="GA170" s="116"/>
      <c r="GB170" s="116"/>
      <c r="GC170" s="116"/>
      <c r="GD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</row>
    <row r="171" spans="1:218" s="117" customFormat="1" ht="58" x14ac:dyDescent="1.05">
      <c r="A171" s="373" t="s">
        <v>4</v>
      </c>
      <c r="B171" s="373"/>
      <c r="C171" s="110" t="s">
        <v>1</v>
      </c>
      <c r="D171" s="176" t="s">
        <v>49</v>
      </c>
      <c r="E171" s="118"/>
      <c r="F171" s="110"/>
      <c r="G171" s="118"/>
      <c r="H171" s="118"/>
      <c r="I171" s="119"/>
      <c r="J171" s="119"/>
      <c r="K171" s="119"/>
      <c r="L171" s="120"/>
      <c r="M171" s="112"/>
      <c r="N171" s="113"/>
      <c r="O171" s="120"/>
      <c r="P171" s="120"/>
      <c r="Q171" s="112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14"/>
      <c r="AG171" s="115"/>
      <c r="AH171" s="115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  <c r="EB171" s="116"/>
      <c r="EC171" s="116"/>
      <c r="ED171" s="116"/>
      <c r="EE171" s="116"/>
      <c r="EF171" s="116"/>
      <c r="EG171" s="116"/>
      <c r="EH171" s="116"/>
      <c r="EI171" s="116"/>
      <c r="EJ171" s="116"/>
      <c r="EK171" s="116"/>
      <c r="EL171" s="116"/>
      <c r="EM171" s="116"/>
      <c r="EN171" s="116"/>
      <c r="EO171" s="116"/>
      <c r="EP171" s="116"/>
      <c r="EQ171" s="116"/>
      <c r="ER171" s="116"/>
      <c r="ES171" s="116"/>
      <c r="ET171" s="116"/>
      <c r="EU171" s="116"/>
      <c r="EV171" s="116"/>
      <c r="EW171" s="116"/>
      <c r="EX171" s="116"/>
      <c r="EY171" s="116"/>
      <c r="EZ171" s="116"/>
      <c r="FA171" s="116"/>
      <c r="FB171" s="116"/>
      <c r="FC171" s="116"/>
      <c r="FD171" s="116"/>
      <c r="FE171" s="116"/>
      <c r="FF171" s="116"/>
      <c r="FG171" s="116"/>
      <c r="FH171" s="116"/>
      <c r="FI171" s="116"/>
      <c r="FJ171" s="116"/>
      <c r="FK171" s="116"/>
      <c r="FL171" s="116"/>
      <c r="FM171" s="116"/>
      <c r="FN171" s="116"/>
      <c r="FO171" s="116"/>
      <c r="FP171" s="116"/>
      <c r="FQ171" s="116"/>
      <c r="FR171" s="116"/>
      <c r="FS171" s="116"/>
      <c r="FT171" s="116"/>
      <c r="FU171" s="116"/>
      <c r="FV171" s="116"/>
      <c r="FW171" s="116"/>
      <c r="FX171" s="116"/>
      <c r="FY171" s="116"/>
      <c r="FZ171" s="116"/>
      <c r="GA171" s="116"/>
      <c r="GB171" s="116"/>
      <c r="GC171" s="116"/>
      <c r="GD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</row>
    <row r="172" spans="1:218" s="124" customFormat="1" ht="56.5" x14ac:dyDescent="1.05">
      <c r="A172" s="363" t="s">
        <v>5</v>
      </c>
      <c r="B172" s="363" t="s">
        <v>6</v>
      </c>
      <c r="C172" s="374" t="s">
        <v>7</v>
      </c>
      <c r="D172" s="375"/>
      <c r="E172" s="121" t="s">
        <v>8</v>
      </c>
      <c r="F172" s="376" t="s">
        <v>9</v>
      </c>
      <c r="G172" s="377"/>
      <c r="H172" s="377"/>
      <c r="I172" s="377"/>
      <c r="J172" s="377"/>
      <c r="K172" s="378"/>
      <c r="L172" s="382" t="s">
        <v>10</v>
      </c>
      <c r="M172" s="383"/>
      <c r="N172" s="383"/>
      <c r="O172" s="383"/>
      <c r="P172" s="383"/>
      <c r="Q172" s="383"/>
      <c r="R172" s="383"/>
      <c r="S172" s="383"/>
      <c r="T172" s="383"/>
      <c r="U172" s="383"/>
      <c r="V172" s="383"/>
      <c r="W172" s="383"/>
      <c r="X172" s="383"/>
      <c r="Y172" s="383"/>
      <c r="Z172" s="383"/>
      <c r="AA172" s="383"/>
      <c r="AB172" s="383"/>
      <c r="AC172" s="383"/>
      <c r="AD172" s="383"/>
      <c r="AE172" s="360" t="s">
        <v>11</v>
      </c>
      <c r="AF172" s="360" t="s">
        <v>12</v>
      </c>
      <c r="AG172" s="122"/>
      <c r="AH172" s="122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23"/>
      <c r="DG172" s="123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  <c r="DY172" s="123"/>
      <c r="DZ172" s="123"/>
      <c r="EA172" s="123"/>
      <c r="EB172" s="123"/>
      <c r="EC172" s="123"/>
      <c r="ED172" s="123"/>
      <c r="EE172" s="123"/>
      <c r="EF172" s="123"/>
      <c r="EG172" s="123"/>
      <c r="EH172" s="123"/>
      <c r="EI172" s="123"/>
      <c r="EJ172" s="123"/>
      <c r="EK172" s="123"/>
      <c r="EL172" s="123"/>
      <c r="EM172" s="123"/>
      <c r="EN172" s="123"/>
      <c r="EO172" s="123"/>
      <c r="EP172" s="123"/>
      <c r="EQ172" s="123"/>
      <c r="ER172" s="123"/>
      <c r="ES172" s="123"/>
      <c r="ET172" s="123"/>
      <c r="EU172" s="123"/>
      <c r="EV172" s="123"/>
      <c r="EW172" s="123"/>
      <c r="EX172" s="123"/>
      <c r="EY172" s="123"/>
      <c r="EZ172" s="123"/>
      <c r="FA172" s="123"/>
      <c r="FB172" s="123"/>
      <c r="FC172" s="123"/>
      <c r="FD172" s="123"/>
      <c r="FE172" s="123"/>
      <c r="FF172" s="123"/>
      <c r="FG172" s="123"/>
      <c r="FH172" s="123"/>
      <c r="FI172" s="123"/>
      <c r="FJ172" s="123"/>
      <c r="FK172" s="123"/>
      <c r="FL172" s="123"/>
      <c r="FM172" s="123"/>
      <c r="FN172" s="123"/>
      <c r="FO172" s="123"/>
      <c r="FP172" s="123"/>
      <c r="FQ172" s="123"/>
      <c r="FR172" s="123"/>
      <c r="FS172" s="123"/>
      <c r="FT172" s="123"/>
      <c r="FU172" s="123"/>
      <c r="FV172" s="123"/>
      <c r="FW172" s="123"/>
      <c r="FX172" s="123"/>
      <c r="FY172" s="123"/>
      <c r="FZ172" s="123"/>
      <c r="GA172" s="123"/>
      <c r="GB172" s="123"/>
      <c r="GC172" s="123"/>
      <c r="GD172" s="123"/>
      <c r="GE172" s="123"/>
      <c r="GF172" s="123"/>
      <c r="GG172" s="123"/>
      <c r="GH172" s="123"/>
      <c r="GI172" s="123"/>
      <c r="GJ172" s="123"/>
      <c r="GK172" s="123"/>
      <c r="GL172" s="123"/>
      <c r="GM172" s="123"/>
      <c r="GN172" s="123"/>
      <c r="GO172" s="123"/>
      <c r="GP172" s="123"/>
      <c r="GQ172" s="123"/>
      <c r="GR172" s="123"/>
      <c r="GS172" s="123"/>
      <c r="GT172" s="123"/>
      <c r="GU172" s="123"/>
      <c r="GV172" s="123"/>
      <c r="GW172" s="123"/>
      <c r="GX172" s="123"/>
      <c r="GY172" s="123"/>
      <c r="GZ172" s="123"/>
      <c r="HA172" s="123"/>
      <c r="HB172" s="123"/>
      <c r="HC172" s="123"/>
      <c r="HD172" s="123"/>
      <c r="HE172" s="123"/>
      <c r="HF172" s="123"/>
      <c r="HG172" s="123"/>
      <c r="HH172" s="123"/>
      <c r="HI172" s="123"/>
      <c r="HJ172" s="123"/>
    </row>
    <row r="173" spans="1:218" s="124" customFormat="1" ht="45.75" customHeight="1" x14ac:dyDescent="1.05">
      <c r="A173" s="365"/>
      <c r="B173" s="365"/>
      <c r="C173" s="363" t="s">
        <v>13</v>
      </c>
      <c r="D173" s="363" t="s">
        <v>14</v>
      </c>
      <c r="E173" s="365" t="s">
        <v>15</v>
      </c>
      <c r="F173" s="366" t="s">
        <v>16</v>
      </c>
      <c r="G173" s="367"/>
      <c r="H173" s="367"/>
      <c r="I173" s="367"/>
      <c r="J173" s="367"/>
      <c r="K173" s="368"/>
      <c r="L173" s="360" t="s">
        <v>17</v>
      </c>
      <c r="M173" s="360" t="s">
        <v>45</v>
      </c>
      <c r="N173" s="360" t="s">
        <v>169</v>
      </c>
      <c r="O173" s="360" t="s">
        <v>610</v>
      </c>
      <c r="P173" s="360" t="s">
        <v>18</v>
      </c>
      <c r="Q173" s="386" t="s">
        <v>31</v>
      </c>
      <c r="R173" s="360" t="s">
        <v>54</v>
      </c>
      <c r="S173" s="369" t="s">
        <v>56</v>
      </c>
      <c r="T173" s="369" t="s">
        <v>59</v>
      </c>
      <c r="U173" s="360" t="s">
        <v>235</v>
      </c>
      <c r="V173" s="360" t="s">
        <v>194</v>
      </c>
      <c r="W173" s="360" t="s">
        <v>326</v>
      </c>
      <c r="X173" s="360" t="s">
        <v>136</v>
      </c>
      <c r="Y173" s="360" t="s">
        <v>50</v>
      </c>
      <c r="Z173" s="360" t="s">
        <v>327</v>
      </c>
      <c r="AA173" s="360" t="s">
        <v>312</v>
      </c>
      <c r="AB173" s="360" t="s">
        <v>111</v>
      </c>
      <c r="AC173" s="360" t="s">
        <v>535</v>
      </c>
      <c r="AD173" s="360" t="s">
        <v>66</v>
      </c>
      <c r="AE173" s="361"/>
      <c r="AF173" s="361"/>
      <c r="AG173" s="122"/>
      <c r="AH173" s="122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  <c r="CM173" s="123"/>
      <c r="CN173" s="123"/>
      <c r="CO173" s="123"/>
      <c r="CP173" s="123"/>
      <c r="CQ173" s="123"/>
      <c r="CR173" s="123"/>
      <c r="CS173" s="123"/>
      <c r="CT173" s="123"/>
      <c r="CU173" s="123"/>
      <c r="CV173" s="123"/>
      <c r="CW173" s="123"/>
      <c r="CX173" s="123"/>
      <c r="CY173" s="123"/>
      <c r="CZ173" s="123"/>
      <c r="DA173" s="123"/>
      <c r="DB173" s="123"/>
      <c r="DC173" s="123"/>
      <c r="DD173" s="123"/>
      <c r="DE173" s="123"/>
      <c r="DF173" s="123"/>
      <c r="DG173" s="123"/>
      <c r="DH173" s="123"/>
      <c r="DI173" s="123"/>
      <c r="DJ173" s="123"/>
      <c r="DK173" s="123"/>
      <c r="DL173" s="123"/>
      <c r="DM173" s="123"/>
      <c r="DN173" s="123"/>
      <c r="DO173" s="123"/>
      <c r="DP173" s="123"/>
      <c r="DQ173" s="123"/>
      <c r="DR173" s="123"/>
      <c r="DS173" s="123"/>
      <c r="DT173" s="123"/>
      <c r="DU173" s="123"/>
      <c r="DV173" s="123"/>
      <c r="DW173" s="123"/>
      <c r="DX173" s="123"/>
      <c r="DY173" s="123"/>
      <c r="DZ173" s="123"/>
      <c r="EA173" s="123"/>
      <c r="EB173" s="123"/>
      <c r="EC173" s="123"/>
      <c r="ED173" s="123"/>
      <c r="EE173" s="123"/>
      <c r="EF173" s="123"/>
      <c r="EG173" s="123"/>
      <c r="EH173" s="123"/>
      <c r="EI173" s="123"/>
      <c r="EJ173" s="123"/>
      <c r="EK173" s="123"/>
      <c r="EL173" s="123"/>
      <c r="EM173" s="123"/>
      <c r="EN173" s="123"/>
      <c r="EO173" s="123"/>
      <c r="EP173" s="123"/>
      <c r="EQ173" s="123"/>
      <c r="ER173" s="123"/>
      <c r="ES173" s="123"/>
      <c r="ET173" s="123"/>
      <c r="EU173" s="123"/>
      <c r="EV173" s="123"/>
      <c r="EW173" s="123"/>
      <c r="EX173" s="123"/>
      <c r="EY173" s="123"/>
      <c r="EZ173" s="123"/>
      <c r="FA173" s="123"/>
      <c r="FB173" s="123"/>
      <c r="FC173" s="123"/>
      <c r="FD173" s="123"/>
      <c r="FE173" s="123"/>
      <c r="FF173" s="123"/>
      <c r="FG173" s="123"/>
      <c r="FH173" s="123"/>
      <c r="FI173" s="123"/>
      <c r="FJ173" s="123"/>
      <c r="FK173" s="123"/>
      <c r="FL173" s="123"/>
      <c r="FM173" s="123"/>
      <c r="FN173" s="123"/>
      <c r="FO173" s="123"/>
      <c r="FP173" s="123"/>
      <c r="FQ173" s="123"/>
      <c r="FR173" s="123"/>
      <c r="FS173" s="123"/>
      <c r="FT173" s="123"/>
      <c r="FU173" s="123"/>
      <c r="FV173" s="123"/>
      <c r="FW173" s="123"/>
      <c r="FX173" s="123"/>
      <c r="FY173" s="123"/>
      <c r="FZ173" s="123"/>
      <c r="GA173" s="123"/>
      <c r="GB173" s="123"/>
      <c r="GC173" s="123"/>
      <c r="GD173" s="123"/>
      <c r="GE173" s="123"/>
      <c r="GF173" s="123"/>
      <c r="GG173" s="123"/>
      <c r="GH173" s="123"/>
      <c r="GI173" s="123"/>
      <c r="GJ173" s="123"/>
      <c r="GK173" s="123"/>
      <c r="GL173" s="123"/>
      <c r="GM173" s="123"/>
      <c r="GN173" s="123"/>
      <c r="GO173" s="123"/>
      <c r="GP173" s="123"/>
      <c r="GQ173" s="123"/>
      <c r="GR173" s="123"/>
      <c r="GS173" s="123"/>
      <c r="GT173" s="123"/>
      <c r="GU173" s="123"/>
      <c r="GV173" s="123"/>
      <c r="GW173" s="123"/>
      <c r="GX173" s="123"/>
      <c r="GY173" s="123"/>
      <c r="GZ173" s="123"/>
      <c r="HA173" s="123"/>
      <c r="HB173" s="123"/>
      <c r="HC173" s="123"/>
      <c r="HD173" s="123"/>
      <c r="HE173" s="123"/>
      <c r="HF173" s="123"/>
      <c r="HG173" s="123"/>
      <c r="HH173" s="123"/>
      <c r="HI173" s="123"/>
      <c r="HJ173" s="123"/>
    </row>
    <row r="174" spans="1:218" s="124" customFormat="1" ht="139.5" customHeight="1" x14ac:dyDescent="1.05">
      <c r="A174" s="364"/>
      <c r="B174" s="364"/>
      <c r="C174" s="364"/>
      <c r="D174" s="364"/>
      <c r="E174" s="364"/>
      <c r="F174" s="125" t="s">
        <v>20</v>
      </c>
      <c r="G174" s="125" t="s">
        <v>21</v>
      </c>
      <c r="H174" s="125" t="s">
        <v>20</v>
      </c>
      <c r="I174" s="125" t="s">
        <v>21</v>
      </c>
      <c r="J174" s="125" t="s">
        <v>20</v>
      </c>
      <c r="K174" s="125" t="s">
        <v>21</v>
      </c>
      <c r="L174" s="362"/>
      <c r="M174" s="362"/>
      <c r="N174" s="362"/>
      <c r="O174" s="362"/>
      <c r="P174" s="362"/>
      <c r="Q174" s="386"/>
      <c r="R174" s="362"/>
      <c r="S174" s="370"/>
      <c r="T174" s="370"/>
      <c r="U174" s="362"/>
      <c r="V174" s="362"/>
      <c r="W174" s="362"/>
      <c r="X174" s="362"/>
      <c r="Y174" s="362"/>
      <c r="Z174" s="362"/>
      <c r="AA174" s="362"/>
      <c r="AB174" s="362"/>
      <c r="AC174" s="362"/>
      <c r="AD174" s="362"/>
      <c r="AE174" s="362"/>
      <c r="AF174" s="362"/>
      <c r="AG174" s="122"/>
      <c r="AH174" s="122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123"/>
      <c r="BZ174" s="123"/>
      <c r="CA174" s="123"/>
      <c r="CB174" s="123"/>
      <c r="CC174" s="123"/>
      <c r="CD174" s="123"/>
      <c r="CE174" s="123"/>
      <c r="CF174" s="123"/>
      <c r="CG174" s="123"/>
      <c r="CH174" s="123"/>
      <c r="CI174" s="123"/>
      <c r="CJ174" s="123"/>
      <c r="CK174" s="123"/>
      <c r="CL174" s="123"/>
      <c r="CM174" s="123"/>
      <c r="CN174" s="123"/>
      <c r="CO174" s="123"/>
      <c r="CP174" s="123"/>
      <c r="CQ174" s="123"/>
      <c r="CR174" s="123"/>
      <c r="CS174" s="123"/>
      <c r="CT174" s="123"/>
      <c r="CU174" s="123"/>
      <c r="CV174" s="123"/>
      <c r="CW174" s="123"/>
      <c r="CX174" s="123"/>
      <c r="CY174" s="123"/>
      <c r="CZ174" s="123"/>
      <c r="DA174" s="123"/>
      <c r="DB174" s="123"/>
      <c r="DC174" s="123"/>
      <c r="DD174" s="123"/>
      <c r="DE174" s="123"/>
      <c r="DF174" s="123"/>
      <c r="DG174" s="123"/>
      <c r="DH174" s="123"/>
      <c r="DI174" s="123"/>
      <c r="DJ174" s="123"/>
      <c r="DK174" s="123"/>
      <c r="DL174" s="123"/>
      <c r="DM174" s="123"/>
      <c r="DN174" s="123"/>
      <c r="DO174" s="123"/>
      <c r="DP174" s="123"/>
      <c r="DQ174" s="123"/>
      <c r="DR174" s="123"/>
      <c r="DS174" s="123"/>
      <c r="DT174" s="123"/>
      <c r="DU174" s="123"/>
      <c r="DV174" s="123"/>
      <c r="DW174" s="123"/>
      <c r="DX174" s="123"/>
      <c r="DY174" s="123"/>
      <c r="DZ174" s="123"/>
      <c r="EA174" s="123"/>
      <c r="EB174" s="123"/>
      <c r="EC174" s="123"/>
      <c r="ED174" s="123"/>
      <c r="EE174" s="123"/>
      <c r="EF174" s="123"/>
      <c r="EG174" s="123"/>
      <c r="EH174" s="123"/>
      <c r="EI174" s="123"/>
      <c r="EJ174" s="123"/>
      <c r="EK174" s="123"/>
      <c r="EL174" s="123"/>
      <c r="EM174" s="123"/>
      <c r="EN174" s="123"/>
      <c r="EO174" s="123"/>
      <c r="EP174" s="123"/>
      <c r="EQ174" s="123"/>
      <c r="ER174" s="123"/>
      <c r="ES174" s="123"/>
      <c r="ET174" s="123"/>
      <c r="EU174" s="123"/>
      <c r="EV174" s="123"/>
      <c r="EW174" s="123"/>
      <c r="EX174" s="123"/>
      <c r="EY174" s="123"/>
      <c r="EZ174" s="123"/>
      <c r="FA174" s="123"/>
      <c r="FB174" s="123"/>
      <c r="FC174" s="123"/>
      <c r="FD174" s="123"/>
      <c r="FE174" s="123"/>
      <c r="FF174" s="123"/>
      <c r="FG174" s="123"/>
      <c r="FH174" s="123"/>
      <c r="FI174" s="123"/>
      <c r="FJ174" s="123"/>
      <c r="FK174" s="123"/>
      <c r="FL174" s="123"/>
      <c r="FM174" s="123"/>
      <c r="FN174" s="123"/>
      <c r="FO174" s="123"/>
      <c r="FP174" s="123"/>
      <c r="FQ174" s="123"/>
      <c r="FR174" s="123"/>
      <c r="FS174" s="123"/>
      <c r="FT174" s="123"/>
      <c r="FU174" s="123"/>
      <c r="FV174" s="123"/>
      <c r="FW174" s="123"/>
      <c r="FX174" s="123"/>
      <c r="FY174" s="123"/>
      <c r="FZ174" s="123"/>
      <c r="GA174" s="123"/>
      <c r="GB174" s="123"/>
      <c r="GC174" s="123"/>
      <c r="GD174" s="123"/>
      <c r="GE174" s="123"/>
      <c r="GF174" s="123"/>
      <c r="GG174" s="123"/>
      <c r="GH174" s="123"/>
      <c r="GI174" s="123"/>
      <c r="GJ174" s="123"/>
      <c r="GK174" s="123"/>
      <c r="GL174" s="123"/>
      <c r="GM174" s="123"/>
      <c r="GN174" s="123"/>
      <c r="GO174" s="123"/>
      <c r="GP174" s="123"/>
      <c r="GQ174" s="123"/>
      <c r="GR174" s="123"/>
      <c r="GS174" s="123"/>
      <c r="GT174" s="123"/>
      <c r="GU174" s="123"/>
      <c r="GV174" s="123"/>
      <c r="GW174" s="123"/>
      <c r="GX174" s="123"/>
      <c r="GY174" s="123"/>
      <c r="GZ174" s="123"/>
      <c r="HA174" s="123"/>
      <c r="HB174" s="123"/>
      <c r="HC174" s="123"/>
      <c r="HD174" s="123"/>
      <c r="HE174" s="123"/>
      <c r="HF174" s="123"/>
      <c r="HG174" s="123"/>
      <c r="HH174" s="123"/>
      <c r="HI174" s="123"/>
      <c r="HJ174" s="123"/>
    </row>
    <row r="175" spans="1:218" s="124" customFormat="1" ht="49.5" customHeight="1" x14ac:dyDescent="1.05">
      <c r="A175" s="126"/>
      <c r="B175" s="127"/>
      <c r="C175" s="127"/>
      <c r="D175" s="126"/>
      <c r="E175" s="126"/>
      <c r="F175" s="128"/>
      <c r="G175" s="128"/>
      <c r="H175" s="128"/>
      <c r="I175" s="128"/>
      <c r="J175" s="128"/>
      <c r="K175" s="128"/>
      <c r="L175" s="129">
        <v>3200</v>
      </c>
      <c r="M175" s="130">
        <v>4000</v>
      </c>
      <c r="N175" s="129">
        <v>5600</v>
      </c>
      <c r="O175" s="129">
        <v>71200</v>
      </c>
      <c r="P175" s="129">
        <v>68000</v>
      </c>
      <c r="Q175" s="130">
        <v>84000</v>
      </c>
      <c r="R175" s="129">
        <v>76000</v>
      </c>
      <c r="S175" s="130">
        <v>84000</v>
      </c>
      <c r="T175" s="130">
        <v>80000</v>
      </c>
      <c r="U175" s="130">
        <v>17600</v>
      </c>
      <c r="V175" s="130">
        <v>6400</v>
      </c>
      <c r="W175" s="130">
        <v>7200</v>
      </c>
      <c r="X175" s="131">
        <v>9000</v>
      </c>
      <c r="Y175" s="130">
        <v>8800</v>
      </c>
      <c r="Z175" s="131">
        <v>9600</v>
      </c>
      <c r="AA175" s="130">
        <v>8000</v>
      </c>
      <c r="AB175" s="130">
        <v>84000</v>
      </c>
      <c r="AC175" s="129">
        <v>76000</v>
      </c>
      <c r="AD175" s="129">
        <v>76000</v>
      </c>
      <c r="AE175" s="132"/>
      <c r="AF175" s="126"/>
      <c r="AG175" s="122"/>
      <c r="AH175" s="122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3"/>
      <c r="BY175" s="123"/>
      <c r="BZ175" s="123"/>
      <c r="CA175" s="123"/>
      <c r="CB175" s="123"/>
      <c r="CC175" s="123"/>
      <c r="CD175" s="123"/>
      <c r="CE175" s="123"/>
      <c r="CF175" s="123"/>
      <c r="CG175" s="123"/>
      <c r="CH175" s="123"/>
      <c r="CI175" s="123"/>
      <c r="CJ175" s="123"/>
      <c r="CK175" s="123"/>
      <c r="CL175" s="123"/>
      <c r="CM175" s="123"/>
      <c r="CN175" s="123"/>
      <c r="CO175" s="123"/>
      <c r="CP175" s="123"/>
      <c r="CQ175" s="123"/>
      <c r="CR175" s="123"/>
      <c r="CS175" s="123"/>
      <c r="CT175" s="123"/>
      <c r="CU175" s="123"/>
      <c r="CV175" s="123"/>
      <c r="CW175" s="123"/>
      <c r="CX175" s="123"/>
      <c r="CY175" s="123"/>
      <c r="CZ175" s="123"/>
      <c r="DA175" s="123"/>
      <c r="DB175" s="123"/>
      <c r="DC175" s="123"/>
      <c r="DD175" s="123"/>
      <c r="DE175" s="123"/>
      <c r="DF175" s="123"/>
      <c r="DG175" s="123"/>
      <c r="DH175" s="123"/>
      <c r="DI175" s="123"/>
      <c r="DJ175" s="123"/>
      <c r="DK175" s="123"/>
      <c r="DL175" s="123"/>
      <c r="DM175" s="123"/>
      <c r="DN175" s="123"/>
      <c r="DO175" s="123"/>
      <c r="DP175" s="123"/>
      <c r="DQ175" s="123"/>
      <c r="DR175" s="123"/>
      <c r="DS175" s="123"/>
      <c r="DT175" s="123"/>
      <c r="DU175" s="123"/>
      <c r="DV175" s="123"/>
      <c r="DW175" s="123"/>
      <c r="DX175" s="123"/>
      <c r="DY175" s="123"/>
      <c r="DZ175" s="123"/>
      <c r="EA175" s="123"/>
      <c r="EB175" s="123"/>
      <c r="EC175" s="123"/>
      <c r="ED175" s="123"/>
      <c r="EE175" s="123"/>
      <c r="EF175" s="123"/>
      <c r="EG175" s="123"/>
      <c r="EH175" s="123"/>
      <c r="EI175" s="123"/>
      <c r="EJ175" s="123"/>
      <c r="EK175" s="123"/>
      <c r="EL175" s="123"/>
      <c r="EM175" s="123"/>
      <c r="EN175" s="123"/>
      <c r="EO175" s="123"/>
      <c r="EP175" s="123"/>
      <c r="EQ175" s="123"/>
      <c r="ER175" s="123"/>
      <c r="ES175" s="123"/>
      <c r="ET175" s="123"/>
      <c r="EU175" s="123"/>
      <c r="EV175" s="123"/>
      <c r="EW175" s="123"/>
      <c r="EX175" s="123"/>
      <c r="EY175" s="123"/>
      <c r="EZ175" s="123"/>
      <c r="FA175" s="123"/>
      <c r="FB175" s="123"/>
      <c r="FC175" s="123"/>
      <c r="FD175" s="123"/>
      <c r="FE175" s="123"/>
      <c r="FF175" s="123"/>
      <c r="FG175" s="123"/>
      <c r="FH175" s="123"/>
      <c r="FI175" s="123"/>
      <c r="FJ175" s="123"/>
      <c r="FK175" s="123"/>
      <c r="FL175" s="123"/>
      <c r="FM175" s="123"/>
      <c r="FN175" s="123"/>
      <c r="FO175" s="123"/>
      <c r="FP175" s="123"/>
      <c r="FQ175" s="123"/>
      <c r="FR175" s="123"/>
      <c r="FS175" s="123"/>
      <c r="FT175" s="123"/>
      <c r="FU175" s="123"/>
      <c r="FV175" s="123"/>
      <c r="FW175" s="123"/>
      <c r="FX175" s="123"/>
      <c r="FY175" s="123"/>
      <c r="FZ175" s="123"/>
      <c r="GA175" s="123"/>
      <c r="GB175" s="123"/>
      <c r="GC175" s="123"/>
      <c r="GD175" s="123"/>
      <c r="GE175" s="123"/>
      <c r="GF175" s="123"/>
      <c r="GG175" s="123"/>
      <c r="GH175" s="123"/>
      <c r="GI175" s="123"/>
      <c r="GJ175" s="123"/>
      <c r="GK175" s="123"/>
      <c r="GL175" s="123"/>
      <c r="GM175" s="123"/>
      <c r="GN175" s="123"/>
      <c r="GO175" s="123"/>
      <c r="GP175" s="123"/>
      <c r="GQ175" s="123"/>
      <c r="GR175" s="123"/>
      <c r="GS175" s="123"/>
      <c r="GT175" s="123"/>
      <c r="GU175" s="123"/>
      <c r="GV175" s="123"/>
      <c r="GW175" s="123"/>
      <c r="GX175" s="123"/>
      <c r="GY175" s="123"/>
      <c r="GZ175" s="123"/>
      <c r="HA175" s="123"/>
      <c r="HB175" s="123"/>
      <c r="HC175" s="123"/>
      <c r="HD175" s="123"/>
      <c r="HE175" s="123"/>
      <c r="HF175" s="123"/>
      <c r="HG175" s="123"/>
      <c r="HH175" s="123"/>
      <c r="HI175" s="123"/>
      <c r="HJ175" s="123"/>
    </row>
    <row r="176" spans="1:218" s="141" customFormat="1" ht="155.15" customHeight="1" x14ac:dyDescent="1.05">
      <c r="A176" s="133">
        <v>1</v>
      </c>
      <c r="B176" s="134" t="s">
        <v>560</v>
      </c>
      <c r="C176" s="135">
        <v>281211</v>
      </c>
      <c r="D176" s="133">
        <v>281418</v>
      </c>
      <c r="E176" s="133"/>
      <c r="F176" s="136">
        <v>7</v>
      </c>
      <c r="G176" s="136">
        <v>12</v>
      </c>
      <c r="H176" s="136">
        <v>13</v>
      </c>
      <c r="I176" s="136">
        <v>17</v>
      </c>
      <c r="J176" s="136"/>
      <c r="K176" s="136"/>
      <c r="L176" s="137"/>
      <c r="M176" s="138"/>
      <c r="N176" s="139"/>
      <c r="O176" s="138"/>
      <c r="P176" s="137">
        <v>1</v>
      </c>
      <c r="Q176" s="138"/>
      <c r="R176" s="137"/>
      <c r="S176" s="137"/>
      <c r="T176" s="138">
        <v>1</v>
      </c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7" t="s">
        <v>594</v>
      </c>
      <c r="AG176" s="140">
        <f>D176-C176</f>
        <v>207</v>
      </c>
      <c r="AH176" s="146">
        <v>207</v>
      </c>
    </row>
    <row r="177" spans="1:34" s="141" customFormat="1" ht="130" customHeight="1" x14ac:dyDescent="1.05">
      <c r="A177" s="142">
        <v>2</v>
      </c>
      <c r="B177" s="177" t="s">
        <v>561</v>
      </c>
      <c r="C177" s="184"/>
      <c r="D177" s="179"/>
      <c r="E177" s="179"/>
      <c r="F177" s="180"/>
      <c r="G177" s="180"/>
      <c r="H177" s="180"/>
      <c r="I177" s="180"/>
      <c r="J177" s="180"/>
      <c r="K177" s="180"/>
      <c r="L177" s="181"/>
      <c r="M177" s="182"/>
      <c r="N177" s="182"/>
      <c r="O177" s="182"/>
      <c r="P177" s="181"/>
      <c r="Q177" s="182"/>
      <c r="R177" s="181"/>
      <c r="S177" s="181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1" t="s">
        <v>107</v>
      </c>
      <c r="AG177" s="146">
        <f t="shared" ref="AG177:AG205" si="8">D177-C177</f>
        <v>0</v>
      </c>
      <c r="AH177" s="146" t="s">
        <v>214</v>
      </c>
    </row>
    <row r="178" spans="1:34" s="141" customFormat="1" ht="130" customHeight="1" x14ac:dyDescent="1.05">
      <c r="A178" s="142">
        <v>3</v>
      </c>
      <c r="B178" s="185" t="s">
        <v>562</v>
      </c>
      <c r="C178" s="186"/>
      <c r="D178" s="186"/>
      <c r="E178" s="186"/>
      <c r="F178" s="187"/>
      <c r="G178" s="187"/>
      <c r="H178" s="187"/>
      <c r="I178" s="187"/>
      <c r="J178" s="187"/>
      <c r="K178" s="187"/>
      <c r="L178" s="188"/>
      <c r="M178" s="189"/>
      <c r="N178" s="189"/>
      <c r="O178" s="190"/>
      <c r="P178" s="188"/>
      <c r="Q178" s="189"/>
      <c r="R178" s="188"/>
      <c r="S178" s="188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8" t="s">
        <v>100</v>
      </c>
      <c r="AG178" s="146">
        <f t="shared" si="8"/>
        <v>0</v>
      </c>
      <c r="AH178" s="146" t="s">
        <v>213</v>
      </c>
    </row>
    <row r="179" spans="1:34" s="141" customFormat="1" ht="130" customHeight="1" x14ac:dyDescent="1.05">
      <c r="A179" s="142">
        <v>4</v>
      </c>
      <c r="B179" s="177" t="s">
        <v>563</v>
      </c>
      <c r="C179" s="179"/>
      <c r="D179" s="179"/>
      <c r="E179" s="179"/>
      <c r="F179" s="180"/>
      <c r="G179" s="180"/>
      <c r="H179" s="180"/>
      <c r="I179" s="180"/>
      <c r="J179" s="180"/>
      <c r="K179" s="180"/>
      <c r="L179" s="181"/>
      <c r="M179" s="182"/>
      <c r="N179" s="182"/>
      <c r="O179" s="183"/>
      <c r="P179" s="181"/>
      <c r="Q179" s="182"/>
      <c r="R179" s="181"/>
      <c r="S179" s="181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1" t="s">
        <v>107</v>
      </c>
      <c r="AG179" s="146">
        <f t="shared" si="8"/>
        <v>0</v>
      </c>
      <c r="AH179" s="146" t="s">
        <v>214</v>
      </c>
    </row>
    <row r="180" spans="1:34" s="141" customFormat="1" ht="130" customHeight="1" x14ac:dyDescent="1.05">
      <c r="A180" s="142">
        <v>5</v>
      </c>
      <c r="B180" s="134" t="s">
        <v>564</v>
      </c>
      <c r="C180" s="133">
        <v>281418</v>
      </c>
      <c r="D180" s="135">
        <v>281546</v>
      </c>
      <c r="E180" s="142"/>
      <c r="F180" s="143">
        <v>7</v>
      </c>
      <c r="G180" s="143">
        <v>12</v>
      </c>
      <c r="H180" s="143">
        <v>13</v>
      </c>
      <c r="I180" s="143">
        <v>17</v>
      </c>
      <c r="J180" s="143"/>
      <c r="K180" s="143"/>
      <c r="L180" s="144"/>
      <c r="M180" s="145">
        <v>5</v>
      </c>
      <c r="N180" s="145"/>
      <c r="O180" s="145"/>
      <c r="P180" s="144"/>
      <c r="Q180" s="145"/>
      <c r="R180" s="144"/>
      <c r="S180" s="144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4" t="s">
        <v>618</v>
      </c>
      <c r="AG180" s="146">
        <f t="shared" si="8"/>
        <v>128</v>
      </c>
      <c r="AH180" s="146">
        <v>128</v>
      </c>
    </row>
    <row r="181" spans="1:34" s="141" customFormat="1" ht="130" customHeight="1" x14ac:dyDescent="1.05">
      <c r="A181" s="142">
        <v>6</v>
      </c>
      <c r="B181" s="177" t="s">
        <v>565</v>
      </c>
      <c r="C181" s="179"/>
      <c r="D181" s="179"/>
      <c r="E181" s="179"/>
      <c r="F181" s="180">
        <v>7</v>
      </c>
      <c r="G181" s="180">
        <v>12</v>
      </c>
      <c r="H181" s="180">
        <v>14</v>
      </c>
      <c r="I181" s="180">
        <v>16</v>
      </c>
      <c r="J181" s="180"/>
      <c r="K181" s="180"/>
      <c r="L181" s="181"/>
      <c r="M181" s="182"/>
      <c r="N181" s="182"/>
      <c r="O181" s="183"/>
      <c r="P181" s="181"/>
      <c r="Q181" s="182"/>
      <c r="R181" s="181"/>
      <c r="S181" s="181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1" t="s">
        <v>107</v>
      </c>
      <c r="AG181" s="146">
        <f t="shared" si="8"/>
        <v>0</v>
      </c>
      <c r="AH181" s="146" t="s">
        <v>214</v>
      </c>
    </row>
    <row r="182" spans="1:34" s="141" customFormat="1" ht="130" customHeight="1" x14ac:dyDescent="1.05">
      <c r="A182" s="142">
        <v>7</v>
      </c>
      <c r="B182" s="134" t="s">
        <v>566</v>
      </c>
      <c r="C182" s="135">
        <v>281546</v>
      </c>
      <c r="D182" s="135">
        <v>281989</v>
      </c>
      <c r="E182" s="142"/>
      <c r="F182" s="143">
        <v>7</v>
      </c>
      <c r="G182" s="143">
        <v>12</v>
      </c>
      <c r="H182" s="143">
        <v>13</v>
      </c>
      <c r="I182" s="143">
        <v>17</v>
      </c>
      <c r="J182" s="143"/>
      <c r="K182" s="143"/>
      <c r="L182" s="144"/>
      <c r="M182" s="145"/>
      <c r="N182" s="145">
        <v>1</v>
      </c>
      <c r="O182" s="148"/>
      <c r="P182" s="144"/>
      <c r="Q182" s="145"/>
      <c r="R182" s="144"/>
      <c r="S182" s="144"/>
      <c r="T182" s="145"/>
      <c r="U182" s="145"/>
      <c r="V182" s="145"/>
      <c r="W182" s="145"/>
      <c r="X182" s="148"/>
      <c r="Y182" s="145"/>
      <c r="Z182" s="148"/>
      <c r="AA182" s="145"/>
      <c r="AB182" s="145"/>
      <c r="AC182" s="145"/>
      <c r="AD182" s="145"/>
      <c r="AE182" s="145"/>
      <c r="AF182" s="144" t="s">
        <v>625</v>
      </c>
      <c r="AG182" s="146">
        <f t="shared" si="8"/>
        <v>443</v>
      </c>
      <c r="AH182" s="146">
        <v>443</v>
      </c>
    </row>
    <row r="183" spans="1:34" s="141" customFormat="1" ht="130" customHeight="1" x14ac:dyDescent="1.05">
      <c r="A183" s="142">
        <v>8</v>
      </c>
      <c r="B183" s="177" t="s">
        <v>567</v>
      </c>
      <c r="C183" s="179"/>
      <c r="D183" s="179"/>
      <c r="E183" s="179"/>
      <c r="F183" s="180">
        <v>7</v>
      </c>
      <c r="G183" s="180">
        <v>12</v>
      </c>
      <c r="H183" s="180">
        <v>14</v>
      </c>
      <c r="I183" s="180">
        <v>16</v>
      </c>
      <c r="J183" s="180"/>
      <c r="K183" s="180"/>
      <c r="L183" s="181"/>
      <c r="M183" s="182"/>
      <c r="N183" s="182"/>
      <c r="O183" s="183"/>
      <c r="P183" s="181"/>
      <c r="Q183" s="182"/>
      <c r="R183" s="181"/>
      <c r="S183" s="181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1" t="s">
        <v>107</v>
      </c>
      <c r="AG183" s="146">
        <f t="shared" si="8"/>
        <v>0</v>
      </c>
      <c r="AH183" s="146" t="s">
        <v>214</v>
      </c>
    </row>
    <row r="184" spans="1:34" s="141" customFormat="1" ht="130" customHeight="1" x14ac:dyDescent="1.05">
      <c r="A184" s="142">
        <v>9</v>
      </c>
      <c r="B184" s="177" t="s">
        <v>568</v>
      </c>
      <c r="C184" s="179"/>
      <c r="D184" s="179"/>
      <c r="E184" s="179"/>
      <c r="F184" s="180">
        <v>7</v>
      </c>
      <c r="G184" s="180">
        <v>12</v>
      </c>
      <c r="H184" s="180"/>
      <c r="I184" s="180"/>
      <c r="J184" s="180"/>
      <c r="K184" s="180"/>
      <c r="L184" s="181"/>
      <c r="M184" s="182"/>
      <c r="N184" s="182"/>
      <c r="O184" s="183"/>
      <c r="P184" s="181"/>
      <c r="Q184" s="182"/>
      <c r="R184" s="181"/>
      <c r="S184" s="181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1" t="s">
        <v>107</v>
      </c>
      <c r="AG184" s="146">
        <f t="shared" si="8"/>
        <v>0</v>
      </c>
      <c r="AH184" s="146" t="s">
        <v>214</v>
      </c>
    </row>
    <row r="185" spans="1:34" s="141" customFormat="1" ht="130" customHeight="1" x14ac:dyDescent="1.05">
      <c r="A185" s="142">
        <v>10</v>
      </c>
      <c r="B185" s="185" t="s">
        <v>569</v>
      </c>
      <c r="C185" s="186"/>
      <c r="D185" s="186"/>
      <c r="E185" s="186"/>
      <c r="F185" s="187"/>
      <c r="G185" s="187"/>
      <c r="H185" s="187"/>
      <c r="I185" s="187"/>
      <c r="J185" s="187"/>
      <c r="K185" s="187"/>
      <c r="L185" s="188"/>
      <c r="M185" s="189"/>
      <c r="N185" s="189"/>
      <c r="O185" s="190"/>
      <c r="P185" s="188"/>
      <c r="Q185" s="189"/>
      <c r="R185" s="188"/>
      <c r="S185" s="188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8" t="s">
        <v>100</v>
      </c>
      <c r="AG185" s="146">
        <f t="shared" si="8"/>
        <v>0</v>
      </c>
      <c r="AH185" s="146" t="s">
        <v>213</v>
      </c>
    </row>
    <row r="186" spans="1:34" s="141" customFormat="1" ht="130" customHeight="1" x14ac:dyDescent="1.05">
      <c r="A186" s="142">
        <v>11</v>
      </c>
      <c r="B186" s="134" t="s">
        <v>570</v>
      </c>
      <c r="C186" s="135">
        <v>281989</v>
      </c>
      <c r="D186" s="135">
        <v>282193</v>
      </c>
      <c r="E186" s="142"/>
      <c r="F186" s="143">
        <v>7</v>
      </c>
      <c r="G186" s="143">
        <v>12</v>
      </c>
      <c r="H186" s="143">
        <v>13</v>
      </c>
      <c r="I186" s="143">
        <v>17</v>
      </c>
      <c r="J186" s="143"/>
      <c r="K186" s="143"/>
      <c r="L186" s="144"/>
      <c r="M186" s="145"/>
      <c r="N186" s="148"/>
      <c r="O186" s="148"/>
      <c r="P186" s="144"/>
      <c r="Q186" s="145"/>
      <c r="R186" s="144"/>
      <c r="S186" s="144"/>
      <c r="T186" s="145"/>
      <c r="U186" s="145"/>
      <c r="V186" s="145">
        <v>11</v>
      </c>
      <c r="W186" s="145"/>
      <c r="X186" s="148"/>
      <c r="Y186" s="148"/>
      <c r="Z186" s="148"/>
      <c r="AA186" s="148"/>
      <c r="AB186" s="145"/>
      <c r="AC186" s="145"/>
      <c r="AD186" s="145"/>
      <c r="AE186" s="145"/>
      <c r="AF186" s="144" t="s">
        <v>365</v>
      </c>
      <c r="AG186" s="146">
        <f t="shared" si="8"/>
        <v>204</v>
      </c>
      <c r="AH186" s="146">
        <v>204</v>
      </c>
    </row>
    <row r="187" spans="1:34" s="141" customFormat="1" ht="130" customHeight="1" x14ac:dyDescent="1.05">
      <c r="A187" s="142">
        <v>12</v>
      </c>
      <c r="B187" s="134" t="s">
        <v>571</v>
      </c>
      <c r="C187" s="135">
        <v>282193</v>
      </c>
      <c r="D187" s="142">
        <v>282592</v>
      </c>
      <c r="E187" s="142"/>
      <c r="F187" s="143">
        <v>7</v>
      </c>
      <c r="G187" s="143">
        <v>12</v>
      </c>
      <c r="H187" s="143">
        <v>13</v>
      </c>
      <c r="I187" s="143">
        <v>17</v>
      </c>
      <c r="J187" s="143"/>
      <c r="K187" s="143"/>
      <c r="L187" s="144"/>
      <c r="M187" s="145"/>
      <c r="N187" s="149"/>
      <c r="O187" s="148"/>
      <c r="P187" s="144"/>
      <c r="Q187" s="145"/>
      <c r="R187" s="144">
        <v>2</v>
      </c>
      <c r="S187" s="144"/>
      <c r="T187" s="145"/>
      <c r="U187" s="145"/>
      <c r="V187" s="145"/>
      <c r="W187" s="145"/>
      <c r="X187" s="145"/>
      <c r="Y187" s="145"/>
      <c r="Z187" s="148"/>
      <c r="AA187" s="148"/>
      <c r="AB187" s="145"/>
      <c r="AC187" s="145"/>
      <c r="AD187" s="145">
        <v>4</v>
      </c>
      <c r="AE187" s="145"/>
      <c r="AF187" s="144" t="s">
        <v>351</v>
      </c>
      <c r="AG187" s="146">
        <f t="shared" si="8"/>
        <v>399</v>
      </c>
      <c r="AH187" s="146">
        <v>399</v>
      </c>
    </row>
    <row r="188" spans="1:34" s="141" customFormat="1" ht="130" customHeight="1" x14ac:dyDescent="1.05">
      <c r="A188" s="142">
        <v>13</v>
      </c>
      <c r="B188" s="134" t="s">
        <v>572</v>
      </c>
      <c r="C188" s="142">
        <v>282592</v>
      </c>
      <c r="D188" s="135">
        <v>282993</v>
      </c>
      <c r="E188" s="142"/>
      <c r="F188" s="143">
        <v>7</v>
      </c>
      <c r="G188" s="143">
        <v>12</v>
      </c>
      <c r="H188" s="143">
        <v>13</v>
      </c>
      <c r="I188" s="143">
        <v>17</v>
      </c>
      <c r="J188" s="143"/>
      <c r="K188" s="143"/>
      <c r="L188" s="144"/>
      <c r="M188" s="145"/>
      <c r="N188" s="145"/>
      <c r="O188" s="148"/>
      <c r="P188" s="144">
        <v>2</v>
      </c>
      <c r="Q188" s="145"/>
      <c r="R188" s="144">
        <v>2</v>
      </c>
      <c r="S188" s="144"/>
      <c r="T188" s="145"/>
      <c r="U188" s="145"/>
      <c r="V188" s="145"/>
      <c r="W188" s="145"/>
      <c r="X188" s="148"/>
      <c r="Y188" s="148"/>
      <c r="Z188" s="148"/>
      <c r="AA188" s="148"/>
      <c r="AB188" s="145"/>
      <c r="AC188" s="145">
        <v>8</v>
      </c>
      <c r="AD188" s="145"/>
      <c r="AE188" s="145"/>
      <c r="AF188" s="144" t="s">
        <v>645</v>
      </c>
      <c r="AG188" s="146">
        <f t="shared" si="8"/>
        <v>401</v>
      </c>
      <c r="AH188" s="146">
        <v>401</v>
      </c>
    </row>
    <row r="189" spans="1:34" s="141" customFormat="1" ht="130" customHeight="1" x14ac:dyDescent="1.05">
      <c r="A189" s="142">
        <v>14</v>
      </c>
      <c r="B189" s="134" t="s">
        <v>573</v>
      </c>
      <c r="C189" s="135">
        <v>282993</v>
      </c>
      <c r="D189" s="142">
        <v>283013</v>
      </c>
      <c r="E189" s="142"/>
      <c r="F189" s="143">
        <v>7</v>
      </c>
      <c r="G189" s="143">
        <v>12</v>
      </c>
      <c r="H189" s="143">
        <v>13</v>
      </c>
      <c r="I189" s="143">
        <v>17</v>
      </c>
      <c r="J189" s="143"/>
      <c r="K189" s="143"/>
      <c r="L189" s="144">
        <v>39</v>
      </c>
      <c r="M189" s="144"/>
      <c r="N189" s="145"/>
      <c r="O189" s="148"/>
      <c r="P189" s="144"/>
      <c r="Q189" s="145"/>
      <c r="R189" s="144"/>
      <c r="S189" s="144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4" t="s">
        <v>650</v>
      </c>
      <c r="AG189" s="146">
        <f t="shared" si="8"/>
        <v>20</v>
      </c>
      <c r="AH189" s="146">
        <v>20</v>
      </c>
    </row>
    <row r="190" spans="1:34" s="141" customFormat="1" ht="130" customHeight="1" x14ac:dyDescent="1.05">
      <c r="A190" s="142">
        <v>15</v>
      </c>
      <c r="B190" s="185" t="s">
        <v>574</v>
      </c>
      <c r="C190" s="186"/>
      <c r="D190" s="186"/>
      <c r="E190" s="186"/>
      <c r="F190" s="187"/>
      <c r="G190" s="187"/>
      <c r="H190" s="187"/>
      <c r="I190" s="187"/>
      <c r="J190" s="187"/>
      <c r="K190" s="187"/>
      <c r="L190" s="188"/>
      <c r="M190" s="189"/>
      <c r="N190" s="189"/>
      <c r="O190" s="190"/>
      <c r="P190" s="188"/>
      <c r="Q190" s="189"/>
      <c r="R190" s="188"/>
      <c r="S190" s="188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8" t="s">
        <v>100</v>
      </c>
      <c r="AG190" s="146">
        <f t="shared" si="8"/>
        <v>0</v>
      </c>
      <c r="AH190" s="146" t="s">
        <v>213</v>
      </c>
    </row>
    <row r="191" spans="1:34" s="141" customFormat="1" ht="130" customHeight="1" x14ac:dyDescent="1.05">
      <c r="A191" s="142">
        <v>16</v>
      </c>
      <c r="B191" s="134" t="s">
        <v>575</v>
      </c>
      <c r="C191" s="142">
        <v>283013</v>
      </c>
      <c r="D191" s="142">
        <v>283234</v>
      </c>
      <c r="E191" s="142"/>
      <c r="F191" s="143">
        <v>7</v>
      </c>
      <c r="G191" s="143">
        <v>12</v>
      </c>
      <c r="H191" s="143">
        <v>13</v>
      </c>
      <c r="I191" s="143">
        <v>17</v>
      </c>
      <c r="J191" s="143"/>
      <c r="K191" s="143"/>
      <c r="L191" s="144"/>
      <c r="M191" s="145"/>
      <c r="N191" s="145"/>
      <c r="O191" s="145"/>
      <c r="P191" s="144"/>
      <c r="Q191" s="145"/>
      <c r="R191" s="144"/>
      <c r="S191" s="144"/>
      <c r="T191" s="145"/>
      <c r="U191" s="145"/>
      <c r="V191" s="145"/>
      <c r="W191" s="145">
        <v>13</v>
      </c>
      <c r="X191" s="145"/>
      <c r="Y191" s="145"/>
      <c r="Z191" s="145"/>
      <c r="AA191" s="145"/>
      <c r="AB191" s="145"/>
      <c r="AC191" s="145"/>
      <c r="AD191" s="145"/>
      <c r="AE191" s="145"/>
      <c r="AF191" s="144" t="s">
        <v>624</v>
      </c>
      <c r="AG191" s="146">
        <f t="shared" si="8"/>
        <v>221</v>
      </c>
      <c r="AH191" s="146">
        <v>221</v>
      </c>
    </row>
    <row r="192" spans="1:34" s="141" customFormat="1" ht="130" customHeight="1" x14ac:dyDescent="1.05">
      <c r="A192" s="142">
        <v>17</v>
      </c>
      <c r="B192" s="147" t="s">
        <v>576</v>
      </c>
      <c r="C192" s="142">
        <v>283234</v>
      </c>
      <c r="D192" s="135">
        <v>283355</v>
      </c>
      <c r="E192" s="142"/>
      <c r="F192" s="143">
        <v>7</v>
      </c>
      <c r="G192" s="143">
        <v>12</v>
      </c>
      <c r="H192" s="143">
        <v>13</v>
      </c>
      <c r="I192" s="143">
        <v>17</v>
      </c>
      <c r="J192" s="143"/>
      <c r="K192" s="143"/>
      <c r="L192" s="144"/>
      <c r="M192" s="145"/>
      <c r="N192" s="148"/>
      <c r="O192" s="148"/>
      <c r="P192" s="144"/>
      <c r="Q192" s="145"/>
      <c r="R192" s="144"/>
      <c r="S192" s="144"/>
      <c r="T192" s="145"/>
      <c r="U192" s="145"/>
      <c r="V192" s="145"/>
      <c r="W192" s="145">
        <v>2</v>
      </c>
      <c r="X192" s="148"/>
      <c r="Y192" s="145"/>
      <c r="Z192" s="148"/>
      <c r="AA192" s="145">
        <v>4</v>
      </c>
      <c r="AB192" s="145"/>
      <c r="AC192" s="145"/>
      <c r="AD192" s="145"/>
      <c r="AE192" s="145"/>
      <c r="AF192" s="144" t="s">
        <v>325</v>
      </c>
      <c r="AG192" s="146">
        <f t="shared" si="8"/>
        <v>121</v>
      </c>
      <c r="AH192" s="146">
        <v>121</v>
      </c>
    </row>
    <row r="193" spans="1:218" s="141" customFormat="1" ht="130" customHeight="1" x14ac:dyDescent="1.05">
      <c r="A193" s="142">
        <v>18</v>
      </c>
      <c r="B193" s="147" t="s">
        <v>577</v>
      </c>
      <c r="C193" s="135">
        <v>283355</v>
      </c>
      <c r="D193" s="142">
        <v>283582</v>
      </c>
      <c r="E193" s="142"/>
      <c r="F193" s="143">
        <v>7</v>
      </c>
      <c r="G193" s="143">
        <v>12</v>
      </c>
      <c r="H193" s="143">
        <v>13</v>
      </c>
      <c r="I193" s="143">
        <v>17</v>
      </c>
      <c r="J193" s="143"/>
      <c r="K193" s="143"/>
      <c r="L193" s="144"/>
      <c r="M193" s="145"/>
      <c r="N193" s="145"/>
      <c r="O193" s="148"/>
      <c r="P193" s="144"/>
      <c r="Q193" s="145"/>
      <c r="R193" s="144"/>
      <c r="S193" s="144"/>
      <c r="T193" s="145"/>
      <c r="U193" s="145"/>
      <c r="V193" s="145"/>
      <c r="W193" s="145"/>
      <c r="X193" s="148"/>
      <c r="Y193" s="145">
        <v>12</v>
      </c>
      <c r="Z193" s="148"/>
      <c r="AA193" s="148"/>
      <c r="AB193" s="145"/>
      <c r="AC193" s="145"/>
      <c r="AD193" s="145"/>
      <c r="AE193" s="145"/>
      <c r="AF193" s="144" t="s">
        <v>366</v>
      </c>
      <c r="AG193" s="146">
        <f t="shared" si="8"/>
        <v>227</v>
      </c>
      <c r="AH193" s="146">
        <v>227</v>
      </c>
    </row>
    <row r="194" spans="1:218" s="141" customFormat="1" ht="130" customHeight="1" x14ac:dyDescent="1.05">
      <c r="A194" s="142">
        <v>19</v>
      </c>
      <c r="B194" s="134" t="s">
        <v>578</v>
      </c>
      <c r="C194" s="142">
        <v>283582</v>
      </c>
      <c r="D194" s="135">
        <v>283818</v>
      </c>
      <c r="E194" s="142"/>
      <c r="F194" s="143">
        <v>7</v>
      </c>
      <c r="G194" s="143">
        <v>12</v>
      </c>
      <c r="H194" s="143">
        <v>13</v>
      </c>
      <c r="I194" s="143">
        <v>17</v>
      </c>
      <c r="J194" s="143"/>
      <c r="K194" s="143"/>
      <c r="L194" s="144"/>
      <c r="M194" s="145"/>
      <c r="N194" s="145"/>
      <c r="O194" s="148"/>
      <c r="P194" s="144"/>
      <c r="Q194" s="145"/>
      <c r="R194" s="144"/>
      <c r="S194" s="144"/>
      <c r="T194" s="145"/>
      <c r="U194" s="145"/>
      <c r="V194" s="145"/>
      <c r="W194" s="145"/>
      <c r="X194" s="145"/>
      <c r="Y194" s="145">
        <v>14</v>
      </c>
      <c r="Z194" s="145"/>
      <c r="AA194" s="145"/>
      <c r="AB194" s="145"/>
      <c r="AC194" s="145"/>
      <c r="AD194" s="145"/>
      <c r="AE194" s="145"/>
      <c r="AF194" s="144" t="s">
        <v>652</v>
      </c>
      <c r="AG194" s="146">
        <f t="shared" si="8"/>
        <v>236</v>
      </c>
      <c r="AH194" s="146">
        <v>236</v>
      </c>
    </row>
    <row r="195" spans="1:218" s="141" customFormat="1" ht="130" customHeight="1" x14ac:dyDescent="1.05">
      <c r="A195" s="142">
        <v>20</v>
      </c>
      <c r="B195" s="134" t="s">
        <v>579</v>
      </c>
      <c r="C195" s="135">
        <v>283818</v>
      </c>
      <c r="D195" s="135">
        <v>284061</v>
      </c>
      <c r="E195" s="142"/>
      <c r="F195" s="143">
        <v>7</v>
      </c>
      <c r="G195" s="143">
        <v>12</v>
      </c>
      <c r="H195" s="143">
        <v>13</v>
      </c>
      <c r="I195" s="143">
        <v>17</v>
      </c>
      <c r="J195" s="143"/>
      <c r="K195" s="143"/>
      <c r="L195" s="144"/>
      <c r="M195" s="145"/>
      <c r="N195" s="148"/>
      <c r="O195" s="148"/>
      <c r="P195" s="144"/>
      <c r="Q195" s="145"/>
      <c r="R195" s="144"/>
      <c r="S195" s="144"/>
      <c r="T195" s="145"/>
      <c r="U195" s="145"/>
      <c r="V195" s="145"/>
      <c r="W195" s="145"/>
      <c r="X195" s="145"/>
      <c r="Y195" s="145">
        <v>3</v>
      </c>
      <c r="Z195" s="145">
        <v>4</v>
      </c>
      <c r="AA195" s="145">
        <v>7</v>
      </c>
      <c r="AB195" s="145"/>
      <c r="AC195" s="145"/>
      <c r="AD195" s="145"/>
      <c r="AE195" s="145"/>
      <c r="AF195" s="144" t="s">
        <v>652</v>
      </c>
      <c r="AG195" s="146">
        <f t="shared" si="8"/>
        <v>243</v>
      </c>
      <c r="AH195" s="146">
        <v>243</v>
      </c>
    </row>
    <row r="196" spans="1:218" s="141" customFormat="1" ht="130" customHeight="1" x14ac:dyDescent="1.05">
      <c r="A196" s="142">
        <v>21</v>
      </c>
      <c r="B196" s="134" t="s">
        <v>580</v>
      </c>
      <c r="C196" s="135">
        <v>284061</v>
      </c>
      <c r="D196" s="142">
        <v>284251</v>
      </c>
      <c r="E196" s="142"/>
      <c r="F196" s="143">
        <v>7</v>
      </c>
      <c r="G196" s="143">
        <v>12</v>
      </c>
      <c r="H196" s="143">
        <v>13</v>
      </c>
      <c r="I196" s="143">
        <v>17</v>
      </c>
      <c r="J196" s="143"/>
      <c r="K196" s="143"/>
      <c r="L196" s="144">
        <v>8</v>
      </c>
      <c r="M196" s="144"/>
      <c r="N196" s="145"/>
      <c r="O196" s="145"/>
      <c r="P196" s="144"/>
      <c r="Q196" s="145"/>
      <c r="R196" s="144"/>
      <c r="S196" s="144"/>
      <c r="T196" s="145"/>
      <c r="U196" s="145"/>
      <c r="V196" s="145">
        <v>7</v>
      </c>
      <c r="W196" s="145"/>
      <c r="X196" s="145"/>
      <c r="Y196" s="145"/>
      <c r="Z196" s="145">
        <v>5</v>
      </c>
      <c r="AA196" s="145"/>
      <c r="AB196" s="145"/>
      <c r="AC196" s="145"/>
      <c r="AD196" s="145"/>
      <c r="AE196" s="145"/>
      <c r="AF196" s="144" t="s">
        <v>663</v>
      </c>
      <c r="AG196" s="146">
        <f t="shared" si="8"/>
        <v>190</v>
      </c>
      <c r="AH196" s="146">
        <v>190</v>
      </c>
    </row>
    <row r="197" spans="1:218" s="141" customFormat="1" ht="130" customHeight="1" x14ac:dyDescent="1.05">
      <c r="A197" s="142">
        <v>22</v>
      </c>
      <c r="B197" s="134" t="s">
        <v>581</v>
      </c>
      <c r="C197" s="142">
        <v>284251</v>
      </c>
      <c r="D197" s="142">
        <v>284539</v>
      </c>
      <c r="E197" s="142"/>
      <c r="F197" s="143">
        <v>7</v>
      </c>
      <c r="G197" s="143">
        <v>12</v>
      </c>
      <c r="H197" s="143">
        <v>13</v>
      </c>
      <c r="I197" s="143">
        <v>17</v>
      </c>
      <c r="J197" s="143"/>
      <c r="K197" s="143"/>
      <c r="L197" s="144"/>
      <c r="M197" s="145"/>
      <c r="N197" s="145">
        <v>8</v>
      </c>
      <c r="O197" s="145"/>
      <c r="P197" s="144"/>
      <c r="Q197" s="145"/>
      <c r="R197" s="144"/>
      <c r="S197" s="144"/>
      <c r="T197" s="145">
        <v>1</v>
      </c>
      <c r="U197" s="145"/>
      <c r="V197" s="145"/>
      <c r="W197" s="145"/>
      <c r="X197" s="145"/>
      <c r="Y197" s="145"/>
      <c r="Z197" s="148"/>
      <c r="AA197" s="145"/>
      <c r="AB197" s="145">
        <v>4</v>
      </c>
      <c r="AC197" s="145"/>
      <c r="AD197" s="145"/>
      <c r="AE197" s="145"/>
      <c r="AF197" s="144" t="s">
        <v>679</v>
      </c>
      <c r="AG197" s="146">
        <f t="shared" si="8"/>
        <v>288</v>
      </c>
      <c r="AH197" s="146">
        <v>288</v>
      </c>
    </row>
    <row r="198" spans="1:218" s="141" customFormat="1" ht="200.5" customHeight="1" x14ac:dyDescent="1.05">
      <c r="A198" s="142">
        <v>23</v>
      </c>
      <c r="B198" s="134" t="s">
        <v>582</v>
      </c>
      <c r="C198" s="142">
        <v>284539</v>
      </c>
      <c r="D198" s="135">
        <v>284971</v>
      </c>
      <c r="E198" s="142"/>
      <c r="F198" s="143">
        <v>7</v>
      </c>
      <c r="G198" s="143">
        <v>12</v>
      </c>
      <c r="H198" s="143">
        <v>13</v>
      </c>
      <c r="I198" s="143">
        <v>17</v>
      </c>
      <c r="J198" s="143"/>
      <c r="K198" s="143"/>
      <c r="L198" s="144"/>
      <c r="M198" s="145"/>
      <c r="N198" s="145"/>
      <c r="O198" s="145">
        <v>2</v>
      </c>
      <c r="P198" s="144"/>
      <c r="Q198" s="145">
        <v>1</v>
      </c>
      <c r="R198" s="144"/>
      <c r="S198" s="144"/>
      <c r="T198" s="145">
        <v>1</v>
      </c>
      <c r="U198" s="145"/>
      <c r="V198" s="145"/>
      <c r="W198" s="145"/>
      <c r="X198" s="148"/>
      <c r="Y198" s="148"/>
      <c r="Z198" s="148"/>
      <c r="AA198" s="148"/>
      <c r="AB198" s="145">
        <v>4</v>
      </c>
      <c r="AC198" s="145"/>
      <c r="AD198" s="145"/>
      <c r="AE198" s="145"/>
      <c r="AF198" s="144" t="s">
        <v>670</v>
      </c>
      <c r="AG198" s="146">
        <f t="shared" si="8"/>
        <v>432</v>
      </c>
      <c r="AH198" s="146">
        <v>432</v>
      </c>
    </row>
    <row r="199" spans="1:218" s="141" customFormat="1" ht="130" customHeight="1" x14ac:dyDescent="1.05">
      <c r="A199" s="142">
        <v>24</v>
      </c>
      <c r="B199" s="185" t="s">
        <v>583</v>
      </c>
      <c r="C199" s="186"/>
      <c r="D199" s="186"/>
      <c r="E199" s="186"/>
      <c r="F199" s="187"/>
      <c r="G199" s="187"/>
      <c r="H199" s="187"/>
      <c r="I199" s="187"/>
      <c r="J199" s="187"/>
      <c r="K199" s="187"/>
      <c r="L199" s="188"/>
      <c r="M199" s="189"/>
      <c r="N199" s="189"/>
      <c r="O199" s="190"/>
      <c r="P199" s="188"/>
      <c r="Q199" s="189"/>
      <c r="R199" s="188"/>
      <c r="S199" s="188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8" t="s">
        <v>100</v>
      </c>
      <c r="AG199" s="146">
        <f t="shared" si="8"/>
        <v>0</v>
      </c>
      <c r="AH199" s="146" t="s">
        <v>213</v>
      </c>
    </row>
    <row r="200" spans="1:218" s="141" customFormat="1" ht="130" customHeight="1" x14ac:dyDescent="1.05">
      <c r="A200" s="142">
        <v>25</v>
      </c>
      <c r="B200" s="177" t="s">
        <v>584</v>
      </c>
      <c r="C200" s="179"/>
      <c r="D200" s="179"/>
      <c r="E200" s="179"/>
      <c r="F200" s="180">
        <v>7</v>
      </c>
      <c r="G200" s="180">
        <v>12</v>
      </c>
      <c r="H200" s="180">
        <v>14</v>
      </c>
      <c r="I200" s="180">
        <v>16</v>
      </c>
      <c r="J200" s="180"/>
      <c r="K200" s="180"/>
      <c r="L200" s="181"/>
      <c r="M200" s="182"/>
      <c r="N200" s="182"/>
      <c r="O200" s="183"/>
      <c r="P200" s="181"/>
      <c r="Q200" s="182"/>
      <c r="R200" s="181"/>
      <c r="S200" s="181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1" t="s">
        <v>107</v>
      </c>
      <c r="AG200" s="146">
        <f t="shared" si="8"/>
        <v>0</v>
      </c>
      <c r="AH200" s="146" t="s">
        <v>214</v>
      </c>
    </row>
    <row r="201" spans="1:218" s="141" customFormat="1" ht="130" customHeight="1" x14ac:dyDescent="1.05">
      <c r="A201" s="142">
        <v>26</v>
      </c>
      <c r="B201" s="177" t="s">
        <v>585</v>
      </c>
      <c r="C201" s="179"/>
      <c r="D201" s="179"/>
      <c r="E201" s="179"/>
      <c r="F201" s="180">
        <v>7</v>
      </c>
      <c r="G201" s="180">
        <v>12</v>
      </c>
      <c r="H201" s="180">
        <v>14</v>
      </c>
      <c r="I201" s="180">
        <v>16</v>
      </c>
      <c r="J201" s="180"/>
      <c r="K201" s="180"/>
      <c r="L201" s="181"/>
      <c r="M201" s="182"/>
      <c r="N201" s="182"/>
      <c r="O201" s="183"/>
      <c r="P201" s="181"/>
      <c r="Q201" s="182"/>
      <c r="R201" s="181"/>
      <c r="S201" s="181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1" t="s">
        <v>107</v>
      </c>
      <c r="AG201" s="146">
        <f t="shared" si="8"/>
        <v>0</v>
      </c>
      <c r="AH201" s="146" t="s">
        <v>214</v>
      </c>
    </row>
    <row r="202" spans="1:218" s="141" customFormat="1" ht="130" customHeight="1" x14ac:dyDescent="1.05">
      <c r="A202" s="142">
        <v>27</v>
      </c>
      <c r="B202" s="177" t="s">
        <v>586</v>
      </c>
      <c r="C202" s="179"/>
      <c r="D202" s="179"/>
      <c r="E202" s="179"/>
      <c r="F202" s="180">
        <v>7</v>
      </c>
      <c r="G202" s="180">
        <v>12</v>
      </c>
      <c r="H202" s="180">
        <v>14</v>
      </c>
      <c r="I202" s="180">
        <v>16</v>
      </c>
      <c r="J202" s="180"/>
      <c r="K202" s="180"/>
      <c r="L202" s="181"/>
      <c r="M202" s="182"/>
      <c r="N202" s="182"/>
      <c r="O202" s="183"/>
      <c r="P202" s="181"/>
      <c r="Q202" s="182"/>
      <c r="R202" s="181"/>
      <c r="S202" s="181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1" t="s">
        <v>107</v>
      </c>
      <c r="AG202" s="146">
        <f t="shared" si="8"/>
        <v>0</v>
      </c>
      <c r="AH202" s="146" t="s">
        <v>214</v>
      </c>
    </row>
    <row r="203" spans="1:218" s="141" customFormat="1" ht="130" customHeight="1" x14ac:dyDescent="1.05">
      <c r="A203" s="142">
        <v>28</v>
      </c>
      <c r="B203" s="177" t="s">
        <v>587</v>
      </c>
      <c r="C203" s="179"/>
      <c r="D203" s="179"/>
      <c r="E203" s="179"/>
      <c r="F203" s="180">
        <v>7</v>
      </c>
      <c r="G203" s="180">
        <v>12</v>
      </c>
      <c r="H203" s="180">
        <v>14</v>
      </c>
      <c r="I203" s="180">
        <v>16</v>
      </c>
      <c r="J203" s="180"/>
      <c r="K203" s="180"/>
      <c r="L203" s="181"/>
      <c r="M203" s="182"/>
      <c r="N203" s="182"/>
      <c r="O203" s="183"/>
      <c r="P203" s="181"/>
      <c r="Q203" s="182"/>
      <c r="R203" s="181"/>
      <c r="S203" s="181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1" t="s">
        <v>107</v>
      </c>
      <c r="AG203" s="146">
        <f t="shared" si="8"/>
        <v>0</v>
      </c>
      <c r="AH203" s="146" t="s">
        <v>214</v>
      </c>
    </row>
    <row r="204" spans="1:218" s="141" customFormat="1" ht="130" customHeight="1" x14ac:dyDescent="1.05">
      <c r="A204" s="142">
        <v>29</v>
      </c>
      <c r="B204" s="177" t="s">
        <v>588</v>
      </c>
      <c r="C204" s="179"/>
      <c r="D204" s="179"/>
      <c r="E204" s="179"/>
      <c r="F204" s="180">
        <v>7</v>
      </c>
      <c r="G204" s="180">
        <v>12</v>
      </c>
      <c r="H204" s="180">
        <v>14</v>
      </c>
      <c r="I204" s="180">
        <v>16</v>
      </c>
      <c r="J204" s="180"/>
      <c r="K204" s="180"/>
      <c r="L204" s="181"/>
      <c r="M204" s="182"/>
      <c r="N204" s="182"/>
      <c r="O204" s="183"/>
      <c r="P204" s="181"/>
      <c r="Q204" s="182"/>
      <c r="R204" s="181"/>
      <c r="S204" s="181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1" t="s">
        <v>107</v>
      </c>
      <c r="AG204" s="146">
        <f t="shared" si="8"/>
        <v>0</v>
      </c>
      <c r="AH204" s="146" t="s">
        <v>214</v>
      </c>
    </row>
    <row r="205" spans="1:218" s="141" customFormat="1" ht="130" customHeight="1" thickBot="1" x14ac:dyDescent="1.1000000000000001">
      <c r="A205" s="142">
        <v>30</v>
      </c>
      <c r="B205" s="177" t="s">
        <v>589</v>
      </c>
      <c r="C205" s="179"/>
      <c r="D205" s="179"/>
      <c r="E205" s="179"/>
      <c r="F205" s="180">
        <v>7</v>
      </c>
      <c r="G205" s="180">
        <v>12</v>
      </c>
      <c r="H205" s="180"/>
      <c r="I205" s="180"/>
      <c r="J205" s="180"/>
      <c r="K205" s="180"/>
      <c r="L205" s="181"/>
      <c r="M205" s="182"/>
      <c r="N205" s="182"/>
      <c r="O205" s="183"/>
      <c r="P205" s="181"/>
      <c r="Q205" s="182"/>
      <c r="R205" s="181"/>
      <c r="S205" s="181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1" t="s">
        <v>107</v>
      </c>
      <c r="AG205" s="146">
        <f t="shared" si="8"/>
        <v>0</v>
      </c>
      <c r="AH205" s="146" t="s">
        <v>214</v>
      </c>
    </row>
    <row r="206" spans="1:218" s="160" customFormat="1" ht="57.5" thickTop="1" thickBot="1" x14ac:dyDescent="1.1000000000000001">
      <c r="A206" s="350" t="s">
        <v>22</v>
      </c>
      <c r="B206" s="351"/>
      <c r="C206" s="150"/>
      <c r="D206" s="151"/>
      <c r="E206" s="152"/>
      <c r="F206" s="153"/>
      <c r="G206" s="154"/>
      <c r="H206" s="154"/>
      <c r="I206" s="154"/>
      <c r="J206" s="154"/>
      <c r="K206" s="155"/>
      <c r="L206" s="156">
        <f t="shared" ref="L206:AD206" si="9">SUM(L176:L205)</f>
        <v>47</v>
      </c>
      <c r="M206" s="157">
        <f t="shared" si="9"/>
        <v>5</v>
      </c>
      <c r="N206" s="158">
        <f t="shared" si="9"/>
        <v>9</v>
      </c>
      <c r="O206" s="158">
        <f t="shared" si="9"/>
        <v>2</v>
      </c>
      <c r="P206" s="156">
        <f t="shared" si="9"/>
        <v>3</v>
      </c>
      <c r="Q206" s="157">
        <f t="shared" si="9"/>
        <v>1</v>
      </c>
      <c r="R206" s="156">
        <f t="shared" si="9"/>
        <v>4</v>
      </c>
      <c r="S206" s="156">
        <f t="shared" si="9"/>
        <v>0</v>
      </c>
      <c r="T206" s="157">
        <f t="shared" si="9"/>
        <v>3</v>
      </c>
      <c r="U206" s="157">
        <f t="shared" si="9"/>
        <v>0</v>
      </c>
      <c r="V206" s="157">
        <f t="shared" si="9"/>
        <v>18</v>
      </c>
      <c r="W206" s="157">
        <f t="shared" si="9"/>
        <v>15</v>
      </c>
      <c r="X206" s="159">
        <f t="shared" si="9"/>
        <v>0</v>
      </c>
      <c r="Y206" s="157">
        <f t="shared" si="9"/>
        <v>29</v>
      </c>
      <c r="Z206" s="157">
        <f t="shared" si="9"/>
        <v>9</v>
      </c>
      <c r="AA206" s="157">
        <f t="shared" si="9"/>
        <v>11</v>
      </c>
      <c r="AB206" s="157">
        <f t="shared" si="9"/>
        <v>8</v>
      </c>
      <c r="AC206" s="157">
        <f t="shared" si="9"/>
        <v>8</v>
      </c>
      <c r="AD206" s="157">
        <f t="shared" si="9"/>
        <v>4</v>
      </c>
      <c r="AE206" s="156">
        <f>SUM(AE175:AE205)</f>
        <v>0</v>
      </c>
      <c r="AF206" s="156"/>
      <c r="AG206" s="146"/>
      <c r="AH206" s="146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41"/>
      <c r="BL206" s="141"/>
      <c r="BM206" s="141"/>
      <c r="BN206" s="141"/>
      <c r="BO206" s="141"/>
      <c r="BP206" s="141"/>
      <c r="BQ206" s="141"/>
      <c r="BR206" s="141"/>
      <c r="BS206" s="141"/>
      <c r="BT206" s="141"/>
      <c r="BU206" s="141"/>
      <c r="BV206" s="141"/>
      <c r="BW206" s="141"/>
      <c r="BX206" s="141"/>
      <c r="BY206" s="141"/>
      <c r="BZ206" s="141"/>
      <c r="CA206" s="141"/>
      <c r="CB206" s="141"/>
      <c r="CC206" s="141"/>
      <c r="CD206" s="141"/>
      <c r="CE206" s="141"/>
      <c r="CF206" s="141"/>
      <c r="CG206" s="141"/>
      <c r="CH206" s="141"/>
      <c r="CI206" s="141"/>
      <c r="CJ206" s="141"/>
      <c r="CK206" s="141"/>
      <c r="CL206" s="141"/>
      <c r="CM206" s="141"/>
      <c r="CN206" s="141"/>
      <c r="CO206" s="141"/>
      <c r="CP206" s="141"/>
      <c r="CQ206" s="141"/>
      <c r="CR206" s="141"/>
      <c r="CS206" s="141"/>
      <c r="CT206" s="141"/>
      <c r="CU206" s="141"/>
      <c r="CV206" s="141"/>
      <c r="CW206" s="141"/>
      <c r="CX206" s="141"/>
      <c r="CY206" s="141"/>
      <c r="CZ206" s="141"/>
      <c r="DA206" s="141"/>
      <c r="DB206" s="141"/>
      <c r="DC206" s="141"/>
      <c r="DD206" s="141"/>
      <c r="DE206" s="141"/>
      <c r="DF206" s="141"/>
      <c r="DG206" s="141"/>
      <c r="DH206" s="141"/>
      <c r="DI206" s="141"/>
      <c r="DJ206" s="141"/>
      <c r="DK206" s="141"/>
      <c r="DL206" s="141"/>
      <c r="DM206" s="141"/>
      <c r="DN206" s="141"/>
      <c r="DO206" s="141"/>
      <c r="DP206" s="141"/>
      <c r="DQ206" s="141"/>
      <c r="DR206" s="141"/>
      <c r="DS206" s="141"/>
      <c r="DT206" s="141"/>
      <c r="DU206" s="141"/>
      <c r="DV206" s="141"/>
      <c r="DW206" s="141"/>
      <c r="DX206" s="141"/>
      <c r="DY206" s="141"/>
      <c r="DZ206" s="141"/>
      <c r="EA206" s="141"/>
      <c r="EB206" s="141"/>
      <c r="EC206" s="141"/>
      <c r="ED206" s="141"/>
      <c r="EE206" s="141"/>
      <c r="EF206" s="141"/>
      <c r="EG206" s="141"/>
      <c r="EH206" s="141"/>
      <c r="EI206" s="141"/>
      <c r="EJ206" s="141"/>
      <c r="EK206" s="141"/>
      <c r="EL206" s="141"/>
      <c r="EM206" s="141"/>
      <c r="EN206" s="141"/>
      <c r="EO206" s="141"/>
      <c r="EP206" s="141"/>
      <c r="EQ206" s="141"/>
      <c r="ER206" s="141"/>
      <c r="ES206" s="141"/>
      <c r="ET206" s="141"/>
      <c r="EU206" s="141"/>
      <c r="EV206" s="141"/>
      <c r="EW206" s="141"/>
      <c r="EX206" s="141"/>
      <c r="EY206" s="141"/>
      <c r="EZ206" s="141"/>
      <c r="FA206" s="141"/>
      <c r="FB206" s="141"/>
      <c r="FC206" s="141"/>
      <c r="FD206" s="141"/>
      <c r="FE206" s="141"/>
      <c r="FF206" s="141"/>
      <c r="FG206" s="141"/>
      <c r="FH206" s="141"/>
      <c r="FI206" s="141"/>
      <c r="FJ206" s="141"/>
      <c r="FK206" s="141"/>
      <c r="FL206" s="141"/>
      <c r="FM206" s="141"/>
      <c r="FN206" s="141"/>
      <c r="FO206" s="141"/>
      <c r="FP206" s="141"/>
      <c r="FQ206" s="141"/>
      <c r="FR206" s="141"/>
      <c r="FS206" s="141"/>
      <c r="FT206" s="141"/>
      <c r="FU206" s="141"/>
      <c r="FV206" s="141"/>
      <c r="FW206" s="141"/>
      <c r="FX206" s="141"/>
      <c r="FY206" s="141"/>
      <c r="FZ206" s="141"/>
      <c r="GA206" s="141"/>
      <c r="GB206" s="141"/>
      <c r="GC206" s="141"/>
      <c r="GD206" s="141"/>
      <c r="GE206" s="141"/>
      <c r="GF206" s="141"/>
      <c r="GG206" s="141"/>
      <c r="GH206" s="141"/>
      <c r="GI206" s="141"/>
      <c r="GJ206" s="141"/>
      <c r="GK206" s="141"/>
      <c r="GL206" s="141"/>
      <c r="GM206" s="141"/>
      <c r="GN206" s="141"/>
      <c r="GO206" s="141"/>
      <c r="GP206" s="141"/>
      <c r="GQ206" s="141"/>
      <c r="GR206" s="141"/>
      <c r="GS206" s="141"/>
      <c r="GT206" s="141"/>
      <c r="GU206" s="141"/>
      <c r="GV206" s="141"/>
      <c r="GW206" s="141"/>
      <c r="GX206" s="141"/>
      <c r="GY206" s="141"/>
      <c r="GZ206" s="141"/>
      <c r="HA206" s="141"/>
      <c r="HB206" s="141"/>
      <c r="HC206" s="141"/>
      <c r="HD206" s="141"/>
      <c r="HE206" s="141"/>
      <c r="HF206" s="141"/>
      <c r="HG206" s="141"/>
      <c r="HH206" s="141"/>
      <c r="HI206" s="141"/>
      <c r="HJ206" s="141"/>
    </row>
    <row r="207" spans="1:218" s="160" customFormat="1" ht="47.25" customHeight="1" thickTop="1" thickBot="1" x14ac:dyDescent="1.1000000000000001">
      <c r="A207" s="352"/>
      <c r="B207" s="353"/>
      <c r="C207" s="161"/>
      <c r="D207" s="162"/>
      <c r="E207" s="163"/>
      <c r="F207" s="356"/>
      <c r="G207" s="357"/>
      <c r="H207" s="357"/>
      <c r="I207" s="357"/>
      <c r="J207" s="357"/>
      <c r="K207" s="162"/>
      <c r="L207" s="348" t="s">
        <v>30</v>
      </c>
      <c r="M207" s="340" t="s">
        <v>46</v>
      </c>
      <c r="N207" s="348" t="s">
        <v>168</v>
      </c>
      <c r="O207" s="348" t="s">
        <v>611</v>
      </c>
      <c r="P207" s="340" t="s">
        <v>35</v>
      </c>
      <c r="Q207" s="384" t="s">
        <v>28</v>
      </c>
      <c r="R207" s="340" t="s">
        <v>53</v>
      </c>
      <c r="S207" s="340" t="s">
        <v>57</v>
      </c>
      <c r="T207" s="340" t="s">
        <v>58</v>
      </c>
      <c r="U207" s="340" t="s">
        <v>234</v>
      </c>
      <c r="V207" s="340" t="s">
        <v>193</v>
      </c>
      <c r="W207" s="340" t="s">
        <v>333</v>
      </c>
      <c r="X207" s="348" t="s">
        <v>137</v>
      </c>
      <c r="Y207" s="340" t="s">
        <v>34</v>
      </c>
      <c r="Z207" s="340" t="s">
        <v>328</v>
      </c>
      <c r="AA207" s="340" t="s">
        <v>313</v>
      </c>
      <c r="AB207" s="340" t="s">
        <v>199</v>
      </c>
      <c r="AC207" s="340" t="s">
        <v>535</v>
      </c>
      <c r="AD207" s="340" t="s">
        <v>67</v>
      </c>
      <c r="AE207" s="342"/>
      <c r="AF207" s="340" t="s">
        <v>23</v>
      </c>
      <c r="AG207" s="146"/>
      <c r="AH207" s="146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  <c r="BI207" s="141"/>
      <c r="BJ207" s="141"/>
      <c r="BK207" s="141"/>
      <c r="BL207" s="141"/>
      <c r="BM207" s="141"/>
      <c r="BN207" s="141"/>
      <c r="BO207" s="141"/>
      <c r="BP207" s="141"/>
      <c r="BQ207" s="141"/>
      <c r="BR207" s="141"/>
      <c r="BS207" s="141"/>
      <c r="BT207" s="141"/>
      <c r="BU207" s="141"/>
      <c r="BV207" s="141"/>
      <c r="BW207" s="141"/>
      <c r="BX207" s="141"/>
      <c r="BY207" s="141"/>
      <c r="BZ207" s="141"/>
      <c r="CA207" s="141"/>
      <c r="CB207" s="141"/>
      <c r="CC207" s="141"/>
      <c r="CD207" s="141"/>
      <c r="CE207" s="141"/>
      <c r="CF207" s="141"/>
      <c r="CG207" s="141"/>
      <c r="CH207" s="141"/>
      <c r="CI207" s="141"/>
      <c r="CJ207" s="141"/>
      <c r="CK207" s="141"/>
      <c r="CL207" s="141"/>
      <c r="CM207" s="141"/>
      <c r="CN207" s="141"/>
      <c r="CO207" s="141"/>
      <c r="CP207" s="141"/>
      <c r="CQ207" s="141"/>
      <c r="CR207" s="141"/>
      <c r="CS207" s="141"/>
      <c r="CT207" s="141"/>
      <c r="CU207" s="141"/>
      <c r="CV207" s="141"/>
      <c r="CW207" s="141"/>
      <c r="CX207" s="141"/>
      <c r="CY207" s="141"/>
      <c r="CZ207" s="141"/>
      <c r="DA207" s="141"/>
      <c r="DB207" s="141"/>
      <c r="DC207" s="141"/>
      <c r="DD207" s="141"/>
      <c r="DE207" s="141"/>
      <c r="DF207" s="141"/>
      <c r="DG207" s="141"/>
      <c r="DH207" s="141"/>
      <c r="DI207" s="141"/>
      <c r="DJ207" s="141"/>
      <c r="DK207" s="141"/>
      <c r="DL207" s="141"/>
      <c r="DM207" s="141"/>
      <c r="DN207" s="141"/>
      <c r="DO207" s="141"/>
      <c r="DP207" s="141"/>
      <c r="DQ207" s="141"/>
      <c r="DR207" s="141"/>
      <c r="DS207" s="141"/>
      <c r="DT207" s="141"/>
      <c r="DU207" s="141"/>
      <c r="DV207" s="141"/>
      <c r="DW207" s="141"/>
      <c r="DX207" s="141"/>
      <c r="DY207" s="141"/>
      <c r="DZ207" s="141"/>
      <c r="EA207" s="141"/>
      <c r="EB207" s="141"/>
      <c r="EC207" s="141"/>
      <c r="ED207" s="141"/>
      <c r="EE207" s="141"/>
      <c r="EF207" s="141"/>
      <c r="EG207" s="141"/>
      <c r="EH207" s="141"/>
      <c r="EI207" s="141"/>
      <c r="EJ207" s="141"/>
      <c r="EK207" s="141"/>
      <c r="EL207" s="141"/>
      <c r="EM207" s="141"/>
      <c r="EN207" s="141"/>
      <c r="EO207" s="141"/>
      <c r="EP207" s="141"/>
      <c r="EQ207" s="141"/>
      <c r="ER207" s="141"/>
      <c r="ES207" s="141"/>
      <c r="ET207" s="141"/>
      <c r="EU207" s="141"/>
      <c r="EV207" s="141"/>
      <c r="EW207" s="141"/>
      <c r="EX207" s="141"/>
      <c r="EY207" s="141"/>
      <c r="EZ207" s="141"/>
      <c r="FA207" s="141"/>
      <c r="FB207" s="141"/>
      <c r="FC207" s="141"/>
      <c r="FD207" s="141"/>
      <c r="FE207" s="141"/>
      <c r="FF207" s="141"/>
      <c r="FG207" s="141"/>
      <c r="FH207" s="141"/>
      <c r="FI207" s="141"/>
      <c r="FJ207" s="141"/>
      <c r="FK207" s="141"/>
      <c r="FL207" s="141"/>
      <c r="FM207" s="141"/>
      <c r="FN207" s="141"/>
      <c r="FO207" s="141"/>
      <c r="FP207" s="141"/>
      <c r="FQ207" s="141"/>
      <c r="FR207" s="141"/>
      <c r="FS207" s="141"/>
      <c r="FT207" s="141"/>
      <c r="FU207" s="141"/>
      <c r="FV207" s="141"/>
      <c r="FW207" s="141"/>
      <c r="FX207" s="141"/>
      <c r="FY207" s="141"/>
      <c r="FZ207" s="141"/>
      <c r="GA207" s="141"/>
      <c r="GB207" s="141"/>
      <c r="GC207" s="141"/>
      <c r="GD207" s="141"/>
      <c r="GE207" s="141"/>
      <c r="GF207" s="141"/>
      <c r="GG207" s="141"/>
      <c r="GH207" s="141"/>
      <c r="GI207" s="141"/>
      <c r="GJ207" s="141"/>
      <c r="GK207" s="141"/>
      <c r="GL207" s="141"/>
      <c r="GM207" s="141"/>
      <c r="GN207" s="141"/>
      <c r="GO207" s="141"/>
      <c r="GP207" s="141"/>
      <c r="GQ207" s="141"/>
      <c r="GR207" s="141"/>
      <c r="GS207" s="141"/>
      <c r="GT207" s="141"/>
      <c r="GU207" s="141"/>
      <c r="GV207" s="141"/>
      <c r="GW207" s="141"/>
      <c r="GX207" s="141"/>
      <c r="GY207" s="141"/>
      <c r="GZ207" s="141"/>
      <c r="HA207" s="141"/>
      <c r="HB207" s="141"/>
      <c r="HC207" s="141"/>
      <c r="HD207" s="141"/>
      <c r="HE207" s="141"/>
      <c r="HF207" s="141"/>
      <c r="HG207" s="141"/>
      <c r="HH207" s="141"/>
      <c r="HI207" s="141"/>
      <c r="HJ207" s="141"/>
    </row>
    <row r="208" spans="1:218" s="160" customFormat="1" ht="194.25" customHeight="1" thickTop="1" x14ac:dyDescent="1.05">
      <c r="A208" s="352"/>
      <c r="B208" s="353"/>
      <c r="C208" s="161"/>
      <c r="D208" s="162"/>
      <c r="E208" s="163"/>
      <c r="F208" s="164"/>
      <c r="G208" s="344"/>
      <c r="H208" s="344"/>
      <c r="I208" s="344"/>
      <c r="J208" s="344"/>
      <c r="K208" s="163"/>
      <c r="L208" s="349"/>
      <c r="M208" s="341"/>
      <c r="N208" s="349"/>
      <c r="O208" s="349"/>
      <c r="P208" s="341"/>
      <c r="Q208" s="385"/>
      <c r="R208" s="341"/>
      <c r="S208" s="341"/>
      <c r="T208" s="341"/>
      <c r="U208" s="341"/>
      <c r="V208" s="341"/>
      <c r="W208" s="341"/>
      <c r="X208" s="349"/>
      <c r="Y208" s="341"/>
      <c r="Z208" s="341"/>
      <c r="AA208" s="341"/>
      <c r="AB208" s="341"/>
      <c r="AC208" s="341"/>
      <c r="AD208" s="341"/>
      <c r="AE208" s="343"/>
      <c r="AF208" s="341"/>
      <c r="AG208" s="146"/>
      <c r="AH208" s="146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  <c r="BK208" s="141"/>
      <c r="BL208" s="141"/>
      <c r="BM208" s="141"/>
      <c r="BN208" s="141"/>
      <c r="BO208" s="141"/>
      <c r="BP208" s="141"/>
      <c r="BQ208" s="141"/>
      <c r="BR208" s="141"/>
      <c r="BS208" s="141"/>
      <c r="BT208" s="141"/>
      <c r="BU208" s="141"/>
      <c r="BV208" s="141"/>
      <c r="BW208" s="141"/>
      <c r="BX208" s="141"/>
      <c r="BY208" s="141"/>
      <c r="BZ208" s="141"/>
      <c r="CA208" s="141"/>
      <c r="CB208" s="141"/>
      <c r="CC208" s="141"/>
      <c r="CD208" s="141"/>
      <c r="CE208" s="141"/>
      <c r="CF208" s="141"/>
      <c r="CG208" s="141"/>
      <c r="CH208" s="141"/>
      <c r="CI208" s="141"/>
      <c r="CJ208" s="141"/>
      <c r="CK208" s="141"/>
      <c r="CL208" s="141"/>
      <c r="CM208" s="141"/>
      <c r="CN208" s="141"/>
      <c r="CO208" s="141"/>
      <c r="CP208" s="141"/>
      <c r="CQ208" s="141"/>
      <c r="CR208" s="141"/>
      <c r="CS208" s="141"/>
      <c r="CT208" s="141"/>
      <c r="CU208" s="141"/>
      <c r="CV208" s="141"/>
      <c r="CW208" s="141"/>
      <c r="CX208" s="141"/>
      <c r="CY208" s="141"/>
      <c r="CZ208" s="141"/>
      <c r="DA208" s="141"/>
      <c r="DB208" s="141"/>
      <c r="DC208" s="141"/>
      <c r="DD208" s="141"/>
      <c r="DE208" s="141"/>
      <c r="DF208" s="141"/>
      <c r="DG208" s="141"/>
      <c r="DH208" s="141"/>
      <c r="DI208" s="141"/>
      <c r="DJ208" s="141"/>
      <c r="DK208" s="141"/>
      <c r="DL208" s="141"/>
      <c r="DM208" s="141"/>
      <c r="DN208" s="141"/>
      <c r="DO208" s="141"/>
      <c r="DP208" s="141"/>
      <c r="DQ208" s="141"/>
      <c r="DR208" s="141"/>
      <c r="DS208" s="141"/>
      <c r="DT208" s="141"/>
      <c r="DU208" s="141"/>
      <c r="DV208" s="141"/>
      <c r="DW208" s="141"/>
      <c r="DX208" s="141"/>
      <c r="DY208" s="141"/>
      <c r="DZ208" s="141"/>
      <c r="EA208" s="141"/>
      <c r="EB208" s="141"/>
      <c r="EC208" s="141"/>
      <c r="ED208" s="141"/>
      <c r="EE208" s="141"/>
      <c r="EF208" s="141"/>
      <c r="EG208" s="141"/>
      <c r="EH208" s="141"/>
      <c r="EI208" s="141"/>
      <c r="EJ208" s="141"/>
      <c r="EK208" s="141"/>
      <c r="EL208" s="141"/>
      <c r="EM208" s="141"/>
      <c r="EN208" s="141"/>
      <c r="EO208" s="141"/>
      <c r="EP208" s="141"/>
      <c r="EQ208" s="141"/>
      <c r="ER208" s="141"/>
      <c r="ES208" s="141"/>
      <c r="ET208" s="141"/>
      <c r="EU208" s="141"/>
      <c r="EV208" s="141"/>
      <c r="EW208" s="141"/>
      <c r="EX208" s="141"/>
      <c r="EY208" s="141"/>
      <c r="EZ208" s="141"/>
      <c r="FA208" s="141"/>
      <c r="FB208" s="141"/>
      <c r="FC208" s="141"/>
      <c r="FD208" s="141"/>
      <c r="FE208" s="141"/>
      <c r="FF208" s="141"/>
      <c r="FG208" s="141"/>
      <c r="FH208" s="141"/>
      <c r="FI208" s="141"/>
      <c r="FJ208" s="141"/>
      <c r="FK208" s="141"/>
      <c r="FL208" s="141"/>
      <c r="FM208" s="141"/>
      <c r="FN208" s="141"/>
      <c r="FO208" s="141"/>
      <c r="FP208" s="141"/>
      <c r="FQ208" s="141"/>
      <c r="FR208" s="141"/>
      <c r="FS208" s="141"/>
      <c r="FT208" s="141"/>
      <c r="FU208" s="141"/>
      <c r="FV208" s="141"/>
      <c r="FW208" s="141"/>
      <c r="FX208" s="141"/>
      <c r="FY208" s="141"/>
      <c r="FZ208" s="141"/>
      <c r="GA208" s="141"/>
      <c r="GB208" s="141"/>
      <c r="GC208" s="141"/>
      <c r="GD208" s="141"/>
      <c r="GE208" s="141"/>
      <c r="GF208" s="141"/>
      <c r="GG208" s="141"/>
      <c r="GH208" s="141"/>
      <c r="GI208" s="141"/>
      <c r="GJ208" s="141"/>
      <c r="GK208" s="141"/>
      <c r="GL208" s="141"/>
      <c r="GM208" s="141"/>
      <c r="GN208" s="141"/>
      <c r="GO208" s="141"/>
      <c r="GP208" s="141"/>
      <c r="GQ208" s="141"/>
      <c r="GR208" s="141"/>
      <c r="GS208" s="141"/>
      <c r="GT208" s="141"/>
      <c r="GU208" s="141"/>
      <c r="GV208" s="141"/>
      <c r="GW208" s="141"/>
      <c r="GX208" s="141"/>
      <c r="GY208" s="141"/>
      <c r="GZ208" s="141"/>
      <c r="HA208" s="141"/>
      <c r="HB208" s="141"/>
      <c r="HC208" s="141"/>
      <c r="HD208" s="141"/>
      <c r="HE208" s="141"/>
      <c r="HF208" s="141"/>
      <c r="HG208" s="141"/>
      <c r="HH208" s="141"/>
      <c r="HI208" s="141"/>
      <c r="HJ208" s="141"/>
    </row>
    <row r="209" spans="1:218" s="160" customFormat="1" ht="56.5" x14ac:dyDescent="1.05">
      <c r="A209" s="354"/>
      <c r="B209" s="355"/>
      <c r="C209" s="165"/>
      <c r="D209" s="166"/>
      <c r="E209" s="167"/>
      <c r="F209" s="345"/>
      <c r="G209" s="346"/>
      <c r="H209" s="346"/>
      <c r="I209" s="346"/>
      <c r="J209" s="346"/>
      <c r="K209" s="347"/>
      <c r="L209" s="168">
        <f>L206*3200</f>
        <v>150400</v>
      </c>
      <c r="M209" s="169">
        <f>M206*4000</f>
        <v>20000</v>
      </c>
      <c r="N209" s="168">
        <f>N206*5600</f>
        <v>50400</v>
      </c>
      <c r="O209" s="170">
        <f>O206*71200</f>
        <v>142400</v>
      </c>
      <c r="P209" s="168">
        <f>P206*68000</f>
        <v>204000</v>
      </c>
      <c r="Q209" s="171">
        <f>Q206*84000</f>
        <v>84000</v>
      </c>
      <c r="R209" s="168">
        <f>R206*76000</f>
        <v>304000</v>
      </c>
      <c r="S209" s="169">
        <f>S206*84000</f>
        <v>0</v>
      </c>
      <c r="T209" s="169">
        <f>T206*80000</f>
        <v>240000</v>
      </c>
      <c r="U209" s="169">
        <f>U206*17600</f>
        <v>0</v>
      </c>
      <c r="V209" s="169">
        <f>V206*6400</f>
        <v>115200</v>
      </c>
      <c r="W209" s="169">
        <f>W206*7200</f>
        <v>108000</v>
      </c>
      <c r="X209" s="172">
        <f>X206*9000</f>
        <v>0</v>
      </c>
      <c r="Y209" s="169">
        <f>Y206*8800</f>
        <v>255200</v>
      </c>
      <c r="Z209" s="172">
        <f>Z206*9600</f>
        <v>86400</v>
      </c>
      <c r="AA209" s="169">
        <f>AA206*8000</f>
        <v>88000</v>
      </c>
      <c r="AB209" s="169">
        <f>2*84000</f>
        <v>168000</v>
      </c>
      <c r="AC209" s="169"/>
      <c r="AD209" s="168">
        <f>0*76000</f>
        <v>0</v>
      </c>
      <c r="AE209" s="173"/>
      <c r="AF209" s="168">
        <f>SUM(L209:AD209)</f>
        <v>2016000</v>
      </c>
      <c r="AG209" s="146"/>
      <c r="AH209" s="196"/>
    </row>
    <row r="210" spans="1:218" s="117" customFormat="1" ht="56.5" x14ac:dyDescent="1.05">
      <c r="A210" s="372" t="s">
        <v>0</v>
      </c>
      <c r="B210" s="372"/>
      <c r="C210" s="110" t="s">
        <v>1</v>
      </c>
      <c r="D210" s="110" t="s">
        <v>2</v>
      </c>
      <c r="E210" s="110"/>
      <c r="F210" s="110"/>
      <c r="G210" s="110"/>
      <c r="H210" s="110"/>
      <c r="I210" s="110"/>
      <c r="J210" s="110"/>
      <c r="K210" s="110"/>
      <c r="L210" s="111"/>
      <c r="M210" s="112"/>
      <c r="N210" s="113"/>
      <c r="O210" s="114"/>
      <c r="P210" s="111"/>
      <c r="Q210" s="11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4"/>
      <c r="AG210" s="115"/>
      <c r="AH210" s="115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</row>
    <row r="211" spans="1:218" s="117" customFormat="1" ht="58" x14ac:dyDescent="1.05">
      <c r="A211" s="372" t="s">
        <v>3</v>
      </c>
      <c r="B211" s="372"/>
      <c r="C211" s="110" t="s">
        <v>1</v>
      </c>
      <c r="D211" s="175" t="s">
        <v>25</v>
      </c>
      <c r="E211" s="110"/>
      <c r="F211" s="110"/>
      <c r="G211" s="110"/>
      <c r="H211" s="110"/>
      <c r="I211" s="372" t="s">
        <v>590</v>
      </c>
      <c r="J211" s="372"/>
      <c r="K211" s="372"/>
      <c r="L211" s="372"/>
      <c r="M211" s="372"/>
      <c r="N211" s="372"/>
      <c r="O211" s="372"/>
      <c r="P211" s="372"/>
      <c r="Q211" s="372"/>
      <c r="R211" s="372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5"/>
      <c r="AH211" s="115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</row>
    <row r="212" spans="1:218" s="117" customFormat="1" ht="58" x14ac:dyDescent="1.05">
      <c r="A212" s="373" t="s">
        <v>4</v>
      </c>
      <c r="B212" s="373"/>
      <c r="C212" s="110" t="s">
        <v>1</v>
      </c>
      <c r="D212" s="176" t="s">
        <v>42</v>
      </c>
      <c r="E212" s="118"/>
      <c r="F212" s="110"/>
      <c r="G212" s="118"/>
      <c r="H212" s="118"/>
      <c r="I212" s="119"/>
      <c r="J212" s="119"/>
      <c r="K212" s="119"/>
      <c r="L212" s="120"/>
      <c r="M212" s="112"/>
      <c r="N212" s="113"/>
      <c r="O212" s="120"/>
      <c r="P212" s="120"/>
      <c r="Q212" s="112"/>
      <c r="R212" s="120"/>
      <c r="S212" s="120"/>
      <c r="T212" s="120"/>
      <c r="U212" s="120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14"/>
      <c r="AG212" s="115"/>
      <c r="AH212" s="115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</row>
    <row r="213" spans="1:218" s="124" customFormat="1" ht="56.5" x14ac:dyDescent="1.05">
      <c r="A213" s="363" t="s">
        <v>5</v>
      </c>
      <c r="B213" s="363" t="s">
        <v>6</v>
      </c>
      <c r="C213" s="374" t="s">
        <v>7</v>
      </c>
      <c r="D213" s="375"/>
      <c r="E213" s="121" t="s">
        <v>8</v>
      </c>
      <c r="F213" s="376" t="s">
        <v>9</v>
      </c>
      <c r="G213" s="377"/>
      <c r="H213" s="377"/>
      <c r="I213" s="377"/>
      <c r="J213" s="377"/>
      <c r="K213" s="378"/>
      <c r="L213" s="382" t="s">
        <v>10</v>
      </c>
      <c r="M213" s="383"/>
      <c r="N213" s="383"/>
      <c r="O213" s="383"/>
      <c r="P213" s="383"/>
      <c r="Q213" s="383"/>
      <c r="R213" s="383"/>
      <c r="S213" s="383"/>
      <c r="T213" s="383"/>
      <c r="U213" s="383"/>
      <c r="V213" s="383"/>
      <c r="W213" s="383"/>
      <c r="X213" s="383"/>
      <c r="Y213" s="383"/>
      <c r="Z213" s="383"/>
      <c r="AA213" s="383"/>
      <c r="AB213" s="383"/>
      <c r="AC213" s="383"/>
      <c r="AD213" s="383"/>
      <c r="AE213" s="360" t="s">
        <v>11</v>
      </c>
      <c r="AF213" s="360" t="s">
        <v>12</v>
      </c>
      <c r="AG213" s="122"/>
      <c r="AH213" s="122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123"/>
      <c r="CP213" s="123"/>
      <c r="CQ213" s="123"/>
      <c r="CR213" s="123"/>
      <c r="CS213" s="123"/>
      <c r="CT213" s="123"/>
      <c r="CU213" s="123"/>
      <c r="CV213" s="123"/>
      <c r="CW213" s="123"/>
      <c r="CX213" s="123"/>
      <c r="CY213" s="123"/>
      <c r="CZ213" s="123"/>
      <c r="DA213" s="123"/>
      <c r="DB213" s="123"/>
      <c r="DC213" s="123"/>
      <c r="DD213" s="123"/>
      <c r="DE213" s="123"/>
      <c r="DF213" s="123"/>
      <c r="DG213" s="123"/>
      <c r="DH213" s="123"/>
      <c r="DI213" s="123"/>
      <c r="DJ213" s="123"/>
      <c r="DK213" s="123"/>
      <c r="DL213" s="123"/>
      <c r="DM213" s="123"/>
      <c r="DN213" s="123"/>
      <c r="DO213" s="123"/>
      <c r="DP213" s="123"/>
      <c r="DQ213" s="123"/>
      <c r="DR213" s="123"/>
      <c r="DS213" s="123"/>
      <c r="DT213" s="123"/>
      <c r="DU213" s="123"/>
      <c r="DV213" s="123"/>
      <c r="DW213" s="123"/>
      <c r="DX213" s="123"/>
      <c r="DY213" s="123"/>
      <c r="DZ213" s="123"/>
      <c r="EA213" s="123"/>
      <c r="EB213" s="123"/>
      <c r="EC213" s="123"/>
      <c r="ED213" s="123"/>
      <c r="EE213" s="123"/>
      <c r="EF213" s="123"/>
      <c r="EG213" s="123"/>
      <c r="EH213" s="123"/>
      <c r="EI213" s="123"/>
      <c r="EJ213" s="123"/>
      <c r="EK213" s="123"/>
      <c r="EL213" s="123"/>
      <c r="EM213" s="123"/>
      <c r="EN213" s="123"/>
      <c r="EO213" s="123"/>
      <c r="EP213" s="123"/>
      <c r="EQ213" s="123"/>
      <c r="ER213" s="123"/>
      <c r="ES213" s="123"/>
      <c r="ET213" s="123"/>
      <c r="EU213" s="123"/>
      <c r="EV213" s="123"/>
      <c r="EW213" s="123"/>
      <c r="EX213" s="123"/>
      <c r="EY213" s="123"/>
      <c r="EZ213" s="123"/>
      <c r="FA213" s="123"/>
      <c r="FB213" s="123"/>
      <c r="FC213" s="123"/>
      <c r="FD213" s="123"/>
      <c r="FE213" s="123"/>
      <c r="FF213" s="123"/>
      <c r="FG213" s="123"/>
      <c r="FH213" s="123"/>
      <c r="FI213" s="123"/>
      <c r="FJ213" s="123"/>
      <c r="FK213" s="123"/>
      <c r="FL213" s="123"/>
      <c r="FM213" s="123"/>
      <c r="FN213" s="123"/>
      <c r="FO213" s="123"/>
      <c r="FP213" s="123"/>
      <c r="FQ213" s="123"/>
      <c r="FR213" s="123"/>
      <c r="FS213" s="123"/>
      <c r="FT213" s="123"/>
      <c r="FU213" s="123"/>
      <c r="FV213" s="123"/>
      <c r="FW213" s="123"/>
      <c r="FX213" s="123"/>
      <c r="FY213" s="123"/>
      <c r="FZ213" s="123"/>
      <c r="GA213" s="123"/>
      <c r="GB213" s="123"/>
      <c r="GC213" s="123"/>
      <c r="GD213" s="123"/>
      <c r="GE213" s="123"/>
      <c r="GF213" s="123"/>
      <c r="GG213" s="123"/>
      <c r="GH213" s="123"/>
      <c r="GI213" s="123"/>
      <c r="GJ213" s="123"/>
      <c r="GK213" s="123"/>
      <c r="GL213" s="123"/>
      <c r="GM213" s="123"/>
      <c r="GN213" s="123"/>
      <c r="GO213" s="123"/>
      <c r="GP213" s="123"/>
      <c r="GQ213" s="123"/>
      <c r="GR213" s="123"/>
      <c r="GS213" s="123"/>
      <c r="GT213" s="123"/>
      <c r="GU213" s="123"/>
      <c r="GV213" s="123"/>
      <c r="GW213" s="123"/>
      <c r="GX213" s="123"/>
      <c r="GY213" s="123"/>
      <c r="GZ213" s="123"/>
      <c r="HA213" s="123"/>
      <c r="HB213" s="123"/>
      <c r="HC213" s="123"/>
      <c r="HD213" s="123"/>
      <c r="HE213" s="123"/>
      <c r="HF213" s="123"/>
      <c r="HG213" s="123"/>
      <c r="HH213" s="123"/>
      <c r="HI213" s="123"/>
      <c r="HJ213" s="123"/>
    </row>
    <row r="214" spans="1:218" s="124" customFormat="1" ht="45.75" customHeight="1" x14ac:dyDescent="1.05">
      <c r="A214" s="365"/>
      <c r="B214" s="365"/>
      <c r="C214" s="363" t="s">
        <v>13</v>
      </c>
      <c r="D214" s="363" t="s">
        <v>14</v>
      </c>
      <c r="E214" s="365" t="s">
        <v>15</v>
      </c>
      <c r="F214" s="366" t="s">
        <v>16</v>
      </c>
      <c r="G214" s="367"/>
      <c r="H214" s="367"/>
      <c r="I214" s="367"/>
      <c r="J214" s="367"/>
      <c r="K214" s="368"/>
      <c r="L214" s="360" t="s">
        <v>17</v>
      </c>
      <c r="M214" s="360" t="s">
        <v>610</v>
      </c>
      <c r="N214" s="360" t="s">
        <v>312</v>
      </c>
      <c r="O214" s="360" t="s">
        <v>47</v>
      </c>
      <c r="P214" s="360" t="s">
        <v>18</v>
      </c>
      <c r="Q214" s="360" t="s">
        <v>45</v>
      </c>
      <c r="R214" s="360" t="s">
        <v>54</v>
      </c>
      <c r="S214" s="369" t="s">
        <v>56</v>
      </c>
      <c r="T214" s="369" t="s">
        <v>59</v>
      </c>
      <c r="U214" s="360" t="s">
        <v>50</v>
      </c>
      <c r="V214" s="360" t="s">
        <v>488</v>
      </c>
      <c r="W214" s="360" t="s">
        <v>326</v>
      </c>
      <c r="X214" s="360" t="s">
        <v>194</v>
      </c>
      <c r="Y214" s="360" t="s">
        <v>138</v>
      </c>
      <c r="Z214" s="360" t="s">
        <v>32</v>
      </c>
      <c r="AA214" s="360" t="s">
        <v>139</v>
      </c>
      <c r="AB214" s="360" t="s">
        <v>111</v>
      </c>
      <c r="AC214" s="360" t="s">
        <v>535</v>
      </c>
      <c r="AD214" s="360" t="s">
        <v>66</v>
      </c>
      <c r="AE214" s="361"/>
      <c r="AF214" s="361"/>
      <c r="AG214" s="122"/>
      <c r="AH214" s="122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3"/>
      <c r="BY214" s="123"/>
      <c r="BZ214" s="123"/>
      <c r="CA214" s="123"/>
      <c r="CB214" s="123"/>
      <c r="CC214" s="123"/>
      <c r="CD214" s="123"/>
      <c r="CE214" s="123"/>
      <c r="CF214" s="123"/>
      <c r="CG214" s="123"/>
      <c r="CH214" s="123"/>
      <c r="CI214" s="123"/>
      <c r="CJ214" s="123"/>
      <c r="CK214" s="123"/>
      <c r="CL214" s="123"/>
      <c r="CM214" s="123"/>
      <c r="CN214" s="123"/>
      <c r="CO214" s="123"/>
      <c r="CP214" s="123"/>
      <c r="CQ214" s="123"/>
      <c r="CR214" s="123"/>
      <c r="CS214" s="123"/>
      <c r="CT214" s="123"/>
      <c r="CU214" s="123"/>
      <c r="CV214" s="123"/>
      <c r="CW214" s="123"/>
      <c r="CX214" s="123"/>
      <c r="CY214" s="123"/>
      <c r="CZ214" s="123"/>
      <c r="DA214" s="123"/>
      <c r="DB214" s="123"/>
      <c r="DC214" s="123"/>
      <c r="DD214" s="123"/>
      <c r="DE214" s="123"/>
      <c r="DF214" s="123"/>
      <c r="DG214" s="123"/>
      <c r="DH214" s="123"/>
      <c r="DI214" s="123"/>
      <c r="DJ214" s="123"/>
      <c r="DK214" s="123"/>
      <c r="DL214" s="123"/>
      <c r="DM214" s="123"/>
      <c r="DN214" s="123"/>
      <c r="DO214" s="123"/>
      <c r="DP214" s="123"/>
      <c r="DQ214" s="123"/>
      <c r="DR214" s="123"/>
      <c r="DS214" s="123"/>
      <c r="DT214" s="123"/>
      <c r="DU214" s="123"/>
      <c r="DV214" s="123"/>
      <c r="DW214" s="123"/>
      <c r="DX214" s="123"/>
      <c r="DY214" s="123"/>
      <c r="DZ214" s="123"/>
      <c r="EA214" s="123"/>
      <c r="EB214" s="123"/>
      <c r="EC214" s="123"/>
      <c r="ED214" s="123"/>
      <c r="EE214" s="123"/>
      <c r="EF214" s="123"/>
      <c r="EG214" s="123"/>
      <c r="EH214" s="123"/>
      <c r="EI214" s="123"/>
      <c r="EJ214" s="123"/>
      <c r="EK214" s="123"/>
      <c r="EL214" s="123"/>
      <c r="EM214" s="123"/>
      <c r="EN214" s="123"/>
      <c r="EO214" s="123"/>
      <c r="EP214" s="123"/>
      <c r="EQ214" s="123"/>
      <c r="ER214" s="123"/>
      <c r="ES214" s="123"/>
      <c r="ET214" s="123"/>
      <c r="EU214" s="123"/>
      <c r="EV214" s="123"/>
      <c r="EW214" s="123"/>
      <c r="EX214" s="123"/>
      <c r="EY214" s="123"/>
      <c r="EZ214" s="123"/>
      <c r="FA214" s="123"/>
      <c r="FB214" s="123"/>
      <c r="FC214" s="123"/>
      <c r="FD214" s="123"/>
      <c r="FE214" s="123"/>
      <c r="FF214" s="123"/>
      <c r="FG214" s="123"/>
      <c r="FH214" s="123"/>
      <c r="FI214" s="123"/>
      <c r="FJ214" s="123"/>
      <c r="FK214" s="123"/>
      <c r="FL214" s="123"/>
      <c r="FM214" s="123"/>
      <c r="FN214" s="123"/>
      <c r="FO214" s="123"/>
      <c r="FP214" s="123"/>
      <c r="FQ214" s="123"/>
      <c r="FR214" s="123"/>
      <c r="FS214" s="123"/>
      <c r="FT214" s="123"/>
      <c r="FU214" s="123"/>
      <c r="FV214" s="123"/>
      <c r="FW214" s="123"/>
      <c r="FX214" s="123"/>
      <c r="FY214" s="123"/>
      <c r="FZ214" s="123"/>
      <c r="GA214" s="123"/>
      <c r="GB214" s="123"/>
      <c r="GC214" s="123"/>
      <c r="GD214" s="123"/>
      <c r="GE214" s="123"/>
      <c r="GF214" s="123"/>
      <c r="GG214" s="123"/>
      <c r="GH214" s="123"/>
      <c r="GI214" s="123"/>
      <c r="GJ214" s="123"/>
      <c r="GK214" s="123"/>
      <c r="GL214" s="123"/>
      <c r="GM214" s="123"/>
      <c r="GN214" s="123"/>
      <c r="GO214" s="123"/>
      <c r="GP214" s="123"/>
      <c r="GQ214" s="123"/>
      <c r="GR214" s="123"/>
      <c r="GS214" s="123"/>
      <c r="GT214" s="123"/>
      <c r="GU214" s="123"/>
      <c r="GV214" s="123"/>
      <c r="GW214" s="123"/>
      <c r="GX214" s="123"/>
      <c r="GY214" s="123"/>
      <c r="GZ214" s="123"/>
      <c r="HA214" s="123"/>
      <c r="HB214" s="123"/>
      <c r="HC214" s="123"/>
      <c r="HD214" s="123"/>
      <c r="HE214" s="123"/>
      <c r="HF214" s="123"/>
      <c r="HG214" s="123"/>
      <c r="HH214" s="123"/>
      <c r="HI214" s="123"/>
      <c r="HJ214" s="123"/>
    </row>
    <row r="215" spans="1:218" s="124" customFormat="1" ht="202.5" customHeight="1" x14ac:dyDescent="1.05">
      <c r="A215" s="364"/>
      <c r="B215" s="364"/>
      <c r="C215" s="364"/>
      <c r="D215" s="364"/>
      <c r="E215" s="364"/>
      <c r="F215" s="125" t="s">
        <v>20</v>
      </c>
      <c r="G215" s="125" t="s">
        <v>21</v>
      </c>
      <c r="H215" s="125" t="s">
        <v>20</v>
      </c>
      <c r="I215" s="125" t="s">
        <v>21</v>
      </c>
      <c r="J215" s="125" t="s">
        <v>20</v>
      </c>
      <c r="K215" s="125" t="s">
        <v>21</v>
      </c>
      <c r="L215" s="362"/>
      <c r="M215" s="362"/>
      <c r="N215" s="362"/>
      <c r="O215" s="362"/>
      <c r="P215" s="362"/>
      <c r="Q215" s="362"/>
      <c r="R215" s="362"/>
      <c r="S215" s="370"/>
      <c r="T215" s="370"/>
      <c r="U215" s="362"/>
      <c r="V215" s="362"/>
      <c r="W215" s="362"/>
      <c r="X215" s="362"/>
      <c r="Y215" s="362"/>
      <c r="Z215" s="362"/>
      <c r="AA215" s="362"/>
      <c r="AB215" s="362"/>
      <c r="AC215" s="362"/>
      <c r="AD215" s="362"/>
      <c r="AE215" s="362"/>
      <c r="AF215" s="362"/>
      <c r="AG215" s="122"/>
      <c r="AH215" s="122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123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123"/>
      <c r="DE215" s="123"/>
      <c r="DF215" s="123"/>
      <c r="DG215" s="123"/>
      <c r="DH215" s="123"/>
      <c r="DI215" s="123"/>
      <c r="DJ215" s="123"/>
      <c r="DK215" s="123"/>
      <c r="DL215" s="123"/>
      <c r="DM215" s="123"/>
      <c r="DN215" s="123"/>
      <c r="DO215" s="123"/>
      <c r="DP215" s="123"/>
      <c r="DQ215" s="123"/>
      <c r="DR215" s="123"/>
      <c r="DS215" s="123"/>
      <c r="DT215" s="123"/>
      <c r="DU215" s="123"/>
      <c r="DV215" s="123"/>
      <c r="DW215" s="123"/>
      <c r="DX215" s="123"/>
      <c r="DY215" s="123"/>
      <c r="DZ215" s="123"/>
      <c r="EA215" s="123"/>
      <c r="EB215" s="123"/>
      <c r="EC215" s="123"/>
      <c r="ED215" s="123"/>
      <c r="EE215" s="123"/>
      <c r="EF215" s="123"/>
      <c r="EG215" s="123"/>
      <c r="EH215" s="123"/>
      <c r="EI215" s="123"/>
      <c r="EJ215" s="123"/>
      <c r="EK215" s="123"/>
      <c r="EL215" s="123"/>
      <c r="EM215" s="123"/>
      <c r="EN215" s="123"/>
      <c r="EO215" s="123"/>
      <c r="EP215" s="123"/>
      <c r="EQ215" s="123"/>
      <c r="ER215" s="123"/>
      <c r="ES215" s="123"/>
      <c r="ET215" s="123"/>
      <c r="EU215" s="123"/>
      <c r="EV215" s="123"/>
      <c r="EW215" s="123"/>
      <c r="EX215" s="123"/>
      <c r="EY215" s="123"/>
      <c r="EZ215" s="123"/>
      <c r="FA215" s="123"/>
      <c r="FB215" s="123"/>
      <c r="FC215" s="123"/>
      <c r="FD215" s="123"/>
      <c r="FE215" s="123"/>
      <c r="FF215" s="123"/>
      <c r="FG215" s="123"/>
      <c r="FH215" s="123"/>
      <c r="FI215" s="123"/>
      <c r="FJ215" s="123"/>
      <c r="FK215" s="123"/>
      <c r="FL215" s="123"/>
      <c r="FM215" s="123"/>
      <c r="FN215" s="123"/>
      <c r="FO215" s="123"/>
      <c r="FP215" s="123"/>
      <c r="FQ215" s="123"/>
      <c r="FR215" s="123"/>
      <c r="FS215" s="123"/>
      <c r="FT215" s="123"/>
      <c r="FU215" s="123"/>
      <c r="FV215" s="123"/>
      <c r="FW215" s="123"/>
      <c r="FX215" s="123"/>
      <c r="FY215" s="123"/>
      <c r="FZ215" s="123"/>
      <c r="GA215" s="123"/>
      <c r="GB215" s="123"/>
      <c r="GC215" s="123"/>
      <c r="GD215" s="123"/>
      <c r="GE215" s="123"/>
      <c r="GF215" s="123"/>
      <c r="GG215" s="123"/>
      <c r="GH215" s="123"/>
      <c r="GI215" s="123"/>
      <c r="GJ215" s="123"/>
      <c r="GK215" s="123"/>
      <c r="GL215" s="123"/>
      <c r="GM215" s="123"/>
      <c r="GN215" s="123"/>
      <c r="GO215" s="123"/>
      <c r="GP215" s="123"/>
      <c r="GQ215" s="123"/>
      <c r="GR215" s="123"/>
      <c r="GS215" s="123"/>
      <c r="GT215" s="123"/>
      <c r="GU215" s="123"/>
      <c r="GV215" s="123"/>
      <c r="GW215" s="123"/>
      <c r="GX215" s="123"/>
      <c r="GY215" s="123"/>
      <c r="GZ215" s="123"/>
      <c r="HA215" s="123"/>
      <c r="HB215" s="123"/>
      <c r="HC215" s="123"/>
      <c r="HD215" s="123"/>
      <c r="HE215" s="123"/>
      <c r="HF215" s="123"/>
      <c r="HG215" s="123"/>
      <c r="HH215" s="123"/>
      <c r="HI215" s="123"/>
      <c r="HJ215" s="123"/>
    </row>
    <row r="216" spans="1:218" s="124" customFormat="1" ht="87" customHeight="1" x14ac:dyDescent="1.05">
      <c r="A216" s="126"/>
      <c r="B216" s="127"/>
      <c r="C216" s="127"/>
      <c r="D216" s="126"/>
      <c r="E216" s="126"/>
      <c r="F216" s="128"/>
      <c r="G216" s="128"/>
      <c r="H216" s="128"/>
      <c r="I216" s="128"/>
      <c r="J216" s="128"/>
      <c r="K216" s="128"/>
      <c r="L216" s="129">
        <v>3200</v>
      </c>
      <c r="M216" s="130">
        <v>71200</v>
      </c>
      <c r="N216" s="129">
        <v>8000</v>
      </c>
      <c r="O216" s="129">
        <v>38400</v>
      </c>
      <c r="P216" s="129">
        <v>68000</v>
      </c>
      <c r="Q216" s="130">
        <v>4000</v>
      </c>
      <c r="R216" s="129">
        <v>76000</v>
      </c>
      <c r="S216" s="130">
        <v>84000</v>
      </c>
      <c r="T216" s="130">
        <v>80000</v>
      </c>
      <c r="U216" s="130">
        <v>8800</v>
      </c>
      <c r="V216" s="130">
        <v>84000</v>
      </c>
      <c r="W216" s="130">
        <v>7200</v>
      </c>
      <c r="X216" s="131">
        <v>6400</v>
      </c>
      <c r="Y216" s="130">
        <v>8000</v>
      </c>
      <c r="Z216" s="131">
        <v>6500</v>
      </c>
      <c r="AA216" s="130">
        <v>6000</v>
      </c>
      <c r="AB216" s="130">
        <v>84000</v>
      </c>
      <c r="AC216" s="129">
        <v>76000</v>
      </c>
      <c r="AD216" s="129">
        <v>76000</v>
      </c>
      <c r="AE216" s="132"/>
      <c r="AF216" s="126"/>
      <c r="AG216" s="122"/>
      <c r="AH216" s="122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  <c r="CM216" s="123"/>
      <c r="CN216" s="123"/>
      <c r="CO216" s="123"/>
      <c r="CP216" s="123"/>
      <c r="CQ216" s="123"/>
      <c r="CR216" s="123"/>
      <c r="CS216" s="123"/>
      <c r="CT216" s="123"/>
      <c r="CU216" s="123"/>
      <c r="CV216" s="123"/>
      <c r="CW216" s="123"/>
      <c r="CX216" s="123"/>
      <c r="CY216" s="123"/>
      <c r="CZ216" s="123"/>
      <c r="DA216" s="123"/>
      <c r="DB216" s="123"/>
      <c r="DC216" s="123"/>
      <c r="DD216" s="123"/>
      <c r="DE216" s="123"/>
      <c r="DF216" s="123"/>
      <c r="DG216" s="123"/>
      <c r="DH216" s="123"/>
      <c r="DI216" s="123"/>
      <c r="DJ216" s="123"/>
      <c r="DK216" s="123"/>
      <c r="DL216" s="123"/>
      <c r="DM216" s="123"/>
      <c r="DN216" s="123"/>
      <c r="DO216" s="123"/>
      <c r="DP216" s="123"/>
      <c r="DQ216" s="123"/>
      <c r="DR216" s="123"/>
      <c r="DS216" s="123"/>
      <c r="DT216" s="123"/>
      <c r="DU216" s="123"/>
      <c r="DV216" s="123"/>
      <c r="DW216" s="123"/>
      <c r="DX216" s="123"/>
      <c r="DY216" s="123"/>
      <c r="DZ216" s="123"/>
      <c r="EA216" s="123"/>
      <c r="EB216" s="123"/>
      <c r="EC216" s="123"/>
      <c r="ED216" s="123"/>
      <c r="EE216" s="123"/>
      <c r="EF216" s="123"/>
      <c r="EG216" s="123"/>
      <c r="EH216" s="123"/>
      <c r="EI216" s="123"/>
      <c r="EJ216" s="123"/>
      <c r="EK216" s="123"/>
      <c r="EL216" s="123"/>
      <c r="EM216" s="123"/>
      <c r="EN216" s="123"/>
      <c r="EO216" s="123"/>
      <c r="EP216" s="123"/>
      <c r="EQ216" s="123"/>
      <c r="ER216" s="123"/>
      <c r="ES216" s="123"/>
      <c r="ET216" s="123"/>
      <c r="EU216" s="123"/>
      <c r="EV216" s="123"/>
      <c r="EW216" s="123"/>
      <c r="EX216" s="123"/>
      <c r="EY216" s="123"/>
      <c r="EZ216" s="123"/>
      <c r="FA216" s="123"/>
      <c r="FB216" s="123"/>
      <c r="FC216" s="123"/>
      <c r="FD216" s="123"/>
      <c r="FE216" s="123"/>
      <c r="FF216" s="123"/>
      <c r="FG216" s="123"/>
      <c r="FH216" s="123"/>
      <c r="FI216" s="123"/>
      <c r="FJ216" s="123"/>
      <c r="FK216" s="123"/>
      <c r="FL216" s="123"/>
      <c r="FM216" s="123"/>
      <c r="FN216" s="123"/>
      <c r="FO216" s="123"/>
      <c r="FP216" s="123"/>
      <c r="FQ216" s="123"/>
      <c r="FR216" s="123"/>
      <c r="FS216" s="123"/>
      <c r="FT216" s="123"/>
      <c r="FU216" s="123"/>
      <c r="FV216" s="123"/>
      <c r="FW216" s="123"/>
      <c r="FX216" s="123"/>
      <c r="FY216" s="123"/>
      <c r="FZ216" s="123"/>
      <c r="GA216" s="123"/>
      <c r="GB216" s="123"/>
      <c r="GC216" s="123"/>
      <c r="GD216" s="123"/>
      <c r="GE216" s="123"/>
      <c r="GF216" s="123"/>
      <c r="GG216" s="123"/>
      <c r="GH216" s="123"/>
      <c r="GI216" s="123"/>
      <c r="GJ216" s="123"/>
      <c r="GK216" s="123"/>
      <c r="GL216" s="123"/>
      <c r="GM216" s="123"/>
      <c r="GN216" s="123"/>
      <c r="GO216" s="123"/>
      <c r="GP216" s="123"/>
      <c r="GQ216" s="123"/>
      <c r="GR216" s="123"/>
      <c r="GS216" s="123"/>
      <c r="GT216" s="123"/>
      <c r="GU216" s="123"/>
      <c r="GV216" s="123"/>
      <c r="GW216" s="123"/>
      <c r="GX216" s="123"/>
      <c r="GY216" s="123"/>
      <c r="GZ216" s="123"/>
      <c r="HA216" s="123"/>
      <c r="HB216" s="123"/>
      <c r="HC216" s="123"/>
      <c r="HD216" s="123"/>
      <c r="HE216" s="123"/>
      <c r="HF216" s="123"/>
      <c r="HG216" s="123"/>
      <c r="HH216" s="123"/>
      <c r="HI216" s="123"/>
      <c r="HJ216" s="123"/>
    </row>
    <row r="217" spans="1:218" s="141" customFormat="1" ht="130" customHeight="1" x14ac:dyDescent="1.05">
      <c r="A217" s="133">
        <v>1</v>
      </c>
      <c r="B217" s="134" t="s">
        <v>560</v>
      </c>
      <c r="C217" s="135">
        <v>280421</v>
      </c>
      <c r="D217" s="133">
        <v>280649</v>
      </c>
      <c r="E217" s="133"/>
      <c r="F217" s="136">
        <v>7</v>
      </c>
      <c r="G217" s="136">
        <v>12</v>
      </c>
      <c r="H217" s="136">
        <v>13</v>
      </c>
      <c r="I217" s="136">
        <v>17</v>
      </c>
      <c r="J217" s="136"/>
      <c r="K217" s="136"/>
      <c r="L217" s="137"/>
      <c r="M217" s="138"/>
      <c r="N217" s="139"/>
      <c r="O217" s="138">
        <v>1</v>
      </c>
      <c r="P217" s="137"/>
      <c r="Q217" s="138"/>
      <c r="R217" s="137"/>
      <c r="S217" s="137">
        <v>1</v>
      </c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7" t="s">
        <v>595</v>
      </c>
      <c r="AG217" s="140">
        <f>D217-C217</f>
        <v>228</v>
      </c>
      <c r="AH217" s="146">
        <v>228</v>
      </c>
    </row>
    <row r="218" spans="1:218" s="141" customFormat="1" ht="130" customHeight="1" x14ac:dyDescent="1.05">
      <c r="A218" s="142">
        <v>2</v>
      </c>
      <c r="B218" s="177" t="s">
        <v>561</v>
      </c>
      <c r="C218" s="184"/>
      <c r="D218" s="179"/>
      <c r="E218" s="179"/>
      <c r="F218" s="180">
        <v>7</v>
      </c>
      <c r="G218" s="180">
        <v>12</v>
      </c>
      <c r="H218" s="180">
        <v>14</v>
      </c>
      <c r="I218" s="180">
        <v>16</v>
      </c>
      <c r="J218" s="180"/>
      <c r="K218" s="180"/>
      <c r="L218" s="181"/>
      <c r="M218" s="182"/>
      <c r="N218" s="182"/>
      <c r="O218" s="182"/>
      <c r="P218" s="181"/>
      <c r="Q218" s="182"/>
      <c r="R218" s="181"/>
      <c r="S218" s="181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1" t="s">
        <v>107</v>
      </c>
      <c r="AG218" s="146">
        <f t="shared" ref="AG218:AG246" si="10">D218-C218</f>
        <v>0</v>
      </c>
      <c r="AH218" s="146" t="s">
        <v>214</v>
      </c>
    </row>
    <row r="219" spans="1:218" s="141" customFormat="1" ht="130" customHeight="1" x14ac:dyDescent="1.05">
      <c r="A219" s="142">
        <v>3</v>
      </c>
      <c r="B219" s="185" t="s">
        <v>562</v>
      </c>
      <c r="C219" s="186"/>
      <c r="D219" s="186"/>
      <c r="E219" s="186"/>
      <c r="F219" s="187"/>
      <c r="G219" s="187"/>
      <c r="H219" s="187"/>
      <c r="I219" s="187"/>
      <c r="J219" s="187"/>
      <c r="K219" s="187"/>
      <c r="L219" s="188"/>
      <c r="M219" s="189"/>
      <c r="N219" s="189"/>
      <c r="O219" s="190"/>
      <c r="P219" s="188"/>
      <c r="Q219" s="189"/>
      <c r="R219" s="188"/>
      <c r="S219" s="188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8" t="s">
        <v>100</v>
      </c>
      <c r="AG219" s="146">
        <f t="shared" si="10"/>
        <v>0</v>
      </c>
      <c r="AH219" s="146" t="s">
        <v>213</v>
      </c>
    </row>
    <row r="220" spans="1:218" s="141" customFormat="1" ht="130" customHeight="1" x14ac:dyDescent="1.05">
      <c r="A220" s="142">
        <v>4</v>
      </c>
      <c r="B220" s="177" t="s">
        <v>563</v>
      </c>
      <c r="C220" s="179"/>
      <c r="D220" s="179"/>
      <c r="E220" s="179"/>
      <c r="F220" s="180">
        <v>7</v>
      </c>
      <c r="G220" s="180">
        <v>12</v>
      </c>
      <c r="H220" s="180">
        <v>14</v>
      </c>
      <c r="I220" s="180">
        <v>16</v>
      </c>
      <c r="J220" s="180"/>
      <c r="K220" s="180"/>
      <c r="L220" s="181"/>
      <c r="M220" s="182"/>
      <c r="N220" s="182"/>
      <c r="O220" s="183"/>
      <c r="P220" s="181"/>
      <c r="Q220" s="182"/>
      <c r="R220" s="181"/>
      <c r="S220" s="181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1" t="s">
        <v>107</v>
      </c>
      <c r="AG220" s="146">
        <f t="shared" si="10"/>
        <v>0</v>
      </c>
      <c r="AH220" s="146" t="s">
        <v>214</v>
      </c>
    </row>
    <row r="221" spans="1:218" s="141" customFormat="1" ht="130" customHeight="1" x14ac:dyDescent="1.05">
      <c r="A221" s="142">
        <v>5</v>
      </c>
      <c r="B221" s="177" t="s">
        <v>564</v>
      </c>
      <c r="C221" s="179"/>
      <c r="D221" s="179"/>
      <c r="E221" s="179"/>
      <c r="F221" s="180">
        <v>7</v>
      </c>
      <c r="G221" s="180">
        <v>12</v>
      </c>
      <c r="H221" s="180">
        <v>14</v>
      </c>
      <c r="I221" s="180">
        <v>16</v>
      </c>
      <c r="J221" s="180"/>
      <c r="K221" s="180"/>
      <c r="L221" s="181"/>
      <c r="M221" s="182"/>
      <c r="N221" s="182"/>
      <c r="O221" s="183"/>
      <c r="P221" s="181"/>
      <c r="Q221" s="182"/>
      <c r="R221" s="181"/>
      <c r="S221" s="181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1" t="s">
        <v>107</v>
      </c>
      <c r="AG221" s="146">
        <f t="shared" si="10"/>
        <v>0</v>
      </c>
      <c r="AH221" s="146" t="s">
        <v>214</v>
      </c>
    </row>
    <row r="222" spans="1:218" s="141" customFormat="1" ht="130" customHeight="1" x14ac:dyDescent="1.05">
      <c r="A222" s="142">
        <v>6</v>
      </c>
      <c r="B222" s="177" t="s">
        <v>565</v>
      </c>
      <c r="C222" s="179"/>
      <c r="D222" s="179"/>
      <c r="E222" s="179"/>
      <c r="F222" s="180">
        <v>7</v>
      </c>
      <c r="G222" s="180">
        <v>12</v>
      </c>
      <c r="H222" s="180">
        <v>14</v>
      </c>
      <c r="I222" s="180">
        <v>16</v>
      </c>
      <c r="J222" s="180"/>
      <c r="K222" s="180"/>
      <c r="L222" s="181"/>
      <c r="M222" s="182"/>
      <c r="N222" s="182"/>
      <c r="O222" s="183"/>
      <c r="P222" s="181"/>
      <c r="Q222" s="182"/>
      <c r="R222" s="181"/>
      <c r="S222" s="181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1" t="s">
        <v>107</v>
      </c>
      <c r="AG222" s="146">
        <f t="shared" si="10"/>
        <v>0</v>
      </c>
      <c r="AH222" s="146" t="s">
        <v>214</v>
      </c>
    </row>
    <row r="223" spans="1:218" s="141" customFormat="1" ht="130" customHeight="1" x14ac:dyDescent="1.05">
      <c r="A223" s="142">
        <v>7</v>
      </c>
      <c r="B223" s="177" t="s">
        <v>566</v>
      </c>
      <c r="C223" s="179"/>
      <c r="D223" s="179"/>
      <c r="E223" s="179"/>
      <c r="F223" s="180">
        <v>7</v>
      </c>
      <c r="G223" s="180">
        <v>12</v>
      </c>
      <c r="H223" s="180">
        <v>14</v>
      </c>
      <c r="I223" s="180">
        <v>16</v>
      </c>
      <c r="J223" s="180"/>
      <c r="K223" s="180"/>
      <c r="L223" s="181"/>
      <c r="M223" s="182"/>
      <c r="N223" s="182"/>
      <c r="O223" s="183"/>
      <c r="P223" s="181"/>
      <c r="Q223" s="182"/>
      <c r="R223" s="181"/>
      <c r="S223" s="181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1" t="s">
        <v>107</v>
      </c>
      <c r="AG223" s="146">
        <f t="shared" si="10"/>
        <v>0</v>
      </c>
      <c r="AH223" s="146" t="s">
        <v>214</v>
      </c>
    </row>
    <row r="224" spans="1:218" s="141" customFormat="1" ht="130" customHeight="1" x14ac:dyDescent="1.05">
      <c r="A224" s="142">
        <v>8</v>
      </c>
      <c r="B224" s="177" t="s">
        <v>567</v>
      </c>
      <c r="C224" s="179"/>
      <c r="D224" s="179"/>
      <c r="E224" s="179"/>
      <c r="F224" s="180">
        <v>7</v>
      </c>
      <c r="G224" s="180">
        <v>12</v>
      </c>
      <c r="H224" s="180">
        <v>14</v>
      </c>
      <c r="I224" s="180">
        <v>16</v>
      </c>
      <c r="J224" s="180"/>
      <c r="K224" s="180"/>
      <c r="L224" s="181"/>
      <c r="M224" s="182"/>
      <c r="N224" s="182"/>
      <c r="O224" s="183"/>
      <c r="P224" s="181"/>
      <c r="Q224" s="182"/>
      <c r="R224" s="181"/>
      <c r="S224" s="181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1" t="s">
        <v>107</v>
      </c>
      <c r="AG224" s="146">
        <f t="shared" si="10"/>
        <v>0</v>
      </c>
      <c r="AH224" s="146" t="s">
        <v>214</v>
      </c>
    </row>
    <row r="225" spans="1:34" s="141" customFormat="1" ht="130" customHeight="1" x14ac:dyDescent="1.05">
      <c r="A225" s="142">
        <v>9</v>
      </c>
      <c r="B225" s="177" t="s">
        <v>568</v>
      </c>
      <c r="C225" s="179"/>
      <c r="D225" s="179"/>
      <c r="E225" s="179"/>
      <c r="F225" s="180">
        <v>7</v>
      </c>
      <c r="G225" s="180">
        <v>12</v>
      </c>
      <c r="H225" s="180"/>
      <c r="I225" s="180"/>
      <c r="J225" s="180"/>
      <c r="K225" s="180"/>
      <c r="L225" s="181"/>
      <c r="M225" s="182"/>
      <c r="N225" s="182"/>
      <c r="O225" s="183"/>
      <c r="P225" s="181"/>
      <c r="Q225" s="182"/>
      <c r="R225" s="181"/>
      <c r="S225" s="181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1" t="s">
        <v>107</v>
      </c>
      <c r="AG225" s="146">
        <f t="shared" si="10"/>
        <v>0</v>
      </c>
      <c r="AH225" s="146" t="s">
        <v>214</v>
      </c>
    </row>
    <row r="226" spans="1:34" s="141" customFormat="1" ht="130" customHeight="1" x14ac:dyDescent="1.05">
      <c r="A226" s="142">
        <v>10</v>
      </c>
      <c r="B226" s="185" t="s">
        <v>569</v>
      </c>
      <c r="C226" s="186"/>
      <c r="D226" s="186"/>
      <c r="E226" s="186"/>
      <c r="F226" s="187"/>
      <c r="G226" s="187"/>
      <c r="H226" s="187"/>
      <c r="I226" s="187"/>
      <c r="J226" s="187"/>
      <c r="K226" s="187"/>
      <c r="L226" s="188"/>
      <c r="M226" s="189"/>
      <c r="N226" s="189"/>
      <c r="O226" s="190"/>
      <c r="P226" s="188"/>
      <c r="Q226" s="189"/>
      <c r="R226" s="188"/>
      <c r="S226" s="188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8" t="s">
        <v>100</v>
      </c>
      <c r="AG226" s="146">
        <f t="shared" si="10"/>
        <v>0</v>
      </c>
      <c r="AH226" s="146" t="s">
        <v>213</v>
      </c>
    </row>
    <row r="227" spans="1:34" s="141" customFormat="1" ht="130" customHeight="1" x14ac:dyDescent="1.05">
      <c r="A227" s="142">
        <v>11</v>
      </c>
      <c r="B227" s="177" t="s">
        <v>570</v>
      </c>
      <c r="C227" s="179"/>
      <c r="D227" s="179"/>
      <c r="E227" s="179"/>
      <c r="F227" s="180">
        <v>7</v>
      </c>
      <c r="G227" s="180">
        <v>12</v>
      </c>
      <c r="H227" s="180">
        <v>14</v>
      </c>
      <c r="I227" s="180">
        <v>16</v>
      </c>
      <c r="J227" s="180"/>
      <c r="K227" s="180"/>
      <c r="L227" s="181"/>
      <c r="M227" s="182"/>
      <c r="N227" s="182"/>
      <c r="O227" s="183"/>
      <c r="P227" s="181"/>
      <c r="Q227" s="182"/>
      <c r="R227" s="181"/>
      <c r="S227" s="181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1" t="s">
        <v>107</v>
      </c>
      <c r="AG227" s="146">
        <f t="shared" si="10"/>
        <v>0</v>
      </c>
      <c r="AH227" s="146" t="s">
        <v>214</v>
      </c>
    </row>
    <row r="228" spans="1:34" s="141" customFormat="1" ht="130" customHeight="1" x14ac:dyDescent="1.05">
      <c r="A228" s="142">
        <v>12</v>
      </c>
      <c r="B228" s="177" t="s">
        <v>571</v>
      </c>
      <c r="C228" s="179"/>
      <c r="D228" s="179"/>
      <c r="E228" s="179"/>
      <c r="F228" s="180">
        <v>7</v>
      </c>
      <c r="G228" s="180">
        <v>12</v>
      </c>
      <c r="H228" s="180">
        <v>14</v>
      </c>
      <c r="I228" s="180">
        <v>16</v>
      </c>
      <c r="J228" s="180"/>
      <c r="K228" s="180"/>
      <c r="L228" s="181"/>
      <c r="M228" s="182"/>
      <c r="N228" s="182"/>
      <c r="O228" s="183"/>
      <c r="P228" s="181"/>
      <c r="Q228" s="182"/>
      <c r="R228" s="181"/>
      <c r="S228" s="181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1" t="s">
        <v>107</v>
      </c>
      <c r="AG228" s="146">
        <f t="shared" si="10"/>
        <v>0</v>
      </c>
      <c r="AH228" s="146" t="s">
        <v>214</v>
      </c>
    </row>
    <row r="229" spans="1:34" s="141" customFormat="1" ht="130" customHeight="1" x14ac:dyDescent="1.05">
      <c r="A229" s="142">
        <v>13</v>
      </c>
      <c r="B229" s="177" t="s">
        <v>572</v>
      </c>
      <c r="C229" s="179"/>
      <c r="D229" s="179"/>
      <c r="E229" s="179"/>
      <c r="F229" s="180">
        <v>7</v>
      </c>
      <c r="G229" s="180">
        <v>12</v>
      </c>
      <c r="H229" s="180">
        <v>14</v>
      </c>
      <c r="I229" s="180">
        <v>16</v>
      </c>
      <c r="J229" s="180"/>
      <c r="K229" s="180"/>
      <c r="L229" s="181"/>
      <c r="M229" s="182"/>
      <c r="N229" s="182"/>
      <c r="O229" s="183"/>
      <c r="P229" s="181"/>
      <c r="Q229" s="182"/>
      <c r="R229" s="181"/>
      <c r="S229" s="181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1" t="s">
        <v>107</v>
      </c>
      <c r="AG229" s="146">
        <f t="shared" si="10"/>
        <v>0</v>
      </c>
      <c r="AH229" s="146" t="s">
        <v>214</v>
      </c>
    </row>
    <row r="230" spans="1:34" s="141" customFormat="1" ht="130" customHeight="1" x14ac:dyDescent="1.05">
      <c r="A230" s="142">
        <v>14</v>
      </c>
      <c r="B230" s="177" t="s">
        <v>573</v>
      </c>
      <c r="C230" s="179"/>
      <c r="D230" s="179"/>
      <c r="E230" s="179"/>
      <c r="F230" s="180">
        <v>7</v>
      </c>
      <c r="G230" s="180">
        <v>12</v>
      </c>
      <c r="H230" s="180">
        <v>14</v>
      </c>
      <c r="I230" s="180">
        <v>16</v>
      </c>
      <c r="J230" s="180"/>
      <c r="K230" s="180"/>
      <c r="L230" s="181"/>
      <c r="M230" s="182"/>
      <c r="N230" s="182"/>
      <c r="O230" s="183"/>
      <c r="P230" s="181"/>
      <c r="Q230" s="182"/>
      <c r="R230" s="181"/>
      <c r="S230" s="181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1" t="s">
        <v>107</v>
      </c>
      <c r="AG230" s="146">
        <f t="shared" si="10"/>
        <v>0</v>
      </c>
      <c r="AH230" s="146" t="s">
        <v>214</v>
      </c>
    </row>
    <row r="231" spans="1:34" s="141" customFormat="1" ht="130" customHeight="1" x14ac:dyDescent="1.05">
      <c r="A231" s="142">
        <v>15</v>
      </c>
      <c r="B231" s="185" t="s">
        <v>574</v>
      </c>
      <c r="C231" s="186"/>
      <c r="D231" s="186"/>
      <c r="E231" s="186"/>
      <c r="F231" s="187"/>
      <c r="G231" s="187"/>
      <c r="H231" s="187"/>
      <c r="I231" s="187"/>
      <c r="J231" s="187"/>
      <c r="K231" s="187"/>
      <c r="L231" s="188"/>
      <c r="M231" s="189"/>
      <c r="N231" s="189"/>
      <c r="O231" s="190"/>
      <c r="P231" s="188"/>
      <c r="Q231" s="189"/>
      <c r="R231" s="188"/>
      <c r="S231" s="188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8" t="s">
        <v>100</v>
      </c>
      <c r="AG231" s="146">
        <f t="shared" si="10"/>
        <v>0</v>
      </c>
      <c r="AH231" s="146" t="s">
        <v>213</v>
      </c>
    </row>
    <row r="232" spans="1:34" s="141" customFormat="1" ht="130" customHeight="1" x14ac:dyDescent="1.05">
      <c r="A232" s="142">
        <v>16</v>
      </c>
      <c r="B232" s="177" t="s">
        <v>575</v>
      </c>
      <c r="C232" s="179"/>
      <c r="D232" s="179"/>
      <c r="E232" s="179"/>
      <c r="F232" s="180">
        <v>7</v>
      </c>
      <c r="G232" s="180">
        <v>12</v>
      </c>
      <c r="H232" s="180">
        <v>14</v>
      </c>
      <c r="I232" s="180">
        <v>16</v>
      </c>
      <c r="J232" s="180"/>
      <c r="K232" s="180"/>
      <c r="L232" s="181"/>
      <c r="M232" s="182"/>
      <c r="N232" s="182"/>
      <c r="O232" s="183"/>
      <c r="P232" s="181"/>
      <c r="Q232" s="182"/>
      <c r="R232" s="181"/>
      <c r="S232" s="181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1" t="s">
        <v>107</v>
      </c>
      <c r="AG232" s="146">
        <f t="shared" si="10"/>
        <v>0</v>
      </c>
      <c r="AH232" s="146" t="s">
        <v>214</v>
      </c>
    </row>
    <row r="233" spans="1:34" s="141" customFormat="1" ht="130" customHeight="1" x14ac:dyDescent="1.05">
      <c r="A233" s="142">
        <v>17</v>
      </c>
      <c r="B233" s="147" t="s">
        <v>576</v>
      </c>
      <c r="C233" s="133">
        <v>280649</v>
      </c>
      <c r="D233" s="135">
        <v>281110</v>
      </c>
      <c r="E233" s="142"/>
      <c r="F233" s="143">
        <v>7</v>
      </c>
      <c r="G233" s="143">
        <v>12</v>
      </c>
      <c r="H233" s="143">
        <v>13</v>
      </c>
      <c r="I233" s="143">
        <v>17</v>
      </c>
      <c r="J233" s="143"/>
      <c r="K233" s="143"/>
      <c r="L233" s="144"/>
      <c r="M233" s="145"/>
      <c r="N233" s="145">
        <v>4</v>
      </c>
      <c r="O233" s="148"/>
      <c r="P233" s="144"/>
      <c r="Q233" s="145"/>
      <c r="R233" s="144"/>
      <c r="S233" s="144"/>
      <c r="T233" s="145"/>
      <c r="U233" s="145"/>
      <c r="V233" s="145"/>
      <c r="W233" s="145">
        <v>10</v>
      </c>
      <c r="X233" s="148"/>
      <c r="Y233" s="145"/>
      <c r="Z233" s="148"/>
      <c r="AA233" s="145"/>
      <c r="AB233" s="145"/>
      <c r="AC233" s="145"/>
      <c r="AD233" s="145"/>
      <c r="AE233" s="145"/>
      <c r="AF233" s="144" t="s">
        <v>652</v>
      </c>
      <c r="AG233" s="146">
        <f t="shared" si="10"/>
        <v>461</v>
      </c>
      <c r="AH233" s="146">
        <v>461</v>
      </c>
    </row>
    <row r="234" spans="1:34" s="141" customFormat="1" ht="130" customHeight="1" x14ac:dyDescent="1.05">
      <c r="A234" s="142">
        <v>18</v>
      </c>
      <c r="B234" s="147" t="s">
        <v>577</v>
      </c>
      <c r="C234" s="135">
        <v>281110</v>
      </c>
      <c r="D234" s="142">
        <v>281163</v>
      </c>
      <c r="E234" s="142"/>
      <c r="F234" s="143">
        <v>7</v>
      </c>
      <c r="G234" s="143">
        <v>12</v>
      </c>
      <c r="H234" s="143">
        <v>13</v>
      </c>
      <c r="I234" s="143">
        <v>17</v>
      </c>
      <c r="J234" s="143"/>
      <c r="K234" s="143"/>
      <c r="L234" s="144"/>
      <c r="M234" s="145"/>
      <c r="N234" s="145"/>
      <c r="O234" s="148"/>
      <c r="P234" s="144"/>
      <c r="Q234" s="145"/>
      <c r="R234" s="144"/>
      <c r="S234" s="144"/>
      <c r="T234" s="145"/>
      <c r="U234" s="145">
        <v>15</v>
      </c>
      <c r="V234" s="145"/>
      <c r="W234" s="145"/>
      <c r="X234" s="148"/>
      <c r="Y234" s="148"/>
      <c r="Z234" s="148"/>
      <c r="AA234" s="148"/>
      <c r="AB234" s="145"/>
      <c r="AC234" s="145"/>
      <c r="AD234" s="145"/>
      <c r="AE234" s="145"/>
      <c r="AF234" s="144" t="s">
        <v>621</v>
      </c>
      <c r="AG234" s="146">
        <f t="shared" si="10"/>
        <v>53</v>
      </c>
      <c r="AH234" s="146">
        <v>53</v>
      </c>
    </row>
    <row r="235" spans="1:34" s="141" customFormat="1" ht="130" customHeight="1" x14ac:dyDescent="1.05">
      <c r="A235" s="142">
        <v>19</v>
      </c>
      <c r="B235" s="134" t="s">
        <v>578</v>
      </c>
      <c r="C235" s="142">
        <v>281163</v>
      </c>
      <c r="D235" s="135">
        <v>281400</v>
      </c>
      <c r="E235" s="142"/>
      <c r="F235" s="143">
        <v>7</v>
      </c>
      <c r="G235" s="143">
        <v>12</v>
      </c>
      <c r="H235" s="143">
        <v>13</v>
      </c>
      <c r="I235" s="143">
        <v>17</v>
      </c>
      <c r="J235" s="143"/>
      <c r="K235" s="143"/>
      <c r="L235" s="144"/>
      <c r="M235" s="145"/>
      <c r="N235" s="145"/>
      <c r="O235" s="148"/>
      <c r="P235" s="144"/>
      <c r="Q235" s="145"/>
      <c r="R235" s="144"/>
      <c r="S235" s="144"/>
      <c r="T235" s="145"/>
      <c r="U235" s="145">
        <v>16</v>
      </c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4" t="s">
        <v>657</v>
      </c>
      <c r="AG235" s="146">
        <f t="shared" si="10"/>
        <v>237</v>
      </c>
      <c r="AH235" s="146">
        <v>237</v>
      </c>
    </row>
    <row r="236" spans="1:34" s="141" customFormat="1" ht="130" customHeight="1" x14ac:dyDescent="1.05">
      <c r="A236" s="142">
        <v>20</v>
      </c>
      <c r="B236" s="177" t="s">
        <v>579</v>
      </c>
      <c r="C236" s="179"/>
      <c r="D236" s="179"/>
      <c r="E236" s="179"/>
      <c r="F236" s="180">
        <v>7</v>
      </c>
      <c r="G236" s="180">
        <v>12</v>
      </c>
      <c r="H236" s="180">
        <v>14</v>
      </c>
      <c r="I236" s="180">
        <v>16</v>
      </c>
      <c r="J236" s="180"/>
      <c r="K236" s="180"/>
      <c r="L236" s="181"/>
      <c r="M236" s="182"/>
      <c r="N236" s="182"/>
      <c r="O236" s="183"/>
      <c r="P236" s="181"/>
      <c r="Q236" s="182"/>
      <c r="R236" s="181"/>
      <c r="S236" s="181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1" t="s">
        <v>107</v>
      </c>
      <c r="AG236" s="146">
        <f t="shared" si="10"/>
        <v>0</v>
      </c>
      <c r="AH236" s="146" t="s">
        <v>214</v>
      </c>
    </row>
    <row r="237" spans="1:34" s="141" customFormat="1" ht="130" customHeight="1" x14ac:dyDescent="1.05">
      <c r="A237" s="142">
        <v>21</v>
      </c>
      <c r="B237" s="134" t="s">
        <v>580</v>
      </c>
      <c r="C237" s="135">
        <v>281400</v>
      </c>
      <c r="D237" s="142">
        <v>281442</v>
      </c>
      <c r="E237" s="142"/>
      <c r="F237" s="143">
        <v>7</v>
      </c>
      <c r="G237" s="143">
        <v>12</v>
      </c>
      <c r="H237" s="143">
        <v>13</v>
      </c>
      <c r="I237" s="143">
        <v>17</v>
      </c>
      <c r="J237" s="143"/>
      <c r="K237" s="143"/>
      <c r="L237" s="144">
        <v>60</v>
      </c>
      <c r="M237" s="144"/>
      <c r="N237" s="145"/>
      <c r="O237" s="145"/>
      <c r="P237" s="144"/>
      <c r="Q237" s="145"/>
      <c r="R237" s="144"/>
      <c r="S237" s="144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4" t="s">
        <v>659</v>
      </c>
      <c r="AG237" s="146">
        <f t="shared" si="10"/>
        <v>42</v>
      </c>
      <c r="AH237" s="146">
        <v>42</v>
      </c>
    </row>
    <row r="238" spans="1:34" s="141" customFormat="1" ht="130" customHeight="1" x14ac:dyDescent="1.05">
      <c r="A238" s="142">
        <v>22</v>
      </c>
      <c r="B238" s="134" t="s">
        <v>581</v>
      </c>
      <c r="C238" s="142">
        <v>281442</v>
      </c>
      <c r="D238" s="142">
        <v>281620</v>
      </c>
      <c r="E238" s="142"/>
      <c r="F238" s="143">
        <v>7</v>
      </c>
      <c r="G238" s="143">
        <v>12</v>
      </c>
      <c r="H238" s="143">
        <v>13</v>
      </c>
      <c r="I238" s="143">
        <v>17</v>
      </c>
      <c r="J238" s="143"/>
      <c r="K238" s="143"/>
      <c r="L238" s="144"/>
      <c r="M238" s="145"/>
      <c r="N238" s="145">
        <v>2</v>
      </c>
      <c r="O238" s="145"/>
      <c r="P238" s="144"/>
      <c r="Q238" s="145"/>
      <c r="R238" s="144"/>
      <c r="S238" s="144"/>
      <c r="T238" s="145"/>
      <c r="U238" s="145"/>
      <c r="V238" s="145"/>
      <c r="W238" s="145"/>
      <c r="X238" s="145">
        <v>4</v>
      </c>
      <c r="Y238" s="145"/>
      <c r="Z238" s="148"/>
      <c r="AA238" s="145"/>
      <c r="AB238" s="145"/>
      <c r="AC238" s="145"/>
      <c r="AD238" s="145"/>
      <c r="AE238" s="145"/>
      <c r="AF238" s="144" t="s">
        <v>325</v>
      </c>
      <c r="AG238" s="146">
        <f t="shared" si="10"/>
        <v>178</v>
      </c>
      <c r="AH238" s="146">
        <v>178</v>
      </c>
    </row>
    <row r="239" spans="1:34" s="141" customFormat="1" ht="176.15" customHeight="1" x14ac:dyDescent="1.05">
      <c r="A239" s="142">
        <v>23</v>
      </c>
      <c r="B239" s="134" t="s">
        <v>582</v>
      </c>
      <c r="C239" s="142">
        <v>281620</v>
      </c>
      <c r="D239" s="135">
        <v>282034</v>
      </c>
      <c r="E239" s="142"/>
      <c r="F239" s="143">
        <v>7</v>
      </c>
      <c r="G239" s="143">
        <v>12</v>
      </c>
      <c r="H239" s="143">
        <v>13</v>
      </c>
      <c r="I239" s="143">
        <v>17</v>
      </c>
      <c r="J239" s="143"/>
      <c r="K239" s="143"/>
      <c r="L239" s="144"/>
      <c r="M239" s="145">
        <v>2</v>
      </c>
      <c r="N239" s="145"/>
      <c r="O239" s="148"/>
      <c r="P239" s="144"/>
      <c r="Q239" s="145"/>
      <c r="R239" s="144">
        <v>1</v>
      </c>
      <c r="S239" s="144"/>
      <c r="T239" s="145">
        <v>1</v>
      </c>
      <c r="U239" s="145"/>
      <c r="V239" s="145"/>
      <c r="W239" s="145"/>
      <c r="X239" s="145"/>
      <c r="Y239" s="148"/>
      <c r="Z239" s="148"/>
      <c r="AA239" s="148"/>
      <c r="AB239" s="145"/>
      <c r="AC239" s="145"/>
      <c r="AD239" s="145"/>
      <c r="AE239" s="145"/>
      <c r="AF239" s="144" t="s">
        <v>671</v>
      </c>
      <c r="AG239" s="146">
        <f t="shared" si="10"/>
        <v>414</v>
      </c>
      <c r="AH239" s="146">
        <v>414</v>
      </c>
    </row>
    <row r="240" spans="1:34" s="141" customFormat="1" ht="130" customHeight="1" x14ac:dyDescent="1.05">
      <c r="A240" s="142">
        <v>24</v>
      </c>
      <c r="B240" s="147" t="s">
        <v>583</v>
      </c>
      <c r="C240" s="135">
        <v>282034</v>
      </c>
      <c r="D240" s="135">
        <v>282247</v>
      </c>
      <c r="E240" s="142"/>
      <c r="F240" s="143">
        <v>7</v>
      </c>
      <c r="G240" s="143">
        <v>12</v>
      </c>
      <c r="H240" s="143">
        <v>13</v>
      </c>
      <c r="I240" s="143">
        <v>17</v>
      </c>
      <c r="J240" s="143"/>
      <c r="K240" s="143"/>
      <c r="L240" s="144"/>
      <c r="M240" s="145">
        <v>1</v>
      </c>
      <c r="N240" s="148"/>
      <c r="O240" s="148"/>
      <c r="P240" s="144"/>
      <c r="Q240" s="145"/>
      <c r="R240" s="144"/>
      <c r="S240" s="144">
        <v>1</v>
      </c>
      <c r="T240" s="145"/>
      <c r="U240" s="145"/>
      <c r="V240" s="145"/>
      <c r="W240" s="145"/>
      <c r="X240" s="148"/>
      <c r="Y240" s="148"/>
      <c r="Z240" s="148"/>
      <c r="AA240" s="145"/>
      <c r="AB240" s="145"/>
      <c r="AC240" s="145"/>
      <c r="AD240" s="145"/>
      <c r="AE240" s="145"/>
      <c r="AF240" s="144" t="s">
        <v>682</v>
      </c>
      <c r="AG240" s="146">
        <f t="shared" si="10"/>
        <v>213</v>
      </c>
      <c r="AH240" s="146">
        <v>213</v>
      </c>
    </row>
    <row r="241" spans="1:218" s="141" customFormat="1" ht="100" customHeight="1" x14ac:dyDescent="1.05">
      <c r="A241" s="142">
        <v>25</v>
      </c>
      <c r="B241" s="134" t="s">
        <v>584</v>
      </c>
      <c r="C241" s="135">
        <v>282247</v>
      </c>
      <c r="D241" s="142">
        <v>282451</v>
      </c>
      <c r="E241" s="142"/>
      <c r="F241" s="143">
        <v>7</v>
      </c>
      <c r="G241" s="143">
        <v>12</v>
      </c>
      <c r="H241" s="143">
        <v>13</v>
      </c>
      <c r="I241" s="143">
        <v>17</v>
      </c>
      <c r="J241" s="143"/>
      <c r="K241" s="143"/>
      <c r="L241" s="144"/>
      <c r="M241" s="145"/>
      <c r="N241" s="149"/>
      <c r="O241" s="148"/>
      <c r="P241" s="144"/>
      <c r="Q241" s="145"/>
      <c r="R241" s="144"/>
      <c r="S241" s="144">
        <v>1</v>
      </c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4" t="s">
        <v>693</v>
      </c>
      <c r="AG241" s="146">
        <f t="shared" si="10"/>
        <v>204</v>
      </c>
      <c r="AH241" s="146">
        <v>204</v>
      </c>
    </row>
    <row r="242" spans="1:218" s="141" customFormat="1" ht="100" customHeight="1" x14ac:dyDescent="1.05">
      <c r="A242" s="142">
        <v>26</v>
      </c>
      <c r="B242" s="134" t="s">
        <v>585</v>
      </c>
      <c r="C242" s="142">
        <v>282451</v>
      </c>
      <c r="D242" s="142">
        <v>282776</v>
      </c>
      <c r="E242" s="142"/>
      <c r="F242" s="143">
        <v>7</v>
      </c>
      <c r="G242" s="143">
        <v>12</v>
      </c>
      <c r="H242" s="143">
        <v>13</v>
      </c>
      <c r="I242" s="143">
        <v>17</v>
      </c>
      <c r="J242" s="143"/>
      <c r="K242" s="143"/>
      <c r="L242" s="144"/>
      <c r="M242" s="145"/>
      <c r="N242" s="149"/>
      <c r="O242" s="148"/>
      <c r="P242" s="144"/>
      <c r="Q242" s="145"/>
      <c r="R242" s="144"/>
      <c r="S242" s="144">
        <v>1</v>
      </c>
      <c r="T242" s="145"/>
      <c r="U242" s="145">
        <v>6</v>
      </c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4" t="s">
        <v>732</v>
      </c>
      <c r="AG242" s="146">
        <f t="shared" si="10"/>
        <v>325</v>
      </c>
      <c r="AH242" s="146">
        <v>325</v>
      </c>
    </row>
    <row r="243" spans="1:218" s="141" customFormat="1" ht="100" customHeight="1" x14ac:dyDescent="1.05">
      <c r="A243" s="142">
        <v>27</v>
      </c>
      <c r="B243" s="134" t="s">
        <v>586</v>
      </c>
      <c r="C243" s="142">
        <v>282776</v>
      </c>
      <c r="D243" s="142">
        <v>283017</v>
      </c>
      <c r="E243" s="142"/>
      <c r="F243" s="143">
        <v>7</v>
      </c>
      <c r="G243" s="143">
        <v>12</v>
      </c>
      <c r="H243" s="143">
        <v>13</v>
      </c>
      <c r="I243" s="143">
        <v>17</v>
      </c>
      <c r="J243" s="143"/>
      <c r="K243" s="143"/>
      <c r="L243" s="144"/>
      <c r="M243" s="145"/>
      <c r="N243" s="149"/>
      <c r="O243" s="148"/>
      <c r="P243" s="144"/>
      <c r="Q243" s="145">
        <v>4</v>
      </c>
      <c r="R243" s="144"/>
      <c r="S243" s="144">
        <v>1</v>
      </c>
      <c r="T243" s="145"/>
      <c r="U243" s="145"/>
      <c r="V243" s="145"/>
      <c r="W243" s="145">
        <v>1</v>
      </c>
      <c r="X243" s="145"/>
      <c r="Y243" s="145"/>
      <c r="Z243" s="145"/>
      <c r="AA243" s="145"/>
      <c r="AB243" s="145"/>
      <c r="AC243" s="145"/>
      <c r="AD243" s="145"/>
      <c r="AE243" s="145"/>
      <c r="AF243" s="144" t="s">
        <v>738</v>
      </c>
      <c r="AG243" s="146">
        <f t="shared" si="10"/>
        <v>241</v>
      </c>
      <c r="AH243" s="146">
        <v>241</v>
      </c>
    </row>
    <row r="244" spans="1:218" s="141" customFormat="1" ht="100" customHeight="1" x14ac:dyDescent="1.05">
      <c r="A244" s="142">
        <v>28</v>
      </c>
      <c r="B244" s="134" t="s">
        <v>587</v>
      </c>
      <c r="C244" s="142">
        <v>283017</v>
      </c>
      <c r="D244" s="142">
        <v>283436</v>
      </c>
      <c r="E244" s="142"/>
      <c r="F244" s="143">
        <v>7</v>
      </c>
      <c r="G244" s="143">
        <v>12</v>
      </c>
      <c r="H244" s="143">
        <v>13</v>
      </c>
      <c r="I244" s="143">
        <v>17</v>
      </c>
      <c r="J244" s="143"/>
      <c r="K244" s="143"/>
      <c r="L244" s="144"/>
      <c r="M244" s="145"/>
      <c r="N244" s="149"/>
      <c r="O244" s="148"/>
      <c r="P244" s="144"/>
      <c r="Q244" s="145"/>
      <c r="R244" s="144"/>
      <c r="S244" s="144">
        <v>1</v>
      </c>
      <c r="T244" s="145">
        <v>1</v>
      </c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4" t="s">
        <v>741</v>
      </c>
      <c r="AG244" s="146">
        <f t="shared" si="10"/>
        <v>419</v>
      </c>
      <c r="AH244" s="146">
        <v>419</v>
      </c>
    </row>
    <row r="245" spans="1:218" s="141" customFormat="1" ht="100" customHeight="1" x14ac:dyDescent="1.05">
      <c r="A245" s="142">
        <v>29</v>
      </c>
      <c r="B245" s="134" t="s">
        <v>588</v>
      </c>
      <c r="C245" s="142">
        <v>283436</v>
      </c>
      <c r="D245" s="142">
        <v>283651</v>
      </c>
      <c r="E245" s="142"/>
      <c r="F245" s="143">
        <v>7</v>
      </c>
      <c r="G245" s="143">
        <v>12</v>
      </c>
      <c r="H245" s="143">
        <v>13</v>
      </c>
      <c r="I245" s="143">
        <v>17</v>
      </c>
      <c r="J245" s="143"/>
      <c r="K245" s="143"/>
      <c r="L245" s="144"/>
      <c r="M245" s="145"/>
      <c r="N245" s="149"/>
      <c r="O245" s="148"/>
      <c r="P245" s="144"/>
      <c r="Q245" s="145"/>
      <c r="R245" s="144"/>
      <c r="S245" s="144"/>
      <c r="T245" s="145">
        <v>1</v>
      </c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4" t="s">
        <v>746</v>
      </c>
      <c r="AG245" s="146">
        <f t="shared" si="10"/>
        <v>215</v>
      </c>
      <c r="AH245" s="146">
        <v>215</v>
      </c>
    </row>
    <row r="246" spans="1:218" s="141" customFormat="1" ht="130" customHeight="1" thickBot="1" x14ac:dyDescent="1.1000000000000001">
      <c r="A246" s="142">
        <v>30</v>
      </c>
      <c r="B246" s="177" t="s">
        <v>589</v>
      </c>
      <c r="C246" s="179"/>
      <c r="D246" s="179"/>
      <c r="E246" s="179"/>
      <c r="F246" s="180">
        <v>7</v>
      </c>
      <c r="G246" s="180">
        <v>12</v>
      </c>
      <c r="H246" s="180"/>
      <c r="I246" s="180"/>
      <c r="J246" s="180"/>
      <c r="K246" s="180"/>
      <c r="L246" s="181"/>
      <c r="M246" s="182"/>
      <c r="N246" s="182"/>
      <c r="O246" s="183"/>
      <c r="P246" s="181"/>
      <c r="Q246" s="182"/>
      <c r="R246" s="181"/>
      <c r="S246" s="181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1" t="s">
        <v>107</v>
      </c>
      <c r="AG246" s="146">
        <f t="shared" si="10"/>
        <v>0</v>
      </c>
      <c r="AH246" s="146" t="s">
        <v>214</v>
      </c>
    </row>
    <row r="247" spans="1:218" s="160" customFormat="1" ht="57.5" thickTop="1" thickBot="1" x14ac:dyDescent="1.1000000000000001">
      <c r="A247" s="350" t="s">
        <v>22</v>
      </c>
      <c r="B247" s="351"/>
      <c r="C247" s="150"/>
      <c r="D247" s="151"/>
      <c r="E247" s="152"/>
      <c r="F247" s="153"/>
      <c r="G247" s="154"/>
      <c r="H247" s="154"/>
      <c r="I247" s="154"/>
      <c r="J247" s="154"/>
      <c r="K247" s="155"/>
      <c r="L247" s="156">
        <f t="shared" ref="L247:AD247" si="11">SUM(L217:L246)</f>
        <v>60</v>
      </c>
      <c r="M247" s="157">
        <f t="shared" si="11"/>
        <v>3</v>
      </c>
      <c r="N247" s="158">
        <f t="shared" si="11"/>
        <v>6</v>
      </c>
      <c r="O247" s="158">
        <f t="shared" si="11"/>
        <v>1</v>
      </c>
      <c r="P247" s="156">
        <f t="shared" si="11"/>
        <v>0</v>
      </c>
      <c r="Q247" s="157">
        <f t="shared" si="11"/>
        <v>4</v>
      </c>
      <c r="R247" s="156">
        <f t="shared" si="11"/>
        <v>1</v>
      </c>
      <c r="S247" s="156">
        <f t="shared" si="11"/>
        <v>6</v>
      </c>
      <c r="T247" s="157">
        <f t="shared" si="11"/>
        <v>3</v>
      </c>
      <c r="U247" s="157">
        <f t="shared" si="11"/>
        <v>37</v>
      </c>
      <c r="V247" s="157">
        <f t="shared" si="11"/>
        <v>0</v>
      </c>
      <c r="W247" s="157">
        <f t="shared" si="11"/>
        <v>11</v>
      </c>
      <c r="X247" s="157">
        <f t="shared" si="11"/>
        <v>4</v>
      </c>
      <c r="Y247" s="159">
        <f t="shared" si="11"/>
        <v>0</v>
      </c>
      <c r="Z247" s="159">
        <f t="shared" si="11"/>
        <v>0</v>
      </c>
      <c r="AA247" s="159">
        <f t="shared" si="11"/>
        <v>0</v>
      </c>
      <c r="AB247" s="157">
        <f t="shared" si="11"/>
        <v>0</v>
      </c>
      <c r="AC247" s="157">
        <f t="shared" si="11"/>
        <v>0</v>
      </c>
      <c r="AD247" s="157">
        <f t="shared" si="11"/>
        <v>0</v>
      </c>
      <c r="AE247" s="156">
        <f>SUM(AE216:AE246)</f>
        <v>0</v>
      </c>
      <c r="AF247" s="156"/>
      <c r="AG247" s="146"/>
      <c r="AH247" s="146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  <c r="BK247" s="141"/>
      <c r="BL247" s="141"/>
      <c r="BM247" s="141"/>
      <c r="BN247" s="141"/>
      <c r="BO247" s="141"/>
      <c r="BP247" s="141"/>
      <c r="BQ247" s="141"/>
      <c r="BR247" s="141"/>
      <c r="BS247" s="141"/>
      <c r="BT247" s="141"/>
      <c r="BU247" s="141"/>
      <c r="BV247" s="141"/>
      <c r="BW247" s="141"/>
      <c r="BX247" s="141"/>
      <c r="BY247" s="141"/>
      <c r="BZ247" s="141"/>
      <c r="CA247" s="141"/>
      <c r="CB247" s="141"/>
      <c r="CC247" s="141"/>
      <c r="CD247" s="141"/>
      <c r="CE247" s="141"/>
      <c r="CF247" s="141"/>
      <c r="CG247" s="141"/>
      <c r="CH247" s="141"/>
      <c r="CI247" s="141"/>
      <c r="CJ247" s="141"/>
      <c r="CK247" s="141"/>
      <c r="CL247" s="141"/>
      <c r="CM247" s="141"/>
      <c r="CN247" s="141"/>
      <c r="CO247" s="141"/>
      <c r="CP247" s="141"/>
      <c r="CQ247" s="141"/>
      <c r="CR247" s="141"/>
      <c r="CS247" s="141"/>
      <c r="CT247" s="141"/>
      <c r="CU247" s="141"/>
      <c r="CV247" s="141"/>
      <c r="CW247" s="141"/>
      <c r="CX247" s="141"/>
      <c r="CY247" s="141"/>
      <c r="CZ247" s="141"/>
      <c r="DA247" s="141"/>
      <c r="DB247" s="141"/>
      <c r="DC247" s="141"/>
      <c r="DD247" s="141"/>
      <c r="DE247" s="141"/>
      <c r="DF247" s="141"/>
      <c r="DG247" s="141"/>
      <c r="DH247" s="141"/>
      <c r="DI247" s="141"/>
      <c r="DJ247" s="141"/>
      <c r="DK247" s="141"/>
      <c r="DL247" s="141"/>
      <c r="DM247" s="141"/>
      <c r="DN247" s="141"/>
      <c r="DO247" s="141"/>
      <c r="DP247" s="141"/>
      <c r="DQ247" s="141"/>
      <c r="DR247" s="141"/>
      <c r="DS247" s="141"/>
      <c r="DT247" s="141"/>
      <c r="DU247" s="141"/>
      <c r="DV247" s="141"/>
      <c r="DW247" s="141"/>
      <c r="DX247" s="141"/>
      <c r="DY247" s="141"/>
      <c r="DZ247" s="141"/>
      <c r="EA247" s="141"/>
      <c r="EB247" s="141"/>
      <c r="EC247" s="141"/>
      <c r="ED247" s="141"/>
      <c r="EE247" s="141"/>
      <c r="EF247" s="141"/>
      <c r="EG247" s="141"/>
      <c r="EH247" s="141"/>
      <c r="EI247" s="141"/>
      <c r="EJ247" s="141"/>
      <c r="EK247" s="141"/>
      <c r="EL247" s="141"/>
      <c r="EM247" s="141"/>
      <c r="EN247" s="141"/>
      <c r="EO247" s="141"/>
      <c r="EP247" s="141"/>
      <c r="EQ247" s="141"/>
      <c r="ER247" s="141"/>
      <c r="ES247" s="141"/>
      <c r="ET247" s="141"/>
      <c r="EU247" s="141"/>
      <c r="EV247" s="141"/>
      <c r="EW247" s="141"/>
      <c r="EX247" s="141"/>
      <c r="EY247" s="141"/>
      <c r="EZ247" s="141"/>
      <c r="FA247" s="141"/>
      <c r="FB247" s="141"/>
      <c r="FC247" s="141"/>
      <c r="FD247" s="141"/>
      <c r="FE247" s="141"/>
      <c r="FF247" s="141"/>
      <c r="FG247" s="141"/>
      <c r="FH247" s="141"/>
      <c r="FI247" s="141"/>
      <c r="FJ247" s="141"/>
      <c r="FK247" s="141"/>
      <c r="FL247" s="141"/>
      <c r="FM247" s="141"/>
      <c r="FN247" s="141"/>
      <c r="FO247" s="141"/>
      <c r="FP247" s="141"/>
      <c r="FQ247" s="141"/>
      <c r="FR247" s="141"/>
      <c r="FS247" s="141"/>
      <c r="FT247" s="141"/>
      <c r="FU247" s="141"/>
      <c r="FV247" s="141"/>
      <c r="FW247" s="141"/>
      <c r="FX247" s="141"/>
      <c r="FY247" s="141"/>
      <c r="FZ247" s="141"/>
      <c r="GA247" s="141"/>
      <c r="GB247" s="141"/>
      <c r="GC247" s="141"/>
      <c r="GD247" s="141"/>
      <c r="GE247" s="141"/>
      <c r="GF247" s="141"/>
      <c r="GG247" s="141"/>
      <c r="GH247" s="141"/>
      <c r="GI247" s="141"/>
      <c r="GJ247" s="141"/>
      <c r="GK247" s="141"/>
      <c r="GL247" s="141"/>
      <c r="GM247" s="141"/>
      <c r="GN247" s="141"/>
      <c r="GO247" s="141"/>
      <c r="GP247" s="141"/>
      <c r="GQ247" s="141"/>
      <c r="GR247" s="141"/>
      <c r="GS247" s="141"/>
      <c r="GT247" s="141"/>
      <c r="GU247" s="141"/>
      <c r="GV247" s="141"/>
      <c r="GW247" s="141"/>
      <c r="GX247" s="141"/>
      <c r="GY247" s="141"/>
      <c r="GZ247" s="141"/>
      <c r="HA247" s="141"/>
      <c r="HB247" s="141"/>
      <c r="HC247" s="141"/>
      <c r="HD247" s="141"/>
      <c r="HE247" s="141"/>
      <c r="HF247" s="141"/>
      <c r="HG247" s="141"/>
      <c r="HH247" s="141"/>
      <c r="HI247" s="141"/>
      <c r="HJ247" s="141"/>
    </row>
    <row r="248" spans="1:218" s="160" customFormat="1" ht="47.25" customHeight="1" thickTop="1" thickBot="1" x14ac:dyDescent="1.1000000000000001">
      <c r="A248" s="352"/>
      <c r="B248" s="353"/>
      <c r="C248" s="161"/>
      <c r="D248" s="162"/>
      <c r="E248" s="163"/>
      <c r="F248" s="356"/>
      <c r="G248" s="357"/>
      <c r="H248" s="357"/>
      <c r="I248" s="357"/>
      <c r="J248" s="357"/>
      <c r="K248" s="162"/>
      <c r="L248" s="348" t="s">
        <v>30</v>
      </c>
      <c r="M248" s="340" t="s">
        <v>611</v>
      </c>
      <c r="N248" s="348" t="s">
        <v>313</v>
      </c>
      <c r="O248" s="340" t="s">
        <v>48</v>
      </c>
      <c r="P248" s="340" t="s">
        <v>35</v>
      </c>
      <c r="Q248" s="340" t="s">
        <v>46</v>
      </c>
      <c r="R248" s="340" t="s">
        <v>53</v>
      </c>
      <c r="S248" s="340" t="s">
        <v>57</v>
      </c>
      <c r="T248" s="340" t="s">
        <v>58</v>
      </c>
      <c r="U248" s="340" t="s">
        <v>34</v>
      </c>
      <c r="V248" s="340" t="s">
        <v>28</v>
      </c>
      <c r="W248" s="340" t="s">
        <v>333</v>
      </c>
      <c r="X248" s="348" t="s">
        <v>193</v>
      </c>
      <c r="Y248" s="340" t="s">
        <v>140</v>
      </c>
      <c r="Z248" s="348" t="s">
        <v>33</v>
      </c>
      <c r="AA248" s="340" t="s">
        <v>141</v>
      </c>
      <c r="AB248" s="340" t="s">
        <v>201</v>
      </c>
      <c r="AC248" s="340" t="s">
        <v>535</v>
      </c>
      <c r="AD248" s="340" t="s">
        <v>557</v>
      </c>
      <c r="AE248" s="342"/>
      <c r="AF248" s="340" t="s">
        <v>23</v>
      </c>
      <c r="AG248" s="146"/>
      <c r="AH248" s="146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  <c r="BM248" s="141"/>
      <c r="BN248" s="141"/>
      <c r="BO248" s="141"/>
      <c r="BP248" s="141"/>
      <c r="BQ248" s="141"/>
      <c r="BR248" s="141"/>
      <c r="BS248" s="141"/>
      <c r="BT248" s="141"/>
      <c r="BU248" s="141"/>
      <c r="BV248" s="141"/>
      <c r="BW248" s="141"/>
      <c r="BX248" s="141"/>
      <c r="BY248" s="141"/>
      <c r="BZ248" s="141"/>
      <c r="CA248" s="141"/>
      <c r="CB248" s="141"/>
      <c r="CC248" s="141"/>
      <c r="CD248" s="141"/>
      <c r="CE248" s="141"/>
      <c r="CF248" s="141"/>
      <c r="CG248" s="141"/>
      <c r="CH248" s="141"/>
      <c r="CI248" s="141"/>
      <c r="CJ248" s="141"/>
      <c r="CK248" s="141"/>
      <c r="CL248" s="141"/>
      <c r="CM248" s="141"/>
      <c r="CN248" s="141"/>
      <c r="CO248" s="141"/>
      <c r="CP248" s="141"/>
      <c r="CQ248" s="141"/>
      <c r="CR248" s="141"/>
      <c r="CS248" s="141"/>
      <c r="CT248" s="141"/>
      <c r="CU248" s="141"/>
      <c r="CV248" s="141"/>
      <c r="CW248" s="141"/>
      <c r="CX248" s="141"/>
      <c r="CY248" s="141"/>
      <c r="CZ248" s="141"/>
      <c r="DA248" s="141"/>
      <c r="DB248" s="141"/>
      <c r="DC248" s="141"/>
      <c r="DD248" s="141"/>
      <c r="DE248" s="141"/>
      <c r="DF248" s="141"/>
      <c r="DG248" s="141"/>
      <c r="DH248" s="141"/>
      <c r="DI248" s="141"/>
      <c r="DJ248" s="141"/>
      <c r="DK248" s="141"/>
      <c r="DL248" s="141"/>
      <c r="DM248" s="141"/>
      <c r="DN248" s="141"/>
      <c r="DO248" s="141"/>
      <c r="DP248" s="141"/>
      <c r="DQ248" s="141"/>
      <c r="DR248" s="141"/>
      <c r="DS248" s="141"/>
      <c r="DT248" s="141"/>
      <c r="DU248" s="141"/>
      <c r="DV248" s="141"/>
      <c r="DW248" s="141"/>
      <c r="DX248" s="141"/>
      <c r="DY248" s="141"/>
      <c r="DZ248" s="141"/>
      <c r="EA248" s="141"/>
      <c r="EB248" s="141"/>
      <c r="EC248" s="141"/>
      <c r="ED248" s="141"/>
      <c r="EE248" s="141"/>
      <c r="EF248" s="141"/>
      <c r="EG248" s="141"/>
      <c r="EH248" s="141"/>
      <c r="EI248" s="141"/>
      <c r="EJ248" s="141"/>
      <c r="EK248" s="141"/>
      <c r="EL248" s="141"/>
      <c r="EM248" s="141"/>
      <c r="EN248" s="141"/>
      <c r="EO248" s="141"/>
      <c r="EP248" s="141"/>
      <c r="EQ248" s="141"/>
      <c r="ER248" s="141"/>
      <c r="ES248" s="141"/>
      <c r="ET248" s="141"/>
      <c r="EU248" s="141"/>
      <c r="EV248" s="141"/>
      <c r="EW248" s="141"/>
      <c r="EX248" s="141"/>
      <c r="EY248" s="141"/>
      <c r="EZ248" s="141"/>
      <c r="FA248" s="141"/>
      <c r="FB248" s="141"/>
      <c r="FC248" s="141"/>
      <c r="FD248" s="141"/>
      <c r="FE248" s="141"/>
      <c r="FF248" s="141"/>
      <c r="FG248" s="141"/>
      <c r="FH248" s="141"/>
      <c r="FI248" s="141"/>
      <c r="FJ248" s="141"/>
      <c r="FK248" s="141"/>
      <c r="FL248" s="141"/>
      <c r="FM248" s="141"/>
      <c r="FN248" s="141"/>
      <c r="FO248" s="141"/>
      <c r="FP248" s="141"/>
      <c r="FQ248" s="141"/>
      <c r="FR248" s="141"/>
      <c r="FS248" s="141"/>
      <c r="FT248" s="141"/>
      <c r="FU248" s="141"/>
      <c r="FV248" s="141"/>
      <c r="FW248" s="141"/>
      <c r="FX248" s="141"/>
      <c r="FY248" s="141"/>
      <c r="FZ248" s="141"/>
      <c r="GA248" s="141"/>
      <c r="GB248" s="141"/>
      <c r="GC248" s="141"/>
      <c r="GD248" s="141"/>
      <c r="GE248" s="141"/>
      <c r="GF248" s="141"/>
      <c r="GG248" s="141"/>
      <c r="GH248" s="141"/>
      <c r="GI248" s="141"/>
      <c r="GJ248" s="141"/>
      <c r="GK248" s="141"/>
      <c r="GL248" s="141"/>
      <c r="GM248" s="141"/>
      <c r="GN248" s="141"/>
      <c r="GO248" s="141"/>
      <c r="GP248" s="141"/>
      <c r="GQ248" s="141"/>
      <c r="GR248" s="141"/>
      <c r="GS248" s="141"/>
      <c r="GT248" s="141"/>
      <c r="GU248" s="141"/>
      <c r="GV248" s="141"/>
      <c r="GW248" s="141"/>
      <c r="GX248" s="141"/>
      <c r="GY248" s="141"/>
      <c r="GZ248" s="141"/>
      <c r="HA248" s="141"/>
      <c r="HB248" s="141"/>
      <c r="HC248" s="141"/>
      <c r="HD248" s="141"/>
      <c r="HE248" s="141"/>
      <c r="HF248" s="141"/>
      <c r="HG248" s="141"/>
      <c r="HH248" s="141"/>
      <c r="HI248" s="141"/>
      <c r="HJ248" s="141"/>
    </row>
    <row r="249" spans="1:218" s="160" customFormat="1" ht="186.75" customHeight="1" thickTop="1" x14ac:dyDescent="1.05">
      <c r="A249" s="352"/>
      <c r="B249" s="353"/>
      <c r="C249" s="161"/>
      <c r="D249" s="162"/>
      <c r="E249" s="163"/>
      <c r="F249" s="164"/>
      <c r="G249" s="344"/>
      <c r="H249" s="344"/>
      <c r="I249" s="344"/>
      <c r="J249" s="344"/>
      <c r="K249" s="163"/>
      <c r="L249" s="349"/>
      <c r="M249" s="341"/>
      <c r="N249" s="349"/>
      <c r="O249" s="341"/>
      <c r="P249" s="341"/>
      <c r="Q249" s="341"/>
      <c r="R249" s="341"/>
      <c r="S249" s="341"/>
      <c r="T249" s="341"/>
      <c r="U249" s="341"/>
      <c r="V249" s="341"/>
      <c r="W249" s="341"/>
      <c r="X249" s="349"/>
      <c r="Y249" s="341"/>
      <c r="Z249" s="349"/>
      <c r="AA249" s="341"/>
      <c r="AB249" s="341"/>
      <c r="AC249" s="341"/>
      <c r="AD249" s="341"/>
      <c r="AE249" s="343"/>
      <c r="AF249" s="341"/>
      <c r="AG249" s="146"/>
      <c r="AH249" s="146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  <c r="BK249" s="141"/>
      <c r="BL249" s="141"/>
      <c r="BM249" s="141"/>
      <c r="BN249" s="141"/>
      <c r="BO249" s="141"/>
      <c r="BP249" s="141"/>
      <c r="BQ249" s="141"/>
      <c r="BR249" s="141"/>
      <c r="BS249" s="141"/>
      <c r="BT249" s="141"/>
      <c r="BU249" s="141"/>
      <c r="BV249" s="141"/>
      <c r="BW249" s="141"/>
      <c r="BX249" s="141"/>
      <c r="BY249" s="141"/>
      <c r="BZ249" s="141"/>
      <c r="CA249" s="141"/>
      <c r="CB249" s="141"/>
      <c r="CC249" s="141"/>
      <c r="CD249" s="141"/>
      <c r="CE249" s="141"/>
      <c r="CF249" s="141"/>
      <c r="CG249" s="141"/>
      <c r="CH249" s="141"/>
      <c r="CI249" s="141"/>
      <c r="CJ249" s="141"/>
      <c r="CK249" s="141"/>
      <c r="CL249" s="141"/>
      <c r="CM249" s="141"/>
      <c r="CN249" s="141"/>
      <c r="CO249" s="141"/>
      <c r="CP249" s="141"/>
      <c r="CQ249" s="141"/>
      <c r="CR249" s="141"/>
      <c r="CS249" s="141"/>
      <c r="CT249" s="141"/>
      <c r="CU249" s="141"/>
      <c r="CV249" s="141"/>
      <c r="CW249" s="141"/>
      <c r="CX249" s="141"/>
      <c r="CY249" s="141"/>
      <c r="CZ249" s="141"/>
      <c r="DA249" s="141"/>
      <c r="DB249" s="141"/>
      <c r="DC249" s="141"/>
      <c r="DD249" s="141"/>
      <c r="DE249" s="141"/>
      <c r="DF249" s="141"/>
      <c r="DG249" s="141"/>
      <c r="DH249" s="141"/>
      <c r="DI249" s="141"/>
      <c r="DJ249" s="141"/>
      <c r="DK249" s="141"/>
      <c r="DL249" s="141"/>
      <c r="DM249" s="141"/>
      <c r="DN249" s="141"/>
      <c r="DO249" s="141"/>
      <c r="DP249" s="141"/>
      <c r="DQ249" s="141"/>
      <c r="DR249" s="141"/>
      <c r="DS249" s="141"/>
      <c r="DT249" s="141"/>
      <c r="DU249" s="141"/>
      <c r="DV249" s="141"/>
      <c r="DW249" s="141"/>
      <c r="DX249" s="141"/>
      <c r="DY249" s="141"/>
      <c r="DZ249" s="141"/>
      <c r="EA249" s="141"/>
      <c r="EB249" s="141"/>
      <c r="EC249" s="141"/>
      <c r="ED249" s="141"/>
      <c r="EE249" s="141"/>
      <c r="EF249" s="141"/>
      <c r="EG249" s="141"/>
      <c r="EH249" s="141"/>
      <c r="EI249" s="141"/>
      <c r="EJ249" s="141"/>
      <c r="EK249" s="141"/>
      <c r="EL249" s="141"/>
      <c r="EM249" s="141"/>
      <c r="EN249" s="141"/>
      <c r="EO249" s="141"/>
      <c r="EP249" s="141"/>
      <c r="EQ249" s="141"/>
      <c r="ER249" s="141"/>
      <c r="ES249" s="141"/>
      <c r="ET249" s="141"/>
      <c r="EU249" s="141"/>
      <c r="EV249" s="141"/>
      <c r="EW249" s="141"/>
      <c r="EX249" s="141"/>
      <c r="EY249" s="141"/>
      <c r="EZ249" s="141"/>
      <c r="FA249" s="141"/>
      <c r="FB249" s="141"/>
      <c r="FC249" s="141"/>
      <c r="FD249" s="141"/>
      <c r="FE249" s="141"/>
      <c r="FF249" s="141"/>
      <c r="FG249" s="141"/>
      <c r="FH249" s="141"/>
      <c r="FI249" s="141"/>
      <c r="FJ249" s="141"/>
      <c r="FK249" s="141"/>
      <c r="FL249" s="141"/>
      <c r="FM249" s="141"/>
      <c r="FN249" s="141"/>
      <c r="FO249" s="141"/>
      <c r="FP249" s="141"/>
      <c r="FQ249" s="141"/>
      <c r="FR249" s="141"/>
      <c r="FS249" s="141"/>
      <c r="FT249" s="141"/>
      <c r="FU249" s="141"/>
      <c r="FV249" s="141"/>
      <c r="FW249" s="141"/>
      <c r="FX249" s="141"/>
      <c r="FY249" s="141"/>
      <c r="FZ249" s="141"/>
      <c r="GA249" s="141"/>
      <c r="GB249" s="141"/>
      <c r="GC249" s="141"/>
      <c r="GD249" s="141"/>
      <c r="GE249" s="141"/>
      <c r="GF249" s="141"/>
      <c r="GG249" s="141"/>
      <c r="GH249" s="141"/>
      <c r="GI249" s="141"/>
      <c r="GJ249" s="141"/>
      <c r="GK249" s="141"/>
      <c r="GL249" s="141"/>
      <c r="GM249" s="141"/>
      <c r="GN249" s="141"/>
      <c r="GO249" s="141"/>
      <c r="GP249" s="141"/>
      <c r="GQ249" s="141"/>
      <c r="GR249" s="141"/>
      <c r="GS249" s="141"/>
      <c r="GT249" s="141"/>
      <c r="GU249" s="141"/>
      <c r="GV249" s="141"/>
      <c r="GW249" s="141"/>
      <c r="GX249" s="141"/>
      <c r="GY249" s="141"/>
      <c r="GZ249" s="141"/>
      <c r="HA249" s="141"/>
      <c r="HB249" s="141"/>
      <c r="HC249" s="141"/>
      <c r="HD249" s="141"/>
      <c r="HE249" s="141"/>
      <c r="HF249" s="141"/>
      <c r="HG249" s="141"/>
      <c r="HH249" s="141"/>
      <c r="HI249" s="141"/>
      <c r="HJ249" s="141"/>
    </row>
    <row r="250" spans="1:218" s="160" customFormat="1" ht="56.5" x14ac:dyDescent="1.05">
      <c r="A250" s="354"/>
      <c r="B250" s="355"/>
      <c r="C250" s="165"/>
      <c r="D250" s="166"/>
      <c r="E250" s="167"/>
      <c r="F250" s="345"/>
      <c r="G250" s="346"/>
      <c r="H250" s="346"/>
      <c r="I250" s="346"/>
      <c r="J250" s="346"/>
      <c r="K250" s="347"/>
      <c r="L250" s="168">
        <f>L247*3200</f>
        <v>192000</v>
      </c>
      <c r="M250" s="169">
        <f>M247*71200</f>
        <v>213600</v>
      </c>
      <c r="N250" s="168">
        <f>N247*8000</f>
        <v>48000</v>
      </c>
      <c r="O250" s="170">
        <f>O247*38400</f>
        <v>38400</v>
      </c>
      <c r="P250" s="168">
        <f>P247*68000</f>
        <v>0</v>
      </c>
      <c r="Q250" s="169">
        <f>Q247*4000</f>
        <v>16000</v>
      </c>
      <c r="R250" s="168">
        <f>R247*76000</f>
        <v>76000</v>
      </c>
      <c r="S250" s="169">
        <f>S247*84000</f>
        <v>504000</v>
      </c>
      <c r="T250" s="169">
        <f>T247*80000</f>
        <v>240000</v>
      </c>
      <c r="U250" s="169">
        <f>U247*8800</f>
        <v>325600</v>
      </c>
      <c r="V250" s="169">
        <f>V247*84000</f>
        <v>0</v>
      </c>
      <c r="W250" s="169">
        <f>W247*7200</f>
        <v>79200</v>
      </c>
      <c r="X250" s="172">
        <f>X247*6400</f>
        <v>25600</v>
      </c>
      <c r="Y250" s="169">
        <f>Y247*8000</f>
        <v>0</v>
      </c>
      <c r="Z250" s="172">
        <f>Z247*6500</f>
        <v>0</v>
      </c>
      <c r="AA250" s="169">
        <f>AA247*6000</f>
        <v>0</v>
      </c>
      <c r="AB250" s="169"/>
      <c r="AC250" s="169"/>
      <c r="AD250" s="168">
        <f>0*76000</f>
        <v>0</v>
      </c>
      <c r="AE250" s="173"/>
      <c r="AF250" s="168">
        <f>SUM(L250:AD250)</f>
        <v>1758400</v>
      </c>
      <c r="AG250" s="146"/>
      <c r="AH250" s="196"/>
    </row>
    <row r="251" spans="1:218" s="117" customFormat="1" ht="56.5" x14ac:dyDescent="1.05">
      <c r="A251" s="371" t="s">
        <v>0</v>
      </c>
      <c r="B251" s="371"/>
      <c r="C251" s="110" t="s">
        <v>1</v>
      </c>
      <c r="D251" s="110" t="s">
        <v>2</v>
      </c>
      <c r="E251" s="110"/>
      <c r="F251" s="110"/>
      <c r="G251" s="110"/>
      <c r="H251" s="110"/>
      <c r="I251" s="110"/>
      <c r="J251" s="110"/>
      <c r="K251" s="110"/>
      <c r="L251" s="111"/>
      <c r="M251" s="112"/>
      <c r="N251" s="113"/>
      <c r="O251" s="114"/>
      <c r="P251" s="111"/>
      <c r="Q251" s="112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4"/>
      <c r="AG251" s="115"/>
      <c r="AH251" s="115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  <c r="EB251" s="116"/>
      <c r="EC251" s="116"/>
      <c r="ED251" s="116"/>
      <c r="EE251" s="116"/>
      <c r="EF251" s="116"/>
      <c r="EG251" s="116"/>
      <c r="EH251" s="116"/>
      <c r="EI251" s="116"/>
      <c r="EJ251" s="116"/>
      <c r="EK251" s="116"/>
      <c r="EL251" s="116"/>
      <c r="EM251" s="116"/>
      <c r="EN251" s="116"/>
      <c r="EO251" s="116"/>
      <c r="EP251" s="116"/>
      <c r="EQ251" s="116"/>
      <c r="ER251" s="116"/>
      <c r="ES251" s="116"/>
      <c r="ET251" s="116"/>
      <c r="EU251" s="116"/>
      <c r="EV251" s="116"/>
      <c r="EW251" s="116"/>
      <c r="EX251" s="116"/>
      <c r="EY251" s="116"/>
      <c r="EZ251" s="116"/>
      <c r="FA251" s="116"/>
      <c r="FB251" s="116"/>
      <c r="FC251" s="116"/>
      <c r="FD251" s="116"/>
      <c r="FE251" s="116"/>
      <c r="FF251" s="116"/>
      <c r="FG251" s="116"/>
      <c r="FH251" s="116"/>
      <c r="FI251" s="116"/>
      <c r="FJ251" s="116"/>
      <c r="FK251" s="116"/>
      <c r="FL251" s="116"/>
      <c r="FM251" s="116"/>
      <c r="FN251" s="116"/>
      <c r="FO251" s="116"/>
      <c r="FP251" s="116"/>
      <c r="FQ251" s="116"/>
      <c r="FR251" s="116"/>
      <c r="FS251" s="116"/>
      <c r="FT251" s="116"/>
      <c r="FU251" s="116"/>
      <c r="FV251" s="116"/>
      <c r="FW251" s="116"/>
      <c r="FX251" s="116"/>
      <c r="FY251" s="116"/>
      <c r="FZ251" s="116"/>
      <c r="GA251" s="116"/>
      <c r="GB251" s="116"/>
      <c r="GC251" s="116"/>
      <c r="GD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</row>
    <row r="252" spans="1:218" s="117" customFormat="1" ht="58" x14ac:dyDescent="1.05">
      <c r="A252" s="372" t="s">
        <v>3</v>
      </c>
      <c r="B252" s="372"/>
      <c r="C252" s="110" t="s">
        <v>1</v>
      </c>
      <c r="D252" s="175" t="s">
        <v>65</v>
      </c>
      <c r="E252" s="110"/>
      <c r="F252" s="110"/>
      <c r="G252" s="110"/>
      <c r="H252" s="110"/>
      <c r="I252" s="372" t="s">
        <v>590</v>
      </c>
      <c r="J252" s="372"/>
      <c r="K252" s="372"/>
      <c r="L252" s="372"/>
      <c r="M252" s="372"/>
      <c r="N252" s="372"/>
      <c r="O252" s="372"/>
      <c r="P252" s="372"/>
      <c r="Q252" s="372"/>
      <c r="R252" s="372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5"/>
      <c r="AH252" s="115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  <c r="EB252" s="116"/>
      <c r="EC252" s="116"/>
      <c r="ED252" s="116"/>
      <c r="EE252" s="116"/>
      <c r="EF252" s="116"/>
      <c r="EG252" s="116"/>
      <c r="EH252" s="116"/>
      <c r="EI252" s="116"/>
      <c r="EJ252" s="116"/>
      <c r="EK252" s="116"/>
      <c r="EL252" s="116"/>
      <c r="EM252" s="116"/>
      <c r="EN252" s="116"/>
      <c r="EO252" s="116"/>
      <c r="EP252" s="116"/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6"/>
      <c r="FA252" s="116"/>
      <c r="FB252" s="116"/>
      <c r="FC252" s="116"/>
      <c r="FD252" s="116"/>
      <c r="FE252" s="116"/>
      <c r="FF252" s="116"/>
      <c r="FG252" s="116"/>
      <c r="FH252" s="116"/>
      <c r="FI252" s="116"/>
      <c r="FJ252" s="116"/>
      <c r="FK252" s="116"/>
      <c r="FL252" s="116"/>
      <c r="FM252" s="116"/>
      <c r="FN252" s="116"/>
      <c r="FO252" s="116"/>
      <c r="FP252" s="116"/>
      <c r="FQ252" s="116"/>
      <c r="FR252" s="116"/>
      <c r="FS252" s="116"/>
      <c r="FT252" s="116"/>
      <c r="FU252" s="116"/>
      <c r="FV252" s="116"/>
      <c r="FW252" s="116"/>
      <c r="FX252" s="116"/>
      <c r="FY252" s="116"/>
      <c r="FZ252" s="116"/>
      <c r="GA252" s="116"/>
      <c r="GB252" s="116"/>
      <c r="GC252" s="116"/>
      <c r="GD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</row>
    <row r="253" spans="1:218" s="117" customFormat="1" ht="58" x14ac:dyDescent="1.05">
      <c r="A253" s="373" t="s">
        <v>4</v>
      </c>
      <c r="B253" s="373"/>
      <c r="C253" s="110" t="s">
        <v>1</v>
      </c>
      <c r="D253" s="176" t="s">
        <v>39</v>
      </c>
      <c r="E253" s="118"/>
      <c r="F253" s="110"/>
      <c r="G253" s="118"/>
      <c r="H253" s="118"/>
      <c r="I253" s="119"/>
      <c r="J253" s="119"/>
      <c r="K253" s="119"/>
      <c r="L253" s="120"/>
      <c r="M253" s="112"/>
      <c r="N253" s="113"/>
      <c r="O253" s="120"/>
      <c r="P253" s="120"/>
      <c r="Q253" s="112"/>
      <c r="R253" s="120"/>
      <c r="S253" s="120"/>
      <c r="T253" s="120"/>
      <c r="U253" s="120"/>
      <c r="V253" s="120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14"/>
      <c r="AG253" s="115"/>
      <c r="AH253" s="115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  <c r="EB253" s="116"/>
      <c r="EC253" s="116"/>
      <c r="ED253" s="116"/>
      <c r="EE253" s="116"/>
      <c r="EF253" s="116"/>
      <c r="EG253" s="116"/>
      <c r="EH253" s="116"/>
      <c r="EI253" s="116"/>
      <c r="EJ253" s="116"/>
      <c r="EK253" s="116"/>
      <c r="EL253" s="116"/>
      <c r="EM253" s="116"/>
      <c r="EN253" s="116"/>
      <c r="EO253" s="116"/>
      <c r="EP253" s="116"/>
      <c r="EQ253" s="116"/>
      <c r="ER253" s="116"/>
      <c r="ES253" s="116"/>
      <c r="ET253" s="116"/>
      <c r="EU253" s="116"/>
      <c r="EV253" s="116"/>
      <c r="EW253" s="116"/>
      <c r="EX253" s="116"/>
      <c r="EY253" s="116"/>
      <c r="EZ253" s="116"/>
      <c r="FA253" s="116"/>
      <c r="FB253" s="116"/>
      <c r="FC253" s="116"/>
      <c r="FD253" s="116"/>
      <c r="FE253" s="116"/>
      <c r="FF253" s="116"/>
      <c r="FG253" s="116"/>
      <c r="FH253" s="116"/>
      <c r="FI253" s="116"/>
      <c r="FJ253" s="116"/>
      <c r="FK253" s="116"/>
      <c r="FL253" s="116"/>
      <c r="FM253" s="116"/>
      <c r="FN253" s="116"/>
      <c r="FO253" s="116"/>
      <c r="FP253" s="116"/>
      <c r="FQ253" s="116"/>
      <c r="FR253" s="116"/>
      <c r="FS253" s="116"/>
      <c r="FT253" s="116"/>
      <c r="FU253" s="116"/>
      <c r="FV253" s="116"/>
      <c r="FW253" s="116"/>
      <c r="FX253" s="116"/>
      <c r="FY253" s="116"/>
      <c r="FZ253" s="116"/>
      <c r="GA253" s="116"/>
      <c r="GB253" s="116"/>
      <c r="GC253" s="116"/>
      <c r="GD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</row>
    <row r="254" spans="1:218" s="124" customFormat="1" ht="56.5" x14ac:dyDescent="1.05">
      <c r="A254" s="363" t="s">
        <v>5</v>
      </c>
      <c r="B254" s="363" t="s">
        <v>6</v>
      </c>
      <c r="C254" s="374" t="s">
        <v>7</v>
      </c>
      <c r="D254" s="375"/>
      <c r="E254" s="121" t="s">
        <v>8</v>
      </c>
      <c r="F254" s="376" t="s">
        <v>9</v>
      </c>
      <c r="G254" s="377"/>
      <c r="H254" s="377"/>
      <c r="I254" s="377"/>
      <c r="J254" s="377"/>
      <c r="K254" s="378"/>
      <c r="L254" s="379" t="s">
        <v>10</v>
      </c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380"/>
      <c r="AB254" s="380"/>
      <c r="AC254" s="380"/>
      <c r="AD254" s="381"/>
      <c r="AE254" s="360" t="s">
        <v>11</v>
      </c>
      <c r="AF254" s="360" t="s">
        <v>12</v>
      </c>
      <c r="AG254" s="122"/>
      <c r="AH254" s="122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  <c r="EB254" s="123"/>
      <c r="EC254" s="123"/>
      <c r="ED254" s="123"/>
      <c r="EE254" s="123"/>
      <c r="EF254" s="123"/>
      <c r="EG254" s="123"/>
      <c r="EH254" s="123"/>
      <c r="EI254" s="123"/>
      <c r="EJ254" s="123"/>
      <c r="EK254" s="123"/>
      <c r="EL254" s="123"/>
      <c r="EM254" s="123"/>
      <c r="EN254" s="123"/>
      <c r="EO254" s="123"/>
      <c r="EP254" s="123"/>
      <c r="EQ254" s="123"/>
      <c r="ER254" s="123"/>
      <c r="ES254" s="123"/>
      <c r="ET254" s="123"/>
      <c r="EU254" s="123"/>
      <c r="EV254" s="123"/>
      <c r="EW254" s="123"/>
      <c r="EX254" s="123"/>
      <c r="EY254" s="123"/>
      <c r="EZ254" s="123"/>
      <c r="FA254" s="123"/>
      <c r="FB254" s="123"/>
      <c r="FC254" s="123"/>
      <c r="FD254" s="123"/>
      <c r="FE254" s="123"/>
      <c r="FF254" s="123"/>
      <c r="FG254" s="123"/>
      <c r="FH254" s="123"/>
      <c r="FI254" s="123"/>
      <c r="FJ254" s="123"/>
      <c r="FK254" s="123"/>
      <c r="FL254" s="123"/>
      <c r="FM254" s="123"/>
      <c r="FN254" s="123"/>
      <c r="FO254" s="123"/>
      <c r="FP254" s="123"/>
      <c r="FQ254" s="123"/>
      <c r="FR254" s="123"/>
      <c r="FS254" s="123"/>
      <c r="FT254" s="123"/>
      <c r="FU254" s="123"/>
      <c r="FV254" s="123"/>
      <c r="FW254" s="123"/>
      <c r="FX254" s="123"/>
      <c r="FY254" s="123"/>
      <c r="FZ254" s="123"/>
      <c r="GA254" s="123"/>
      <c r="GB254" s="123"/>
      <c r="GC254" s="123"/>
      <c r="GD254" s="123"/>
      <c r="GE254" s="123"/>
      <c r="GF254" s="123"/>
      <c r="GG254" s="123"/>
      <c r="GH254" s="123"/>
      <c r="GI254" s="123"/>
      <c r="GJ254" s="123"/>
      <c r="GK254" s="123"/>
      <c r="GL254" s="123"/>
      <c r="GM254" s="123"/>
      <c r="GN254" s="123"/>
      <c r="GO254" s="123"/>
      <c r="GP254" s="123"/>
      <c r="GQ254" s="123"/>
      <c r="GR254" s="123"/>
      <c r="GS254" s="123"/>
      <c r="GT254" s="123"/>
      <c r="GU254" s="123"/>
      <c r="GV254" s="123"/>
      <c r="GW254" s="123"/>
      <c r="GX254" s="123"/>
      <c r="GY254" s="123"/>
      <c r="GZ254" s="123"/>
      <c r="HA254" s="123"/>
      <c r="HB254" s="123"/>
      <c r="HC254" s="123"/>
      <c r="HD254" s="123"/>
      <c r="HE254" s="123"/>
      <c r="HF254" s="123"/>
      <c r="HG254" s="123"/>
      <c r="HH254" s="123"/>
      <c r="HI254" s="123"/>
      <c r="HJ254" s="123"/>
    </row>
    <row r="255" spans="1:218" s="124" customFormat="1" ht="45.75" customHeight="1" x14ac:dyDescent="1.05">
      <c r="A255" s="365"/>
      <c r="B255" s="365"/>
      <c r="C255" s="363" t="s">
        <v>13</v>
      </c>
      <c r="D255" s="363" t="s">
        <v>14</v>
      </c>
      <c r="E255" s="365" t="s">
        <v>15</v>
      </c>
      <c r="F255" s="366" t="s">
        <v>16</v>
      </c>
      <c r="G255" s="367"/>
      <c r="H255" s="367"/>
      <c r="I255" s="367"/>
      <c r="J255" s="367"/>
      <c r="K255" s="368"/>
      <c r="L255" s="360" t="s">
        <v>17</v>
      </c>
      <c r="M255" s="360" t="s">
        <v>45</v>
      </c>
      <c r="N255" s="360" t="s">
        <v>604</v>
      </c>
      <c r="O255" s="360" t="s">
        <v>47</v>
      </c>
      <c r="P255" s="360" t="s">
        <v>50</v>
      </c>
      <c r="Q255" s="360" t="s">
        <v>327</v>
      </c>
      <c r="R255" s="360" t="s">
        <v>54</v>
      </c>
      <c r="S255" s="369" t="s">
        <v>56</v>
      </c>
      <c r="T255" s="369" t="s">
        <v>59</v>
      </c>
      <c r="U255" s="360" t="s">
        <v>493</v>
      </c>
      <c r="V255" s="360" t="s">
        <v>194</v>
      </c>
      <c r="W255" s="360" t="s">
        <v>169</v>
      </c>
      <c r="X255" s="360" t="s">
        <v>613</v>
      </c>
      <c r="Y255" s="360" t="s">
        <v>646</v>
      </c>
      <c r="Z255" s="360" t="s">
        <v>312</v>
      </c>
      <c r="AA255" s="360" t="s">
        <v>610</v>
      </c>
      <c r="AB255" s="360" t="s">
        <v>111</v>
      </c>
      <c r="AC255" s="360" t="s">
        <v>535</v>
      </c>
      <c r="AD255" s="360" t="s">
        <v>66</v>
      </c>
      <c r="AE255" s="361"/>
      <c r="AF255" s="361"/>
      <c r="AG255" s="122"/>
      <c r="AH255" s="122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  <c r="DF255" s="123"/>
      <c r="DG255" s="123"/>
      <c r="DH255" s="123"/>
      <c r="DI255" s="123"/>
      <c r="DJ255" s="123"/>
      <c r="DK255" s="123"/>
      <c r="DL255" s="123"/>
      <c r="DM255" s="123"/>
      <c r="DN255" s="123"/>
      <c r="DO255" s="123"/>
      <c r="DP255" s="123"/>
      <c r="DQ255" s="123"/>
      <c r="DR255" s="123"/>
      <c r="DS255" s="123"/>
      <c r="DT255" s="123"/>
      <c r="DU255" s="123"/>
      <c r="DV255" s="123"/>
      <c r="DW255" s="123"/>
      <c r="DX255" s="123"/>
      <c r="DY255" s="123"/>
      <c r="DZ255" s="123"/>
      <c r="EA255" s="123"/>
      <c r="EB255" s="123"/>
      <c r="EC255" s="123"/>
      <c r="ED255" s="123"/>
      <c r="EE255" s="123"/>
      <c r="EF255" s="123"/>
      <c r="EG255" s="123"/>
      <c r="EH255" s="123"/>
      <c r="EI255" s="123"/>
      <c r="EJ255" s="123"/>
      <c r="EK255" s="123"/>
      <c r="EL255" s="123"/>
      <c r="EM255" s="123"/>
      <c r="EN255" s="123"/>
      <c r="EO255" s="123"/>
      <c r="EP255" s="123"/>
      <c r="EQ255" s="123"/>
      <c r="ER255" s="123"/>
      <c r="ES255" s="123"/>
      <c r="ET255" s="123"/>
      <c r="EU255" s="123"/>
      <c r="EV255" s="123"/>
      <c r="EW255" s="123"/>
      <c r="EX255" s="123"/>
      <c r="EY255" s="123"/>
      <c r="EZ255" s="123"/>
      <c r="FA255" s="123"/>
      <c r="FB255" s="123"/>
      <c r="FC255" s="123"/>
      <c r="FD255" s="123"/>
      <c r="FE255" s="123"/>
      <c r="FF255" s="123"/>
      <c r="FG255" s="123"/>
      <c r="FH255" s="123"/>
      <c r="FI255" s="123"/>
      <c r="FJ255" s="123"/>
      <c r="FK255" s="123"/>
      <c r="FL255" s="123"/>
      <c r="FM255" s="123"/>
      <c r="FN255" s="123"/>
      <c r="FO255" s="123"/>
      <c r="FP255" s="123"/>
      <c r="FQ255" s="123"/>
      <c r="FR255" s="123"/>
      <c r="FS255" s="123"/>
      <c r="FT255" s="123"/>
      <c r="FU255" s="123"/>
      <c r="FV255" s="123"/>
      <c r="FW255" s="123"/>
      <c r="FX255" s="123"/>
      <c r="FY255" s="123"/>
      <c r="FZ255" s="123"/>
      <c r="GA255" s="123"/>
      <c r="GB255" s="123"/>
      <c r="GC255" s="123"/>
      <c r="GD255" s="123"/>
      <c r="GE255" s="123"/>
      <c r="GF255" s="123"/>
      <c r="GG255" s="123"/>
      <c r="GH255" s="123"/>
      <c r="GI255" s="123"/>
      <c r="GJ255" s="123"/>
      <c r="GK255" s="123"/>
      <c r="GL255" s="123"/>
      <c r="GM255" s="123"/>
      <c r="GN255" s="123"/>
      <c r="GO255" s="123"/>
      <c r="GP255" s="123"/>
      <c r="GQ255" s="123"/>
      <c r="GR255" s="123"/>
      <c r="GS255" s="123"/>
      <c r="GT255" s="123"/>
      <c r="GU255" s="123"/>
      <c r="GV255" s="123"/>
      <c r="GW255" s="123"/>
      <c r="GX255" s="123"/>
      <c r="GY255" s="123"/>
      <c r="GZ255" s="123"/>
      <c r="HA255" s="123"/>
      <c r="HB255" s="123"/>
      <c r="HC255" s="123"/>
      <c r="HD255" s="123"/>
      <c r="HE255" s="123"/>
      <c r="HF255" s="123"/>
      <c r="HG255" s="123"/>
      <c r="HH255" s="123"/>
      <c r="HI255" s="123"/>
      <c r="HJ255" s="123"/>
    </row>
    <row r="256" spans="1:218" s="124" customFormat="1" ht="210" customHeight="1" x14ac:dyDescent="1.05">
      <c r="A256" s="364"/>
      <c r="B256" s="364"/>
      <c r="C256" s="364"/>
      <c r="D256" s="364"/>
      <c r="E256" s="364"/>
      <c r="F256" s="125" t="s">
        <v>20</v>
      </c>
      <c r="G256" s="125" t="s">
        <v>21</v>
      </c>
      <c r="H256" s="125" t="s">
        <v>20</v>
      </c>
      <c r="I256" s="125" t="s">
        <v>21</v>
      </c>
      <c r="J256" s="125" t="s">
        <v>20</v>
      </c>
      <c r="K256" s="125" t="s">
        <v>21</v>
      </c>
      <c r="L256" s="362"/>
      <c r="M256" s="362"/>
      <c r="N256" s="362"/>
      <c r="O256" s="362"/>
      <c r="P256" s="362"/>
      <c r="Q256" s="362"/>
      <c r="R256" s="362"/>
      <c r="S256" s="370"/>
      <c r="T256" s="370"/>
      <c r="U256" s="362"/>
      <c r="V256" s="362"/>
      <c r="W256" s="362"/>
      <c r="X256" s="362"/>
      <c r="Y256" s="362"/>
      <c r="Z256" s="362"/>
      <c r="AA256" s="362"/>
      <c r="AB256" s="362"/>
      <c r="AC256" s="362"/>
      <c r="AD256" s="362"/>
      <c r="AE256" s="362"/>
      <c r="AF256" s="362"/>
      <c r="AG256" s="122"/>
      <c r="AH256" s="122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  <c r="EB256" s="123"/>
      <c r="EC256" s="123"/>
      <c r="ED256" s="123"/>
      <c r="EE256" s="123"/>
      <c r="EF256" s="123"/>
      <c r="EG256" s="123"/>
      <c r="EH256" s="123"/>
      <c r="EI256" s="123"/>
      <c r="EJ256" s="123"/>
      <c r="EK256" s="123"/>
      <c r="EL256" s="123"/>
      <c r="EM256" s="123"/>
      <c r="EN256" s="123"/>
      <c r="EO256" s="123"/>
      <c r="EP256" s="123"/>
      <c r="EQ256" s="123"/>
      <c r="ER256" s="123"/>
      <c r="ES256" s="123"/>
      <c r="ET256" s="123"/>
      <c r="EU256" s="123"/>
      <c r="EV256" s="123"/>
      <c r="EW256" s="123"/>
      <c r="EX256" s="123"/>
      <c r="EY256" s="123"/>
      <c r="EZ256" s="123"/>
      <c r="FA256" s="123"/>
      <c r="FB256" s="123"/>
      <c r="FC256" s="123"/>
      <c r="FD256" s="123"/>
      <c r="FE256" s="123"/>
      <c r="FF256" s="123"/>
      <c r="FG256" s="123"/>
      <c r="FH256" s="123"/>
      <c r="FI256" s="123"/>
      <c r="FJ256" s="123"/>
      <c r="FK256" s="123"/>
      <c r="FL256" s="123"/>
      <c r="FM256" s="123"/>
      <c r="FN256" s="123"/>
      <c r="FO256" s="123"/>
      <c r="FP256" s="123"/>
      <c r="FQ256" s="123"/>
      <c r="FR256" s="123"/>
      <c r="FS256" s="123"/>
      <c r="FT256" s="123"/>
      <c r="FU256" s="123"/>
      <c r="FV256" s="123"/>
      <c r="FW256" s="123"/>
      <c r="FX256" s="123"/>
      <c r="FY256" s="123"/>
      <c r="FZ256" s="123"/>
      <c r="GA256" s="123"/>
      <c r="GB256" s="123"/>
      <c r="GC256" s="123"/>
      <c r="GD256" s="123"/>
      <c r="GE256" s="123"/>
      <c r="GF256" s="123"/>
      <c r="GG256" s="123"/>
      <c r="GH256" s="123"/>
      <c r="GI256" s="123"/>
      <c r="GJ256" s="123"/>
      <c r="GK256" s="123"/>
      <c r="GL256" s="123"/>
      <c r="GM256" s="123"/>
      <c r="GN256" s="123"/>
      <c r="GO256" s="123"/>
      <c r="GP256" s="123"/>
      <c r="GQ256" s="123"/>
      <c r="GR256" s="123"/>
      <c r="GS256" s="123"/>
      <c r="GT256" s="123"/>
      <c r="GU256" s="123"/>
      <c r="GV256" s="123"/>
      <c r="GW256" s="123"/>
      <c r="GX256" s="123"/>
      <c r="GY256" s="123"/>
      <c r="GZ256" s="123"/>
      <c r="HA256" s="123"/>
      <c r="HB256" s="123"/>
      <c r="HC256" s="123"/>
      <c r="HD256" s="123"/>
      <c r="HE256" s="123"/>
      <c r="HF256" s="123"/>
      <c r="HG256" s="123"/>
      <c r="HH256" s="123"/>
      <c r="HI256" s="123"/>
      <c r="HJ256" s="123"/>
    </row>
    <row r="257" spans="1:218" s="124" customFormat="1" ht="56.5" x14ac:dyDescent="1.05">
      <c r="A257" s="126"/>
      <c r="B257" s="127"/>
      <c r="C257" s="127"/>
      <c r="D257" s="126"/>
      <c r="E257" s="126"/>
      <c r="F257" s="128"/>
      <c r="G257" s="128"/>
      <c r="H257" s="128"/>
      <c r="I257" s="128"/>
      <c r="J257" s="128"/>
      <c r="K257" s="128"/>
      <c r="L257" s="129">
        <v>3200</v>
      </c>
      <c r="M257" s="130">
        <v>4000</v>
      </c>
      <c r="N257" s="129">
        <v>37600</v>
      </c>
      <c r="O257" s="129">
        <v>38400</v>
      </c>
      <c r="P257" s="129">
        <v>8800</v>
      </c>
      <c r="Q257" s="130">
        <v>9600</v>
      </c>
      <c r="R257" s="129">
        <v>76000</v>
      </c>
      <c r="S257" s="130">
        <v>84000</v>
      </c>
      <c r="T257" s="130">
        <v>80000</v>
      </c>
      <c r="U257" s="130">
        <v>63200</v>
      </c>
      <c r="V257" s="131">
        <v>6400</v>
      </c>
      <c r="W257" s="130">
        <v>5600</v>
      </c>
      <c r="X257" s="131">
        <v>70400</v>
      </c>
      <c r="Y257" s="130">
        <v>23200</v>
      </c>
      <c r="Z257" s="131">
        <v>8000</v>
      </c>
      <c r="AA257" s="130">
        <v>71200</v>
      </c>
      <c r="AB257" s="130">
        <v>84000</v>
      </c>
      <c r="AC257" s="129">
        <v>76000</v>
      </c>
      <c r="AD257" s="129">
        <v>76000</v>
      </c>
      <c r="AE257" s="132"/>
      <c r="AF257" s="126"/>
      <c r="AG257" s="122"/>
      <c r="AH257" s="122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  <c r="EB257" s="123"/>
      <c r="EC257" s="123"/>
      <c r="ED257" s="123"/>
      <c r="EE257" s="123"/>
      <c r="EF257" s="123"/>
      <c r="EG257" s="123"/>
      <c r="EH257" s="123"/>
      <c r="EI257" s="123"/>
      <c r="EJ257" s="123"/>
      <c r="EK257" s="123"/>
      <c r="EL257" s="123"/>
      <c r="EM257" s="123"/>
      <c r="EN257" s="123"/>
      <c r="EO257" s="123"/>
      <c r="EP257" s="123"/>
      <c r="EQ257" s="123"/>
      <c r="ER257" s="123"/>
      <c r="ES257" s="123"/>
      <c r="ET257" s="123"/>
      <c r="EU257" s="123"/>
      <c r="EV257" s="123"/>
      <c r="EW257" s="123"/>
      <c r="EX257" s="123"/>
      <c r="EY257" s="123"/>
      <c r="EZ257" s="123"/>
      <c r="FA257" s="123"/>
      <c r="FB257" s="123"/>
      <c r="FC257" s="123"/>
      <c r="FD257" s="123"/>
      <c r="FE257" s="123"/>
      <c r="FF257" s="123"/>
      <c r="FG257" s="123"/>
      <c r="FH257" s="123"/>
      <c r="FI257" s="123"/>
      <c r="FJ257" s="123"/>
      <c r="FK257" s="123"/>
      <c r="FL257" s="123"/>
      <c r="FM257" s="123"/>
      <c r="FN257" s="123"/>
      <c r="FO257" s="123"/>
      <c r="FP257" s="123"/>
      <c r="FQ257" s="123"/>
      <c r="FR257" s="123"/>
      <c r="FS257" s="123"/>
      <c r="FT257" s="123"/>
      <c r="FU257" s="123"/>
      <c r="FV257" s="123"/>
      <c r="FW257" s="123"/>
      <c r="FX257" s="123"/>
      <c r="FY257" s="123"/>
      <c r="FZ257" s="123"/>
      <c r="GA257" s="123"/>
      <c r="GB257" s="123"/>
      <c r="GC257" s="123"/>
      <c r="GD257" s="123"/>
      <c r="GE257" s="123"/>
      <c r="GF257" s="123"/>
      <c r="GG257" s="123"/>
      <c r="GH257" s="123"/>
      <c r="GI257" s="123"/>
      <c r="GJ257" s="123"/>
      <c r="GK257" s="123"/>
      <c r="GL257" s="123"/>
      <c r="GM257" s="123"/>
      <c r="GN257" s="123"/>
      <c r="GO257" s="123"/>
      <c r="GP257" s="123"/>
      <c r="GQ257" s="123"/>
      <c r="GR257" s="123"/>
      <c r="GS257" s="123"/>
      <c r="GT257" s="123"/>
      <c r="GU257" s="123"/>
      <c r="GV257" s="123"/>
      <c r="GW257" s="123"/>
      <c r="GX257" s="123"/>
      <c r="GY257" s="123"/>
      <c r="GZ257" s="123"/>
      <c r="HA257" s="123"/>
      <c r="HB257" s="123"/>
      <c r="HC257" s="123"/>
      <c r="HD257" s="123"/>
      <c r="HE257" s="123"/>
      <c r="HF257" s="123"/>
      <c r="HG257" s="123"/>
      <c r="HH257" s="123"/>
      <c r="HI257" s="123"/>
      <c r="HJ257" s="123"/>
    </row>
    <row r="258" spans="1:218" s="141" customFormat="1" ht="130" customHeight="1" x14ac:dyDescent="1.05">
      <c r="A258" s="133">
        <v>1</v>
      </c>
      <c r="B258" s="134" t="s">
        <v>560</v>
      </c>
      <c r="C258" s="135">
        <v>213045</v>
      </c>
      <c r="D258" s="133">
        <v>213250</v>
      </c>
      <c r="E258" s="133"/>
      <c r="F258" s="136">
        <v>7</v>
      </c>
      <c r="G258" s="136">
        <v>12</v>
      </c>
      <c r="H258" s="136">
        <v>13</v>
      </c>
      <c r="I258" s="136">
        <v>17</v>
      </c>
      <c r="J258" s="136"/>
      <c r="K258" s="136"/>
      <c r="L258" s="137"/>
      <c r="M258" s="138"/>
      <c r="N258" s="139"/>
      <c r="O258" s="138">
        <v>1</v>
      </c>
      <c r="P258" s="137"/>
      <c r="Q258" s="138"/>
      <c r="R258" s="137">
        <v>1</v>
      </c>
      <c r="S258" s="137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7" t="s">
        <v>596</v>
      </c>
      <c r="AG258" s="140">
        <f>D258-C258</f>
        <v>205</v>
      </c>
      <c r="AH258" s="146">
        <v>205</v>
      </c>
    </row>
    <row r="259" spans="1:218" s="141" customFormat="1" ht="130" customHeight="1" x14ac:dyDescent="1.05">
      <c r="A259" s="142">
        <v>2</v>
      </c>
      <c r="B259" s="134" t="s">
        <v>561</v>
      </c>
      <c r="C259" s="133">
        <v>213250</v>
      </c>
      <c r="D259" s="142">
        <v>213469</v>
      </c>
      <c r="E259" s="142"/>
      <c r="F259" s="143">
        <v>7</v>
      </c>
      <c r="G259" s="143">
        <v>12</v>
      </c>
      <c r="H259" s="143">
        <v>13</v>
      </c>
      <c r="I259" s="143">
        <v>17</v>
      </c>
      <c r="J259" s="143"/>
      <c r="K259" s="143"/>
      <c r="L259" s="144"/>
      <c r="M259" s="145"/>
      <c r="N259" s="145">
        <v>1</v>
      </c>
      <c r="O259" s="145">
        <v>1</v>
      </c>
      <c r="P259" s="144"/>
      <c r="Q259" s="145"/>
      <c r="R259" s="144">
        <v>1</v>
      </c>
      <c r="S259" s="144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>
        <v>2</v>
      </c>
      <c r="AE259" s="145"/>
      <c r="AF259" s="144" t="s">
        <v>606</v>
      </c>
      <c r="AG259" s="146">
        <f t="shared" ref="AG259:AG287" si="12">D259-C259</f>
        <v>219</v>
      </c>
      <c r="AH259" s="146">
        <v>219</v>
      </c>
    </row>
    <row r="260" spans="1:218" s="141" customFormat="1" ht="130" customHeight="1" x14ac:dyDescent="1.05">
      <c r="A260" s="142">
        <v>3</v>
      </c>
      <c r="B260" s="147" t="s">
        <v>562</v>
      </c>
      <c r="C260" s="142">
        <v>213469</v>
      </c>
      <c r="D260" s="142">
        <v>213588</v>
      </c>
      <c r="E260" s="142"/>
      <c r="F260" s="143">
        <v>7</v>
      </c>
      <c r="G260" s="143">
        <v>12</v>
      </c>
      <c r="H260" s="143">
        <v>13</v>
      </c>
      <c r="I260" s="143">
        <v>17</v>
      </c>
      <c r="J260" s="143"/>
      <c r="K260" s="143"/>
      <c r="L260" s="144"/>
      <c r="M260" s="145">
        <v>10</v>
      </c>
      <c r="N260" s="145"/>
      <c r="O260" s="148"/>
      <c r="P260" s="144"/>
      <c r="Q260" s="145"/>
      <c r="R260" s="144"/>
      <c r="S260" s="144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4" t="s">
        <v>367</v>
      </c>
      <c r="AG260" s="146">
        <f t="shared" si="12"/>
        <v>119</v>
      </c>
      <c r="AH260" s="146">
        <v>119</v>
      </c>
    </row>
    <row r="261" spans="1:218" s="141" customFormat="1" ht="130" customHeight="1" x14ac:dyDescent="1.05">
      <c r="A261" s="142">
        <v>4</v>
      </c>
      <c r="B261" s="134" t="s">
        <v>563</v>
      </c>
      <c r="C261" s="142">
        <v>213588</v>
      </c>
      <c r="D261" s="142">
        <v>213991</v>
      </c>
      <c r="E261" s="142"/>
      <c r="F261" s="143">
        <v>7</v>
      </c>
      <c r="G261" s="143">
        <v>12</v>
      </c>
      <c r="H261" s="143">
        <v>13</v>
      </c>
      <c r="I261" s="143">
        <v>17</v>
      </c>
      <c r="J261" s="143"/>
      <c r="K261" s="143"/>
      <c r="L261" s="144"/>
      <c r="M261" s="145"/>
      <c r="N261" s="145"/>
      <c r="O261" s="148"/>
      <c r="P261" s="144"/>
      <c r="Q261" s="145"/>
      <c r="R261" s="144">
        <v>2</v>
      </c>
      <c r="S261" s="144"/>
      <c r="T261" s="145"/>
      <c r="U261" s="145"/>
      <c r="V261" s="145"/>
      <c r="W261" s="145"/>
      <c r="X261" s="145">
        <v>2</v>
      </c>
      <c r="Y261" s="145"/>
      <c r="Z261" s="145"/>
      <c r="AA261" s="145"/>
      <c r="AB261" s="145"/>
      <c r="AC261" s="145"/>
      <c r="AD261" s="145">
        <v>4</v>
      </c>
      <c r="AE261" s="145"/>
      <c r="AF261" s="144" t="s">
        <v>615</v>
      </c>
      <c r="AG261" s="146">
        <f t="shared" si="12"/>
        <v>403</v>
      </c>
      <c r="AH261" s="146">
        <v>403</v>
      </c>
    </row>
    <row r="262" spans="1:218" s="141" customFormat="1" ht="130" customHeight="1" x14ac:dyDescent="1.05">
      <c r="A262" s="142">
        <v>5</v>
      </c>
      <c r="B262" s="134" t="s">
        <v>564</v>
      </c>
      <c r="C262" s="142">
        <v>213991</v>
      </c>
      <c r="D262" s="135">
        <v>214092</v>
      </c>
      <c r="E262" s="142"/>
      <c r="F262" s="143">
        <v>7</v>
      </c>
      <c r="G262" s="143">
        <v>12</v>
      </c>
      <c r="H262" s="143">
        <v>13</v>
      </c>
      <c r="I262" s="143">
        <v>17</v>
      </c>
      <c r="J262" s="143"/>
      <c r="K262" s="143"/>
      <c r="L262" s="144">
        <v>36</v>
      </c>
      <c r="M262" s="145">
        <v>5</v>
      </c>
      <c r="N262" s="145"/>
      <c r="O262" s="145"/>
      <c r="P262" s="144"/>
      <c r="Q262" s="145"/>
      <c r="R262" s="144"/>
      <c r="S262" s="144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4" t="s">
        <v>619</v>
      </c>
      <c r="AG262" s="146">
        <f t="shared" si="12"/>
        <v>101</v>
      </c>
      <c r="AH262" s="146">
        <v>101</v>
      </c>
    </row>
    <row r="263" spans="1:218" s="141" customFormat="1" ht="130" customHeight="1" x14ac:dyDescent="1.05">
      <c r="A263" s="142">
        <v>6</v>
      </c>
      <c r="B263" s="177" t="s">
        <v>565</v>
      </c>
      <c r="C263" s="179"/>
      <c r="D263" s="179"/>
      <c r="E263" s="179"/>
      <c r="F263" s="180">
        <v>7</v>
      </c>
      <c r="G263" s="180">
        <v>12</v>
      </c>
      <c r="H263" s="180">
        <v>14</v>
      </c>
      <c r="I263" s="180">
        <v>16</v>
      </c>
      <c r="J263" s="180"/>
      <c r="K263" s="180"/>
      <c r="L263" s="181"/>
      <c r="M263" s="182"/>
      <c r="N263" s="182"/>
      <c r="O263" s="183"/>
      <c r="P263" s="181"/>
      <c r="Q263" s="182"/>
      <c r="R263" s="181"/>
      <c r="S263" s="181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1" t="s">
        <v>107</v>
      </c>
      <c r="AG263" s="146">
        <f t="shared" si="12"/>
        <v>0</v>
      </c>
      <c r="AH263" s="146" t="s">
        <v>214</v>
      </c>
    </row>
    <row r="264" spans="1:218" s="141" customFormat="1" ht="130" customHeight="1" x14ac:dyDescent="1.05">
      <c r="A264" s="142">
        <v>7</v>
      </c>
      <c r="B264" s="134" t="s">
        <v>566</v>
      </c>
      <c r="C264" s="135">
        <v>214092</v>
      </c>
      <c r="D264" s="135">
        <v>214713</v>
      </c>
      <c r="E264" s="142"/>
      <c r="F264" s="143">
        <v>7</v>
      </c>
      <c r="G264" s="143">
        <v>12</v>
      </c>
      <c r="H264" s="143">
        <v>13</v>
      </c>
      <c r="I264" s="143">
        <v>17</v>
      </c>
      <c r="J264" s="143"/>
      <c r="K264" s="143"/>
      <c r="L264" s="144"/>
      <c r="M264" s="145"/>
      <c r="N264" s="145"/>
      <c r="O264" s="148"/>
      <c r="P264" s="144"/>
      <c r="Q264" s="145"/>
      <c r="R264" s="144"/>
      <c r="S264" s="144"/>
      <c r="T264" s="145"/>
      <c r="U264" s="145"/>
      <c r="V264" s="145"/>
      <c r="W264" s="145">
        <v>12</v>
      </c>
      <c r="X264" s="148"/>
      <c r="Y264" s="145"/>
      <c r="Z264" s="148"/>
      <c r="AA264" s="145"/>
      <c r="AB264" s="145"/>
      <c r="AC264" s="145"/>
      <c r="AD264" s="145"/>
      <c r="AE264" s="145"/>
      <c r="AF264" s="144" t="s">
        <v>366</v>
      </c>
      <c r="AG264" s="146">
        <f t="shared" si="12"/>
        <v>621</v>
      </c>
      <c r="AH264" s="146">
        <v>621</v>
      </c>
    </row>
    <row r="265" spans="1:218" s="141" customFormat="1" ht="130" customHeight="1" x14ac:dyDescent="1.05">
      <c r="A265" s="142">
        <v>8</v>
      </c>
      <c r="B265" s="134" t="s">
        <v>567</v>
      </c>
      <c r="C265" s="135">
        <v>214713</v>
      </c>
      <c r="D265" s="135">
        <v>215006</v>
      </c>
      <c r="E265" s="135"/>
      <c r="F265" s="143">
        <v>7</v>
      </c>
      <c r="G265" s="143">
        <v>12</v>
      </c>
      <c r="H265" s="143">
        <v>13</v>
      </c>
      <c r="I265" s="143">
        <v>17</v>
      </c>
      <c r="J265" s="143"/>
      <c r="K265" s="143"/>
      <c r="L265" s="144"/>
      <c r="M265" s="145"/>
      <c r="N265" s="145"/>
      <c r="O265" s="148"/>
      <c r="P265" s="144"/>
      <c r="Q265" s="145"/>
      <c r="R265" s="144">
        <v>1</v>
      </c>
      <c r="S265" s="144"/>
      <c r="T265" s="145"/>
      <c r="U265" s="145">
        <v>1</v>
      </c>
      <c r="V265" s="145">
        <v>3</v>
      </c>
      <c r="W265" s="145">
        <v>2</v>
      </c>
      <c r="X265" s="148"/>
      <c r="Y265" s="148"/>
      <c r="Z265" s="148"/>
      <c r="AA265" s="148"/>
      <c r="AB265" s="145"/>
      <c r="AC265" s="145"/>
      <c r="AD265" s="145"/>
      <c r="AE265" s="145"/>
      <c r="AF265" s="144" t="s">
        <v>630</v>
      </c>
      <c r="AG265" s="146">
        <f t="shared" si="12"/>
        <v>293</v>
      </c>
      <c r="AH265" s="146">
        <v>293</v>
      </c>
    </row>
    <row r="266" spans="1:218" s="141" customFormat="1" ht="130" customHeight="1" x14ac:dyDescent="1.05">
      <c r="A266" s="142">
        <v>9</v>
      </c>
      <c r="B266" s="134" t="s">
        <v>568</v>
      </c>
      <c r="C266" s="135">
        <v>215006</v>
      </c>
      <c r="D266" s="135">
        <v>215249</v>
      </c>
      <c r="E266" s="142"/>
      <c r="F266" s="143">
        <v>7</v>
      </c>
      <c r="G266" s="143">
        <v>12</v>
      </c>
      <c r="H266" s="143">
        <v>13</v>
      </c>
      <c r="I266" s="143">
        <v>17</v>
      </c>
      <c r="J266" s="143"/>
      <c r="K266" s="143"/>
      <c r="L266" s="144"/>
      <c r="M266" s="145"/>
      <c r="N266" s="145"/>
      <c r="O266" s="145"/>
      <c r="P266" s="144"/>
      <c r="Q266" s="145"/>
      <c r="R266" s="144"/>
      <c r="S266" s="144"/>
      <c r="T266" s="145">
        <v>1</v>
      </c>
      <c r="U266" s="145"/>
      <c r="V266" s="145">
        <v>5</v>
      </c>
      <c r="W266" s="145"/>
      <c r="X266" s="148"/>
      <c r="Y266" s="145"/>
      <c r="Z266" s="148"/>
      <c r="AA266" s="145"/>
      <c r="AB266" s="145"/>
      <c r="AC266" s="145"/>
      <c r="AD266" s="145"/>
      <c r="AE266" s="145"/>
      <c r="AF266" s="144" t="s">
        <v>636</v>
      </c>
      <c r="AG266" s="146">
        <f t="shared" si="12"/>
        <v>243</v>
      </c>
      <c r="AH266" s="146">
        <v>243</v>
      </c>
    </row>
    <row r="267" spans="1:218" s="141" customFormat="1" ht="130" customHeight="1" x14ac:dyDescent="1.05">
      <c r="A267" s="142">
        <v>10</v>
      </c>
      <c r="B267" s="185" t="s">
        <v>569</v>
      </c>
      <c r="C267" s="186"/>
      <c r="D267" s="186"/>
      <c r="E267" s="186"/>
      <c r="F267" s="187"/>
      <c r="G267" s="187"/>
      <c r="H267" s="187"/>
      <c r="I267" s="187"/>
      <c r="J267" s="187"/>
      <c r="K267" s="187"/>
      <c r="L267" s="188"/>
      <c r="M267" s="189"/>
      <c r="N267" s="189"/>
      <c r="O267" s="190"/>
      <c r="P267" s="188"/>
      <c r="Q267" s="189"/>
      <c r="R267" s="188"/>
      <c r="S267" s="188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8" t="s">
        <v>100</v>
      </c>
      <c r="AG267" s="146">
        <f t="shared" si="12"/>
        <v>0</v>
      </c>
      <c r="AH267" s="146" t="s">
        <v>213</v>
      </c>
    </row>
    <row r="268" spans="1:218" s="141" customFormat="1" ht="130" customHeight="1" x14ac:dyDescent="1.05">
      <c r="A268" s="142">
        <v>11</v>
      </c>
      <c r="B268" s="134" t="s">
        <v>570</v>
      </c>
      <c r="C268" s="135">
        <v>215249</v>
      </c>
      <c r="D268" s="135">
        <v>215664</v>
      </c>
      <c r="E268" s="142"/>
      <c r="F268" s="143">
        <v>7</v>
      </c>
      <c r="G268" s="143">
        <v>12</v>
      </c>
      <c r="H268" s="143">
        <v>13</v>
      </c>
      <c r="I268" s="143">
        <v>17</v>
      </c>
      <c r="J268" s="143"/>
      <c r="K268" s="143"/>
      <c r="L268" s="144"/>
      <c r="M268" s="145"/>
      <c r="N268" s="148"/>
      <c r="O268" s="148"/>
      <c r="P268" s="144"/>
      <c r="Q268" s="145"/>
      <c r="R268" s="144">
        <v>2</v>
      </c>
      <c r="S268" s="144"/>
      <c r="T268" s="145"/>
      <c r="U268" s="145">
        <v>2</v>
      </c>
      <c r="V268" s="145"/>
      <c r="W268" s="145"/>
      <c r="X268" s="148"/>
      <c r="Y268" s="148"/>
      <c r="Z268" s="148"/>
      <c r="AA268" s="148"/>
      <c r="AB268" s="145"/>
      <c r="AC268" s="145"/>
      <c r="AD268" s="145">
        <v>4</v>
      </c>
      <c r="AE268" s="145"/>
      <c r="AF268" s="144" t="s">
        <v>639</v>
      </c>
      <c r="AG268" s="146">
        <f t="shared" si="12"/>
        <v>415</v>
      </c>
      <c r="AH268" s="146">
        <v>415</v>
      </c>
    </row>
    <row r="269" spans="1:218" s="141" customFormat="1" ht="130" customHeight="1" x14ac:dyDescent="1.05">
      <c r="A269" s="142">
        <v>12</v>
      </c>
      <c r="B269" s="134" t="s">
        <v>571</v>
      </c>
      <c r="C269" s="135">
        <v>215664</v>
      </c>
      <c r="D269" s="142">
        <v>216074</v>
      </c>
      <c r="E269" s="142"/>
      <c r="F269" s="143">
        <v>7</v>
      </c>
      <c r="G269" s="143">
        <v>12</v>
      </c>
      <c r="H269" s="143">
        <v>13</v>
      </c>
      <c r="I269" s="143">
        <v>17</v>
      </c>
      <c r="J269" s="143"/>
      <c r="K269" s="143"/>
      <c r="L269" s="144"/>
      <c r="M269" s="145"/>
      <c r="N269" s="149"/>
      <c r="O269" s="148"/>
      <c r="P269" s="144"/>
      <c r="Q269" s="145"/>
      <c r="R269" s="144">
        <v>1</v>
      </c>
      <c r="S269" s="144"/>
      <c r="T269" s="145">
        <v>1</v>
      </c>
      <c r="U269" s="145"/>
      <c r="V269" s="145"/>
      <c r="W269" s="145"/>
      <c r="X269" s="145"/>
      <c r="Y269" s="145"/>
      <c r="Z269" s="148"/>
      <c r="AA269" s="148"/>
      <c r="AB269" s="145"/>
      <c r="AC269" s="145">
        <v>8</v>
      </c>
      <c r="AD269" s="145"/>
      <c r="AE269" s="145"/>
      <c r="AF269" s="144" t="s">
        <v>643</v>
      </c>
      <c r="AG269" s="146">
        <f t="shared" si="12"/>
        <v>410</v>
      </c>
      <c r="AH269" s="146">
        <v>410</v>
      </c>
    </row>
    <row r="270" spans="1:218" s="141" customFormat="1" ht="130" customHeight="1" x14ac:dyDescent="1.05">
      <c r="A270" s="142">
        <v>13</v>
      </c>
      <c r="B270" s="134" t="s">
        <v>572</v>
      </c>
      <c r="C270" s="142">
        <v>216074</v>
      </c>
      <c r="D270" s="135">
        <v>216485</v>
      </c>
      <c r="E270" s="142"/>
      <c r="F270" s="143">
        <v>7</v>
      </c>
      <c r="G270" s="143">
        <v>12</v>
      </c>
      <c r="H270" s="143">
        <v>13</v>
      </c>
      <c r="I270" s="143">
        <v>17</v>
      </c>
      <c r="J270" s="143"/>
      <c r="K270" s="143"/>
      <c r="L270" s="144"/>
      <c r="M270" s="145"/>
      <c r="N270" s="145"/>
      <c r="O270" s="148"/>
      <c r="P270" s="144"/>
      <c r="Q270" s="145"/>
      <c r="R270" s="144">
        <v>2</v>
      </c>
      <c r="S270" s="144"/>
      <c r="T270" s="145"/>
      <c r="U270" s="145"/>
      <c r="V270" s="145"/>
      <c r="W270" s="145"/>
      <c r="X270" s="148"/>
      <c r="Y270" s="145">
        <v>2</v>
      </c>
      <c r="Z270" s="148"/>
      <c r="AA270" s="148"/>
      <c r="AB270" s="145"/>
      <c r="AC270" s="145"/>
      <c r="AD270" s="145">
        <v>4</v>
      </c>
      <c r="AE270" s="145"/>
      <c r="AF270" s="144" t="s">
        <v>648</v>
      </c>
      <c r="AG270" s="146">
        <f t="shared" si="12"/>
        <v>411</v>
      </c>
      <c r="AH270" s="146">
        <v>411</v>
      </c>
    </row>
    <row r="271" spans="1:218" s="141" customFormat="1" ht="130" customHeight="1" x14ac:dyDescent="1.05">
      <c r="A271" s="142">
        <v>14</v>
      </c>
      <c r="B271" s="134" t="s">
        <v>573</v>
      </c>
      <c r="C271" s="135">
        <v>216485</v>
      </c>
      <c r="D271" s="142">
        <v>216527</v>
      </c>
      <c r="E271" s="142"/>
      <c r="F271" s="143">
        <v>7</v>
      </c>
      <c r="G271" s="143">
        <v>12</v>
      </c>
      <c r="H271" s="143">
        <v>13</v>
      </c>
      <c r="I271" s="143">
        <v>17</v>
      </c>
      <c r="J271" s="143"/>
      <c r="K271" s="143"/>
      <c r="L271" s="144">
        <v>85</v>
      </c>
      <c r="M271" s="144"/>
      <c r="N271" s="145"/>
      <c r="O271" s="148"/>
      <c r="P271" s="144"/>
      <c r="Q271" s="145"/>
      <c r="R271" s="144"/>
      <c r="S271" s="144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4" t="s">
        <v>651</v>
      </c>
      <c r="AG271" s="146">
        <f t="shared" si="12"/>
        <v>42</v>
      </c>
      <c r="AH271" s="146">
        <v>42</v>
      </c>
    </row>
    <row r="272" spans="1:218" s="141" customFormat="1" ht="130" customHeight="1" x14ac:dyDescent="1.05">
      <c r="A272" s="142">
        <v>15</v>
      </c>
      <c r="B272" s="185" t="s">
        <v>574</v>
      </c>
      <c r="C272" s="186"/>
      <c r="D272" s="186"/>
      <c r="E272" s="186"/>
      <c r="F272" s="187"/>
      <c r="G272" s="187"/>
      <c r="H272" s="187"/>
      <c r="I272" s="187"/>
      <c r="J272" s="187"/>
      <c r="K272" s="187"/>
      <c r="L272" s="188"/>
      <c r="M272" s="189"/>
      <c r="N272" s="189"/>
      <c r="O272" s="190"/>
      <c r="P272" s="188"/>
      <c r="Q272" s="189"/>
      <c r="R272" s="188"/>
      <c r="S272" s="188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8" t="s">
        <v>100</v>
      </c>
      <c r="AG272" s="146">
        <f t="shared" si="12"/>
        <v>0</v>
      </c>
      <c r="AH272" s="146" t="s">
        <v>213</v>
      </c>
    </row>
    <row r="273" spans="1:218" s="141" customFormat="1" ht="130" customHeight="1" x14ac:dyDescent="1.05">
      <c r="A273" s="142">
        <v>16</v>
      </c>
      <c r="B273" s="177" t="s">
        <v>575</v>
      </c>
      <c r="C273" s="179"/>
      <c r="D273" s="179"/>
      <c r="E273" s="179"/>
      <c r="F273" s="180">
        <v>7</v>
      </c>
      <c r="G273" s="180">
        <v>12</v>
      </c>
      <c r="H273" s="180">
        <v>14</v>
      </c>
      <c r="I273" s="180">
        <v>16</v>
      </c>
      <c r="J273" s="180"/>
      <c r="K273" s="180"/>
      <c r="L273" s="181"/>
      <c r="M273" s="182"/>
      <c r="N273" s="182"/>
      <c r="O273" s="183"/>
      <c r="P273" s="181"/>
      <c r="Q273" s="182"/>
      <c r="R273" s="181"/>
      <c r="S273" s="181"/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E273" s="182"/>
      <c r="AF273" s="181" t="s">
        <v>107</v>
      </c>
      <c r="AG273" s="146">
        <f t="shared" si="12"/>
        <v>0</v>
      </c>
      <c r="AH273" s="146" t="s">
        <v>214</v>
      </c>
    </row>
    <row r="274" spans="1:218" s="141" customFormat="1" ht="130" customHeight="1" x14ac:dyDescent="1.05">
      <c r="A274" s="142">
        <v>17</v>
      </c>
      <c r="B274" s="185" t="s">
        <v>576</v>
      </c>
      <c r="C274" s="186"/>
      <c r="D274" s="186"/>
      <c r="E274" s="186"/>
      <c r="F274" s="187"/>
      <c r="G274" s="187"/>
      <c r="H274" s="187"/>
      <c r="I274" s="187"/>
      <c r="J274" s="187"/>
      <c r="K274" s="187"/>
      <c r="L274" s="188"/>
      <c r="M274" s="189"/>
      <c r="N274" s="189"/>
      <c r="O274" s="190"/>
      <c r="P274" s="188"/>
      <c r="Q274" s="189"/>
      <c r="R274" s="188"/>
      <c r="S274" s="188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8" t="s">
        <v>100</v>
      </c>
      <c r="AG274" s="146">
        <f t="shared" si="12"/>
        <v>0</v>
      </c>
      <c r="AH274" s="146" t="s">
        <v>213</v>
      </c>
    </row>
    <row r="275" spans="1:218" s="141" customFormat="1" ht="130" customHeight="1" x14ac:dyDescent="1.05">
      <c r="A275" s="142">
        <v>18</v>
      </c>
      <c r="B275" s="185" t="s">
        <v>577</v>
      </c>
      <c r="C275" s="186"/>
      <c r="D275" s="186"/>
      <c r="E275" s="186"/>
      <c r="F275" s="187"/>
      <c r="G275" s="187"/>
      <c r="H275" s="187"/>
      <c r="I275" s="187"/>
      <c r="J275" s="187"/>
      <c r="K275" s="187"/>
      <c r="L275" s="188"/>
      <c r="M275" s="189"/>
      <c r="N275" s="189"/>
      <c r="O275" s="190"/>
      <c r="P275" s="188"/>
      <c r="Q275" s="189"/>
      <c r="R275" s="188"/>
      <c r="S275" s="188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8" t="s">
        <v>100</v>
      </c>
      <c r="AG275" s="146">
        <f t="shared" si="12"/>
        <v>0</v>
      </c>
      <c r="AH275" s="146" t="s">
        <v>213</v>
      </c>
    </row>
    <row r="276" spans="1:218" s="141" customFormat="1" ht="130" customHeight="1" x14ac:dyDescent="1.05">
      <c r="A276" s="142">
        <v>19</v>
      </c>
      <c r="B276" s="177" t="s">
        <v>578</v>
      </c>
      <c r="C276" s="179"/>
      <c r="D276" s="179"/>
      <c r="E276" s="179"/>
      <c r="F276" s="180">
        <v>7</v>
      </c>
      <c r="G276" s="180">
        <v>12</v>
      </c>
      <c r="H276" s="180">
        <v>14</v>
      </c>
      <c r="I276" s="180">
        <v>16</v>
      </c>
      <c r="J276" s="180"/>
      <c r="K276" s="180"/>
      <c r="L276" s="181"/>
      <c r="M276" s="182"/>
      <c r="N276" s="182"/>
      <c r="O276" s="183"/>
      <c r="P276" s="181"/>
      <c r="Q276" s="182"/>
      <c r="R276" s="181"/>
      <c r="S276" s="181"/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E276" s="182"/>
      <c r="AF276" s="181" t="s">
        <v>107</v>
      </c>
      <c r="AG276" s="146">
        <f t="shared" si="12"/>
        <v>0</v>
      </c>
      <c r="AH276" s="146" t="s">
        <v>214</v>
      </c>
    </row>
    <row r="277" spans="1:218" s="141" customFormat="1" ht="130" customHeight="1" x14ac:dyDescent="1.05">
      <c r="A277" s="142">
        <v>20</v>
      </c>
      <c r="B277" s="134" t="s">
        <v>579</v>
      </c>
      <c r="C277" s="142">
        <v>216527</v>
      </c>
      <c r="D277" s="135">
        <v>216795</v>
      </c>
      <c r="E277" s="142"/>
      <c r="F277" s="143">
        <v>7</v>
      </c>
      <c r="G277" s="143">
        <v>12</v>
      </c>
      <c r="H277" s="143">
        <v>13</v>
      </c>
      <c r="I277" s="143">
        <v>17</v>
      </c>
      <c r="J277" s="143"/>
      <c r="K277" s="143"/>
      <c r="L277" s="144"/>
      <c r="M277" s="145"/>
      <c r="N277" s="148"/>
      <c r="O277" s="148"/>
      <c r="P277" s="144">
        <v>3</v>
      </c>
      <c r="Q277" s="145">
        <v>2</v>
      </c>
      <c r="R277" s="144"/>
      <c r="S277" s="144"/>
      <c r="T277" s="145"/>
      <c r="U277" s="145"/>
      <c r="V277" s="145"/>
      <c r="W277" s="145"/>
      <c r="X277" s="145"/>
      <c r="Y277" s="145"/>
      <c r="Z277" s="145">
        <v>7</v>
      </c>
      <c r="AA277" s="145"/>
      <c r="AB277" s="145"/>
      <c r="AC277" s="145"/>
      <c r="AD277" s="145"/>
      <c r="AE277" s="145"/>
      <c r="AF277" s="144" t="s">
        <v>366</v>
      </c>
      <c r="AG277" s="146">
        <f t="shared" si="12"/>
        <v>268</v>
      </c>
      <c r="AH277" s="146">
        <v>268</v>
      </c>
    </row>
    <row r="278" spans="1:218" s="141" customFormat="1" ht="130" customHeight="1" x14ac:dyDescent="1.05">
      <c r="A278" s="142">
        <v>21</v>
      </c>
      <c r="B278" s="134" t="s">
        <v>580</v>
      </c>
      <c r="C278" s="135">
        <v>216795</v>
      </c>
      <c r="D278" s="142">
        <v>216984</v>
      </c>
      <c r="E278" s="142"/>
      <c r="F278" s="143">
        <v>7</v>
      </c>
      <c r="G278" s="143">
        <v>12</v>
      </c>
      <c r="H278" s="143">
        <v>13</v>
      </c>
      <c r="I278" s="143">
        <v>17</v>
      </c>
      <c r="J278" s="143"/>
      <c r="K278" s="143"/>
      <c r="L278" s="144">
        <v>8</v>
      </c>
      <c r="M278" s="144"/>
      <c r="N278" s="145"/>
      <c r="O278" s="145"/>
      <c r="P278" s="144"/>
      <c r="Q278" s="145"/>
      <c r="R278" s="144"/>
      <c r="S278" s="144"/>
      <c r="T278" s="145"/>
      <c r="U278" s="145"/>
      <c r="V278" s="145">
        <v>10</v>
      </c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4" t="s">
        <v>662</v>
      </c>
      <c r="AG278" s="146">
        <f t="shared" si="12"/>
        <v>189</v>
      </c>
      <c r="AH278" s="146">
        <v>189</v>
      </c>
    </row>
    <row r="279" spans="1:218" s="141" customFormat="1" ht="130" customHeight="1" x14ac:dyDescent="1.05">
      <c r="A279" s="142">
        <v>22</v>
      </c>
      <c r="B279" s="134" t="s">
        <v>581</v>
      </c>
      <c r="C279" s="142">
        <v>216984</v>
      </c>
      <c r="D279" s="142">
        <v>217161</v>
      </c>
      <c r="E279" s="142"/>
      <c r="F279" s="143">
        <v>7</v>
      </c>
      <c r="G279" s="143">
        <v>12</v>
      </c>
      <c r="H279" s="143">
        <v>13</v>
      </c>
      <c r="I279" s="143">
        <v>17</v>
      </c>
      <c r="J279" s="143"/>
      <c r="K279" s="143"/>
      <c r="L279" s="144"/>
      <c r="M279" s="145"/>
      <c r="N279" s="145"/>
      <c r="O279" s="145"/>
      <c r="P279" s="144"/>
      <c r="Q279" s="145"/>
      <c r="R279" s="144"/>
      <c r="S279" s="144"/>
      <c r="T279" s="145"/>
      <c r="U279" s="145"/>
      <c r="V279" s="145">
        <v>9</v>
      </c>
      <c r="W279" s="145"/>
      <c r="X279" s="145"/>
      <c r="Y279" s="145"/>
      <c r="Z279" s="145">
        <v>3</v>
      </c>
      <c r="AA279" s="145"/>
      <c r="AB279" s="145"/>
      <c r="AC279" s="145"/>
      <c r="AD279" s="145"/>
      <c r="AE279" s="145"/>
      <c r="AF279" s="144" t="s">
        <v>366</v>
      </c>
      <c r="AG279" s="146">
        <f t="shared" si="12"/>
        <v>177</v>
      </c>
      <c r="AH279" s="146">
        <v>177</v>
      </c>
    </row>
    <row r="280" spans="1:218" s="141" customFormat="1" ht="201" customHeight="1" x14ac:dyDescent="1.05">
      <c r="A280" s="142">
        <v>23</v>
      </c>
      <c r="B280" s="134" t="s">
        <v>582</v>
      </c>
      <c r="C280" s="142">
        <v>217161</v>
      </c>
      <c r="D280" s="135">
        <v>217585</v>
      </c>
      <c r="E280" s="142"/>
      <c r="F280" s="143">
        <v>7</v>
      </c>
      <c r="G280" s="143">
        <v>12</v>
      </c>
      <c r="H280" s="143">
        <v>13</v>
      </c>
      <c r="I280" s="143">
        <v>17</v>
      </c>
      <c r="J280" s="143"/>
      <c r="K280" s="143"/>
      <c r="L280" s="144"/>
      <c r="M280" s="145"/>
      <c r="N280" s="145"/>
      <c r="O280" s="148"/>
      <c r="P280" s="144"/>
      <c r="Q280" s="145"/>
      <c r="R280" s="144"/>
      <c r="S280" s="144">
        <v>1</v>
      </c>
      <c r="T280" s="145">
        <v>1</v>
      </c>
      <c r="U280" s="145"/>
      <c r="V280" s="145"/>
      <c r="W280" s="145"/>
      <c r="X280" s="148"/>
      <c r="Y280" s="148"/>
      <c r="Z280" s="148"/>
      <c r="AA280" s="145">
        <v>2</v>
      </c>
      <c r="AB280" s="145"/>
      <c r="AC280" s="145">
        <v>2</v>
      </c>
      <c r="AD280" s="145"/>
      <c r="AE280" s="145"/>
      <c r="AF280" s="144" t="s">
        <v>672</v>
      </c>
      <c r="AG280" s="146">
        <f t="shared" si="12"/>
        <v>424</v>
      </c>
      <c r="AH280" s="146">
        <v>424</v>
      </c>
    </row>
    <row r="281" spans="1:218" s="141" customFormat="1" ht="130" customHeight="1" x14ac:dyDescent="1.05">
      <c r="A281" s="142">
        <v>24</v>
      </c>
      <c r="B281" s="185" t="s">
        <v>583</v>
      </c>
      <c r="C281" s="186"/>
      <c r="D281" s="186"/>
      <c r="E281" s="186"/>
      <c r="F281" s="187"/>
      <c r="G281" s="187"/>
      <c r="H281" s="187"/>
      <c r="I281" s="187"/>
      <c r="J281" s="187"/>
      <c r="K281" s="187"/>
      <c r="L281" s="188"/>
      <c r="M281" s="189"/>
      <c r="N281" s="189"/>
      <c r="O281" s="190"/>
      <c r="P281" s="188"/>
      <c r="Q281" s="189"/>
      <c r="R281" s="188"/>
      <c r="S281" s="188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8" t="s">
        <v>100</v>
      </c>
      <c r="AG281" s="146">
        <f t="shared" si="12"/>
        <v>0</v>
      </c>
      <c r="AH281" s="146" t="s">
        <v>213</v>
      </c>
    </row>
    <row r="282" spans="1:218" s="141" customFormat="1" ht="100" customHeight="1" x14ac:dyDescent="1.05">
      <c r="A282" s="142">
        <v>25</v>
      </c>
      <c r="B282" s="134" t="s">
        <v>584</v>
      </c>
      <c r="C282" s="135">
        <v>217585</v>
      </c>
      <c r="D282" s="142">
        <v>217783</v>
      </c>
      <c r="E282" s="142"/>
      <c r="F282" s="143">
        <v>7</v>
      </c>
      <c r="G282" s="143">
        <v>12</v>
      </c>
      <c r="H282" s="143">
        <v>13</v>
      </c>
      <c r="I282" s="143">
        <v>17</v>
      </c>
      <c r="J282" s="143"/>
      <c r="K282" s="143"/>
      <c r="L282" s="144"/>
      <c r="M282" s="145"/>
      <c r="N282" s="149"/>
      <c r="O282" s="148"/>
      <c r="P282" s="144"/>
      <c r="Q282" s="145"/>
      <c r="R282" s="144"/>
      <c r="S282" s="144">
        <v>1</v>
      </c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4" t="s">
        <v>694</v>
      </c>
      <c r="AG282" s="146">
        <f t="shared" si="12"/>
        <v>198</v>
      </c>
      <c r="AH282" s="146">
        <v>198</v>
      </c>
    </row>
    <row r="283" spans="1:218" s="141" customFormat="1" ht="100" customHeight="1" x14ac:dyDescent="1.05">
      <c r="A283" s="142">
        <v>26</v>
      </c>
      <c r="B283" s="134" t="s">
        <v>585</v>
      </c>
      <c r="C283" s="142">
        <v>217783</v>
      </c>
      <c r="D283" s="142">
        <v>218098</v>
      </c>
      <c r="E283" s="142"/>
      <c r="F283" s="143">
        <v>7</v>
      </c>
      <c r="G283" s="143">
        <v>12</v>
      </c>
      <c r="H283" s="143">
        <v>13</v>
      </c>
      <c r="I283" s="143">
        <v>17</v>
      </c>
      <c r="J283" s="143"/>
      <c r="K283" s="143"/>
      <c r="L283" s="144"/>
      <c r="M283" s="145"/>
      <c r="N283" s="149"/>
      <c r="O283" s="148"/>
      <c r="P283" s="144">
        <v>6</v>
      </c>
      <c r="Q283" s="145"/>
      <c r="R283" s="144"/>
      <c r="S283" s="144">
        <v>1</v>
      </c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4" t="s">
        <v>733</v>
      </c>
      <c r="AG283" s="146">
        <f t="shared" si="12"/>
        <v>315</v>
      </c>
      <c r="AH283" s="146">
        <v>315</v>
      </c>
    </row>
    <row r="284" spans="1:218" s="141" customFormat="1" ht="100" customHeight="1" x14ac:dyDescent="1.05">
      <c r="A284" s="142">
        <v>27</v>
      </c>
      <c r="B284" s="134" t="s">
        <v>586</v>
      </c>
      <c r="C284" s="142">
        <v>218098</v>
      </c>
      <c r="D284" s="142">
        <v>218300</v>
      </c>
      <c r="E284" s="142"/>
      <c r="F284" s="143">
        <v>7</v>
      </c>
      <c r="G284" s="143">
        <v>12</v>
      </c>
      <c r="H284" s="143">
        <v>13</v>
      </c>
      <c r="I284" s="143">
        <v>17</v>
      </c>
      <c r="J284" s="143"/>
      <c r="K284" s="143"/>
      <c r="L284" s="144"/>
      <c r="M284" s="145"/>
      <c r="N284" s="149"/>
      <c r="O284" s="148"/>
      <c r="P284" s="144"/>
      <c r="Q284" s="145"/>
      <c r="R284" s="144"/>
      <c r="S284" s="144">
        <v>1</v>
      </c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4" t="s">
        <v>739</v>
      </c>
      <c r="AG284" s="146">
        <f t="shared" si="12"/>
        <v>202</v>
      </c>
      <c r="AH284" s="146">
        <v>202</v>
      </c>
    </row>
    <row r="285" spans="1:218" s="141" customFormat="1" ht="100" customHeight="1" x14ac:dyDescent="1.05">
      <c r="A285" s="142">
        <v>28</v>
      </c>
      <c r="B285" s="134" t="s">
        <v>587</v>
      </c>
      <c r="C285" s="142">
        <v>218300</v>
      </c>
      <c r="D285" s="142">
        <v>218704</v>
      </c>
      <c r="E285" s="142"/>
      <c r="F285" s="143">
        <v>7</v>
      </c>
      <c r="G285" s="143">
        <v>12</v>
      </c>
      <c r="H285" s="143">
        <v>13</v>
      </c>
      <c r="I285" s="143">
        <v>17</v>
      </c>
      <c r="J285" s="143"/>
      <c r="K285" s="143"/>
      <c r="L285" s="144"/>
      <c r="M285" s="145"/>
      <c r="N285" s="149"/>
      <c r="O285" s="148"/>
      <c r="P285" s="144"/>
      <c r="Q285" s="145"/>
      <c r="R285" s="144">
        <v>1</v>
      </c>
      <c r="S285" s="144">
        <v>1</v>
      </c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4" t="s">
        <v>742</v>
      </c>
      <c r="AG285" s="146">
        <f t="shared" si="12"/>
        <v>404</v>
      </c>
      <c r="AH285" s="146">
        <v>404</v>
      </c>
    </row>
    <row r="286" spans="1:218" s="141" customFormat="1" ht="100" customHeight="1" x14ac:dyDescent="1.05">
      <c r="A286" s="142">
        <v>29</v>
      </c>
      <c r="B286" s="134" t="s">
        <v>588</v>
      </c>
      <c r="C286" s="142">
        <v>218704</v>
      </c>
      <c r="D286" s="142">
        <v>219118</v>
      </c>
      <c r="E286" s="142"/>
      <c r="F286" s="143">
        <v>7</v>
      </c>
      <c r="G286" s="143">
        <v>12</v>
      </c>
      <c r="H286" s="143">
        <v>13</v>
      </c>
      <c r="I286" s="143">
        <v>17</v>
      </c>
      <c r="J286" s="143"/>
      <c r="K286" s="143"/>
      <c r="L286" s="144"/>
      <c r="M286" s="145"/>
      <c r="N286" s="149"/>
      <c r="O286" s="148"/>
      <c r="P286" s="144"/>
      <c r="Q286" s="145"/>
      <c r="R286" s="144"/>
      <c r="S286" s="144"/>
      <c r="T286" s="145">
        <v>2</v>
      </c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4" t="s">
        <v>747</v>
      </c>
      <c r="AG286" s="146">
        <f t="shared" si="12"/>
        <v>414</v>
      </c>
      <c r="AH286" s="146">
        <v>414</v>
      </c>
    </row>
    <row r="287" spans="1:218" s="141" customFormat="1" ht="100" customHeight="1" thickBot="1" x14ac:dyDescent="1.1000000000000001">
      <c r="A287" s="142">
        <v>30</v>
      </c>
      <c r="B287" s="134" t="s">
        <v>589</v>
      </c>
      <c r="C287" s="142">
        <v>219118</v>
      </c>
      <c r="D287" s="135">
        <v>219243</v>
      </c>
      <c r="E287" s="142"/>
      <c r="F287" s="143">
        <v>7</v>
      </c>
      <c r="G287" s="143">
        <v>12</v>
      </c>
      <c r="H287" s="143"/>
      <c r="I287" s="143"/>
      <c r="J287" s="143"/>
      <c r="K287" s="143"/>
      <c r="L287" s="144"/>
      <c r="M287" s="145"/>
      <c r="N287" s="145"/>
      <c r="O287" s="145"/>
      <c r="P287" s="144">
        <v>6</v>
      </c>
      <c r="Q287" s="145"/>
      <c r="R287" s="144"/>
      <c r="S287" s="144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4" t="s">
        <v>325</v>
      </c>
      <c r="AG287" s="146">
        <f t="shared" si="12"/>
        <v>125</v>
      </c>
      <c r="AH287" s="146">
        <v>125</v>
      </c>
    </row>
    <row r="288" spans="1:218" s="160" customFormat="1" ht="57.5" thickTop="1" thickBot="1" x14ac:dyDescent="1.1000000000000001">
      <c r="A288" s="350" t="s">
        <v>22</v>
      </c>
      <c r="B288" s="351"/>
      <c r="C288" s="150"/>
      <c r="D288" s="151"/>
      <c r="E288" s="152"/>
      <c r="F288" s="153"/>
      <c r="G288" s="154"/>
      <c r="H288" s="154"/>
      <c r="I288" s="154"/>
      <c r="J288" s="154"/>
      <c r="K288" s="155"/>
      <c r="L288" s="156">
        <f t="shared" ref="L288:AD288" si="13">SUM(L258:L287)</f>
        <v>129</v>
      </c>
      <c r="M288" s="157">
        <f t="shared" si="13"/>
        <v>15</v>
      </c>
      <c r="N288" s="158">
        <f t="shared" si="13"/>
        <v>1</v>
      </c>
      <c r="O288" s="158">
        <f t="shared" si="13"/>
        <v>2</v>
      </c>
      <c r="P288" s="156">
        <f t="shared" si="13"/>
        <v>15</v>
      </c>
      <c r="Q288" s="157">
        <f t="shared" si="13"/>
        <v>2</v>
      </c>
      <c r="R288" s="156">
        <f t="shared" si="13"/>
        <v>11</v>
      </c>
      <c r="S288" s="156">
        <f t="shared" si="13"/>
        <v>5</v>
      </c>
      <c r="T288" s="157">
        <f t="shared" si="13"/>
        <v>5</v>
      </c>
      <c r="U288" s="157">
        <f t="shared" si="13"/>
        <v>3</v>
      </c>
      <c r="V288" s="157">
        <f t="shared" si="13"/>
        <v>27</v>
      </c>
      <c r="W288" s="157">
        <f t="shared" si="13"/>
        <v>14</v>
      </c>
      <c r="X288" s="157">
        <f t="shared" si="13"/>
        <v>2</v>
      </c>
      <c r="Y288" s="157">
        <f t="shared" si="13"/>
        <v>2</v>
      </c>
      <c r="Z288" s="157">
        <f t="shared" si="13"/>
        <v>10</v>
      </c>
      <c r="AA288" s="157">
        <f t="shared" si="13"/>
        <v>2</v>
      </c>
      <c r="AB288" s="157">
        <f t="shared" si="13"/>
        <v>0</v>
      </c>
      <c r="AC288" s="157">
        <f t="shared" si="13"/>
        <v>10</v>
      </c>
      <c r="AD288" s="157">
        <f t="shared" si="13"/>
        <v>14</v>
      </c>
      <c r="AE288" s="156">
        <f>SUM(AE257:AE287)</f>
        <v>0</v>
      </c>
      <c r="AF288" s="156"/>
      <c r="AG288" s="146"/>
      <c r="AH288" s="146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  <c r="BM288" s="141"/>
      <c r="BN288" s="141"/>
      <c r="BO288" s="141"/>
      <c r="BP288" s="141"/>
      <c r="BQ288" s="141"/>
      <c r="BR288" s="141"/>
      <c r="BS288" s="141"/>
      <c r="BT288" s="141"/>
      <c r="BU288" s="141"/>
      <c r="BV288" s="141"/>
      <c r="BW288" s="141"/>
      <c r="BX288" s="141"/>
      <c r="BY288" s="141"/>
      <c r="BZ288" s="141"/>
      <c r="CA288" s="141"/>
      <c r="CB288" s="141"/>
      <c r="CC288" s="141"/>
      <c r="CD288" s="141"/>
      <c r="CE288" s="141"/>
      <c r="CF288" s="141"/>
      <c r="CG288" s="141"/>
      <c r="CH288" s="141"/>
      <c r="CI288" s="141"/>
      <c r="CJ288" s="141"/>
      <c r="CK288" s="141"/>
      <c r="CL288" s="141"/>
      <c r="CM288" s="141"/>
      <c r="CN288" s="141"/>
      <c r="CO288" s="141"/>
      <c r="CP288" s="141"/>
      <c r="CQ288" s="141"/>
      <c r="CR288" s="141"/>
      <c r="CS288" s="141"/>
      <c r="CT288" s="141"/>
      <c r="CU288" s="141"/>
      <c r="CV288" s="141"/>
      <c r="CW288" s="141"/>
      <c r="CX288" s="141"/>
      <c r="CY288" s="141"/>
      <c r="CZ288" s="141"/>
      <c r="DA288" s="141"/>
      <c r="DB288" s="141"/>
      <c r="DC288" s="141"/>
      <c r="DD288" s="141"/>
      <c r="DE288" s="141"/>
      <c r="DF288" s="141"/>
      <c r="DG288" s="141"/>
      <c r="DH288" s="141"/>
      <c r="DI288" s="141"/>
      <c r="DJ288" s="141"/>
      <c r="DK288" s="141"/>
      <c r="DL288" s="141"/>
      <c r="DM288" s="141"/>
      <c r="DN288" s="141"/>
      <c r="DO288" s="141"/>
      <c r="DP288" s="141"/>
      <c r="DQ288" s="141"/>
      <c r="DR288" s="141"/>
      <c r="DS288" s="141"/>
      <c r="DT288" s="141"/>
      <c r="DU288" s="141"/>
      <c r="DV288" s="141"/>
      <c r="DW288" s="141"/>
      <c r="DX288" s="141"/>
      <c r="DY288" s="141"/>
      <c r="DZ288" s="141"/>
      <c r="EA288" s="141"/>
      <c r="EB288" s="141"/>
      <c r="EC288" s="141"/>
      <c r="ED288" s="141"/>
      <c r="EE288" s="141"/>
      <c r="EF288" s="141"/>
      <c r="EG288" s="141"/>
      <c r="EH288" s="141"/>
      <c r="EI288" s="141"/>
      <c r="EJ288" s="141"/>
      <c r="EK288" s="141"/>
      <c r="EL288" s="141"/>
      <c r="EM288" s="141"/>
      <c r="EN288" s="141"/>
      <c r="EO288" s="141"/>
      <c r="EP288" s="141"/>
      <c r="EQ288" s="141"/>
      <c r="ER288" s="141"/>
      <c r="ES288" s="141"/>
      <c r="ET288" s="141"/>
      <c r="EU288" s="141"/>
      <c r="EV288" s="141"/>
      <c r="EW288" s="141"/>
      <c r="EX288" s="141"/>
      <c r="EY288" s="141"/>
      <c r="EZ288" s="141"/>
      <c r="FA288" s="141"/>
      <c r="FB288" s="141"/>
      <c r="FC288" s="141"/>
      <c r="FD288" s="141"/>
      <c r="FE288" s="141"/>
      <c r="FF288" s="141"/>
      <c r="FG288" s="141"/>
      <c r="FH288" s="141"/>
      <c r="FI288" s="141"/>
      <c r="FJ288" s="141"/>
      <c r="FK288" s="141"/>
      <c r="FL288" s="141"/>
      <c r="FM288" s="141"/>
      <c r="FN288" s="141"/>
      <c r="FO288" s="141"/>
      <c r="FP288" s="141"/>
      <c r="FQ288" s="141"/>
      <c r="FR288" s="141"/>
      <c r="FS288" s="141"/>
      <c r="FT288" s="141"/>
      <c r="FU288" s="141"/>
      <c r="FV288" s="141"/>
      <c r="FW288" s="141"/>
      <c r="FX288" s="141"/>
      <c r="FY288" s="141"/>
      <c r="FZ288" s="141"/>
      <c r="GA288" s="141"/>
      <c r="GB288" s="141"/>
      <c r="GC288" s="141"/>
      <c r="GD288" s="141"/>
      <c r="GE288" s="141"/>
      <c r="GF288" s="141"/>
      <c r="GG288" s="141"/>
      <c r="GH288" s="141"/>
      <c r="GI288" s="141"/>
      <c r="GJ288" s="141"/>
      <c r="GK288" s="141"/>
      <c r="GL288" s="141"/>
      <c r="GM288" s="141"/>
      <c r="GN288" s="141"/>
      <c r="GO288" s="141"/>
      <c r="GP288" s="141"/>
      <c r="GQ288" s="141"/>
      <c r="GR288" s="141"/>
      <c r="GS288" s="141"/>
      <c r="GT288" s="141"/>
      <c r="GU288" s="141"/>
      <c r="GV288" s="141"/>
      <c r="GW288" s="141"/>
      <c r="GX288" s="141"/>
      <c r="GY288" s="141"/>
      <c r="GZ288" s="141"/>
      <c r="HA288" s="141"/>
      <c r="HB288" s="141"/>
      <c r="HC288" s="141"/>
      <c r="HD288" s="141"/>
      <c r="HE288" s="141"/>
      <c r="HF288" s="141"/>
      <c r="HG288" s="141"/>
      <c r="HH288" s="141"/>
      <c r="HI288" s="141"/>
      <c r="HJ288" s="141"/>
    </row>
    <row r="289" spans="1:218" s="160" customFormat="1" ht="47.25" customHeight="1" thickTop="1" thickBot="1" x14ac:dyDescent="1.1000000000000001">
      <c r="A289" s="352"/>
      <c r="B289" s="353"/>
      <c r="C289" s="161"/>
      <c r="D289" s="162"/>
      <c r="E289" s="163"/>
      <c r="F289" s="356"/>
      <c r="G289" s="357"/>
      <c r="H289" s="357"/>
      <c r="I289" s="357"/>
      <c r="J289" s="357"/>
      <c r="K289" s="162"/>
      <c r="L289" s="348" t="s">
        <v>30</v>
      </c>
      <c r="M289" s="340" t="s">
        <v>46</v>
      </c>
      <c r="N289" s="348" t="s">
        <v>605</v>
      </c>
      <c r="O289" s="340" t="s">
        <v>48</v>
      </c>
      <c r="P289" s="348" t="s">
        <v>34</v>
      </c>
      <c r="Q289" s="348" t="s">
        <v>328</v>
      </c>
      <c r="R289" s="340" t="s">
        <v>53</v>
      </c>
      <c r="S289" s="340" t="s">
        <v>57</v>
      </c>
      <c r="T289" s="340" t="s">
        <v>58</v>
      </c>
      <c r="U289" s="340" t="s">
        <v>494</v>
      </c>
      <c r="V289" s="348" t="s">
        <v>193</v>
      </c>
      <c r="W289" s="348" t="s">
        <v>168</v>
      </c>
      <c r="X289" s="348" t="s">
        <v>614</v>
      </c>
      <c r="Y289" s="340" t="s">
        <v>647</v>
      </c>
      <c r="Z289" s="340" t="s">
        <v>313</v>
      </c>
      <c r="AA289" s="340" t="s">
        <v>611</v>
      </c>
      <c r="AB289" s="340" t="s">
        <v>200</v>
      </c>
      <c r="AC289" s="340" t="s">
        <v>535</v>
      </c>
      <c r="AD289" s="340" t="s">
        <v>405</v>
      </c>
      <c r="AE289" s="342"/>
      <c r="AF289" s="340" t="s">
        <v>23</v>
      </c>
      <c r="AG289" s="146"/>
      <c r="AH289" s="146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/>
      <c r="BL289" s="141"/>
      <c r="BM289" s="141"/>
      <c r="BN289" s="141"/>
      <c r="BO289" s="141"/>
      <c r="BP289" s="141"/>
      <c r="BQ289" s="141"/>
      <c r="BR289" s="141"/>
      <c r="BS289" s="141"/>
      <c r="BT289" s="141"/>
      <c r="BU289" s="141"/>
      <c r="BV289" s="141"/>
      <c r="BW289" s="141"/>
      <c r="BX289" s="141"/>
      <c r="BY289" s="141"/>
      <c r="BZ289" s="141"/>
      <c r="CA289" s="141"/>
      <c r="CB289" s="141"/>
      <c r="CC289" s="141"/>
      <c r="CD289" s="141"/>
      <c r="CE289" s="141"/>
      <c r="CF289" s="141"/>
      <c r="CG289" s="141"/>
      <c r="CH289" s="141"/>
      <c r="CI289" s="141"/>
      <c r="CJ289" s="141"/>
      <c r="CK289" s="141"/>
      <c r="CL289" s="141"/>
      <c r="CM289" s="141"/>
      <c r="CN289" s="141"/>
      <c r="CO289" s="141"/>
      <c r="CP289" s="141"/>
      <c r="CQ289" s="141"/>
      <c r="CR289" s="141"/>
      <c r="CS289" s="141"/>
      <c r="CT289" s="141"/>
      <c r="CU289" s="141"/>
      <c r="CV289" s="141"/>
      <c r="CW289" s="141"/>
      <c r="CX289" s="141"/>
      <c r="CY289" s="141"/>
      <c r="CZ289" s="141"/>
      <c r="DA289" s="141"/>
      <c r="DB289" s="141"/>
      <c r="DC289" s="141"/>
      <c r="DD289" s="141"/>
      <c r="DE289" s="141"/>
      <c r="DF289" s="141"/>
      <c r="DG289" s="141"/>
      <c r="DH289" s="141"/>
      <c r="DI289" s="141"/>
      <c r="DJ289" s="141"/>
      <c r="DK289" s="141"/>
      <c r="DL289" s="141"/>
      <c r="DM289" s="141"/>
      <c r="DN289" s="141"/>
      <c r="DO289" s="141"/>
      <c r="DP289" s="141"/>
      <c r="DQ289" s="141"/>
      <c r="DR289" s="141"/>
      <c r="DS289" s="141"/>
      <c r="DT289" s="141"/>
      <c r="DU289" s="141"/>
      <c r="DV289" s="141"/>
      <c r="DW289" s="141"/>
      <c r="DX289" s="141"/>
      <c r="DY289" s="141"/>
      <c r="DZ289" s="141"/>
      <c r="EA289" s="141"/>
      <c r="EB289" s="141"/>
      <c r="EC289" s="141"/>
      <c r="ED289" s="141"/>
      <c r="EE289" s="141"/>
      <c r="EF289" s="141"/>
      <c r="EG289" s="141"/>
      <c r="EH289" s="141"/>
      <c r="EI289" s="141"/>
      <c r="EJ289" s="141"/>
      <c r="EK289" s="141"/>
      <c r="EL289" s="141"/>
      <c r="EM289" s="141"/>
      <c r="EN289" s="141"/>
      <c r="EO289" s="141"/>
      <c r="EP289" s="141"/>
      <c r="EQ289" s="141"/>
      <c r="ER289" s="141"/>
      <c r="ES289" s="141"/>
      <c r="ET289" s="141"/>
      <c r="EU289" s="141"/>
      <c r="EV289" s="141"/>
      <c r="EW289" s="141"/>
      <c r="EX289" s="141"/>
      <c r="EY289" s="141"/>
      <c r="EZ289" s="141"/>
      <c r="FA289" s="141"/>
      <c r="FB289" s="141"/>
      <c r="FC289" s="141"/>
      <c r="FD289" s="141"/>
      <c r="FE289" s="141"/>
      <c r="FF289" s="141"/>
      <c r="FG289" s="141"/>
      <c r="FH289" s="141"/>
      <c r="FI289" s="141"/>
      <c r="FJ289" s="141"/>
      <c r="FK289" s="141"/>
      <c r="FL289" s="141"/>
      <c r="FM289" s="141"/>
      <c r="FN289" s="141"/>
      <c r="FO289" s="141"/>
      <c r="FP289" s="141"/>
      <c r="FQ289" s="141"/>
      <c r="FR289" s="141"/>
      <c r="FS289" s="141"/>
      <c r="FT289" s="141"/>
      <c r="FU289" s="141"/>
      <c r="FV289" s="141"/>
      <c r="FW289" s="141"/>
      <c r="FX289" s="141"/>
      <c r="FY289" s="141"/>
      <c r="FZ289" s="141"/>
      <c r="GA289" s="141"/>
      <c r="GB289" s="141"/>
      <c r="GC289" s="141"/>
      <c r="GD289" s="141"/>
      <c r="GE289" s="141"/>
      <c r="GF289" s="141"/>
      <c r="GG289" s="141"/>
      <c r="GH289" s="141"/>
      <c r="GI289" s="141"/>
      <c r="GJ289" s="141"/>
      <c r="GK289" s="141"/>
      <c r="GL289" s="141"/>
      <c r="GM289" s="141"/>
      <c r="GN289" s="141"/>
      <c r="GO289" s="141"/>
      <c r="GP289" s="141"/>
      <c r="GQ289" s="141"/>
      <c r="GR289" s="141"/>
      <c r="GS289" s="141"/>
      <c r="GT289" s="141"/>
      <c r="GU289" s="141"/>
      <c r="GV289" s="141"/>
      <c r="GW289" s="141"/>
      <c r="GX289" s="141"/>
      <c r="GY289" s="141"/>
      <c r="GZ289" s="141"/>
      <c r="HA289" s="141"/>
      <c r="HB289" s="141"/>
      <c r="HC289" s="141"/>
      <c r="HD289" s="141"/>
      <c r="HE289" s="141"/>
      <c r="HF289" s="141"/>
      <c r="HG289" s="141"/>
      <c r="HH289" s="141"/>
      <c r="HI289" s="141"/>
      <c r="HJ289" s="141"/>
    </row>
    <row r="290" spans="1:218" s="160" customFormat="1" ht="183.75" customHeight="1" thickTop="1" x14ac:dyDescent="1.05">
      <c r="A290" s="352"/>
      <c r="B290" s="353"/>
      <c r="C290" s="161"/>
      <c r="D290" s="162"/>
      <c r="E290" s="163"/>
      <c r="F290" s="164"/>
      <c r="G290" s="344"/>
      <c r="H290" s="344"/>
      <c r="I290" s="344"/>
      <c r="J290" s="344"/>
      <c r="K290" s="163"/>
      <c r="L290" s="349"/>
      <c r="M290" s="341"/>
      <c r="N290" s="349"/>
      <c r="O290" s="341"/>
      <c r="P290" s="349"/>
      <c r="Q290" s="349"/>
      <c r="R290" s="341"/>
      <c r="S290" s="341"/>
      <c r="T290" s="341"/>
      <c r="U290" s="341"/>
      <c r="V290" s="349"/>
      <c r="W290" s="349"/>
      <c r="X290" s="349"/>
      <c r="Y290" s="341"/>
      <c r="Z290" s="341"/>
      <c r="AA290" s="341"/>
      <c r="AB290" s="341"/>
      <c r="AC290" s="341"/>
      <c r="AD290" s="341"/>
      <c r="AE290" s="343"/>
      <c r="AF290" s="341"/>
      <c r="AG290" s="146"/>
      <c r="AH290" s="146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  <c r="BM290" s="141"/>
      <c r="BN290" s="141"/>
      <c r="BO290" s="141"/>
      <c r="BP290" s="141"/>
      <c r="BQ290" s="141"/>
      <c r="BR290" s="141"/>
      <c r="BS290" s="141"/>
      <c r="BT290" s="141"/>
      <c r="BU290" s="141"/>
      <c r="BV290" s="141"/>
      <c r="BW290" s="141"/>
      <c r="BX290" s="141"/>
      <c r="BY290" s="141"/>
      <c r="BZ290" s="141"/>
      <c r="CA290" s="141"/>
      <c r="CB290" s="141"/>
      <c r="CC290" s="141"/>
      <c r="CD290" s="141"/>
      <c r="CE290" s="141"/>
      <c r="CF290" s="141"/>
      <c r="CG290" s="141"/>
      <c r="CH290" s="141"/>
      <c r="CI290" s="141"/>
      <c r="CJ290" s="141"/>
      <c r="CK290" s="141"/>
      <c r="CL290" s="141"/>
      <c r="CM290" s="141"/>
      <c r="CN290" s="141"/>
      <c r="CO290" s="141"/>
      <c r="CP290" s="141"/>
      <c r="CQ290" s="141"/>
      <c r="CR290" s="141"/>
      <c r="CS290" s="141"/>
      <c r="CT290" s="141"/>
      <c r="CU290" s="141"/>
      <c r="CV290" s="141"/>
      <c r="CW290" s="141"/>
      <c r="CX290" s="141"/>
      <c r="CY290" s="141"/>
      <c r="CZ290" s="141"/>
      <c r="DA290" s="141"/>
      <c r="DB290" s="141"/>
      <c r="DC290" s="141"/>
      <c r="DD290" s="141"/>
      <c r="DE290" s="141"/>
      <c r="DF290" s="141"/>
      <c r="DG290" s="141"/>
      <c r="DH290" s="141"/>
      <c r="DI290" s="141"/>
      <c r="DJ290" s="141"/>
      <c r="DK290" s="141"/>
      <c r="DL290" s="141"/>
      <c r="DM290" s="141"/>
      <c r="DN290" s="141"/>
      <c r="DO290" s="141"/>
      <c r="DP290" s="141"/>
      <c r="DQ290" s="141"/>
      <c r="DR290" s="141"/>
      <c r="DS290" s="141"/>
      <c r="DT290" s="141"/>
      <c r="DU290" s="141"/>
      <c r="DV290" s="141"/>
      <c r="DW290" s="141"/>
      <c r="DX290" s="141"/>
      <c r="DY290" s="141"/>
      <c r="DZ290" s="141"/>
      <c r="EA290" s="141"/>
      <c r="EB290" s="141"/>
      <c r="EC290" s="141"/>
      <c r="ED290" s="141"/>
      <c r="EE290" s="141"/>
      <c r="EF290" s="141"/>
      <c r="EG290" s="141"/>
      <c r="EH290" s="141"/>
      <c r="EI290" s="141"/>
      <c r="EJ290" s="141"/>
      <c r="EK290" s="141"/>
      <c r="EL290" s="141"/>
      <c r="EM290" s="141"/>
      <c r="EN290" s="141"/>
      <c r="EO290" s="141"/>
      <c r="EP290" s="141"/>
      <c r="EQ290" s="141"/>
      <c r="ER290" s="141"/>
      <c r="ES290" s="141"/>
      <c r="ET290" s="141"/>
      <c r="EU290" s="141"/>
      <c r="EV290" s="141"/>
      <c r="EW290" s="141"/>
      <c r="EX290" s="141"/>
      <c r="EY290" s="141"/>
      <c r="EZ290" s="141"/>
      <c r="FA290" s="141"/>
      <c r="FB290" s="141"/>
      <c r="FC290" s="141"/>
      <c r="FD290" s="141"/>
      <c r="FE290" s="141"/>
      <c r="FF290" s="141"/>
      <c r="FG290" s="141"/>
      <c r="FH290" s="141"/>
      <c r="FI290" s="141"/>
      <c r="FJ290" s="141"/>
      <c r="FK290" s="141"/>
      <c r="FL290" s="141"/>
      <c r="FM290" s="141"/>
      <c r="FN290" s="141"/>
      <c r="FO290" s="141"/>
      <c r="FP290" s="141"/>
      <c r="FQ290" s="141"/>
      <c r="FR290" s="141"/>
      <c r="FS290" s="141"/>
      <c r="FT290" s="141"/>
      <c r="FU290" s="141"/>
      <c r="FV290" s="141"/>
      <c r="FW290" s="141"/>
      <c r="FX290" s="141"/>
      <c r="FY290" s="141"/>
      <c r="FZ290" s="141"/>
      <c r="GA290" s="141"/>
      <c r="GB290" s="141"/>
      <c r="GC290" s="141"/>
      <c r="GD290" s="141"/>
      <c r="GE290" s="141"/>
      <c r="GF290" s="141"/>
      <c r="GG290" s="141"/>
      <c r="GH290" s="141"/>
      <c r="GI290" s="141"/>
      <c r="GJ290" s="141"/>
      <c r="GK290" s="141"/>
      <c r="GL290" s="141"/>
      <c r="GM290" s="141"/>
      <c r="GN290" s="141"/>
      <c r="GO290" s="141"/>
      <c r="GP290" s="141"/>
      <c r="GQ290" s="141"/>
      <c r="GR290" s="141"/>
      <c r="GS290" s="141"/>
      <c r="GT290" s="141"/>
      <c r="GU290" s="141"/>
      <c r="GV290" s="141"/>
      <c r="GW290" s="141"/>
      <c r="GX290" s="141"/>
      <c r="GY290" s="141"/>
      <c r="GZ290" s="141"/>
      <c r="HA290" s="141"/>
      <c r="HB290" s="141"/>
      <c r="HC290" s="141"/>
      <c r="HD290" s="141"/>
      <c r="HE290" s="141"/>
      <c r="HF290" s="141"/>
      <c r="HG290" s="141"/>
      <c r="HH290" s="141"/>
      <c r="HI290" s="141"/>
      <c r="HJ290" s="141"/>
    </row>
    <row r="291" spans="1:218" s="160" customFormat="1" ht="56.5" x14ac:dyDescent="1.05">
      <c r="A291" s="354"/>
      <c r="B291" s="355"/>
      <c r="C291" s="165"/>
      <c r="D291" s="166"/>
      <c r="E291" s="167"/>
      <c r="F291" s="345"/>
      <c r="G291" s="346"/>
      <c r="H291" s="346"/>
      <c r="I291" s="346"/>
      <c r="J291" s="346"/>
      <c r="K291" s="347"/>
      <c r="L291" s="168">
        <f>L288*3200</f>
        <v>412800</v>
      </c>
      <c r="M291" s="169">
        <f>M288*4000</f>
        <v>60000</v>
      </c>
      <c r="N291" s="168">
        <f>N288*37600</f>
        <v>37600</v>
      </c>
      <c r="O291" s="170">
        <f>O288*38400</f>
        <v>76800</v>
      </c>
      <c r="P291" s="168">
        <f>P288*8800</f>
        <v>132000</v>
      </c>
      <c r="Q291" s="171">
        <f>Q288*9600</f>
        <v>19200</v>
      </c>
      <c r="R291" s="168">
        <f>R288*76000</f>
        <v>836000</v>
      </c>
      <c r="S291" s="169">
        <f>S288*84000</f>
        <v>420000</v>
      </c>
      <c r="T291" s="169">
        <f>T288*80000</f>
        <v>400000</v>
      </c>
      <c r="U291" s="169">
        <f>U288*63200</f>
        <v>189600</v>
      </c>
      <c r="V291" s="172">
        <f>V288*6400</f>
        <v>172800</v>
      </c>
      <c r="W291" s="168">
        <f>W288*5600</f>
        <v>78400</v>
      </c>
      <c r="X291" s="172">
        <f>X288*70400</f>
        <v>140800</v>
      </c>
      <c r="Y291" s="169">
        <f>Y288*23200</f>
        <v>46400</v>
      </c>
      <c r="Z291" s="172">
        <f>Z288*8000</f>
        <v>80000</v>
      </c>
      <c r="AA291" s="169">
        <f>AA288*71200</f>
        <v>142400</v>
      </c>
      <c r="AB291" s="169"/>
      <c r="AC291" s="169">
        <f>1*76000</f>
        <v>76000</v>
      </c>
      <c r="AD291" s="168">
        <f>1*76000</f>
        <v>76000</v>
      </c>
      <c r="AE291" s="173"/>
      <c r="AF291" s="168">
        <f>SUM(L291:AD291)</f>
        <v>3396800</v>
      </c>
      <c r="AG291" s="146"/>
      <c r="AH291" s="196"/>
    </row>
    <row r="292" spans="1:218" s="117" customFormat="1" ht="56.5" x14ac:dyDescent="1.05">
      <c r="A292" s="371" t="s">
        <v>0</v>
      </c>
      <c r="B292" s="371"/>
      <c r="C292" s="110" t="s">
        <v>1</v>
      </c>
      <c r="D292" s="110" t="s">
        <v>2</v>
      </c>
      <c r="E292" s="110"/>
      <c r="F292" s="110"/>
      <c r="G292" s="110"/>
      <c r="H292" s="110"/>
      <c r="I292" s="110"/>
      <c r="J292" s="110"/>
      <c r="K292" s="110"/>
      <c r="L292" s="111"/>
      <c r="M292" s="112"/>
      <c r="N292" s="113"/>
      <c r="O292" s="114"/>
      <c r="P292" s="111"/>
      <c r="Q292" s="112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4"/>
      <c r="AG292" s="115"/>
      <c r="AH292" s="115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6"/>
      <c r="EI292" s="116"/>
      <c r="EJ292" s="116"/>
      <c r="EK292" s="116"/>
      <c r="EL292" s="116"/>
      <c r="EM292" s="116"/>
      <c r="EN292" s="116"/>
      <c r="EO292" s="116"/>
      <c r="EP292" s="116"/>
      <c r="EQ292" s="116"/>
      <c r="ER292" s="116"/>
      <c r="ES292" s="116"/>
      <c r="ET292" s="116"/>
      <c r="EU292" s="116"/>
      <c r="EV292" s="116"/>
      <c r="EW292" s="116"/>
      <c r="EX292" s="116"/>
      <c r="EY292" s="116"/>
      <c r="EZ292" s="116"/>
      <c r="FA292" s="116"/>
      <c r="FB292" s="116"/>
      <c r="FC292" s="116"/>
      <c r="FD292" s="116"/>
      <c r="FE292" s="116"/>
      <c r="FF292" s="116"/>
      <c r="FG292" s="116"/>
      <c r="FH292" s="116"/>
      <c r="FI292" s="116"/>
      <c r="FJ292" s="116"/>
      <c r="FK292" s="116"/>
      <c r="FL292" s="116"/>
      <c r="FM292" s="116"/>
      <c r="FN292" s="116"/>
      <c r="FO292" s="116"/>
      <c r="FP292" s="116"/>
      <c r="FQ292" s="116"/>
      <c r="FR292" s="116"/>
      <c r="FS292" s="116"/>
      <c r="FT292" s="116"/>
      <c r="FU292" s="116"/>
      <c r="FV292" s="116"/>
      <c r="FW292" s="116"/>
      <c r="FX292" s="116"/>
      <c r="FY292" s="116"/>
      <c r="FZ292" s="116"/>
      <c r="GA292" s="116"/>
      <c r="GB292" s="116"/>
      <c r="GC292" s="116"/>
      <c r="GD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</row>
    <row r="293" spans="1:218" s="117" customFormat="1" ht="58" x14ac:dyDescent="1.05">
      <c r="A293" s="372" t="s">
        <v>3</v>
      </c>
      <c r="B293" s="372"/>
      <c r="C293" s="110" t="s">
        <v>1</v>
      </c>
      <c r="D293" s="175"/>
      <c r="E293" s="110"/>
      <c r="F293" s="110"/>
      <c r="G293" s="110"/>
      <c r="H293" s="110"/>
      <c r="I293" s="372" t="s">
        <v>590</v>
      </c>
      <c r="J293" s="372"/>
      <c r="K293" s="372"/>
      <c r="L293" s="372"/>
      <c r="M293" s="372"/>
      <c r="N293" s="372"/>
      <c r="O293" s="372"/>
      <c r="P293" s="372"/>
      <c r="Q293" s="372"/>
      <c r="R293" s="372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5"/>
      <c r="AH293" s="115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  <c r="EB293" s="116"/>
      <c r="EC293" s="116"/>
      <c r="ED293" s="116"/>
      <c r="EE293" s="116"/>
      <c r="EF293" s="116"/>
      <c r="EG293" s="116"/>
      <c r="EH293" s="116"/>
      <c r="EI293" s="116"/>
      <c r="EJ293" s="116"/>
      <c r="EK293" s="116"/>
      <c r="EL293" s="116"/>
      <c r="EM293" s="116"/>
      <c r="EN293" s="116"/>
      <c r="EO293" s="116"/>
      <c r="EP293" s="116"/>
      <c r="EQ293" s="116"/>
      <c r="ER293" s="116"/>
      <c r="ES293" s="116"/>
      <c r="ET293" s="116"/>
      <c r="EU293" s="116"/>
      <c r="EV293" s="116"/>
      <c r="EW293" s="116"/>
      <c r="EX293" s="116"/>
      <c r="EY293" s="116"/>
      <c r="EZ293" s="116"/>
      <c r="FA293" s="116"/>
      <c r="FB293" s="116"/>
      <c r="FC293" s="116"/>
      <c r="FD293" s="116"/>
      <c r="FE293" s="116"/>
      <c r="FF293" s="116"/>
      <c r="FG293" s="116"/>
      <c r="FH293" s="116"/>
      <c r="FI293" s="116"/>
      <c r="FJ293" s="116"/>
      <c r="FK293" s="116"/>
      <c r="FL293" s="116"/>
      <c r="FM293" s="116"/>
      <c r="FN293" s="116"/>
      <c r="FO293" s="116"/>
      <c r="FP293" s="116"/>
      <c r="FQ293" s="116"/>
      <c r="FR293" s="116"/>
      <c r="FS293" s="116"/>
      <c r="FT293" s="116"/>
      <c r="FU293" s="116"/>
      <c r="FV293" s="116"/>
      <c r="FW293" s="116"/>
      <c r="FX293" s="116"/>
      <c r="FY293" s="116"/>
      <c r="FZ293" s="116"/>
      <c r="GA293" s="116"/>
      <c r="GB293" s="116"/>
      <c r="GC293" s="116"/>
      <c r="GD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</row>
    <row r="294" spans="1:218" s="117" customFormat="1" ht="58" x14ac:dyDescent="1.05">
      <c r="A294" s="373" t="s">
        <v>4</v>
      </c>
      <c r="B294" s="373"/>
      <c r="C294" s="110" t="s">
        <v>602</v>
      </c>
      <c r="D294" s="176" t="s">
        <v>601</v>
      </c>
      <c r="E294" s="118"/>
      <c r="F294" s="110"/>
      <c r="G294" s="118"/>
      <c r="H294" s="118"/>
      <c r="I294" s="119"/>
      <c r="J294" s="119"/>
      <c r="K294" s="119"/>
      <c r="L294" s="120"/>
      <c r="M294" s="112"/>
      <c r="N294" s="113"/>
      <c r="O294" s="120"/>
      <c r="P294" s="120"/>
      <c r="Q294" s="112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14"/>
      <c r="AG294" s="115"/>
      <c r="AH294" s="115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6"/>
      <c r="EI294" s="116"/>
      <c r="EJ294" s="116"/>
      <c r="EK294" s="116"/>
      <c r="EL294" s="116"/>
      <c r="EM294" s="116"/>
      <c r="EN294" s="116"/>
      <c r="EO294" s="116"/>
      <c r="EP294" s="116"/>
      <c r="EQ294" s="116"/>
      <c r="ER294" s="116"/>
      <c r="ES294" s="116"/>
      <c r="ET294" s="116"/>
      <c r="EU294" s="116"/>
      <c r="EV294" s="116"/>
      <c r="EW294" s="116"/>
      <c r="EX294" s="116"/>
      <c r="EY294" s="116"/>
      <c r="EZ294" s="116"/>
      <c r="FA294" s="116"/>
      <c r="FB294" s="116"/>
      <c r="FC294" s="116"/>
      <c r="FD294" s="116"/>
      <c r="FE294" s="116"/>
      <c r="FF294" s="116"/>
      <c r="FG294" s="116"/>
      <c r="FH294" s="116"/>
      <c r="FI294" s="116"/>
      <c r="FJ294" s="116"/>
      <c r="FK294" s="116"/>
      <c r="FL294" s="116"/>
      <c r="FM294" s="116"/>
      <c r="FN294" s="116"/>
      <c r="FO294" s="116"/>
      <c r="FP294" s="116"/>
      <c r="FQ294" s="116"/>
      <c r="FR294" s="116"/>
      <c r="FS294" s="116"/>
      <c r="FT294" s="116"/>
      <c r="FU294" s="116"/>
      <c r="FV294" s="116"/>
      <c r="FW294" s="116"/>
      <c r="FX294" s="116"/>
      <c r="FY294" s="116"/>
      <c r="FZ294" s="116"/>
      <c r="GA294" s="116"/>
      <c r="GB294" s="116"/>
      <c r="GC294" s="116"/>
      <c r="GD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</row>
    <row r="295" spans="1:218" s="124" customFormat="1" ht="56.5" x14ac:dyDescent="1.05">
      <c r="A295" s="363" t="s">
        <v>5</v>
      </c>
      <c r="B295" s="363" t="s">
        <v>6</v>
      </c>
      <c r="C295" s="374" t="s">
        <v>7</v>
      </c>
      <c r="D295" s="375"/>
      <c r="E295" s="121" t="s">
        <v>8</v>
      </c>
      <c r="F295" s="376" t="s">
        <v>9</v>
      </c>
      <c r="G295" s="377"/>
      <c r="H295" s="377"/>
      <c r="I295" s="377"/>
      <c r="J295" s="377"/>
      <c r="K295" s="378"/>
      <c r="L295" s="379" t="s">
        <v>10</v>
      </c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  <c r="AB295" s="380"/>
      <c r="AC295" s="380"/>
      <c r="AD295" s="381"/>
      <c r="AE295" s="360" t="s">
        <v>11</v>
      </c>
      <c r="AF295" s="360" t="s">
        <v>12</v>
      </c>
      <c r="AG295" s="122"/>
      <c r="AH295" s="122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  <c r="BV295" s="123"/>
      <c r="BW295" s="123"/>
      <c r="BX295" s="123"/>
      <c r="BY295" s="123"/>
      <c r="BZ295" s="123"/>
      <c r="CA295" s="123"/>
      <c r="CB295" s="123"/>
      <c r="CC295" s="123"/>
      <c r="CD295" s="123"/>
      <c r="CE295" s="123"/>
      <c r="CF295" s="123"/>
      <c r="CG295" s="123"/>
      <c r="CH295" s="123"/>
      <c r="CI295" s="123"/>
      <c r="CJ295" s="123"/>
      <c r="CK295" s="123"/>
      <c r="CL295" s="123"/>
      <c r="CM295" s="123"/>
      <c r="CN295" s="123"/>
      <c r="CO295" s="123"/>
      <c r="CP295" s="123"/>
      <c r="CQ295" s="123"/>
      <c r="CR295" s="123"/>
      <c r="CS295" s="123"/>
      <c r="CT295" s="123"/>
      <c r="CU295" s="123"/>
      <c r="CV295" s="123"/>
      <c r="CW295" s="123"/>
      <c r="CX295" s="123"/>
      <c r="CY295" s="123"/>
      <c r="CZ295" s="123"/>
      <c r="DA295" s="123"/>
      <c r="DB295" s="123"/>
      <c r="DC295" s="123"/>
      <c r="DD295" s="123"/>
      <c r="DE295" s="123"/>
      <c r="DF295" s="123"/>
      <c r="DG295" s="123"/>
      <c r="DH295" s="123"/>
      <c r="DI295" s="123"/>
      <c r="DJ295" s="123"/>
      <c r="DK295" s="123"/>
      <c r="DL295" s="123"/>
      <c r="DM295" s="123"/>
      <c r="DN295" s="123"/>
      <c r="DO295" s="123"/>
      <c r="DP295" s="123"/>
      <c r="DQ295" s="123"/>
      <c r="DR295" s="123"/>
      <c r="DS295" s="123"/>
      <c r="DT295" s="123"/>
      <c r="DU295" s="123"/>
      <c r="DV295" s="123"/>
      <c r="DW295" s="123"/>
      <c r="DX295" s="123"/>
      <c r="DY295" s="123"/>
      <c r="DZ295" s="123"/>
      <c r="EA295" s="123"/>
      <c r="EB295" s="123"/>
      <c r="EC295" s="123"/>
      <c r="ED295" s="123"/>
      <c r="EE295" s="123"/>
      <c r="EF295" s="123"/>
      <c r="EG295" s="123"/>
      <c r="EH295" s="123"/>
      <c r="EI295" s="123"/>
      <c r="EJ295" s="123"/>
      <c r="EK295" s="123"/>
      <c r="EL295" s="123"/>
      <c r="EM295" s="123"/>
      <c r="EN295" s="123"/>
      <c r="EO295" s="123"/>
      <c r="EP295" s="123"/>
      <c r="EQ295" s="123"/>
      <c r="ER295" s="123"/>
      <c r="ES295" s="123"/>
      <c r="ET295" s="123"/>
      <c r="EU295" s="123"/>
      <c r="EV295" s="123"/>
      <c r="EW295" s="123"/>
      <c r="EX295" s="123"/>
      <c r="EY295" s="123"/>
      <c r="EZ295" s="123"/>
      <c r="FA295" s="123"/>
      <c r="FB295" s="123"/>
      <c r="FC295" s="123"/>
      <c r="FD295" s="123"/>
      <c r="FE295" s="123"/>
      <c r="FF295" s="123"/>
      <c r="FG295" s="123"/>
      <c r="FH295" s="123"/>
      <c r="FI295" s="123"/>
      <c r="FJ295" s="123"/>
      <c r="FK295" s="123"/>
      <c r="FL295" s="123"/>
      <c r="FM295" s="123"/>
      <c r="FN295" s="123"/>
      <c r="FO295" s="123"/>
      <c r="FP295" s="123"/>
      <c r="FQ295" s="123"/>
      <c r="FR295" s="123"/>
      <c r="FS295" s="123"/>
      <c r="FT295" s="123"/>
      <c r="FU295" s="123"/>
      <c r="FV295" s="123"/>
      <c r="FW295" s="123"/>
      <c r="FX295" s="123"/>
      <c r="FY295" s="123"/>
      <c r="FZ295" s="123"/>
      <c r="GA295" s="123"/>
      <c r="GB295" s="123"/>
      <c r="GC295" s="123"/>
      <c r="GD295" s="123"/>
      <c r="GE295" s="123"/>
      <c r="GF295" s="123"/>
      <c r="GG295" s="123"/>
      <c r="GH295" s="123"/>
      <c r="GI295" s="123"/>
      <c r="GJ295" s="123"/>
      <c r="GK295" s="123"/>
      <c r="GL295" s="123"/>
      <c r="GM295" s="123"/>
      <c r="GN295" s="123"/>
      <c r="GO295" s="123"/>
      <c r="GP295" s="123"/>
      <c r="GQ295" s="123"/>
      <c r="GR295" s="123"/>
      <c r="GS295" s="123"/>
      <c r="GT295" s="123"/>
      <c r="GU295" s="123"/>
      <c r="GV295" s="123"/>
      <c r="GW295" s="123"/>
      <c r="GX295" s="123"/>
      <c r="GY295" s="123"/>
      <c r="GZ295" s="123"/>
      <c r="HA295" s="123"/>
      <c r="HB295" s="123"/>
      <c r="HC295" s="123"/>
      <c r="HD295" s="123"/>
      <c r="HE295" s="123"/>
      <c r="HF295" s="123"/>
      <c r="HG295" s="123"/>
      <c r="HH295" s="123"/>
      <c r="HI295" s="123"/>
      <c r="HJ295" s="123"/>
    </row>
    <row r="296" spans="1:218" s="124" customFormat="1" ht="45.75" customHeight="1" x14ac:dyDescent="1.05">
      <c r="A296" s="365"/>
      <c r="B296" s="365"/>
      <c r="C296" s="363" t="s">
        <v>13</v>
      </c>
      <c r="D296" s="363" t="s">
        <v>14</v>
      </c>
      <c r="E296" s="365" t="s">
        <v>15</v>
      </c>
      <c r="F296" s="366" t="s">
        <v>16</v>
      </c>
      <c r="G296" s="367"/>
      <c r="H296" s="367"/>
      <c r="I296" s="367"/>
      <c r="J296" s="367"/>
      <c r="K296" s="368"/>
      <c r="L296" s="360" t="s">
        <v>493</v>
      </c>
      <c r="M296" s="360" t="s">
        <v>45</v>
      </c>
      <c r="N296" s="360" t="s">
        <v>312</v>
      </c>
      <c r="O296" s="360" t="s">
        <v>47</v>
      </c>
      <c r="P296" s="360" t="s">
        <v>18</v>
      </c>
      <c r="Q296" s="360" t="s">
        <v>31</v>
      </c>
      <c r="R296" s="360" t="s">
        <v>54</v>
      </c>
      <c r="S296" s="369" t="s">
        <v>56</v>
      </c>
      <c r="T296" s="369" t="s">
        <v>59</v>
      </c>
      <c r="U296" s="360" t="s">
        <v>327</v>
      </c>
      <c r="V296" s="360" t="s">
        <v>17</v>
      </c>
      <c r="W296" s="360" t="s">
        <v>633</v>
      </c>
      <c r="X296" s="360" t="s">
        <v>194</v>
      </c>
      <c r="Y296" s="360" t="s">
        <v>50</v>
      </c>
      <c r="Z296" s="360" t="s">
        <v>610</v>
      </c>
      <c r="AA296" s="360" t="s">
        <v>326</v>
      </c>
      <c r="AB296" s="360" t="s">
        <v>111</v>
      </c>
      <c r="AC296" s="360" t="s">
        <v>535</v>
      </c>
      <c r="AD296" s="360" t="s">
        <v>66</v>
      </c>
      <c r="AE296" s="361"/>
      <c r="AF296" s="361"/>
      <c r="AG296" s="122"/>
      <c r="AH296" s="122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3"/>
      <c r="CH296" s="123"/>
      <c r="CI296" s="123"/>
      <c r="CJ296" s="123"/>
      <c r="CK296" s="123"/>
      <c r="CL296" s="123"/>
      <c r="CM296" s="123"/>
      <c r="CN296" s="123"/>
      <c r="CO296" s="123"/>
      <c r="CP296" s="123"/>
      <c r="CQ296" s="123"/>
      <c r="CR296" s="123"/>
      <c r="CS296" s="123"/>
      <c r="CT296" s="123"/>
      <c r="CU296" s="123"/>
      <c r="CV296" s="123"/>
      <c r="CW296" s="123"/>
      <c r="CX296" s="123"/>
      <c r="CY296" s="123"/>
      <c r="CZ296" s="123"/>
      <c r="DA296" s="123"/>
      <c r="DB296" s="123"/>
      <c r="DC296" s="123"/>
      <c r="DD296" s="123"/>
      <c r="DE296" s="123"/>
      <c r="DF296" s="123"/>
      <c r="DG296" s="123"/>
      <c r="DH296" s="123"/>
      <c r="DI296" s="123"/>
      <c r="DJ296" s="123"/>
      <c r="DK296" s="123"/>
      <c r="DL296" s="123"/>
      <c r="DM296" s="123"/>
      <c r="DN296" s="123"/>
      <c r="DO296" s="123"/>
      <c r="DP296" s="123"/>
      <c r="DQ296" s="123"/>
      <c r="DR296" s="123"/>
      <c r="DS296" s="123"/>
      <c r="DT296" s="123"/>
      <c r="DU296" s="123"/>
      <c r="DV296" s="123"/>
      <c r="DW296" s="123"/>
      <c r="DX296" s="123"/>
      <c r="DY296" s="123"/>
      <c r="DZ296" s="123"/>
      <c r="EA296" s="123"/>
      <c r="EB296" s="123"/>
      <c r="EC296" s="123"/>
      <c r="ED296" s="123"/>
      <c r="EE296" s="123"/>
      <c r="EF296" s="123"/>
      <c r="EG296" s="123"/>
      <c r="EH296" s="123"/>
      <c r="EI296" s="123"/>
      <c r="EJ296" s="123"/>
      <c r="EK296" s="123"/>
      <c r="EL296" s="123"/>
      <c r="EM296" s="123"/>
      <c r="EN296" s="123"/>
      <c r="EO296" s="123"/>
      <c r="EP296" s="123"/>
      <c r="EQ296" s="123"/>
      <c r="ER296" s="123"/>
      <c r="ES296" s="123"/>
      <c r="ET296" s="123"/>
      <c r="EU296" s="123"/>
      <c r="EV296" s="123"/>
      <c r="EW296" s="123"/>
      <c r="EX296" s="123"/>
      <c r="EY296" s="123"/>
      <c r="EZ296" s="123"/>
      <c r="FA296" s="123"/>
      <c r="FB296" s="123"/>
      <c r="FC296" s="123"/>
      <c r="FD296" s="123"/>
      <c r="FE296" s="123"/>
      <c r="FF296" s="123"/>
      <c r="FG296" s="123"/>
      <c r="FH296" s="123"/>
      <c r="FI296" s="123"/>
      <c r="FJ296" s="123"/>
      <c r="FK296" s="123"/>
      <c r="FL296" s="123"/>
      <c r="FM296" s="123"/>
      <c r="FN296" s="123"/>
      <c r="FO296" s="123"/>
      <c r="FP296" s="123"/>
      <c r="FQ296" s="123"/>
      <c r="FR296" s="123"/>
      <c r="FS296" s="123"/>
      <c r="FT296" s="123"/>
      <c r="FU296" s="123"/>
      <c r="FV296" s="123"/>
      <c r="FW296" s="123"/>
      <c r="FX296" s="123"/>
      <c r="FY296" s="123"/>
      <c r="FZ296" s="123"/>
      <c r="GA296" s="123"/>
      <c r="GB296" s="123"/>
      <c r="GC296" s="123"/>
      <c r="GD296" s="123"/>
      <c r="GE296" s="123"/>
      <c r="GF296" s="123"/>
      <c r="GG296" s="123"/>
      <c r="GH296" s="123"/>
      <c r="GI296" s="123"/>
      <c r="GJ296" s="123"/>
      <c r="GK296" s="123"/>
      <c r="GL296" s="123"/>
      <c r="GM296" s="123"/>
      <c r="GN296" s="123"/>
      <c r="GO296" s="123"/>
      <c r="GP296" s="123"/>
      <c r="GQ296" s="123"/>
      <c r="GR296" s="123"/>
      <c r="GS296" s="123"/>
      <c r="GT296" s="123"/>
      <c r="GU296" s="123"/>
      <c r="GV296" s="123"/>
      <c r="GW296" s="123"/>
      <c r="GX296" s="123"/>
      <c r="GY296" s="123"/>
      <c r="GZ296" s="123"/>
      <c r="HA296" s="123"/>
      <c r="HB296" s="123"/>
      <c r="HC296" s="123"/>
      <c r="HD296" s="123"/>
      <c r="HE296" s="123"/>
      <c r="HF296" s="123"/>
      <c r="HG296" s="123"/>
      <c r="HH296" s="123"/>
      <c r="HI296" s="123"/>
      <c r="HJ296" s="123"/>
    </row>
    <row r="297" spans="1:218" s="124" customFormat="1" ht="210" customHeight="1" x14ac:dyDescent="1.05">
      <c r="A297" s="364"/>
      <c r="B297" s="364"/>
      <c r="C297" s="364"/>
      <c r="D297" s="364"/>
      <c r="E297" s="364"/>
      <c r="F297" s="125" t="s">
        <v>20</v>
      </c>
      <c r="G297" s="125" t="s">
        <v>21</v>
      </c>
      <c r="H297" s="125" t="s">
        <v>20</v>
      </c>
      <c r="I297" s="125" t="s">
        <v>21</v>
      </c>
      <c r="J297" s="125" t="s">
        <v>20</v>
      </c>
      <c r="K297" s="125" t="s">
        <v>21</v>
      </c>
      <c r="L297" s="362"/>
      <c r="M297" s="362"/>
      <c r="N297" s="362"/>
      <c r="O297" s="362"/>
      <c r="P297" s="362"/>
      <c r="Q297" s="362"/>
      <c r="R297" s="362"/>
      <c r="S297" s="370"/>
      <c r="T297" s="370"/>
      <c r="U297" s="362"/>
      <c r="V297" s="362"/>
      <c r="W297" s="362"/>
      <c r="X297" s="362"/>
      <c r="Y297" s="362"/>
      <c r="Z297" s="362"/>
      <c r="AA297" s="362"/>
      <c r="AB297" s="362"/>
      <c r="AC297" s="362"/>
      <c r="AD297" s="362"/>
      <c r="AE297" s="362"/>
      <c r="AF297" s="362"/>
      <c r="AG297" s="122"/>
      <c r="AH297" s="122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3"/>
      <c r="CH297" s="123"/>
      <c r="CI297" s="123"/>
      <c r="CJ297" s="123"/>
      <c r="CK297" s="123"/>
      <c r="CL297" s="123"/>
      <c r="CM297" s="123"/>
      <c r="CN297" s="123"/>
      <c r="CO297" s="123"/>
      <c r="CP297" s="123"/>
      <c r="CQ297" s="123"/>
      <c r="CR297" s="123"/>
      <c r="CS297" s="123"/>
      <c r="CT297" s="123"/>
      <c r="CU297" s="123"/>
      <c r="CV297" s="123"/>
      <c r="CW297" s="123"/>
      <c r="CX297" s="123"/>
      <c r="CY297" s="123"/>
      <c r="CZ297" s="123"/>
      <c r="DA297" s="123"/>
      <c r="DB297" s="123"/>
      <c r="DC297" s="123"/>
      <c r="DD297" s="123"/>
      <c r="DE297" s="123"/>
      <c r="DF297" s="123"/>
      <c r="DG297" s="123"/>
      <c r="DH297" s="123"/>
      <c r="DI297" s="123"/>
      <c r="DJ297" s="123"/>
      <c r="DK297" s="123"/>
      <c r="DL297" s="123"/>
      <c r="DM297" s="123"/>
      <c r="DN297" s="123"/>
      <c r="DO297" s="123"/>
      <c r="DP297" s="123"/>
      <c r="DQ297" s="123"/>
      <c r="DR297" s="123"/>
      <c r="DS297" s="123"/>
      <c r="DT297" s="123"/>
      <c r="DU297" s="123"/>
      <c r="DV297" s="123"/>
      <c r="DW297" s="123"/>
      <c r="DX297" s="123"/>
      <c r="DY297" s="123"/>
      <c r="DZ297" s="123"/>
      <c r="EA297" s="123"/>
      <c r="EB297" s="123"/>
      <c r="EC297" s="123"/>
      <c r="ED297" s="123"/>
      <c r="EE297" s="123"/>
      <c r="EF297" s="123"/>
      <c r="EG297" s="123"/>
      <c r="EH297" s="123"/>
      <c r="EI297" s="123"/>
      <c r="EJ297" s="123"/>
      <c r="EK297" s="123"/>
      <c r="EL297" s="123"/>
      <c r="EM297" s="123"/>
      <c r="EN297" s="123"/>
      <c r="EO297" s="123"/>
      <c r="EP297" s="123"/>
      <c r="EQ297" s="123"/>
      <c r="ER297" s="123"/>
      <c r="ES297" s="123"/>
      <c r="ET297" s="123"/>
      <c r="EU297" s="123"/>
      <c r="EV297" s="123"/>
      <c r="EW297" s="123"/>
      <c r="EX297" s="123"/>
      <c r="EY297" s="123"/>
      <c r="EZ297" s="123"/>
      <c r="FA297" s="123"/>
      <c r="FB297" s="123"/>
      <c r="FC297" s="123"/>
      <c r="FD297" s="123"/>
      <c r="FE297" s="123"/>
      <c r="FF297" s="123"/>
      <c r="FG297" s="123"/>
      <c r="FH297" s="123"/>
      <c r="FI297" s="123"/>
      <c r="FJ297" s="123"/>
      <c r="FK297" s="123"/>
      <c r="FL297" s="123"/>
      <c r="FM297" s="123"/>
      <c r="FN297" s="123"/>
      <c r="FO297" s="123"/>
      <c r="FP297" s="123"/>
      <c r="FQ297" s="123"/>
      <c r="FR297" s="123"/>
      <c r="FS297" s="123"/>
      <c r="FT297" s="123"/>
      <c r="FU297" s="123"/>
      <c r="FV297" s="123"/>
      <c r="FW297" s="123"/>
      <c r="FX297" s="123"/>
      <c r="FY297" s="123"/>
      <c r="FZ297" s="123"/>
      <c r="GA297" s="123"/>
      <c r="GB297" s="123"/>
      <c r="GC297" s="123"/>
      <c r="GD297" s="123"/>
      <c r="GE297" s="123"/>
      <c r="GF297" s="123"/>
      <c r="GG297" s="123"/>
      <c r="GH297" s="123"/>
      <c r="GI297" s="123"/>
      <c r="GJ297" s="123"/>
      <c r="GK297" s="123"/>
      <c r="GL297" s="123"/>
      <c r="GM297" s="123"/>
      <c r="GN297" s="123"/>
      <c r="GO297" s="123"/>
      <c r="GP297" s="123"/>
      <c r="GQ297" s="123"/>
      <c r="GR297" s="123"/>
      <c r="GS297" s="123"/>
      <c r="GT297" s="123"/>
      <c r="GU297" s="123"/>
      <c r="GV297" s="123"/>
      <c r="GW297" s="123"/>
      <c r="GX297" s="123"/>
      <c r="GY297" s="123"/>
      <c r="GZ297" s="123"/>
      <c r="HA297" s="123"/>
      <c r="HB297" s="123"/>
      <c r="HC297" s="123"/>
      <c r="HD297" s="123"/>
      <c r="HE297" s="123"/>
      <c r="HF297" s="123"/>
      <c r="HG297" s="123"/>
      <c r="HH297" s="123"/>
      <c r="HI297" s="123"/>
      <c r="HJ297" s="123"/>
    </row>
    <row r="298" spans="1:218" s="124" customFormat="1" ht="56.5" x14ac:dyDescent="1.05">
      <c r="A298" s="126"/>
      <c r="B298" s="127"/>
      <c r="C298" s="127"/>
      <c r="D298" s="126"/>
      <c r="E298" s="126"/>
      <c r="F298" s="128"/>
      <c r="G298" s="128"/>
      <c r="H298" s="128"/>
      <c r="I298" s="128"/>
      <c r="J298" s="128"/>
      <c r="K298" s="128"/>
      <c r="L298" s="129">
        <v>63200</v>
      </c>
      <c r="M298" s="130">
        <v>4000</v>
      </c>
      <c r="N298" s="129">
        <v>8000</v>
      </c>
      <c r="O298" s="129">
        <v>38400</v>
      </c>
      <c r="P298" s="129">
        <v>68000</v>
      </c>
      <c r="Q298" s="130">
        <v>84000</v>
      </c>
      <c r="R298" s="129">
        <v>76000</v>
      </c>
      <c r="S298" s="130">
        <v>84000</v>
      </c>
      <c r="T298" s="130">
        <v>80000</v>
      </c>
      <c r="U298" s="130">
        <v>9600</v>
      </c>
      <c r="V298" s="129">
        <v>3200</v>
      </c>
      <c r="W298" s="130">
        <v>39200</v>
      </c>
      <c r="X298" s="131">
        <v>6400</v>
      </c>
      <c r="Y298" s="130">
        <v>8800</v>
      </c>
      <c r="Z298" s="131">
        <v>71200</v>
      </c>
      <c r="AA298" s="130">
        <v>7200</v>
      </c>
      <c r="AB298" s="130">
        <v>84000</v>
      </c>
      <c r="AC298" s="129">
        <v>76000</v>
      </c>
      <c r="AD298" s="129">
        <v>76000</v>
      </c>
      <c r="AE298" s="132"/>
      <c r="AF298" s="126"/>
      <c r="AG298" s="122"/>
      <c r="AH298" s="122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123"/>
      <c r="CP298" s="123"/>
      <c r="CQ298" s="123"/>
      <c r="CR298" s="123"/>
      <c r="CS298" s="123"/>
      <c r="CT298" s="123"/>
      <c r="CU298" s="123"/>
      <c r="CV298" s="123"/>
      <c r="CW298" s="123"/>
      <c r="CX298" s="123"/>
      <c r="CY298" s="123"/>
      <c r="CZ298" s="123"/>
      <c r="DA298" s="123"/>
      <c r="DB298" s="123"/>
      <c r="DC298" s="123"/>
      <c r="DD298" s="123"/>
      <c r="DE298" s="123"/>
      <c r="DF298" s="123"/>
      <c r="DG298" s="123"/>
      <c r="DH298" s="123"/>
      <c r="DI298" s="123"/>
      <c r="DJ298" s="123"/>
      <c r="DK298" s="123"/>
      <c r="DL298" s="123"/>
      <c r="DM298" s="123"/>
      <c r="DN298" s="123"/>
      <c r="DO298" s="123"/>
      <c r="DP298" s="123"/>
      <c r="DQ298" s="123"/>
      <c r="DR298" s="123"/>
      <c r="DS298" s="123"/>
      <c r="DT298" s="123"/>
      <c r="DU298" s="123"/>
      <c r="DV298" s="123"/>
      <c r="DW298" s="123"/>
      <c r="DX298" s="123"/>
      <c r="DY298" s="123"/>
      <c r="DZ298" s="123"/>
      <c r="EA298" s="123"/>
      <c r="EB298" s="123"/>
      <c r="EC298" s="123"/>
      <c r="ED298" s="123"/>
      <c r="EE298" s="123"/>
      <c r="EF298" s="123"/>
      <c r="EG298" s="123"/>
      <c r="EH298" s="123"/>
      <c r="EI298" s="123"/>
      <c r="EJ298" s="123"/>
      <c r="EK298" s="123"/>
      <c r="EL298" s="123"/>
      <c r="EM298" s="123"/>
      <c r="EN298" s="123"/>
      <c r="EO298" s="123"/>
      <c r="EP298" s="123"/>
      <c r="EQ298" s="123"/>
      <c r="ER298" s="123"/>
      <c r="ES298" s="123"/>
      <c r="ET298" s="123"/>
      <c r="EU298" s="123"/>
      <c r="EV298" s="123"/>
      <c r="EW298" s="123"/>
      <c r="EX298" s="123"/>
      <c r="EY298" s="123"/>
      <c r="EZ298" s="123"/>
      <c r="FA298" s="123"/>
      <c r="FB298" s="123"/>
      <c r="FC298" s="123"/>
      <c r="FD298" s="123"/>
      <c r="FE298" s="123"/>
      <c r="FF298" s="123"/>
      <c r="FG298" s="123"/>
      <c r="FH298" s="123"/>
      <c r="FI298" s="123"/>
      <c r="FJ298" s="123"/>
      <c r="FK298" s="123"/>
      <c r="FL298" s="123"/>
      <c r="FM298" s="123"/>
      <c r="FN298" s="123"/>
      <c r="FO298" s="123"/>
      <c r="FP298" s="123"/>
      <c r="FQ298" s="123"/>
      <c r="FR298" s="123"/>
      <c r="FS298" s="123"/>
      <c r="FT298" s="123"/>
      <c r="FU298" s="123"/>
      <c r="FV298" s="123"/>
      <c r="FW298" s="123"/>
      <c r="FX298" s="123"/>
      <c r="FY298" s="123"/>
      <c r="FZ298" s="123"/>
      <c r="GA298" s="123"/>
      <c r="GB298" s="123"/>
      <c r="GC298" s="123"/>
      <c r="GD298" s="123"/>
      <c r="GE298" s="123"/>
      <c r="GF298" s="123"/>
      <c r="GG298" s="123"/>
      <c r="GH298" s="123"/>
      <c r="GI298" s="123"/>
      <c r="GJ298" s="123"/>
      <c r="GK298" s="123"/>
      <c r="GL298" s="123"/>
      <c r="GM298" s="123"/>
      <c r="GN298" s="123"/>
      <c r="GO298" s="123"/>
      <c r="GP298" s="123"/>
      <c r="GQ298" s="123"/>
      <c r="GR298" s="123"/>
      <c r="GS298" s="123"/>
      <c r="GT298" s="123"/>
      <c r="GU298" s="123"/>
      <c r="GV298" s="123"/>
      <c r="GW298" s="123"/>
      <c r="GX298" s="123"/>
      <c r="GY298" s="123"/>
      <c r="GZ298" s="123"/>
      <c r="HA298" s="123"/>
      <c r="HB298" s="123"/>
      <c r="HC298" s="123"/>
      <c r="HD298" s="123"/>
      <c r="HE298" s="123"/>
      <c r="HF298" s="123"/>
      <c r="HG298" s="123"/>
      <c r="HH298" s="123"/>
      <c r="HI298" s="123"/>
      <c r="HJ298" s="123"/>
    </row>
    <row r="299" spans="1:218" s="141" customFormat="1" ht="130" customHeight="1" x14ac:dyDescent="1.05">
      <c r="A299" s="133">
        <v>1</v>
      </c>
      <c r="B299" s="134" t="s">
        <v>560</v>
      </c>
      <c r="C299" s="135"/>
      <c r="D299" s="133"/>
      <c r="E299" s="133"/>
      <c r="F299" s="136"/>
      <c r="G299" s="136"/>
      <c r="H299" s="136">
        <v>13</v>
      </c>
      <c r="I299" s="136">
        <v>17</v>
      </c>
      <c r="J299" s="136"/>
      <c r="K299" s="136"/>
      <c r="L299" s="137"/>
      <c r="M299" s="138">
        <v>9</v>
      </c>
      <c r="N299" s="139"/>
      <c r="O299" s="138"/>
      <c r="P299" s="137"/>
      <c r="Q299" s="138"/>
      <c r="R299" s="137"/>
      <c r="S299" s="137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7" t="s">
        <v>676</v>
      </c>
      <c r="AG299" s="140">
        <f>D299-C299</f>
        <v>0</v>
      </c>
      <c r="AH299" s="146">
        <v>0</v>
      </c>
    </row>
    <row r="300" spans="1:218" s="141" customFormat="1" ht="130" customHeight="1" x14ac:dyDescent="1.05">
      <c r="A300" s="142">
        <v>2</v>
      </c>
      <c r="B300" s="134" t="s">
        <v>561</v>
      </c>
      <c r="C300" s="133"/>
      <c r="D300" s="142">
        <v>29669</v>
      </c>
      <c r="E300" s="142"/>
      <c r="F300" s="136">
        <v>7</v>
      </c>
      <c r="G300" s="136">
        <v>12</v>
      </c>
      <c r="H300" s="136">
        <v>13</v>
      </c>
      <c r="I300" s="136">
        <v>17</v>
      </c>
      <c r="J300" s="143"/>
      <c r="K300" s="143"/>
      <c r="L300" s="144">
        <v>1</v>
      </c>
      <c r="M300" s="145"/>
      <c r="N300" s="145"/>
      <c r="O300" s="145"/>
      <c r="P300" s="144"/>
      <c r="Q300" s="145"/>
      <c r="R300" s="144">
        <v>3</v>
      </c>
      <c r="S300" s="144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4" t="s">
        <v>603</v>
      </c>
      <c r="AG300" s="146">
        <f t="shared" ref="AG300:AG322" si="14">D300-C300</f>
        <v>29669</v>
      </c>
      <c r="AH300" s="146">
        <v>29669</v>
      </c>
    </row>
    <row r="301" spans="1:218" s="141" customFormat="1" ht="130" customHeight="1" x14ac:dyDescent="1.05">
      <c r="A301" s="142">
        <v>3</v>
      </c>
      <c r="B301" s="147" t="s">
        <v>562</v>
      </c>
      <c r="C301" s="142"/>
      <c r="D301" s="142"/>
      <c r="E301" s="142"/>
      <c r="F301" s="143">
        <v>7</v>
      </c>
      <c r="G301" s="143">
        <v>12</v>
      </c>
      <c r="H301" s="143">
        <v>13</v>
      </c>
      <c r="I301" s="143">
        <v>17</v>
      </c>
      <c r="J301" s="143"/>
      <c r="K301" s="143"/>
      <c r="L301" s="144"/>
      <c r="M301" s="145">
        <v>14</v>
      </c>
      <c r="N301" s="145"/>
      <c r="O301" s="148"/>
      <c r="P301" s="144"/>
      <c r="Q301" s="145"/>
      <c r="R301" s="144"/>
      <c r="S301" s="144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4" t="s">
        <v>608</v>
      </c>
      <c r="AG301" s="146">
        <f t="shared" si="14"/>
        <v>0</v>
      </c>
      <c r="AH301" s="146">
        <v>0</v>
      </c>
    </row>
    <row r="302" spans="1:218" s="141" customFormat="1" ht="130" customHeight="1" x14ac:dyDescent="1.05">
      <c r="A302" s="142">
        <v>9</v>
      </c>
      <c r="B302" s="134" t="s">
        <v>568</v>
      </c>
      <c r="C302" s="135"/>
      <c r="D302" s="135"/>
      <c r="E302" s="142"/>
      <c r="F302" s="143">
        <v>7</v>
      </c>
      <c r="G302" s="143">
        <v>12</v>
      </c>
      <c r="H302" s="143">
        <v>13</v>
      </c>
      <c r="I302" s="143">
        <v>17</v>
      </c>
      <c r="J302" s="143"/>
      <c r="K302" s="143"/>
      <c r="L302" s="144"/>
      <c r="M302" s="145"/>
      <c r="N302" s="145"/>
      <c r="O302" s="145"/>
      <c r="P302" s="144"/>
      <c r="Q302" s="145"/>
      <c r="R302" s="144">
        <v>1</v>
      </c>
      <c r="S302" s="144"/>
      <c r="T302" s="145"/>
      <c r="U302" s="145"/>
      <c r="V302" s="145"/>
      <c r="W302" s="145">
        <v>1</v>
      </c>
      <c r="X302" s="148"/>
      <c r="Y302" s="145"/>
      <c r="Z302" s="148"/>
      <c r="AA302" s="145"/>
      <c r="AB302" s="145"/>
      <c r="AC302" s="145"/>
      <c r="AD302" s="145"/>
      <c r="AE302" s="145"/>
      <c r="AF302" s="144" t="s">
        <v>635</v>
      </c>
      <c r="AG302" s="146">
        <f t="shared" si="14"/>
        <v>0</v>
      </c>
      <c r="AH302" s="146">
        <v>0</v>
      </c>
    </row>
    <row r="303" spans="1:218" s="141" customFormat="1" ht="130" customHeight="1" x14ac:dyDescent="1.05">
      <c r="A303" s="142">
        <v>11</v>
      </c>
      <c r="B303" s="134" t="s">
        <v>570</v>
      </c>
      <c r="C303" s="135"/>
      <c r="D303" s="135"/>
      <c r="E303" s="142"/>
      <c r="F303" s="143">
        <v>7</v>
      </c>
      <c r="G303" s="143">
        <v>12</v>
      </c>
      <c r="H303" s="143">
        <v>13</v>
      </c>
      <c r="I303" s="143">
        <v>17</v>
      </c>
      <c r="J303" s="143"/>
      <c r="K303" s="143"/>
      <c r="L303" s="144"/>
      <c r="M303" s="145"/>
      <c r="N303" s="148"/>
      <c r="O303" s="148"/>
      <c r="P303" s="144"/>
      <c r="Q303" s="145"/>
      <c r="R303" s="144"/>
      <c r="S303" s="144"/>
      <c r="T303" s="145"/>
      <c r="U303" s="145"/>
      <c r="V303" s="145"/>
      <c r="W303" s="145"/>
      <c r="X303" s="145">
        <v>13</v>
      </c>
      <c r="Y303" s="148"/>
      <c r="Z303" s="148"/>
      <c r="AA303" s="148"/>
      <c r="AB303" s="145"/>
      <c r="AC303" s="145"/>
      <c r="AD303" s="145"/>
      <c r="AE303" s="145"/>
      <c r="AF303" s="144" t="s">
        <v>638</v>
      </c>
      <c r="AG303" s="146">
        <f t="shared" si="14"/>
        <v>0</v>
      </c>
      <c r="AH303" s="146">
        <v>0</v>
      </c>
    </row>
    <row r="304" spans="1:218" s="141" customFormat="1" ht="130" customHeight="1" x14ac:dyDescent="1.05">
      <c r="A304" s="142">
        <v>12</v>
      </c>
      <c r="B304" s="134" t="s">
        <v>571</v>
      </c>
      <c r="C304" s="135"/>
      <c r="D304" s="142"/>
      <c r="E304" s="142"/>
      <c r="F304" s="143">
        <v>7</v>
      </c>
      <c r="G304" s="143">
        <v>12</v>
      </c>
      <c r="H304" s="143">
        <v>13</v>
      </c>
      <c r="I304" s="143">
        <v>17</v>
      </c>
      <c r="J304" s="143"/>
      <c r="K304" s="143"/>
      <c r="L304" s="144"/>
      <c r="M304" s="145"/>
      <c r="N304" s="149"/>
      <c r="O304" s="148"/>
      <c r="P304" s="144"/>
      <c r="Q304" s="145"/>
      <c r="R304" s="144">
        <v>2</v>
      </c>
      <c r="S304" s="144"/>
      <c r="T304" s="145"/>
      <c r="U304" s="145"/>
      <c r="V304" s="145"/>
      <c r="W304" s="145"/>
      <c r="X304" s="145"/>
      <c r="Y304" s="145"/>
      <c r="Z304" s="148"/>
      <c r="AA304" s="148"/>
      <c r="AB304" s="145"/>
      <c r="AC304" s="145"/>
      <c r="AD304" s="145">
        <v>5</v>
      </c>
      <c r="AE304" s="145"/>
      <c r="AF304" s="144" t="s">
        <v>641</v>
      </c>
      <c r="AG304" s="146">
        <f t="shared" si="14"/>
        <v>0</v>
      </c>
      <c r="AH304" s="146">
        <v>0</v>
      </c>
    </row>
    <row r="305" spans="1:34" s="141" customFormat="1" ht="130" customHeight="1" x14ac:dyDescent="1.05">
      <c r="A305" s="142">
        <v>13</v>
      </c>
      <c r="B305" s="177" t="s">
        <v>572</v>
      </c>
      <c r="C305" s="179"/>
      <c r="D305" s="179"/>
      <c r="E305" s="179"/>
      <c r="F305" s="180">
        <v>7</v>
      </c>
      <c r="G305" s="180">
        <v>12</v>
      </c>
      <c r="H305" s="180">
        <v>14</v>
      </c>
      <c r="I305" s="180">
        <v>16</v>
      </c>
      <c r="J305" s="180"/>
      <c r="K305" s="180"/>
      <c r="L305" s="181"/>
      <c r="M305" s="182"/>
      <c r="N305" s="182"/>
      <c r="O305" s="183"/>
      <c r="P305" s="181"/>
      <c r="Q305" s="182"/>
      <c r="R305" s="181"/>
      <c r="S305" s="181"/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1" t="s">
        <v>107</v>
      </c>
      <c r="AG305" s="146">
        <f t="shared" si="14"/>
        <v>0</v>
      </c>
      <c r="AH305" s="146">
        <v>0</v>
      </c>
    </row>
    <row r="306" spans="1:34" s="141" customFormat="1" ht="130" customHeight="1" x14ac:dyDescent="1.05">
      <c r="A306" s="142">
        <v>14</v>
      </c>
      <c r="B306" s="177" t="s">
        <v>573</v>
      </c>
      <c r="C306" s="179"/>
      <c r="D306" s="179"/>
      <c r="E306" s="179"/>
      <c r="F306" s="180">
        <v>7</v>
      </c>
      <c r="G306" s="180">
        <v>12</v>
      </c>
      <c r="H306" s="180">
        <v>14</v>
      </c>
      <c r="I306" s="180">
        <v>16</v>
      </c>
      <c r="J306" s="180"/>
      <c r="K306" s="180"/>
      <c r="L306" s="181"/>
      <c r="M306" s="182"/>
      <c r="N306" s="182"/>
      <c r="O306" s="183"/>
      <c r="P306" s="181"/>
      <c r="Q306" s="182"/>
      <c r="R306" s="181"/>
      <c r="S306" s="181"/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E306" s="182"/>
      <c r="AF306" s="181" t="s">
        <v>107</v>
      </c>
      <c r="AG306" s="146">
        <f t="shared" si="14"/>
        <v>0</v>
      </c>
      <c r="AH306" s="146">
        <v>0</v>
      </c>
    </row>
    <row r="307" spans="1:34" s="141" customFormat="1" ht="130" customHeight="1" x14ac:dyDescent="1.05">
      <c r="A307" s="142">
        <v>15</v>
      </c>
      <c r="B307" s="185" t="s">
        <v>574</v>
      </c>
      <c r="C307" s="186"/>
      <c r="D307" s="186"/>
      <c r="E307" s="186"/>
      <c r="F307" s="187"/>
      <c r="G307" s="187"/>
      <c r="H307" s="187"/>
      <c r="I307" s="187"/>
      <c r="J307" s="187"/>
      <c r="K307" s="187"/>
      <c r="L307" s="188"/>
      <c r="M307" s="189"/>
      <c r="N307" s="189"/>
      <c r="O307" s="190"/>
      <c r="P307" s="188"/>
      <c r="Q307" s="189"/>
      <c r="R307" s="188"/>
      <c r="S307" s="188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8" t="s">
        <v>100</v>
      </c>
      <c r="AG307" s="146">
        <f t="shared" si="14"/>
        <v>0</v>
      </c>
      <c r="AH307" s="146">
        <v>0</v>
      </c>
    </row>
    <row r="308" spans="1:34" s="141" customFormat="1" ht="130" customHeight="1" x14ac:dyDescent="1.05">
      <c r="A308" s="142">
        <v>16</v>
      </c>
      <c r="B308" s="177" t="s">
        <v>575</v>
      </c>
      <c r="C308" s="179"/>
      <c r="D308" s="179"/>
      <c r="E308" s="179"/>
      <c r="F308" s="180">
        <v>7</v>
      </c>
      <c r="G308" s="180">
        <v>12</v>
      </c>
      <c r="H308" s="180">
        <v>14</v>
      </c>
      <c r="I308" s="180">
        <v>16</v>
      </c>
      <c r="J308" s="180"/>
      <c r="K308" s="180"/>
      <c r="L308" s="181"/>
      <c r="M308" s="182"/>
      <c r="N308" s="182"/>
      <c r="O308" s="183"/>
      <c r="P308" s="181"/>
      <c r="Q308" s="182"/>
      <c r="R308" s="181"/>
      <c r="S308" s="181"/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1" t="s">
        <v>107</v>
      </c>
      <c r="AG308" s="146">
        <f t="shared" si="14"/>
        <v>0</v>
      </c>
      <c r="AH308" s="146">
        <v>0</v>
      </c>
    </row>
    <row r="309" spans="1:34" s="141" customFormat="1" ht="130" customHeight="1" x14ac:dyDescent="1.05">
      <c r="A309" s="142">
        <v>17</v>
      </c>
      <c r="B309" s="185" t="s">
        <v>576</v>
      </c>
      <c r="C309" s="186"/>
      <c r="D309" s="186"/>
      <c r="E309" s="186"/>
      <c r="F309" s="187"/>
      <c r="G309" s="187"/>
      <c r="H309" s="187"/>
      <c r="I309" s="187"/>
      <c r="J309" s="187"/>
      <c r="K309" s="187"/>
      <c r="L309" s="188"/>
      <c r="M309" s="189"/>
      <c r="N309" s="189"/>
      <c r="O309" s="190"/>
      <c r="P309" s="188"/>
      <c r="Q309" s="189"/>
      <c r="R309" s="188"/>
      <c r="S309" s="188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8" t="s">
        <v>100</v>
      </c>
      <c r="AG309" s="146">
        <f t="shared" si="14"/>
        <v>0</v>
      </c>
      <c r="AH309" s="146">
        <v>0</v>
      </c>
    </row>
    <row r="310" spans="1:34" s="141" customFormat="1" ht="130" customHeight="1" x14ac:dyDescent="1.05">
      <c r="A310" s="142">
        <v>18</v>
      </c>
      <c r="B310" s="177" t="s">
        <v>577</v>
      </c>
      <c r="C310" s="179"/>
      <c r="D310" s="179"/>
      <c r="E310" s="179"/>
      <c r="F310" s="180">
        <v>7</v>
      </c>
      <c r="G310" s="180">
        <v>12</v>
      </c>
      <c r="H310" s="180">
        <v>14</v>
      </c>
      <c r="I310" s="180">
        <v>16</v>
      </c>
      <c r="J310" s="180"/>
      <c r="K310" s="180"/>
      <c r="L310" s="181"/>
      <c r="M310" s="182"/>
      <c r="N310" s="182"/>
      <c r="O310" s="183"/>
      <c r="P310" s="181"/>
      <c r="Q310" s="182"/>
      <c r="R310" s="181"/>
      <c r="S310" s="181"/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1" t="s">
        <v>107</v>
      </c>
      <c r="AG310" s="146">
        <f t="shared" si="14"/>
        <v>0</v>
      </c>
      <c r="AH310" s="146">
        <v>0</v>
      </c>
    </row>
    <row r="311" spans="1:34" s="141" customFormat="1" ht="130" customHeight="1" x14ac:dyDescent="1.05">
      <c r="A311" s="142">
        <v>19</v>
      </c>
      <c r="B311" s="134" t="s">
        <v>578</v>
      </c>
      <c r="C311" s="142"/>
      <c r="D311" s="135"/>
      <c r="E311" s="142"/>
      <c r="F311" s="143">
        <v>7</v>
      </c>
      <c r="G311" s="143">
        <v>12</v>
      </c>
      <c r="H311" s="143">
        <v>13</v>
      </c>
      <c r="I311" s="143">
        <v>17</v>
      </c>
      <c r="J311" s="143"/>
      <c r="K311" s="143"/>
      <c r="L311" s="144"/>
      <c r="M311" s="145"/>
      <c r="N311" s="145"/>
      <c r="O311" s="148"/>
      <c r="P311" s="144"/>
      <c r="Q311" s="145"/>
      <c r="R311" s="144"/>
      <c r="S311" s="144"/>
      <c r="T311" s="145"/>
      <c r="U311" s="145"/>
      <c r="V311" s="145"/>
      <c r="W311" s="145"/>
      <c r="X311" s="145"/>
      <c r="Y311" s="145">
        <v>14</v>
      </c>
      <c r="Z311" s="145"/>
      <c r="AA311" s="145"/>
      <c r="AB311" s="145"/>
      <c r="AC311" s="145"/>
      <c r="AD311" s="145"/>
      <c r="AE311" s="145"/>
      <c r="AF311" s="144" t="s">
        <v>687</v>
      </c>
      <c r="AG311" s="146">
        <f t="shared" si="14"/>
        <v>0</v>
      </c>
      <c r="AH311" s="146">
        <v>0</v>
      </c>
    </row>
    <row r="312" spans="1:34" s="141" customFormat="1" ht="130" customHeight="1" x14ac:dyDescent="1.05">
      <c r="A312" s="142">
        <v>20</v>
      </c>
      <c r="B312" s="134" t="s">
        <v>579</v>
      </c>
      <c r="C312" s="135"/>
      <c r="D312" s="135"/>
      <c r="E312" s="142"/>
      <c r="F312" s="143">
        <v>7</v>
      </c>
      <c r="G312" s="143">
        <v>12</v>
      </c>
      <c r="H312" s="143">
        <v>13</v>
      </c>
      <c r="I312" s="143">
        <v>17</v>
      </c>
      <c r="J312" s="143"/>
      <c r="K312" s="143"/>
      <c r="L312" s="144"/>
      <c r="M312" s="145"/>
      <c r="N312" s="148"/>
      <c r="O312" s="148"/>
      <c r="P312" s="144"/>
      <c r="Q312" s="145"/>
      <c r="R312" s="144"/>
      <c r="S312" s="144"/>
      <c r="T312" s="145"/>
      <c r="U312" s="145"/>
      <c r="V312" s="145">
        <v>60</v>
      </c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4" t="s">
        <v>686</v>
      </c>
      <c r="AG312" s="146">
        <f t="shared" si="14"/>
        <v>0</v>
      </c>
      <c r="AH312" s="146">
        <v>0</v>
      </c>
    </row>
    <row r="313" spans="1:34" s="141" customFormat="1" ht="130" customHeight="1" x14ac:dyDescent="1.05">
      <c r="A313" s="142">
        <v>21</v>
      </c>
      <c r="B313" s="134" t="s">
        <v>580</v>
      </c>
      <c r="C313" s="135"/>
      <c r="D313" s="142"/>
      <c r="E313" s="142"/>
      <c r="F313" s="143">
        <v>7</v>
      </c>
      <c r="G313" s="143">
        <v>12</v>
      </c>
      <c r="H313" s="143">
        <v>13</v>
      </c>
      <c r="I313" s="143">
        <v>17</v>
      </c>
      <c r="J313" s="143"/>
      <c r="K313" s="143"/>
      <c r="L313" s="144"/>
      <c r="M313" s="144"/>
      <c r="N313" s="145"/>
      <c r="O313" s="145"/>
      <c r="P313" s="144"/>
      <c r="Q313" s="145"/>
      <c r="R313" s="144"/>
      <c r="S313" s="144"/>
      <c r="T313" s="145"/>
      <c r="U313" s="145"/>
      <c r="V313" s="145">
        <v>8</v>
      </c>
      <c r="W313" s="145"/>
      <c r="X313" s="145">
        <v>10</v>
      </c>
      <c r="Y313" s="145"/>
      <c r="Z313" s="145"/>
      <c r="AA313" s="145"/>
      <c r="AB313" s="145"/>
      <c r="AC313" s="145"/>
      <c r="AD313" s="145"/>
      <c r="AE313" s="145"/>
      <c r="AF313" s="144" t="s">
        <v>685</v>
      </c>
      <c r="AG313" s="146">
        <f t="shared" si="14"/>
        <v>0</v>
      </c>
      <c r="AH313" s="146">
        <v>0</v>
      </c>
    </row>
    <row r="314" spans="1:34" s="141" customFormat="1" ht="292.5" customHeight="1" x14ac:dyDescent="1.05">
      <c r="A314" s="142">
        <v>22</v>
      </c>
      <c r="B314" s="134" t="s">
        <v>581</v>
      </c>
      <c r="C314" s="142"/>
      <c r="D314" s="142"/>
      <c r="E314" s="142"/>
      <c r="F314" s="143">
        <v>7</v>
      </c>
      <c r="G314" s="143">
        <v>12</v>
      </c>
      <c r="H314" s="143">
        <v>13</v>
      </c>
      <c r="I314" s="143">
        <v>17</v>
      </c>
      <c r="J314" s="143"/>
      <c r="K314" s="143"/>
      <c r="L314" s="144"/>
      <c r="M314" s="145"/>
      <c r="N314" s="145"/>
      <c r="O314" s="145"/>
      <c r="P314" s="144"/>
      <c r="Q314" s="145"/>
      <c r="R314" s="144"/>
      <c r="S314" s="144">
        <v>2</v>
      </c>
      <c r="T314" s="145"/>
      <c r="U314" s="145"/>
      <c r="V314" s="145"/>
      <c r="W314" s="145">
        <v>1</v>
      </c>
      <c r="X314" s="145">
        <v>1</v>
      </c>
      <c r="Y314" s="145"/>
      <c r="Z314" s="145">
        <v>1</v>
      </c>
      <c r="AA314" s="145"/>
      <c r="AB314" s="145"/>
      <c r="AC314" s="145"/>
      <c r="AD314" s="145"/>
      <c r="AE314" s="145"/>
      <c r="AF314" s="144" t="s">
        <v>684</v>
      </c>
      <c r="AG314" s="146">
        <f t="shared" si="14"/>
        <v>0</v>
      </c>
      <c r="AH314" s="146">
        <v>0</v>
      </c>
    </row>
    <row r="315" spans="1:34" s="141" customFormat="1" ht="130" customHeight="1" x14ac:dyDescent="1.05">
      <c r="A315" s="142">
        <v>23</v>
      </c>
      <c r="B315" s="177" t="s">
        <v>582</v>
      </c>
      <c r="C315" s="179"/>
      <c r="D315" s="179"/>
      <c r="E315" s="179"/>
      <c r="F315" s="180">
        <v>7</v>
      </c>
      <c r="G315" s="180">
        <v>12</v>
      </c>
      <c r="H315" s="180">
        <v>14</v>
      </c>
      <c r="I315" s="180">
        <v>16</v>
      </c>
      <c r="J315" s="180"/>
      <c r="K315" s="180"/>
      <c r="L315" s="181"/>
      <c r="M315" s="182"/>
      <c r="N315" s="182"/>
      <c r="O315" s="183"/>
      <c r="P315" s="181"/>
      <c r="Q315" s="182"/>
      <c r="R315" s="181"/>
      <c r="S315" s="181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1" t="s">
        <v>107</v>
      </c>
      <c r="AG315" s="146">
        <f t="shared" si="14"/>
        <v>0</v>
      </c>
      <c r="AH315" s="146">
        <v>0</v>
      </c>
    </row>
    <row r="316" spans="1:34" s="141" customFormat="1" ht="130" customHeight="1" x14ac:dyDescent="1.05">
      <c r="A316" s="142">
        <v>24</v>
      </c>
      <c r="B316" s="147" t="s">
        <v>583</v>
      </c>
      <c r="C316" s="135"/>
      <c r="D316" s="135"/>
      <c r="E316" s="142"/>
      <c r="F316" s="143"/>
      <c r="G316" s="143"/>
      <c r="H316" s="143">
        <v>13</v>
      </c>
      <c r="I316" s="143">
        <v>17</v>
      </c>
      <c r="J316" s="143"/>
      <c r="K316" s="143"/>
      <c r="L316" s="144"/>
      <c r="M316" s="145"/>
      <c r="N316" s="148"/>
      <c r="O316" s="148"/>
      <c r="P316" s="144"/>
      <c r="Q316" s="145"/>
      <c r="R316" s="144"/>
      <c r="S316" s="144"/>
      <c r="T316" s="145"/>
      <c r="U316" s="145"/>
      <c r="V316" s="145"/>
      <c r="W316" s="145"/>
      <c r="X316" s="148"/>
      <c r="Y316" s="145">
        <v>7</v>
      </c>
      <c r="Z316" s="148"/>
      <c r="AA316" s="145"/>
      <c r="AB316" s="145"/>
      <c r="AC316" s="145"/>
      <c r="AD316" s="145"/>
      <c r="AE316" s="145"/>
      <c r="AF316" s="144" t="s">
        <v>683</v>
      </c>
      <c r="AG316" s="146">
        <f t="shared" si="14"/>
        <v>0</v>
      </c>
      <c r="AH316" s="146">
        <v>0</v>
      </c>
    </row>
    <row r="317" spans="1:34" s="141" customFormat="1" ht="100" customHeight="1" x14ac:dyDescent="1.05">
      <c r="A317" s="142">
        <v>25</v>
      </c>
      <c r="B317" s="134" t="s">
        <v>584</v>
      </c>
      <c r="C317" s="135"/>
      <c r="D317" s="142"/>
      <c r="E317" s="142"/>
      <c r="F317" s="143">
        <v>7</v>
      </c>
      <c r="G317" s="143">
        <v>12</v>
      </c>
      <c r="H317" s="143">
        <v>13</v>
      </c>
      <c r="I317" s="143">
        <v>17</v>
      </c>
      <c r="J317" s="143"/>
      <c r="K317" s="143"/>
      <c r="L317" s="144"/>
      <c r="M317" s="145"/>
      <c r="N317" s="149"/>
      <c r="O317" s="148"/>
      <c r="P317" s="144"/>
      <c r="Q317" s="145"/>
      <c r="R317" s="144"/>
      <c r="S317" s="144"/>
      <c r="T317" s="145">
        <v>2</v>
      </c>
      <c r="U317" s="145"/>
      <c r="V317" s="145"/>
      <c r="W317" s="145"/>
      <c r="X317" s="145"/>
      <c r="Y317" s="145"/>
      <c r="Z317" s="145"/>
      <c r="AA317" s="145"/>
      <c r="AB317" s="145"/>
      <c r="AC317" s="145">
        <v>8</v>
      </c>
      <c r="AD317" s="145"/>
      <c r="AE317" s="145"/>
      <c r="AF317" s="144" t="s">
        <v>691</v>
      </c>
      <c r="AG317" s="146">
        <f t="shared" si="14"/>
        <v>0</v>
      </c>
      <c r="AH317" s="146">
        <v>0</v>
      </c>
    </row>
    <row r="318" spans="1:34" s="141" customFormat="1" ht="100" customHeight="1" x14ac:dyDescent="1.05">
      <c r="A318" s="142">
        <v>26</v>
      </c>
      <c r="B318" s="134" t="s">
        <v>585</v>
      </c>
      <c r="C318" s="142"/>
      <c r="D318" s="142"/>
      <c r="E318" s="142"/>
      <c r="F318" s="143">
        <v>7</v>
      </c>
      <c r="G318" s="143">
        <v>12</v>
      </c>
      <c r="H318" s="143">
        <v>13</v>
      </c>
      <c r="I318" s="143">
        <v>17</v>
      </c>
      <c r="J318" s="143"/>
      <c r="K318" s="143"/>
      <c r="L318" s="144"/>
      <c r="M318" s="145"/>
      <c r="N318" s="149"/>
      <c r="O318" s="148"/>
      <c r="P318" s="144"/>
      <c r="Q318" s="145"/>
      <c r="R318" s="144"/>
      <c r="S318" s="144">
        <v>1</v>
      </c>
      <c r="T318" s="145"/>
      <c r="U318" s="145"/>
      <c r="V318" s="145"/>
      <c r="W318" s="145"/>
      <c r="X318" s="145"/>
      <c r="Y318" s="145">
        <v>6</v>
      </c>
      <c r="Z318" s="145"/>
      <c r="AA318" s="145"/>
      <c r="AB318" s="145"/>
      <c r="AC318" s="145">
        <v>2</v>
      </c>
      <c r="AD318" s="145"/>
      <c r="AE318" s="145"/>
      <c r="AF318" s="144" t="s">
        <v>730</v>
      </c>
      <c r="AG318" s="146">
        <f t="shared" si="14"/>
        <v>0</v>
      </c>
      <c r="AH318" s="146">
        <v>0</v>
      </c>
    </row>
    <row r="319" spans="1:34" s="141" customFormat="1" ht="100" customHeight="1" x14ac:dyDescent="1.05">
      <c r="A319" s="142">
        <v>27</v>
      </c>
      <c r="B319" s="134" t="s">
        <v>586</v>
      </c>
      <c r="C319" s="135"/>
      <c r="D319" s="142"/>
      <c r="E319" s="142"/>
      <c r="F319" s="143">
        <v>7</v>
      </c>
      <c r="G319" s="143">
        <v>12</v>
      </c>
      <c r="H319" s="143">
        <v>13</v>
      </c>
      <c r="I319" s="143">
        <v>17</v>
      </c>
      <c r="J319" s="143"/>
      <c r="K319" s="143"/>
      <c r="L319" s="144"/>
      <c r="M319" s="145">
        <v>6</v>
      </c>
      <c r="N319" s="149"/>
      <c r="O319" s="148"/>
      <c r="P319" s="144"/>
      <c r="Q319" s="145"/>
      <c r="R319" s="144"/>
      <c r="S319" s="144"/>
      <c r="T319" s="145">
        <v>1</v>
      </c>
      <c r="U319" s="145"/>
      <c r="V319" s="145"/>
      <c r="W319" s="145"/>
      <c r="X319" s="145"/>
      <c r="Y319" s="145"/>
      <c r="Z319" s="145"/>
      <c r="AA319" s="145">
        <v>2</v>
      </c>
      <c r="AB319" s="145"/>
      <c r="AC319" s="145"/>
      <c r="AD319" s="145"/>
      <c r="AE319" s="145"/>
      <c r="AF319" s="144" t="s">
        <v>735</v>
      </c>
      <c r="AG319" s="146">
        <f t="shared" si="14"/>
        <v>0</v>
      </c>
      <c r="AH319" s="146">
        <v>0</v>
      </c>
    </row>
    <row r="320" spans="1:34" s="141" customFormat="1" ht="100" customHeight="1" x14ac:dyDescent="1.05">
      <c r="A320" s="142">
        <v>26</v>
      </c>
      <c r="B320" s="134" t="s">
        <v>587</v>
      </c>
      <c r="C320" s="135"/>
      <c r="D320" s="142"/>
      <c r="E320" s="142"/>
      <c r="F320" s="143">
        <v>7</v>
      </c>
      <c r="G320" s="143">
        <v>12</v>
      </c>
      <c r="H320" s="143">
        <v>14</v>
      </c>
      <c r="I320" s="143"/>
      <c r="J320" s="143"/>
      <c r="K320" s="143"/>
      <c r="L320" s="144"/>
      <c r="M320" s="145"/>
      <c r="N320" s="149"/>
      <c r="O320" s="148"/>
      <c r="P320" s="144"/>
      <c r="Q320" s="145"/>
      <c r="R320" s="144"/>
      <c r="S320" s="144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4" t="s">
        <v>107</v>
      </c>
      <c r="AG320" s="146">
        <f t="shared" si="14"/>
        <v>0</v>
      </c>
      <c r="AH320" s="146">
        <v>0</v>
      </c>
    </row>
    <row r="321" spans="1:218" s="141" customFormat="1" ht="100" customHeight="1" x14ac:dyDescent="1.05">
      <c r="A321" s="142">
        <v>27</v>
      </c>
      <c r="B321" s="134" t="s">
        <v>588</v>
      </c>
      <c r="C321" s="142"/>
      <c r="D321" s="142"/>
      <c r="E321" s="142"/>
      <c r="F321" s="143">
        <v>7</v>
      </c>
      <c r="G321" s="143">
        <v>12</v>
      </c>
      <c r="H321" s="143">
        <v>14</v>
      </c>
      <c r="I321" s="143"/>
      <c r="J321" s="143"/>
      <c r="K321" s="143"/>
      <c r="L321" s="144"/>
      <c r="M321" s="145"/>
      <c r="N321" s="149"/>
      <c r="O321" s="148"/>
      <c r="P321" s="144"/>
      <c r="Q321" s="145"/>
      <c r="R321" s="144"/>
      <c r="S321" s="144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4" t="s">
        <v>107</v>
      </c>
      <c r="AG321" s="146">
        <f t="shared" si="14"/>
        <v>0</v>
      </c>
      <c r="AH321" s="146">
        <v>0</v>
      </c>
    </row>
    <row r="322" spans="1:218" s="141" customFormat="1" ht="100" customHeight="1" thickBot="1" x14ac:dyDescent="1.1000000000000001">
      <c r="A322" s="142">
        <v>28</v>
      </c>
      <c r="B322" s="134" t="s">
        <v>589</v>
      </c>
      <c r="C322" s="142"/>
      <c r="D322" s="135"/>
      <c r="E322" s="142"/>
      <c r="F322" s="143">
        <v>7</v>
      </c>
      <c r="G322" s="143">
        <v>12</v>
      </c>
      <c r="H322" s="143"/>
      <c r="I322" s="143"/>
      <c r="J322" s="143"/>
      <c r="K322" s="143"/>
      <c r="L322" s="144"/>
      <c r="M322" s="145"/>
      <c r="N322" s="145"/>
      <c r="O322" s="145"/>
      <c r="P322" s="144"/>
      <c r="Q322" s="145"/>
      <c r="R322" s="144"/>
      <c r="S322" s="144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4" t="s">
        <v>107</v>
      </c>
      <c r="AG322" s="146">
        <f t="shared" si="14"/>
        <v>0</v>
      </c>
      <c r="AH322" s="146">
        <v>0</v>
      </c>
    </row>
    <row r="323" spans="1:218" s="160" customFormat="1" ht="57.5" thickTop="1" thickBot="1" x14ac:dyDescent="1.1000000000000001">
      <c r="A323" s="350" t="s">
        <v>22</v>
      </c>
      <c r="B323" s="351"/>
      <c r="C323" s="150"/>
      <c r="D323" s="151"/>
      <c r="E323" s="152"/>
      <c r="F323" s="153"/>
      <c r="G323" s="154"/>
      <c r="H323" s="154"/>
      <c r="I323" s="154"/>
      <c r="J323" s="154"/>
      <c r="K323" s="155"/>
      <c r="L323" s="156">
        <f t="shared" ref="L323:AD323" si="15">SUM(L299:L322)</f>
        <v>1</v>
      </c>
      <c r="M323" s="157">
        <f t="shared" si="15"/>
        <v>29</v>
      </c>
      <c r="N323" s="158">
        <f t="shared" si="15"/>
        <v>0</v>
      </c>
      <c r="O323" s="158">
        <f t="shared" si="15"/>
        <v>0</v>
      </c>
      <c r="P323" s="156">
        <f t="shared" si="15"/>
        <v>0</v>
      </c>
      <c r="Q323" s="157">
        <f t="shared" si="15"/>
        <v>0</v>
      </c>
      <c r="R323" s="156">
        <f t="shared" si="15"/>
        <v>6</v>
      </c>
      <c r="S323" s="156">
        <f t="shared" si="15"/>
        <v>3</v>
      </c>
      <c r="T323" s="157">
        <f t="shared" si="15"/>
        <v>3</v>
      </c>
      <c r="U323" s="157">
        <f t="shared" si="15"/>
        <v>0</v>
      </c>
      <c r="V323" s="157">
        <f t="shared" si="15"/>
        <v>68</v>
      </c>
      <c r="W323" s="157">
        <f t="shared" si="15"/>
        <v>2</v>
      </c>
      <c r="X323" s="157">
        <f t="shared" si="15"/>
        <v>24</v>
      </c>
      <c r="Y323" s="157">
        <f t="shared" si="15"/>
        <v>27</v>
      </c>
      <c r="Z323" s="157">
        <f t="shared" si="15"/>
        <v>1</v>
      </c>
      <c r="AA323" s="157">
        <f t="shared" si="15"/>
        <v>2</v>
      </c>
      <c r="AB323" s="157">
        <f t="shared" si="15"/>
        <v>0</v>
      </c>
      <c r="AC323" s="157">
        <f t="shared" si="15"/>
        <v>10</v>
      </c>
      <c r="AD323" s="157">
        <f t="shared" si="15"/>
        <v>5</v>
      </c>
      <c r="AE323" s="156">
        <f>SUM(AE298:AE322)</f>
        <v>0</v>
      </c>
      <c r="AF323" s="156"/>
      <c r="AG323" s="146"/>
      <c r="AH323" s="146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141"/>
      <c r="BP323" s="141"/>
      <c r="BQ323" s="141"/>
      <c r="BR323" s="141"/>
      <c r="BS323" s="141"/>
      <c r="BT323" s="141"/>
      <c r="BU323" s="141"/>
      <c r="BV323" s="141"/>
      <c r="BW323" s="141"/>
      <c r="BX323" s="141"/>
      <c r="BY323" s="141"/>
      <c r="BZ323" s="141"/>
      <c r="CA323" s="141"/>
      <c r="CB323" s="141"/>
      <c r="CC323" s="141"/>
      <c r="CD323" s="141"/>
      <c r="CE323" s="141"/>
      <c r="CF323" s="141"/>
      <c r="CG323" s="141"/>
      <c r="CH323" s="141"/>
      <c r="CI323" s="141"/>
      <c r="CJ323" s="141"/>
      <c r="CK323" s="141"/>
      <c r="CL323" s="141"/>
      <c r="CM323" s="141"/>
      <c r="CN323" s="141"/>
      <c r="CO323" s="141"/>
      <c r="CP323" s="141"/>
      <c r="CQ323" s="141"/>
      <c r="CR323" s="141"/>
      <c r="CS323" s="141"/>
      <c r="CT323" s="141"/>
      <c r="CU323" s="141"/>
      <c r="CV323" s="141"/>
      <c r="CW323" s="141"/>
      <c r="CX323" s="141"/>
      <c r="CY323" s="141"/>
      <c r="CZ323" s="141"/>
      <c r="DA323" s="141"/>
      <c r="DB323" s="141"/>
      <c r="DC323" s="141"/>
      <c r="DD323" s="141"/>
      <c r="DE323" s="141"/>
      <c r="DF323" s="141"/>
      <c r="DG323" s="141"/>
      <c r="DH323" s="141"/>
      <c r="DI323" s="141"/>
      <c r="DJ323" s="141"/>
      <c r="DK323" s="141"/>
      <c r="DL323" s="141"/>
      <c r="DM323" s="141"/>
      <c r="DN323" s="141"/>
      <c r="DO323" s="141"/>
      <c r="DP323" s="141"/>
      <c r="DQ323" s="141"/>
      <c r="DR323" s="141"/>
      <c r="DS323" s="141"/>
      <c r="DT323" s="141"/>
      <c r="DU323" s="141"/>
      <c r="DV323" s="141"/>
      <c r="DW323" s="141"/>
      <c r="DX323" s="141"/>
      <c r="DY323" s="141"/>
      <c r="DZ323" s="141"/>
      <c r="EA323" s="141"/>
      <c r="EB323" s="141"/>
      <c r="EC323" s="141"/>
      <c r="ED323" s="141"/>
      <c r="EE323" s="141"/>
      <c r="EF323" s="141"/>
      <c r="EG323" s="141"/>
      <c r="EH323" s="141"/>
      <c r="EI323" s="141"/>
      <c r="EJ323" s="141"/>
      <c r="EK323" s="141"/>
      <c r="EL323" s="141"/>
      <c r="EM323" s="141"/>
      <c r="EN323" s="141"/>
      <c r="EO323" s="141"/>
      <c r="EP323" s="141"/>
      <c r="EQ323" s="141"/>
      <c r="ER323" s="141"/>
      <c r="ES323" s="141"/>
      <c r="ET323" s="141"/>
      <c r="EU323" s="141"/>
      <c r="EV323" s="141"/>
      <c r="EW323" s="141"/>
      <c r="EX323" s="141"/>
      <c r="EY323" s="141"/>
      <c r="EZ323" s="141"/>
      <c r="FA323" s="141"/>
      <c r="FB323" s="141"/>
      <c r="FC323" s="141"/>
      <c r="FD323" s="141"/>
      <c r="FE323" s="141"/>
      <c r="FF323" s="141"/>
      <c r="FG323" s="141"/>
      <c r="FH323" s="141"/>
      <c r="FI323" s="141"/>
      <c r="FJ323" s="141"/>
      <c r="FK323" s="141"/>
      <c r="FL323" s="141"/>
      <c r="FM323" s="141"/>
      <c r="FN323" s="141"/>
      <c r="FO323" s="141"/>
      <c r="FP323" s="141"/>
      <c r="FQ323" s="141"/>
      <c r="FR323" s="141"/>
      <c r="FS323" s="141"/>
      <c r="FT323" s="141"/>
      <c r="FU323" s="141"/>
      <c r="FV323" s="141"/>
      <c r="FW323" s="141"/>
      <c r="FX323" s="141"/>
      <c r="FY323" s="141"/>
      <c r="FZ323" s="141"/>
      <c r="GA323" s="141"/>
      <c r="GB323" s="141"/>
      <c r="GC323" s="141"/>
      <c r="GD323" s="141"/>
      <c r="GE323" s="141"/>
      <c r="GF323" s="141"/>
      <c r="GG323" s="141"/>
      <c r="GH323" s="141"/>
      <c r="GI323" s="141"/>
      <c r="GJ323" s="141"/>
      <c r="GK323" s="141"/>
      <c r="GL323" s="141"/>
      <c r="GM323" s="141"/>
      <c r="GN323" s="141"/>
      <c r="GO323" s="141"/>
      <c r="GP323" s="141"/>
      <c r="GQ323" s="141"/>
      <c r="GR323" s="141"/>
      <c r="GS323" s="141"/>
      <c r="GT323" s="141"/>
      <c r="GU323" s="141"/>
      <c r="GV323" s="141"/>
      <c r="GW323" s="141"/>
      <c r="GX323" s="141"/>
      <c r="GY323" s="141"/>
      <c r="GZ323" s="141"/>
      <c r="HA323" s="141"/>
      <c r="HB323" s="141"/>
      <c r="HC323" s="141"/>
      <c r="HD323" s="141"/>
      <c r="HE323" s="141"/>
      <c r="HF323" s="141"/>
      <c r="HG323" s="141"/>
      <c r="HH323" s="141"/>
      <c r="HI323" s="141"/>
      <c r="HJ323" s="141"/>
    </row>
    <row r="324" spans="1:218" s="160" customFormat="1" ht="47.25" customHeight="1" thickTop="1" thickBot="1" x14ac:dyDescent="1.1000000000000001">
      <c r="A324" s="352"/>
      <c r="B324" s="353"/>
      <c r="C324" s="161"/>
      <c r="D324" s="162"/>
      <c r="E324" s="163"/>
      <c r="F324" s="356"/>
      <c r="G324" s="357"/>
      <c r="H324" s="357"/>
      <c r="I324" s="357"/>
      <c r="J324" s="357"/>
      <c r="K324" s="162"/>
      <c r="L324" s="348" t="s">
        <v>494</v>
      </c>
      <c r="M324" s="340" t="s">
        <v>46</v>
      </c>
      <c r="N324" s="348" t="s">
        <v>313</v>
      </c>
      <c r="O324" s="340" t="s">
        <v>48</v>
      </c>
      <c r="P324" s="340" t="s">
        <v>35</v>
      </c>
      <c r="Q324" s="358" t="s">
        <v>28</v>
      </c>
      <c r="R324" s="340" t="s">
        <v>53</v>
      </c>
      <c r="S324" s="340" t="s">
        <v>57</v>
      </c>
      <c r="T324" s="340" t="s">
        <v>58</v>
      </c>
      <c r="U324" s="340" t="s">
        <v>328</v>
      </c>
      <c r="V324" s="348" t="s">
        <v>30</v>
      </c>
      <c r="W324" s="340" t="s">
        <v>634</v>
      </c>
      <c r="X324" s="348" t="s">
        <v>193</v>
      </c>
      <c r="Y324" s="340" t="s">
        <v>34</v>
      </c>
      <c r="Z324" s="340" t="s">
        <v>611</v>
      </c>
      <c r="AA324" s="340" t="s">
        <v>333</v>
      </c>
      <c r="AB324" s="340" t="s">
        <v>200</v>
      </c>
      <c r="AC324" s="340" t="s">
        <v>535</v>
      </c>
      <c r="AD324" s="340" t="s">
        <v>403</v>
      </c>
      <c r="AE324" s="342"/>
      <c r="AF324" s="340" t="s">
        <v>23</v>
      </c>
      <c r="AG324" s="146"/>
      <c r="AH324" s="146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  <c r="BM324" s="141"/>
      <c r="BN324" s="141"/>
      <c r="BO324" s="141"/>
      <c r="BP324" s="141"/>
      <c r="BQ324" s="141"/>
      <c r="BR324" s="141"/>
      <c r="BS324" s="141"/>
      <c r="BT324" s="141"/>
      <c r="BU324" s="141"/>
      <c r="BV324" s="141"/>
      <c r="BW324" s="141"/>
      <c r="BX324" s="141"/>
      <c r="BY324" s="141"/>
      <c r="BZ324" s="141"/>
      <c r="CA324" s="141"/>
      <c r="CB324" s="141"/>
      <c r="CC324" s="141"/>
      <c r="CD324" s="141"/>
      <c r="CE324" s="141"/>
      <c r="CF324" s="141"/>
      <c r="CG324" s="141"/>
      <c r="CH324" s="141"/>
      <c r="CI324" s="141"/>
      <c r="CJ324" s="141"/>
      <c r="CK324" s="141"/>
      <c r="CL324" s="141"/>
      <c r="CM324" s="141"/>
      <c r="CN324" s="141"/>
      <c r="CO324" s="141"/>
      <c r="CP324" s="141"/>
      <c r="CQ324" s="141"/>
      <c r="CR324" s="141"/>
      <c r="CS324" s="141"/>
      <c r="CT324" s="141"/>
      <c r="CU324" s="141"/>
      <c r="CV324" s="141"/>
      <c r="CW324" s="141"/>
      <c r="CX324" s="141"/>
      <c r="CY324" s="141"/>
      <c r="CZ324" s="141"/>
      <c r="DA324" s="141"/>
      <c r="DB324" s="141"/>
      <c r="DC324" s="141"/>
      <c r="DD324" s="141"/>
      <c r="DE324" s="141"/>
      <c r="DF324" s="141"/>
      <c r="DG324" s="141"/>
      <c r="DH324" s="141"/>
      <c r="DI324" s="141"/>
      <c r="DJ324" s="141"/>
      <c r="DK324" s="141"/>
      <c r="DL324" s="141"/>
      <c r="DM324" s="141"/>
      <c r="DN324" s="141"/>
      <c r="DO324" s="141"/>
      <c r="DP324" s="141"/>
      <c r="DQ324" s="141"/>
      <c r="DR324" s="141"/>
      <c r="DS324" s="141"/>
      <c r="DT324" s="141"/>
      <c r="DU324" s="141"/>
      <c r="DV324" s="141"/>
      <c r="DW324" s="141"/>
      <c r="DX324" s="141"/>
      <c r="DY324" s="141"/>
      <c r="DZ324" s="141"/>
      <c r="EA324" s="141"/>
      <c r="EB324" s="141"/>
      <c r="EC324" s="141"/>
      <c r="ED324" s="141"/>
      <c r="EE324" s="141"/>
      <c r="EF324" s="141"/>
      <c r="EG324" s="141"/>
      <c r="EH324" s="141"/>
      <c r="EI324" s="141"/>
      <c r="EJ324" s="141"/>
      <c r="EK324" s="141"/>
      <c r="EL324" s="141"/>
      <c r="EM324" s="141"/>
      <c r="EN324" s="141"/>
      <c r="EO324" s="141"/>
      <c r="EP324" s="141"/>
      <c r="EQ324" s="141"/>
      <c r="ER324" s="141"/>
      <c r="ES324" s="141"/>
      <c r="ET324" s="141"/>
      <c r="EU324" s="141"/>
      <c r="EV324" s="141"/>
      <c r="EW324" s="141"/>
      <c r="EX324" s="141"/>
      <c r="EY324" s="141"/>
      <c r="EZ324" s="141"/>
      <c r="FA324" s="141"/>
      <c r="FB324" s="141"/>
      <c r="FC324" s="141"/>
      <c r="FD324" s="141"/>
      <c r="FE324" s="141"/>
      <c r="FF324" s="141"/>
      <c r="FG324" s="141"/>
      <c r="FH324" s="141"/>
      <c r="FI324" s="141"/>
      <c r="FJ324" s="141"/>
      <c r="FK324" s="141"/>
      <c r="FL324" s="141"/>
      <c r="FM324" s="141"/>
      <c r="FN324" s="141"/>
      <c r="FO324" s="141"/>
      <c r="FP324" s="141"/>
      <c r="FQ324" s="141"/>
      <c r="FR324" s="141"/>
      <c r="FS324" s="141"/>
      <c r="FT324" s="141"/>
      <c r="FU324" s="141"/>
      <c r="FV324" s="141"/>
      <c r="FW324" s="141"/>
      <c r="FX324" s="141"/>
      <c r="FY324" s="141"/>
      <c r="FZ324" s="141"/>
      <c r="GA324" s="141"/>
      <c r="GB324" s="141"/>
      <c r="GC324" s="141"/>
      <c r="GD324" s="141"/>
      <c r="GE324" s="141"/>
      <c r="GF324" s="141"/>
      <c r="GG324" s="141"/>
      <c r="GH324" s="141"/>
      <c r="GI324" s="141"/>
      <c r="GJ324" s="141"/>
      <c r="GK324" s="141"/>
      <c r="GL324" s="141"/>
      <c r="GM324" s="141"/>
      <c r="GN324" s="141"/>
      <c r="GO324" s="141"/>
      <c r="GP324" s="141"/>
      <c r="GQ324" s="141"/>
      <c r="GR324" s="141"/>
      <c r="GS324" s="141"/>
      <c r="GT324" s="141"/>
      <c r="GU324" s="141"/>
      <c r="GV324" s="141"/>
      <c r="GW324" s="141"/>
      <c r="GX324" s="141"/>
      <c r="GY324" s="141"/>
      <c r="GZ324" s="141"/>
      <c r="HA324" s="141"/>
      <c r="HB324" s="141"/>
      <c r="HC324" s="141"/>
      <c r="HD324" s="141"/>
      <c r="HE324" s="141"/>
      <c r="HF324" s="141"/>
      <c r="HG324" s="141"/>
      <c r="HH324" s="141"/>
      <c r="HI324" s="141"/>
      <c r="HJ324" s="141"/>
    </row>
    <row r="325" spans="1:218" s="160" customFormat="1" ht="183.75" customHeight="1" thickTop="1" x14ac:dyDescent="1.05">
      <c r="A325" s="352"/>
      <c r="B325" s="353"/>
      <c r="C325" s="161"/>
      <c r="D325" s="162"/>
      <c r="E325" s="163"/>
      <c r="F325" s="164"/>
      <c r="G325" s="344"/>
      <c r="H325" s="344"/>
      <c r="I325" s="344"/>
      <c r="J325" s="344"/>
      <c r="K325" s="163"/>
      <c r="L325" s="349"/>
      <c r="M325" s="341"/>
      <c r="N325" s="349"/>
      <c r="O325" s="341"/>
      <c r="P325" s="341"/>
      <c r="Q325" s="359"/>
      <c r="R325" s="341"/>
      <c r="S325" s="341"/>
      <c r="T325" s="341"/>
      <c r="U325" s="341"/>
      <c r="V325" s="349"/>
      <c r="W325" s="341"/>
      <c r="X325" s="349"/>
      <c r="Y325" s="341"/>
      <c r="Z325" s="341"/>
      <c r="AA325" s="341"/>
      <c r="AB325" s="341"/>
      <c r="AC325" s="341"/>
      <c r="AD325" s="341"/>
      <c r="AE325" s="343"/>
      <c r="AF325" s="341"/>
      <c r="AG325" s="146"/>
      <c r="AH325" s="146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  <c r="BN325" s="141"/>
      <c r="BO325" s="141"/>
      <c r="BP325" s="141"/>
      <c r="BQ325" s="141"/>
      <c r="BR325" s="141"/>
      <c r="BS325" s="141"/>
      <c r="BT325" s="141"/>
      <c r="BU325" s="141"/>
      <c r="BV325" s="141"/>
      <c r="BW325" s="141"/>
      <c r="BX325" s="141"/>
      <c r="BY325" s="141"/>
      <c r="BZ325" s="141"/>
      <c r="CA325" s="141"/>
      <c r="CB325" s="141"/>
      <c r="CC325" s="141"/>
      <c r="CD325" s="141"/>
      <c r="CE325" s="141"/>
      <c r="CF325" s="141"/>
      <c r="CG325" s="141"/>
      <c r="CH325" s="141"/>
      <c r="CI325" s="141"/>
      <c r="CJ325" s="141"/>
      <c r="CK325" s="141"/>
      <c r="CL325" s="141"/>
      <c r="CM325" s="141"/>
      <c r="CN325" s="141"/>
      <c r="CO325" s="141"/>
      <c r="CP325" s="141"/>
      <c r="CQ325" s="141"/>
      <c r="CR325" s="141"/>
      <c r="CS325" s="141"/>
      <c r="CT325" s="141"/>
      <c r="CU325" s="141"/>
      <c r="CV325" s="141"/>
      <c r="CW325" s="141"/>
      <c r="CX325" s="141"/>
      <c r="CY325" s="141"/>
      <c r="CZ325" s="141"/>
      <c r="DA325" s="141"/>
      <c r="DB325" s="141"/>
      <c r="DC325" s="141"/>
      <c r="DD325" s="141"/>
      <c r="DE325" s="141"/>
      <c r="DF325" s="141"/>
      <c r="DG325" s="141"/>
      <c r="DH325" s="141"/>
      <c r="DI325" s="141"/>
      <c r="DJ325" s="141"/>
      <c r="DK325" s="141"/>
      <c r="DL325" s="141"/>
      <c r="DM325" s="141"/>
      <c r="DN325" s="141"/>
      <c r="DO325" s="141"/>
      <c r="DP325" s="141"/>
      <c r="DQ325" s="141"/>
      <c r="DR325" s="141"/>
      <c r="DS325" s="141"/>
      <c r="DT325" s="141"/>
      <c r="DU325" s="141"/>
      <c r="DV325" s="141"/>
      <c r="DW325" s="141"/>
      <c r="DX325" s="141"/>
      <c r="DY325" s="141"/>
      <c r="DZ325" s="141"/>
      <c r="EA325" s="141"/>
      <c r="EB325" s="141"/>
      <c r="EC325" s="141"/>
      <c r="ED325" s="141"/>
      <c r="EE325" s="141"/>
      <c r="EF325" s="141"/>
      <c r="EG325" s="141"/>
      <c r="EH325" s="141"/>
      <c r="EI325" s="141"/>
      <c r="EJ325" s="141"/>
      <c r="EK325" s="141"/>
      <c r="EL325" s="141"/>
      <c r="EM325" s="141"/>
      <c r="EN325" s="141"/>
      <c r="EO325" s="141"/>
      <c r="EP325" s="141"/>
      <c r="EQ325" s="141"/>
      <c r="ER325" s="141"/>
      <c r="ES325" s="141"/>
      <c r="ET325" s="141"/>
      <c r="EU325" s="141"/>
      <c r="EV325" s="141"/>
      <c r="EW325" s="141"/>
      <c r="EX325" s="141"/>
      <c r="EY325" s="141"/>
      <c r="EZ325" s="141"/>
      <c r="FA325" s="141"/>
      <c r="FB325" s="141"/>
      <c r="FC325" s="141"/>
      <c r="FD325" s="141"/>
      <c r="FE325" s="141"/>
      <c r="FF325" s="141"/>
      <c r="FG325" s="141"/>
      <c r="FH325" s="141"/>
      <c r="FI325" s="141"/>
      <c r="FJ325" s="141"/>
      <c r="FK325" s="141"/>
      <c r="FL325" s="141"/>
      <c r="FM325" s="141"/>
      <c r="FN325" s="141"/>
      <c r="FO325" s="141"/>
      <c r="FP325" s="141"/>
      <c r="FQ325" s="141"/>
      <c r="FR325" s="141"/>
      <c r="FS325" s="141"/>
      <c r="FT325" s="141"/>
      <c r="FU325" s="141"/>
      <c r="FV325" s="141"/>
      <c r="FW325" s="141"/>
      <c r="FX325" s="141"/>
      <c r="FY325" s="141"/>
      <c r="FZ325" s="141"/>
      <c r="GA325" s="141"/>
      <c r="GB325" s="141"/>
      <c r="GC325" s="141"/>
      <c r="GD325" s="141"/>
      <c r="GE325" s="141"/>
      <c r="GF325" s="141"/>
      <c r="GG325" s="141"/>
      <c r="GH325" s="141"/>
      <c r="GI325" s="141"/>
      <c r="GJ325" s="141"/>
      <c r="GK325" s="141"/>
      <c r="GL325" s="141"/>
      <c r="GM325" s="141"/>
      <c r="GN325" s="141"/>
      <c r="GO325" s="141"/>
      <c r="GP325" s="141"/>
      <c r="GQ325" s="141"/>
      <c r="GR325" s="141"/>
      <c r="GS325" s="141"/>
      <c r="GT325" s="141"/>
      <c r="GU325" s="141"/>
      <c r="GV325" s="141"/>
      <c r="GW325" s="141"/>
      <c r="GX325" s="141"/>
      <c r="GY325" s="141"/>
      <c r="GZ325" s="141"/>
      <c r="HA325" s="141"/>
      <c r="HB325" s="141"/>
      <c r="HC325" s="141"/>
      <c r="HD325" s="141"/>
      <c r="HE325" s="141"/>
      <c r="HF325" s="141"/>
      <c r="HG325" s="141"/>
      <c r="HH325" s="141"/>
      <c r="HI325" s="141"/>
      <c r="HJ325" s="141"/>
    </row>
    <row r="326" spans="1:218" s="160" customFormat="1" ht="56.5" x14ac:dyDescent="1.05">
      <c r="A326" s="354"/>
      <c r="B326" s="355"/>
      <c r="C326" s="165"/>
      <c r="D326" s="166"/>
      <c r="E326" s="167"/>
      <c r="F326" s="345"/>
      <c r="G326" s="346"/>
      <c r="H326" s="346"/>
      <c r="I326" s="346"/>
      <c r="J326" s="346"/>
      <c r="K326" s="347"/>
      <c r="L326" s="169">
        <f>L323*63200</f>
        <v>63200</v>
      </c>
      <c r="M326" s="169">
        <f>M323*4000</f>
        <v>116000</v>
      </c>
      <c r="N326" s="168">
        <f>N323*8000</f>
        <v>0</v>
      </c>
      <c r="O326" s="170">
        <f>O323*38400</f>
        <v>0</v>
      </c>
      <c r="P326" s="168">
        <f>P323*68000</f>
        <v>0</v>
      </c>
      <c r="Q326" s="171">
        <f>Q323*84000</f>
        <v>0</v>
      </c>
      <c r="R326" s="168">
        <f>R323*76000</f>
        <v>456000</v>
      </c>
      <c r="S326" s="169">
        <f>S323*84000</f>
        <v>252000</v>
      </c>
      <c r="T326" s="169">
        <f>T323*80000</f>
        <v>240000</v>
      </c>
      <c r="U326" s="169">
        <f>U323*9600</f>
        <v>0</v>
      </c>
      <c r="V326" s="168">
        <f>V323*3200</f>
        <v>217600</v>
      </c>
      <c r="W326" s="169">
        <f>W323*39200</f>
        <v>78400</v>
      </c>
      <c r="X326" s="172">
        <f>X323*6400</f>
        <v>153600</v>
      </c>
      <c r="Y326" s="169">
        <f>Y323*8800</f>
        <v>237600</v>
      </c>
      <c r="Z326" s="172">
        <f>Z323*71200</f>
        <v>71200</v>
      </c>
      <c r="AA326" s="169">
        <f>AA323*7200</f>
        <v>14400</v>
      </c>
      <c r="AB326" s="169"/>
      <c r="AC326" s="169">
        <f>1*76000</f>
        <v>76000</v>
      </c>
      <c r="AD326" s="168">
        <f>0*76000</f>
        <v>0</v>
      </c>
      <c r="AE326" s="173"/>
      <c r="AF326" s="168">
        <f>SUM(L326:AD326)</f>
        <v>1976000</v>
      </c>
      <c r="AG326" s="146"/>
      <c r="AH326" s="196"/>
    </row>
    <row r="328" spans="1:218" s="117" customFormat="1" ht="56.5" x14ac:dyDescent="1.05">
      <c r="A328" s="371" t="s">
        <v>0</v>
      </c>
      <c r="B328" s="371"/>
      <c r="C328" s="110" t="s">
        <v>1</v>
      </c>
      <c r="D328" s="110" t="s">
        <v>2</v>
      </c>
      <c r="E328" s="110"/>
      <c r="F328" s="110"/>
      <c r="G328" s="110"/>
      <c r="H328" s="110"/>
      <c r="I328" s="110"/>
      <c r="J328" s="110"/>
      <c r="K328" s="110"/>
      <c r="L328" s="111"/>
      <c r="M328" s="112"/>
      <c r="N328" s="113"/>
      <c r="O328" s="114"/>
      <c r="P328" s="111"/>
      <c r="Q328" s="112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4"/>
      <c r="AG328" s="115"/>
      <c r="AH328" s="115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  <c r="EB328" s="116"/>
      <c r="EC328" s="116"/>
      <c r="ED328" s="116"/>
      <c r="EE328" s="116"/>
      <c r="EF328" s="116"/>
      <c r="EG328" s="116"/>
      <c r="EH328" s="116"/>
      <c r="EI328" s="116"/>
      <c r="EJ328" s="116"/>
      <c r="EK328" s="116"/>
      <c r="EL328" s="116"/>
      <c r="EM328" s="116"/>
      <c r="EN328" s="116"/>
      <c r="EO328" s="116"/>
      <c r="EP328" s="116"/>
      <c r="EQ328" s="116"/>
      <c r="ER328" s="116"/>
      <c r="ES328" s="116"/>
      <c r="ET328" s="116"/>
      <c r="EU328" s="116"/>
      <c r="EV328" s="116"/>
      <c r="EW328" s="116"/>
      <c r="EX328" s="116"/>
      <c r="EY328" s="116"/>
      <c r="EZ328" s="116"/>
      <c r="FA328" s="116"/>
      <c r="FB328" s="116"/>
      <c r="FC328" s="116"/>
      <c r="FD328" s="116"/>
      <c r="FE328" s="116"/>
      <c r="FF328" s="116"/>
      <c r="FG328" s="116"/>
      <c r="FH328" s="116"/>
      <c r="FI328" s="116"/>
      <c r="FJ328" s="116"/>
      <c r="FK328" s="116"/>
      <c r="FL328" s="116"/>
      <c r="FM328" s="116"/>
      <c r="FN328" s="116"/>
      <c r="FO328" s="116"/>
      <c r="FP328" s="116"/>
      <c r="FQ328" s="116"/>
      <c r="FR328" s="116"/>
      <c r="FS328" s="116"/>
      <c r="FT328" s="116"/>
      <c r="FU328" s="116"/>
      <c r="FV328" s="116"/>
      <c r="FW328" s="116"/>
      <c r="FX328" s="116"/>
      <c r="FY328" s="116"/>
      <c r="FZ328" s="116"/>
      <c r="GA328" s="116"/>
      <c r="GB328" s="116"/>
      <c r="GC328" s="116"/>
      <c r="GD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</row>
    <row r="329" spans="1:218" s="117" customFormat="1" ht="58" x14ac:dyDescent="1.05">
      <c r="A329" s="372" t="s">
        <v>3</v>
      </c>
      <c r="B329" s="372"/>
      <c r="C329" s="110" t="s">
        <v>1</v>
      </c>
      <c r="D329" s="175"/>
      <c r="E329" s="110"/>
      <c r="F329" s="110"/>
      <c r="G329" s="110"/>
      <c r="H329" s="110"/>
      <c r="I329" s="372" t="s">
        <v>590</v>
      </c>
      <c r="J329" s="372"/>
      <c r="K329" s="372"/>
      <c r="L329" s="372"/>
      <c r="M329" s="372"/>
      <c r="N329" s="372"/>
      <c r="O329" s="372"/>
      <c r="P329" s="372"/>
      <c r="Q329" s="372"/>
      <c r="R329" s="372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5"/>
      <c r="AH329" s="115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  <c r="EB329" s="116"/>
      <c r="EC329" s="116"/>
      <c r="ED329" s="116"/>
      <c r="EE329" s="116"/>
      <c r="EF329" s="116"/>
      <c r="EG329" s="116"/>
      <c r="EH329" s="116"/>
      <c r="EI329" s="116"/>
      <c r="EJ329" s="116"/>
      <c r="EK329" s="116"/>
      <c r="EL329" s="116"/>
      <c r="EM329" s="116"/>
      <c r="EN329" s="116"/>
      <c r="EO329" s="116"/>
      <c r="EP329" s="116"/>
      <c r="EQ329" s="116"/>
      <c r="ER329" s="116"/>
      <c r="ES329" s="116"/>
      <c r="ET329" s="116"/>
      <c r="EU329" s="116"/>
      <c r="EV329" s="116"/>
      <c r="EW329" s="116"/>
      <c r="EX329" s="116"/>
      <c r="EY329" s="116"/>
      <c r="EZ329" s="116"/>
      <c r="FA329" s="116"/>
      <c r="FB329" s="116"/>
      <c r="FC329" s="116"/>
      <c r="FD329" s="116"/>
      <c r="FE329" s="116"/>
      <c r="FF329" s="116"/>
      <c r="FG329" s="116"/>
      <c r="FH329" s="116"/>
      <c r="FI329" s="116"/>
      <c r="FJ329" s="116"/>
      <c r="FK329" s="116"/>
      <c r="FL329" s="116"/>
      <c r="FM329" s="116"/>
      <c r="FN329" s="116"/>
      <c r="FO329" s="116"/>
      <c r="FP329" s="116"/>
      <c r="FQ329" s="116"/>
      <c r="FR329" s="116"/>
      <c r="FS329" s="116"/>
      <c r="FT329" s="116"/>
      <c r="FU329" s="116"/>
      <c r="FV329" s="116"/>
      <c r="FW329" s="116"/>
      <c r="FX329" s="116"/>
      <c r="FY329" s="116"/>
      <c r="FZ329" s="116"/>
      <c r="GA329" s="116"/>
      <c r="GB329" s="116"/>
      <c r="GC329" s="116"/>
      <c r="GD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</row>
    <row r="330" spans="1:218" s="117" customFormat="1" ht="58" x14ac:dyDescent="1.05">
      <c r="A330" s="373" t="s">
        <v>4</v>
      </c>
      <c r="B330" s="373"/>
      <c r="C330" s="110" t="s">
        <v>602</v>
      </c>
      <c r="D330" s="176" t="s">
        <v>654</v>
      </c>
      <c r="E330" s="118"/>
      <c r="F330" s="110"/>
      <c r="G330" s="118"/>
      <c r="H330" s="118"/>
      <c r="I330" s="119"/>
      <c r="J330" s="119"/>
      <c r="K330" s="119"/>
      <c r="L330" s="120"/>
      <c r="M330" s="112"/>
      <c r="N330" s="113"/>
      <c r="O330" s="120"/>
      <c r="P330" s="120"/>
      <c r="Q330" s="112"/>
      <c r="R330" s="120"/>
      <c r="S330" s="120"/>
      <c r="T330" s="120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14"/>
      <c r="AG330" s="115"/>
      <c r="AH330" s="115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  <c r="EB330" s="116"/>
      <c r="EC330" s="116"/>
      <c r="ED330" s="116"/>
      <c r="EE330" s="116"/>
      <c r="EF330" s="116"/>
      <c r="EG330" s="116"/>
      <c r="EH330" s="116"/>
      <c r="EI330" s="116"/>
      <c r="EJ330" s="116"/>
      <c r="EK330" s="116"/>
      <c r="EL330" s="116"/>
      <c r="EM330" s="116"/>
      <c r="EN330" s="116"/>
      <c r="EO330" s="116"/>
      <c r="EP330" s="116"/>
      <c r="EQ330" s="116"/>
      <c r="ER330" s="116"/>
      <c r="ES330" s="116"/>
      <c r="ET330" s="116"/>
      <c r="EU330" s="116"/>
      <c r="EV330" s="116"/>
      <c r="EW330" s="116"/>
      <c r="EX330" s="116"/>
      <c r="EY330" s="116"/>
      <c r="EZ330" s="116"/>
      <c r="FA330" s="116"/>
      <c r="FB330" s="116"/>
      <c r="FC330" s="116"/>
      <c r="FD330" s="116"/>
      <c r="FE330" s="116"/>
      <c r="FF330" s="116"/>
      <c r="FG330" s="116"/>
      <c r="FH330" s="116"/>
      <c r="FI330" s="116"/>
      <c r="FJ330" s="116"/>
      <c r="FK330" s="116"/>
      <c r="FL330" s="116"/>
      <c r="FM330" s="116"/>
      <c r="FN330" s="116"/>
      <c r="FO330" s="116"/>
      <c r="FP330" s="116"/>
      <c r="FQ330" s="116"/>
      <c r="FR330" s="116"/>
      <c r="FS330" s="116"/>
      <c r="FT330" s="116"/>
      <c r="FU330" s="116"/>
      <c r="FV330" s="116"/>
      <c r="FW330" s="116"/>
      <c r="FX330" s="116"/>
      <c r="FY330" s="116"/>
      <c r="FZ330" s="116"/>
      <c r="GA330" s="116"/>
      <c r="GB330" s="116"/>
      <c r="GC330" s="116"/>
      <c r="GD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</row>
    <row r="331" spans="1:218" s="124" customFormat="1" ht="56.5" x14ac:dyDescent="1.05">
      <c r="A331" s="363" t="s">
        <v>5</v>
      </c>
      <c r="B331" s="363" t="s">
        <v>6</v>
      </c>
      <c r="C331" s="374" t="s">
        <v>7</v>
      </c>
      <c r="D331" s="375"/>
      <c r="E331" s="121" t="s">
        <v>8</v>
      </c>
      <c r="F331" s="376" t="s">
        <v>9</v>
      </c>
      <c r="G331" s="377"/>
      <c r="H331" s="377"/>
      <c r="I331" s="377"/>
      <c r="J331" s="377"/>
      <c r="K331" s="378"/>
      <c r="L331" s="379" t="s">
        <v>10</v>
      </c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  <c r="AB331" s="380"/>
      <c r="AC331" s="380"/>
      <c r="AD331" s="381"/>
      <c r="AE331" s="360" t="s">
        <v>11</v>
      </c>
      <c r="AF331" s="360" t="s">
        <v>12</v>
      </c>
      <c r="AG331" s="122"/>
      <c r="AH331" s="122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  <c r="EC331" s="123"/>
      <c r="ED331" s="123"/>
      <c r="EE331" s="123"/>
      <c r="EF331" s="123"/>
      <c r="EG331" s="123"/>
      <c r="EH331" s="123"/>
      <c r="EI331" s="123"/>
      <c r="EJ331" s="123"/>
      <c r="EK331" s="123"/>
      <c r="EL331" s="123"/>
      <c r="EM331" s="123"/>
      <c r="EN331" s="123"/>
      <c r="EO331" s="123"/>
      <c r="EP331" s="123"/>
      <c r="EQ331" s="123"/>
      <c r="ER331" s="123"/>
      <c r="ES331" s="123"/>
      <c r="ET331" s="123"/>
      <c r="EU331" s="123"/>
      <c r="EV331" s="123"/>
      <c r="EW331" s="123"/>
      <c r="EX331" s="123"/>
      <c r="EY331" s="123"/>
      <c r="EZ331" s="123"/>
      <c r="FA331" s="123"/>
      <c r="FB331" s="123"/>
      <c r="FC331" s="123"/>
      <c r="FD331" s="123"/>
      <c r="FE331" s="123"/>
      <c r="FF331" s="123"/>
      <c r="FG331" s="123"/>
      <c r="FH331" s="123"/>
      <c r="FI331" s="123"/>
      <c r="FJ331" s="123"/>
      <c r="FK331" s="123"/>
      <c r="FL331" s="123"/>
      <c r="FM331" s="123"/>
      <c r="FN331" s="123"/>
      <c r="FO331" s="123"/>
      <c r="FP331" s="123"/>
      <c r="FQ331" s="123"/>
      <c r="FR331" s="123"/>
      <c r="FS331" s="123"/>
      <c r="FT331" s="123"/>
      <c r="FU331" s="123"/>
      <c r="FV331" s="123"/>
      <c r="FW331" s="123"/>
      <c r="FX331" s="123"/>
      <c r="FY331" s="123"/>
      <c r="FZ331" s="123"/>
      <c r="GA331" s="123"/>
      <c r="GB331" s="123"/>
      <c r="GC331" s="123"/>
      <c r="GD331" s="123"/>
      <c r="GE331" s="123"/>
      <c r="GF331" s="123"/>
      <c r="GG331" s="123"/>
      <c r="GH331" s="123"/>
      <c r="GI331" s="123"/>
      <c r="GJ331" s="123"/>
      <c r="GK331" s="123"/>
      <c r="GL331" s="123"/>
      <c r="GM331" s="123"/>
      <c r="GN331" s="123"/>
      <c r="GO331" s="123"/>
      <c r="GP331" s="123"/>
      <c r="GQ331" s="123"/>
      <c r="GR331" s="123"/>
      <c r="GS331" s="123"/>
      <c r="GT331" s="123"/>
      <c r="GU331" s="123"/>
      <c r="GV331" s="123"/>
      <c r="GW331" s="123"/>
      <c r="GX331" s="123"/>
      <c r="GY331" s="123"/>
      <c r="GZ331" s="123"/>
      <c r="HA331" s="123"/>
      <c r="HB331" s="123"/>
      <c r="HC331" s="123"/>
      <c r="HD331" s="123"/>
      <c r="HE331" s="123"/>
      <c r="HF331" s="123"/>
      <c r="HG331" s="123"/>
      <c r="HH331" s="123"/>
      <c r="HI331" s="123"/>
      <c r="HJ331" s="123"/>
    </row>
    <row r="332" spans="1:218" s="124" customFormat="1" ht="45.75" customHeight="1" x14ac:dyDescent="1.05">
      <c r="A332" s="365"/>
      <c r="B332" s="365"/>
      <c r="C332" s="363" t="s">
        <v>13</v>
      </c>
      <c r="D332" s="363" t="s">
        <v>14</v>
      </c>
      <c r="E332" s="365" t="s">
        <v>15</v>
      </c>
      <c r="F332" s="366" t="s">
        <v>16</v>
      </c>
      <c r="G332" s="367"/>
      <c r="H332" s="367"/>
      <c r="I332" s="367"/>
      <c r="J332" s="367"/>
      <c r="K332" s="368"/>
      <c r="L332" s="360" t="s">
        <v>17</v>
      </c>
      <c r="M332" s="360" t="s">
        <v>45</v>
      </c>
      <c r="N332" s="360" t="s">
        <v>312</v>
      </c>
      <c r="O332" s="360" t="s">
        <v>47</v>
      </c>
      <c r="P332" s="360" t="s">
        <v>18</v>
      </c>
      <c r="Q332" s="360" t="s">
        <v>31</v>
      </c>
      <c r="R332" s="360" t="s">
        <v>54</v>
      </c>
      <c r="S332" s="369" t="s">
        <v>56</v>
      </c>
      <c r="T332" s="369" t="s">
        <v>59</v>
      </c>
      <c r="U332" s="360" t="s">
        <v>327</v>
      </c>
      <c r="V332" s="360" t="s">
        <v>326</v>
      </c>
      <c r="W332" s="360" t="s">
        <v>633</v>
      </c>
      <c r="X332" s="360" t="s">
        <v>194</v>
      </c>
      <c r="Y332" s="360" t="s">
        <v>531</v>
      </c>
      <c r="Z332" s="360" t="s">
        <v>32</v>
      </c>
      <c r="AA332" s="360" t="s">
        <v>139</v>
      </c>
      <c r="AB332" s="360" t="s">
        <v>111</v>
      </c>
      <c r="AC332" s="360" t="s">
        <v>535</v>
      </c>
      <c r="AD332" s="360" t="s">
        <v>66</v>
      </c>
      <c r="AE332" s="361"/>
      <c r="AF332" s="361"/>
      <c r="AG332" s="122"/>
      <c r="AH332" s="122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  <c r="CM332" s="123"/>
      <c r="CN332" s="123"/>
      <c r="CO332" s="123"/>
      <c r="CP332" s="123"/>
      <c r="CQ332" s="123"/>
      <c r="CR332" s="123"/>
      <c r="CS332" s="123"/>
      <c r="CT332" s="123"/>
      <c r="CU332" s="123"/>
      <c r="CV332" s="123"/>
      <c r="CW332" s="123"/>
      <c r="CX332" s="123"/>
      <c r="CY332" s="123"/>
      <c r="CZ332" s="123"/>
      <c r="DA332" s="123"/>
      <c r="DB332" s="123"/>
      <c r="DC332" s="123"/>
      <c r="DD332" s="123"/>
      <c r="DE332" s="123"/>
      <c r="DF332" s="123"/>
      <c r="DG332" s="123"/>
      <c r="DH332" s="123"/>
      <c r="DI332" s="123"/>
      <c r="DJ332" s="123"/>
      <c r="DK332" s="123"/>
      <c r="DL332" s="123"/>
      <c r="DM332" s="123"/>
      <c r="DN332" s="123"/>
      <c r="DO332" s="123"/>
      <c r="DP332" s="123"/>
      <c r="DQ332" s="123"/>
      <c r="DR332" s="123"/>
      <c r="DS332" s="123"/>
      <c r="DT332" s="123"/>
      <c r="DU332" s="123"/>
      <c r="DV332" s="123"/>
      <c r="DW332" s="123"/>
      <c r="DX332" s="123"/>
      <c r="DY332" s="123"/>
      <c r="DZ332" s="123"/>
      <c r="EA332" s="123"/>
      <c r="EB332" s="123"/>
      <c r="EC332" s="123"/>
      <c r="ED332" s="123"/>
      <c r="EE332" s="123"/>
      <c r="EF332" s="123"/>
      <c r="EG332" s="123"/>
      <c r="EH332" s="123"/>
      <c r="EI332" s="123"/>
      <c r="EJ332" s="123"/>
      <c r="EK332" s="123"/>
      <c r="EL332" s="123"/>
      <c r="EM332" s="123"/>
      <c r="EN332" s="123"/>
      <c r="EO332" s="123"/>
      <c r="EP332" s="123"/>
      <c r="EQ332" s="123"/>
      <c r="ER332" s="123"/>
      <c r="ES332" s="123"/>
      <c r="ET332" s="123"/>
      <c r="EU332" s="123"/>
      <c r="EV332" s="123"/>
      <c r="EW332" s="123"/>
      <c r="EX332" s="123"/>
      <c r="EY332" s="123"/>
      <c r="EZ332" s="123"/>
      <c r="FA332" s="123"/>
      <c r="FB332" s="123"/>
      <c r="FC332" s="123"/>
      <c r="FD332" s="123"/>
      <c r="FE332" s="123"/>
      <c r="FF332" s="123"/>
      <c r="FG332" s="123"/>
      <c r="FH332" s="123"/>
      <c r="FI332" s="123"/>
      <c r="FJ332" s="123"/>
      <c r="FK332" s="123"/>
      <c r="FL332" s="123"/>
      <c r="FM332" s="123"/>
      <c r="FN332" s="123"/>
      <c r="FO332" s="123"/>
      <c r="FP332" s="123"/>
      <c r="FQ332" s="123"/>
      <c r="FR332" s="123"/>
      <c r="FS332" s="123"/>
      <c r="FT332" s="123"/>
      <c r="FU332" s="123"/>
      <c r="FV332" s="123"/>
      <c r="FW332" s="123"/>
      <c r="FX332" s="123"/>
      <c r="FY332" s="123"/>
      <c r="FZ332" s="123"/>
      <c r="GA332" s="123"/>
      <c r="GB332" s="123"/>
      <c r="GC332" s="123"/>
      <c r="GD332" s="123"/>
      <c r="GE332" s="123"/>
      <c r="GF332" s="123"/>
      <c r="GG332" s="123"/>
      <c r="GH332" s="123"/>
      <c r="GI332" s="123"/>
      <c r="GJ332" s="123"/>
      <c r="GK332" s="123"/>
      <c r="GL332" s="123"/>
      <c r="GM332" s="123"/>
      <c r="GN332" s="123"/>
      <c r="GO332" s="123"/>
      <c r="GP332" s="123"/>
      <c r="GQ332" s="123"/>
      <c r="GR332" s="123"/>
      <c r="GS332" s="123"/>
      <c r="GT332" s="123"/>
      <c r="GU332" s="123"/>
      <c r="GV332" s="123"/>
      <c r="GW332" s="123"/>
      <c r="GX332" s="123"/>
      <c r="GY332" s="123"/>
      <c r="GZ332" s="123"/>
      <c r="HA332" s="123"/>
      <c r="HB332" s="123"/>
      <c r="HC332" s="123"/>
      <c r="HD332" s="123"/>
      <c r="HE332" s="123"/>
      <c r="HF332" s="123"/>
      <c r="HG332" s="123"/>
      <c r="HH332" s="123"/>
      <c r="HI332" s="123"/>
      <c r="HJ332" s="123"/>
    </row>
    <row r="333" spans="1:218" s="124" customFormat="1" ht="210" customHeight="1" x14ac:dyDescent="1.05">
      <c r="A333" s="364"/>
      <c r="B333" s="364"/>
      <c r="C333" s="364"/>
      <c r="D333" s="364"/>
      <c r="E333" s="364"/>
      <c r="F333" s="125" t="s">
        <v>20</v>
      </c>
      <c r="G333" s="125" t="s">
        <v>21</v>
      </c>
      <c r="H333" s="125" t="s">
        <v>20</v>
      </c>
      <c r="I333" s="125" t="s">
        <v>21</v>
      </c>
      <c r="J333" s="125" t="s">
        <v>20</v>
      </c>
      <c r="K333" s="125" t="s">
        <v>21</v>
      </c>
      <c r="L333" s="362"/>
      <c r="M333" s="362"/>
      <c r="N333" s="362"/>
      <c r="O333" s="362"/>
      <c r="P333" s="362"/>
      <c r="Q333" s="362"/>
      <c r="R333" s="362"/>
      <c r="S333" s="370"/>
      <c r="T333" s="370"/>
      <c r="U333" s="362"/>
      <c r="V333" s="362"/>
      <c r="W333" s="362"/>
      <c r="X333" s="362"/>
      <c r="Y333" s="362"/>
      <c r="Z333" s="362"/>
      <c r="AA333" s="362"/>
      <c r="AB333" s="362"/>
      <c r="AC333" s="362"/>
      <c r="AD333" s="362"/>
      <c r="AE333" s="362"/>
      <c r="AF333" s="362"/>
      <c r="AG333" s="122"/>
      <c r="AH333" s="122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  <c r="DK333" s="123"/>
      <c r="DL333" s="123"/>
      <c r="DM333" s="123"/>
      <c r="DN333" s="123"/>
      <c r="DO333" s="123"/>
      <c r="DP333" s="123"/>
      <c r="DQ333" s="123"/>
      <c r="DR333" s="123"/>
      <c r="DS333" s="123"/>
      <c r="DT333" s="123"/>
      <c r="DU333" s="123"/>
      <c r="DV333" s="123"/>
      <c r="DW333" s="123"/>
      <c r="DX333" s="123"/>
      <c r="DY333" s="123"/>
      <c r="DZ333" s="123"/>
      <c r="EA333" s="123"/>
      <c r="EB333" s="123"/>
      <c r="EC333" s="123"/>
      <c r="ED333" s="123"/>
      <c r="EE333" s="123"/>
      <c r="EF333" s="123"/>
      <c r="EG333" s="123"/>
      <c r="EH333" s="123"/>
      <c r="EI333" s="123"/>
      <c r="EJ333" s="123"/>
      <c r="EK333" s="123"/>
      <c r="EL333" s="123"/>
      <c r="EM333" s="123"/>
      <c r="EN333" s="123"/>
      <c r="EO333" s="123"/>
      <c r="EP333" s="123"/>
      <c r="EQ333" s="123"/>
      <c r="ER333" s="123"/>
      <c r="ES333" s="123"/>
      <c r="ET333" s="123"/>
      <c r="EU333" s="123"/>
      <c r="EV333" s="123"/>
      <c r="EW333" s="123"/>
      <c r="EX333" s="123"/>
      <c r="EY333" s="123"/>
      <c r="EZ333" s="123"/>
      <c r="FA333" s="123"/>
      <c r="FB333" s="123"/>
      <c r="FC333" s="123"/>
      <c r="FD333" s="123"/>
      <c r="FE333" s="123"/>
      <c r="FF333" s="123"/>
      <c r="FG333" s="123"/>
      <c r="FH333" s="123"/>
      <c r="FI333" s="123"/>
      <c r="FJ333" s="123"/>
      <c r="FK333" s="123"/>
      <c r="FL333" s="123"/>
      <c r="FM333" s="123"/>
      <c r="FN333" s="123"/>
      <c r="FO333" s="123"/>
      <c r="FP333" s="123"/>
      <c r="FQ333" s="123"/>
      <c r="FR333" s="123"/>
      <c r="FS333" s="123"/>
      <c r="FT333" s="123"/>
      <c r="FU333" s="123"/>
      <c r="FV333" s="123"/>
      <c r="FW333" s="123"/>
      <c r="FX333" s="123"/>
      <c r="FY333" s="123"/>
      <c r="FZ333" s="123"/>
      <c r="GA333" s="123"/>
      <c r="GB333" s="123"/>
      <c r="GC333" s="123"/>
      <c r="GD333" s="123"/>
      <c r="GE333" s="123"/>
      <c r="GF333" s="123"/>
      <c r="GG333" s="123"/>
      <c r="GH333" s="123"/>
      <c r="GI333" s="123"/>
      <c r="GJ333" s="123"/>
      <c r="GK333" s="123"/>
      <c r="GL333" s="123"/>
      <c r="GM333" s="123"/>
      <c r="GN333" s="123"/>
      <c r="GO333" s="123"/>
      <c r="GP333" s="123"/>
      <c r="GQ333" s="123"/>
      <c r="GR333" s="123"/>
      <c r="GS333" s="123"/>
      <c r="GT333" s="123"/>
      <c r="GU333" s="123"/>
      <c r="GV333" s="123"/>
      <c r="GW333" s="123"/>
      <c r="GX333" s="123"/>
      <c r="GY333" s="123"/>
      <c r="GZ333" s="123"/>
      <c r="HA333" s="123"/>
      <c r="HB333" s="123"/>
      <c r="HC333" s="123"/>
      <c r="HD333" s="123"/>
      <c r="HE333" s="123"/>
      <c r="HF333" s="123"/>
      <c r="HG333" s="123"/>
      <c r="HH333" s="123"/>
      <c r="HI333" s="123"/>
      <c r="HJ333" s="123"/>
    </row>
    <row r="334" spans="1:218" s="124" customFormat="1" ht="56.5" x14ac:dyDescent="1.05">
      <c r="A334" s="126"/>
      <c r="B334" s="127"/>
      <c r="C334" s="127"/>
      <c r="D334" s="126"/>
      <c r="E334" s="126"/>
      <c r="F334" s="128"/>
      <c r="G334" s="128"/>
      <c r="H334" s="128"/>
      <c r="I334" s="128"/>
      <c r="J334" s="128"/>
      <c r="K334" s="128"/>
      <c r="L334" s="129">
        <v>3200</v>
      </c>
      <c r="M334" s="130">
        <v>4000</v>
      </c>
      <c r="N334" s="129">
        <v>8000</v>
      </c>
      <c r="O334" s="129">
        <v>38400</v>
      </c>
      <c r="P334" s="129">
        <v>68000</v>
      </c>
      <c r="Q334" s="130">
        <v>84000</v>
      </c>
      <c r="R334" s="129">
        <v>76000</v>
      </c>
      <c r="S334" s="130">
        <v>84000</v>
      </c>
      <c r="T334" s="130">
        <v>80000</v>
      </c>
      <c r="U334" s="130">
        <v>9600</v>
      </c>
      <c r="V334" s="130">
        <v>7200</v>
      </c>
      <c r="W334" s="130">
        <v>39200</v>
      </c>
      <c r="X334" s="131">
        <v>6400</v>
      </c>
      <c r="Y334" s="130">
        <v>16000</v>
      </c>
      <c r="Z334" s="131">
        <v>6500</v>
      </c>
      <c r="AA334" s="130">
        <v>6000</v>
      </c>
      <c r="AB334" s="130">
        <v>84000</v>
      </c>
      <c r="AC334" s="129">
        <v>76000</v>
      </c>
      <c r="AD334" s="129">
        <v>76000</v>
      </c>
      <c r="AE334" s="132"/>
      <c r="AF334" s="126"/>
      <c r="AG334" s="122"/>
      <c r="AH334" s="122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  <c r="DK334" s="123"/>
      <c r="DL334" s="123"/>
      <c r="DM334" s="123"/>
      <c r="DN334" s="123"/>
      <c r="DO334" s="123"/>
      <c r="DP334" s="123"/>
      <c r="DQ334" s="123"/>
      <c r="DR334" s="123"/>
      <c r="DS334" s="123"/>
      <c r="DT334" s="123"/>
      <c r="DU334" s="123"/>
      <c r="DV334" s="123"/>
      <c r="DW334" s="123"/>
      <c r="DX334" s="123"/>
      <c r="DY334" s="123"/>
      <c r="DZ334" s="123"/>
      <c r="EA334" s="123"/>
      <c r="EB334" s="123"/>
      <c r="EC334" s="123"/>
      <c r="ED334" s="123"/>
      <c r="EE334" s="123"/>
      <c r="EF334" s="123"/>
      <c r="EG334" s="123"/>
      <c r="EH334" s="123"/>
      <c r="EI334" s="123"/>
      <c r="EJ334" s="123"/>
      <c r="EK334" s="123"/>
      <c r="EL334" s="123"/>
      <c r="EM334" s="123"/>
      <c r="EN334" s="123"/>
      <c r="EO334" s="123"/>
      <c r="EP334" s="123"/>
      <c r="EQ334" s="123"/>
      <c r="ER334" s="123"/>
      <c r="ES334" s="123"/>
      <c r="ET334" s="123"/>
      <c r="EU334" s="123"/>
      <c r="EV334" s="123"/>
      <c r="EW334" s="123"/>
      <c r="EX334" s="123"/>
      <c r="EY334" s="123"/>
      <c r="EZ334" s="123"/>
      <c r="FA334" s="123"/>
      <c r="FB334" s="123"/>
      <c r="FC334" s="123"/>
      <c r="FD334" s="123"/>
      <c r="FE334" s="123"/>
      <c r="FF334" s="123"/>
      <c r="FG334" s="123"/>
      <c r="FH334" s="123"/>
      <c r="FI334" s="123"/>
      <c r="FJ334" s="123"/>
      <c r="FK334" s="123"/>
      <c r="FL334" s="123"/>
      <c r="FM334" s="123"/>
      <c r="FN334" s="123"/>
      <c r="FO334" s="123"/>
      <c r="FP334" s="123"/>
      <c r="FQ334" s="123"/>
      <c r="FR334" s="123"/>
      <c r="FS334" s="123"/>
      <c r="FT334" s="123"/>
      <c r="FU334" s="123"/>
      <c r="FV334" s="123"/>
      <c r="FW334" s="123"/>
      <c r="FX334" s="123"/>
      <c r="FY334" s="123"/>
      <c r="FZ334" s="123"/>
      <c r="GA334" s="123"/>
      <c r="GB334" s="123"/>
      <c r="GC334" s="123"/>
      <c r="GD334" s="123"/>
      <c r="GE334" s="123"/>
      <c r="GF334" s="123"/>
      <c r="GG334" s="123"/>
      <c r="GH334" s="123"/>
      <c r="GI334" s="123"/>
      <c r="GJ334" s="123"/>
      <c r="GK334" s="123"/>
      <c r="GL334" s="123"/>
      <c r="GM334" s="123"/>
      <c r="GN334" s="123"/>
      <c r="GO334" s="123"/>
      <c r="GP334" s="123"/>
      <c r="GQ334" s="123"/>
      <c r="GR334" s="123"/>
      <c r="GS334" s="123"/>
      <c r="GT334" s="123"/>
      <c r="GU334" s="123"/>
      <c r="GV334" s="123"/>
      <c r="GW334" s="123"/>
      <c r="GX334" s="123"/>
      <c r="GY334" s="123"/>
      <c r="GZ334" s="123"/>
      <c r="HA334" s="123"/>
      <c r="HB334" s="123"/>
      <c r="HC334" s="123"/>
      <c r="HD334" s="123"/>
      <c r="HE334" s="123"/>
      <c r="HF334" s="123"/>
      <c r="HG334" s="123"/>
      <c r="HH334" s="123"/>
      <c r="HI334" s="123"/>
      <c r="HJ334" s="123"/>
    </row>
    <row r="335" spans="1:218" s="141" customFormat="1" ht="179.15" customHeight="1" thickBot="1" x14ac:dyDescent="1.1000000000000001">
      <c r="A335" s="142">
        <v>21</v>
      </c>
      <c r="B335" s="134" t="s">
        <v>580</v>
      </c>
      <c r="C335" s="135"/>
      <c r="D335" s="142"/>
      <c r="E335" s="142"/>
      <c r="F335" s="143"/>
      <c r="G335" s="143"/>
      <c r="H335" s="143">
        <v>13</v>
      </c>
      <c r="I335" s="143">
        <v>17</v>
      </c>
      <c r="J335" s="143"/>
      <c r="K335" s="143"/>
      <c r="L335" s="144">
        <v>40</v>
      </c>
      <c r="M335" s="144"/>
      <c r="N335" s="145"/>
      <c r="O335" s="145"/>
      <c r="P335" s="144"/>
      <c r="Q335" s="145"/>
      <c r="R335" s="144"/>
      <c r="S335" s="144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4" t="s">
        <v>664</v>
      </c>
      <c r="AG335" s="146">
        <f t="shared" ref="AG335" si="16">D335-C335</f>
        <v>0</v>
      </c>
      <c r="AH335" s="146">
        <v>0</v>
      </c>
    </row>
    <row r="336" spans="1:218" s="160" customFormat="1" ht="57.5" thickTop="1" thickBot="1" x14ac:dyDescent="1.1000000000000001">
      <c r="A336" s="350" t="s">
        <v>22</v>
      </c>
      <c r="B336" s="351"/>
      <c r="C336" s="150"/>
      <c r="D336" s="151"/>
      <c r="E336" s="152"/>
      <c r="F336" s="153"/>
      <c r="G336" s="154"/>
      <c r="H336" s="154"/>
      <c r="I336" s="154"/>
      <c r="J336" s="154"/>
      <c r="K336" s="155"/>
      <c r="L336" s="156">
        <f t="shared" ref="L336:AD336" si="17">SUM(L335:L335)</f>
        <v>40</v>
      </c>
      <c r="M336" s="157">
        <f t="shared" si="17"/>
        <v>0</v>
      </c>
      <c r="N336" s="158">
        <f t="shared" si="17"/>
        <v>0</v>
      </c>
      <c r="O336" s="158">
        <f t="shared" si="17"/>
        <v>0</v>
      </c>
      <c r="P336" s="156">
        <f t="shared" si="17"/>
        <v>0</v>
      </c>
      <c r="Q336" s="157">
        <f t="shared" si="17"/>
        <v>0</v>
      </c>
      <c r="R336" s="156">
        <f t="shared" si="17"/>
        <v>0</v>
      </c>
      <c r="S336" s="156">
        <f t="shared" si="17"/>
        <v>0</v>
      </c>
      <c r="T336" s="157">
        <f t="shared" si="17"/>
        <v>0</v>
      </c>
      <c r="U336" s="157">
        <f t="shared" si="17"/>
        <v>0</v>
      </c>
      <c r="V336" s="157">
        <f t="shared" si="17"/>
        <v>0</v>
      </c>
      <c r="W336" s="157">
        <f t="shared" si="17"/>
        <v>0</v>
      </c>
      <c r="X336" s="157">
        <f t="shared" si="17"/>
        <v>0</v>
      </c>
      <c r="Y336" s="159">
        <f t="shared" si="17"/>
        <v>0</v>
      </c>
      <c r="Z336" s="159">
        <f t="shared" si="17"/>
        <v>0</v>
      </c>
      <c r="AA336" s="159">
        <f t="shared" si="17"/>
        <v>0</v>
      </c>
      <c r="AB336" s="157">
        <f t="shared" si="17"/>
        <v>0</v>
      </c>
      <c r="AC336" s="157">
        <f t="shared" si="17"/>
        <v>0</v>
      </c>
      <c r="AD336" s="157">
        <f t="shared" si="17"/>
        <v>0</v>
      </c>
      <c r="AE336" s="156">
        <f>SUM(AE334:AE335)</f>
        <v>0</v>
      </c>
      <c r="AF336" s="156"/>
      <c r="AG336" s="146"/>
      <c r="AH336" s="146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141"/>
      <c r="BR336" s="141"/>
      <c r="BS336" s="141"/>
      <c r="BT336" s="141"/>
      <c r="BU336" s="141"/>
      <c r="BV336" s="141"/>
      <c r="BW336" s="141"/>
      <c r="BX336" s="141"/>
      <c r="BY336" s="141"/>
      <c r="BZ336" s="141"/>
      <c r="CA336" s="141"/>
      <c r="CB336" s="141"/>
      <c r="CC336" s="141"/>
      <c r="CD336" s="141"/>
      <c r="CE336" s="141"/>
      <c r="CF336" s="141"/>
      <c r="CG336" s="141"/>
      <c r="CH336" s="141"/>
      <c r="CI336" s="141"/>
      <c r="CJ336" s="141"/>
      <c r="CK336" s="141"/>
      <c r="CL336" s="141"/>
      <c r="CM336" s="141"/>
      <c r="CN336" s="141"/>
      <c r="CO336" s="141"/>
      <c r="CP336" s="141"/>
      <c r="CQ336" s="141"/>
      <c r="CR336" s="141"/>
      <c r="CS336" s="141"/>
      <c r="CT336" s="141"/>
      <c r="CU336" s="141"/>
      <c r="CV336" s="141"/>
      <c r="CW336" s="141"/>
      <c r="CX336" s="141"/>
      <c r="CY336" s="141"/>
      <c r="CZ336" s="141"/>
      <c r="DA336" s="141"/>
      <c r="DB336" s="141"/>
      <c r="DC336" s="141"/>
      <c r="DD336" s="141"/>
      <c r="DE336" s="141"/>
      <c r="DF336" s="141"/>
      <c r="DG336" s="141"/>
      <c r="DH336" s="141"/>
      <c r="DI336" s="141"/>
      <c r="DJ336" s="141"/>
      <c r="DK336" s="141"/>
      <c r="DL336" s="141"/>
      <c r="DM336" s="141"/>
      <c r="DN336" s="141"/>
      <c r="DO336" s="141"/>
      <c r="DP336" s="141"/>
      <c r="DQ336" s="141"/>
      <c r="DR336" s="141"/>
      <c r="DS336" s="141"/>
      <c r="DT336" s="141"/>
      <c r="DU336" s="141"/>
      <c r="DV336" s="141"/>
      <c r="DW336" s="141"/>
      <c r="DX336" s="141"/>
      <c r="DY336" s="141"/>
      <c r="DZ336" s="141"/>
      <c r="EA336" s="141"/>
      <c r="EB336" s="141"/>
      <c r="EC336" s="141"/>
      <c r="ED336" s="141"/>
      <c r="EE336" s="141"/>
      <c r="EF336" s="141"/>
      <c r="EG336" s="141"/>
      <c r="EH336" s="141"/>
      <c r="EI336" s="141"/>
      <c r="EJ336" s="141"/>
      <c r="EK336" s="141"/>
      <c r="EL336" s="141"/>
      <c r="EM336" s="141"/>
      <c r="EN336" s="141"/>
      <c r="EO336" s="141"/>
      <c r="EP336" s="141"/>
      <c r="EQ336" s="141"/>
      <c r="ER336" s="141"/>
      <c r="ES336" s="141"/>
      <c r="ET336" s="141"/>
      <c r="EU336" s="141"/>
      <c r="EV336" s="141"/>
      <c r="EW336" s="141"/>
      <c r="EX336" s="141"/>
      <c r="EY336" s="141"/>
      <c r="EZ336" s="141"/>
      <c r="FA336" s="141"/>
      <c r="FB336" s="141"/>
      <c r="FC336" s="141"/>
      <c r="FD336" s="141"/>
      <c r="FE336" s="141"/>
      <c r="FF336" s="141"/>
      <c r="FG336" s="141"/>
      <c r="FH336" s="141"/>
      <c r="FI336" s="141"/>
      <c r="FJ336" s="141"/>
      <c r="FK336" s="141"/>
      <c r="FL336" s="141"/>
      <c r="FM336" s="141"/>
      <c r="FN336" s="141"/>
      <c r="FO336" s="141"/>
      <c r="FP336" s="141"/>
      <c r="FQ336" s="141"/>
      <c r="FR336" s="141"/>
      <c r="FS336" s="141"/>
      <c r="FT336" s="141"/>
      <c r="FU336" s="141"/>
      <c r="FV336" s="141"/>
      <c r="FW336" s="141"/>
      <c r="FX336" s="141"/>
      <c r="FY336" s="141"/>
      <c r="FZ336" s="141"/>
      <c r="GA336" s="141"/>
      <c r="GB336" s="141"/>
      <c r="GC336" s="141"/>
      <c r="GD336" s="141"/>
      <c r="GE336" s="141"/>
      <c r="GF336" s="141"/>
      <c r="GG336" s="141"/>
      <c r="GH336" s="141"/>
      <c r="GI336" s="141"/>
      <c r="GJ336" s="141"/>
      <c r="GK336" s="141"/>
      <c r="GL336" s="141"/>
      <c r="GM336" s="141"/>
      <c r="GN336" s="141"/>
      <c r="GO336" s="141"/>
      <c r="GP336" s="141"/>
      <c r="GQ336" s="141"/>
      <c r="GR336" s="141"/>
      <c r="GS336" s="141"/>
      <c r="GT336" s="141"/>
      <c r="GU336" s="141"/>
      <c r="GV336" s="141"/>
      <c r="GW336" s="141"/>
      <c r="GX336" s="141"/>
      <c r="GY336" s="141"/>
      <c r="GZ336" s="141"/>
      <c r="HA336" s="141"/>
      <c r="HB336" s="141"/>
      <c r="HC336" s="141"/>
      <c r="HD336" s="141"/>
      <c r="HE336" s="141"/>
      <c r="HF336" s="141"/>
      <c r="HG336" s="141"/>
      <c r="HH336" s="141"/>
      <c r="HI336" s="141"/>
      <c r="HJ336" s="141"/>
    </row>
    <row r="337" spans="1:218" s="160" customFormat="1" ht="47.25" customHeight="1" thickTop="1" thickBot="1" x14ac:dyDescent="1.1000000000000001">
      <c r="A337" s="352"/>
      <c r="B337" s="353"/>
      <c r="C337" s="161"/>
      <c r="D337" s="162"/>
      <c r="E337" s="163"/>
      <c r="F337" s="356"/>
      <c r="G337" s="357"/>
      <c r="H337" s="357"/>
      <c r="I337" s="357"/>
      <c r="J337" s="357"/>
      <c r="K337" s="162"/>
      <c r="L337" s="348" t="s">
        <v>30</v>
      </c>
      <c r="M337" s="340" t="s">
        <v>46</v>
      </c>
      <c r="N337" s="348" t="s">
        <v>313</v>
      </c>
      <c r="O337" s="340" t="s">
        <v>48</v>
      </c>
      <c r="P337" s="340" t="s">
        <v>35</v>
      </c>
      <c r="Q337" s="358" t="s">
        <v>28</v>
      </c>
      <c r="R337" s="340" t="s">
        <v>53</v>
      </c>
      <c r="S337" s="340" t="s">
        <v>57</v>
      </c>
      <c r="T337" s="340" t="s">
        <v>58</v>
      </c>
      <c r="U337" s="340" t="s">
        <v>328</v>
      </c>
      <c r="V337" s="340" t="s">
        <v>333</v>
      </c>
      <c r="W337" s="340" t="s">
        <v>634</v>
      </c>
      <c r="X337" s="348" t="s">
        <v>193</v>
      </c>
      <c r="Y337" s="340" t="s">
        <v>532</v>
      </c>
      <c r="Z337" s="348" t="s">
        <v>33</v>
      </c>
      <c r="AA337" s="340" t="s">
        <v>141</v>
      </c>
      <c r="AB337" s="340" t="s">
        <v>200</v>
      </c>
      <c r="AC337" s="340" t="s">
        <v>535</v>
      </c>
      <c r="AD337" s="340" t="s">
        <v>403</v>
      </c>
      <c r="AE337" s="342"/>
      <c r="AF337" s="340" t="s">
        <v>23</v>
      </c>
      <c r="AG337" s="146"/>
      <c r="AH337" s="146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141"/>
      <c r="BP337" s="141"/>
      <c r="BQ337" s="141"/>
      <c r="BR337" s="141"/>
      <c r="BS337" s="141"/>
      <c r="BT337" s="141"/>
      <c r="BU337" s="141"/>
      <c r="BV337" s="141"/>
      <c r="BW337" s="141"/>
      <c r="BX337" s="141"/>
      <c r="BY337" s="141"/>
      <c r="BZ337" s="141"/>
      <c r="CA337" s="141"/>
      <c r="CB337" s="141"/>
      <c r="CC337" s="141"/>
      <c r="CD337" s="141"/>
      <c r="CE337" s="141"/>
      <c r="CF337" s="141"/>
      <c r="CG337" s="141"/>
      <c r="CH337" s="141"/>
      <c r="CI337" s="141"/>
      <c r="CJ337" s="141"/>
      <c r="CK337" s="141"/>
      <c r="CL337" s="141"/>
      <c r="CM337" s="141"/>
      <c r="CN337" s="141"/>
      <c r="CO337" s="141"/>
      <c r="CP337" s="141"/>
      <c r="CQ337" s="141"/>
      <c r="CR337" s="141"/>
      <c r="CS337" s="141"/>
      <c r="CT337" s="141"/>
      <c r="CU337" s="141"/>
      <c r="CV337" s="141"/>
      <c r="CW337" s="141"/>
      <c r="CX337" s="141"/>
      <c r="CY337" s="141"/>
      <c r="CZ337" s="141"/>
      <c r="DA337" s="141"/>
      <c r="DB337" s="141"/>
      <c r="DC337" s="141"/>
      <c r="DD337" s="141"/>
      <c r="DE337" s="141"/>
      <c r="DF337" s="141"/>
      <c r="DG337" s="141"/>
      <c r="DH337" s="141"/>
      <c r="DI337" s="141"/>
      <c r="DJ337" s="141"/>
      <c r="DK337" s="141"/>
      <c r="DL337" s="141"/>
      <c r="DM337" s="141"/>
      <c r="DN337" s="141"/>
      <c r="DO337" s="141"/>
      <c r="DP337" s="141"/>
      <c r="DQ337" s="141"/>
      <c r="DR337" s="141"/>
      <c r="DS337" s="141"/>
      <c r="DT337" s="141"/>
      <c r="DU337" s="141"/>
      <c r="DV337" s="141"/>
      <c r="DW337" s="141"/>
      <c r="DX337" s="141"/>
      <c r="DY337" s="141"/>
      <c r="DZ337" s="141"/>
      <c r="EA337" s="141"/>
      <c r="EB337" s="141"/>
      <c r="EC337" s="141"/>
      <c r="ED337" s="141"/>
      <c r="EE337" s="141"/>
      <c r="EF337" s="141"/>
      <c r="EG337" s="141"/>
      <c r="EH337" s="141"/>
      <c r="EI337" s="141"/>
      <c r="EJ337" s="141"/>
      <c r="EK337" s="141"/>
      <c r="EL337" s="141"/>
      <c r="EM337" s="141"/>
      <c r="EN337" s="141"/>
      <c r="EO337" s="141"/>
      <c r="EP337" s="141"/>
      <c r="EQ337" s="141"/>
      <c r="ER337" s="141"/>
      <c r="ES337" s="141"/>
      <c r="ET337" s="141"/>
      <c r="EU337" s="141"/>
      <c r="EV337" s="141"/>
      <c r="EW337" s="141"/>
      <c r="EX337" s="141"/>
      <c r="EY337" s="141"/>
      <c r="EZ337" s="141"/>
      <c r="FA337" s="141"/>
      <c r="FB337" s="141"/>
      <c r="FC337" s="141"/>
      <c r="FD337" s="141"/>
      <c r="FE337" s="141"/>
      <c r="FF337" s="141"/>
      <c r="FG337" s="141"/>
      <c r="FH337" s="141"/>
      <c r="FI337" s="141"/>
      <c r="FJ337" s="141"/>
      <c r="FK337" s="141"/>
      <c r="FL337" s="141"/>
      <c r="FM337" s="141"/>
      <c r="FN337" s="141"/>
      <c r="FO337" s="141"/>
      <c r="FP337" s="141"/>
      <c r="FQ337" s="141"/>
      <c r="FR337" s="141"/>
      <c r="FS337" s="141"/>
      <c r="FT337" s="141"/>
      <c r="FU337" s="141"/>
      <c r="FV337" s="141"/>
      <c r="FW337" s="141"/>
      <c r="FX337" s="141"/>
      <c r="FY337" s="141"/>
      <c r="FZ337" s="141"/>
      <c r="GA337" s="141"/>
      <c r="GB337" s="141"/>
      <c r="GC337" s="141"/>
      <c r="GD337" s="141"/>
      <c r="GE337" s="141"/>
      <c r="GF337" s="141"/>
      <c r="GG337" s="141"/>
      <c r="GH337" s="141"/>
      <c r="GI337" s="141"/>
      <c r="GJ337" s="141"/>
      <c r="GK337" s="141"/>
      <c r="GL337" s="141"/>
      <c r="GM337" s="141"/>
      <c r="GN337" s="141"/>
      <c r="GO337" s="141"/>
      <c r="GP337" s="141"/>
      <c r="GQ337" s="141"/>
      <c r="GR337" s="141"/>
      <c r="GS337" s="141"/>
      <c r="GT337" s="141"/>
      <c r="GU337" s="141"/>
      <c r="GV337" s="141"/>
      <c r="GW337" s="141"/>
      <c r="GX337" s="141"/>
      <c r="GY337" s="141"/>
      <c r="GZ337" s="141"/>
      <c r="HA337" s="141"/>
      <c r="HB337" s="141"/>
      <c r="HC337" s="141"/>
      <c r="HD337" s="141"/>
      <c r="HE337" s="141"/>
      <c r="HF337" s="141"/>
      <c r="HG337" s="141"/>
      <c r="HH337" s="141"/>
      <c r="HI337" s="141"/>
      <c r="HJ337" s="141"/>
    </row>
    <row r="338" spans="1:218" s="160" customFormat="1" ht="183.75" customHeight="1" thickTop="1" x14ac:dyDescent="1.05">
      <c r="A338" s="352"/>
      <c r="B338" s="353"/>
      <c r="C338" s="161"/>
      <c r="D338" s="162"/>
      <c r="E338" s="163"/>
      <c r="F338" s="164"/>
      <c r="G338" s="344"/>
      <c r="H338" s="344"/>
      <c r="I338" s="344"/>
      <c r="J338" s="344"/>
      <c r="K338" s="163"/>
      <c r="L338" s="349"/>
      <c r="M338" s="341"/>
      <c r="N338" s="349"/>
      <c r="O338" s="341"/>
      <c r="P338" s="341"/>
      <c r="Q338" s="359"/>
      <c r="R338" s="341"/>
      <c r="S338" s="341"/>
      <c r="T338" s="341"/>
      <c r="U338" s="341"/>
      <c r="V338" s="341"/>
      <c r="W338" s="341"/>
      <c r="X338" s="349"/>
      <c r="Y338" s="341"/>
      <c r="Z338" s="349"/>
      <c r="AA338" s="341"/>
      <c r="AB338" s="341"/>
      <c r="AC338" s="341"/>
      <c r="AD338" s="341"/>
      <c r="AE338" s="343"/>
      <c r="AF338" s="341"/>
      <c r="AG338" s="146"/>
      <c r="AH338" s="146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1"/>
      <c r="BT338" s="141"/>
      <c r="BU338" s="141"/>
      <c r="BV338" s="141"/>
      <c r="BW338" s="141"/>
      <c r="BX338" s="141"/>
      <c r="BY338" s="141"/>
      <c r="BZ338" s="141"/>
      <c r="CA338" s="141"/>
      <c r="CB338" s="141"/>
      <c r="CC338" s="141"/>
      <c r="CD338" s="141"/>
      <c r="CE338" s="141"/>
      <c r="CF338" s="141"/>
      <c r="CG338" s="141"/>
      <c r="CH338" s="141"/>
      <c r="CI338" s="141"/>
      <c r="CJ338" s="141"/>
      <c r="CK338" s="141"/>
      <c r="CL338" s="141"/>
      <c r="CM338" s="141"/>
      <c r="CN338" s="141"/>
      <c r="CO338" s="141"/>
      <c r="CP338" s="141"/>
      <c r="CQ338" s="141"/>
      <c r="CR338" s="141"/>
      <c r="CS338" s="141"/>
      <c r="CT338" s="141"/>
      <c r="CU338" s="141"/>
      <c r="CV338" s="141"/>
      <c r="CW338" s="141"/>
      <c r="CX338" s="141"/>
      <c r="CY338" s="141"/>
      <c r="CZ338" s="141"/>
      <c r="DA338" s="141"/>
      <c r="DB338" s="141"/>
      <c r="DC338" s="141"/>
      <c r="DD338" s="141"/>
      <c r="DE338" s="141"/>
      <c r="DF338" s="141"/>
      <c r="DG338" s="141"/>
      <c r="DH338" s="141"/>
      <c r="DI338" s="141"/>
      <c r="DJ338" s="141"/>
      <c r="DK338" s="141"/>
      <c r="DL338" s="141"/>
      <c r="DM338" s="141"/>
      <c r="DN338" s="141"/>
      <c r="DO338" s="141"/>
      <c r="DP338" s="141"/>
      <c r="DQ338" s="141"/>
      <c r="DR338" s="141"/>
      <c r="DS338" s="141"/>
      <c r="DT338" s="141"/>
      <c r="DU338" s="141"/>
      <c r="DV338" s="141"/>
      <c r="DW338" s="141"/>
      <c r="DX338" s="141"/>
      <c r="DY338" s="141"/>
      <c r="DZ338" s="141"/>
      <c r="EA338" s="141"/>
      <c r="EB338" s="141"/>
      <c r="EC338" s="141"/>
      <c r="ED338" s="141"/>
      <c r="EE338" s="141"/>
      <c r="EF338" s="141"/>
      <c r="EG338" s="141"/>
      <c r="EH338" s="141"/>
      <c r="EI338" s="141"/>
      <c r="EJ338" s="141"/>
      <c r="EK338" s="141"/>
      <c r="EL338" s="141"/>
      <c r="EM338" s="141"/>
      <c r="EN338" s="141"/>
      <c r="EO338" s="141"/>
      <c r="EP338" s="141"/>
      <c r="EQ338" s="141"/>
      <c r="ER338" s="141"/>
      <c r="ES338" s="141"/>
      <c r="ET338" s="141"/>
      <c r="EU338" s="141"/>
      <c r="EV338" s="141"/>
      <c r="EW338" s="141"/>
      <c r="EX338" s="141"/>
      <c r="EY338" s="141"/>
      <c r="EZ338" s="141"/>
      <c r="FA338" s="141"/>
      <c r="FB338" s="141"/>
      <c r="FC338" s="141"/>
      <c r="FD338" s="141"/>
      <c r="FE338" s="141"/>
      <c r="FF338" s="141"/>
      <c r="FG338" s="141"/>
      <c r="FH338" s="141"/>
      <c r="FI338" s="141"/>
      <c r="FJ338" s="141"/>
      <c r="FK338" s="141"/>
      <c r="FL338" s="141"/>
      <c r="FM338" s="141"/>
      <c r="FN338" s="141"/>
      <c r="FO338" s="141"/>
      <c r="FP338" s="141"/>
      <c r="FQ338" s="141"/>
      <c r="FR338" s="141"/>
      <c r="FS338" s="141"/>
      <c r="FT338" s="141"/>
      <c r="FU338" s="141"/>
      <c r="FV338" s="141"/>
      <c r="FW338" s="141"/>
      <c r="FX338" s="141"/>
      <c r="FY338" s="141"/>
      <c r="FZ338" s="141"/>
      <c r="GA338" s="141"/>
      <c r="GB338" s="141"/>
      <c r="GC338" s="141"/>
      <c r="GD338" s="141"/>
      <c r="GE338" s="141"/>
      <c r="GF338" s="141"/>
      <c r="GG338" s="141"/>
      <c r="GH338" s="141"/>
      <c r="GI338" s="141"/>
      <c r="GJ338" s="141"/>
      <c r="GK338" s="141"/>
      <c r="GL338" s="141"/>
      <c r="GM338" s="141"/>
      <c r="GN338" s="141"/>
      <c r="GO338" s="141"/>
      <c r="GP338" s="141"/>
      <c r="GQ338" s="141"/>
      <c r="GR338" s="141"/>
      <c r="GS338" s="141"/>
      <c r="GT338" s="141"/>
      <c r="GU338" s="141"/>
      <c r="GV338" s="141"/>
      <c r="GW338" s="141"/>
      <c r="GX338" s="141"/>
      <c r="GY338" s="141"/>
      <c r="GZ338" s="141"/>
      <c r="HA338" s="141"/>
      <c r="HB338" s="141"/>
      <c r="HC338" s="141"/>
      <c r="HD338" s="141"/>
      <c r="HE338" s="141"/>
      <c r="HF338" s="141"/>
      <c r="HG338" s="141"/>
      <c r="HH338" s="141"/>
      <c r="HI338" s="141"/>
      <c r="HJ338" s="141"/>
    </row>
    <row r="339" spans="1:218" s="160" customFormat="1" ht="56.5" x14ac:dyDescent="1.05">
      <c r="A339" s="354"/>
      <c r="B339" s="355"/>
      <c r="C339" s="165"/>
      <c r="D339" s="166"/>
      <c r="E339" s="167"/>
      <c r="F339" s="345"/>
      <c r="G339" s="346"/>
      <c r="H339" s="346"/>
      <c r="I339" s="346"/>
      <c r="J339" s="346"/>
      <c r="K339" s="347"/>
      <c r="L339" s="168">
        <f>L336*3200</f>
        <v>128000</v>
      </c>
      <c r="M339" s="169">
        <f>M336*4000</f>
        <v>0</v>
      </c>
      <c r="N339" s="168">
        <f>N336*8000</f>
        <v>0</v>
      </c>
      <c r="O339" s="170">
        <f>O336*38400</f>
        <v>0</v>
      </c>
      <c r="P339" s="168">
        <f>P336*68000</f>
        <v>0</v>
      </c>
      <c r="Q339" s="171">
        <f>Q336*84000</f>
        <v>0</v>
      </c>
      <c r="R339" s="168">
        <f>R336*76000</f>
        <v>0</v>
      </c>
      <c r="S339" s="169">
        <f>S336*84000</f>
        <v>0</v>
      </c>
      <c r="T339" s="169">
        <f>T336*80000</f>
        <v>0</v>
      </c>
      <c r="U339" s="169">
        <f>U336*9600</f>
        <v>0</v>
      </c>
      <c r="V339" s="169">
        <f>V336*7200</f>
        <v>0</v>
      </c>
      <c r="W339" s="169">
        <f>W336*39200</f>
        <v>0</v>
      </c>
      <c r="X339" s="172">
        <f>X336*6400</f>
        <v>0</v>
      </c>
      <c r="Y339" s="169">
        <f>Y336*16000</f>
        <v>0</v>
      </c>
      <c r="Z339" s="172">
        <f>Z336*6500</f>
        <v>0</v>
      </c>
      <c r="AA339" s="169">
        <f>AA336*6000</f>
        <v>0</v>
      </c>
      <c r="AB339" s="169"/>
      <c r="AC339" s="169"/>
      <c r="AD339" s="168">
        <f>0*76000</f>
        <v>0</v>
      </c>
      <c r="AE339" s="173"/>
      <c r="AF339" s="168">
        <f>SUM(L339:AD339)</f>
        <v>128000</v>
      </c>
      <c r="AG339" s="146"/>
      <c r="AH339" s="196"/>
    </row>
    <row r="341" spans="1:218" s="117" customFormat="1" ht="56.5" x14ac:dyDescent="1.05">
      <c r="A341" s="371" t="s">
        <v>0</v>
      </c>
      <c r="B341" s="371"/>
      <c r="C341" s="110" t="s">
        <v>1</v>
      </c>
      <c r="D341" s="110" t="s">
        <v>2</v>
      </c>
      <c r="E341" s="110"/>
      <c r="F341" s="110"/>
      <c r="G341" s="110"/>
      <c r="H341" s="110"/>
      <c r="I341" s="110"/>
      <c r="J341" s="110"/>
      <c r="K341" s="110"/>
      <c r="L341" s="111"/>
      <c r="M341" s="112"/>
      <c r="N341" s="113"/>
      <c r="O341" s="114"/>
      <c r="P341" s="111"/>
      <c r="Q341" s="112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4"/>
      <c r="AG341" s="115"/>
      <c r="AH341" s="115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  <c r="EB341" s="116"/>
      <c r="EC341" s="116"/>
      <c r="ED341" s="116"/>
      <c r="EE341" s="116"/>
      <c r="EF341" s="116"/>
      <c r="EG341" s="116"/>
      <c r="EH341" s="116"/>
      <c r="EI341" s="116"/>
      <c r="EJ341" s="116"/>
      <c r="EK341" s="116"/>
      <c r="EL341" s="116"/>
      <c r="EM341" s="116"/>
      <c r="EN341" s="116"/>
      <c r="EO341" s="116"/>
      <c r="EP341" s="116"/>
      <c r="EQ341" s="116"/>
      <c r="ER341" s="116"/>
      <c r="ES341" s="116"/>
      <c r="ET341" s="116"/>
      <c r="EU341" s="116"/>
      <c r="EV341" s="116"/>
      <c r="EW341" s="116"/>
      <c r="EX341" s="116"/>
      <c r="EY341" s="116"/>
      <c r="EZ341" s="116"/>
      <c r="FA341" s="116"/>
      <c r="FB341" s="116"/>
      <c r="FC341" s="116"/>
      <c r="FD341" s="116"/>
      <c r="FE341" s="116"/>
      <c r="FF341" s="116"/>
      <c r="FG341" s="116"/>
      <c r="FH341" s="116"/>
      <c r="FI341" s="116"/>
      <c r="FJ341" s="116"/>
      <c r="FK341" s="116"/>
      <c r="FL341" s="116"/>
      <c r="FM341" s="116"/>
      <c r="FN341" s="116"/>
      <c r="FO341" s="116"/>
      <c r="FP341" s="116"/>
      <c r="FQ341" s="116"/>
      <c r="FR341" s="116"/>
      <c r="FS341" s="116"/>
      <c r="FT341" s="116"/>
      <c r="FU341" s="116"/>
      <c r="FV341" s="116"/>
      <c r="FW341" s="116"/>
      <c r="FX341" s="116"/>
      <c r="FY341" s="116"/>
      <c r="FZ341" s="116"/>
      <c r="GA341" s="116"/>
      <c r="GB341" s="116"/>
      <c r="GC341" s="116"/>
      <c r="GD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</row>
    <row r="342" spans="1:218" s="117" customFormat="1" ht="58" x14ac:dyDescent="1.05">
      <c r="A342" s="372" t="s">
        <v>3</v>
      </c>
      <c r="B342" s="372"/>
      <c r="C342" s="110" t="s">
        <v>1</v>
      </c>
      <c r="D342" s="175"/>
      <c r="E342" s="110"/>
      <c r="F342" s="110"/>
      <c r="G342" s="110"/>
      <c r="H342" s="110"/>
      <c r="I342" s="372" t="s">
        <v>590</v>
      </c>
      <c r="J342" s="372"/>
      <c r="K342" s="372"/>
      <c r="L342" s="372"/>
      <c r="M342" s="372"/>
      <c r="N342" s="372"/>
      <c r="O342" s="372"/>
      <c r="P342" s="372"/>
      <c r="Q342" s="372"/>
      <c r="R342" s="372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5"/>
      <c r="AH342" s="115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  <c r="EB342" s="116"/>
      <c r="EC342" s="116"/>
      <c r="ED342" s="116"/>
      <c r="EE342" s="116"/>
      <c r="EF342" s="116"/>
      <c r="EG342" s="116"/>
      <c r="EH342" s="116"/>
      <c r="EI342" s="116"/>
      <c r="EJ342" s="116"/>
      <c r="EK342" s="116"/>
      <c r="EL342" s="116"/>
      <c r="EM342" s="116"/>
      <c r="EN342" s="116"/>
      <c r="EO342" s="116"/>
      <c r="EP342" s="116"/>
      <c r="EQ342" s="116"/>
      <c r="ER342" s="116"/>
      <c r="ES342" s="116"/>
      <c r="ET342" s="116"/>
      <c r="EU342" s="116"/>
      <c r="EV342" s="116"/>
      <c r="EW342" s="116"/>
      <c r="EX342" s="116"/>
      <c r="EY342" s="116"/>
      <c r="EZ342" s="116"/>
      <c r="FA342" s="116"/>
      <c r="FB342" s="116"/>
      <c r="FC342" s="116"/>
      <c r="FD342" s="116"/>
      <c r="FE342" s="116"/>
      <c r="FF342" s="116"/>
      <c r="FG342" s="116"/>
      <c r="FH342" s="116"/>
      <c r="FI342" s="116"/>
      <c r="FJ342" s="116"/>
      <c r="FK342" s="116"/>
      <c r="FL342" s="116"/>
      <c r="FM342" s="116"/>
      <c r="FN342" s="116"/>
      <c r="FO342" s="116"/>
      <c r="FP342" s="116"/>
      <c r="FQ342" s="116"/>
      <c r="FR342" s="116"/>
      <c r="FS342" s="116"/>
      <c r="FT342" s="116"/>
      <c r="FU342" s="116"/>
      <c r="FV342" s="116"/>
      <c r="FW342" s="116"/>
      <c r="FX342" s="116"/>
      <c r="FY342" s="116"/>
      <c r="FZ342" s="116"/>
      <c r="GA342" s="116"/>
      <c r="GB342" s="116"/>
      <c r="GC342" s="116"/>
      <c r="GD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</row>
    <row r="343" spans="1:218" s="117" customFormat="1" ht="58" x14ac:dyDescent="1.05">
      <c r="A343" s="373" t="s">
        <v>4</v>
      </c>
      <c r="B343" s="373"/>
      <c r="C343" s="110" t="s">
        <v>602</v>
      </c>
      <c r="D343" s="176" t="s">
        <v>656</v>
      </c>
      <c r="E343" s="118"/>
      <c r="F343" s="110"/>
      <c r="G343" s="118"/>
      <c r="H343" s="118"/>
      <c r="I343" s="119"/>
      <c r="J343" s="119"/>
      <c r="K343" s="119"/>
      <c r="L343" s="120"/>
      <c r="M343" s="112"/>
      <c r="N343" s="113"/>
      <c r="O343" s="120"/>
      <c r="P343" s="120"/>
      <c r="Q343" s="112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14"/>
      <c r="AG343" s="115"/>
      <c r="AH343" s="115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  <c r="EB343" s="116"/>
      <c r="EC343" s="116"/>
      <c r="ED343" s="116"/>
      <c r="EE343" s="116"/>
      <c r="EF343" s="116"/>
      <c r="EG343" s="116"/>
      <c r="EH343" s="116"/>
      <c r="EI343" s="116"/>
      <c r="EJ343" s="116"/>
      <c r="EK343" s="116"/>
      <c r="EL343" s="116"/>
      <c r="EM343" s="116"/>
      <c r="EN343" s="116"/>
      <c r="EO343" s="116"/>
      <c r="EP343" s="116"/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6"/>
      <c r="FA343" s="116"/>
      <c r="FB343" s="116"/>
      <c r="FC343" s="116"/>
      <c r="FD343" s="116"/>
      <c r="FE343" s="116"/>
      <c r="FF343" s="116"/>
      <c r="FG343" s="116"/>
      <c r="FH343" s="116"/>
      <c r="FI343" s="116"/>
      <c r="FJ343" s="116"/>
      <c r="FK343" s="116"/>
      <c r="FL343" s="116"/>
      <c r="FM343" s="116"/>
      <c r="FN343" s="116"/>
      <c r="FO343" s="116"/>
      <c r="FP343" s="116"/>
      <c r="FQ343" s="116"/>
      <c r="FR343" s="116"/>
      <c r="FS343" s="116"/>
      <c r="FT343" s="116"/>
      <c r="FU343" s="116"/>
      <c r="FV343" s="116"/>
      <c r="FW343" s="116"/>
      <c r="FX343" s="116"/>
      <c r="FY343" s="116"/>
      <c r="FZ343" s="116"/>
      <c r="GA343" s="116"/>
      <c r="GB343" s="116"/>
      <c r="GC343" s="116"/>
      <c r="GD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</row>
    <row r="344" spans="1:218" s="124" customFormat="1" ht="56.5" x14ac:dyDescent="1.05">
      <c r="A344" s="363" t="s">
        <v>5</v>
      </c>
      <c r="B344" s="363" t="s">
        <v>6</v>
      </c>
      <c r="C344" s="374" t="s">
        <v>7</v>
      </c>
      <c r="D344" s="375"/>
      <c r="E344" s="121" t="s">
        <v>8</v>
      </c>
      <c r="F344" s="376" t="s">
        <v>9</v>
      </c>
      <c r="G344" s="377"/>
      <c r="H344" s="377"/>
      <c r="I344" s="377"/>
      <c r="J344" s="377"/>
      <c r="K344" s="378"/>
      <c r="L344" s="379" t="s">
        <v>10</v>
      </c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  <c r="AD344" s="381"/>
      <c r="AE344" s="360" t="s">
        <v>11</v>
      </c>
      <c r="AF344" s="360" t="s">
        <v>12</v>
      </c>
      <c r="AG344" s="122"/>
      <c r="AH344" s="122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123"/>
      <c r="BL344" s="123"/>
      <c r="BM344" s="123"/>
      <c r="BN344" s="123"/>
      <c r="BO344" s="123"/>
      <c r="BP344" s="123"/>
      <c r="BQ344" s="123"/>
      <c r="BR344" s="123"/>
      <c r="BS344" s="123"/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  <c r="CJ344" s="123"/>
      <c r="CK344" s="123"/>
      <c r="CL344" s="123"/>
      <c r="CM344" s="123"/>
      <c r="CN344" s="123"/>
      <c r="CO344" s="123"/>
      <c r="CP344" s="123"/>
      <c r="CQ344" s="123"/>
      <c r="CR344" s="123"/>
      <c r="CS344" s="123"/>
      <c r="CT344" s="123"/>
      <c r="CU344" s="123"/>
      <c r="CV344" s="123"/>
      <c r="CW344" s="123"/>
      <c r="CX344" s="123"/>
      <c r="CY344" s="123"/>
      <c r="CZ344" s="123"/>
      <c r="DA344" s="123"/>
      <c r="DB344" s="123"/>
      <c r="DC344" s="123"/>
      <c r="DD344" s="123"/>
      <c r="DE344" s="123"/>
      <c r="DF344" s="123"/>
      <c r="DG344" s="123"/>
      <c r="DH344" s="123"/>
      <c r="DI344" s="123"/>
      <c r="DJ344" s="123"/>
      <c r="DK344" s="123"/>
      <c r="DL344" s="123"/>
      <c r="DM344" s="123"/>
      <c r="DN344" s="123"/>
      <c r="DO344" s="123"/>
      <c r="DP344" s="123"/>
      <c r="DQ344" s="123"/>
      <c r="DR344" s="123"/>
      <c r="DS344" s="123"/>
      <c r="DT344" s="123"/>
      <c r="DU344" s="123"/>
      <c r="DV344" s="123"/>
      <c r="DW344" s="123"/>
      <c r="DX344" s="123"/>
      <c r="DY344" s="123"/>
      <c r="DZ344" s="123"/>
      <c r="EA344" s="123"/>
      <c r="EB344" s="123"/>
      <c r="EC344" s="123"/>
      <c r="ED344" s="123"/>
      <c r="EE344" s="123"/>
      <c r="EF344" s="123"/>
      <c r="EG344" s="123"/>
      <c r="EH344" s="123"/>
      <c r="EI344" s="123"/>
      <c r="EJ344" s="123"/>
      <c r="EK344" s="123"/>
      <c r="EL344" s="123"/>
      <c r="EM344" s="123"/>
      <c r="EN344" s="123"/>
      <c r="EO344" s="123"/>
      <c r="EP344" s="123"/>
      <c r="EQ344" s="123"/>
      <c r="ER344" s="123"/>
      <c r="ES344" s="123"/>
      <c r="ET344" s="123"/>
      <c r="EU344" s="123"/>
      <c r="EV344" s="123"/>
      <c r="EW344" s="123"/>
      <c r="EX344" s="123"/>
      <c r="EY344" s="123"/>
      <c r="EZ344" s="123"/>
      <c r="FA344" s="123"/>
      <c r="FB344" s="123"/>
      <c r="FC344" s="123"/>
      <c r="FD344" s="123"/>
      <c r="FE344" s="123"/>
      <c r="FF344" s="123"/>
      <c r="FG344" s="123"/>
      <c r="FH344" s="123"/>
      <c r="FI344" s="123"/>
      <c r="FJ344" s="123"/>
      <c r="FK344" s="123"/>
      <c r="FL344" s="123"/>
      <c r="FM344" s="123"/>
      <c r="FN344" s="123"/>
      <c r="FO344" s="123"/>
      <c r="FP344" s="123"/>
      <c r="FQ344" s="123"/>
      <c r="FR344" s="123"/>
      <c r="FS344" s="123"/>
      <c r="FT344" s="123"/>
      <c r="FU344" s="123"/>
      <c r="FV344" s="123"/>
      <c r="FW344" s="123"/>
      <c r="FX344" s="123"/>
      <c r="FY344" s="123"/>
      <c r="FZ344" s="123"/>
      <c r="GA344" s="123"/>
      <c r="GB344" s="123"/>
      <c r="GC344" s="123"/>
      <c r="GD344" s="123"/>
      <c r="GE344" s="123"/>
      <c r="GF344" s="123"/>
      <c r="GG344" s="123"/>
      <c r="GH344" s="123"/>
      <c r="GI344" s="123"/>
      <c r="GJ344" s="123"/>
      <c r="GK344" s="123"/>
      <c r="GL344" s="123"/>
      <c r="GM344" s="123"/>
      <c r="GN344" s="123"/>
      <c r="GO344" s="123"/>
      <c r="GP344" s="123"/>
      <c r="GQ344" s="123"/>
      <c r="GR344" s="123"/>
      <c r="GS344" s="123"/>
      <c r="GT344" s="123"/>
      <c r="GU344" s="123"/>
      <c r="GV344" s="123"/>
      <c r="GW344" s="123"/>
      <c r="GX344" s="123"/>
      <c r="GY344" s="123"/>
      <c r="GZ344" s="123"/>
      <c r="HA344" s="123"/>
      <c r="HB344" s="123"/>
      <c r="HC344" s="123"/>
      <c r="HD344" s="123"/>
      <c r="HE344" s="123"/>
      <c r="HF344" s="123"/>
      <c r="HG344" s="123"/>
      <c r="HH344" s="123"/>
      <c r="HI344" s="123"/>
      <c r="HJ344" s="123"/>
    </row>
    <row r="345" spans="1:218" s="124" customFormat="1" ht="45.75" customHeight="1" x14ac:dyDescent="1.05">
      <c r="A345" s="365"/>
      <c r="B345" s="365"/>
      <c r="C345" s="363" t="s">
        <v>13</v>
      </c>
      <c r="D345" s="363" t="s">
        <v>14</v>
      </c>
      <c r="E345" s="365" t="s">
        <v>15</v>
      </c>
      <c r="F345" s="366" t="s">
        <v>16</v>
      </c>
      <c r="G345" s="367"/>
      <c r="H345" s="367"/>
      <c r="I345" s="367"/>
      <c r="J345" s="367"/>
      <c r="K345" s="368"/>
      <c r="L345" s="360" t="s">
        <v>493</v>
      </c>
      <c r="M345" s="360" t="s">
        <v>45</v>
      </c>
      <c r="N345" s="360" t="s">
        <v>312</v>
      </c>
      <c r="O345" s="360" t="s">
        <v>47</v>
      </c>
      <c r="P345" s="360" t="s">
        <v>18</v>
      </c>
      <c r="Q345" s="360" t="s">
        <v>31</v>
      </c>
      <c r="R345" s="360" t="s">
        <v>54</v>
      </c>
      <c r="S345" s="369" t="s">
        <v>56</v>
      </c>
      <c r="T345" s="369" t="s">
        <v>59</v>
      </c>
      <c r="U345" s="360" t="s">
        <v>327</v>
      </c>
      <c r="V345" s="360" t="s">
        <v>326</v>
      </c>
      <c r="W345" s="360" t="s">
        <v>633</v>
      </c>
      <c r="X345" s="360" t="s">
        <v>194</v>
      </c>
      <c r="Y345" s="360" t="s">
        <v>531</v>
      </c>
      <c r="Z345" s="360" t="s">
        <v>32</v>
      </c>
      <c r="AA345" s="360" t="s">
        <v>139</v>
      </c>
      <c r="AB345" s="360" t="s">
        <v>111</v>
      </c>
      <c r="AC345" s="360" t="s">
        <v>535</v>
      </c>
      <c r="AD345" s="360" t="s">
        <v>66</v>
      </c>
      <c r="AE345" s="361"/>
      <c r="AF345" s="361"/>
      <c r="AG345" s="122"/>
      <c r="AH345" s="122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  <c r="EB345" s="123"/>
      <c r="EC345" s="123"/>
      <c r="ED345" s="123"/>
      <c r="EE345" s="123"/>
      <c r="EF345" s="123"/>
      <c r="EG345" s="123"/>
      <c r="EH345" s="123"/>
      <c r="EI345" s="123"/>
      <c r="EJ345" s="123"/>
      <c r="EK345" s="123"/>
      <c r="EL345" s="123"/>
      <c r="EM345" s="123"/>
      <c r="EN345" s="123"/>
      <c r="EO345" s="123"/>
      <c r="EP345" s="123"/>
      <c r="EQ345" s="123"/>
      <c r="ER345" s="123"/>
      <c r="ES345" s="123"/>
      <c r="ET345" s="123"/>
      <c r="EU345" s="123"/>
      <c r="EV345" s="123"/>
      <c r="EW345" s="123"/>
      <c r="EX345" s="123"/>
      <c r="EY345" s="123"/>
      <c r="EZ345" s="123"/>
      <c r="FA345" s="123"/>
      <c r="FB345" s="123"/>
      <c r="FC345" s="123"/>
      <c r="FD345" s="123"/>
      <c r="FE345" s="123"/>
      <c r="FF345" s="123"/>
      <c r="FG345" s="123"/>
      <c r="FH345" s="123"/>
      <c r="FI345" s="123"/>
      <c r="FJ345" s="123"/>
      <c r="FK345" s="123"/>
      <c r="FL345" s="123"/>
      <c r="FM345" s="123"/>
      <c r="FN345" s="123"/>
      <c r="FO345" s="123"/>
      <c r="FP345" s="123"/>
      <c r="FQ345" s="123"/>
      <c r="FR345" s="123"/>
      <c r="FS345" s="123"/>
      <c r="FT345" s="123"/>
      <c r="FU345" s="123"/>
      <c r="FV345" s="123"/>
      <c r="FW345" s="123"/>
      <c r="FX345" s="123"/>
      <c r="FY345" s="123"/>
      <c r="FZ345" s="123"/>
      <c r="GA345" s="123"/>
      <c r="GB345" s="123"/>
      <c r="GC345" s="123"/>
      <c r="GD345" s="123"/>
      <c r="GE345" s="123"/>
      <c r="GF345" s="123"/>
      <c r="GG345" s="123"/>
      <c r="GH345" s="123"/>
      <c r="GI345" s="123"/>
      <c r="GJ345" s="123"/>
      <c r="GK345" s="123"/>
      <c r="GL345" s="123"/>
      <c r="GM345" s="123"/>
      <c r="GN345" s="123"/>
      <c r="GO345" s="123"/>
      <c r="GP345" s="123"/>
      <c r="GQ345" s="123"/>
      <c r="GR345" s="123"/>
      <c r="GS345" s="123"/>
      <c r="GT345" s="123"/>
      <c r="GU345" s="123"/>
      <c r="GV345" s="123"/>
      <c r="GW345" s="123"/>
      <c r="GX345" s="123"/>
      <c r="GY345" s="123"/>
      <c r="GZ345" s="123"/>
      <c r="HA345" s="123"/>
      <c r="HB345" s="123"/>
      <c r="HC345" s="123"/>
      <c r="HD345" s="123"/>
      <c r="HE345" s="123"/>
      <c r="HF345" s="123"/>
      <c r="HG345" s="123"/>
      <c r="HH345" s="123"/>
      <c r="HI345" s="123"/>
      <c r="HJ345" s="123"/>
    </row>
    <row r="346" spans="1:218" s="124" customFormat="1" ht="210" customHeight="1" x14ac:dyDescent="1.05">
      <c r="A346" s="364"/>
      <c r="B346" s="364"/>
      <c r="C346" s="364"/>
      <c r="D346" s="364"/>
      <c r="E346" s="364"/>
      <c r="F346" s="125" t="s">
        <v>20</v>
      </c>
      <c r="G346" s="125" t="s">
        <v>21</v>
      </c>
      <c r="H346" s="125" t="s">
        <v>20</v>
      </c>
      <c r="I346" s="125" t="s">
        <v>21</v>
      </c>
      <c r="J346" s="125" t="s">
        <v>20</v>
      </c>
      <c r="K346" s="125" t="s">
        <v>21</v>
      </c>
      <c r="L346" s="362"/>
      <c r="M346" s="362"/>
      <c r="N346" s="362"/>
      <c r="O346" s="362"/>
      <c r="P346" s="362"/>
      <c r="Q346" s="362"/>
      <c r="R346" s="362"/>
      <c r="S346" s="370"/>
      <c r="T346" s="370"/>
      <c r="U346" s="362"/>
      <c r="V346" s="362"/>
      <c r="W346" s="362"/>
      <c r="X346" s="362"/>
      <c r="Y346" s="362"/>
      <c r="Z346" s="362"/>
      <c r="AA346" s="362"/>
      <c r="AB346" s="362"/>
      <c r="AC346" s="362"/>
      <c r="AD346" s="362"/>
      <c r="AE346" s="362"/>
      <c r="AF346" s="362"/>
      <c r="AG346" s="122"/>
      <c r="AH346" s="122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  <c r="EB346" s="123"/>
      <c r="EC346" s="123"/>
      <c r="ED346" s="123"/>
      <c r="EE346" s="123"/>
      <c r="EF346" s="123"/>
      <c r="EG346" s="123"/>
      <c r="EH346" s="123"/>
      <c r="EI346" s="123"/>
      <c r="EJ346" s="123"/>
      <c r="EK346" s="123"/>
      <c r="EL346" s="123"/>
      <c r="EM346" s="123"/>
      <c r="EN346" s="123"/>
      <c r="EO346" s="123"/>
      <c r="EP346" s="123"/>
      <c r="EQ346" s="123"/>
      <c r="ER346" s="123"/>
      <c r="ES346" s="123"/>
      <c r="ET346" s="123"/>
      <c r="EU346" s="123"/>
      <c r="EV346" s="123"/>
      <c r="EW346" s="123"/>
      <c r="EX346" s="123"/>
      <c r="EY346" s="123"/>
      <c r="EZ346" s="123"/>
      <c r="FA346" s="123"/>
      <c r="FB346" s="123"/>
      <c r="FC346" s="123"/>
      <c r="FD346" s="123"/>
      <c r="FE346" s="123"/>
      <c r="FF346" s="123"/>
      <c r="FG346" s="123"/>
      <c r="FH346" s="123"/>
      <c r="FI346" s="123"/>
      <c r="FJ346" s="123"/>
      <c r="FK346" s="123"/>
      <c r="FL346" s="123"/>
      <c r="FM346" s="123"/>
      <c r="FN346" s="123"/>
      <c r="FO346" s="123"/>
      <c r="FP346" s="123"/>
      <c r="FQ346" s="123"/>
      <c r="FR346" s="123"/>
      <c r="FS346" s="123"/>
      <c r="FT346" s="123"/>
      <c r="FU346" s="123"/>
      <c r="FV346" s="123"/>
      <c r="FW346" s="123"/>
      <c r="FX346" s="123"/>
      <c r="FY346" s="123"/>
      <c r="FZ346" s="123"/>
      <c r="GA346" s="123"/>
      <c r="GB346" s="123"/>
      <c r="GC346" s="123"/>
      <c r="GD346" s="123"/>
      <c r="GE346" s="123"/>
      <c r="GF346" s="123"/>
      <c r="GG346" s="123"/>
      <c r="GH346" s="123"/>
      <c r="GI346" s="123"/>
      <c r="GJ346" s="123"/>
      <c r="GK346" s="123"/>
      <c r="GL346" s="123"/>
      <c r="GM346" s="123"/>
      <c r="GN346" s="123"/>
      <c r="GO346" s="123"/>
      <c r="GP346" s="123"/>
      <c r="GQ346" s="123"/>
      <c r="GR346" s="123"/>
      <c r="GS346" s="123"/>
      <c r="GT346" s="123"/>
      <c r="GU346" s="123"/>
      <c r="GV346" s="123"/>
      <c r="GW346" s="123"/>
      <c r="GX346" s="123"/>
      <c r="GY346" s="123"/>
      <c r="GZ346" s="123"/>
      <c r="HA346" s="123"/>
      <c r="HB346" s="123"/>
      <c r="HC346" s="123"/>
      <c r="HD346" s="123"/>
      <c r="HE346" s="123"/>
      <c r="HF346" s="123"/>
      <c r="HG346" s="123"/>
      <c r="HH346" s="123"/>
      <c r="HI346" s="123"/>
      <c r="HJ346" s="123"/>
    </row>
    <row r="347" spans="1:218" s="124" customFormat="1" ht="56.5" x14ac:dyDescent="1.05">
      <c r="A347" s="126"/>
      <c r="B347" s="127"/>
      <c r="C347" s="127"/>
      <c r="D347" s="126"/>
      <c r="E347" s="126"/>
      <c r="F347" s="128"/>
      <c r="G347" s="128"/>
      <c r="H347" s="128"/>
      <c r="I347" s="128"/>
      <c r="J347" s="128"/>
      <c r="K347" s="128"/>
      <c r="L347" s="129">
        <v>63200</v>
      </c>
      <c r="M347" s="130">
        <v>4000</v>
      </c>
      <c r="N347" s="129">
        <v>8000</v>
      </c>
      <c r="O347" s="129">
        <v>38400</v>
      </c>
      <c r="P347" s="129">
        <v>68000</v>
      </c>
      <c r="Q347" s="130">
        <v>84000</v>
      </c>
      <c r="R347" s="129">
        <v>76000</v>
      </c>
      <c r="S347" s="130">
        <v>84000</v>
      </c>
      <c r="T347" s="130">
        <v>80000</v>
      </c>
      <c r="U347" s="130">
        <v>8800</v>
      </c>
      <c r="V347" s="130">
        <v>7200</v>
      </c>
      <c r="W347" s="130">
        <v>39200</v>
      </c>
      <c r="X347" s="131">
        <v>6400</v>
      </c>
      <c r="Y347" s="130">
        <v>16000</v>
      </c>
      <c r="Z347" s="131">
        <v>6500</v>
      </c>
      <c r="AA347" s="130">
        <v>6000</v>
      </c>
      <c r="AB347" s="130">
        <v>84000</v>
      </c>
      <c r="AC347" s="129">
        <v>76000</v>
      </c>
      <c r="AD347" s="129">
        <v>76000</v>
      </c>
      <c r="AE347" s="132"/>
      <c r="AF347" s="126"/>
      <c r="AG347" s="122"/>
      <c r="AH347" s="122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  <c r="EB347" s="123"/>
      <c r="EC347" s="123"/>
      <c r="ED347" s="123"/>
      <c r="EE347" s="123"/>
      <c r="EF347" s="123"/>
      <c r="EG347" s="123"/>
      <c r="EH347" s="123"/>
      <c r="EI347" s="123"/>
      <c r="EJ347" s="123"/>
      <c r="EK347" s="123"/>
      <c r="EL347" s="123"/>
      <c r="EM347" s="123"/>
      <c r="EN347" s="123"/>
      <c r="EO347" s="123"/>
      <c r="EP347" s="123"/>
      <c r="EQ347" s="123"/>
      <c r="ER347" s="123"/>
      <c r="ES347" s="123"/>
      <c r="ET347" s="123"/>
      <c r="EU347" s="123"/>
      <c r="EV347" s="123"/>
      <c r="EW347" s="123"/>
      <c r="EX347" s="123"/>
      <c r="EY347" s="123"/>
      <c r="EZ347" s="123"/>
      <c r="FA347" s="123"/>
      <c r="FB347" s="123"/>
      <c r="FC347" s="123"/>
      <c r="FD347" s="123"/>
      <c r="FE347" s="123"/>
      <c r="FF347" s="123"/>
      <c r="FG347" s="123"/>
      <c r="FH347" s="123"/>
      <c r="FI347" s="123"/>
      <c r="FJ347" s="123"/>
      <c r="FK347" s="123"/>
      <c r="FL347" s="123"/>
      <c r="FM347" s="123"/>
      <c r="FN347" s="123"/>
      <c r="FO347" s="123"/>
      <c r="FP347" s="123"/>
      <c r="FQ347" s="123"/>
      <c r="FR347" s="123"/>
      <c r="FS347" s="123"/>
      <c r="FT347" s="123"/>
      <c r="FU347" s="123"/>
      <c r="FV347" s="123"/>
      <c r="FW347" s="123"/>
      <c r="FX347" s="123"/>
      <c r="FY347" s="123"/>
      <c r="FZ347" s="123"/>
      <c r="GA347" s="123"/>
      <c r="GB347" s="123"/>
      <c r="GC347" s="123"/>
      <c r="GD347" s="123"/>
      <c r="GE347" s="123"/>
      <c r="GF347" s="123"/>
      <c r="GG347" s="123"/>
      <c r="GH347" s="123"/>
      <c r="GI347" s="123"/>
      <c r="GJ347" s="123"/>
      <c r="GK347" s="123"/>
      <c r="GL347" s="123"/>
      <c r="GM347" s="123"/>
      <c r="GN347" s="123"/>
      <c r="GO347" s="123"/>
      <c r="GP347" s="123"/>
      <c r="GQ347" s="123"/>
      <c r="GR347" s="123"/>
      <c r="GS347" s="123"/>
      <c r="GT347" s="123"/>
      <c r="GU347" s="123"/>
      <c r="GV347" s="123"/>
      <c r="GW347" s="123"/>
      <c r="GX347" s="123"/>
      <c r="GY347" s="123"/>
      <c r="GZ347" s="123"/>
      <c r="HA347" s="123"/>
      <c r="HB347" s="123"/>
      <c r="HC347" s="123"/>
      <c r="HD347" s="123"/>
      <c r="HE347" s="123"/>
      <c r="HF347" s="123"/>
      <c r="HG347" s="123"/>
      <c r="HH347" s="123"/>
      <c r="HI347" s="123"/>
      <c r="HJ347" s="123"/>
    </row>
    <row r="348" spans="1:218" s="141" customFormat="1" ht="150" customHeight="1" x14ac:dyDescent="1.05">
      <c r="A348" s="142">
        <v>16</v>
      </c>
      <c r="B348" s="134" t="s">
        <v>575</v>
      </c>
      <c r="C348" s="142">
        <v>331780</v>
      </c>
      <c r="D348" s="142">
        <v>332034</v>
      </c>
      <c r="E348" s="142"/>
      <c r="F348" s="143">
        <v>7</v>
      </c>
      <c r="G348" s="143">
        <v>12</v>
      </c>
      <c r="H348" s="143">
        <v>13</v>
      </c>
      <c r="I348" s="143">
        <v>17</v>
      </c>
      <c r="J348" s="143"/>
      <c r="K348" s="143"/>
      <c r="L348" s="144"/>
      <c r="M348" s="145"/>
      <c r="N348" s="145"/>
      <c r="O348" s="145"/>
      <c r="P348" s="144"/>
      <c r="Q348" s="145"/>
      <c r="R348" s="144"/>
      <c r="S348" s="144"/>
      <c r="T348" s="145"/>
      <c r="U348" s="145"/>
      <c r="V348" s="145"/>
      <c r="W348" s="145"/>
      <c r="X348" s="145"/>
      <c r="Y348" s="145">
        <v>12</v>
      </c>
      <c r="Z348" s="145"/>
      <c r="AA348" s="145"/>
      <c r="AB348" s="145"/>
      <c r="AC348" s="145"/>
      <c r="AD348" s="145"/>
      <c r="AE348" s="145"/>
      <c r="AF348" s="144" t="s">
        <v>366</v>
      </c>
      <c r="AG348" s="146">
        <f t="shared" ref="AG348:AG352" si="18">D348-C348</f>
        <v>254</v>
      </c>
      <c r="AH348" s="146">
        <v>254</v>
      </c>
    </row>
    <row r="349" spans="1:218" s="141" customFormat="1" ht="150" customHeight="1" x14ac:dyDescent="1.05">
      <c r="A349" s="142">
        <v>18</v>
      </c>
      <c r="B349" s="147" t="s">
        <v>577</v>
      </c>
      <c r="C349" s="135">
        <v>332315</v>
      </c>
      <c r="D349" s="142">
        <v>332335</v>
      </c>
      <c r="E349" s="142"/>
      <c r="F349" s="143">
        <v>7</v>
      </c>
      <c r="G349" s="143">
        <v>12</v>
      </c>
      <c r="H349" s="143">
        <v>13</v>
      </c>
      <c r="I349" s="143">
        <v>17</v>
      </c>
      <c r="J349" s="143"/>
      <c r="K349" s="143"/>
      <c r="L349" s="144"/>
      <c r="M349" s="145"/>
      <c r="N349" s="145">
        <v>1</v>
      </c>
      <c r="O349" s="148"/>
      <c r="P349" s="144"/>
      <c r="Q349" s="145"/>
      <c r="R349" s="144"/>
      <c r="S349" s="144"/>
      <c r="T349" s="145"/>
      <c r="U349" s="145"/>
      <c r="V349" s="145"/>
      <c r="W349" s="145"/>
      <c r="X349" s="148"/>
      <c r="Y349" s="148"/>
      <c r="Z349" s="148"/>
      <c r="AA349" s="148"/>
      <c r="AB349" s="145"/>
      <c r="AC349" s="145"/>
      <c r="AD349" s="145"/>
      <c r="AE349" s="145"/>
      <c r="AF349" s="144" t="s">
        <v>655</v>
      </c>
      <c r="AG349" s="146">
        <f t="shared" si="18"/>
        <v>20</v>
      </c>
      <c r="AH349" s="146">
        <v>20</v>
      </c>
    </row>
    <row r="350" spans="1:218" s="141" customFormat="1" ht="150" customHeight="1" x14ac:dyDescent="1.05">
      <c r="A350" s="142">
        <v>19</v>
      </c>
      <c r="B350" s="134" t="s">
        <v>584</v>
      </c>
      <c r="C350" s="135"/>
      <c r="D350" s="142"/>
      <c r="E350" s="142"/>
      <c r="F350" s="143">
        <v>7</v>
      </c>
      <c r="G350" s="143">
        <v>12</v>
      </c>
      <c r="H350" s="143">
        <v>14</v>
      </c>
      <c r="I350" s="143">
        <v>17</v>
      </c>
      <c r="J350" s="143"/>
      <c r="K350" s="143"/>
      <c r="L350" s="144"/>
      <c r="M350" s="145"/>
      <c r="N350" s="145"/>
      <c r="O350" s="148"/>
      <c r="P350" s="144"/>
      <c r="Q350" s="145">
        <v>1</v>
      </c>
      <c r="R350" s="144"/>
      <c r="S350" s="144"/>
      <c r="T350" s="145"/>
      <c r="U350" s="145"/>
      <c r="V350" s="145"/>
      <c r="W350" s="145"/>
      <c r="X350" s="148"/>
      <c r="Y350" s="148"/>
      <c r="Z350" s="148"/>
      <c r="AA350" s="148"/>
      <c r="AB350" s="145"/>
      <c r="AC350" s="145">
        <v>5</v>
      </c>
      <c r="AD350" s="145"/>
      <c r="AE350" s="145"/>
      <c r="AF350" s="144" t="s">
        <v>692</v>
      </c>
      <c r="AG350" s="146">
        <f t="shared" si="18"/>
        <v>0</v>
      </c>
      <c r="AH350" s="146">
        <v>20</v>
      </c>
    </row>
    <row r="351" spans="1:218" s="141" customFormat="1" ht="150" customHeight="1" x14ac:dyDescent="1.05">
      <c r="A351" s="142">
        <v>19</v>
      </c>
      <c r="B351" s="134" t="s">
        <v>585</v>
      </c>
      <c r="C351" s="135"/>
      <c r="D351" s="142"/>
      <c r="E351" s="142"/>
      <c r="F351" s="143">
        <v>7</v>
      </c>
      <c r="G351" s="143">
        <v>12</v>
      </c>
      <c r="H351" s="143">
        <v>13</v>
      </c>
      <c r="I351" s="143">
        <v>17</v>
      </c>
      <c r="J351" s="143"/>
      <c r="K351" s="143"/>
      <c r="L351" s="144"/>
      <c r="M351" s="145"/>
      <c r="N351" s="145"/>
      <c r="O351" s="148"/>
      <c r="P351" s="144"/>
      <c r="Q351" s="145"/>
      <c r="R351" s="144"/>
      <c r="S351" s="144"/>
      <c r="T351" s="145">
        <v>1</v>
      </c>
      <c r="U351" s="145"/>
      <c r="V351" s="145"/>
      <c r="W351" s="145"/>
      <c r="X351" s="148"/>
      <c r="Y351" s="148"/>
      <c r="Z351" s="148"/>
      <c r="AA351" s="148"/>
      <c r="AB351" s="145"/>
      <c r="AC351" s="145"/>
      <c r="AD351" s="145"/>
      <c r="AE351" s="145"/>
      <c r="AF351" s="144" t="s">
        <v>731</v>
      </c>
      <c r="AG351" s="146">
        <f t="shared" si="18"/>
        <v>0</v>
      </c>
      <c r="AH351" s="146">
        <v>20</v>
      </c>
    </row>
    <row r="352" spans="1:218" s="141" customFormat="1" ht="150" customHeight="1" x14ac:dyDescent="1.05">
      <c r="A352" s="142">
        <v>19</v>
      </c>
      <c r="B352" s="134" t="s">
        <v>588</v>
      </c>
      <c r="C352" s="135"/>
      <c r="D352" s="142"/>
      <c r="E352" s="142"/>
      <c r="F352" s="143">
        <v>7</v>
      </c>
      <c r="G352" s="143">
        <v>12</v>
      </c>
      <c r="H352" s="143">
        <v>13</v>
      </c>
      <c r="I352" s="143">
        <v>17</v>
      </c>
      <c r="J352" s="143"/>
      <c r="K352" s="143"/>
      <c r="L352" s="144"/>
      <c r="M352" s="145"/>
      <c r="N352" s="145"/>
      <c r="O352" s="148"/>
      <c r="P352" s="144"/>
      <c r="Q352" s="145"/>
      <c r="R352" s="144"/>
      <c r="S352" s="144"/>
      <c r="T352" s="145">
        <v>1</v>
      </c>
      <c r="U352" s="145"/>
      <c r="V352" s="145"/>
      <c r="W352" s="145"/>
      <c r="X352" s="148"/>
      <c r="Y352" s="148"/>
      <c r="Z352" s="148"/>
      <c r="AA352" s="148"/>
      <c r="AB352" s="145"/>
      <c r="AC352" s="145"/>
      <c r="AD352" s="145"/>
      <c r="AE352" s="145"/>
      <c r="AF352" s="144" t="s">
        <v>745</v>
      </c>
      <c r="AG352" s="146">
        <f t="shared" si="18"/>
        <v>0</v>
      </c>
      <c r="AH352" s="146">
        <v>20</v>
      </c>
    </row>
    <row r="353" spans="1:218" s="141" customFormat="1" ht="150" customHeight="1" thickBot="1" x14ac:dyDescent="1.1000000000000001">
      <c r="A353" s="142">
        <v>19</v>
      </c>
      <c r="B353" s="134" t="s">
        <v>589</v>
      </c>
      <c r="C353" s="135"/>
      <c r="D353" s="142"/>
      <c r="E353" s="142"/>
      <c r="F353" s="143">
        <v>7</v>
      </c>
      <c r="G353" s="143">
        <v>12</v>
      </c>
      <c r="H353" s="143"/>
      <c r="I353" s="143"/>
      <c r="J353" s="143"/>
      <c r="K353" s="143"/>
      <c r="L353" s="144"/>
      <c r="M353" s="145"/>
      <c r="N353" s="145"/>
      <c r="O353" s="148"/>
      <c r="P353" s="144"/>
      <c r="Q353" s="145"/>
      <c r="R353" s="144"/>
      <c r="S353" s="144"/>
      <c r="T353" s="145"/>
      <c r="U353" s="145">
        <v>7</v>
      </c>
      <c r="V353" s="145"/>
      <c r="W353" s="145"/>
      <c r="X353" s="148"/>
      <c r="Y353" s="148"/>
      <c r="Z353" s="148"/>
      <c r="AA353" s="148"/>
      <c r="AB353" s="145"/>
      <c r="AC353" s="145"/>
      <c r="AD353" s="145"/>
      <c r="AE353" s="145"/>
      <c r="AF353" s="144" t="s">
        <v>748</v>
      </c>
      <c r="AG353" s="146">
        <f t="shared" ref="AG353" si="19">D353-C353</f>
        <v>0</v>
      </c>
      <c r="AH353" s="146">
        <v>20</v>
      </c>
    </row>
    <row r="354" spans="1:218" s="160" customFormat="1" ht="57.5" thickTop="1" thickBot="1" x14ac:dyDescent="1.1000000000000001">
      <c r="A354" s="350" t="s">
        <v>22</v>
      </c>
      <c r="B354" s="351"/>
      <c r="C354" s="150"/>
      <c r="D354" s="151"/>
      <c r="E354" s="152"/>
      <c r="F354" s="153"/>
      <c r="G354" s="154"/>
      <c r="H354" s="154"/>
      <c r="I354" s="154"/>
      <c r="J354" s="154"/>
      <c r="K354" s="155"/>
      <c r="L354" s="156">
        <f t="shared" ref="L354:AD354" si="20">SUM(L348:L353)</f>
        <v>0</v>
      </c>
      <c r="M354" s="157">
        <f t="shared" si="20"/>
        <v>0</v>
      </c>
      <c r="N354" s="158">
        <f t="shared" si="20"/>
        <v>1</v>
      </c>
      <c r="O354" s="158">
        <f t="shared" si="20"/>
        <v>0</v>
      </c>
      <c r="P354" s="156">
        <f t="shared" si="20"/>
        <v>0</v>
      </c>
      <c r="Q354" s="157">
        <f t="shared" si="20"/>
        <v>1</v>
      </c>
      <c r="R354" s="156">
        <f t="shared" si="20"/>
        <v>0</v>
      </c>
      <c r="S354" s="156">
        <f t="shared" si="20"/>
        <v>0</v>
      </c>
      <c r="T354" s="157">
        <f t="shared" si="20"/>
        <v>2</v>
      </c>
      <c r="U354" s="157">
        <f t="shared" si="20"/>
        <v>7</v>
      </c>
      <c r="V354" s="157">
        <f t="shared" si="20"/>
        <v>0</v>
      </c>
      <c r="W354" s="157">
        <f t="shared" si="20"/>
        <v>0</v>
      </c>
      <c r="X354" s="157">
        <f t="shared" si="20"/>
        <v>0</v>
      </c>
      <c r="Y354" s="157">
        <f t="shared" si="20"/>
        <v>12</v>
      </c>
      <c r="Z354" s="159">
        <f t="shared" si="20"/>
        <v>0</v>
      </c>
      <c r="AA354" s="159">
        <f t="shared" si="20"/>
        <v>0</v>
      </c>
      <c r="AB354" s="157">
        <f t="shared" si="20"/>
        <v>0</v>
      </c>
      <c r="AC354" s="157">
        <f t="shared" si="20"/>
        <v>5</v>
      </c>
      <c r="AD354" s="157">
        <f t="shared" si="20"/>
        <v>0</v>
      </c>
      <c r="AE354" s="156">
        <f>SUM(AE347:AE353)</f>
        <v>0</v>
      </c>
      <c r="AF354" s="156"/>
      <c r="AG354" s="146"/>
      <c r="AH354" s="146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141"/>
      <c r="BR354" s="141"/>
      <c r="BS354" s="141"/>
      <c r="BT354" s="141"/>
      <c r="BU354" s="141"/>
      <c r="BV354" s="141"/>
      <c r="BW354" s="141"/>
      <c r="BX354" s="141"/>
      <c r="BY354" s="141"/>
      <c r="BZ354" s="141"/>
      <c r="CA354" s="141"/>
      <c r="CB354" s="141"/>
      <c r="CC354" s="141"/>
      <c r="CD354" s="141"/>
      <c r="CE354" s="141"/>
      <c r="CF354" s="141"/>
      <c r="CG354" s="141"/>
      <c r="CH354" s="141"/>
      <c r="CI354" s="141"/>
      <c r="CJ354" s="141"/>
      <c r="CK354" s="141"/>
      <c r="CL354" s="141"/>
      <c r="CM354" s="141"/>
      <c r="CN354" s="141"/>
      <c r="CO354" s="141"/>
      <c r="CP354" s="141"/>
      <c r="CQ354" s="141"/>
      <c r="CR354" s="141"/>
      <c r="CS354" s="141"/>
      <c r="CT354" s="141"/>
      <c r="CU354" s="141"/>
      <c r="CV354" s="141"/>
      <c r="CW354" s="141"/>
      <c r="CX354" s="141"/>
      <c r="CY354" s="141"/>
      <c r="CZ354" s="141"/>
      <c r="DA354" s="141"/>
      <c r="DB354" s="141"/>
      <c r="DC354" s="141"/>
      <c r="DD354" s="141"/>
      <c r="DE354" s="141"/>
      <c r="DF354" s="141"/>
      <c r="DG354" s="141"/>
      <c r="DH354" s="141"/>
      <c r="DI354" s="141"/>
      <c r="DJ354" s="141"/>
      <c r="DK354" s="141"/>
      <c r="DL354" s="141"/>
      <c r="DM354" s="141"/>
      <c r="DN354" s="141"/>
      <c r="DO354" s="141"/>
      <c r="DP354" s="141"/>
      <c r="DQ354" s="141"/>
      <c r="DR354" s="141"/>
      <c r="DS354" s="141"/>
      <c r="DT354" s="141"/>
      <c r="DU354" s="141"/>
      <c r="DV354" s="141"/>
      <c r="DW354" s="141"/>
      <c r="DX354" s="141"/>
      <c r="DY354" s="141"/>
      <c r="DZ354" s="141"/>
      <c r="EA354" s="141"/>
      <c r="EB354" s="141"/>
      <c r="EC354" s="141"/>
      <c r="ED354" s="141"/>
      <c r="EE354" s="141"/>
      <c r="EF354" s="141"/>
      <c r="EG354" s="141"/>
      <c r="EH354" s="141"/>
      <c r="EI354" s="141"/>
      <c r="EJ354" s="141"/>
      <c r="EK354" s="141"/>
      <c r="EL354" s="141"/>
      <c r="EM354" s="141"/>
      <c r="EN354" s="141"/>
      <c r="EO354" s="141"/>
      <c r="EP354" s="141"/>
      <c r="EQ354" s="141"/>
      <c r="ER354" s="141"/>
      <c r="ES354" s="141"/>
      <c r="ET354" s="141"/>
      <c r="EU354" s="141"/>
      <c r="EV354" s="141"/>
      <c r="EW354" s="141"/>
      <c r="EX354" s="141"/>
      <c r="EY354" s="141"/>
      <c r="EZ354" s="141"/>
      <c r="FA354" s="141"/>
      <c r="FB354" s="141"/>
      <c r="FC354" s="141"/>
      <c r="FD354" s="141"/>
      <c r="FE354" s="141"/>
      <c r="FF354" s="141"/>
      <c r="FG354" s="141"/>
      <c r="FH354" s="141"/>
      <c r="FI354" s="141"/>
      <c r="FJ354" s="141"/>
      <c r="FK354" s="141"/>
      <c r="FL354" s="141"/>
      <c r="FM354" s="141"/>
      <c r="FN354" s="141"/>
      <c r="FO354" s="141"/>
      <c r="FP354" s="141"/>
      <c r="FQ354" s="141"/>
      <c r="FR354" s="141"/>
      <c r="FS354" s="141"/>
      <c r="FT354" s="141"/>
      <c r="FU354" s="141"/>
      <c r="FV354" s="141"/>
      <c r="FW354" s="141"/>
      <c r="FX354" s="141"/>
      <c r="FY354" s="141"/>
      <c r="FZ354" s="141"/>
      <c r="GA354" s="141"/>
      <c r="GB354" s="141"/>
      <c r="GC354" s="141"/>
      <c r="GD354" s="141"/>
      <c r="GE354" s="141"/>
      <c r="GF354" s="141"/>
      <c r="GG354" s="141"/>
      <c r="GH354" s="141"/>
      <c r="GI354" s="141"/>
      <c r="GJ354" s="141"/>
      <c r="GK354" s="141"/>
      <c r="GL354" s="141"/>
      <c r="GM354" s="141"/>
      <c r="GN354" s="141"/>
      <c r="GO354" s="141"/>
      <c r="GP354" s="141"/>
      <c r="GQ354" s="141"/>
      <c r="GR354" s="141"/>
      <c r="GS354" s="141"/>
      <c r="GT354" s="141"/>
      <c r="GU354" s="141"/>
      <c r="GV354" s="141"/>
      <c r="GW354" s="141"/>
      <c r="GX354" s="141"/>
      <c r="GY354" s="141"/>
      <c r="GZ354" s="141"/>
      <c r="HA354" s="141"/>
      <c r="HB354" s="141"/>
      <c r="HC354" s="141"/>
      <c r="HD354" s="141"/>
      <c r="HE354" s="141"/>
      <c r="HF354" s="141"/>
      <c r="HG354" s="141"/>
      <c r="HH354" s="141"/>
      <c r="HI354" s="141"/>
      <c r="HJ354" s="141"/>
    </row>
    <row r="355" spans="1:218" s="160" customFormat="1" ht="47.25" customHeight="1" thickTop="1" thickBot="1" x14ac:dyDescent="1.1000000000000001">
      <c r="A355" s="352"/>
      <c r="B355" s="353"/>
      <c r="C355" s="161"/>
      <c r="D355" s="162"/>
      <c r="E355" s="163"/>
      <c r="F355" s="356"/>
      <c r="G355" s="357"/>
      <c r="H355" s="357"/>
      <c r="I355" s="357"/>
      <c r="J355" s="357"/>
      <c r="K355" s="162"/>
      <c r="L355" s="348" t="s">
        <v>494</v>
      </c>
      <c r="M355" s="340" t="s">
        <v>46</v>
      </c>
      <c r="N355" s="348" t="s">
        <v>313</v>
      </c>
      <c r="O355" s="340" t="s">
        <v>48</v>
      </c>
      <c r="P355" s="340" t="s">
        <v>35</v>
      </c>
      <c r="Q355" s="358" t="s">
        <v>28</v>
      </c>
      <c r="R355" s="340" t="s">
        <v>53</v>
      </c>
      <c r="S355" s="340" t="s">
        <v>57</v>
      </c>
      <c r="T355" s="340" t="s">
        <v>58</v>
      </c>
      <c r="U355" s="340" t="s">
        <v>34</v>
      </c>
      <c r="V355" s="340" t="s">
        <v>333</v>
      </c>
      <c r="W355" s="340" t="s">
        <v>634</v>
      </c>
      <c r="X355" s="348" t="s">
        <v>193</v>
      </c>
      <c r="Y355" s="340" t="s">
        <v>532</v>
      </c>
      <c r="Z355" s="348" t="s">
        <v>33</v>
      </c>
      <c r="AA355" s="340" t="s">
        <v>141</v>
      </c>
      <c r="AB355" s="340" t="s">
        <v>200</v>
      </c>
      <c r="AC355" s="340" t="s">
        <v>535</v>
      </c>
      <c r="AD355" s="340" t="s">
        <v>403</v>
      </c>
      <c r="AE355" s="342"/>
      <c r="AF355" s="340" t="s">
        <v>23</v>
      </c>
      <c r="AG355" s="146"/>
      <c r="AH355" s="146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141"/>
      <c r="BP355" s="141"/>
      <c r="BQ355" s="141"/>
      <c r="BR355" s="141"/>
      <c r="BS355" s="141"/>
      <c r="BT355" s="141"/>
      <c r="BU355" s="141"/>
      <c r="BV355" s="141"/>
      <c r="BW355" s="141"/>
      <c r="BX355" s="141"/>
      <c r="BY355" s="141"/>
      <c r="BZ355" s="141"/>
      <c r="CA355" s="141"/>
      <c r="CB355" s="141"/>
      <c r="CC355" s="141"/>
      <c r="CD355" s="141"/>
      <c r="CE355" s="141"/>
      <c r="CF355" s="141"/>
      <c r="CG355" s="141"/>
      <c r="CH355" s="141"/>
      <c r="CI355" s="141"/>
      <c r="CJ355" s="141"/>
      <c r="CK355" s="141"/>
      <c r="CL355" s="141"/>
      <c r="CM355" s="141"/>
      <c r="CN355" s="141"/>
      <c r="CO355" s="141"/>
      <c r="CP355" s="141"/>
      <c r="CQ355" s="141"/>
      <c r="CR355" s="141"/>
      <c r="CS355" s="141"/>
      <c r="CT355" s="141"/>
      <c r="CU355" s="141"/>
      <c r="CV355" s="141"/>
      <c r="CW355" s="141"/>
      <c r="CX355" s="141"/>
      <c r="CY355" s="141"/>
      <c r="CZ355" s="141"/>
      <c r="DA355" s="141"/>
      <c r="DB355" s="141"/>
      <c r="DC355" s="141"/>
      <c r="DD355" s="141"/>
      <c r="DE355" s="141"/>
      <c r="DF355" s="141"/>
      <c r="DG355" s="141"/>
      <c r="DH355" s="141"/>
      <c r="DI355" s="141"/>
      <c r="DJ355" s="141"/>
      <c r="DK355" s="141"/>
      <c r="DL355" s="141"/>
      <c r="DM355" s="141"/>
      <c r="DN355" s="141"/>
      <c r="DO355" s="141"/>
      <c r="DP355" s="141"/>
      <c r="DQ355" s="141"/>
      <c r="DR355" s="141"/>
      <c r="DS355" s="141"/>
      <c r="DT355" s="141"/>
      <c r="DU355" s="141"/>
      <c r="DV355" s="141"/>
      <c r="DW355" s="141"/>
      <c r="DX355" s="141"/>
      <c r="DY355" s="141"/>
      <c r="DZ355" s="141"/>
      <c r="EA355" s="141"/>
      <c r="EB355" s="141"/>
      <c r="EC355" s="141"/>
      <c r="ED355" s="141"/>
      <c r="EE355" s="141"/>
      <c r="EF355" s="141"/>
      <c r="EG355" s="141"/>
      <c r="EH355" s="141"/>
      <c r="EI355" s="141"/>
      <c r="EJ355" s="141"/>
      <c r="EK355" s="141"/>
      <c r="EL355" s="141"/>
      <c r="EM355" s="141"/>
      <c r="EN355" s="141"/>
      <c r="EO355" s="141"/>
      <c r="EP355" s="141"/>
      <c r="EQ355" s="141"/>
      <c r="ER355" s="141"/>
      <c r="ES355" s="141"/>
      <c r="ET355" s="141"/>
      <c r="EU355" s="141"/>
      <c r="EV355" s="141"/>
      <c r="EW355" s="141"/>
      <c r="EX355" s="141"/>
      <c r="EY355" s="141"/>
      <c r="EZ355" s="141"/>
      <c r="FA355" s="141"/>
      <c r="FB355" s="141"/>
      <c r="FC355" s="141"/>
      <c r="FD355" s="141"/>
      <c r="FE355" s="141"/>
      <c r="FF355" s="141"/>
      <c r="FG355" s="141"/>
      <c r="FH355" s="141"/>
      <c r="FI355" s="141"/>
      <c r="FJ355" s="141"/>
      <c r="FK355" s="141"/>
      <c r="FL355" s="141"/>
      <c r="FM355" s="141"/>
      <c r="FN355" s="141"/>
      <c r="FO355" s="141"/>
      <c r="FP355" s="141"/>
      <c r="FQ355" s="141"/>
      <c r="FR355" s="141"/>
      <c r="FS355" s="141"/>
      <c r="FT355" s="141"/>
      <c r="FU355" s="141"/>
      <c r="FV355" s="141"/>
      <c r="FW355" s="141"/>
      <c r="FX355" s="141"/>
      <c r="FY355" s="141"/>
      <c r="FZ355" s="141"/>
      <c r="GA355" s="141"/>
      <c r="GB355" s="141"/>
      <c r="GC355" s="141"/>
      <c r="GD355" s="141"/>
      <c r="GE355" s="141"/>
      <c r="GF355" s="141"/>
      <c r="GG355" s="141"/>
      <c r="GH355" s="141"/>
      <c r="GI355" s="141"/>
      <c r="GJ355" s="141"/>
      <c r="GK355" s="141"/>
      <c r="GL355" s="141"/>
      <c r="GM355" s="141"/>
      <c r="GN355" s="141"/>
      <c r="GO355" s="141"/>
      <c r="GP355" s="141"/>
      <c r="GQ355" s="141"/>
      <c r="GR355" s="141"/>
      <c r="GS355" s="141"/>
      <c r="GT355" s="141"/>
      <c r="GU355" s="141"/>
      <c r="GV355" s="141"/>
      <c r="GW355" s="141"/>
      <c r="GX355" s="141"/>
      <c r="GY355" s="141"/>
      <c r="GZ355" s="141"/>
      <c r="HA355" s="141"/>
      <c r="HB355" s="141"/>
      <c r="HC355" s="141"/>
      <c r="HD355" s="141"/>
      <c r="HE355" s="141"/>
      <c r="HF355" s="141"/>
      <c r="HG355" s="141"/>
      <c r="HH355" s="141"/>
      <c r="HI355" s="141"/>
      <c r="HJ355" s="141"/>
    </row>
    <row r="356" spans="1:218" s="160" customFormat="1" ht="183.75" customHeight="1" thickTop="1" x14ac:dyDescent="1.05">
      <c r="A356" s="352"/>
      <c r="B356" s="353"/>
      <c r="C356" s="161"/>
      <c r="D356" s="162"/>
      <c r="E356" s="163"/>
      <c r="F356" s="164"/>
      <c r="G356" s="344"/>
      <c r="H356" s="344"/>
      <c r="I356" s="344"/>
      <c r="J356" s="344"/>
      <c r="K356" s="163"/>
      <c r="L356" s="349"/>
      <c r="M356" s="341"/>
      <c r="N356" s="349"/>
      <c r="O356" s="341"/>
      <c r="P356" s="341"/>
      <c r="Q356" s="359"/>
      <c r="R356" s="341"/>
      <c r="S356" s="341"/>
      <c r="T356" s="341"/>
      <c r="U356" s="341"/>
      <c r="V356" s="341"/>
      <c r="W356" s="341"/>
      <c r="X356" s="349"/>
      <c r="Y356" s="341"/>
      <c r="Z356" s="349"/>
      <c r="AA356" s="341"/>
      <c r="AB356" s="341"/>
      <c r="AC356" s="341"/>
      <c r="AD356" s="341"/>
      <c r="AE356" s="343"/>
      <c r="AF356" s="341"/>
      <c r="AG356" s="146"/>
      <c r="AH356" s="146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141"/>
      <c r="BR356" s="141"/>
      <c r="BS356" s="141"/>
      <c r="BT356" s="141"/>
      <c r="BU356" s="141"/>
      <c r="BV356" s="141"/>
      <c r="BW356" s="141"/>
      <c r="BX356" s="141"/>
      <c r="BY356" s="141"/>
      <c r="BZ356" s="141"/>
      <c r="CA356" s="141"/>
      <c r="CB356" s="141"/>
      <c r="CC356" s="141"/>
      <c r="CD356" s="141"/>
      <c r="CE356" s="141"/>
      <c r="CF356" s="141"/>
      <c r="CG356" s="141"/>
      <c r="CH356" s="141"/>
      <c r="CI356" s="141"/>
      <c r="CJ356" s="141"/>
      <c r="CK356" s="141"/>
      <c r="CL356" s="141"/>
      <c r="CM356" s="141"/>
      <c r="CN356" s="141"/>
      <c r="CO356" s="141"/>
      <c r="CP356" s="141"/>
      <c r="CQ356" s="141"/>
      <c r="CR356" s="141"/>
      <c r="CS356" s="141"/>
      <c r="CT356" s="141"/>
      <c r="CU356" s="141"/>
      <c r="CV356" s="141"/>
      <c r="CW356" s="141"/>
      <c r="CX356" s="141"/>
      <c r="CY356" s="141"/>
      <c r="CZ356" s="141"/>
      <c r="DA356" s="141"/>
      <c r="DB356" s="141"/>
      <c r="DC356" s="141"/>
      <c r="DD356" s="141"/>
      <c r="DE356" s="141"/>
      <c r="DF356" s="141"/>
      <c r="DG356" s="141"/>
      <c r="DH356" s="141"/>
      <c r="DI356" s="141"/>
      <c r="DJ356" s="141"/>
      <c r="DK356" s="141"/>
      <c r="DL356" s="141"/>
      <c r="DM356" s="141"/>
      <c r="DN356" s="141"/>
      <c r="DO356" s="141"/>
      <c r="DP356" s="141"/>
      <c r="DQ356" s="141"/>
      <c r="DR356" s="141"/>
      <c r="DS356" s="141"/>
      <c r="DT356" s="141"/>
      <c r="DU356" s="141"/>
      <c r="DV356" s="141"/>
      <c r="DW356" s="141"/>
      <c r="DX356" s="141"/>
      <c r="DY356" s="141"/>
      <c r="DZ356" s="141"/>
      <c r="EA356" s="141"/>
      <c r="EB356" s="141"/>
      <c r="EC356" s="141"/>
      <c r="ED356" s="141"/>
      <c r="EE356" s="141"/>
      <c r="EF356" s="141"/>
      <c r="EG356" s="141"/>
      <c r="EH356" s="141"/>
      <c r="EI356" s="141"/>
      <c r="EJ356" s="141"/>
      <c r="EK356" s="141"/>
      <c r="EL356" s="141"/>
      <c r="EM356" s="141"/>
      <c r="EN356" s="141"/>
      <c r="EO356" s="141"/>
      <c r="EP356" s="141"/>
      <c r="EQ356" s="141"/>
      <c r="ER356" s="141"/>
      <c r="ES356" s="141"/>
      <c r="ET356" s="141"/>
      <c r="EU356" s="141"/>
      <c r="EV356" s="141"/>
      <c r="EW356" s="141"/>
      <c r="EX356" s="141"/>
      <c r="EY356" s="141"/>
      <c r="EZ356" s="141"/>
      <c r="FA356" s="141"/>
      <c r="FB356" s="141"/>
      <c r="FC356" s="141"/>
      <c r="FD356" s="141"/>
      <c r="FE356" s="141"/>
      <c r="FF356" s="141"/>
      <c r="FG356" s="141"/>
      <c r="FH356" s="141"/>
      <c r="FI356" s="141"/>
      <c r="FJ356" s="141"/>
      <c r="FK356" s="141"/>
      <c r="FL356" s="141"/>
      <c r="FM356" s="141"/>
      <c r="FN356" s="141"/>
      <c r="FO356" s="141"/>
      <c r="FP356" s="141"/>
      <c r="FQ356" s="141"/>
      <c r="FR356" s="141"/>
      <c r="FS356" s="141"/>
      <c r="FT356" s="141"/>
      <c r="FU356" s="141"/>
      <c r="FV356" s="141"/>
      <c r="FW356" s="141"/>
      <c r="FX356" s="141"/>
      <c r="FY356" s="141"/>
      <c r="FZ356" s="141"/>
      <c r="GA356" s="141"/>
      <c r="GB356" s="141"/>
      <c r="GC356" s="141"/>
      <c r="GD356" s="141"/>
      <c r="GE356" s="141"/>
      <c r="GF356" s="141"/>
      <c r="GG356" s="141"/>
      <c r="GH356" s="141"/>
      <c r="GI356" s="141"/>
      <c r="GJ356" s="141"/>
      <c r="GK356" s="141"/>
      <c r="GL356" s="141"/>
      <c r="GM356" s="141"/>
      <c r="GN356" s="141"/>
      <c r="GO356" s="141"/>
      <c r="GP356" s="141"/>
      <c r="GQ356" s="141"/>
      <c r="GR356" s="141"/>
      <c r="GS356" s="141"/>
      <c r="GT356" s="141"/>
      <c r="GU356" s="141"/>
      <c r="GV356" s="141"/>
      <c r="GW356" s="141"/>
      <c r="GX356" s="141"/>
      <c r="GY356" s="141"/>
      <c r="GZ356" s="141"/>
      <c r="HA356" s="141"/>
      <c r="HB356" s="141"/>
      <c r="HC356" s="141"/>
      <c r="HD356" s="141"/>
      <c r="HE356" s="141"/>
      <c r="HF356" s="141"/>
      <c r="HG356" s="141"/>
      <c r="HH356" s="141"/>
      <c r="HI356" s="141"/>
      <c r="HJ356" s="141"/>
    </row>
    <row r="357" spans="1:218" s="160" customFormat="1" ht="56.5" x14ac:dyDescent="1.05">
      <c r="A357" s="354"/>
      <c r="B357" s="355"/>
      <c r="C357" s="165"/>
      <c r="D357" s="166"/>
      <c r="E357" s="167"/>
      <c r="F357" s="345"/>
      <c r="G357" s="346"/>
      <c r="H357" s="346"/>
      <c r="I357" s="346"/>
      <c r="J357" s="346"/>
      <c r="K357" s="347"/>
      <c r="L357" s="169">
        <f>L354*63200</f>
        <v>0</v>
      </c>
      <c r="M357" s="169">
        <f>M354*4000</f>
        <v>0</v>
      </c>
      <c r="N357" s="168">
        <f>N354*8000</f>
        <v>8000</v>
      </c>
      <c r="O357" s="170">
        <f>O354*38400</f>
        <v>0</v>
      </c>
      <c r="P357" s="168">
        <f>P354*68000</f>
        <v>0</v>
      </c>
      <c r="Q357" s="171">
        <f>Q354*84000</f>
        <v>84000</v>
      </c>
      <c r="R357" s="168">
        <f>R354*76000</f>
        <v>0</v>
      </c>
      <c r="S357" s="169">
        <f>S354*84000</f>
        <v>0</v>
      </c>
      <c r="T357" s="169">
        <f>T354*80000</f>
        <v>160000</v>
      </c>
      <c r="U357" s="169">
        <f>U354*8800</f>
        <v>61600</v>
      </c>
      <c r="V357" s="169">
        <f>V354*7200</f>
        <v>0</v>
      </c>
      <c r="W357" s="169">
        <f>W354*39200</f>
        <v>0</v>
      </c>
      <c r="X357" s="172">
        <f>X354*6400</f>
        <v>0</v>
      </c>
      <c r="Y357" s="169">
        <f>Y354*16000</f>
        <v>192000</v>
      </c>
      <c r="Z357" s="172">
        <f>Z354*6500</f>
        <v>0</v>
      </c>
      <c r="AA357" s="169">
        <f>AA354*6000</f>
        <v>0</v>
      </c>
      <c r="AB357" s="169"/>
      <c r="AC357" s="169"/>
      <c r="AD357" s="168">
        <f>0*76000</f>
        <v>0</v>
      </c>
      <c r="AE357" s="173"/>
      <c r="AF357" s="168">
        <f>SUM(L357:AD357)</f>
        <v>505600</v>
      </c>
      <c r="AG357" s="146"/>
      <c r="AH357" s="196"/>
    </row>
  </sheetData>
  <mergeCells count="591">
    <mergeCell ref="AB324:AB325"/>
    <mergeCell ref="AC324:AC325"/>
    <mergeCell ref="AD324:AD325"/>
    <mergeCell ref="AE324:AE325"/>
    <mergeCell ref="AF324:AF325"/>
    <mergeCell ref="G325:J325"/>
    <mergeCell ref="F326:K326"/>
    <mergeCell ref="S324:S325"/>
    <mergeCell ref="T324:T325"/>
    <mergeCell ref="U324:U325"/>
    <mergeCell ref="V324:V325"/>
    <mergeCell ref="W324:W325"/>
    <mergeCell ref="X324:X325"/>
    <mergeCell ref="Y324:Y325"/>
    <mergeCell ref="Z324:Z325"/>
    <mergeCell ref="AA324:AA325"/>
    <mergeCell ref="A323:B326"/>
    <mergeCell ref="F324:J324"/>
    <mergeCell ref="L324:L325"/>
    <mergeCell ref="M324:M325"/>
    <mergeCell ref="N324:N325"/>
    <mergeCell ref="O324:O325"/>
    <mergeCell ref="P324:P325"/>
    <mergeCell ref="Q324:Q325"/>
    <mergeCell ref="R324:R325"/>
    <mergeCell ref="AE295:AE297"/>
    <mergeCell ref="AF295:AF297"/>
    <mergeCell ref="C296:C297"/>
    <mergeCell ref="D296:D297"/>
    <mergeCell ref="E296:E297"/>
    <mergeCell ref="F296:K296"/>
    <mergeCell ref="L296:L297"/>
    <mergeCell ref="M296:M297"/>
    <mergeCell ref="N296:N297"/>
    <mergeCell ref="O296:O297"/>
    <mergeCell ref="P296:P297"/>
    <mergeCell ref="Q296:Q297"/>
    <mergeCell ref="R296:R297"/>
    <mergeCell ref="S296:S297"/>
    <mergeCell ref="T296:T297"/>
    <mergeCell ref="U296:U297"/>
    <mergeCell ref="V296:V297"/>
    <mergeCell ref="W296:W297"/>
    <mergeCell ref="X296:X297"/>
    <mergeCell ref="Y296:Y297"/>
    <mergeCell ref="Z296:Z297"/>
    <mergeCell ref="AA296:AA297"/>
    <mergeCell ref="AB296:AB297"/>
    <mergeCell ref="AC296:AC297"/>
    <mergeCell ref="A292:B292"/>
    <mergeCell ref="A293:B293"/>
    <mergeCell ref="I293:R293"/>
    <mergeCell ref="A294:B294"/>
    <mergeCell ref="A295:A297"/>
    <mergeCell ref="B295:B297"/>
    <mergeCell ref="C295:D295"/>
    <mergeCell ref="F295:K295"/>
    <mergeCell ref="L295:AD295"/>
    <mergeCell ref="AD296:AD297"/>
    <mergeCell ref="AC289:AC290"/>
    <mergeCell ref="AD289:AD290"/>
    <mergeCell ref="AE289:AE290"/>
    <mergeCell ref="AF289:AF290"/>
    <mergeCell ref="G290:J290"/>
    <mergeCell ref="F291:K291"/>
    <mergeCell ref="Z255:Z256"/>
    <mergeCell ref="AA255:AA256"/>
    <mergeCell ref="AB255:AB256"/>
    <mergeCell ref="AC255:AC256"/>
    <mergeCell ref="AD255:AD256"/>
    <mergeCell ref="S289:S290"/>
    <mergeCell ref="T289:T290"/>
    <mergeCell ref="U289:U290"/>
    <mergeCell ref="V289:V290"/>
    <mergeCell ref="W289:W290"/>
    <mergeCell ref="X289:X290"/>
    <mergeCell ref="Y289:Y290"/>
    <mergeCell ref="Z289:Z290"/>
    <mergeCell ref="AA289:AA290"/>
    <mergeCell ref="AB289:AB290"/>
    <mergeCell ref="A288:B291"/>
    <mergeCell ref="F289:J289"/>
    <mergeCell ref="L289:L290"/>
    <mergeCell ref="M289:M290"/>
    <mergeCell ref="N289:N290"/>
    <mergeCell ref="O289:O290"/>
    <mergeCell ref="P289:P290"/>
    <mergeCell ref="Q289:Q290"/>
    <mergeCell ref="R289:R290"/>
    <mergeCell ref="B254:B256"/>
    <mergeCell ref="C254:D254"/>
    <mergeCell ref="F254:K254"/>
    <mergeCell ref="L254:AD254"/>
    <mergeCell ref="AE254:AE256"/>
    <mergeCell ref="AF254:AF256"/>
    <mergeCell ref="C255:C256"/>
    <mergeCell ref="D255:D256"/>
    <mergeCell ref="E255:E256"/>
    <mergeCell ref="F255:K255"/>
    <mergeCell ref="L255:L256"/>
    <mergeCell ref="M255:M256"/>
    <mergeCell ref="N255:N256"/>
    <mergeCell ref="O255:O256"/>
    <mergeCell ref="P255:P256"/>
    <mergeCell ref="Q255:Q256"/>
    <mergeCell ref="R255:R256"/>
    <mergeCell ref="S255:S256"/>
    <mergeCell ref="T255:T256"/>
    <mergeCell ref="U255:U256"/>
    <mergeCell ref="V255:V256"/>
    <mergeCell ref="W255:W256"/>
    <mergeCell ref="X255:X256"/>
    <mergeCell ref="Y255:Y256"/>
    <mergeCell ref="AA355:AA356"/>
    <mergeCell ref="AB355:AB356"/>
    <mergeCell ref="AC355:AC356"/>
    <mergeCell ref="AD355:AD356"/>
    <mergeCell ref="AE355:AE356"/>
    <mergeCell ref="AF355:AF356"/>
    <mergeCell ref="U355:U356"/>
    <mergeCell ref="V355:V356"/>
    <mergeCell ref="W355:W356"/>
    <mergeCell ref="X355:X356"/>
    <mergeCell ref="Y355:Y356"/>
    <mergeCell ref="Z355:Z356"/>
    <mergeCell ref="A354:B357"/>
    <mergeCell ref="F355:J355"/>
    <mergeCell ref="L355:L356"/>
    <mergeCell ref="M355:M356"/>
    <mergeCell ref="N355:N356"/>
    <mergeCell ref="T345:T346"/>
    <mergeCell ref="U345:U346"/>
    <mergeCell ref="V345:V346"/>
    <mergeCell ref="W345:W346"/>
    <mergeCell ref="G356:J356"/>
    <mergeCell ref="F357:K357"/>
    <mergeCell ref="O355:O356"/>
    <mergeCell ref="P355:P356"/>
    <mergeCell ref="Q355:Q356"/>
    <mergeCell ref="R355:R356"/>
    <mergeCell ref="S355:S356"/>
    <mergeCell ref="T355:T356"/>
    <mergeCell ref="AE344:AE346"/>
    <mergeCell ref="AF344:AF346"/>
    <mergeCell ref="C345:C346"/>
    <mergeCell ref="D345:D346"/>
    <mergeCell ref="E345:E346"/>
    <mergeCell ref="F345:K345"/>
    <mergeCell ref="L345:L346"/>
    <mergeCell ref="M345:M346"/>
    <mergeCell ref="N345:N346"/>
    <mergeCell ref="O345:O346"/>
    <mergeCell ref="Z345:Z346"/>
    <mergeCell ref="AA345:AA346"/>
    <mergeCell ref="AB345:AB346"/>
    <mergeCell ref="AC345:AC346"/>
    <mergeCell ref="AD345:AD346"/>
    <mergeCell ref="X345:X346"/>
    <mergeCell ref="Y345:Y346"/>
    <mergeCell ref="A343:B343"/>
    <mergeCell ref="A344:A346"/>
    <mergeCell ref="B344:B346"/>
    <mergeCell ref="C344:D344"/>
    <mergeCell ref="F344:K344"/>
    <mergeCell ref="L344:AD344"/>
    <mergeCell ref="P345:P346"/>
    <mergeCell ref="Q345:Q346"/>
    <mergeCell ref="R345:R346"/>
    <mergeCell ref="S345:S346"/>
    <mergeCell ref="AE248:AE249"/>
    <mergeCell ref="AF248:AF249"/>
    <mergeCell ref="G249:J249"/>
    <mergeCell ref="F250:K250"/>
    <mergeCell ref="A341:B341"/>
    <mergeCell ref="A342:B342"/>
    <mergeCell ref="I342:R342"/>
    <mergeCell ref="Y248:Y249"/>
    <mergeCell ref="Z248:Z249"/>
    <mergeCell ref="AA248:AA249"/>
    <mergeCell ref="AB248:AB249"/>
    <mergeCell ref="AC248:AC249"/>
    <mergeCell ref="AD248:AD249"/>
    <mergeCell ref="S248:S249"/>
    <mergeCell ref="T248:T249"/>
    <mergeCell ref="U248:U249"/>
    <mergeCell ref="V248:V249"/>
    <mergeCell ref="W248:W249"/>
    <mergeCell ref="X248:X249"/>
    <mergeCell ref="A251:B251"/>
    <mergeCell ref="A252:B252"/>
    <mergeCell ref="I252:R252"/>
    <mergeCell ref="A253:B253"/>
    <mergeCell ref="A254:A256"/>
    <mergeCell ref="A247:B250"/>
    <mergeCell ref="F248:J248"/>
    <mergeCell ref="L248:L249"/>
    <mergeCell ref="M248:M249"/>
    <mergeCell ref="N248:N249"/>
    <mergeCell ref="O248:O249"/>
    <mergeCell ref="P248:P249"/>
    <mergeCell ref="Q248:Q249"/>
    <mergeCell ref="R248:R249"/>
    <mergeCell ref="AE213:AE215"/>
    <mergeCell ref="AF213:AF215"/>
    <mergeCell ref="C214:C215"/>
    <mergeCell ref="D214:D215"/>
    <mergeCell ref="E214:E215"/>
    <mergeCell ref="F214:K214"/>
    <mergeCell ref="L214:L215"/>
    <mergeCell ref="M214:M215"/>
    <mergeCell ref="N214:N215"/>
    <mergeCell ref="O214:O215"/>
    <mergeCell ref="AD214:AD215"/>
    <mergeCell ref="X214:X215"/>
    <mergeCell ref="Y214:Y215"/>
    <mergeCell ref="Z214:Z215"/>
    <mergeCell ref="AA214:AA215"/>
    <mergeCell ref="AB214:AB215"/>
    <mergeCell ref="AC214:AC215"/>
    <mergeCell ref="R214:R215"/>
    <mergeCell ref="S214:S215"/>
    <mergeCell ref="T214:T215"/>
    <mergeCell ref="U214:U215"/>
    <mergeCell ref="V214:V215"/>
    <mergeCell ref="W214:W215"/>
    <mergeCell ref="A211:B211"/>
    <mergeCell ref="I211:R211"/>
    <mergeCell ref="A212:B212"/>
    <mergeCell ref="A213:A215"/>
    <mergeCell ref="B213:B215"/>
    <mergeCell ref="C213:D213"/>
    <mergeCell ref="F213:K213"/>
    <mergeCell ref="L213:AD213"/>
    <mergeCell ref="P214:P215"/>
    <mergeCell ref="Q214:Q215"/>
    <mergeCell ref="AD207:AD208"/>
    <mergeCell ref="AE207:AE208"/>
    <mergeCell ref="AF207:AF208"/>
    <mergeCell ref="G208:J208"/>
    <mergeCell ref="F209:K209"/>
    <mergeCell ref="A210:B210"/>
    <mergeCell ref="X207:X208"/>
    <mergeCell ref="Y207:Y208"/>
    <mergeCell ref="Z207:Z208"/>
    <mergeCell ref="AA207:AA208"/>
    <mergeCell ref="AB207:AB208"/>
    <mergeCell ref="AC207:AC208"/>
    <mergeCell ref="R207:R208"/>
    <mergeCell ref="S207:S208"/>
    <mergeCell ref="T207:T208"/>
    <mergeCell ref="U207:U208"/>
    <mergeCell ref="V207:V208"/>
    <mergeCell ref="W207:W208"/>
    <mergeCell ref="A206:B209"/>
    <mergeCell ref="F207:J207"/>
    <mergeCell ref="L207:L208"/>
    <mergeCell ref="M207:M208"/>
    <mergeCell ref="N207:N208"/>
    <mergeCell ref="O207:O208"/>
    <mergeCell ref="P207:P208"/>
    <mergeCell ref="Q207:Q208"/>
    <mergeCell ref="W173:W174"/>
    <mergeCell ref="Q173:Q174"/>
    <mergeCell ref="R173:R174"/>
    <mergeCell ref="S173:S174"/>
    <mergeCell ref="T173:T174"/>
    <mergeCell ref="U173:U174"/>
    <mergeCell ref="V173:V174"/>
    <mergeCell ref="AE172:AE174"/>
    <mergeCell ref="AF172:AF174"/>
    <mergeCell ref="C173:C174"/>
    <mergeCell ref="D173:D174"/>
    <mergeCell ref="E173:E174"/>
    <mergeCell ref="F173:K173"/>
    <mergeCell ref="L173:L174"/>
    <mergeCell ref="M173:M174"/>
    <mergeCell ref="N173:N174"/>
    <mergeCell ref="O173:O174"/>
    <mergeCell ref="AC173:AC174"/>
    <mergeCell ref="AD173:AD174"/>
    <mergeCell ref="X173:X174"/>
    <mergeCell ref="Y173:Y174"/>
    <mergeCell ref="Z173:Z174"/>
    <mergeCell ref="AA173:AA174"/>
    <mergeCell ref="AB173:AB174"/>
    <mergeCell ref="A169:B169"/>
    <mergeCell ref="A170:B170"/>
    <mergeCell ref="I170:R170"/>
    <mergeCell ref="A171:B171"/>
    <mergeCell ref="A172:A174"/>
    <mergeCell ref="B172:B174"/>
    <mergeCell ref="C172:D172"/>
    <mergeCell ref="F172:K172"/>
    <mergeCell ref="L172:AD172"/>
    <mergeCell ref="P173:P174"/>
    <mergeCell ref="AC165:AC166"/>
    <mergeCell ref="AD165:AD166"/>
    <mergeCell ref="AE165:AE166"/>
    <mergeCell ref="AF165:AF166"/>
    <mergeCell ref="G166:J166"/>
    <mergeCell ref="F167:K167"/>
    <mergeCell ref="W165:W166"/>
    <mergeCell ref="X165:X166"/>
    <mergeCell ref="Y165:Y166"/>
    <mergeCell ref="Z165:Z166"/>
    <mergeCell ref="AA165:AA166"/>
    <mergeCell ref="AB165:AB166"/>
    <mergeCell ref="Q165:Q166"/>
    <mergeCell ref="R165:R166"/>
    <mergeCell ref="S165:S166"/>
    <mergeCell ref="T165:T166"/>
    <mergeCell ref="U165:U166"/>
    <mergeCell ref="V165:V166"/>
    <mergeCell ref="A164:B167"/>
    <mergeCell ref="F165:J165"/>
    <mergeCell ref="L165:L166"/>
    <mergeCell ref="M165:M166"/>
    <mergeCell ref="N165:N166"/>
    <mergeCell ref="O165:O166"/>
    <mergeCell ref="P165:P166"/>
    <mergeCell ref="V131:V132"/>
    <mergeCell ref="W131:W132"/>
    <mergeCell ref="P131:P132"/>
    <mergeCell ref="Q131:Q132"/>
    <mergeCell ref="R131:R132"/>
    <mergeCell ref="S131:S132"/>
    <mergeCell ref="T131:T132"/>
    <mergeCell ref="U131:U132"/>
    <mergeCell ref="AE130:AE132"/>
    <mergeCell ref="AF130:AF132"/>
    <mergeCell ref="C131:C132"/>
    <mergeCell ref="D131:D132"/>
    <mergeCell ref="E131:E132"/>
    <mergeCell ref="F131:K131"/>
    <mergeCell ref="L131:L132"/>
    <mergeCell ref="M131:M132"/>
    <mergeCell ref="N131:N132"/>
    <mergeCell ref="O131:O132"/>
    <mergeCell ref="AB131:AB132"/>
    <mergeCell ref="AC131:AC132"/>
    <mergeCell ref="AD131:AD132"/>
    <mergeCell ref="X131:X132"/>
    <mergeCell ref="Y131:Y132"/>
    <mergeCell ref="Z131:Z132"/>
    <mergeCell ref="AA131:AA132"/>
    <mergeCell ref="A127:B127"/>
    <mergeCell ref="A128:B128"/>
    <mergeCell ref="I128:R128"/>
    <mergeCell ref="A129:B129"/>
    <mergeCell ref="A130:A132"/>
    <mergeCell ref="B130:B132"/>
    <mergeCell ref="C130:D130"/>
    <mergeCell ref="F130:K130"/>
    <mergeCell ref="L130:AD130"/>
    <mergeCell ref="AB123:AB124"/>
    <mergeCell ref="AC123:AC124"/>
    <mergeCell ref="AD123:AD124"/>
    <mergeCell ref="AE123:AE124"/>
    <mergeCell ref="AF123:AF124"/>
    <mergeCell ref="G124:J124"/>
    <mergeCell ref="V123:V124"/>
    <mergeCell ref="W123:W124"/>
    <mergeCell ref="X123:X124"/>
    <mergeCell ref="Y123:Y124"/>
    <mergeCell ref="Z123:Z124"/>
    <mergeCell ref="AA123:AA124"/>
    <mergeCell ref="P123:P124"/>
    <mergeCell ref="Q123:Q124"/>
    <mergeCell ref="R123:R124"/>
    <mergeCell ref="S123:S124"/>
    <mergeCell ref="T123:T124"/>
    <mergeCell ref="U123:U124"/>
    <mergeCell ref="A122:B125"/>
    <mergeCell ref="F123:J123"/>
    <mergeCell ref="L123:L124"/>
    <mergeCell ref="M123:M124"/>
    <mergeCell ref="N123:N124"/>
    <mergeCell ref="O123:O124"/>
    <mergeCell ref="U89:U90"/>
    <mergeCell ref="V89:V90"/>
    <mergeCell ref="W89:W90"/>
    <mergeCell ref="O89:O90"/>
    <mergeCell ref="P89:P90"/>
    <mergeCell ref="Q89:Q90"/>
    <mergeCell ref="R89:R90"/>
    <mergeCell ref="S89:S90"/>
    <mergeCell ref="T89:T90"/>
    <mergeCell ref="F125:K125"/>
    <mergeCell ref="L88:AD88"/>
    <mergeCell ref="AE88:AE90"/>
    <mergeCell ref="AF88:AF90"/>
    <mergeCell ref="C89:C90"/>
    <mergeCell ref="D89:D90"/>
    <mergeCell ref="E89:E90"/>
    <mergeCell ref="F89:K89"/>
    <mergeCell ref="L89:L90"/>
    <mergeCell ref="M89:M90"/>
    <mergeCell ref="N89:N90"/>
    <mergeCell ref="AA89:AA90"/>
    <mergeCell ref="AB89:AB90"/>
    <mergeCell ref="AC89:AC90"/>
    <mergeCell ref="AD89:AD90"/>
    <mergeCell ref="X89:X90"/>
    <mergeCell ref="Y89:Y90"/>
    <mergeCell ref="Z89:Z90"/>
    <mergeCell ref="A87:B87"/>
    <mergeCell ref="C87:F87"/>
    <mergeCell ref="A88:A90"/>
    <mergeCell ref="B88:B90"/>
    <mergeCell ref="C88:D88"/>
    <mergeCell ref="F88:K88"/>
    <mergeCell ref="AE81:AE82"/>
    <mergeCell ref="AF81:AF82"/>
    <mergeCell ref="G82:J82"/>
    <mergeCell ref="F83:K83"/>
    <mergeCell ref="A85:B85"/>
    <mergeCell ref="A86:B86"/>
    <mergeCell ref="I86:R86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AD47:AD48"/>
    <mergeCell ref="A80:B83"/>
    <mergeCell ref="F81:J81"/>
    <mergeCell ref="L81:L82"/>
    <mergeCell ref="M81:M82"/>
    <mergeCell ref="N81:N82"/>
    <mergeCell ref="O81:O82"/>
    <mergeCell ref="P81:P82"/>
    <mergeCell ref="Q81:Q82"/>
    <mergeCell ref="R81:R82"/>
    <mergeCell ref="X47:X48"/>
    <mergeCell ref="Y47:Y48"/>
    <mergeCell ref="Z47:Z48"/>
    <mergeCell ref="AA47:AA48"/>
    <mergeCell ref="AB47:AB48"/>
    <mergeCell ref="AC47:AC48"/>
    <mergeCell ref="R47:R48"/>
    <mergeCell ref="S47:S48"/>
    <mergeCell ref="T47:T48"/>
    <mergeCell ref="U47:U48"/>
    <mergeCell ref="V47:V48"/>
    <mergeCell ref="W47:W48"/>
    <mergeCell ref="AE46:AE48"/>
    <mergeCell ref="AF46:AF48"/>
    <mergeCell ref="C47:C48"/>
    <mergeCell ref="D47:D48"/>
    <mergeCell ref="E47:E48"/>
    <mergeCell ref="F47:K47"/>
    <mergeCell ref="L47:L48"/>
    <mergeCell ref="M47:M48"/>
    <mergeCell ref="N47:N48"/>
    <mergeCell ref="O47:O48"/>
    <mergeCell ref="A44:B44"/>
    <mergeCell ref="I44:R44"/>
    <mergeCell ref="A45:B45"/>
    <mergeCell ref="A46:A48"/>
    <mergeCell ref="B46:B48"/>
    <mergeCell ref="C46:D46"/>
    <mergeCell ref="F46:K46"/>
    <mergeCell ref="L46:AD46"/>
    <mergeCell ref="P47:P48"/>
    <mergeCell ref="Q47:Q48"/>
    <mergeCell ref="AD39:AD40"/>
    <mergeCell ref="AE39:AE40"/>
    <mergeCell ref="AF39:AF40"/>
    <mergeCell ref="G40:J40"/>
    <mergeCell ref="F41:K41"/>
    <mergeCell ref="A43:B43"/>
    <mergeCell ref="X39:X40"/>
    <mergeCell ref="Y39:Y40"/>
    <mergeCell ref="Z39:Z40"/>
    <mergeCell ref="AA39:AA40"/>
    <mergeCell ref="AB39:AB40"/>
    <mergeCell ref="AC39:AC40"/>
    <mergeCell ref="R39:R40"/>
    <mergeCell ref="S39:S40"/>
    <mergeCell ref="T39:T40"/>
    <mergeCell ref="U39:U40"/>
    <mergeCell ref="V39:V40"/>
    <mergeCell ref="W39:W40"/>
    <mergeCell ref="A38:B41"/>
    <mergeCell ref="F39:J39"/>
    <mergeCell ref="L39:L40"/>
    <mergeCell ref="M39:M40"/>
    <mergeCell ref="N39:N40"/>
    <mergeCell ref="O39:O40"/>
    <mergeCell ref="P39:P40"/>
    <mergeCell ref="Q39:Q40"/>
    <mergeCell ref="W5:W6"/>
    <mergeCell ref="Q5:Q6"/>
    <mergeCell ref="R5:R6"/>
    <mergeCell ref="S5:S6"/>
    <mergeCell ref="T5:T6"/>
    <mergeCell ref="U5:U6"/>
    <mergeCell ref="V5:V6"/>
    <mergeCell ref="AE4:AE6"/>
    <mergeCell ref="AF4:AF6"/>
    <mergeCell ref="C5:C6"/>
    <mergeCell ref="D5:D6"/>
    <mergeCell ref="E5:E6"/>
    <mergeCell ref="F5:K5"/>
    <mergeCell ref="L5:L6"/>
    <mergeCell ref="M5:M6"/>
    <mergeCell ref="N5:N6"/>
    <mergeCell ref="O5:O6"/>
    <mergeCell ref="AC5:AC6"/>
    <mergeCell ref="AD5:AD6"/>
    <mergeCell ref="X5:X6"/>
    <mergeCell ref="Y5:Y6"/>
    <mergeCell ref="Z5:Z6"/>
    <mergeCell ref="AA5:AA6"/>
    <mergeCell ref="AB5:AB6"/>
    <mergeCell ref="A1:B1"/>
    <mergeCell ref="A2:B2"/>
    <mergeCell ref="I2:R2"/>
    <mergeCell ref="A3:B3"/>
    <mergeCell ref="A4:A6"/>
    <mergeCell ref="B4:B6"/>
    <mergeCell ref="C4:D4"/>
    <mergeCell ref="F4:K4"/>
    <mergeCell ref="L4:AD4"/>
    <mergeCell ref="P5:P6"/>
    <mergeCell ref="A328:B328"/>
    <mergeCell ref="A329:B329"/>
    <mergeCell ref="I329:R329"/>
    <mergeCell ref="A330:B330"/>
    <mergeCell ref="A331:A333"/>
    <mergeCell ref="B331:B333"/>
    <mergeCell ref="C331:D331"/>
    <mergeCell ref="F331:K331"/>
    <mergeCell ref="L331:AD331"/>
    <mergeCell ref="AD332:AD333"/>
    <mergeCell ref="AE331:AE333"/>
    <mergeCell ref="AF331:AF333"/>
    <mergeCell ref="C332:C333"/>
    <mergeCell ref="D332:D333"/>
    <mergeCell ref="E332:E333"/>
    <mergeCell ref="F332:K332"/>
    <mergeCell ref="L332:L333"/>
    <mergeCell ref="M332:M333"/>
    <mergeCell ref="N332:N333"/>
    <mergeCell ref="O332:O333"/>
    <mergeCell ref="P332:P333"/>
    <mergeCell ref="Q332:Q333"/>
    <mergeCell ref="R332:R333"/>
    <mergeCell ref="S332:S333"/>
    <mergeCell ref="T332:T333"/>
    <mergeCell ref="U332:U333"/>
    <mergeCell ref="V332:V333"/>
    <mergeCell ref="W332:W333"/>
    <mergeCell ref="X332:X333"/>
    <mergeCell ref="Y332:Y333"/>
    <mergeCell ref="Z332:Z333"/>
    <mergeCell ref="AA332:AA333"/>
    <mergeCell ref="AB332:AB333"/>
    <mergeCell ref="AC332:AC333"/>
    <mergeCell ref="A336:B339"/>
    <mergeCell ref="F337:J337"/>
    <mergeCell ref="L337:L338"/>
    <mergeCell ref="M337:M338"/>
    <mergeCell ref="N337:N338"/>
    <mergeCell ref="O337:O338"/>
    <mergeCell ref="P337:P338"/>
    <mergeCell ref="Q337:Q338"/>
    <mergeCell ref="R337:R338"/>
    <mergeCell ref="AB337:AB338"/>
    <mergeCell ref="AC337:AC338"/>
    <mergeCell ref="AD337:AD338"/>
    <mergeCell ref="AE337:AE338"/>
    <mergeCell ref="AF337:AF338"/>
    <mergeCell ref="G338:J338"/>
    <mergeCell ref="F339:K339"/>
    <mergeCell ref="S337:S338"/>
    <mergeCell ref="T337:T338"/>
    <mergeCell ref="U337:U338"/>
    <mergeCell ref="V337:V338"/>
    <mergeCell ref="W337:W338"/>
    <mergeCell ref="X337:X338"/>
    <mergeCell ref="Y337:Y338"/>
    <mergeCell ref="Z337:Z338"/>
    <mergeCell ref="AA337:AA338"/>
  </mergeCells>
  <phoneticPr fontId="2" type="noConversion"/>
  <printOptions horizontalCentered="1"/>
  <pageMargins left="0" right="1" top="0.5" bottom="0" header="0.31496062992126" footer="0.31496062992126"/>
  <pageSetup paperSize="5" scale="11" orientation="landscape" horizontalDpi="300" r:id="rId1"/>
  <rowBreaks count="8" manualBreakCount="8">
    <brk id="42" max="31" man="1"/>
    <brk id="84" max="31" man="1"/>
    <brk id="126" max="31" man="1"/>
    <brk id="168" max="31" man="1"/>
    <brk id="209" max="31" man="1"/>
    <brk id="250" max="31" man="1"/>
    <brk id="291" max="31" man="1"/>
    <brk id="326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HJ157"/>
  <sheetViews>
    <sheetView topLeftCell="Q43" zoomScale="20" zoomScaleNormal="20" workbookViewId="0">
      <selection activeCell="AC7" sqref="AC7"/>
    </sheetView>
  </sheetViews>
  <sheetFormatPr defaultColWidth="9.1796875" defaultRowHeight="59" x14ac:dyDescent="1.3"/>
  <cols>
    <col min="1" max="1" width="15" style="195" customWidth="1"/>
    <col min="2" max="2" width="64" style="195" customWidth="1"/>
    <col min="3" max="3" width="27.453125" style="195" customWidth="1"/>
    <col min="4" max="4" width="29.26953125" style="195" customWidth="1"/>
    <col min="5" max="5" width="15.7265625" style="195" customWidth="1"/>
    <col min="6" max="6" width="18.54296875" style="195" customWidth="1"/>
    <col min="7" max="9" width="20.81640625" style="195" customWidth="1"/>
    <col min="10" max="11" width="18.54296875" style="195" customWidth="1"/>
    <col min="12" max="12" width="46.26953125" style="195" customWidth="1"/>
    <col min="13" max="13" width="40.54296875" style="195" customWidth="1"/>
    <col min="14" max="14" width="43.7265625" style="195" customWidth="1"/>
    <col min="15" max="15" width="44.81640625" style="195" customWidth="1"/>
    <col min="16" max="16" width="41.26953125" style="195" customWidth="1"/>
    <col min="17" max="17" width="45.54296875" style="195" customWidth="1"/>
    <col min="18" max="18" width="71.54296875" style="195" customWidth="1"/>
    <col min="19" max="19" width="58.1796875" style="195" customWidth="1"/>
    <col min="20" max="20" width="73.7265625" style="195" customWidth="1"/>
    <col min="21" max="21" width="43.7265625" style="195" customWidth="1"/>
    <col min="22" max="22" width="43.54296875" style="195" customWidth="1"/>
    <col min="23" max="23" width="44.1796875" style="195" customWidth="1"/>
    <col min="24" max="24" width="43" style="195" customWidth="1"/>
    <col min="25" max="25" width="41.81640625" style="195" customWidth="1"/>
    <col min="26" max="26" width="42.81640625" style="195" customWidth="1"/>
    <col min="27" max="27" width="42.7265625" style="195" customWidth="1"/>
    <col min="28" max="28" width="50.54296875" style="195" customWidth="1"/>
    <col min="29" max="29" width="51.1796875" style="195" customWidth="1"/>
    <col min="30" max="30" width="66.453125" style="195" customWidth="1"/>
    <col min="31" max="31" width="22" style="195" customWidth="1"/>
    <col min="32" max="32" width="197.81640625" style="195" customWidth="1"/>
    <col min="33" max="33" width="26.7265625" style="195" customWidth="1"/>
    <col min="34" max="34" width="28.453125" style="197" customWidth="1"/>
    <col min="35" max="16384" width="9.1796875" style="195"/>
  </cols>
  <sheetData>
    <row r="1" spans="1:218" s="117" customFormat="1" ht="56.5" x14ac:dyDescent="1.05">
      <c r="A1" s="372" t="s">
        <v>0</v>
      </c>
      <c r="B1" s="372"/>
      <c r="C1" s="110" t="s">
        <v>1</v>
      </c>
      <c r="D1" s="110" t="s">
        <v>2</v>
      </c>
      <c r="E1" s="110"/>
      <c r="F1" s="110"/>
      <c r="G1" s="110"/>
      <c r="H1" s="110"/>
      <c r="I1" s="110"/>
      <c r="J1" s="110"/>
      <c r="K1" s="110"/>
      <c r="L1" s="111"/>
      <c r="M1" s="112"/>
      <c r="N1" s="113"/>
      <c r="O1" s="114"/>
      <c r="P1" s="111"/>
      <c r="Q1" s="112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4"/>
      <c r="AG1" s="115"/>
      <c r="AH1" s="115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</row>
    <row r="2" spans="1:218" s="117" customFormat="1" ht="56.5" x14ac:dyDescent="1.05">
      <c r="A2" s="372" t="s">
        <v>3</v>
      </c>
      <c r="B2" s="372"/>
      <c r="C2" s="110" t="s">
        <v>1</v>
      </c>
      <c r="D2" s="110" t="s">
        <v>38</v>
      </c>
      <c r="E2" s="110"/>
      <c r="F2" s="110"/>
      <c r="G2" s="110"/>
      <c r="H2" s="110"/>
      <c r="I2" s="372" t="s">
        <v>590</v>
      </c>
      <c r="J2" s="372"/>
      <c r="K2" s="372"/>
      <c r="L2" s="372"/>
      <c r="M2" s="372"/>
      <c r="N2" s="372"/>
      <c r="O2" s="372"/>
      <c r="P2" s="372"/>
      <c r="Q2" s="372"/>
      <c r="R2" s="372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5"/>
      <c r="AH2" s="115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</row>
    <row r="3" spans="1:218" s="117" customFormat="1" ht="56.5" x14ac:dyDescent="1.05">
      <c r="A3" s="373" t="s">
        <v>4</v>
      </c>
      <c r="B3" s="373"/>
      <c r="C3" s="110" t="s">
        <v>1</v>
      </c>
      <c r="D3" s="118" t="s">
        <v>26</v>
      </c>
      <c r="E3" s="118"/>
      <c r="F3" s="110"/>
      <c r="G3" s="118"/>
      <c r="H3" s="118"/>
      <c r="I3" s="119"/>
      <c r="J3" s="119"/>
      <c r="K3" s="119"/>
      <c r="L3" s="120"/>
      <c r="M3" s="112"/>
      <c r="N3" s="113"/>
      <c r="O3" s="120"/>
      <c r="P3" s="120"/>
      <c r="Q3" s="112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14"/>
      <c r="AG3" s="115"/>
      <c r="AH3" s="115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</row>
    <row r="4" spans="1:218" s="124" customFormat="1" ht="56.5" x14ac:dyDescent="1.05">
      <c r="A4" s="363" t="s">
        <v>5</v>
      </c>
      <c r="B4" s="363" t="s">
        <v>6</v>
      </c>
      <c r="C4" s="374" t="s">
        <v>7</v>
      </c>
      <c r="D4" s="375"/>
      <c r="E4" s="121" t="s">
        <v>8</v>
      </c>
      <c r="F4" s="376" t="s">
        <v>9</v>
      </c>
      <c r="G4" s="377"/>
      <c r="H4" s="377"/>
      <c r="I4" s="377"/>
      <c r="J4" s="377"/>
      <c r="K4" s="378"/>
      <c r="L4" s="382" t="s">
        <v>10</v>
      </c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60" t="s">
        <v>11</v>
      </c>
      <c r="AF4" s="360" t="s">
        <v>12</v>
      </c>
      <c r="AG4" s="122"/>
      <c r="AH4" s="122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</row>
    <row r="5" spans="1:218" s="124" customFormat="1" ht="79.5" customHeight="1" x14ac:dyDescent="1.05">
      <c r="A5" s="365"/>
      <c r="B5" s="365"/>
      <c r="C5" s="363" t="s">
        <v>13</v>
      </c>
      <c r="D5" s="363" t="s">
        <v>14</v>
      </c>
      <c r="E5" s="365" t="s">
        <v>15</v>
      </c>
      <c r="F5" s="366" t="s">
        <v>16</v>
      </c>
      <c r="G5" s="367"/>
      <c r="H5" s="367"/>
      <c r="I5" s="367"/>
      <c r="J5" s="367"/>
      <c r="K5" s="368"/>
      <c r="L5" s="360" t="s">
        <v>17</v>
      </c>
      <c r="M5" s="360" t="s">
        <v>45</v>
      </c>
      <c r="N5" s="360" t="s">
        <v>50</v>
      </c>
      <c r="O5" s="360" t="s">
        <v>47</v>
      </c>
      <c r="P5" s="360" t="s">
        <v>610</v>
      </c>
      <c r="Q5" s="386" t="s">
        <v>31</v>
      </c>
      <c r="R5" s="360" t="s">
        <v>54</v>
      </c>
      <c r="S5" s="369" t="s">
        <v>56</v>
      </c>
      <c r="T5" s="369" t="s">
        <v>59</v>
      </c>
      <c r="U5" s="360" t="s">
        <v>194</v>
      </c>
      <c r="V5" s="360" t="s">
        <v>169</v>
      </c>
      <c r="W5" s="360" t="s">
        <v>19</v>
      </c>
      <c r="X5" s="360" t="s">
        <v>506</v>
      </c>
      <c r="Y5" s="360" t="s">
        <v>326</v>
      </c>
      <c r="Z5" s="360" t="s">
        <v>312</v>
      </c>
      <c r="AA5" s="360" t="s">
        <v>493</v>
      </c>
      <c r="AB5" s="360" t="s">
        <v>111</v>
      </c>
      <c r="AC5" s="360" t="s">
        <v>535</v>
      </c>
      <c r="AD5" s="360" t="s">
        <v>66</v>
      </c>
      <c r="AE5" s="361"/>
      <c r="AF5" s="361"/>
      <c r="AG5" s="122"/>
      <c r="AH5" s="122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</row>
    <row r="6" spans="1:218" s="124" customFormat="1" ht="153" customHeight="1" x14ac:dyDescent="1.05">
      <c r="A6" s="364"/>
      <c r="B6" s="364"/>
      <c r="C6" s="364"/>
      <c r="D6" s="364"/>
      <c r="E6" s="364"/>
      <c r="F6" s="125" t="s">
        <v>20</v>
      </c>
      <c r="G6" s="125" t="s">
        <v>21</v>
      </c>
      <c r="H6" s="125" t="s">
        <v>20</v>
      </c>
      <c r="I6" s="125" t="s">
        <v>21</v>
      </c>
      <c r="J6" s="125" t="s">
        <v>20</v>
      </c>
      <c r="K6" s="125" t="s">
        <v>21</v>
      </c>
      <c r="L6" s="362"/>
      <c r="M6" s="362"/>
      <c r="N6" s="362"/>
      <c r="O6" s="362"/>
      <c r="P6" s="362"/>
      <c r="Q6" s="386"/>
      <c r="R6" s="362"/>
      <c r="S6" s="370"/>
      <c r="T6" s="370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122"/>
      <c r="AH6" s="122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  <c r="FJ6" s="123"/>
      <c r="FK6" s="123"/>
      <c r="FL6" s="123"/>
      <c r="FM6" s="123"/>
      <c r="FN6" s="123"/>
      <c r="FO6" s="123"/>
      <c r="FP6" s="123"/>
      <c r="FQ6" s="123"/>
      <c r="FR6" s="123"/>
      <c r="FS6" s="123"/>
      <c r="FT6" s="123"/>
      <c r="FU6" s="123"/>
      <c r="FV6" s="123"/>
      <c r="FW6" s="123"/>
      <c r="FX6" s="123"/>
      <c r="FY6" s="123"/>
      <c r="FZ6" s="123"/>
      <c r="GA6" s="123"/>
      <c r="GB6" s="123"/>
      <c r="GC6" s="123"/>
      <c r="GD6" s="123"/>
      <c r="GE6" s="123"/>
      <c r="GF6" s="123"/>
      <c r="GG6" s="123"/>
      <c r="GH6" s="123"/>
      <c r="GI6" s="123"/>
      <c r="GJ6" s="123"/>
      <c r="GK6" s="123"/>
      <c r="GL6" s="123"/>
      <c r="GM6" s="123"/>
      <c r="GN6" s="123"/>
      <c r="GO6" s="123"/>
      <c r="GP6" s="123"/>
      <c r="GQ6" s="123"/>
      <c r="GR6" s="123"/>
      <c r="GS6" s="123"/>
      <c r="GT6" s="123"/>
      <c r="GU6" s="123"/>
      <c r="GV6" s="123"/>
      <c r="GW6" s="123"/>
      <c r="GX6" s="123"/>
      <c r="GY6" s="123"/>
      <c r="GZ6" s="123"/>
      <c r="HA6" s="123"/>
      <c r="HB6" s="123"/>
      <c r="HC6" s="123"/>
      <c r="HD6" s="123"/>
      <c r="HE6" s="123"/>
      <c r="HF6" s="123"/>
      <c r="HG6" s="123"/>
      <c r="HH6" s="123"/>
      <c r="HI6" s="123"/>
      <c r="HJ6" s="123"/>
    </row>
    <row r="7" spans="1:218" s="124" customFormat="1" ht="102" customHeight="1" x14ac:dyDescent="1.05">
      <c r="A7" s="126"/>
      <c r="B7" s="127"/>
      <c r="C7" s="127"/>
      <c r="D7" s="126"/>
      <c r="E7" s="126"/>
      <c r="F7" s="128"/>
      <c r="G7" s="128"/>
      <c r="H7" s="128"/>
      <c r="I7" s="128"/>
      <c r="J7" s="128"/>
      <c r="K7" s="128"/>
      <c r="L7" s="129">
        <v>3200</v>
      </c>
      <c r="M7" s="130">
        <v>4000</v>
      </c>
      <c r="N7" s="129">
        <v>8800</v>
      </c>
      <c r="O7" s="129">
        <v>38400</v>
      </c>
      <c r="P7" s="129">
        <v>71200</v>
      </c>
      <c r="Q7" s="130">
        <v>84000</v>
      </c>
      <c r="R7" s="129">
        <v>76000</v>
      </c>
      <c r="S7" s="130">
        <v>84000</v>
      </c>
      <c r="T7" s="130">
        <v>80000</v>
      </c>
      <c r="U7" s="130">
        <v>6400</v>
      </c>
      <c r="V7" s="130">
        <v>5600</v>
      </c>
      <c r="W7" s="130">
        <v>4800</v>
      </c>
      <c r="X7" s="131">
        <v>64000</v>
      </c>
      <c r="Y7" s="130">
        <v>7200</v>
      </c>
      <c r="Z7" s="131">
        <v>8000</v>
      </c>
      <c r="AA7" s="130">
        <v>63200</v>
      </c>
      <c r="AB7" s="130">
        <v>84000</v>
      </c>
      <c r="AC7" s="129">
        <v>76000</v>
      </c>
      <c r="AD7" s="129">
        <v>76000</v>
      </c>
      <c r="AE7" s="132"/>
      <c r="AF7" s="126"/>
      <c r="AG7" s="122"/>
      <c r="AH7" s="122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/>
      <c r="GH7" s="123"/>
      <c r="GI7" s="123"/>
      <c r="GJ7" s="123"/>
      <c r="GK7" s="123"/>
      <c r="GL7" s="123"/>
      <c r="GM7" s="123"/>
      <c r="GN7" s="123"/>
      <c r="GO7" s="123"/>
      <c r="GP7" s="123"/>
      <c r="GQ7" s="123"/>
      <c r="GR7" s="123"/>
      <c r="GS7" s="123"/>
      <c r="GT7" s="123"/>
      <c r="GU7" s="123"/>
      <c r="GV7" s="123"/>
      <c r="GW7" s="123"/>
      <c r="GX7" s="123"/>
      <c r="GY7" s="123"/>
      <c r="GZ7" s="123"/>
      <c r="HA7" s="123"/>
      <c r="HB7" s="123"/>
      <c r="HC7" s="123"/>
      <c r="HD7" s="123"/>
      <c r="HE7" s="123"/>
      <c r="HF7" s="123"/>
      <c r="HG7" s="123"/>
      <c r="HH7" s="123"/>
      <c r="HI7" s="123"/>
      <c r="HJ7" s="123"/>
    </row>
    <row r="8" spans="1:218" s="141" customFormat="1" ht="130" customHeight="1" x14ac:dyDescent="1.05">
      <c r="A8" s="142">
        <v>25</v>
      </c>
      <c r="B8" s="134" t="s">
        <v>584</v>
      </c>
      <c r="C8" s="135">
        <v>333167</v>
      </c>
      <c r="D8" s="142">
        <v>333376</v>
      </c>
      <c r="E8" s="142"/>
      <c r="F8" s="143">
        <v>7</v>
      </c>
      <c r="G8" s="143">
        <v>12</v>
      </c>
      <c r="H8" s="143">
        <v>13</v>
      </c>
      <c r="I8" s="143">
        <v>17</v>
      </c>
      <c r="J8" s="143"/>
      <c r="K8" s="143"/>
      <c r="L8" s="144"/>
      <c r="M8" s="145"/>
      <c r="N8" s="149"/>
      <c r="O8" s="148"/>
      <c r="P8" s="144"/>
      <c r="Q8" s="145"/>
      <c r="R8" s="144"/>
      <c r="S8" s="144"/>
      <c r="T8" s="145">
        <v>1</v>
      </c>
      <c r="U8" s="145"/>
      <c r="V8" s="145"/>
      <c r="W8" s="145"/>
      <c r="X8" s="145"/>
      <c r="Y8" s="145"/>
      <c r="Z8" s="145"/>
      <c r="AA8" s="145"/>
      <c r="AB8" s="145"/>
      <c r="AC8" s="145">
        <v>3</v>
      </c>
      <c r="AD8" s="145"/>
      <c r="AE8" s="145"/>
      <c r="AF8" s="144" t="s">
        <v>690</v>
      </c>
      <c r="AG8" s="146">
        <f t="shared" ref="AG8:AG13" si="0">D8-C8</f>
        <v>209</v>
      </c>
      <c r="AH8" s="146">
        <v>209</v>
      </c>
    </row>
    <row r="9" spans="1:218" s="141" customFormat="1" ht="130" customHeight="1" x14ac:dyDescent="1.05">
      <c r="A9" s="142">
        <v>26</v>
      </c>
      <c r="B9" s="134" t="s">
        <v>585</v>
      </c>
      <c r="C9" s="142">
        <v>333376</v>
      </c>
      <c r="D9" s="142">
        <v>333640</v>
      </c>
      <c r="E9" s="142"/>
      <c r="F9" s="143">
        <v>7</v>
      </c>
      <c r="G9" s="143">
        <v>12</v>
      </c>
      <c r="H9" s="143">
        <v>13</v>
      </c>
      <c r="I9" s="143">
        <v>17</v>
      </c>
      <c r="J9" s="143"/>
      <c r="K9" s="143"/>
      <c r="L9" s="144"/>
      <c r="M9" s="145"/>
      <c r="N9" s="149">
        <v>4</v>
      </c>
      <c r="O9" s="148"/>
      <c r="P9" s="144"/>
      <c r="Q9" s="145"/>
      <c r="R9" s="144"/>
      <c r="S9" s="144"/>
      <c r="T9" s="145">
        <v>1</v>
      </c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4" t="s">
        <v>728</v>
      </c>
      <c r="AG9" s="146">
        <f t="shared" si="0"/>
        <v>264</v>
      </c>
      <c r="AH9" s="146">
        <v>264</v>
      </c>
    </row>
    <row r="10" spans="1:218" s="141" customFormat="1" ht="130" customHeight="1" x14ac:dyDescent="1.05">
      <c r="A10" s="142">
        <v>27</v>
      </c>
      <c r="B10" s="134" t="s">
        <v>586</v>
      </c>
      <c r="C10" s="142">
        <v>333640</v>
      </c>
      <c r="D10" s="142">
        <v>333894</v>
      </c>
      <c r="E10" s="142"/>
      <c r="F10" s="143">
        <v>7</v>
      </c>
      <c r="G10" s="143">
        <v>12</v>
      </c>
      <c r="H10" s="143">
        <v>14</v>
      </c>
      <c r="I10" s="143">
        <v>17</v>
      </c>
      <c r="J10" s="143"/>
      <c r="K10" s="143"/>
      <c r="L10" s="144"/>
      <c r="M10" s="145"/>
      <c r="N10" s="149"/>
      <c r="O10" s="148"/>
      <c r="P10" s="144"/>
      <c r="Q10" s="145"/>
      <c r="R10" s="144"/>
      <c r="S10" s="144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4" t="s">
        <v>734</v>
      </c>
      <c r="AG10" s="146">
        <f t="shared" si="0"/>
        <v>254</v>
      </c>
      <c r="AH10" s="146">
        <v>254</v>
      </c>
    </row>
    <row r="11" spans="1:218" s="141" customFormat="1" ht="130" customHeight="1" x14ac:dyDescent="1.05">
      <c r="A11" s="142">
        <v>26</v>
      </c>
      <c r="B11" s="134" t="s">
        <v>587</v>
      </c>
      <c r="C11" s="142">
        <v>333894</v>
      </c>
      <c r="D11" s="142">
        <v>334296</v>
      </c>
      <c r="E11" s="142"/>
      <c r="F11" s="143">
        <v>7</v>
      </c>
      <c r="G11" s="143">
        <v>12</v>
      </c>
      <c r="H11" s="143">
        <v>13</v>
      </c>
      <c r="I11" s="143">
        <v>17</v>
      </c>
      <c r="J11" s="143"/>
      <c r="K11" s="143"/>
      <c r="L11" s="144"/>
      <c r="M11" s="145"/>
      <c r="N11" s="149"/>
      <c r="O11" s="148"/>
      <c r="P11" s="144"/>
      <c r="Q11" s="145"/>
      <c r="R11" s="144">
        <v>1</v>
      </c>
      <c r="S11" s="144">
        <v>1</v>
      </c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4" t="s">
        <v>740</v>
      </c>
      <c r="AG11" s="146">
        <f t="shared" si="0"/>
        <v>402</v>
      </c>
      <c r="AH11" s="146">
        <v>402</v>
      </c>
    </row>
    <row r="12" spans="1:218" s="141" customFormat="1" ht="130" customHeight="1" x14ac:dyDescent="1.05">
      <c r="A12" s="142">
        <v>27</v>
      </c>
      <c r="B12" s="134" t="s">
        <v>588</v>
      </c>
      <c r="C12" s="142">
        <v>334296</v>
      </c>
      <c r="D12" s="142">
        <v>334696</v>
      </c>
      <c r="E12" s="142"/>
      <c r="F12" s="143">
        <v>7</v>
      </c>
      <c r="G12" s="143">
        <v>12</v>
      </c>
      <c r="H12" s="143">
        <v>13</v>
      </c>
      <c r="I12" s="143">
        <v>17</v>
      </c>
      <c r="J12" s="143"/>
      <c r="K12" s="143"/>
      <c r="L12" s="144"/>
      <c r="M12" s="145"/>
      <c r="N12" s="149"/>
      <c r="O12" s="148"/>
      <c r="P12" s="144"/>
      <c r="Q12" s="145"/>
      <c r="R12" s="144">
        <v>1</v>
      </c>
      <c r="S12" s="144">
        <v>1</v>
      </c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4" t="s">
        <v>743</v>
      </c>
      <c r="AG12" s="146">
        <f t="shared" si="0"/>
        <v>400</v>
      </c>
      <c r="AH12" s="146">
        <v>400</v>
      </c>
    </row>
    <row r="13" spans="1:218" s="141" customFormat="1" ht="130" customHeight="1" thickBot="1" x14ac:dyDescent="1.1000000000000001">
      <c r="A13" s="142">
        <v>28</v>
      </c>
      <c r="B13" s="134" t="s">
        <v>589</v>
      </c>
      <c r="C13" s="142">
        <v>334696</v>
      </c>
      <c r="D13" s="135">
        <v>334765</v>
      </c>
      <c r="E13" s="142"/>
      <c r="F13" s="143">
        <v>7</v>
      </c>
      <c r="G13" s="143">
        <v>12</v>
      </c>
      <c r="H13" s="143"/>
      <c r="I13" s="143"/>
      <c r="J13" s="143"/>
      <c r="K13" s="143"/>
      <c r="L13" s="144"/>
      <c r="M13" s="145"/>
      <c r="N13" s="145">
        <v>3</v>
      </c>
      <c r="O13" s="145"/>
      <c r="P13" s="144"/>
      <c r="Q13" s="145"/>
      <c r="R13" s="144"/>
      <c r="S13" s="144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4" t="s">
        <v>353</v>
      </c>
      <c r="AG13" s="146">
        <f t="shared" si="0"/>
        <v>69</v>
      </c>
      <c r="AH13" s="146">
        <v>69</v>
      </c>
    </row>
    <row r="14" spans="1:218" s="160" customFormat="1" ht="84.75" customHeight="1" thickTop="1" thickBot="1" x14ac:dyDescent="1.1000000000000001">
      <c r="A14" s="350" t="s">
        <v>22</v>
      </c>
      <c r="B14" s="351"/>
      <c r="C14" s="150"/>
      <c r="D14" s="151"/>
      <c r="E14" s="152"/>
      <c r="F14" s="153"/>
      <c r="G14" s="154"/>
      <c r="H14" s="154"/>
      <c r="I14" s="154"/>
      <c r="J14" s="154"/>
      <c r="K14" s="155"/>
      <c r="L14" s="156">
        <f t="shared" ref="L14:AD14" si="1">SUM(L8:L13)</f>
        <v>0</v>
      </c>
      <c r="M14" s="157">
        <f t="shared" si="1"/>
        <v>0</v>
      </c>
      <c r="N14" s="158">
        <f t="shared" si="1"/>
        <v>7</v>
      </c>
      <c r="O14" s="158">
        <f t="shared" si="1"/>
        <v>0</v>
      </c>
      <c r="P14" s="156">
        <f t="shared" si="1"/>
        <v>0</v>
      </c>
      <c r="Q14" s="157">
        <f t="shared" si="1"/>
        <v>0</v>
      </c>
      <c r="R14" s="156">
        <f t="shared" si="1"/>
        <v>2</v>
      </c>
      <c r="S14" s="156">
        <f t="shared" si="1"/>
        <v>2</v>
      </c>
      <c r="T14" s="157">
        <f t="shared" si="1"/>
        <v>2</v>
      </c>
      <c r="U14" s="157">
        <f t="shared" si="1"/>
        <v>0</v>
      </c>
      <c r="V14" s="157">
        <f t="shared" si="1"/>
        <v>0</v>
      </c>
      <c r="W14" s="157">
        <f t="shared" si="1"/>
        <v>0</v>
      </c>
      <c r="X14" s="157">
        <f t="shared" si="1"/>
        <v>0</v>
      </c>
      <c r="Y14" s="157">
        <f t="shared" si="1"/>
        <v>0</v>
      </c>
      <c r="Z14" s="157">
        <f t="shared" si="1"/>
        <v>0</v>
      </c>
      <c r="AA14" s="157">
        <f t="shared" si="1"/>
        <v>0</v>
      </c>
      <c r="AB14" s="157">
        <f t="shared" si="1"/>
        <v>0</v>
      </c>
      <c r="AC14" s="157">
        <f t="shared" si="1"/>
        <v>3</v>
      </c>
      <c r="AD14" s="157">
        <f t="shared" si="1"/>
        <v>0</v>
      </c>
      <c r="AE14" s="156">
        <f>SUM(AE7:AE13)</f>
        <v>0</v>
      </c>
      <c r="AF14" s="156"/>
      <c r="AG14" s="146"/>
      <c r="AH14" s="146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</row>
    <row r="15" spans="1:218" s="160" customFormat="1" ht="47.25" customHeight="1" thickTop="1" thickBot="1" x14ac:dyDescent="1.1000000000000001">
      <c r="A15" s="352"/>
      <c r="B15" s="353"/>
      <c r="C15" s="161"/>
      <c r="D15" s="162"/>
      <c r="E15" s="163"/>
      <c r="F15" s="356"/>
      <c r="G15" s="357"/>
      <c r="H15" s="357"/>
      <c r="I15" s="357"/>
      <c r="J15" s="357"/>
      <c r="K15" s="162"/>
      <c r="L15" s="348" t="s">
        <v>30</v>
      </c>
      <c r="M15" s="340" t="s">
        <v>46</v>
      </c>
      <c r="N15" s="348" t="s">
        <v>34</v>
      </c>
      <c r="O15" s="340" t="s">
        <v>48</v>
      </c>
      <c r="P15" s="348" t="s">
        <v>611</v>
      </c>
      <c r="Q15" s="384" t="s">
        <v>28</v>
      </c>
      <c r="R15" s="340" t="s">
        <v>53</v>
      </c>
      <c r="S15" s="340" t="s">
        <v>57</v>
      </c>
      <c r="T15" s="340" t="s">
        <v>58</v>
      </c>
      <c r="U15" s="340" t="s">
        <v>193</v>
      </c>
      <c r="V15" s="340" t="s">
        <v>168</v>
      </c>
      <c r="W15" s="340" t="s">
        <v>29</v>
      </c>
      <c r="X15" s="348" t="s">
        <v>507</v>
      </c>
      <c r="Y15" s="348" t="s">
        <v>333</v>
      </c>
      <c r="Z15" s="348" t="s">
        <v>313</v>
      </c>
      <c r="AA15" s="348" t="s">
        <v>494</v>
      </c>
      <c r="AB15" s="340" t="s">
        <v>198</v>
      </c>
      <c r="AC15" s="340" t="s">
        <v>535</v>
      </c>
      <c r="AD15" s="340" t="s">
        <v>406</v>
      </c>
      <c r="AE15" s="342"/>
      <c r="AF15" s="340" t="s">
        <v>23</v>
      </c>
      <c r="AG15" s="146"/>
      <c r="AH15" s="146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</row>
    <row r="16" spans="1:218" s="160" customFormat="1" ht="204.75" customHeight="1" thickTop="1" x14ac:dyDescent="1.05">
      <c r="A16" s="352"/>
      <c r="B16" s="353"/>
      <c r="C16" s="161"/>
      <c r="D16" s="162"/>
      <c r="E16" s="163"/>
      <c r="F16" s="164"/>
      <c r="G16" s="344"/>
      <c r="H16" s="344"/>
      <c r="I16" s="344"/>
      <c r="J16" s="344"/>
      <c r="K16" s="163"/>
      <c r="L16" s="349"/>
      <c r="M16" s="341"/>
      <c r="N16" s="349"/>
      <c r="O16" s="341"/>
      <c r="P16" s="349"/>
      <c r="Q16" s="385"/>
      <c r="R16" s="341"/>
      <c r="S16" s="341"/>
      <c r="T16" s="341"/>
      <c r="U16" s="341"/>
      <c r="V16" s="341"/>
      <c r="W16" s="341"/>
      <c r="X16" s="349"/>
      <c r="Y16" s="349"/>
      <c r="Z16" s="349"/>
      <c r="AA16" s="349"/>
      <c r="AB16" s="341"/>
      <c r="AC16" s="341"/>
      <c r="AD16" s="341"/>
      <c r="AE16" s="343"/>
      <c r="AF16" s="341"/>
      <c r="AG16" s="146"/>
      <c r="AH16" s="146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</row>
    <row r="17" spans="1:218" s="160" customFormat="1" ht="68.25" customHeight="1" x14ac:dyDescent="1.05">
      <c r="A17" s="354"/>
      <c r="B17" s="355"/>
      <c r="C17" s="165"/>
      <c r="D17" s="166"/>
      <c r="E17" s="167"/>
      <c r="F17" s="345"/>
      <c r="G17" s="346"/>
      <c r="H17" s="346"/>
      <c r="I17" s="346"/>
      <c r="J17" s="346"/>
      <c r="K17" s="347"/>
      <c r="L17" s="168">
        <f>L14*3200</f>
        <v>0</v>
      </c>
      <c r="M17" s="169">
        <f>M14*4000</f>
        <v>0</v>
      </c>
      <c r="N17" s="168">
        <f>N14*8800</f>
        <v>61600</v>
      </c>
      <c r="O17" s="170">
        <f>O14*38400</f>
        <v>0</v>
      </c>
      <c r="P17" s="168">
        <f>P14*71200</f>
        <v>0</v>
      </c>
      <c r="Q17" s="171">
        <f>Q14*84000</f>
        <v>0</v>
      </c>
      <c r="R17" s="168">
        <f>R14*76000</f>
        <v>152000</v>
      </c>
      <c r="S17" s="169">
        <f>S14*84000</f>
        <v>168000</v>
      </c>
      <c r="T17" s="169">
        <f>T14*80000</f>
        <v>160000</v>
      </c>
      <c r="U17" s="169">
        <f>U14*6400</f>
        <v>0</v>
      </c>
      <c r="V17" s="169">
        <f>V14*5600</f>
        <v>0</v>
      </c>
      <c r="W17" s="169">
        <f>W14*4800</f>
        <v>0</v>
      </c>
      <c r="X17" s="172">
        <f>X14*64000</f>
        <v>0</v>
      </c>
      <c r="Y17" s="169">
        <f>Y14*7200</f>
        <v>0</v>
      </c>
      <c r="Z17" s="172">
        <f>Z14*8000</f>
        <v>0</v>
      </c>
      <c r="AA17" s="169">
        <f>AA14*63200</f>
        <v>0</v>
      </c>
      <c r="AB17" s="169">
        <f>1*84000</f>
        <v>84000</v>
      </c>
      <c r="AC17" s="168">
        <f>2*76000</f>
        <v>152000</v>
      </c>
      <c r="AD17" s="168">
        <f>2*76000</f>
        <v>152000</v>
      </c>
      <c r="AE17" s="173"/>
      <c r="AF17" s="168">
        <f>SUM(L17:AD17)</f>
        <v>929600</v>
      </c>
      <c r="AG17" s="146"/>
      <c r="AH17" s="146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</row>
    <row r="18" spans="1:218" s="160" customFormat="1" ht="56.5" x14ac:dyDescent="1.05">
      <c r="N18" s="174"/>
      <c r="AH18" s="196"/>
    </row>
    <row r="19" spans="1:218" s="117" customFormat="1" ht="56.5" x14ac:dyDescent="1.05">
      <c r="A19" s="372" t="s">
        <v>0</v>
      </c>
      <c r="B19" s="372"/>
      <c r="C19" s="110" t="s">
        <v>1</v>
      </c>
      <c r="D19" s="110" t="s">
        <v>2</v>
      </c>
      <c r="E19" s="110"/>
      <c r="F19" s="110"/>
      <c r="G19" s="110"/>
      <c r="H19" s="110"/>
      <c r="I19" s="110"/>
      <c r="J19" s="110"/>
      <c r="K19" s="110"/>
      <c r="L19" s="111"/>
      <c r="M19" s="112"/>
      <c r="N19" s="113"/>
      <c r="O19" s="114"/>
      <c r="P19" s="111"/>
      <c r="Q19" s="112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4"/>
      <c r="AG19" s="115"/>
      <c r="AH19" s="115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</row>
    <row r="20" spans="1:218" s="117" customFormat="1" ht="58" x14ac:dyDescent="1.05">
      <c r="A20" s="372" t="s">
        <v>3</v>
      </c>
      <c r="B20" s="372"/>
      <c r="C20" s="110" t="s">
        <v>1</v>
      </c>
      <c r="D20" s="175" t="s">
        <v>40</v>
      </c>
      <c r="E20" s="110"/>
      <c r="F20" s="110"/>
      <c r="G20" s="110"/>
      <c r="H20" s="110"/>
      <c r="I20" s="372" t="s">
        <v>590</v>
      </c>
      <c r="J20" s="372"/>
      <c r="K20" s="372"/>
      <c r="L20" s="372"/>
      <c r="M20" s="372"/>
      <c r="N20" s="372"/>
      <c r="O20" s="372"/>
      <c r="P20" s="372"/>
      <c r="Q20" s="372"/>
      <c r="R20" s="372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5"/>
      <c r="AH20" s="115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</row>
    <row r="21" spans="1:218" s="117" customFormat="1" ht="58" x14ac:dyDescent="1.05">
      <c r="A21" s="373" t="s">
        <v>4</v>
      </c>
      <c r="B21" s="373"/>
      <c r="C21" s="110" t="s">
        <v>1</v>
      </c>
      <c r="D21" s="176" t="s">
        <v>407</v>
      </c>
      <c r="E21" s="118"/>
      <c r="F21" s="110"/>
      <c r="G21" s="118"/>
      <c r="H21" s="118"/>
      <c r="I21" s="119"/>
      <c r="J21" s="119"/>
      <c r="K21" s="119"/>
      <c r="L21" s="120"/>
      <c r="M21" s="112"/>
      <c r="N21" s="113"/>
      <c r="O21" s="120"/>
      <c r="P21" s="120"/>
      <c r="Q21" s="112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14"/>
      <c r="AG21" s="115"/>
      <c r="AH21" s="115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</row>
    <row r="22" spans="1:218" s="124" customFormat="1" ht="56.5" x14ac:dyDescent="1.05">
      <c r="A22" s="363" t="s">
        <v>5</v>
      </c>
      <c r="B22" s="363" t="s">
        <v>6</v>
      </c>
      <c r="C22" s="374" t="s">
        <v>7</v>
      </c>
      <c r="D22" s="375"/>
      <c r="E22" s="121" t="s">
        <v>8</v>
      </c>
      <c r="F22" s="376" t="s">
        <v>9</v>
      </c>
      <c r="G22" s="377"/>
      <c r="H22" s="377"/>
      <c r="I22" s="377"/>
      <c r="J22" s="377"/>
      <c r="K22" s="378"/>
      <c r="L22" s="382" t="s">
        <v>10</v>
      </c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  <c r="AA22" s="383"/>
      <c r="AB22" s="383"/>
      <c r="AC22" s="383"/>
      <c r="AD22" s="383"/>
      <c r="AE22" s="360" t="s">
        <v>11</v>
      </c>
      <c r="AF22" s="360" t="s">
        <v>12</v>
      </c>
      <c r="AG22" s="122"/>
      <c r="AH22" s="122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</row>
    <row r="23" spans="1:218" s="124" customFormat="1" ht="45.75" customHeight="1" x14ac:dyDescent="1.05">
      <c r="A23" s="365"/>
      <c r="B23" s="365"/>
      <c r="C23" s="363" t="s">
        <v>13</v>
      </c>
      <c r="D23" s="363" t="s">
        <v>14</v>
      </c>
      <c r="E23" s="365" t="s">
        <v>15</v>
      </c>
      <c r="F23" s="366" t="s">
        <v>16</v>
      </c>
      <c r="G23" s="367"/>
      <c r="H23" s="367"/>
      <c r="I23" s="367"/>
      <c r="J23" s="367"/>
      <c r="K23" s="368"/>
      <c r="L23" s="360" t="s">
        <v>17</v>
      </c>
      <c r="M23" s="360" t="s">
        <v>45</v>
      </c>
      <c r="N23" s="360" t="s">
        <v>194</v>
      </c>
      <c r="O23" s="360" t="s">
        <v>47</v>
      </c>
      <c r="P23" s="360" t="s">
        <v>18</v>
      </c>
      <c r="Q23" s="386" t="s">
        <v>31</v>
      </c>
      <c r="R23" s="360" t="s">
        <v>54</v>
      </c>
      <c r="S23" s="369" t="s">
        <v>56</v>
      </c>
      <c r="T23" s="369" t="s">
        <v>59</v>
      </c>
      <c r="U23" s="360" t="s">
        <v>169</v>
      </c>
      <c r="V23" s="360" t="s">
        <v>326</v>
      </c>
      <c r="W23" s="360" t="s">
        <v>598</v>
      </c>
      <c r="X23" s="360" t="s">
        <v>610</v>
      </c>
      <c r="Y23" s="360" t="s">
        <v>604</v>
      </c>
      <c r="Z23" s="360" t="s">
        <v>50</v>
      </c>
      <c r="AA23" s="360" t="s">
        <v>327</v>
      </c>
      <c r="AB23" s="360" t="s">
        <v>312</v>
      </c>
      <c r="AC23" s="360" t="s">
        <v>535</v>
      </c>
      <c r="AD23" s="360" t="s">
        <v>66</v>
      </c>
      <c r="AE23" s="361"/>
      <c r="AF23" s="361"/>
      <c r="AG23" s="122"/>
      <c r="AH23" s="122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</row>
    <row r="24" spans="1:218" s="124" customFormat="1" ht="192.75" customHeight="1" x14ac:dyDescent="1.05">
      <c r="A24" s="364"/>
      <c r="B24" s="364"/>
      <c r="C24" s="364"/>
      <c r="D24" s="364"/>
      <c r="E24" s="364"/>
      <c r="F24" s="125" t="s">
        <v>20</v>
      </c>
      <c r="G24" s="125" t="s">
        <v>21</v>
      </c>
      <c r="H24" s="125" t="s">
        <v>20</v>
      </c>
      <c r="I24" s="125" t="s">
        <v>21</v>
      </c>
      <c r="J24" s="125" t="s">
        <v>20</v>
      </c>
      <c r="K24" s="125" t="s">
        <v>21</v>
      </c>
      <c r="L24" s="362"/>
      <c r="M24" s="362"/>
      <c r="N24" s="362"/>
      <c r="O24" s="362"/>
      <c r="P24" s="362"/>
      <c r="Q24" s="386"/>
      <c r="R24" s="362"/>
      <c r="S24" s="370"/>
      <c r="T24" s="370"/>
      <c r="U24" s="362"/>
      <c r="V24" s="362"/>
      <c r="W24" s="362"/>
      <c r="X24" s="362"/>
      <c r="Y24" s="362"/>
      <c r="Z24" s="362"/>
      <c r="AA24" s="362"/>
      <c r="AB24" s="362"/>
      <c r="AC24" s="362"/>
      <c r="AD24" s="362"/>
      <c r="AE24" s="362"/>
      <c r="AF24" s="362"/>
      <c r="AG24" s="122"/>
      <c r="AH24" s="122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</row>
    <row r="25" spans="1:218" s="124" customFormat="1" ht="56.5" x14ac:dyDescent="1.05">
      <c r="A25" s="126"/>
      <c r="B25" s="127"/>
      <c r="C25" s="127"/>
      <c r="D25" s="126"/>
      <c r="E25" s="126"/>
      <c r="F25" s="128"/>
      <c r="G25" s="128"/>
      <c r="H25" s="128"/>
      <c r="I25" s="128"/>
      <c r="J25" s="128"/>
      <c r="K25" s="128"/>
      <c r="L25" s="129">
        <v>3200</v>
      </c>
      <c r="M25" s="130">
        <v>4000</v>
      </c>
      <c r="N25" s="129">
        <v>6400</v>
      </c>
      <c r="O25" s="129">
        <v>38400</v>
      </c>
      <c r="P25" s="129">
        <v>68000</v>
      </c>
      <c r="Q25" s="130">
        <v>84000</v>
      </c>
      <c r="R25" s="129">
        <v>76000</v>
      </c>
      <c r="S25" s="130">
        <v>84000</v>
      </c>
      <c r="T25" s="130">
        <v>80000</v>
      </c>
      <c r="U25" s="130">
        <v>5600</v>
      </c>
      <c r="V25" s="130">
        <v>7200</v>
      </c>
      <c r="W25" s="130">
        <v>60800</v>
      </c>
      <c r="X25" s="131">
        <v>71200</v>
      </c>
      <c r="Y25" s="130">
        <v>37600</v>
      </c>
      <c r="Z25" s="131">
        <v>8800</v>
      </c>
      <c r="AA25" s="130">
        <v>9600</v>
      </c>
      <c r="AB25" s="130">
        <v>8000</v>
      </c>
      <c r="AC25" s="129">
        <v>76000</v>
      </c>
      <c r="AD25" s="129">
        <v>76000</v>
      </c>
      <c r="AE25" s="132"/>
      <c r="AF25" s="126"/>
      <c r="AG25" s="122"/>
      <c r="AH25" s="122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</row>
    <row r="26" spans="1:218" s="141" customFormat="1" ht="100" customHeight="1" x14ac:dyDescent="1.05">
      <c r="A26" s="142">
        <v>25</v>
      </c>
      <c r="B26" s="134" t="s">
        <v>584</v>
      </c>
      <c r="C26" s="135">
        <v>315803</v>
      </c>
      <c r="D26" s="142">
        <v>316017</v>
      </c>
      <c r="E26" s="142"/>
      <c r="F26" s="143">
        <v>7</v>
      </c>
      <c r="G26" s="143">
        <v>12</v>
      </c>
      <c r="H26" s="143">
        <v>13</v>
      </c>
      <c r="I26" s="143">
        <v>17</v>
      </c>
      <c r="J26" s="143"/>
      <c r="K26" s="143"/>
      <c r="L26" s="144"/>
      <c r="M26" s="145"/>
      <c r="N26" s="149"/>
      <c r="O26" s="148"/>
      <c r="P26" s="144"/>
      <c r="Q26" s="145"/>
      <c r="R26" s="144"/>
      <c r="S26" s="144"/>
      <c r="T26" s="145">
        <v>1</v>
      </c>
      <c r="U26" s="145"/>
      <c r="V26" s="145"/>
      <c r="W26" s="145"/>
      <c r="X26" s="145"/>
      <c r="Y26" s="145"/>
      <c r="Z26" s="145"/>
      <c r="AA26" s="145"/>
      <c r="AB26" s="145"/>
      <c r="AC26" s="145">
        <v>1</v>
      </c>
      <c r="AD26" s="145"/>
      <c r="AE26" s="145"/>
      <c r="AF26" s="144" t="s">
        <v>689</v>
      </c>
      <c r="AG26" s="146">
        <f t="shared" ref="AG26:AG31" si="2">D26-C26</f>
        <v>214</v>
      </c>
      <c r="AH26" s="146">
        <v>214</v>
      </c>
    </row>
    <row r="27" spans="1:218" s="141" customFormat="1" ht="100" customHeight="1" x14ac:dyDescent="1.05">
      <c r="A27" s="142">
        <v>26</v>
      </c>
      <c r="B27" s="134" t="s">
        <v>585</v>
      </c>
      <c r="C27" s="142">
        <v>316017</v>
      </c>
      <c r="D27" s="142">
        <v>316350</v>
      </c>
      <c r="E27" s="142"/>
      <c r="F27" s="143">
        <v>7</v>
      </c>
      <c r="G27" s="143">
        <v>12</v>
      </c>
      <c r="H27" s="143">
        <v>13</v>
      </c>
      <c r="I27" s="143">
        <v>17</v>
      </c>
      <c r="J27" s="143"/>
      <c r="K27" s="143"/>
      <c r="L27" s="144"/>
      <c r="M27" s="145"/>
      <c r="N27" s="149"/>
      <c r="O27" s="148"/>
      <c r="P27" s="144"/>
      <c r="Q27" s="145"/>
      <c r="R27" s="144"/>
      <c r="S27" s="144"/>
      <c r="T27" s="145">
        <v>1</v>
      </c>
      <c r="U27" s="145"/>
      <c r="V27" s="145"/>
      <c r="W27" s="145"/>
      <c r="X27" s="145"/>
      <c r="Y27" s="145"/>
      <c r="Z27" s="145">
        <v>6</v>
      </c>
      <c r="AA27" s="145"/>
      <c r="AB27" s="145"/>
      <c r="AC27" s="145"/>
      <c r="AD27" s="145"/>
      <c r="AE27" s="145"/>
      <c r="AF27" s="144" t="s">
        <v>729</v>
      </c>
      <c r="AG27" s="146">
        <f t="shared" si="2"/>
        <v>333</v>
      </c>
      <c r="AH27" s="146">
        <v>333</v>
      </c>
    </row>
    <row r="28" spans="1:218" s="141" customFormat="1" ht="100" customHeight="1" x14ac:dyDescent="1.05">
      <c r="A28" s="142">
        <v>27</v>
      </c>
      <c r="B28" s="134" t="s">
        <v>586</v>
      </c>
      <c r="C28" s="142">
        <v>316350</v>
      </c>
      <c r="D28" s="142">
        <v>316608</v>
      </c>
      <c r="E28" s="142"/>
      <c r="F28" s="143">
        <v>7</v>
      </c>
      <c r="G28" s="143">
        <v>12</v>
      </c>
      <c r="H28" s="143">
        <v>13</v>
      </c>
      <c r="I28" s="143">
        <v>17</v>
      </c>
      <c r="J28" s="143"/>
      <c r="K28" s="143"/>
      <c r="L28" s="144"/>
      <c r="M28" s="145">
        <v>7</v>
      </c>
      <c r="N28" s="149"/>
      <c r="O28" s="148"/>
      <c r="P28" s="144"/>
      <c r="Q28" s="145"/>
      <c r="R28" s="144"/>
      <c r="S28" s="144">
        <v>1</v>
      </c>
      <c r="T28" s="145"/>
      <c r="U28" s="145"/>
      <c r="V28" s="145">
        <v>3</v>
      </c>
      <c r="W28" s="145"/>
      <c r="X28" s="145"/>
      <c r="Y28" s="145"/>
      <c r="Z28" s="145"/>
      <c r="AA28" s="145"/>
      <c r="AB28" s="145"/>
      <c r="AC28" s="145"/>
      <c r="AD28" s="145"/>
      <c r="AE28" s="145"/>
      <c r="AF28" s="144" t="s">
        <v>736</v>
      </c>
      <c r="AG28" s="146">
        <f t="shared" si="2"/>
        <v>258</v>
      </c>
      <c r="AH28" s="146">
        <v>258</v>
      </c>
    </row>
    <row r="29" spans="1:218" s="141" customFormat="1" ht="130" customHeight="1" x14ac:dyDescent="1.05">
      <c r="A29" s="142">
        <v>28</v>
      </c>
      <c r="B29" s="177" t="s">
        <v>587</v>
      </c>
      <c r="C29" s="178"/>
      <c r="D29" s="178"/>
      <c r="E29" s="179"/>
      <c r="F29" s="180">
        <v>7</v>
      </c>
      <c r="G29" s="180">
        <v>12</v>
      </c>
      <c r="H29" s="180">
        <v>14</v>
      </c>
      <c r="I29" s="180">
        <v>16</v>
      </c>
      <c r="J29" s="180"/>
      <c r="K29" s="180"/>
      <c r="L29" s="181"/>
      <c r="M29" s="182"/>
      <c r="N29" s="182"/>
      <c r="O29" s="182"/>
      <c r="P29" s="181"/>
      <c r="Q29" s="182"/>
      <c r="R29" s="181"/>
      <c r="S29" s="181"/>
      <c r="T29" s="182"/>
      <c r="U29" s="182"/>
      <c r="V29" s="182"/>
      <c r="W29" s="182"/>
      <c r="X29" s="183"/>
      <c r="Y29" s="183"/>
      <c r="Z29" s="183"/>
      <c r="AA29" s="183"/>
      <c r="AB29" s="182"/>
      <c r="AC29" s="182"/>
      <c r="AD29" s="182"/>
      <c r="AE29" s="182"/>
      <c r="AF29" s="181" t="s">
        <v>107</v>
      </c>
      <c r="AG29" s="146">
        <f t="shared" si="2"/>
        <v>0</v>
      </c>
      <c r="AH29" s="146" t="s">
        <v>214</v>
      </c>
    </row>
    <row r="30" spans="1:218" s="141" customFormat="1" ht="130" customHeight="1" x14ac:dyDescent="1.05">
      <c r="A30" s="142">
        <v>29</v>
      </c>
      <c r="B30" s="177" t="s">
        <v>588</v>
      </c>
      <c r="C30" s="178"/>
      <c r="D30" s="178"/>
      <c r="E30" s="179"/>
      <c r="F30" s="180">
        <v>7</v>
      </c>
      <c r="G30" s="180">
        <v>12</v>
      </c>
      <c r="H30" s="180">
        <v>14</v>
      </c>
      <c r="I30" s="180">
        <v>16</v>
      </c>
      <c r="J30" s="180"/>
      <c r="K30" s="180"/>
      <c r="L30" s="181"/>
      <c r="M30" s="182"/>
      <c r="N30" s="182"/>
      <c r="O30" s="182"/>
      <c r="P30" s="181"/>
      <c r="Q30" s="182"/>
      <c r="R30" s="181"/>
      <c r="S30" s="181"/>
      <c r="T30" s="182"/>
      <c r="U30" s="182"/>
      <c r="V30" s="182"/>
      <c r="W30" s="182"/>
      <c r="X30" s="183"/>
      <c r="Y30" s="183"/>
      <c r="Z30" s="183"/>
      <c r="AA30" s="183"/>
      <c r="AB30" s="182"/>
      <c r="AC30" s="182"/>
      <c r="AD30" s="182"/>
      <c r="AE30" s="182"/>
      <c r="AF30" s="181" t="s">
        <v>107</v>
      </c>
      <c r="AG30" s="146">
        <f t="shared" si="2"/>
        <v>0</v>
      </c>
      <c r="AH30" s="146" t="s">
        <v>214</v>
      </c>
    </row>
    <row r="31" spans="1:218" s="141" customFormat="1" ht="130" customHeight="1" thickBot="1" x14ac:dyDescent="1.1000000000000001">
      <c r="A31" s="142">
        <v>30</v>
      </c>
      <c r="B31" s="177" t="s">
        <v>589</v>
      </c>
      <c r="C31" s="178"/>
      <c r="D31" s="178"/>
      <c r="E31" s="179"/>
      <c r="F31" s="180">
        <v>7</v>
      </c>
      <c r="G31" s="180">
        <v>12</v>
      </c>
      <c r="H31" s="180"/>
      <c r="I31" s="180"/>
      <c r="J31" s="180"/>
      <c r="K31" s="180"/>
      <c r="L31" s="181"/>
      <c r="M31" s="182"/>
      <c r="N31" s="182"/>
      <c r="O31" s="182"/>
      <c r="P31" s="181"/>
      <c r="Q31" s="182"/>
      <c r="R31" s="181"/>
      <c r="S31" s="181"/>
      <c r="T31" s="182"/>
      <c r="U31" s="182"/>
      <c r="V31" s="182"/>
      <c r="W31" s="182"/>
      <c r="X31" s="183"/>
      <c r="Y31" s="183"/>
      <c r="Z31" s="183"/>
      <c r="AA31" s="183"/>
      <c r="AB31" s="182"/>
      <c r="AC31" s="182"/>
      <c r="AD31" s="182"/>
      <c r="AE31" s="182"/>
      <c r="AF31" s="181" t="s">
        <v>107</v>
      </c>
      <c r="AG31" s="146">
        <f t="shared" si="2"/>
        <v>0</v>
      </c>
      <c r="AH31" s="146" t="s">
        <v>214</v>
      </c>
    </row>
    <row r="32" spans="1:218" s="160" customFormat="1" ht="73.5" customHeight="1" thickTop="1" thickBot="1" x14ac:dyDescent="1.1000000000000001">
      <c r="A32" s="350" t="s">
        <v>22</v>
      </c>
      <c r="B32" s="351"/>
      <c r="C32" s="150"/>
      <c r="D32" s="151"/>
      <c r="E32" s="152"/>
      <c r="F32" s="153"/>
      <c r="G32" s="154"/>
      <c r="H32" s="154"/>
      <c r="I32" s="154"/>
      <c r="J32" s="154"/>
      <c r="K32" s="155"/>
      <c r="L32" s="156">
        <f t="shared" ref="L32:AD32" si="3">SUM(L26:L31)</f>
        <v>0</v>
      </c>
      <c r="M32" s="157">
        <f t="shared" si="3"/>
        <v>7</v>
      </c>
      <c r="N32" s="158">
        <f t="shared" si="3"/>
        <v>0</v>
      </c>
      <c r="O32" s="158">
        <f t="shared" si="3"/>
        <v>0</v>
      </c>
      <c r="P32" s="156">
        <f t="shared" si="3"/>
        <v>0</v>
      </c>
      <c r="Q32" s="157">
        <f t="shared" si="3"/>
        <v>0</v>
      </c>
      <c r="R32" s="156">
        <f t="shared" si="3"/>
        <v>0</v>
      </c>
      <c r="S32" s="156">
        <f t="shared" si="3"/>
        <v>1</v>
      </c>
      <c r="T32" s="157">
        <f t="shared" si="3"/>
        <v>2</v>
      </c>
      <c r="U32" s="157">
        <f t="shared" si="3"/>
        <v>0</v>
      </c>
      <c r="V32" s="157">
        <f t="shared" si="3"/>
        <v>3</v>
      </c>
      <c r="W32" s="157">
        <f t="shared" si="3"/>
        <v>0</v>
      </c>
      <c r="X32" s="157">
        <f t="shared" si="3"/>
        <v>0</v>
      </c>
      <c r="Y32" s="157">
        <f t="shared" si="3"/>
        <v>0</v>
      </c>
      <c r="Z32" s="157">
        <f t="shared" si="3"/>
        <v>6</v>
      </c>
      <c r="AA32" s="157">
        <f t="shared" si="3"/>
        <v>0</v>
      </c>
      <c r="AB32" s="157">
        <f t="shared" si="3"/>
        <v>0</v>
      </c>
      <c r="AC32" s="157">
        <f t="shared" si="3"/>
        <v>1</v>
      </c>
      <c r="AD32" s="157">
        <f t="shared" si="3"/>
        <v>0</v>
      </c>
      <c r="AE32" s="156">
        <f>SUM(AE25:AE31)</f>
        <v>0</v>
      </c>
      <c r="AF32" s="156"/>
      <c r="AG32" s="146"/>
      <c r="AH32" s="146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  <c r="CF32" s="141"/>
      <c r="CG32" s="141"/>
      <c r="CH32" s="141"/>
      <c r="CI32" s="141"/>
      <c r="CJ32" s="141"/>
      <c r="CK32" s="141"/>
      <c r="CL32" s="141"/>
      <c r="CM32" s="141"/>
      <c r="CN32" s="141"/>
      <c r="CO32" s="141"/>
      <c r="CP32" s="141"/>
      <c r="CQ32" s="141"/>
      <c r="CR32" s="141"/>
      <c r="CS32" s="141"/>
      <c r="CT32" s="141"/>
      <c r="CU32" s="141"/>
      <c r="CV32" s="141"/>
      <c r="CW32" s="141"/>
      <c r="CX32" s="141"/>
      <c r="CY32" s="141"/>
      <c r="CZ32" s="141"/>
      <c r="DA32" s="141"/>
      <c r="DB32" s="141"/>
      <c r="DC32" s="141"/>
      <c r="DD32" s="141"/>
      <c r="DE32" s="141"/>
      <c r="DF32" s="141"/>
      <c r="DG32" s="141"/>
      <c r="DH32" s="141"/>
      <c r="DI32" s="141"/>
      <c r="DJ32" s="141"/>
      <c r="DK32" s="141"/>
      <c r="DL32" s="141"/>
      <c r="DM32" s="141"/>
      <c r="DN32" s="141"/>
      <c r="DO32" s="141"/>
      <c r="DP32" s="141"/>
      <c r="DQ32" s="141"/>
      <c r="DR32" s="141"/>
      <c r="DS32" s="141"/>
      <c r="DT32" s="141"/>
      <c r="DU32" s="141"/>
      <c r="DV32" s="141"/>
      <c r="DW32" s="141"/>
      <c r="DX32" s="141"/>
      <c r="DY32" s="141"/>
      <c r="DZ32" s="141"/>
      <c r="EA32" s="141"/>
      <c r="EB32" s="141"/>
      <c r="EC32" s="141"/>
      <c r="ED32" s="141"/>
      <c r="EE32" s="141"/>
      <c r="EF32" s="141"/>
      <c r="EG32" s="141"/>
      <c r="EH32" s="141"/>
      <c r="EI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EY32" s="141"/>
      <c r="EZ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1"/>
      <c r="FM32" s="141"/>
      <c r="FN32" s="141"/>
      <c r="FO32" s="141"/>
      <c r="FP32" s="141"/>
      <c r="FQ32" s="141"/>
      <c r="FR32" s="141"/>
      <c r="FS32" s="141"/>
      <c r="FT32" s="141"/>
      <c r="FU32" s="141"/>
      <c r="FV32" s="141"/>
      <c r="FW32" s="141"/>
      <c r="FX32" s="141"/>
      <c r="FY32" s="141"/>
      <c r="FZ32" s="141"/>
      <c r="GA32" s="141"/>
      <c r="GB32" s="141"/>
      <c r="GC32" s="141"/>
      <c r="GD32" s="141"/>
      <c r="GE32" s="141"/>
      <c r="GF32" s="141"/>
      <c r="GG32" s="141"/>
      <c r="GH32" s="141"/>
      <c r="GI32" s="141"/>
      <c r="GJ32" s="141"/>
      <c r="GK32" s="141"/>
      <c r="GL32" s="141"/>
      <c r="GM32" s="141"/>
      <c r="GN32" s="141"/>
      <c r="GO32" s="141"/>
      <c r="GP32" s="141"/>
      <c r="GQ32" s="141"/>
      <c r="GR32" s="141"/>
      <c r="GS32" s="141"/>
      <c r="GT32" s="141"/>
      <c r="GU32" s="141"/>
      <c r="GV32" s="141"/>
      <c r="GW32" s="141"/>
      <c r="GX32" s="141"/>
      <c r="GY32" s="141"/>
      <c r="GZ32" s="141"/>
      <c r="HA32" s="141"/>
      <c r="HB32" s="141"/>
      <c r="HC32" s="141"/>
      <c r="HD32" s="141"/>
      <c r="HE32" s="141"/>
      <c r="HF32" s="141"/>
      <c r="HG32" s="141"/>
      <c r="HH32" s="141"/>
      <c r="HI32" s="141"/>
      <c r="HJ32" s="141"/>
    </row>
    <row r="33" spans="1:218" s="160" customFormat="1" ht="47.25" customHeight="1" thickTop="1" thickBot="1" x14ac:dyDescent="1.1000000000000001">
      <c r="A33" s="352"/>
      <c r="B33" s="353"/>
      <c r="C33" s="161"/>
      <c r="D33" s="162"/>
      <c r="E33" s="163"/>
      <c r="F33" s="356"/>
      <c r="G33" s="357"/>
      <c r="H33" s="357"/>
      <c r="I33" s="357"/>
      <c r="J33" s="357"/>
      <c r="K33" s="162"/>
      <c r="L33" s="348" t="s">
        <v>30</v>
      </c>
      <c r="M33" s="340" t="s">
        <v>46</v>
      </c>
      <c r="N33" s="348" t="s">
        <v>193</v>
      </c>
      <c r="O33" s="340" t="s">
        <v>48</v>
      </c>
      <c r="P33" s="340" t="s">
        <v>35</v>
      </c>
      <c r="Q33" s="384" t="s">
        <v>28</v>
      </c>
      <c r="R33" s="340" t="s">
        <v>160</v>
      </c>
      <c r="S33" s="340" t="s">
        <v>57</v>
      </c>
      <c r="T33" s="340" t="s">
        <v>58</v>
      </c>
      <c r="U33" s="340" t="s">
        <v>168</v>
      </c>
      <c r="V33" s="340" t="s">
        <v>333</v>
      </c>
      <c r="W33" s="340" t="s">
        <v>599</v>
      </c>
      <c r="X33" s="348" t="s">
        <v>611</v>
      </c>
      <c r="Y33" s="348" t="s">
        <v>605</v>
      </c>
      <c r="Z33" s="348" t="s">
        <v>34</v>
      </c>
      <c r="AA33" s="348" t="s">
        <v>328</v>
      </c>
      <c r="AB33" s="348" t="s">
        <v>313</v>
      </c>
      <c r="AC33" s="340" t="s">
        <v>535</v>
      </c>
      <c r="AD33" s="340" t="s">
        <v>553</v>
      </c>
      <c r="AE33" s="342"/>
      <c r="AF33" s="340" t="s">
        <v>23</v>
      </c>
      <c r="AG33" s="146"/>
      <c r="AH33" s="146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  <c r="CT33" s="141"/>
      <c r="CU33" s="141"/>
      <c r="CV33" s="141"/>
      <c r="CW33" s="141"/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1"/>
      <c r="DI33" s="141"/>
      <c r="DJ33" s="141"/>
      <c r="DK33" s="141"/>
      <c r="DL33" s="141"/>
      <c r="DM33" s="141"/>
      <c r="DN33" s="141"/>
      <c r="DO33" s="141"/>
      <c r="DP33" s="141"/>
      <c r="DQ33" s="141"/>
      <c r="DR33" s="141"/>
      <c r="DS33" s="141"/>
      <c r="DT33" s="141"/>
      <c r="DU33" s="141"/>
      <c r="DV33" s="141"/>
      <c r="DW33" s="141"/>
      <c r="DX33" s="141"/>
      <c r="DY33" s="141"/>
      <c r="DZ33" s="141"/>
      <c r="EA33" s="141"/>
      <c r="EB33" s="141"/>
      <c r="EC33" s="141"/>
      <c r="ED33" s="141"/>
      <c r="EE33" s="141"/>
      <c r="EF33" s="141"/>
      <c r="EG33" s="141"/>
      <c r="EH33" s="141"/>
      <c r="EI33" s="141"/>
      <c r="EJ33" s="141"/>
      <c r="EK33" s="141"/>
      <c r="EL33" s="141"/>
      <c r="EM33" s="141"/>
      <c r="EN33" s="141"/>
      <c r="EO33" s="141"/>
      <c r="EP33" s="141"/>
      <c r="EQ33" s="141"/>
      <c r="ER33" s="141"/>
      <c r="ES33" s="141"/>
      <c r="ET33" s="141"/>
      <c r="EU33" s="141"/>
      <c r="EV33" s="141"/>
      <c r="EW33" s="141"/>
      <c r="EX33" s="141"/>
      <c r="EY33" s="141"/>
      <c r="EZ33" s="141"/>
      <c r="FA33" s="141"/>
      <c r="FB33" s="141"/>
      <c r="FC33" s="141"/>
      <c r="FD33" s="141"/>
      <c r="FE33" s="141"/>
      <c r="FF33" s="141"/>
      <c r="FG33" s="141"/>
      <c r="FH33" s="141"/>
      <c r="FI33" s="141"/>
      <c r="FJ33" s="141"/>
      <c r="FK33" s="141"/>
      <c r="FL33" s="141"/>
      <c r="FM33" s="141"/>
      <c r="FN33" s="141"/>
      <c r="FO33" s="141"/>
      <c r="FP33" s="141"/>
      <c r="FQ33" s="141"/>
      <c r="FR33" s="141"/>
      <c r="FS33" s="141"/>
      <c r="FT33" s="141"/>
      <c r="FU33" s="141"/>
      <c r="FV33" s="141"/>
      <c r="FW33" s="141"/>
      <c r="FX33" s="141"/>
      <c r="FY33" s="141"/>
      <c r="FZ33" s="141"/>
      <c r="GA33" s="141"/>
      <c r="GB33" s="141"/>
      <c r="GC33" s="141"/>
      <c r="GD33" s="141"/>
      <c r="GE33" s="141"/>
      <c r="GF33" s="141"/>
      <c r="GG33" s="141"/>
      <c r="GH33" s="141"/>
      <c r="GI33" s="141"/>
      <c r="GJ33" s="141"/>
      <c r="GK33" s="141"/>
      <c r="GL33" s="141"/>
      <c r="GM33" s="141"/>
      <c r="GN33" s="141"/>
      <c r="GO33" s="141"/>
      <c r="GP33" s="141"/>
      <c r="GQ33" s="141"/>
      <c r="GR33" s="141"/>
      <c r="GS33" s="141"/>
      <c r="GT33" s="141"/>
      <c r="GU33" s="141"/>
      <c r="GV33" s="141"/>
      <c r="GW33" s="141"/>
      <c r="GX33" s="141"/>
      <c r="GY33" s="141"/>
      <c r="GZ33" s="141"/>
      <c r="HA33" s="141"/>
      <c r="HB33" s="141"/>
      <c r="HC33" s="141"/>
      <c r="HD33" s="141"/>
      <c r="HE33" s="141"/>
      <c r="HF33" s="141"/>
      <c r="HG33" s="141"/>
      <c r="HH33" s="141"/>
      <c r="HI33" s="141"/>
      <c r="HJ33" s="141"/>
    </row>
    <row r="34" spans="1:218" s="160" customFormat="1" ht="197.25" customHeight="1" thickTop="1" x14ac:dyDescent="1.05">
      <c r="A34" s="352"/>
      <c r="B34" s="353"/>
      <c r="C34" s="161"/>
      <c r="D34" s="162"/>
      <c r="E34" s="163"/>
      <c r="F34" s="164"/>
      <c r="G34" s="344"/>
      <c r="H34" s="344"/>
      <c r="I34" s="344"/>
      <c r="J34" s="344"/>
      <c r="K34" s="163"/>
      <c r="L34" s="349"/>
      <c r="M34" s="341"/>
      <c r="N34" s="349"/>
      <c r="O34" s="341"/>
      <c r="P34" s="341"/>
      <c r="Q34" s="385"/>
      <c r="R34" s="341"/>
      <c r="S34" s="341"/>
      <c r="T34" s="341"/>
      <c r="U34" s="341"/>
      <c r="V34" s="341"/>
      <c r="W34" s="341"/>
      <c r="X34" s="349"/>
      <c r="Y34" s="349"/>
      <c r="Z34" s="349"/>
      <c r="AA34" s="349"/>
      <c r="AB34" s="349"/>
      <c r="AC34" s="341"/>
      <c r="AD34" s="341"/>
      <c r="AE34" s="343"/>
      <c r="AF34" s="341"/>
      <c r="AG34" s="146"/>
      <c r="AH34" s="146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/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1"/>
      <c r="ES34" s="141"/>
      <c r="ET34" s="141"/>
      <c r="EU34" s="141"/>
      <c r="EV34" s="141"/>
      <c r="EW34" s="141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/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/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</row>
    <row r="35" spans="1:218" s="160" customFormat="1" ht="56.5" x14ac:dyDescent="1.05">
      <c r="A35" s="354"/>
      <c r="B35" s="355"/>
      <c r="C35" s="165"/>
      <c r="D35" s="166"/>
      <c r="E35" s="167"/>
      <c r="F35" s="345"/>
      <c r="G35" s="346"/>
      <c r="H35" s="346"/>
      <c r="I35" s="346"/>
      <c r="J35" s="346"/>
      <c r="K35" s="347"/>
      <c r="L35" s="168">
        <f>L32*3200</f>
        <v>0</v>
      </c>
      <c r="M35" s="169">
        <f>M32*4000</f>
        <v>28000</v>
      </c>
      <c r="N35" s="168">
        <f>N32*6400</f>
        <v>0</v>
      </c>
      <c r="O35" s="170">
        <f>O32*38400</f>
        <v>0</v>
      </c>
      <c r="P35" s="168">
        <f>P32*68000</f>
        <v>0</v>
      </c>
      <c r="Q35" s="171">
        <f>Q32*84000</f>
        <v>0</v>
      </c>
      <c r="R35" s="168">
        <f>R32*76000</f>
        <v>0</v>
      </c>
      <c r="S35" s="169">
        <f>S32*84000</f>
        <v>84000</v>
      </c>
      <c r="T35" s="169">
        <f>T32*80000</f>
        <v>160000</v>
      </c>
      <c r="U35" s="169">
        <f>U32*5600</f>
        <v>0</v>
      </c>
      <c r="V35" s="169">
        <f>V32*7200</f>
        <v>21600</v>
      </c>
      <c r="W35" s="169">
        <f>W32*60800</f>
        <v>0</v>
      </c>
      <c r="X35" s="172">
        <f>X32*71200</f>
        <v>0</v>
      </c>
      <c r="Y35" s="169">
        <f>Y32*37600</f>
        <v>0</v>
      </c>
      <c r="Z35" s="172">
        <f>Z32*8800</f>
        <v>52800</v>
      </c>
      <c r="AA35" s="169">
        <f>AA32*9600</f>
        <v>0</v>
      </c>
      <c r="AB35" s="168">
        <f>AB32*8000</f>
        <v>0</v>
      </c>
      <c r="AC35" s="169"/>
      <c r="AD35" s="168">
        <f>1*76000</f>
        <v>76000</v>
      </c>
      <c r="AE35" s="173"/>
      <c r="AF35" s="168">
        <f>SUM(L35:AD35)</f>
        <v>422400</v>
      </c>
      <c r="AG35" s="146"/>
      <c r="AH35" s="196"/>
    </row>
    <row r="37" spans="1:218" s="117" customFormat="1" ht="56.5" x14ac:dyDescent="1.05">
      <c r="A37" s="372" t="s">
        <v>0</v>
      </c>
      <c r="B37" s="372"/>
      <c r="C37" s="110" t="s">
        <v>63</v>
      </c>
      <c r="E37" s="110"/>
      <c r="F37" s="110"/>
      <c r="G37" s="110"/>
      <c r="H37" s="110"/>
      <c r="I37" s="110"/>
      <c r="J37" s="110"/>
      <c r="K37" s="110"/>
      <c r="L37" s="111"/>
      <c r="M37" s="112"/>
      <c r="N37" s="113"/>
      <c r="O37" s="114"/>
      <c r="P37" s="111"/>
      <c r="Q37" s="112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4"/>
      <c r="AG37" s="115"/>
      <c r="AH37" s="115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</row>
    <row r="38" spans="1:218" s="117" customFormat="1" ht="58" x14ac:dyDescent="1.05">
      <c r="A38" s="372" t="s">
        <v>3</v>
      </c>
      <c r="B38" s="372"/>
      <c r="C38" s="175" t="s">
        <v>64</v>
      </c>
      <c r="E38" s="110"/>
      <c r="F38" s="110"/>
      <c r="G38" s="110"/>
      <c r="H38" s="110"/>
      <c r="I38" s="372" t="s">
        <v>590</v>
      </c>
      <c r="J38" s="372"/>
      <c r="K38" s="372"/>
      <c r="L38" s="372"/>
      <c r="M38" s="372"/>
      <c r="N38" s="372"/>
      <c r="O38" s="372"/>
      <c r="P38" s="372"/>
      <c r="Q38" s="372"/>
      <c r="R38" s="372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5"/>
      <c r="AH38" s="115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</row>
    <row r="39" spans="1:218" s="117" customFormat="1" ht="56.5" x14ac:dyDescent="1.05">
      <c r="A39" s="373" t="s">
        <v>4</v>
      </c>
      <c r="B39" s="373"/>
      <c r="C39" s="387" t="s">
        <v>408</v>
      </c>
      <c r="D39" s="387"/>
      <c r="E39" s="387"/>
      <c r="F39" s="387"/>
      <c r="G39" s="118"/>
      <c r="H39" s="118"/>
      <c r="I39" s="119"/>
      <c r="J39" s="119"/>
      <c r="K39" s="119"/>
      <c r="L39" s="120"/>
      <c r="M39" s="112"/>
      <c r="N39" s="113"/>
      <c r="O39" s="120"/>
      <c r="P39" s="120"/>
      <c r="Q39" s="112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14"/>
      <c r="AG39" s="115"/>
      <c r="AH39" s="115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</row>
    <row r="40" spans="1:218" s="160" customFormat="1" ht="56.5" x14ac:dyDescent="1.05">
      <c r="A40" s="363" t="s">
        <v>5</v>
      </c>
      <c r="B40" s="363" t="s">
        <v>6</v>
      </c>
      <c r="C40" s="374" t="s">
        <v>7</v>
      </c>
      <c r="D40" s="375"/>
      <c r="E40" s="121" t="s">
        <v>8</v>
      </c>
      <c r="F40" s="376" t="s">
        <v>9</v>
      </c>
      <c r="G40" s="377"/>
      <c r="H40" s="377"/>
      <c r="I40" s="377"/>
      <c r="J40" s="377"/>
      <c r="K40" s="378"/>
      <c r="L40" s="382" t="s">
        <v>10</v>
      </c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60" t="s">
        <v>11</v>
      </c>
      <c r="AF40" s="360" t="s">
        <v>12</v>
      </c>
      <c r="AG40" s="122"/>
      <c r="AH40" s="146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/>
      <c r="DX40" s="141"/>
      <c r="DY40" s="141"/>
      <c r="DZ40" s="141"/>
      <c r="EA40" s="141"/>
      <c r="EB40" s="141"/>
      <c r="EC40" s="141"/>
      <c r="ED40" s="141"/>
      <c r="EE40" s="141"/>
      <c r="EF40" s="141"/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1"/>
      <c r="FB40" s="141"/>
      <c r="FC40" s="141"/>
      <c r="FD40" s="141"/>
      <c r="FE40" s="141"/>
      <c r="FF40" s="141"/>
      <c r="FG40" s="141"/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</row>
    <row r="41" spans="1:218" s="160" customFormat="1" ht="45.75" customHeight="1" x14ac:dyDescent="1.05">
      <c r="A41" s="365"/>
      <c r="B41" s="365"/>
      <c r="C41" s="363" t="s">
        <v>13</v>
      </c>
      <c r="D41" s="363" t="s">
        <v>14</v>
      </c>
      <c r="E41" s="365" t="s">
        <v>15</v>
      </c>
      <c r="F41" s="366" t="s">
        <v>16</v>
      </c>
      <c r="G41" s="367"/>
      <c r="H41" s="367"/>
      <c r="I41" s="367"/>
      <c r="J41" s="367"/>
      <c r="K41" s="368"/>
      <c r="L41" s="360" t="s">
        <v>17</v>
      </c>
      <c r="M41" s="360" t="s">
        <v>45</v>
      </c>
      <c r="N41" s="360" t="s">
        <v>19</v>
      </c>
      <c r="O41" s="360" t="s">
        <v>47</v>
      </c>
      <c r="P41" s="360" t="s">
        <v>18</v>
      </c>
      <c r="Q41" s="386" t="s">
        <v>31</v>
      </c>
      <c r="R41" s="360" t="s">
        <v>54</v>
      </c>
      <c r="S41" s="369" t="s">
        <v>56</v>
      </c>
      <c r="T41" s="369" t="s">
        <v>59</v>
      </c>
      <c r="U41" s="360" t="s">
        <v>169</v>
      </c>
      <c r="V41" s="360" t="s">
        <v>50</v>
      </c>
      <c r="W41" s="360" t="s">
        <v>604</v>
      </c>
      <c r="X41" s="360" t="s">
        <v>136</v>
      </c>
      <c r="Y41" s="360" t="s">
        <v>138</v>
      </c>
      <c r="Z41" s="360" t="s">
        <v>32</v>
      </c>
      <c r="AA41" s="360" t="s">
        <v>139</v>
      </c>
      <c r="AB41" s="360" t="s">
        <v>111</v>
      </c>
      <c r="AC41" s="360" t="s">
        <v>535</v>
      </c>
      <c r="AD41" s="360" t="s">
        <v>66</v>
      </c>
      <c r="AE41" s="361"/>
      <c r="AF41" s="361"/>
      <c r="AG41" s="122"/>
      <c r="AH41" s="146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</row>
    <row r="42" spans="1:218" s="160" customFormat="1" ht="228.75" customHeight="1" x14ac:dyDescent="1.05">
      <c r="A42" s="364"/>
      <c r="B42" s="364"/>
      <c r="C42" s="364"/>
      <c r="D42" s="364"/>
      <c r="E42" s="364"/>
      <c r="F42" s="125" t="s">
        <v>20</v>
      </c>
      <c r="G42" s="125" t="s">
        <v>21</v>
      </c>
      <c r="H42" s="125" t="s">
        <v>20</v>
      </c>
      <c r="I42" s="125" t="s">
        <v>21</v>
      </c>
      <c r="J42" s="125" t="s">
        <v>20</v>
      </c>
      <c r="K42" s="125" t="s">
        <v>21</v>
      </c>
      <c r="L42" s="362"/>
      <c r="M42" s="362"/>
      <c r="N42" s="362"/>
      <c r="O42" s="362"/>
      <c r="P42" s="362"/>
      <c r="Q42" s="386"/>
      <c r="R42" s="362"/>
      <c r="S42" s="370"/>
      <c r="T42" s="370"/>
      <c r="U42" s="362"/>
      <c r="V42" s="362"/>
      <c r="W42" s="362"/>
      <c r="X42" s="362"/>
      <c r="Y42" s="362"/>
      <c r="Z42" s="362"/>
      <c r="AA42" s="362"/>
      <c r="AB42" s="362"/>
      <c r="AC42" s="362"/>
      <c r="AD42" s="362"/>
      <c r="AE42" s="362"/>
      <c r="AF42" s="362"/>
      <c r="AG42" s="122"/>
      <c r="AH42" s="146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  <c r="DB42" s="141"/>
      <c r="DC42" s="141"/>
      <c r="DD42" s="141"/>
      <c r="DE42" s="141"/>
      <c r="DF42" s="141"/>
      <c r="DG42" s="141"/>
      <c r="DH42" s="141"/>
      <c r="DI42" s="141"/>
      <c r="DJ42" s="141"/>
      <c r="DK42" s="141"/>
      <c r="DL42" s="141"/>
      <c r="DM42" s="141"/>
      <c r="DN42" s="141"/>
      <c r="DO42" s="141"/>
      <c r="DP42" s="141"/>
      <c r="DQ42" s="141"/>
      <c r="DR42" s="141"/>
      <c r="DS42" s="141"/>
      <c r="DT42" s="141"/>
      <c r="DU42" s="141"/>
      <c r="DV42" s="141"/>
      <c r="DW42" s="141"/>
      <c r="DX42" s="141"/>
      <c r="DY42" s="141"/>
      <c r="DZ42" s="141"/>
      <c r="EA42" s="141"/>
      <c r="EB42" s="141"/>
      <c r="EC42" s="141"/>
      <c r="ED42" s="141"/>
      <c r="EE42" s="141"/>
      <c r="EF42" s="141"/>
      <c r="EG42" s="141"/>
      <c r="EH42" s="141"/>
      <c r="EI42" s="141"/>
      <c r="EJ42" s="141"/>
      <c r="EK42" s="141"/>
      <c r="EL42" s="141"/>
      <c r="EM42" s="141"/>
      <c r="EN42" s="141"/>
      <c r="EO42" s="141"/>
      <c r="EP42" s="141"/>
      <c r="EQ42" s="141"/>
      <c r="ER42" s="141"/>
      <c r="ES42" s="141"/>
      <c r="ET42" s="141"/>
      <c r="EU42" s="141"/>
      <c r="EV42" s="141"/>
      <c r="EW42" s="141"/>
      <c r="EX42" s="141"/>
      <c r="EY42" s="141"/>
      <c r="EZ42" s="141"/>
      <c r="FA42" s="141"/>
      <c r="FB42" s="141"/>
      <c r="FC42" s="141"/>
      <c r="FD42" s="141"/>
      <c r="FE42" s="141"/>
      <c r="FF42" s="141"/>
      <c r="FG42" s="141"/>
      <c r="FH42" s="141"/>
      <c r="FI42" s="141"/>
      <c r="FJ42" s="141"/>
      <c r="FK42" s="141"/>
      <c r="FL42" s="141"/>
      <c r="FM42" s="141"/>
      <c r="FN42" s="141"/>
      <c r="FO42" s="141"/>
      <c r="FP42" s="141"/>
      <c r="FQ42" s="141"/>
      <c r="FR42" s="141"/>
      <c r="FS42" s="141"/>
      <c r="FT42" s="141"/>
      <c r="FU42" s="141"/>
      <c r="FV42" s="141"/>
      <c r="FW42" s="141"/>
      <c r="FX42" s="141"/>
      <c r="FY42" s="141"/>
      <c r="FZ42" s="141"/>
      <c r="GA42" s="141"/>
      <c r="GB42" s="141"/>
      <c r="GC42" s="141"/>
      <c r="GD42" s="141"/>
      <c r="GE42" s="141"/>
      <c r="GF42" s="141"/>
      <c r="GG42" s="141"/>
      <c r="GH42" s="141"/>
      <c r="GI42" s="141"/>
      <c r="GJ42" s="141"/>
      <c r="GK42" s="141"/>
      <c r="GL42" s="141"/>
      <c r="GM42" s="141"/>
      <c r="GN42" s="141"/>
      <c r="GO42" s="141"/>
      <c r="GP42" s="141"/>
      <c r="GQ42" s="141"/>
      <c r="GR42" s="141"/>
      <c r="GS42" s="141"/>
      <c r="GT42" s="141"/>
      <c r="GU42" s="141"/>
      <c r="GV42" s="141"/>
      <c r="GW42" s="141"/>
      <c r="GX42" s="141"/>
      <c r="GY42" s="141"/>
      <c r="GZ42" s="141"/>
      <c r="HA42" s="141"/>
      <c r="HB42" s="141"/>
      <c r="HC42" s="141"/>
      <c r="HD42" s="141"/>
      <c r="HE42" s="141"/>
      <c r="HF42" s="141"/>
      <c r="HG42" s="141"/>
      <c r="HH42" s="141"/>
      <c r="HI42" s="141"/>
      <c r="HJ42" s="141"/>
    </row>
    <row r="43" spans="1:218" s="160" customFormat="1" ht="56.5" x14ac:dyDescent="1.05">
      <c r="A43" s="126"/>
      <c r="B43" s="127"/>
      <c r="C43" s="127"/>
      <c r="D43" s="126"/>
      <c r="E43" s="126"/>
      <c r="F43" s="128"/>
      <c r="G43" s="128"/>
      <c r="H43" s="128"/>
      <c r="I43" s="128"/>
      <c r="J43" s="128"/>
      <c r="K43" s="128"/>
      <c r="L43" s="129">
        <v>3200</v>
      </c>
      <c r="M43" s="130">
        <v>4000</v>
      </c>
      <c r="N43" s="129">
        <v>4800</v>
      </c>
      <c r="O43" s="129">
        <v>38400</v>
      </c>
      <c r="P43" s="129">
        <v>68000</v>
      </c>
      <c r="Q43" s="130">
        <v>84000</v>
      </c>
      <c r="R43" s="129">
        <v>76000</v>
      </c>
      <c r="S43" s="130">
        <v>84000</v>
      </c>
      <c r="T43" s="130">
        <v>80000</v>
      </c>
      <c r="U43" s="130">
        <v>5600</v>
      </c>
      <c r="V43" s="130">
        <v>8800</v>
      </c>
      <c r="W43" s="130">
        <v>37600</v>
      </c>
      <c r="X43" s="131">
        <v>9000</v>
      </c>
      <c r="Y43" s="130">
        <v>8000</v>
      </c>
      <c r="Z43" s="131">
        <v>6500</v>
      </c>
      <c r="AA43" s="130">
        <v>6000</v>
      </c>
      <c r="AB43" s="130">
        <v>84000</v>
      </c>
      <c r="AC43" s="129">
        <v>76000</v>
      </c>
      <c r="AD43" s="129">
        <v>76000</v>
      </c>
      <c r="AE43" s="132"/>
      <c r="AF43" s="126"/>
      <c r="AG43" s="122"/>
      <c r="AH43" s="146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141"/>
      <c r="BR43" s="141"/>
      <c r="BS43" s="141"/>
      <c r="BT43" s="141"/>
      <c r="BU43" s="141"/>
      <c r="BV43" s="141"/>
      <c r="BW43" s="141"/>
      <c r="BX43" s="141"/>
      <c r="BY43" s="141"/>
      <c r="BZ43" s="141"/>
      <c r="CA43" s="141"/>
      <c r="CB43" s="141"/>
      <c r="CC43" s="141"/>
      <c r="CD43" s="141"/>
      <c r="CE43" s="141"/>
      <c r="CF43" s="141"/>
      <c r="CG43" s="141"/>
      <c r="CH43" s="141"/>
      <c r="CI43" s="141"/>
      <c r="CJ43" s="141"/>
      <c r="CK43" s="141"/>
      <c r="CL43" s="141"/>
      <c r="CM43" s="141"/>
      <c r="CN43" s="141"/>
      <c r="CO43" s="141"/>
      <c r="CP43" s="141"/>
      <c r="CQ43" s="141"/>
      <c r="CR43" s="141"/>
      <c r="CS43" s="141"/>
      <c r="CT43" s="141"/>
      <c r="CU43" s="141"/>
      <c r="CV43" s="141"/>
      <c r="CW43" s="141"/>
      <c r="CX43" s="141"/>
      <c r="CY43" s="141"/>
      <c r="CZ43" s="141"/>
      <c r="DA43" s="141"/>
      <c r="DB43" s="141"/>
      <c r="DC43" s="141"/>
      <c r="DD43" s="141"/>
      <c r="DE43" s="141"/>
      <c r="DF43" s="141"/>
      <c r="DG43" s="141"/>
      <c r="DH43" s="141"/>
      <c r="DI43" s="141"/>
      <c r="DJ43" s="141"/>
      <c r="DK43" s="141"/>
      <c r="DL43" s="141"/>
      <c r="DM43" s="141"/>
      <c r="DN43" s="141"/>
      <c r="DO43" s="141"/>
      <c r="DP43" s="141"/>
      <c r="DQ43" s="141"/>
      <c r="DR43" s="141"/>
      <c r="DS43" s="141"/>
      <c r="DT43" s="141"/>
      <c r="DU43" s="141"/>
      <c r="DV43" s="141"/>
      <c r="DW43" s="141"/>
      <c r="DX43" s="141"/>
      <c r="DY43" s="141"/>
      <c r="DZ43" s="141"/>
      <c r="EA43" s="141"/>
      <c r="EB43" s="141"/>
      <c r="EC43" s="141"/>
      <c r="ED43" s="141"/>
      <c r="EE43" s="141"/>
      <c r="EF43" s="141"/>
      <c r="EG43" s="141"/>
      <c r="EH43" s="141"/>
      <c r="EI43" s="141"/>
      <c r="EJ43" s="141"/>
      <c r="EK43" s="141"/>
      <c r="EL43" s="141"/>
      <c r="EM43" s="141"/>
      <c r="EN43" s="141"/>
      <c r="EO43" s="141"/>
      <c r="EP43" s="141"/>
      <c r="EQ43" s="141"/>
      <c r="ER43" s="141"/>
      <c r="ES43" s="141"/>
      <c r="ET43" s="141"/>
      <c r="EU43" s="141"/>
      <c r="EV43" s="141"/>
      <c r="EW43" s="141"/>
      <c r="EX43" s="141"/>
      <c r="EY43" s="141"/>
      <c r="EZ43" s="141"/>
      <c r="FA43" s="141"/>
      <c r="FB43" s="141"/>
      <c r="FC43" s="141"/>
      <c r="FD43" s="141"/>
      <c r="FE43" s="141"/>
      <c r="FF43" s="141"/>
      <c r="FG43" s="141"/>
      <c r="FH43" s="141"/>
      <c r="FI43" s="141"/>
      <c r="FJ43" s="141"/>
      <c r="FK43" s="141"/>
      <c r="FL43" s="141"/>
      <c r="FM43" s="141"/>
      <c r="FN43" s="141"/>
      <c r="FO43" s="141"/>
      <c r="FP43" s="141"/>
      <c r="FQ43" s="141"/>
      <c r="FR43" s="141"/>
      <c r="FS43" s="141"/>
      <c r="FT43" s="141"/>
      <c r="FU43" s="141"/>
      <c r="FV43" s="141"/>
      <c r="FW43" s="141"/>
      <c r="FX43" s="141"/>
      <c r="FY43" s="141"/>
      <c r="FZ43" s="141"/>
      <c r="GA43" s="141"/>
      <c r="GB43" s="141"/>
      <c r="GC43" s="141"/>
      <c r="GD43" s="141"/>
      <c r="GE43" s="141"/>
      <c r="GF43" s="141"/>
      <c r="GG43" s="141"/>
      <c r="GH43" s="141"/>
      <c r="GI43" s="141"/>
      <c r="GJ43" s="141"/>
      <c r="GK43" s="141"/>
      <c r="GL43" s="141"/>
      <c r="GM43" s="141"/>
      <c r="GN43" s="141"/>
      <c r="GO43" s="141"/>
      <c r="GP43" s="141"/>
      <c r="GQ43" s="141"/>
      <c r="GR43" s="141"/>
      <c r="GS43" s="141"/>
      <c r="GT43" s="141"/>
      <c r="GU43" s="141"/>
      <c r="GV43" s="141"/>
      <c r="GW43" s="141"/>
      <c r="GX43" s="141"/>
      <c r="GY43" s="141"/>
      <c r="GZ43" s="141"/>
      <c r="HA43" s="141"/>
      <c r="HB43" s="141"/>
      <c r="HC43" s="141"/>
      <c r="HD43" s="141"/>
      <c r="HE43" s="141"/>
      <c r="HF43" s="141"/>
      <c r="HG43" s="141"/>
      <c r="HH43" s="141"/>
      <c r="HI43" s="141"/>
      <c r="HJ43" s="141"/>
    </row>
    <row r="44" spans="1:218" s="141" customFormat="1" ht="100" customHeight="1" x14ac:dyDescent="1.05">
      <c r="A44" s="142">
        <v>25</v>
      </c>
      <c r="B44" s="134" t="s">
        <v>584</v>
      </c>
      <c r="C44" s="135">
        <v>165103</v>
      </c>
      <c r="D44" s="142">
        <v>165345</v>
      </c>
      <c r="E44" s="142"/>
      <c r="F44" s="143">
        <v>7</v>
      </c>
      <c r="G44" s="143">
        <v>12</v>
      </c>
      <c r="H44" s="143">
        <v>14</v>
      </c>
      <c r="I44" s="143">
        <v>16</v>
      </c>
      <c r="J44" s="143"/>
      <c r="K44" s="143"/>
      <c r="L44" s="144"/>
      <c r="M44" s="145"/>
      <c r="N44" s="149"/>
      <c r="O44" s="148"/>
      <c r="P44" s="144"/>
      <c r="Q44" s="145"/>
      <c r="R44" s="144"/>
      <c r="S44" s="144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4" t="s">
        <v>665</v>
      </c>
      <c r="AG44" s="146">
        <f t="shared" ref="AG44:AG49" si="4">D44-C44</f>
        <v>242</v>
      </c>
      <c r="AH44" s="146">
        <v>242</v>
      </c>
    </row>
    <row r="45" spans="1:218" s="141" customFormat="1" ht="100" customHeight="1" x14ac:dyDescent="1.05">
      <c r="A45" s="142">
        <v>26</v>
      </c>
      <c r="B45" s="134" t="s">
        <v>585</v>
      </c>
      <c r="C45" s="142">
        <v>165345</v>
      </c>
      <c r="D45" s="142">
        <v>165660</v>
      </c>
      <c r="E45" s="142"/>
      <c r="F45" s="143">
        <v>7</v>
      </c>
      <c r="G45" s="143">
        <v>12</v>
      </c>
      <c r="H45" s="143">
        <v>14</v>
      </c>
      <c r="I45" s="143">
        <v>16</v>
      </c>
      <c r="J45" s="143"/>
      <c r="K45" s="143"/>
      <c r="L45" s="144"/>
      <c r="M45" s="145"/>
      <c r="N45" s="149"/>
      <c r="O45" s="148"/>
      <c r="P45" s="144"/>
      <c r="Q45" s="145"/>
      <c r="R45" s="144"/>
      <c r="S45" s="144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4" t="s">
        <v>665</v>
      </c>
      <c r="AG45" s="146">
        <f t="shared" si="4"/>
        <v>315</v>
      </c>
      <c r="AH45" s="146">
        <v>315</v>
      </c>
    </row>
    <row r="46" spans="1:218" s="141" customFormat="1" ht="130" customHeight="1" x14ac:dyDescent="1.05">
      <c r="A46" s="142">
        <v>27</v>
      </c>
      <c r="B46" s="177" t="s">
        <v>586</v>
      </c>
      <c r="C46" s="184"/>
      <c r="D46" s="179"/>
      <c r="E46" s="179"/>
      <c r="F46" s="180">
        <v>7</v>
      </c>
      <c r="G46" s="180">
        <v>12</v>
      </c>
      <c r="H46" s="180">
        <v>14</v>
      </c>
      <c r="I46" s="180">
        <v>16</v>
      </c>
      <c r="J46" s="180"/>
      <c r="K46" s="180"/>
      <c r="L46" s="181"/>
      <c r="M46" s="182"/>
      <c r="N46" s="182"/>
      <c r="O46" s="182"/>
      <c r="P46" s="181"/>
      <c r="Q46" s="182"/>
      <c r="R46" s="181"/>
      <c r="S46" s="181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92" t="s">
        <v>107</v>
      </c>
      <c r="AG46" s="146">
        <f t="shared" si="4"/>
        <v>0</v>
      </c>
      <c r="AH46" s="146" t="s">
        <v>214</v>
      </c>
    </row>
    <row r="47" spans="1:218" s="141" customFormat="1" ht="130" customHeight="1" x14ac:dyDescent="1.05">
      <c r="A47" s="142">
        <v>28</v>
      </c>
      <c r="B47" s="177" t="s">
        <v>587</v>
      </c>
      <c r="C47" s="184"/>
      <c r="D47" s="179"/>
      <c r="E47" s="179"/>
      <c r="F47" s="180">
        <v>7</v>
      </c>
      <c r="G47" s="180">
        <v>12</v>
      </c>
      <c r="H47" s="180">
        <v>14</v>
      </c>
      <c r="I47" s="180">
        <v>16</v>
      </c>
      <c r="J47" s="180"/>
      <c r="K47" s="180"/>
      <c r="L47" s="181"/>
      <c r="M47" s="182"/>
      <c r="N47" s="182"/>
      <c r="O47" s="182"/>
      <c r="P47" s="181"/>
      <c r="Q47" s="182"/>
      <c r="R47" s="181"/>
      <c r="S47" s="181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92" t="s">
        <v>107</v>
      </c>
      <c r="AG47" s="146">
        <f t="shared" si="4"/>
        <v>0</v>
      </c>
      <c r="AH47" s="146" t="s">
        <v>214</v>
      </c>
    </row>
    <row r="48" spans="1:218" s="141" customFormat="1" ht="100" customHeight="1" x14ac:dyDescent="1.05">
      <c r="A48" s="142">
        <v>29</v>
      </c>
      <c r="B48" s="134" t="s">
        <v>588</v>
      </c>
      <c r="C48" s="142">
        <v>165660</v>
      </c>
      <c r="D48" s="142">
        <v>166057</v>
      </c>
      <c r="E48" s="142"/>
      <c r="F48" s="143">
        <v>7</v>
      </c>
      <c r="G48" s="143">
        <v>12</v>
      </c>
      <c r="H48" s="143">
        <v>13</v>
      </c>
      <c r="I48" s="143">
        <v>17</v>
      </c>
      <c r="J48" s="143"/>
      <c r="K48" s="143"/>
      <c r="L48" s="144"/>
      <c r="M48" s="145"/>
      <c r="N48" s="149"/>
      <c r="O48" s="148"/>
      <c r="P48" s="144"/>
      <c r="Q48" s="145"/>
      <c r="R48" s="144">
        <v>1</v>
      </c>
      <c r="S48" s="144">
        <v>1</v>
      </c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4" t="s">
        <v>744</v>
      </c>
      <c r="AG48" s="146">
        <f t="shared" si="4"/>
        <v>397</v>
      </c>
      <c r="AH48" s="146">
        <v>397</v>
      </c>
    </row>
    <row r="49" spans="1:218" s="141" customFormat="1" ht="100" customHeight="1" thickBot="1" x14ac:dyDescent="1.1000000000000001">
      <c r="A49" s="142">
        <v>30</v>
      </c>
      <c r="B49" s="134" t="s">
        <v>589</v>
      </c>
      <c r="C49" s="142">
        <v>166057</v>
      </c>
      <c r="D49" s="135">
        <v>166181</v>
      </c>
      <c r="E49" s="142"/>
      <c r="F49" s="143">
        <v>7</v>
      </c>
      <c r="G49" s="143">
        <v>12</v>
      </c>
      <c r="H49" s="143"/>
      <c r="I49" s="143"/>
      <c r="J49" s="143"/>
      <c r="K49" s="143"/>
      <c r="L49" s="144"/>
      <c r="M49" s="145"/>
      <c r="N49" s="145"/>
      <c r="O49" s="145"/>
      <c r="P49" s="144"/>
      <c r="Q49" s="145"/>
      <c r="R49" s="144"/>
      <c r="S49" s="144"/>
      <c r="T49" s="145"/>
      <c r="U49" s="145"/>
      <c r="V49" s="145">
        <v>6</v>
      </c>
      <c r="W49" s="145"/>
      <c r="X49" s="145"/>
      <c r="Y49" s="145"/>
      <c r="Z49" s="145"/>
      <c r="AA49" s="145"/>
      <c r="AB49" s="145"/>
      <c r="AC49" s="145"/>
      <c r="AD49" s="145"/>
      <c r="AE49" s="145"/>
      <c r="AF49" s="144" t="s">
        <v>325</v>
      </c>
      <c r="AG49" s="146">
        <f t="shared" si="4"/>
        <v>124</v>
      </c>
      <c r="AH49" s="146">
        <v>124</v>
      </c>
    </row>
    <row r="50" spans="1:218" s="160" customFormat="1" ht="57.5" thickTop="1" thickBot="1" x14ac:dyDescent="1.1000000000000001">
      <c r="A50" s="350" t="s">
        <v>22</v>
      </c>
      <c r="B50" s="351"/>
      <c r="C50" s="150"/>
      <c r="D50" s="151"/>
      <c r="E50" s="152"/>
      <c r="F50" s="153"/>
      <c r="G50" s="154"/>
      <c r="H50" s="154"/>
      <c r="I50" s="154"/>
      <c r="J50" s="154"/>
      <c r="K50" s="155"/>
      <c r="L50" s="156">
        <f t="shared" ref="L50:AD50" si="5">SUM(L44:L49)</f>
        <v>0</v>
      </c>
      <c r="M50" s="157">
        <f t="shared" si="5"/>
        <v>0</v>
      </c>
      <c r="N50" s="158">
        <f t="shared" si="5"/>
        <v>0</v>
      </c>
      <c r="O50" s="158">
        <f t="shared" si="5"/>
        <v>0</v>
      </c>
      <c r="P50" s="156">
        <f t="shared" si="5"/>
        <v>0</v>
      </c>
      <c r="Q50" s="157">
        <f t="shared" si="5"/>
        <v>0</v>
      </c>
      <c r="R50" s="156">
        <f t="shared" si="5"/>
        <v>1</v>
      </c>
      <c r="S50" s="156">
        <f t="shared" si="5"/>
        <v>1</v>
      </c>
      <c r="T50" s="157">
        <f t="shared" si="5"/>
        <v>0</v>
      </c>
      <c r="U50" s="157">
        <f t="shared" si="5"/>
        <v>0</v>
      </c>
      <c r="V50" s="157">
        <f t="shared" si="5"/>
        <v>6</v>
      </c>
      <c r="W50" s="157">
        <f t="shared" si="5"/>
        <v>0</v>
      </c>
      <c r="X50" s="159">
        <f t="shared" si="5"/>
        <v>0</v>
      </c>
      <c r="Y50" s="159">
        <f t="shared" si="5"/>
        <v>0</v>
      </c>
      <c r="Z50" s="159">
        <f t="shared" si="5"/>
        <v>0</v>
      </c>
      <c r="AA50" s="159">
        <f t="shared" si="5"/>
        <v>0</v>
      </c>
      <c r="AB50" s="157">
        <f t="shared" si="5"/>
        <v>0</v>
      </c>
      <c r="AC50" s="157">
        <f t="shared" si="5"/>
        <v>0</v>
      </c>
      <c r="AD50" s="157">
        <f t="shared" si="5"/>
        <v>0</v>
      </c>
      <c r="AE50" s="156">
        <f>SUM(AE43:AE49)</f>
        <v>0</v>
      </c>
      <c r="AF50" s="156"/>
      <c r="AG50" s="146"/>
      <c r="AH50" s="146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1"/>
      <c r="BY50" s="141"/>
      <c r="BZ50" s="141"/>
      <c r="CA50" s="141"/>
      <c r="CB50" s="141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141"/>
      <c r="EE50" s="141"/>
      <c r="EF50" s="141"/>
      <c r="EG50" s="141"/>
      <c r="EH50" s="141"/>
      <c r="EI50" s="141"/>
      <c r="EJ50" s="141"/>
      <c r="EK50" s="141"/>
      <c r="EL50" s="141"/>
      <c r="EM50" s="141"/>
      <c r="EN50" s="141"/>
      <c r="EO50" s="141"/>
      <c r="EP50" s="141"/>
      <c r="EQ50" s="141"/>
      <c r="ER50" s="141"/>
      <c r="ES50" s="141"/>
      <c r="ET50" s="141"/>
      <c r="EU50" s="141"/>
      <c r="EV50" s="141"/>
      <c r="EW50" s="141"/>
      <c r="EX50" s="141"/>
      <c r="EY50" s="141"/>
      <c r="EZ50" s="141"/>
      <c r="FA50" s="141"/>
      <c r="FB50" s="141"/>
      <c r="FC50" s="141"/>
      <c r="FD50" s="141"/>
      <c r="FE50" s="141"/>
      <c r="FF50" s="141"/>
      <c r="FG50" s="141"/>
      <c r="FH50" s="141"/>
      <c r="FI50" s="141"/>
      <c r="FJ50" s="141"/>
      <c r="FK50" s="141"/>
      <c r="FL50" s="141"/>
      <c r="FM50" s="141"/>
      <c r="FN50" s="141"/>
      <c r="FO50" s="141"/>
      <c r="FP50" s="141"/>
      <c r="FQ50" s="141"/>
      <c r="FR50" s="141"/>
      <c r="FS50" s="141"/>
      <c r="FT50" s="141"/>
      <c r="FU50" s="141"/>
      <c r="FV50" s="141"/>
      <c r="FW50" s="141"/>
      <c r="FX50" s="141"/>
      <c r="FY50" s="141"/>
      <c r="FZ50" s="141"/>
      <c r="GA50" s="141"/>
      <c r="GB50" s="141"/>
      <c r="GC50" s="141"/>
      <c r="GD50" s="141"/>
      <c r="GE50" s="141"/>
      <c r="GF50" s="141"/>
      <c r="GG50" s="141"/>
      <c r="GH50" s="141"/>
      <c r="GI50" s="141"/>
      <c r="GJ50" s="141"/>
      <c r="GK50" s="141"/>
      <c r="GL50" s="141"/>
      <c r="GM50" s="141"/>
      <c r="GN50" s="141"/>
      <c r="GO50" s="141"/>
      <c r="GP50" s="141"/>
      <c r="GQ50" s="141"/>
      <c r="GR50" s="141"/>
      <c r="GS50" s="141"/>
      <c r="GT50" s="141"/>
      <c r="GU50" s="141"/>
      <c r="GV50" s="141"/>
      <c r="GW50" s="141"/>
      <c r="GX50" s="141"/>
      <c r="GY50" s="141"/>
      <c r="GZ50" s="141"/>
      <c r="HA50" s="141"/>
      <c r="HB50" s="141"/>
      <c r="HC50" s="141"/>
      <c r="HD50" s="141"/>
      <c r="HE50" s="141"/>
      <c r="HF50" s="141"/>
      <c r="HG50" s="141"/>
      <c r="HH50" s="141"/>
      <c r="HI50" s="141"/>
      <c r="HJ50" s="141"/>
    </row>
    <row r="51" spans="1:218" s="160" customFormat="1" ht="67.5" customHeight="1" thickTop="1" thickBot="1" x14ac:dyDescent="1.1000000000000001">
      <c r="A51" s="352"/>
      <c r="B51" s="353"/>
      <c r="C51" s="161"/>
      <c r="D51" s="162"/>
      <c r="E51" s="163"/>
      <c r="F51" s="356"/>
      <c r="G51" s="357"/>
      <c r="H51" s="357"/>
      <c r="I51" s="357"/>
      <c r="J51" s="357"/>
      <c r="K51" s="162"/>
      <c r="L51" s="348" t="s">
        <v>30</v>
      </c>
      <c r="M51" s="340" t="s">
        <v>46</v>
      </c>
      <c r="N51" s="348" t="s">
        <v>29</v>
      </c>
      <c r="O51" s="340" t="s">
        <v>48</v>
      </c>
      <c r="P51" s="340" t="s">
        <v>35</v>
      </c>
      <c r="Q51" s="384" t="s">
        <v>28</v>
      </c>
      <c r="R51" s="340" t="s">
        <v>53</v>
      </c>
      <c r="S51" s="340" t="s">
        <v>57</v>
      </c>
      <c r="T51" s="340" t="s">
        <v>58</v>
      </c>
      <c r="U51" s="340" t="s">
        <v>168</v>
      </c>
      <c r="V51" s="348" t="s">
        <v>34</v>
      </c>
      <c r="W51" s="348" t="s">
        <v>605</v>
      </c>
      <c r="X51" s="348" t="s">
        <v>137</v>
      </c>
      <c r="Y51" s="340" t="s">
        <v>140</v>
      </c>
      <c r="Z51" s="348" t="s">
        <v>33</v>
      </c>
      <c r="AA51" s="340" t="s">
        <v>141</v>
      </c>
      <c r="AB51" s="340"/>
      <c r="AC51" s="340" t="s">
        <v>535</v>
      </c>
      <c r="AD51" s="340" t="s">
        <v>405</v>
      </c>
      <c r="AE51" s="342"/>
      <c r="AF51" s="340" t="s">
        <v>23</v>
      </c>
      <c r="AG51" s="146"/>
      <c r="AH51" s="146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41"/>
      <c r="CW51" s="141"/>
      <c r="CX51" s="141"/>
      <c r="CY51" s="141"/>
      <c r="CZ51" s="141"/>
      <c r="DA51" s="141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141"/>
      <c r="EE51" s="141"/>
      <c r="EF51" s="141"/>
      <c r="EG51" s="141"/>
      <c r="EH51" s="141"/>
      <c r="EI51" s="141"/>
      <c r="EJ51" s="141"/>
      <c r="EK51" s="141"/>
      <c r="EL51" s="141"/>
      <c r="EM51" s="141"/>
      <c r="EN51" s="141"/>
      <c r="EO51" s="141"/>
      <c r="EP51" s="141"/>
      <c r="EQ51" s="141"/>
      <c r="ER51" s="141"/>
      <c r="ES51" s="141"/>
      <c r="ET51" s="141"/>
      <c r="EU51" s="141"/>
      <c r="EV51" s="141"/>
      <c r="EW51" s="141"/>
      <c r="EX51" s="141"/>
      <c r="EY51" s="141"/>
      <c r="EZ51" s="141"/>
      <c r="FA51" s="141"/>
      <c r="FB51" s="141"/>
      <c r="FC51" s="141"/>
      <c r="FD51" s="141"/>
      <c r="FE51" s="141"/>
      <c r="FF51" s="141"/>
      <c r="FG51" s="141"/>
      <c r="FH51" s="141"/>
      <c r="FI51" s="141"/>
      <c r="FJ51" s="141"/>
      <c r="FK51" s="141"/>
      <c r="FL51" s="141"/>
      <c r="FM51" s="141"/>
      <c r="FN51" s="141"/>
      <c r="FO51" s="141"/>
      <c r="FP51" s="141"/>
      <c r="FQ51" s="141"/>
      <c r="FR51" s="141"/>
      <c r="FS51" s="141"/>
      <c r="FT51" s="141"/>
      <c r="FU51" s="141"/>
      <c r="FV51" s="141"/>
      <c r="FW51" s="141"/>
      <c r="FX51" s="141"/>
      <c r="FY51" s="141"/>
      <c r="FZ51" s="141"/>
      <c r="GA51" s="141"/>
      <c r="GB51" s="141"/>
      <c r="GC51" s="141"/>
      <c r="GD51" s="141"/>
      <c r="GE51" s="141"/>
      <c r="GF51" s="141"/>
      <c r="GG51" s="141"/>
      <c r="GH51" s="141"/>
      <c r="GI51" s="141"/>
      <c r="GJ51" s="141"/>
      <c r="GK51" s="141"/>
      <c r="GL51" s="141"/>
      <c r="GM51" s="141"/>
      <c r="GN51" s="141"/>
      <c r="GO51" s="141"/>
      <c r="GP51" s="141"/>
      <c r="GQ51" s="141"/>
      <c r="GR51" s="141"/>
      <c r="GS51" s="141"/>
      <c r="GT51" s="141"/>
      <c r="GU51" s="141"/>
      <c r="GV51" s="141"/>
      <c r="GW51" s="141"/>
      <c r="GX51" s="141"/>
      <c r="GY51" s="141"/>
      <c r="GZ51" s="141"/>
      <c r="HA51" s="141"/>
      <c r="HB51" s="141"/>
      <c r="HC51" s="141"/>
      <c r="HD51" s="141"/>
      <c r="HE51" s="141"/>
      <c r="HF51" s="141"/>
      <c r="HG51" s="141"/>
      <c r="HH51" s="141"/>
      <c r="HI51" s="141"/>
      <c r="HJ51" s="141"/>
    </row>
    <row r="52" spans="1:218" s="160" customFormat="1" ht="182.25" customHeight="1" thickTop="1" x14ac:dyDescent="1.05">
      <c r="A52" s="352"/>
      <c r="B52" s="353"/>
      <c r="C52" s="161"/>
      <c r="D52" s="162"/>
      <c r="E52" s="163"/>
      <c r="F52" s="164"/>
      <c r="G52" s="344"/>
      <c r="H52" s="344"/>
      <c r="I52" s="344"/>
      <c r="J52" s="344"/>
      <c r="K52" s="163"/>
      <c r="L52" s="349"/>
      <c r="M52" s="341"/>
      <c r="N52" s="349"/>
      <c r="O52" s="341"/>
      <c r="P52" s="341"/>
      <c r="Q52" s="385"/>
      <c r="R52" s="341"/>
      <c r="S52" s="341"/>
      <c r="T52" s="341"/>
      <c r="U52" s="341"/>
      <c r="V52" s="349"/>
      <c r="W52" s="349"/>
      <c r="X52" s="349"/>
      <c r="Y52" s="341"/>
      <c r="Z52" s="349"/>
      <c r="AA52" s="341"/>
      <c r="AB52" s="341"/>
      <c r="AC52" s="341"/>
      <c r="AD52" s="341"/>
      <c r="AE52" s="343"/>
      <c r="AF52" s="341"/>
      <c r="AG52" s="146"/>
      <c r="AH52" s="146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1"/>
      <c r="BY52" s="141"/>
      <c r="BZ52" s="141"/>
      <c r="CA52" s="141"/>
      <c r="CB52" s="141"/>
      <c r="CC52" s="141"/>
      <c r="CD52" s="141"/>
      <c r="CE52" s="141"/>
      <c r="CF52" s="141"/>
      <c r="CG52" s="141"/>
      <c r="CH52" s="141"/>
      <c r="CI52" s="141"/>
      <c r="CJ52" s="141"/>
      <c r="CK52" s="141"/>
      <c r="CL52" s="141"/>
      <c r="CM52" s="141"/>
      <c r="CN52" s="141"/>
      <c r="CO52" s="141"/>
      <c r="CP52" s="141"/>
      <c r="CQ52" s="141"/>
      <c r="CR52" s="141"/>
      <c r="CS52" s="141"/>
      <c r="CT52" s="141"/>
      <c r="CU52" s="141"/>
      <c r="CV52" s="141"/>
      <c r="CW52" s="141"/>
      <c r="CX52" s="141"/>
      <c r="CY52" s="141"/>
      <c r="CZ52" s="141"/>
      <c r="DA52" s="141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141"/>
      <c r="EE52" s="141"/>
      <c r="EF52" s="141"/>
      <c r="EG52" s="141"/>
      <c r="EH52" s="141"/>
      <c r="EI52" s="141"/>
      <c r="EJ52" s="141"/>
      <c r="EK52" s="141"/>
      <c r="EL52" s="141"/>
      <c r="EM52" s="141"/>
      <c r="EN52" s="141"/>
      <c r="EO52" s="141"/>
      <c r="EP52" s="141"/>
      <c r="EQ52" s="141"/>
      <c r="ER52" s="141"/>
      <c r="ES52" s="141"/>
      <c r="ET52" s="141"/>
      <c r="EU52" s="141"/>
      <c r="EV52" s="141"/>
      <c r="EW52" s="141"/>
      <c r="EX52" s="141"/>
      <c r="EY52" s="141"/>
      <c r="EZ52" s="141"/>
      <c r="FA52" s="141"/>
      <c r="FB52" s="141"/>
      <c r="FC52" s="141"/>
      <c r="FD52" s="141"/>
      <c r="FE52" s="141"/>
      <c r="FF52" s="141"/>
      <c r="FG52" s="141"/>
      <c r="FH52" s="141"/>
      <c r="FI52" s="141"/>
      <c r="FJ52" s="141"/>
      <c r="FK52" s="141"/>
      <c r="FL52" s="141"/>
      <c r="FM52" s="141"/>
      <c r="FN52" s="141"/>
      <c r="FO52" s="141"/>
      <c r="FP52" s="141"/>
      <c r="FQ52" s="141"/>
      <c r="FR52" s="141"/>
      <c r="FS52" s="141"/>
      <c r="FT52" s="141"/>
      <c r="FU52" s="141"/>
      <c r="FV52" s="141"/>
      <c r="FW52" s="141"/>
      <c r="FX52" s="141"/>
      <c r="FY52" s="141"/>
      <c r="FZ52" s="141"/>
      <c r="GA52" s="141"/>
      <c r="GB52" s="141"/>
      <c r="GC52" s="141"/>
      <c r="GD52" s="141"/>
      <c r="GE52" s="141"/>
      <c r="GF52" s="141"/>
      <c r="GG52" s="141"/>
      <c r="GH52" s="141"/>
      <c r="GI52" s="141"/>
      <c r="GJ52" s="141"/>
      <c r="GK52" s="141"/>
      <c r="GL52" s="141"/>
      <c r="GM52" s="141"/>
      <c r="GN52" s="141"/>
      <c r="GO52" s="141"/>
      <c r="GP52" s="141"/>
      <c r="GQ52" s="141"/>
      <c r="GR52" s="141"/>
      <c r="GS52" s="141"/>
      <c r="GT52" s="141"/>
      <c r="GU52" s="141"/>
      <c r="GV52" s="141"/>
      <c r="GW52" s="141"/>
      <c r="GX52" s="141"/>
      <c r="GY52" s="141"/>
      <c r="GZ52" s="141"/>
      <c r="HA52" s="141"/>
      <c r="HB52" s="141"/>
      <c r="HC52" s="141"/>
      <c r="HD52" s="141"/>
      <c r="HE52" s="141"/>
      <c r="HF52" s="141"/>
      <c r="HG52" s="141"/>
      <c r="HH52" s="141"/>
      <c r="HI52" s="141"/>
      <c r="HJ52" s="141"/>
    </row>
    <row r="53" spans="1:218" s="160" customFormat="1" ht="56.5" x14ac:dyDescent="1.05">
      <c r="A53" s="354"/>
      <c r="B53" s="355"/>
      <c r="C53" s="165"/>
      <c r="D53" s="166"/>
      <c r="E53" s="167"/>
      <c r="F53" s="345"/>
      <c r="G53" s="346"/>
      <c r="H53" s="346"/>
      <c r="I53" s="346"/>
      <c r="J53" s="346"/>
      <c r="K53" s="347"/>
      <c r="L53" s="168">
        <f>L50*3200</f>
        <v>0</v>
      </c>
      <c r="M53" s="169">
        <f>M50*4000</f>
        <v>0</v>
      </c>
      <c r="N53" s="168">
        <f>N50*4800</f>
        <v>0</v>
      </c>
      <c r="O53" s="170">
        <f>O50*38400</f>
        <v>0</v>
      </c>
      <c r="P53" s="168">
        <f>P50*68000</f>
        <v>0</v>
      </c>
      <c r="Q53" s="171">
        <f>Q50*84000</f>
        <v>0</v>
      </c>
      <c r="R53" s="168">
        <f>R50*76000</f>
        <v>76000</v>
      </c>
      <c r="S53" s="169">
        <f>S50*84000</f>
        <v>84000</v>
      </c>
      <c r="T53" s="169">
        <f>T50*80000</f>
        <v>0</v>
      </c>
      <c r="U53" s="169">
        <f>U50*5600</f>
        <v>0</v>
      </c>
      <c r="V53" s="172">
        <f>V50*8800</f>
        <v>52800</v>
      </c>
      <c r="W53" s="169">
        <f>W50*37600</f>
        <v>0</v>
      </c>
      <c r="X53" s="172">
        <f>X50*9000</f>
        <v>0</v>
      </c>
      <c r="Y53" s="169">
        <f>Y50*8000</f>
        <v>0</v>
      </c>
      <c r="Z53" s="172">
        <f>Z50*6500</f>
        <v>0</v>
      </c>
      <c r="AA53" s="169">
        <f>AA50*6000</f>
        <v>0</v>
      </c>
      <c r="AB53" s="169"/>
      <c r="AC53" s="169"/>
      <c r="AD53" s="168">
        <f>0*76000</f>
        <v>0</v>
      </c>
      <c r="AE53" s="173"/>
      <c r="AF53" s="168">
        <f>SUM(L53:AD53)</f>
        <v>212800</v>
      </c>
      <c r="AG53" s="146"/>
      <c r="AH53" s="196"/>
    </row>
    <row r="55" spans="1:218" s="117" customFormat="1" ht="56.5" x14ac:dyDescent="1.05">
      <c r="A55" s="372" t="s">
        <v>0</v>
      </c>
      <c r="B55" s="372"/>
      <c r="C55" s="110" t="s">
        <v>1</v>
      </c>
      <c r="D55" s="110" t="s">
        <v>2</v>
      </c>
      <c r="E55" s="110"/>
      <c r="F55" s="110"/>
      <c r="G55" s="110"/>
      <c r="H55" s="110"/>
      <c r="I55" s="110"/>
      <c r="J55" s="110"/>
      <c r="K55" s="110"/>
      <c r="L55" s="111"/>
      <c r="M55" s="112"/>
      <c r="N55" s="113"/>
      <c r="O55" s="114"/>
      <c r="P55" s="111"/>
      <c r="Q55" s="112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4"/>
      <c r="AG55" s="115"/>
      <c r="AH55" s="115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</row>
    <row r="56" spans="1:218" s="117" customFormat="1" ht="58" x14ac:dyDescent="1.05">
      <c r="A56" s="372" t="s">
        <v>3</v>
      </c>
      <c r="B56" s="372"/>
      <c r="C56" s="110" t="s">
        <v>1</v>
      </c>
      <c r="D56" s="175" t="s">
        <v>43</v>
      </c>
      <c r="E56" s="110"/>
      <c r="F56" s="110"/>
      <c r="G56" s="110"/>
      <c r="H56" s="110"/>
      <c r="I56" s="372" t="s">
        <v>590</v>
      </c>
      <c r="J56" s="372"/>
      <c r="K56" s="372"/>
      <c r="L56" s="372"/>
      <c r="M56" s="372"/>
      <c r="N56" s="372"/>
      <c r="O56" s="372"/>
      <c r="P56" s="372"/>
      <c r="Q56" s="372"/>
      <c r="R56" s="372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5"/>
      <c r="AH56" s="115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</row>
    <row r="57" spans="1:218" s="117" customFormat="1" ht="58" x14ac:dyDescent="1.05">
      <c r="A57" s="373" t="s">
        <v>4</v>
      </c>
      <c r="B57" s="373"/>
      <c r="C57" s="110" t="s">
        <v>1</v>
      </c>
      <c r="D57" s="176" t="s">
        <v>27</v>
      </c>
      <c r="E57" s="118"/>
      <c r="F57" s="110"/>
      <c r="G57" s="118"/>
      <c r="H57" s="118"/>
      <c r="I57" s="119"/>
      <c r="J57" s="119"/>
      <c r="K57" s="119"/>
      <c r="L57" s="120"/>
      <c r="M57" s="112"/>
      <c r="N57" s="113"/>
      <c r="O57" s="120"/>
      <c r="P57" s="120"/>
      <c r="Q57" s="112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14"/>
      <c r="AG57" s="115"/>
      <c r="AH57" s="115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</row>
    <row r="58" spans="1:218" s="124" customFormat="1" ht="56.5" x14ac:dyDescent="1.05">
      <c r="A58" s="363" t="s">
        <v>5</v>
      </c>
      <c r="B58" s="363" t="s">
        <v>6</v>
      </c>
      <c r="C58" s="374" t="s">
        <v>7</v>
      </c>
      <c r="D58" s="375"/>
      <c r="E58" s="121" t="s">
        <v>8</v>
      </c>
      <c r="F58" s="376" t="s">
        <v>9</v>
      </c>
      <c r="G58" s="377"/>
      <c r="H58" s="377"/>
      <c r="I58" s="377"/>
      <c r="J58" s="377"/>
      <c r="K58" s="378"/>
      <c r="L58" s="382" t="s">
        <v>10</v>
      </c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  <c r="AA58" s="383"/>
      <c r="AB58" s="383"/>
      <c r="AC58" s="383"/>
      <c r="AD58" s="383"/>
      <c r="AE58" s="360" t="s">
        <v>11</v>
      </c>
      <c r="AF58" s="360" t="s">
        <v>12</v>
      </c>
      <c r="AG58" s="122"/>
      <c r="AH58" s="122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</row>
    <row r="59" spans="1:218" s="124" customFormat="1" ht="45.75" customHeight="1" x14ac:dyDescent="1.05">
      <c r="A59" s="365"/>
      <c r="B59" s="365"/>
      <c r="C59" s="363" t="s">
        <v>13</v>
      </c>
      <c r="D59" s="363" t="s">
        <v>14</v>
      </c>
      <c r="E59" s="365" t="s">
        <v>15</v>
      </c>
      <c r="F59" s="366" t="s">
        <v>16</v>
      </c>
      <c r="G59" s="367"/>
      <c r="H59" s="367"/>
      <c r="I59" s="367"/>
      <c r="J59" s="367"/>
      <c r="K59" s="368"/>
      <c r="L59" s="360" t="s">
        <v>17</v>
      </c>
      <c r="M59" s="360" t="s">
        <v>326</v>
      </c>
      <c r="N59" s="360" t="s">
        <v>19</v>
      </c>
      <c r="O59" s="360" t="s">
        <v>47</v>
      </c>
      <c r="P59" s="360" t="s">
        <v>18</v>
      </c>
      <c r="Q59" s="386" t="s">
        <v>31</v>
      </c>
      <c r="R59" s="360" t="s">
        <v>54</v>
      </c>
      <c r="S59" s="369" t="s">
        <v>56</v>
      </c>
      <c r="T59" s="369" t="s">
        <v>59</v>
      </c>
      <c r="U59" s="360" t="s">
        <v>604</v>
      </c>
      <c r="V59" s="360" t="s">
        <v>506</v>
      </c>
      <c r="W59" s="360" t="s">
        <v>194</v>
      </c>
      <c r="X59" s="360" t="s">
        <v>169</v>
      </c>
      <c r="Y59" s="360" t="s">
        <v>50</v>
      </c>
      <c r="Z59" s="360" t="s">
        <v>312</v>
      </c>
      <c r="AA59" s="360" t="s">
        <v>139</v>
      </c>
      <c r="AB59" s="360" t="s">
        <v>111</v>
      </c>
      <c r="AC59" s="360" t="s">
        <v>535</v>
      </c>
      <c r="AD59" s="360" t="s">
        <v>66</v>
      </c>
      <c r="AE59" s="361"/>
      <c r="AF59" s="361"/>
      <c r="AG59" s="122"/>
      <c r="AH59" s="122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</row>
    <row r="60" spans="1:218" s="124" customFormat="1" ht="137.25" customHeight="1" x14ac:dyDescent="1.05">
      <c r="A60" s="364"/>
      <c r="B60" s="364"/>
      <c r="C60" s="364"/>
      <c r="D60" s="364"/>
      <c r="E60" s="364"/>
      <c r="F60" s="125" t="s">
        <v>20</v>
      </c>
      <c r="G60" s="125" t="s">
        <v>21</v>
      </c>
      <c r="H60" s="125" t="s">
        <v>20</v>
      </c>
      <c r="I60" s="125" t="s">
        <v>21</v>
      </c>
      <c r="J60" s="125" t="s">
        <v>20</v>
      </c>
      <c r="K60" s="125" t="s">
        <v>21</v>
      </c>
      <c r="L60" s="362"/>
      <c r="M60" s="362"/>
      <c r="N60" s="362"/>
      <c r="O60" s="362"/>
      <c r="P60" s="362"/>
      <c r="Q60" s="386"/>
      <c r="R60" s="362"/>
      <c r="S60" s="370"/>
      <c r="T60" s="370"/>
      <c r="U60" s="362"/>
      <c r="V60" s="362"/>
      <c r="W60" s="362"/>
      <c r="X60" s="362"/>
      <c r="Y60" s="362"/>
      <c r="Z60" s="362"/>
      <c r="AA60" s="362"/>
      <c r="AB60" s="362"/>
      <c r="AC60" s="362"/>
      <c r="AD60" s="362"/>
      <c r="AE60" s="362"/>
      <c r="AF60" s="362"/>
      <c r="AG60" s="122"/>
      <c r="AH60" s="122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</row>
    <row r="61" spans="1:218" s="124" customFormat="1" ht="56.5" x14ac:dyDescent="1.05">
      <c r="A61" s="126"/>
      <c r="B61" s="127"/>
      <c r="C61" s="127"/>
      <c r="D61" s="126"/>
      <c r="E61" s="126"/>
      <c r="F61" s="128"/>
      <c r="G61" s="128"/>
      <c r="H61" s="128"/>
      <c r="I61" s="128"/>
      <c r="J61" s="128"/>
      <c r="K61" s="128"/>
      <c r="L61" s="129">
        <v>3200</v>
      </c>
      <c r="M61" s="130">
        <v>7200</v>
      </c>
      <c r="N61" s="129">
        <v>4800</v>
      </c>
      <c r="O61" s="129">
        <v>38400</v>
      </c>
      <c r="P61" s="129">
        <v>68000</v>
      </c>
      <c r="Q61" s="130">
        <v>84000</v>
      </c>
      <c r="R61" s="129">
        <v>76000</v>
      </c>
      <c r="S61" s="130">
        <v>84000</v>
      </c>
      <c r="T61" s="130">
        <v>80000</v>
      </c>
      <c r="U61" s="130">
        <v>37600</v>
      </c>
      <c r="V61" s="131">
        <v>64000</v>
      </c>
      <c r="W61" s="130">
        <v>6400</v>
      </c>
      <c r="X61" s="131">
        <v>5600</v>
      </c>
      <c r="Y61" s="130">
        <v>8800</v>
      </c>
      <c r="Z61" s="131">
        <v>8000</v>
      </c>
      <c r="AA61" s="130">
        <v>6000</v>
      </c>
      <c r="AB61" s="130">
        <v>84000</v>
      </c>
      <c r="AC61" s="129">
        <v>76000</v>
      </c>
      <c r="AD61" s="129">
        <v>76000</v>
      </c>
      <c r="AE61" s="132"/>
      <c r="AF61" s="126"/>
      <c r="AG61" s="122"/>
      <c r="AH61" s="122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</row>
    <row r="62" spans="1:218" s="141" customFormat="1" ht="100" customHeight="1" x14ac:dyDescent="1.05">
      <c r="A62" s="142">
        <v>25</v>
      </c>
      <c r="B62" s="134" t="s">
        <v>584</v>
      </c>
      <c r="C62" s="135">
        <v>299203</v>
      </c>
      <c r="D62" s="142">
        <v>299468</v>
      </c>
      <c r="E62" s="142"/>
      <c r="F62" s="143">
        <v>7</v>
      </c>
      <c r="G62" s="143">
        <v>12</v>
      </c>
      <c r="H62" s="143">
        <v>14</v>
      </c>
      <c r="I62" s="143">
        <v>16</v>
      </c>
      <c r="J62" s="143"/>
      <c r="K62" s="143"/>
      <c r="L62" s="144"/>
      <c r="M62" s="145"/>
      <c r="N62" s="149"/>
      <c r="O62" s="148"/>
      <c r="P62" s="144"/>
      <c r="Q62" s="145"/>
      <c r="R62" s="144"/>
      <c r="S62" s="144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4" t="s">
        <v>688</v>
      </c>
      <c r="AG62" s="146">
        <f t="shared" ref="AG62:AG67" si="6">D62-C62</f>
        <v>265</v>
      </c>
      <c r="AH62" s="146">
        <v>265</v>
      </c>
    </row>
    <row r="63" spans="1:218" s="141" customFormat="1" ht="100" customHeight="1" x14ac:dyDescent="1.05">
      <c r="A63" s="142">
        <v>26</v>
      </c>
      <c r="B63" s="134" t="s">
        <v>585</v>
      </c>
      <c r="C63" s="142">
        <v>299468</v>
      </c>
      <c r="D63" s="142">
        <v>299682</v>
      </c>
      <c r="E63" s="142"/>
      <c r="F63" s="143">
        <v>7</v>
      </c>
      <c r="G63" s="143">
        <v>12</v>
      </c>
      <c r="H63" s="143">
        <v>14</v>
      </c>
      <c r="I63" s="143">
        <v>16</v>
      </c>
      <c r="J63" s="143"/>
      <c r="K63" s="143"/>
      <c r="L63" s="144"/>
      <c r="M63" s="145"/>
      <c r="N63" s="149"/>
      <c r="O63" s="148"/>
      <c r="P63" s="144"/>
      <c r="Q63" s="145"/>
      <c r="R63" s="144"/>
      <c r="S63" s="144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4" t="s">
        <v>688</v>
      </c>
      <c r="AG63" s="146">
        <f t="shared" si="6"/>
        <v>214</v>
      </c>
      <c r="AH63" s="146">
        <v>214</v>
      </c>
    </row>
    <row r="64" spans="1:218" s="141" customFormat="1" ht="100" customHeight="1" x14ac:dyDescent="1.05">
      <c r="A64" s="142">
        <v>27</v>
      </c>
      <c r="B64" s="134" t="s">
        <v>586</v>
      </c>
      <c r="C64" s="135"/>
      <c r="D64" s="142"/>
      <c r="E64" s="142"/>
      <c r="F64" s="143">
        <v>7</v>
      </c>
      <c r="G64" s="143">
        <v>12</v>
      </c>
      <c r="H64" s="143">
        <v>14</v>
      </c>
      <c r="I64" s="143">
        <v>16</v>
      </c>
      <c r="J64" s="143"/>
      <c r="K64" s="143"/>
      <c r="L64" s="144"/>
      <c r="M64" s="145"/>
      <c r="N64" s="149"/>
      <c r="O64" s="148"/>
      <c r="P64" s="144"/>
      <c r="Q64" s="145"/>
      <c r="R64" s="144"/>
      <c r="S64" s="144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4" t="s">
        <v>688</v>
      </c>
      <c r="AG64" s="146">
        <f t="shared" si="6"/>
        <v>0</v>
      </c>
      <c r="AH64" s="146" t="s">
        <v>214</v>
      </c>
    </row>
    <row r="65" spans="1:218" s="141" customFormat="1" ht="130" customHeight="1" x14ac:dyDescent="1.05">
      <c r="A65" s="142">
        <v>28</v>
      </c>
      <c r="B65" s="177" t="s">
        <v>587</v>
      </c>
      <c r="C65" s="184"/>
      <c r="D65" s="179"/>
      <c r="E65" s="179"/>
      <c r="F65" s="180">
        <v>7</v>
      </c>
      <c r="G65" s="180">
        <v>12</v>
      </c>
      <c r="H65" s="180">
        <v>14</v>
      </c>
      <c r="I65" s="180">
        <v>16</v>
      </c>
      <c r="J65" s="180"/>
      <c r="K65" s="180"/>
      <c r="L65" s="181"/>
      <c r="M65" s="182"/>
      <c r="N65" s="182"/>
      <c r="O65" s="182"/>
      <c r="P65" s="181"/>
      <c r="Q65" s="182"/>
      <c r="R65" s="181"/>
      <c r="S65" s="181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1" t="s">
        <v>737</v>
      </c>
      <c r="AG65" s="146">
        <f t="shared" si="6"/>
        <v>0</v>
      </c>
      <c r="AH65" s="146" t="s">
        <v>214</v>
      </c>
    </row>
    <row r="66" spans="1:218" s="141" customFormat="1" ht="130" customHeight="1" x14ac:dyDescent="1.05">
      <c r="A66" s="142">
        <v>29</v>
      </c>
      <c r="B66" s="134" t="s">
        <v>588</v>
      </c>
      <c r="C66" s="142">
        <v>299682</v>
      </c>
      <c r="D66" s="142">
        <v>299896</v>
      </c>
      <c r="E66" s="142"/>
      <c r="F66" s="143">
        <v>7</v>
      </c>
      <c r="G66" s="143">
        <v>12</v>
      </c>
      <c r="H66" s="143">
        <v>14</v>
      </c>
      <c r="I66" s="143">
        <v>16</v>
      </c>
      <c r="J66" s="143"/>
      <c r="K66" s="143"/>
      <c r="L66" s="144"/>
      <c r="M66" s="145"/>
      <c r="N66" s="145"/>
      <c r="O66" s="145"/>
      <c r="P66" s="144"/>
      <c r="Q66" s="145"/>
      <c r="R66" s="144"/>
      <c r="S66" s="144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4" t="s">
        <v>737</v>
      </c>
      <c r="AG66" s="146">
        <f t="shared" si="6"/>
        <v>214</v>
      </c>
      <c r="AH66" s="146">
        <v>214</v>
      </c>
    </row>
    <row r="67" spans="1:218" s="141" customFormat="1" ht="100" customHeight="1" thickBot="1" x14ac:dyDescent="1.1000000000000001">
      <c r="A67" s="142">
        <v>30</v>
      </c>
      <c r="B67" s="134" t="s">
        <v>589</v>
      </c>
      <c r="C67" s="142">
        <v>299896</v>
      </c>
      <c r="D67" s="135">
        <v>300042</v>
      </c>
      <c r="E67" s="142"/>
      <c r="F67" s="143">
        <v>7</v>
      </c>
      <c r="G67" s="143">
        <v>12</v>
      </c>
      <c r="H67" s="143">
        <v>14</v>
      </c>
      <c r="I67" s="143">
        <v>16</v>
      </c>
      <c r="J67" s="143"/>
      <c r="K67" s="143"/>
      <c r="L67" s="144"/>
      <c r="M67" s="145"/>
      <c r="N67" s="145"/>
      <c r="O67" s="145"/>
      <c r="P67" s="144"/>
      <c r="Q67" s="145"/>
      <c r="R67" s="144"/>
      <c r="S67" s="144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4" t="s">
        <v>688</v>
      </c>
      <c r="AG67" s="146">
        <f t="shared" si="6"/>
        <v>146</v>
      </c>
      <c r="AH67" s="146">
        <v>146</v>
      </c>
    </row>
    <row r="68" spans="1:218" s="160" customFormat="1" ht="57.5" thickTop="1" thickBot="1" x14ac:dyDescent="1.1000000000000001">
      <c r="A68" s="350" t="s">
        <v>22</v>
      </c>
      <c r="B68" s="351"/>
      <c r="C68" s="150"/>
      <c r="D68" s="151"/>
      <c r="E68" s="152"/>
      <c r="F68" s="153"/>
      <c r="G68" s="154"/>
      <c r="H68" s="154"/>
      <c r="I68" s="154"/>
      <c r="J68" s="154"/>
      <c r="K68" s="155"/>
      <c r="L68" s="156">
        <f t="shared" ref="L68:AD68" si="7">SUM(L62:L67)</f>
        <v>0</v>
      </c>
      <c r="M68" s="157">
        <f t="shared" si="7"/>
        <v>0</v>
      </c>
      <c r="N68" s="158">
        <f t="shared" si="7"/>
        <v>0</v>
      </c>
      <c r="O68" s="158">
        <f t="shared" si="7"/>
        <v>0</v>
      </c>
      <c r="P68" s="156">
        <f t="shared" si="7"/>
        <v>0</v>
      </c>
      <c r="Q68" s="157">
        <f t="shared" si="7"/>
        <v>0</v>
      </c>
      <c r="R68" s="156">
        <f t="shared" si="7"/>
        <v>0</v>
      </c>
      <c r="S68" s="156">
        <f t="shared" si="7"/>
        <v>0</v>
      </c>
      <c r="T68" s="157">
        <f t="shared" si="7"/>
        <v>0</v>
      </c>
      <c r="U68" s="157">
        <f t="shared" si="7"/>
        <v>0</v>
      </c>
      <c r="V68" s="157">
        <f t="shared" si="7"/>
        <v>0</v>
      </c>
      <c r="W68" s="157">
        <f t="shared" si="7"/>
        <v>0</v>
      </c>
      <c r="X68" s="157">
        <f t="shared" si="7"/>
        <v>0</v>
      </c>
      <c r="Y68" s="157">
        <f t="shared" si="7"/>
        <v>0</v>
      </c>
      <c r="Z68" s="157">
        <f t="shared" si="7"/>
        <v>0</v>
      </c>
      <c r="AA68" s="159">
        <f t="shared" si="7"/>
        <v>0</v>
      </c>
      <c r="AB68" s="157">
        <f t="shared" si="7"/>
        <v>0</v>
      </c>
      <c r="AC68" s="157">
        <f t="shared" si="7"/>
        <v>0</v>
      </c>
      <c r="AD68" s="157">
        <f t="shared" si="7"/>
        <v>0</v>
      </c>
      <c r="AE68" s="156">
        <f>SUM(AE61:AE67)</f>
        <v>0</v>
      </c>
      <c r="AF68" s="156"/>
      <c r="AG68" s="146"/>
      <c r="AH68" s="146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41"/>
      <c r="CW68" s="141"/>
      <c r="CX68" s="141"/>
      <c r="CY68" s="141"/>
      <c r="CZ68" s="141"/>
      <c r="DA68" s="141"/>
      <c r="DB68" s="141"/>
      <c r="DC68" s="141"/>
      <c r="DD68" s="141"/>
      <c r="DE68" s="141"/>
      <c r="DF68" s="141"/>
      <c r="DG68" s="141"/>
      <c r="DH68" s="141"/>
      <c r="DI68" s="141"/>
      <c r="DJ68" s="141"/>
      <c r="DK68" s="141"/>
      <c r="DL68" s="141"/>
      <c r="DM68" s="141"/>
      <c r="DN68" s="141"/>
      <c r="DO68" s="141"/>
      <c r="DP68" s="141"/>
      <c r="DQ68" s="141"/>
      <c r="DR68" s="141"/>
      <c r="DS68" s="141"/>
      <c r="DT68" s="141"/>
      <c r="DU68" s="141"/>
      <c r="DV68" s="141"/>
      <c r="DW68" s="141"/>
      <c r="DX68" s="141"/>
      <c r="DY68" s="141"/>
      <c r="DZ68" s="141"/>
      <c r="EA68" s="141"/>
      <c r="EB68" s="141"/>
      <c r="EC68" s="141"/>
      <c r="ED68" s="141"/>
      <c r="EE68" s="141"/>
      <c r="EF68" s="141"/>
      <c r="EG68" s="141"/>
      <c r="EH68" s="141"/>
      <c r="EI68" s="141"/>
      <c r="EJ68" s="141"/>
      <c r="EK68" s="141"/>
      <c r="EL68" s="141"/>
      <c r="EM68" s="141"/>
      <c r="EN68" s="141"/>
      <c r="EO68" s="141"/>
      <c r="EP68" s="141"/>
      <c r="EQ68" s="141"/>
      <c r="ER68" s="141"/>
      <c r="ES68" s="141"/>
      <c r="ET68" s="141"/>
      <c r="EU68" s="141"/>
      <c r="EV68" s="141"/>
      <c r="EW68" s="141"/>
      <c r="EX68" s="141"/>
      <c r="EY68" s="141"/>
      <c r="EZ68" s="141"/>
      <c r="FA68" s="141"/>
      <c r="FB68" s="141"/>
      <c r="FC68" s="141"/>
      <c r="FD68" s="141"/>
      <c r="FE68" s="141"/>
      <c r="FF68" s="141"/>
      <c r="FG68" s="141"/>
      <c r="FH68" s="141"/>
      <c r="FI68" s="141"/>
      <c r="FJ68" s="141"/>
      <c r="FK68" s="141"/>
      <c r="FL68" s="141"/>
      <c r="FM68" s="141"/>
      <c r="FN68" s="141"/>
      <c r="FO68" s="141"/>
      <c r="FP68" s="141"/>
      <c r="FQ68" s="141"/>
      <c r="FR68" s="141"/>
      <c r="FS68" s="141"/>
      <c r="FT68" s="141"/>
      <c r="FU68" s="141"/>
      <c r="FV68" s="141"/>
      <c r="FW68" s="141"/>
      <c r="FX68" s="141"/>
      <c r="FY68" s="141"/>
      <c r="FZ68" s="141"/>
      <c r="GA68" s="141"/>
      <c r="GB68" s="141"/>
      <c r="GC68" s="141"/>
      <c r="GD68" s="141"/>
      <c r="GE68" s="141"/>
      <c r="GF68" s="141"/>
      <c r="GG68" s="141"/>
      <c r="GH68" s="141"/>
      <c r="GI68" s="141"/>
      <c r="GJ68" s="141"/>
      <c r="GK68" s="141"/>
      <c r="GL68" s="141"/>
      <c r="GM68" s="141"/>
      <c r="GN68" s="141"/>
      <c r="GO68" s="141"/>
      <c r="GP68" s="141"/>
      <c r="GQ68" s="141"/>
      <c r="GR68" s="141"/>
      <c r="GS68" s="141"/>
      <c r="GT68" s="141"/>
      <c r="GU68" s="141"/>
      <c r="GV68" s="141"/>
      <c r="GW68" s="141"/>
      <c r="GX68" s="141"/>
      <c r="GY68" s="141"/>
      <c r="GZ68" s="141"/>
      <c r="HA68" s="141"/>
      <c r="HB68" s="141"/>
      <c r="HC68" s="141"/>
      <c r="HD68" s="141"/>
      <c r="HE68" s="141"/>
      <c r="HF68" s="141"/>
      <c r="HG68" s="141"/>
      <c r="HH68" s="141"/>
      <c r="HI68" s="141"/>
      <c r="HJ68" s="141"/>
    </row>
    <row r="69" spans="1:218" s="160" customFormat="1" ht="47.25" customHeight="1" thickTop="1" thickBot="1" x14ac:dyDescent="1.1000000000000001">
      <c r="A69" s="352"/>
      <c r="B69" s="353"/>
      <c r="C69" s="161"/>
      <c r="D69" s="162"/>
      <c r="E69" s="163"/>
      <c r="F69" s="356"/>
      <c r="G69" s="357"/>
      <c r="H69" s="357"/>
      <c r="I69" s="357"/>
      <c r="J69" s="357"/>
      <c r="K69" s="162"/>
      <c r="L69" s="348" t="s">
        <v>30</v>
      </c>
      <c r="M69" s="340" t="s">
        <v>333</v>
      </c>
      <c r="N69" s="348" t="s">
        <v>29</v>
      </c>
      <c r="O69" s="340" t="s">
        <v>48</v>
      </c>
      <c r="P69" s="340" t="s">
        <v>35</v>
      </c>
      <c r="Q69" s="384" t="s">
        <v>28</v>
      </c>
      <c r="R69" s="340" t="s">
        <v>53</v>
      </c>
      <c r="S69" s="340" t="s">
        <v>57</v>
      </c>
      <c r="T69" s="340" t="s">
        <v>58</v>
      </c>
      <c r="U69" s="348" t="s">
        <v>605</v>
      </c>
      <c r="V69" s="348" t="s">
        <v>507</v>
      </c>
      <c r="W69" s="340" t="s">
        <v>193</v>
      </c>
      <c r="X69" s="348" t="s">
        <v>168</v>
      </c>
      <c r="Y69" s="348" t="s">
        <v>34</v>
      </c>
      <c r="Z69" s="348" t="s">
        <v>313</v>
      </c>
      <c r="AA69" s="340" t="s">
        <v>141</v>
      </c>
      <c r="AB69" s="340" t="s">
        <v>199</v>
      </c>
      <c r="AC69" s="340" t="s">
        <v>535</v>
      </c>
      <c r="AD69" s="340" t="s">
        <v>554</v>
      </c>
      <c r="AE69" s="342"/>
      <c r="AF69" s="340" t="s">
        <v>23</v>
      </c>
      <c r="AG69" s="146"/>
      <c r="AH69" s="146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  <c r="BU69" s="141"/>
      <c r="BV69" s="141"/>
      <c r="BW69" s="141"/>
      <c r="BX69" s="141"/>
      <c r="BY69" s="141"/>
      <c r="BZ69" s="141"/>
      <c r="CA69" s="141"/>
      <c r="CB69" s="141"/>
      <c r="CC69" s="141"/>
      <c r="CD69" s="141"/>
      <c r="CE69" s="141"/>
      <c r="CF69" s="141"/>
      <c r="CG69" s="141"/>
      <c r="CH69" s="141"/>
      <c r="CI69" s="141"/>
      <c r="CJ69" s="141"/>
      <c r="CK69" s="141"/>
      <c r="CL69" s="141"/>
      <c r="CM69" s="141"/>
      <c r="CN69" s="141"/>
      <c r="CO69" s="141"/>
      <c r="CP69" s="141"/>
      <c r="CQ69" s="141"/>
      <c r="CR69" s="141"/>
      <c r="CS69" s="141"/>
      <c r="CT69" s="141"/>
      <c r="CU69" s="141"/>
      <c r="CV69" s="141"/>
      <c r="CW69" s="141"/>
      <c r="CX69" s="141"/>
      <c r="CY69" s="141"/>
      <c r="CZ69" s="141"/>
      <c r="DA69" s="141"/>
      <c r="DB69" s="141"/>
      <c r="DC69" s="141"/>
      <c r="DD69" s="141"/>
      <c r="DE69" s="141"/>
      <c r="DF69" s="141"/>
      <c r="DG69" s="141"/>
      <c r="DH69" s="141"/>
      <c r="DI69" s="141"/>
      <c r="DJ69" s="141"/>
      <c r="DK69" s="141"/>
      <c r="DL69" s="141"/>
      <c r="DM69" s="141"/>
      <c r="DN69" s="141"/>
      <c r="DO69" s="141"/>
      <c r="DP69" s="141"/>
      <c r="DQ69" s="141"/>
      <c r="DR69" s="141"/>
      <c r="DS69" s="141"/>
      <c r="DT69" s="141"/>
      <c r="DU69" s="141"/>
      <c r="DV69" s="141"/>
      <c r="DW69" s="141"/>
      <c r="DX69" s="141"/>
      <c r="DY69" s="141"/>
      <c r="DZ69" s="141"/>
      <c r="EA69" s="141"/>
      <c r="EB69" s="141"/>
      <c r="EC69" s="141"/>
      <c r="ED69" s="141"/>
      <c r="EE69" s="141"/>
      <c r="EF69" s="141"/>
      <c r="EG69" s="141"/>
      <c r="EH69" s="141"/>
      <c r="EI69" s="141"/>
      <c r="EJ69" s="141"/>
      <c r="EK69" s="141"/>
      <c r="EL69" s="141"/>
      <c r="EM69" s="141"/>
      <c r="EN69" s="141"/>
      <c r="EO69" s="141"/>
      <c r="EP69" s="141"/>
      <c r="EQ69" s="141"/>
      <c r="ER69" s="141"/>
      <c r="ES69" s="141"/>
      <c r="ET69" s="141"/>
      <c r="EU69" s="141"/>
      <c r="EV69" s="141"/>
      <c r="EW69" s="141"/>
      <c r="EX69" s="141"/>
      <c r="EY69" s="141"/>
      <c r="EZ69" s="141"/>
      <c r="FA69" s="141"/>
      <c r="FB69" s="141"/>
      <c r="FC69" s="141"/>
      <c r="FD69" s="141"/>
      <c r="FE69" s="141"/>
      <c r="FF69" s="141"/>
      <c r="FG69" s="141"/>
      <c r="FH69" s="141"/>
      <c r="FI69" s="141"/>
      <c r="FJ69" s="141"/>
      <c r="FK69" s="141"/>
      <c r="FL69" s="141"/>
      <c r="FM69" s="141"/>
      <c r="FN69" s="141"/>
      <c r="FO69" s="141"/>
      <c r="FP69" s="141"/>
      <c r="FQ69" s="141"/>
      <c r="FR69" s="141"/>
      <c r="FS69" s="141"/>
      <c r="FT69" s="141"/>
      <c r="FU69" s="141"/>
      <c r="FV69" s="141"/>
      <c r="FW69" s="141"/>
      <c r="FX69" s="141"/>
      <c r="FY69" s="141"/>
      <c r="FZ69" s="141"/>
      <c r="GA69" s="141"/>
      <c r="GB69" s="141"/>
      <c r="GC69" s="141"/>
      <c r="GD69" s="141"/>
      <c r="GE69" s="141"/>
      <c r="GF69" s="141"/>
      <c r="GG69" s="141"/>
      <c r="GH69" s="141"/>
      <c r="GI69" s="141"/>
      <c r="GJ69" s="141"/>
      <c r="GK69" s="141"/>
      <c r="GL69" s="141"/>
      <c r="GM69" s="141"/>
      <c r="GN69" s="141"/>
      <c r="GO69" s="141"/>
      <c r="GP69" s="141"/>
      <c r="GQ69" s="141"/>
      <c r="GR69" s="141"/>
      <c r="GS69" s="141"/>
      <c r="GT69" s="141"/>
      <c r="GU69" s="141"/>
      <c r="GV69" s="141"/>
      <c r="GW69" s="141"/>
      <c r="GX69" s="141"/>
      <c r="GY69" s="141"/>
      <c r="GZ69" s="141"/>
      <c r="HA69" s="141"/>
      <c r="HB69" s="141"/>
      <c r="HC69" s="141"/>
      <c r="HD69" s="141"/>
      <c r="HE69" s="141"/>
      <c r="HF69" s="141"/>
      <c r="HG69" s="141"/>
      <c r="HH69" s="141"/>
      <c r="HI69" s="141"/>
      <c r="HJ69" s="141"/>
    </row>
    <row r="70" spans="1:218" s="160" customFormat="1" ht="179.25" customHeight="1" thickTop="1" x14ac:dyDescent="1.05">
      <c r="A70" s="352"/>
      <c r="B70" s="353"/>
      <c r="C70" s="161"/>
      <c r="D70" s="162"/>
      <c r="E70" s="163"/>
      <c r="F70" s="164"/>
      <c r="G70" s="344"/>
      <c r="H70" s="344"/>
      <c r="I70" s="344"/>
      <c r="J70" s="344"/>
      <c r="K70" s="163"/>
      <c r="L70" s="349"/>
      <c r="M70" s="341"/>
      <c r="N70" s="349"/>
      <c r="O70" s="341"/>
      <c r="P70" s="341"/>
      <c r="Q70" s="385"/>
      <c r="R70" s="341"/>
      <c r="S70" s="341"/>
      <c r="T70" s="341"/>
      <c r="U70" s="349"/>
      <c r="V70" s="349"/>
      <c r="W70" s="341"/>
      <c r="X70" s="349"/>
      <c r="Y70" s="349"/>
      <c r="Z70" s="349"/>
      <c r="AA70" s="341"/>
      <c r="AB70" s="341"/>
      <c r="AC70" s="341"/>
      <c r="AD70" s="341"/>
      <c r="AE70" s="343"/>
      <c r="AF70" s="341"/>
      <c r="AG70" s="146"/>
      <c r="AH70" s="146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  <c r="BQ70" s="141"/>
      <c r="BR70" s="141"/>
      <c r="BS70" s="141"/>
      <c r="BT70" s="141"/>
      <c r="BU70" s="141"/>
      <c r="BV70" s="141"/>
      <c r="BW70" s="141"/>
      <c r="BX70" s="141"/>
      <c r="BY70" s="141"/>
      <c r="BZ70" s="141"/>
      <c r="CA70" s="141"/>
      <c r="CB70" s="141"/>
      <c r="CC70" s="141"/>
      <c r="CD70" s="141"/>
      <c r="CE70" s="141"/>
      <c r="CF70" s="141"/>
      <c r="CG70" s="141"/>
      <c r="CH70" s="141"/>
      <c r="CI70" s="141"/>
      <c r="CJ70" s="141"/>
      <c r="CK70" s="141"/>
      <c r="CL70" s="141"/>
      <c r="CM70" s="141"/>
      <c r="CN70" s="141"/>
      <c r="CO70" s="141"/>
      <c r="CP70" s="141"/>
      <c r="CQ70" s="141"/>
      <c r="CR70" s="141"/>
      <c r="CS70" s="141"/>
      <c r="CT70" s="141"/>
      <c r="CU70" s="141"/>
      <c r="CV70" s="141"/>
      <c r="CW70" s="141"/>
      <c r="CX70" s="141"/>
      <c r="CY70" s="141"/>
      <c r="CZ70" s="141"/>
      <c r="DA70" s="141"/>
      <c r="DB70" s="141"/>
      <c r="DC70" s="141"/>
      <c r="DD70" s="141"/>
      <c r="DE70" s="141"/>
      <c r="DF70" s="141"/>
      <c r="DG70" s="141"/>
      <c r="DH70" s="141"/>
      <c r="DI70" s="141"/>
      <c r="DJ70" s="141"/>
      <c r="DK70" s="141"/>
      <c r="DL70" s="141"/>
      <c r="DM70" s="141"/>
      <c r="DN70" s="141"/>
      <c r="DO70" s="141"/>
      <c r="DP70" s="141"/>
      <c r="DQ70" s="141"/>
      <c r="DR70" s="141"/>
      <c r="DS70" s="141"/>
      <c r="DT70" s="141"/>
      <c r="DU70" s="141"/>
      <c r="DV70" s="141"/>
      <c r="DW70" s="141"/>
      <c r="DX70" s="141"/>
      <c r="DY70" s="141"/>
      <c r="DZ70" s="141"/>
      <c r="EA70" s="141"/>
      <c r="EB70" s="141"/>
      <c r="EC70" s="141"/>
      <c r="ED70" s="141"/>
      <c r="EE70" s="141"/>
      <c r="EF70" s="141"/>
      <c r="EG70" s="141"/>
      <c r="EH70" s="141"/>
      <c r="EI70" s="141"/>
      <c r="EJ70" s="141"/>
      <c r="EK70" s="141"/>
      <c r="EL70" s="141"/>
      <c r="EM70" s="141"/>
      <c r="EN70" s="141"/>
      <c r="EO70" s="141"/>
      <c r="EP70" s="141"/>
      <c r="EQ70" s="141"/>
      <c r="ER70" s="141"/>
      <c r="ES70" s="141"/>
      <c r="ET70" s="141"/>
      <c r="EU70" s="141"/>
      <c r="EV70" s="141"/>
      <c r="EW70" s="141"/>
      <c r="EX70" s="141"/>
      <c r="EY70" s="141"/>
      <c r="EZ70" s="141"/>
      <c r="FA70" s="141"/>
      <c r="FB70" s="141"/>
      <c r="FC70" s="141"/>
      <c r="FD70" s="141"/>
      <c r="FE70" s="141"/>
      <c r="FF70" s="141"/>
      <c r="FG70" s="141"/>
      <c r="FH70" s="141"/>
      <c r="FI70" s="141"/>
      <c r="FJ70" s="141"/>
      <c r="FK70" s="141"/>
      <c r="FL70" s="141"/>
      <c r="FM70" s="141"/>
      <c r="FN70" s="141"/>
      <c r="FO70" s="141"/>
      <c r="FP70" s="141"/>
      <c r="FQ70" s="141"/>
      <c r="FR70" s="141"/>
      <c r="FS70" s="141"/>
      <c r="FT70" s="141"/>
      <c r="FU70" s="141"/>
      <c r="FV70" s="141"/>
      <c r="FW70" s="141"/>
      <c r="FX70" s="141"/>
      <c r="FY70" s="141"/>
      <c r="FZ70" s="141"/>
      <c r="GA70" s="141"/>
      <c r="GB70" s="141"/>
      <c r="GC70" s="141"/>
      <c r="GD70" s="141"/>
      <c r="GE70" s="141"/>
      <c r="GF70" s="141"/>
      <c r="GG70" s="141"/>
      <c r="GH70" s="141"/>
      <c r="GI70" s="141"/>
      <c r="GJ70" s="141"/>
      <c r="GK70" s="141"/>
      <c r="GL70" s="141"/>
      <c r="GM70" s="141"/>
      <c r="GN70" s="141"/>
      <c r="GO70" s="141"/>
      <c r="GP70" s="141"/>
      <c r="GQ70" s="141"/>
      <c r="GR70" s="141"/>
      <c r="GS70" s="141"/>
      <c r="GT70" s="141"/>
      <c r="GU70" s="141"/>
      <c r="GV70" s="141"/>
      <c r="GW70" s="141"/>
      <c r="GX70" s="141"/>
      <c r="GY70" s="141"/>
      <c r="GZ70" s="141"/>
      <c r="HA70" s="141"/>
      <c r="HB70" s="141"/>
      <c r="HC70" s="141"/>
      <c r="HD70" s="141"/>
      <c r="HE70" s="141"/>
      <c r="HF70" s="141"/>
      <c r="HG70" s="141"/>
      <c r="HH70" s="141"/>
      <c r="HI70" s="141"/>
      <c r="HJ70" s="141"/>
    </row>
    <row r="71" spans="1:218" s="160" customFormat="1" ht="56.5" x14ac:dyDescent="1.05">
      <c r="A71" s="354"/>
      <c r="B71" s="355"/>
      <c r="C71" s="165"/>
      <c r="D71" s="166"/>
      <c r="E71" s="167"/>
      <c r="F71" s="345"/>
      <c r="G71" s="346"/>
      <c r="H71" s="346"/>
      <c r="I71" s="346"/>
      <c r="J71" s="346"/>
      <c r="K71" s="347"/>
      <c r="L71" s="168">
        <f>L68*3200</f>
        <v>0</v>
      </c>
      <c r="M71" s="169">
        <f>M68*7200</f>
        <v>0</v>
      </c>
      <c r="N71" s="168">
        <f>N68*4800</f>
        <v>0</v>
      </c>
      <c r="O71" s="170">
        <f>O68*38400</f>
        <v>0</v>
      </c>
      <c r="P71" s="168">
        <f>P68*68000</f>
        <v>0</v>
      </c>
      <c r="Q71" s="171">
        <f>Q68*84000</f>
        <v>0</v>
      </c>
      <c r="R71" s="168">
        <f>R68*76000</f>
        <v>0</v>
      </c>
      <c r="S71" s="169">
        <f>S68*84000</f>
        <v>0</v>
      </c>
      <c r="T71" s="169">
        <f>T68*80000</f>
        <v>0</v>
      </c>
      <c r="U71" s="169">
        <f>U68*37600</f>
        <v>0</v>
      </c>
      <c r="V71" s="172">
        <f>V68*64000</f>
        <v>0</v>
      </c>
      <c r="W71" s="169">
        <f>W68*6400</f>
        <v>0</v>
      </c>
      <c r="X71" s="172">
        <f>X68*5600</f>
        <v>0</v>
      </c>
      <c r="Y71" s="169">
        <f>Y68*8800</f>
        <v>0</v>
      </c>
      <c r="Z71" s="172">
        <f>Z68*8000</f>
        <v>0</v>
      </c>
      <c r="AA71" s="169">
        <f>AA68*6000</f>
        <v>0</v>
      </c>
      <c r="AB71" s="169"/>
      <c r="AC71" s="169"/>
      <c r="AD71" s="168">
        <f>0*76000</f>
        <v>0</v>
      </c>
      <c r="AE71" s="173"/>
      <c r="AF71" s="168">
        <f>SUM(L71:AD71)</f>
        <v>0</v>
      </c>
      <c r="AG71" s="146"/>
      <c r="AH71" s="196"/>
    </row>
    <row r="73" spans="1:218" s="117" customFormat="1" ht="56.5" x14ac:dyDescent="1.05">
      <c r="A73" s="372" t="s">
        <v>0</v>
      </c>
      <c r="B73" s="372"/>
      <c r="C73" s="110" t="s">
        <v>1</v>
      </c>
      <c r="D73" s="110" t="s">
        <v>2</v>
      </c>
      <c r="E73" s="110"/>
      <c r="F73" s="110"/>
      <c r="G73" s="110"/>
      <c r="H73" s="110"/>
      <c r="I73" s="110"/>
      <c r="J73" s="110"/>
      <c r="K73" s="110"/>
      <c r="L73" s="111"/>
      <c r="M73" s="112"/>
      <c r="N73" s="113"/>
      <c r="O73" s="114"/>
      <c r="P73" s="111"/>
      <c r="Q73" s="112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4"/>
      <c r="AG73" s="115"/>
      <c r="AH73" s="115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</row>
    <row r="74" spans="1:218" s="117" customFormat="1" ht="58" x14ac:dyDescent="1.05">
      <c r="A74" s="372" t="s">
        <v>3</v>
      </c>
      <c r="B74" s="372"/>
      <c r="C74" s="110" t="s">
        <v>1</v>
      </c>
      <c r="D74" s="175" t="s">
        <v>24</v>
      </c>
      <c r="E74" s="110"/>
      <c r="F74" s="110"/>
      <c r="G74" s="110"/>
      <c r="H74" s="110"/>
      <c r="I74" s="372" t="s">
        <v>590</v>
      </c>
      <c r="J74" s="372"/>
      <c r="K74" s="372"/>
      <c r="L74" s="372"/>
      <c r="M74" s="372"/>
      <c r="N74" s="372"/>
      <c r="O74" s="372"/>
      <c r="P74" s="372"/>
      <c r="Q74" s="372"/>
      <c r="R74" s="372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5"/>
      <c r="AH74" s="115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</row>
    <row r="75" spans="1:218" s="117" customFormat="1" ht="58" x14ac:dyDescent="1.05">
      <c r="A75" s="373" t="s">
        <v>4</v>
      </c>
      <c r="B75" s="373"/>
      <c r="C75" s="110" t="s">
        <v>1</v>
      </c>
      <c r="D75" s="176" t="s">
        <v>49</v>
      </c>
      <c r="E75" s="118"/>
      <c r="F75" s="110"/>
      <c r="G75" s="118"/>
      <c r="H75" s="118"/>
      <c r="I75" s="119"/>
      <c r="J75" s="119"/>
      <c r="K75" s="119"/>
      <c r="L75" s="120"/>
      <c r="M75" s="112"/>
      <c r="N75" s="113"/>
      <c r="O75" s="120"/>
      <c r="P75" s="120"/>
      <c r="Q75" s="112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14"/>
      <c r="AG75" s="115"/>
      <c r="AH75" s="115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</row>
    <row r="76" spans="1:218" s="124" customFormat="1" ht="56.5" x14ac:dyDescent="1.05">
      <c r="A76" s="363" t="s">
        <v>5</v>
      </c>
      <c r="B76" s="363" t="s">
        <v>6</v>
      </c>
      <c r="C76" s="374" t="s">
        <v>7</v>
      </c>
      <c r="D76" s="375"/>
      <c r="E76" s="121" t="s">
        <v>8</v>
      </c>
      <c r="F76" s="376" t="s">
        <v>9</v>
      </c>
      <c r="G76" s="377"/>
      <c r="H76" s="377"/>
      <c r="I76" s="377"/>
      <c r="J76" s="377"/>
      <c r="K76" s="378"/>
      <c r="L76" s="382" t="s">
        <v>10</v>
      </c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  <c r="AA76" s="383"/>
      <c r="AB76" s="383"/>
      <c r="AC76" s="383"/>
      <c r="AD76" s="383"/>
      <c r="AE76" s="360" t="s">
        <v>11</v>
      </c>
      <c r="AF76" s="360" t="s">
        <v>12</v>
      </c>
      <c r="AG76" s="122"/>
      <c r="AH76" s="122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</row>
    <row r="77" spans="1:218" s="124" customFormat="1" ht="45.75" customHeight="1" x14ac:dyDescent="1.05">
      <c r="A77" s="365"/>
      <c r="B77" s="365"/>
      <c r="C77" s="363" t="s">
        <v>13</v>
      </c>
      <c r="D77" s="363" t="s">
        <v>14</v>
      </c>
      <c r="E77" s="365" t="s">
        <v>15</v>
      </c>
      <c r="F77" s="366" t="s">
        <v>16</v>
      </c>
      <c r="G77" s="367"/>
      <c r="H77" s="367"/>
      <c r="I77" s="367"/>
      <c r="J77" s="367"/>
      <c r="K77" s="368"/>
      <c r="L77" s="360" t="s">
        <v>17</v>
      </c>
      <c r="M77" s="360" t="s">
        <v>45</v>
      </c>
      <c r="N77" s="360" t="s">
        <v>169</v>
      </c>
      <c r="O77" s="360" t="s">
        <v>610</v>
      </c>
      <c r="P77" s="360" t="s">
        <v>18</v>
      </c>
      <c r="Q77" s="386" t="s">
        <v>31</v>
      </c>
      <c r="R77" s="360" t="s">
        <v>54</v>
      </c>
      <c r="S77" s="369" t="s">
        <v>56</v>
      </c>
      <c r="T77" s="369" t="s">
        <v>59</v>
      </c>
      <c r="U77" s="360" t="s">
        <v>235</v>
      </c>
      <c r="V77" s="360" t="s">
        <v>194</v>
      </c>
      <c r="W77" s="360" t="s">
        <v>326</v>
      </c>
      <c r="X77" s="360" t="s">
        <v>136</v>
      </c>
      <c r="Y77" s="360" t="s">
        <v>50</v>
      </c>
      <c r="Z77" s="360" t="s">
        <v>327</v>
      </c>
      <c r="AA77" s="360" t="s">
        <v>312</v>
      </c>
      <c r="AB77" s="360" t="s">
        <v>111</v>
      </c>
      <c r="AC77" s="360" t="s">
        <v>535</v>
      </c>
      <c r="AD77" s="360" t="s">
        <v>66</v>
      </c>
      <c r="AE77" s="361"/>
      <c r="AF77" s="361"/>
      <c r="AG77" s="122"/>
      <c r="AH77" s="122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</row>
    <row r="78" spans="1:218" s="124" customFormat="1" ht="139.5" customHeight="1" x14ac:dyDescent="1.05">
      <c r="A78" s="364"/>
      <c r="B78" s="364"/>
      <c r="C78" s="364"/>
      <c r="D78" s="364"/>
      <c r="E78" s="364"/>
      <c r="F78" s="125" t="s">
        <v>20</v>
      </c>
      <c r="G78" s="125" t="s">
        <v>21</v>
      </c>
      <c r="H78" s="125" t="s">
        <v>20</v>
      </c>
      <c r="I78" s="125" t="s">
        <v>21</v>
      </c>
      <c r="J78" s="125" t="s">
        <v>20</v>
      </c>
      <c r="K78" s="125" t="s">
        <v>21</v>
      </c>
      <c r="L78" s="362"/>
      <c r="M78" s="362"/>
      <c r="N78" s="362"/>
      <c r="O78" s="362"/>
      <c r="P78" s="362"/>
      <c r="Q78" s="386"/>
      <c r="R78" s="362"/>
      <c r="S78" s="370"/>
      <c r="T78" s="370"/>
      <c r="U78" s="362"/>
      <c r="V78" s="362"/>
      <c r="W78" s="362"/>
      <c r="X78" s="362"/>
      <c r="Y78" s="362"/>
      <c r="Z78" s="362"/>
      <c r="AA78" s="362"/>
      <c r="AB78" s="362"/>
      <c r="AC78" s="362"/>
      <c r="AD78" s="362"/>
      <c r="AE78" s="362"/>
      <c r="AF78" s="362"/>
      <c r="AG78" s="122"/>
      <c r="AH78" s="122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</row>
    <row r="79" spans="1:218" s="124" customFormat="1" ht="49.5" customHeight="1" x14ac:dyDescent="1.05">
      <c r="A79" s="126"/>
      <c r="B79" s="127"/>
      <c r="C79" s="127"/>
      <c r="D79" s="126"/>
      <c r="E79" s="126"/>
      <c r="F79" s="128"/>
      <c r="G79" s="128"/>
      <c r="H79" s="128"/>
      <c r="I79" s="128"/>
      <c r="J79" s="128"/>
      <c r="K79" s="128"/>
      <c r="L79" s="129">
        <v>3200</v>
      </c>
      <c r="M79" s="130">
        <v>4000</v>
      </c>
      <c r="N79" s="129">
        <v>5600</v>
      </c>
      <c r="O79" s="129">
        <v>71200</v>
      </c>
      <c r="P79" s="129">
        <v>68000</v>
      </c>
      <c r="Q79" s="130">
        <v>84000</v>
      </c>
      <c r="R79" s="129">
        <v>76000</v>
      </c>
      <c r="S79" s="130">
        <v>84000</v>
      </c>
      <c r="T79" s="130">
        <v>80000</v>
      </c>
      <c r="U79" s="130">
        <v>17600</v>
      </c>
      <c r="V79" s="130">
        <v>6400</v>
      </c>
      <c r="W79" s="130">
        <v>7200</v>
      </c>
      <c r="X79" s="131">
        <v>9000</v>
      </c>
      <c r="Y79" s="130">
        <v>8800</v>
      </c>
      <c r="Z79" s="131">
        <v>9600</v>
      </c>
      <c r="AA79" s="130">
        <v>8000</v>
      </c>
      <c r="AB79" s="130">
        <v>84000</v>
      </c>
      <c r="AC79" s="129">
        <v>76000</v>
      </c>
      <c r="AD79" s="129">
        <v>76000</v>
      </c>
      <c r="AE79" s="132"/>
      <c r="AF79" s="126"/>
      <c r="AG79" s="122"/>
      <c r="AH79" s="122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</row>
    <row r="80" spans="1:218" s="141" customFormat="1" ht="130" customHeight="1" x14ac:dyDescent="1.05">
      <c r="A80" s="142">
        <v>25</v>
      </c>
      <c r="B80" s="177" t="s">
        <v>584</v>
      </c>
      <c r="C80" s="179"/>
      <c r="D80" s="179"/>
      <c r="E80" s="179"/>
      <c r="F80" s="180">
        <v>7</v>
      </c>
      <c r="G80" s="180">
        <v>12</v>
      </c>
      <c r="H80" s="180">
        <v>14</v>
      </c>
      <c r="I80" s="180">
        <v>16</v>
      </c>
      <c r="J80" s="180"/>
      <c r="K80" s="180"/>
      <c r="L80" s="181"/>
      <c r="M80" s="182"/>
      <c r="N80" s="182"/>
      <c r="O80" s="183"/>
      <c r="P80" s="181"/>
      <c r="Q80" s="182"/>
      <c r="R80" s="181"/>
      <c r="S80" s="181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1" t="s">
        <v>107</v>
      </c>
      <c r="AG80" s="146">
        <f t="shared" ref="AG80:AG85" si="8">D80-C80</f>
        <v>0</v>
      </c>
      <c r="AH80" s="146" t="s">
        <v>214</v>
      </c>
    </row>
    <row r="81" spans="1:218" s="141" customFormat="1" ht="130" customHeight="1" x14ac:dyDescent="1.05">
      <c r="A81" s="142">
        <v>26</v>
      </c>
      <c r="B81" s="177" t="s">
        <v>585</v>
      </c>
      <c r="C81" s="179"/>
      <c r="D81" s="179"/>
      <c r="E81" s="179"/>
      <c r="F81" s="180">
        <v>7</v>
      </c>
      <c r="G81" s="180">
        <v>12</v>
      </c>
      <c r="H81" s="180">
        <v>14</v>
      </c>
      <c r="I81" s="180">
        <v>16</v>
      </c>
      <c r="J81" s="180"/>
      <c r="K81" s="180"/>
      <c r="L81" s="181"/>
      <c r="M81" s="182"/>
      <c r="N81" s="182"/>
      <c r="O81" s="183"/>
      <c r="P81" s="181"/>
      <c r="Q81" s="182"/>
      <c r="R81" s="181"/>
      <c r="S81" s="181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1" t="s">
        <v>107</v>
      </c>
      <c r="AG81" s="146">
        <f t="shared" si="8"/>
        <v>0</v>
      </c>
      <c r="AH81" s="146" t="s">
        <v>214</v>
      </c>
    </row>
    <row r="82" spans="1:218" s="141" customFormat="1" ht="130" customHeight="1" x14ac:dyDescent="1.05">
      <c r="A82" s="142">
        <v>27</v>
      </c>
      <c r="B82" s="177" t="s">
        <v>586</v>
      </c>
      <c r="C82" s="179"/>
      <c r="D82" s="179"/>
      <c r="E82" s="179"/>
      <c r="F82" s="180">
        <v>7</v>
      </c>
      <c r="G82" s="180">
        <v>12</v>
      </c>
      <c r="H82" s="180">
        <v>14</v>
      </c>
      <c r="I82" s="180">
        <v>16</v>
      </c>
      <c r="J82" s="180"/>
      <c r="K82" s="180"/>
      <c r="L82" s="181"/>
      <c r="M82" s="182"/>
      <c r="N82" s="182"/>
      <c r="O82" s="183"/>
      <c r="P82" s="181"/>
      <c r="Q82" s="182"/>
      <c r="R82" s="181"/>
      <c r="S82" s="181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1" t="s">
        <v>107</v>
      </c>
      <c r="AG82" s="146">
        <f t="shared" si="8"/>
        <v>0</v>
      </c>
      <c r="AH82" s="146" t="s">
        <v>214</v>
      </c>
    </row>
    <row r="83" spans="1:218" s="141" customFormat="1" ht="130" customHeight="1" x14ac:dyDescent="1.05">
      <c r="A83" s="142">
        <v>28</v>
      </c>
      <c r="B83" s="177" t="s">
        <v>587</v>
      </c>
      <c r="C83" s="179"/>
      <c r="D83" s="179"/>
      <c r="E83" s="179"/>
      <c r="F83" s="180">
        <v>7</v>
      </c>
      <c r="G83" s="180">
        <v>12</v>
      </c>
      <c r="H83" s="180">
        <v>14</v>
      </c>
      <c r="I83" s="180">
        <v>16</v>
      </c>
      <c r="J83" s="180"/>
      <c r="K83" s="180"/>
      <c r="L83" s="181"/>
      <c r="M83" s="182"/>
      <c r="N83" s="182"/>
      <c r="O83" s="183"/>
      <c r="P83" s="181"/>
      <c r="Q83" s="182"/>
      <c r="R83" s="181"/>
      <c r="S83" s="181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1" t="s">
        <v>107</v>
      </c>
      <c r="AG83" s="146">
        <f t="shared" si="8"/>
        <v>0</v>
      </c>
      <c r="AH83" s="146" t="s">
        <v>214</v>
      </c>
    </row>
    <row r="84" spans="1:218" s="141" customFormat="1" ht="130" customHeight="1" x14ac:dyDescent="1.05">
      <c r="A84" s="142">
        <v>29</v>
      </c>
      <c r="B84" s="177" t="s">
        <v>588</v>
      </c>
      <c r="C84" s="179"/>
      <c r="D84" s="179"/>
      <c r="E84" s="179"/>
      <c r="F84" s="180">
        <v>7</v>
      </c>
      <c r="G84" s="180">
        <v>12</v>
      </c>
      <c r="H84" s="180">
        <v>14</v>
      </c>
      <c r="I84" s="180">
        <v>16</v>
      </c>
      <c r="J84" s="180"/>
      <c r="K84" s="180"/>
      <c r="L84" s="181"/>
      <c r="M84" s="182"/>
      <c r="N84" s="182"/>
      <c r="O84" s="183"/>
      <c r="P84" s="181"/>
      <c r="Q84" s="182"/>
      <c r="R84" s="181"/>
      <c r="S84" s="181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1" t="s">
        <v>107</v>
      </c>
      <c r="AG84" s="146">
        <f t="shared" si="8"/>
        <v>0</v>
      </c>
      <c r="AH84" s="146" t="s">
        <v>214</v>
      </c>
    </row>
    <row r="85" spans="1:218" s="141" customFormat="1" ht="130" customHeight="1" thickBot="1" x14ac:dyDescent="1.1000000000000001">
      <c r="A85" s="142">
        <v>30</v>
      </c>
      <c r="B85" s="177" t="s">
        <v>589</v>
      </c>
      <c r="C85" s="179"/>
      <c r="D85" s="179"/>
      <c r="E85" s="179"/>
      <c r="F85" s="180">
        <v>7</v>
      </c>
      <c r="G85" s="180">
        <v>12</v>
      </c>
      <c r="H85" s="180"/>
      <c r="I85" s="180"/>
      <c r="J85" s="180"/>
      <c r="K85" s="180"/>
      <c r="L85" s="181"/>
      <c r="M85" s="182"/>
      <c r="N85" s="182"/>
      <c r="O85" s="183"/>
      <c r="P85" s="181"/>
      <c r="Q85" s="182"/>
      <c r="R85" s="181"/>
      <c r="S85" s="181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1" t="s">
        <v>107</v>
      </c>
      <c r="AG85" s="146">
        <f t="shared" si="8"/>
        <v>0</v>
      </c>
      <c r="AH85" s="146" t="s">
        <v>214</v>
      </c>
    </row>
    <row r="86" spans="1:218" s="160" customFormat="1" ht="57.5" thickTop="1" thickBot="1" x14ac:dyDescent="1.1000000000000001">
      <c r="A86" s="350" t="s">
        <v>22</v>
      </c>
      <c r="B86" s="351"/>
      <c r="C86" s="150"/>
      <c r="D86" s="151"/>
      <c r="E86" s="152"/>
      <c r="F86" s="153"/>
      <c r="G86" s="154"/>
      <c r="H86" s="154"/>
      <c r="I86" s="154"/>
      <c r="J86" s="154"/>
      <c r="K86" s="155"/>
      <c r="L86" s="156">
        <f t="shared" ref="L86:AD86" si="9">SUM(L80:L85)</f>
        <v>0</v>
      </c>
      <c r="M86" s="157">
        <f t="shared" si="9"/>
        <v>0</v>
      </c>
      <c r="N86" s="158">
        <f t="shared" si="9"/>
        <v>0</v>
      </c>
      <c r="O86" s="158">
        <f t="shared" si="9"/>
        <v>0</v>
      </c>
      <c r="P86" s="156">
        <f t="shared" si="9"/>
        <v>0</v>
      </c>
      <c r="Q86" s="157">
        <f t="shared" si="9"/>
        <v>0</v>
      </c>
      <c r="R86" s="156">
        <f t="shared" si="9"/>
        <v>0</v>
      </c>
      <c r="S86" s="156">
        <f t="shared" si="9"/>
        <v>0</v>
      </c>
      <c r="T86" s="157">
        <f t="shared" si="9"/>
        <v>0</v>
      </c>
      <c r="U86" s="157">
        <f t="shared" si="9"/>
        <v>0</v>
      </c>
      <c r="V86" s="157">
        <f t="shared" si="9"/>
        <v>0</v>
      </c>
      <c r="W86" s="157">
        <f t="shared" si="9"/>
        <v>0</v>
      </c>
      <c r="X86" s="159">
        <f t="shared" si="9"/>
        <v>0</v>
      </c>
      <c r="Y86" s="157">
        <f t="shared" si="9"/>
        <v>0</v>
      </c>
      <c r="Z86" s="157">
        <f t="shared" si="9"/>
        <v>0</v>
      </c>
      <c r="AA86" s="157">
        <f t="shared" si="9"/>
        <v>0</v>
      </c>
      <c r="AB86" s="157">
        <f t="shared" si="9"/>
        <v>0</v>
      </c>
      <c r="AC86" s="157">
        <f t="shared" si="9"/>
        <v>0</v>
      </c>
      <c r="AD86" s="157">
        <f t="shared" si="9"/>
        <v>0</v>
      </c>
      <c r="AE86" s="156">
        <f>SUM(AE79:AE85)</f>
        <v>0</v>
      </c>
      <c r="AF86" s="156"/>
      <c r="AG86" s="146"/>
      <c r="AH86" s="146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  <c r="CA86" s="141"/>
      <c r="CB86" s="141"/>
      <c r="CC86" s="141"/>
      <c r="CD86" s="141"/>
      <c r="CE86" s="141"/>
      <c r="CF86" s="141"/>
      <c r="CG86" s="141"/>
      <c r="CH86" s="141"/>
      <c r="CI86" s="141"/>
      <c r="CJ86" s="141"/>
      <c r="CK86" s="141"/>
      <c r="CL86" s="141"/>
      <c r="CM86" s="141"/>
      <c r="CN86" s="141"/>
      <c r="CO86" s="141"/>
      <c r="CP86" s="141"/>
      <c r="CQ86" s="141"/>
      <c r="CR86" s="141"/>
      <c r="CS86" s="141"/>
      <c r="CT86" s="141"/>
      <c r="CU86" s="141"/>
      <c r="CV86" s="141"/>
      <c r="CW86" s="141"/>
      <c r="CX86" s="141"/>
      <c r="CY86" s="141"/>
      <c r="CZ86" s="141"/>
      <c r="DA86" s="141"/>
      <c r="DB86" s="141"/>
      <c r="DC86" s="141"/>
      <c r="DD86" s="141"/>
      <c r="DE86" s="141"/>
      <c r="DF86" s="141"/>
      <c r="DG86" s="141"/>
      <c r="DH86" s="141"/>
      <c r="DI86" s="141"/>
      <c r="DJ86" s="141"/>
      <c r="DK86" s="141"/>
      <c r="DL86" s="141"/>
      <c r="DM86" s="141"/>
      <c r="DN86" s="141"/>
      <c r="DO86" s="141"/>
      <c r="DP86" s="141"/>
      <c r="DQ86" s="141"/>
      <c r="DR86" s="141"/>
      <c r="DS86" s="141"/>
      <c r="DT86" s="141"/>
      <c r="DU86" s="141"/>
      <c r="DV86" s="141"/>
      <c r="DW86" s="141"/>
      <c r="DX86" s="141"/>
      <c r="DY86" s="141"/>
      <c r="DZ86" s="141"/>
      <c r="EA86" s="141"/>
      <c r="EB86" s="141"/>
      <c r="EC86" s="141"/>
      <c r="ED86" s="141"/>
      <c r="EE86" s="141"/>
      <c r="EF86" s="141"/>
      <c r="EG86" s="141"/>
      <c r="EH86" s="141"/>
      <c r="EI86" s="141"/>
      <c r="EJ86" s="141"/>
      <c r="EK86" s="141"/>
      <c r="EL86" s="141"/>
      <c r="EM86" s="141"/>
      <c r="EN86" s="141"/>
      <c r="EO86" s="141"/>
      <c r="EP86" s="141"/>
      <c r="EQ86" s="141"/>
      <c r="ER86" s="141"/>
      <c r="ES86" s="141"/>
      <c r="ET86" s="141"/>
      <c r="EU86" s="141"/>
      <c r="EV86" s="141"/>
      <c r="EW86" s="141"/>
      <c r="EX86" s="141"/>
      <c r="EY86" s="141"/>
      <c r="EZ86" s="141"/>
      <c r="FA86" s="141"/>
      <c r="FB86" s="141"/>
      <c r="FC86" s="141"/>
      <c r="FD86" s="141"/>
      <c r="FE86" s="141"/>
      <c r="FF86" s="141"/>
      <c r="FG86" s="141"/>
      <c r="FH86" s="141"/>
      <c r="FI86" s="141"/>
      <c r="FJ86" s="141"/>
      <c r="FK86" s="141"/>
      <c r="FL86" s="141"/>
      <c r="FM86" s="141"/>
      <c r="FN86" s="141"/>
      <c r="FO86" s="141"/>
      <c r="FP86" s="141"/>
      <c r="FQ86" s="141"/>
      <c r="FR86" s="141"/>
      <c r="FS86" s="141"/>
      <c r="FT86" s="141"/>
      <c r="FU86" s="141"/>
      <c r="FV86" s="141"/>
      <c r="FW86" s="141"/>
      <c r="FX86" s="141"/>
      <c r="FY86" s="141"/>
      <c r="FZ86" s="141"/>
      <c r="GA86" s="141"/>
      <c r="GB86" s="141"/>
      <c r="GC86" s="141"/>
      <c r="GD86" s="141"/>
      <c r="GE86" s="141"/>
      <c r="GF86" s="141"/>
      <c r="GG86" s="141"/>
      <c r="GH86" s="141"/>
      <c r="GI86" s="141"/>
      <c r="GJ86" s="141"/>
      <c r="GK86" s="141"/>
      <c r="GL86" s="141"/>
      <c r="GM86" s="141"/>
      <c r="GN86" s="141"/>
      <c r="GO86" s="141"/>
      <c r="GP86" s="141"/>
      <c r="GQ86" s="141"/>
      <c r="GR86" s="141"/>
      <c r="GS86" s="141"/>
      <c r="GT86" s="141"/>
      <c r="GU86" s="141"/>
      <c r="GV86" s="141"/>
      <c r="GW86" s="141"/>
      <c r="GX86" s="141"/>
      <c r="GY86" s="141"/>
      <c r="GZ86" s="141"/>
      <c r="HA86" s="141"/>
      <c r="HB86" s="141"/>
      <c r="HC86" s="141"/>
      <c r="HD86" s="141"/>
      <c r="HE86" s="141"/>
      <c r="HF86" s="141"/>
      <c r="HG86" s="141"/>
      <c r="HH86" s="141"/>
      <c r="HI86" s="141"/>
      <c r="HJ86" s="141"/>
    </row>
    <row r="87" spans="1:218" s="160" customFormat="1" ht="47.25" customHeight="1" thickTop="1" thickBot="1" x14ac:dyDescent="1.1000000000000001">
      <c r="A87" s="352"/>
      <c r="B87" s="353"/>
      <c r="C87" s="161"/>
      <c r="D87" s="162"/>
      <c r="E87" s="163"/>
      <c r="F87" s="356"/>
      <c r="G87" s="357"/>
      <c r="H87" s="357"/>
      <c r="I87" s="357"/>
      <c r="J87" s="357"/>
      <c r="K87" s="162"/>
      <c r="L87" s="348" t="s">
        <v>30</v>
      </c>
      <c r="M87" s="340" t="s">
        <v>46</v>
      </c>
      <c r="N87" s="348" t="s">
        <v>168</v>
      </c>
      <c r="O87" s="348" t="s">
        <v>611</v>
      </c>
      <c r="P87" s="340" t="s">
        <v>35</v>
      </c>
      <c r="Q87" s="384" t="s">
        <v>28</v>
      </c>
      <c r="R87" s="340" t="s">
        <v>53</v>
      </c>
      <c r="S87" s="340" t="s">
        <v>57</v>
      </c>
      <c r="T87" s="340" t="s">
        <v>58</v>
      </c>
      <c r="U87" s="340" t="s">
        <v>234</v>
      </c>
      <c r="V87" s="340" t="s">
        <v>193</v>
      </c>
      <c r="W87" s="340" t="s">
        <v>333</v>
      </c>
      <c r="X87" s="348" t="s">
        <v>137</v>
      </c>
      <c r="Y87" s="340" t="s">
        <v>34</v>
      </c>
      <c r="Z87" s="340" t="s">
        <v>328</v>
      </c>
      <c r="AA87" s="340" t="s">
        <v>313</v>
      </c>
      <c r="AB87" s="340" t="s">
        <v>199</v>
      </c>
      <c r="AC87" s="340" t="s">
        <v>535</v>
      </c>
      <c r="AD87" s="340" t="s">
        <v>67</v>
      </c>
      <c r="AE87" s="342"/>
      <c r="AF87" s="340" t="s">
        <v>23</v>
      </c>
      <c r="AG87" s="146"/>
      <c r="AH87" s="146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141"/>
      <c r="BP87" s="141"/>
      <c r="BQ87" s="141"/>
      <c r="BR87" s="141"/>
      <c r="BS87" s="141"/>
      <c r="BT87" s="141"/>
      <c r="BU87" s="141"/>
      <c r="BV87" s="141"/>
      <c r="BW87" s="141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41"/>
      <c r="CW87" s="141"/>
      <c r="CX87" s="141"/>
      <c r="CY87" s="141"/>
      <c r="CZ87" s="141"/>
      <c r="DA87" s="141"/>
      <c r="DB87" s="141"/>
      <c r="DC87" s="141"/>
      <c r="DD87" s="141"/>
      <c r="DE87" s="141"/>
      <c r="DF87" s="141"/>
      <c r="DG87" s="141"/>
      <c r="DH87" s="141"/>
      <c r="DI87" s="141"/>
      <c r="DJ87" s="141"/>
      <c r="DK87" s="141"/>
      <c r="DL87" s="141"/>
      <c r="DM87" s="141"/>
      <c r="DN87" s="141"/>
      <c r="DO87" s="141"/>
      <c r="DP87" s="141"/>
      <c r="DQ87" s="141"/>
      <c r="DR87" s="141"/>
      <c r="DS87" s="141"/>
      <c r="DT87" s="141"/>
      <c r="DU87" s="141"/>
      <c r="DV87" s="141"/>
      <c r="DW87" s="141"/>
      <c r="DX87" s="141"/>
      <c r="DY87" s="141"/>
      <c r="DZ87" s="141"/>
      <c r="EA87" s="141"/>
      <c r="EB87" s="141"/>
      <c r="EC87" s="141"/>
      <c r="ED87" s="141"/>
      <c r="EE87" s="141"/>
      <c r="EF87" s="141"/>
      <c r="EG87" s="141"/>
      <c r="EH87" s="141"/>
      <c r="EI87" s="141"/>
      <c r="EJ87" s="141"/>
      <c r="EK87" s="141"/>
      <c r="EL87" s="141"/>
      <c r="EM87" s="141"/>
      <c r="EN87" s="141"/>
      <c r="EO87" s="141"/>
      <c r="EP87" s="141"/>
      <c r="EQ87" s="141"/>
      <c r="ER87" s="141"/>
      <c r="ES87" s="141"/>
      <c r="ET87" s="141"/>
      <c r="EU87" s="141"/>
      <c r="EV87" s="141"/>
      <c r="EW87" s="141"/>
      <c r="EX87" s="141"/>
      <c r="EY87" s="141"/>
      <c r="EZ87" s="141"/>
      <c r="FA87" s="141"/>
      <c r="FB87" s="141"/>
      <c r="FC87" s="141"/>
      <c r="FD87" s="141"/>
      <c r="FE87" s="141"/>
      <c r="FF87" s="141"/>
      <c r="FG87" s="141"/>
      <c r="FH87" s="141"/>
      <c r="FI87" s="141"/>
      <c r="FJ87" s="141"/>
      <c r="FK87" s="141"/>
      <c r="FL87" s="141"/>
      <c r="FM87" s="141"/>
      <c r="FN87" s="141"/>
      <c r="FO87" s="141"/>
      <c r="FP87" s="141"/>
      <c r="FQ87" s="141"/>
      <c r="FR87" s="141"/>
      <c r="FS87" s="141"/>
      <c r="FT87" s="141"/>
      <c r="FU87" s="141"/>
      <c r="FV87" s="141"/>
      <c r="FW87" s="141"/>
      <c r="FX87" s="141"/>
      <c r="FY87" s="141"/>
      <c r="FZ87" s="141"/>
      <c r="GA87" s="141"/>
      <c r="GB87" s="141"/>
      <c r="GC87" s="141"/>
      <c r="GD87" s="141"/>
      <c r="GE87" s="141"/>
      <c r="GF87" s="141"/>
      <c r="GG87" s="141"/>
      <c r="GH87" s="141"/>
      <c r="GI87" s="141"/>
      <c r="GJ87" s="141"/>
      <c r="GK87" s="141"/>
      <c r="GL87" s="141"/>
      <c r="GM87" s="141"/>
      <c r="GN87" s="141"/>
      <c r="GO87" s="141"/>
      <c r="GP87" s="141"/>
      <c r="GQ87" s="141"/>
      <c r="GR87" s="141"/>
      <c r="GS87" s="141"/>
      <c r="GT87" s="141"/>
      <c r="GU87" s="141"/>
      <c r="GV87" s="141"/>
      <c r="GW87" s="141"/>
      <c r="GX87" s="141"/>
      <c r="GY87" s="141"/>
      <c r="GZ87" s="141"/>
      <c r="HA87" s="141"/>
      <c r="HB87" s="141"/>
      <c r="HC87" s="141"/>
      <c r="HD87" s="141"/>
      <c r="HE87" s="141"/>
      <c r="HF87" s="141"/>
      <c r="HG87" s="141"/>
      <c r="HH87" s="141"/>
      <c r="HI87" s="141"/>
      <c r="HJ87" s="141"/>
    </row>
    <row r="88" spans="1:218" s="160" customFormat="1" ht="194.25" customHeight="1" thickTop="1" x14ac:dyDescent="1.05">
      <c r="A88" s="352"/>
      <c r="B88" s="353"/>
      <c r="C88" s="161"/>
      <c r="D88" s="162"/>
      <c r="E88" s="163"/>
      <c r="F88" s="164"/>
      <c r="G88" s="344"/>
      <c r="H88" s="344"/>
      <c r="I88" s="344"/>
      <c r="J88" s="344"/>
      <c r="K88" s="163"/>
      <c r="L88" s="349"/>
      <c r="M88" s="341"/>
      <c r="N88" s="349"/>
      <c r="O88" s="349"/>
      <c r="P88" s="341"/>
      <c r="Q88" s="385"/>
      <c r="R88" s="341"/>
      <c r="S88" s="341"/>
      <c r="T88" s="341"/>
      <c r="U88" s="341"/>
      <c r="V88" s="341"/>
      <c r="W88" s="341"/>
      <c r="X88" s="349"/>
      <c r="Y88" s="341"/>
      <c r="Z88" s="341"/>
      <c r="AA88" s="341"/>
      <c r="AB88" s="341"/>
      <c r="AC88" s="341"/>
      <c r="AD88" s="341"/>
      <c r="AE88" s="343"/>
      <c r="AF88" s="341"/>
      <c r="AG88" s="146"/>
      <c r="AH88" s="146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  <c r="BQ88" s="141"/>
      <c r="BR88" s="141"/>
      <c r="BS88" s="141"/>
      <c r="BT88" s="141"/>
      <c r="BU88" s="141"/>
      <c r="BV88" s="141"/>
      <c r="BW88" s="141"/>
      <c r="BX88" s="141"/>
      <c r="BY88" s="141"/>
      <c r="BZ88" s="141"/>
      <c r="CA88" s="141"/>
      <c r="CB88" s="141"/>
      <c r="CC88" s="141"/>
      <c r="CD88" s="141"/>
      <c r="CE88" s="141"/>
      <c r="CF88" s="141"/>
      <c r="CG88" s="141"/>
      <c r="CH88" s="141"/>
      <c r="CI88" s="141"/>
      <c r="CJ88" s="141"/>
      <c r="CK88" s="141"/>
      <c r="CL88" s="141"/>
      <c r="CM88" s="141"/>
      <c r="CN88" s="141"/>
      <c r="CO88" s="141"/>
      <c r="CP88" s="141"/>
      <c r="CQ88" s="141"/>
      <c r="CR88" s="141"/>
      <c r="CS88" s="141"/>
      <c r="CT88" s="141"/>
      <c r="CU88" s="141"/>
      <c r="CV88" s="141"/>
      <c r="CW88" s="141"/>
      <c r="CX88" s="141"/>
      <c r="CY88" s="141"/>
      <c r="CZ88" s="141"/>
      <c r="DA88" s="141"/>
      <c r="DB88" s="141"/>
      <c r="DC88" s="141"/>
      <c r="DD88" s="141"/>
      <c r="DE88" s="141"/>
      <c r="DF88" s="141"/>
      <c r="DG88" s="141"/>
      <c r="DH88" s="141"/>
      <c r="DI88" s="141"/>
      <c r="DJ88" s="141"/>
      <c r="DK88" s="141"/>
      <c r="DL88" s="141"/>
      <c r="DM88" s="141"/>
      <c r="DN88" s="141"/>
      <c r="DO88" s="141"/>
      <c r="DP88" s="141"/>
      <c r="DQ88" s="141"/>
      <c r="DR88" s="141"/>
      <c r="DS88" s="141"/>
      <c r="DT88" s="141"/>
      <c r="DU88" s="141"/>
      <c r="DV88" s="141"/>
      <c r="DW88" s="141"/>
      <c r="DX88" s="141"/>
      <c r="DY88" s="141"/>
      <c r="DZ88" s="141"/>
      <c r="EA88" s="141"/>
      <c r="EB88" s="141"/>
      <c r="EC88" s="141"/>
      <c r="ED88" s="141"/>
      <c r="EE88" s="141"/>
      <c r="EF88" s="141"/>
      <c r="EG88" s="141"/>
      <c r="EH88" s="141"/>
      <c r="EI88" s="141"/>
      <c r="EJ88" s="141"/>
      <c r="EK88" s="141"/>
      <c r="EL88" s="141"/>
      <c r="EM88" s="141"/>
      <c r="EN88" s="141"/>
      <c r="EO88" s="141"/>
      <c r="EP88" s="141"/>
      <c r="EQ88" s="141"/>
      <c r="ER88" s="141"/>
      <c r="ES88" s="141"/>
      <c r="ET88" s="141"/>
      <c r="EU88" s="141"/>
      <c r="EV88" s="141"/>
      <c r="EW88" s="141"/>
      <c r="EX88" s="141"/>
      <c r="EY88" s="141"/>
      <c r="EZ88" s="141"/>
      <c r="FA88" s="141"/>
      <c r="FB88" s="141"/>
      <c r="FC88" s="141"/>
      <c r="FD88" s="141"/>
      <c r="FE88" s="141"/>
      <c r="FF88" s="141"/>
      <c r="FG88" s="141"/>
      <c r="FH88" s="141"/>
      <c r="FI88" s="141"/>
      <c r="FJ88" s="141"/>
      <c r="FK88" s="141"/>
      <c r="FL88" s="141"/>
      <c r="FM88" s="141"/>
      <c r="FN88" s="141"/>
      <c r="FO88" s="141"/>
      <c r="FP88" s="141"/>
      <c r="FQ88" s="141"/>
      <c r="FR88" s="141"/>
      <c r="FS88" s="141"/>
      <c r="FT88" s="141"/>
      <c r="FU88" s="141"/>
      <c r="FV88" s="141"/>
      <c r="FW88" s="141"/>
      <c r="FX88" s="141"/>
      <c r="FY88" s="141"/>
      <c r="FZ88" s="141"/>
      <c r="GA88" s="141"/>
      <c r="GB88" s="141"/>
      <c r="GC88" s="141"/>
      <c r="GD88" s="141"/>
      <c r="GE88" s="141"/>
      <c r="GF88" s="141"/>
      <c r="GG88" s="141"/>
      <c r="GH88" s="141"/>
      <c r="GI88" s="141"/>
      <c r="GJ88" s="141"/>
      <c r="GK88" s="141"/>
      <c r="GL88" s="141"/>
      <c r="GM88" s="141"/>
      <c r="GN88" s="141"/>
      <c r="GO88" s="141"/>
      <c r="GP88" s="141"/>
      <c r="GQ88" s="141"/>
      <c r="GR88" s="141"/>
      <c r="GS88" s="141"/>
      <c r="GT88" s="141"/>
      <c r="GU88" s="141"/>
      <c r="GV88" s="141"/>
      <c r="GW88" s="141"/>
      <c r="GX88" s="141"/>
      <c r="GY88" s="141"/>
      <c r="GZ88" s="141"/>
      <c r="HA88" s="141"/>
      <c r="HB88" s="141"/>
      <c r="HC88" s="141"/>
      <c r="HD88" s="141"/>
      <c r="HE88" s="141"/>
      <c r="HF88" s="141"/>
      <c r="HG88" s="141"/>
      <c r="HH88" s="141"/>
      <c r="HI88" s="141"/>
      <c r="HJ88" s="141"/>
    </row>
    <row r="89" spans="1:218" s="160" customFormat="1" ht="56.5" x14ac:dyDescent="1.05">
      <c r="A89" s="354"/>
      <c r="B89" s="355"/>
      <c r="C89" s="165"/>
      <c r="D89" s="166"/>
      <c r="E89" s="167"/>
      <c r="F89" s="345"/>
      <c r="G89" s="346"/>
      <c r="H89" s="346"/>
      <c r="I89" s="346"/>
      <c r="J89" s="346"/>
      <c r="K89" s="347"/>
      <c r="L89" s="168">
        <f>L86*3200</f>
        <v>0</v>
      </c>
      <c r="M89" s="169">
        <f>M86*4000</f>
        <v>0</v>
      </c>
      <c r="N89" s="168">
        <f>N86*5600</f>
        <v>0</v>
      </c>
      <c r="O89" s="170">
        <f>O86*71200</f>
        <v>0</v>
      </c>
      <c r="P89" s="168">
        <f>P86*68000</f>
        <v>0</v>
      </c>
      <c r="Q89" s="171">
        <f>Q86*84000</f>
        <v>0</v>
      </c>
      <c r="R89" s="168">
        <f>R86*76000</f>
        <v>0</v>
      </c>
      <c r="S89" s="169">
        <f>S86*84000</f>
        <v>0</v>
      </c>
      <c r="T89" s="169">
        <f>T86*80000</f>
        <v>0</v>
      </c>
      <c r="U89" s="169">
        <f>U86*17600</f>
        <v>0</v>
      </c>
      <c r="V89" s="169">
        <f>V86*6400</f>
        <v>0</v>
      </c>
      <c r="W89" s="169">
        <f>W86*7200</f>
        <v>0</v>
      </c>
      <c r="X89" s="172">
        <f>X86*9000</f>
        <v>0</v>
      </c>
      <c r="Y89" s="169">
        <f>Y86*8800</f>
        <v>0</v>
      </c>
      <c r="Z89" s="172">
        <f>Z86*9600</f>
        <v>0</v>
      </c>
      <c r="AA89" s="169">
        <f>AA86*8000</f>
        <v>0</v>
      </c>
      <c r="AB89" s="169"/>
      <c r="AC89" s="169"/>
      <c r="AD89" s="168">
        <f>0*76000</f>
        <v>0</v>
      </c>
      <c r="AE89" s="173"/>
      <c r="AF89" s="168">
        <f>SUM(L89:AD89)</f>
        <v>0</v>
      </c>
      <c r="AG89" s="146"/>
      <c r="AH89" s="196"/>
    </row>
    <row r="90" spans="1:218" s="117" customFormat="1" ht="56.5" x14ac:dyDescent="1.05">
      <c r="A90" s="372" t="s">
        <v>0</v>
      </c>
      <c r="B90" s="372"/>
      <c r="C90" s="110" t="s">
        <v>1</v>
      </c>
      <c r="D90" s="110" t="s">
        <v>2</v>
      </c>
      <c r="E90" s="110"/>
      <c r="F90" s="110"/>
      <c r="G90" s="110"/>
      <c r="H90" s="110"/>
      <c r="I90" s="110"/>
      <c r="J90" s="110"/>
      <c r="K90" s="110"/>
      <c r="L90" s="111"/>
      <c r="M90" s="112"/>
      <c r="N90" s="113"/>
      <c r="O90" s="114"/>
      <c r="P90" s="111"/>
      <c r="Q90" s="112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4"/>
      <c r="AG90" s="115"/>
      <c r="AH90" s="115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</row>
    <row r="91" spans="1:218" s="117" customFormat="1" ht="58" x14ac:dyDescent="1.05">
      <c r="A91" s="372" t="s">
        <v>3</v>
      </c>
      <c r="B91" s="372"/>
      <c r="C91" s="110" t="s">
        <v>1</v>
      </c>
      <c r="D91" s="175" t="s">
        <v>25</v>
      </c>
      <c r="E91" s="110"/>
      <c r="F91" s="110"/>
      <c r="G91" s="110"/>
      <c r="H91" s="110"/>
      <c r="I91" s="372" t="s">
        <v>590</v>
      </c>
      <c r="J91" s="372"/>
      <c r="K91" s="372"/>
      <c r="L91" s="372"/>
      <c r="M91" s="372"/>
      <c r="N91" s="372"/>
      <c r="O91" s="372"/>
      <c r="P91" s="372"/>
      <c r="Q91" s="372"/>
      <c r="R91" s="372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5"/>
      <c r="AH91" s="115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</row>
    <row r="92" spans="1:218" s="117" customFormat="1" ht="58" x14ac:dyDescent="1.05">
      <c r="A92" s="373" t="s">
        <v>4</v>
      </c>
      <c r="B92" s="373"/>
      <c r="C92" s="110" t="s">
        <v>1</v>
      </c>
      <c r="D92" s="176" t="s">
        <v>42</v>
      </c>
      <c r="E92" s="118"/>
      <c r="F92" s="110"/>
      <c r="G92" s="118"/>
      <c r="H92" s="118"/>
      <c r="I92" s="119"/>
      <c r="J92" s="119"/>
      <c r="K92" s="119"/>
      <c r="L92" s="120"/>
      <c r="M92" s="112"/>
      <c r="N92" s="113"/>
      <c r="O92" s="120"/>
      <c r="P92" s="120"/>
      <c r="Q92" s="112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14"/>
      <c r="AG92" s="115"/>
      <c r="AH92" s="115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</row>
    <row r="93" spans="1:218" s="124" customFormat="1" ht="56.5" x14ac:dyDescent="1.05">
      <c r="A93" s="363" t="s">
        <v>5</v>
      </c>
      <c r="B93" s="363" t="s">
        <v>6</v>
      </c>
      <c r="C93" s="374" t="s">
        <v>7</v>
      </c>
      <c r="D93" s="375"/>
      <c r="E93" s="121" t="s">
        <v>8</v>
      </c>
      <c r="F93" s="376" t="s">
        <v>9</v>
      </c>
      <c r="G93" s="377"/>
      <c r="H93" s="377"/>
      <c r="I93" s="377"/>
      <c r="J93" s="377"/>
      <c r="K93" s="378"/>
      <c r="L93" s="382" t="s">
        <v>10</v>
      </c>
      <c r="M93" s="383"/>
      <c r="N93" s="383"/>
      <c r="O93" s="383"/>
      <c r="P93" s="383"/>
      <c r="Q93" s="383"/>
      <c r="R93" s="383"/>
      <c r="S93" s="383"/>
      <c r="T93" s="383"/>
      <c r="U93" s="383"/>
      <c r="V93" s="383"/>
      <c r="W93" s="383"/>
      <c r="X93" s="383"/>
      <c r="Y93" s="383"/>
      <c r="Z93" s="383"/>
      <c r="AA93" s="383"/>
      <c r="AB93" s="383"/>
      <c r="AC93" s="383"/>
      <c r="AD93" s="383"/>
      <c r="AE93" s="360" t="s">
        <v>11</v>
      </c>
      <c r="AF93" s="360" t="s">
        <v>12</v>
      </c>
      <c r="AG93" s="122"/>
      <c r="AH93" s="122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3"/>
      <c r="CM93" s="123"/>
      <c r="CN93" s="123"/>
      <c r="CO93" s="123"/>
      <c r="CP93" s="123"/>
      <c r="CQ93" s="123"/>
      <c r="CR93" s="123"/>
      <c r="CS93" s="123"/>
      <c r="CT93" s="123"/>
      <c r="CU93" s="123"/>
      <c r="CV93" s="123"/>
      <c r="CW93" s="123"/>
      <c r="CX93" s="123"/>
      <c r="CY93" s="123"/>
      <c r="CZ93" s="123"/>
      <c r="DA93" s="123"/>
      <c r="DB93" s="123"/>
      <c r="DC93" s="123"/>
      <c r="DD93" s="123"/>
      <c r="DE93" s="123"/>
      <c r="DF93" s="123"/>
      <c r="DG93" s="123"/>
      <c r="DH93" s="123"/>
      <c r="DI93" s="123"/>
      <c r="DJ93" s="123"/>
      <c r="DK93" s="123"/>
      <c r="DL93" s="123"/>
      <c r="DM93" s="123"/>
      <c r="DN93" s="123"/>
      <c r="DO93" s="123"/>
      <c r="DP93" s="123"/>
      <c r="DQ93" s="123"/>
      <c r="DR93" s="123"/>
      <c r="DS93" s="123"/>
      <c r="DT93" s="123"/>
      <c r="DU93" s="123"/>
      <c r="DV93" s="123"/>
      <c r="DW93" s="123"/>
      <c r="DX93" s="123"/>
      <c r="DY93" s="123"/>
      <c r="DZ93" s="123"/>
      <c r="EA93" s="123"/>
      <c r="EB93" s="123"/>
      <c r="EC93" s="123"/>
      <c r="ED93" s="123"/>
      <c r="EE93" s="123"/>
      <c r="EF93" s="123"/>
      <c r="EG93" s="123"/>
      <c r="EH93" s="123"/>
      <c r="EI93" s="123"/>
      <c r="EJ93" s="123"/>
      <c r="EK93" s="123"/>
      <c r="EL93" s="123"/>
      <c r="EM93" s="123"/>
      <c r="EN93" s="123"/>
      <c r="EO93" s="123"/>
      <c r="EP93" s="123"/>
      <c r="EQ93" s="123"/>
      <c r="ER93" s="123"/>
      <c r="ES93" s="123"/>
      <c r="ET93" s="123"/>
      <c r="EU93" s="123"/>
      <c r="EV93" s="123"/>
      <c r="EW93" s="123"/>
      <c r="EX93" s="123"/>
      <c r="EY93" s="123"/>
      <c r="EZ93" s="123"/>
      <c r="FA93" s="123"/>
      <c r="FB93" s="123"/>
      <c r="FC93" s="123"/>
      <c r="FD93" s="123"/>
      <c r="FE93" s="123"/>
      <c r="FF93" s="123"/>
      <c r="FG93" s="123"/>
      <c r="FH93" s="123"/>
      <c r="FI93" s="123"/>
      <c r="FJ93" s="123"/>
      <c r="FK93" s="123"/>
      <c r="FL93" s="123"/>
      <c r="FM93" s="123"/>
      <c r="FN93" s="123"/>
      <c r="FO93" s="123"/>
      <c r="FP93" s="123"/>
      <c r="FQ93" s="123"/>
      <c r="FR93" s="123"/>
      <c r="FS93" s="123"/>
      <c r="FT93" s="123"/>
      <c r="FU93" s="123"/>
      <c r="FV93" s="123"/>
      <c r="FW93" s="123"/>
      <c r="FX93" s="123"/>
      <c r="FY93" s="123"/>
      <c r="FZ93" s="123"/>
      <c r="GA93" s="123"/>
      <c r="GB93" s="123"/>
      <c r="GC93" s="123"/>
      <c r="GD93" s="123"/>
      <c r="GE93" s="123"/>
      <c r="GF93" s="123"/>
      <c r="GG93" s="123"/>
      <c r="GH93" s="123"/>
      <c r="GI93" s="123"/>
      <c r="GJ93" s="123"/>
      <c r="GK93" s="123"/>
      <c r="GL93" s="123"/>
      <c r="GM93" s="123"/>
      <c r="GN93" s="123"/>
      <c r="GO93" s="123"/>
      <c r="GP93" s="123"/>
      <c r="GQ93" s="123"/>
      <c r="GR93" s="123"/>
      <c r="GS93" s="123"/>
      <c r="GT93" s="123"/>
      <c r="GU93" s="123"/>
      <c r="GV93" s="123"/>
      <c r="GW93" s="123"/>
      <c r="GX93" s="123"/>
      <c r="GY93" s="123"/>
      <c r="GZ93" s="123"/>
      <c r="HA93" s="123"/>
      <c r="HB93" s="123"/>
      <c r="HC93" s="123"/>
      <c r="HD93" s="123"/>
      <c r="HE93" s="123"/>
      <c r="HF93" s="123"/>
      <c r="HG93" s="123"/>
      <c r="HH93" s="123"/>
      <c r="HI93" s="123"/>
      <c r="HJ93" s="123"/>
    </row>
    <row r="94" spans="1:218" s="124" customFormat="1" ht="45.75" customHeight="1" x14ac:dyDescent="1.05">
      <c r="A94" s="365"/>
      <c r="B94" s="365"/>
      <c r="C94" s="363" t="s">
        <v>13</v>
      </c>
      <c r="D94" s="363" t="s">
        <v>14</v>
      </c>
      <c r="E94" s="365" t="s">
        <v>15</v>
      </c>
      <c r="F94" s="366" t="s">
        <v>16</v>
      </c>
      <c r="G94" s="367"/>
      <c r="H94" s="367"/>
      <c r="I94" s="367"/>
      <c r="J94" s="367"/>
      <c r="K94" s="368"/>
      <c r="L94" s="360" t="s">
        <v>17</v>
      </c>
      <c r="M94" s="360" t="s">
        <v>610</v>
      </c>
      <c r="N94" s="360" t="s">
        <v>312</v>
      </c>
      <c r="O94" s="360" t="s">
        <v>47</v>
      </c>
      <c r="P94" s="360" t="s">
        <v>18</v>
      </c>
      <c r="Q94" s="360" t="s">
        <v>45</v>
      </c>
      <c r="R94" s="360" t="s">
        <v>54</v>
      </c>
      <c r="S94" s="369" t="s">
        <v>56</v>
      </c>
      <c r="T94" s="369" t="s">
        <v>59</v>
      </c>
      <c r="U94" s="360" t="s">
        <v>50</v>
      </c>
      <c r="V94" s="360" t="s">
        <v>488</v>
      </c>
      <c r="W94" s="360" t="s">
        <v>326</v>
      </c>
      <c r="X94" s="360" t="s">
        <v>194</v>
      </c>
      <c r="Y94" s="360" t="s">
        <v>138</v>
      </c>
      <c r="Z94" s="360" t="s">
        <v>32</v>
      </c>
      <c r="AA94" s="360" t="s">
        <v>139</v>
      </c>
      <c r="AB94" s="360" t="s">
        <v>111</v>
      </c>
      <c r="AC94" s="360" t="s">
        <v>535</v>
      </c>
      <c r="AD94" s="360" t="s">
        <v>66</v>
      </c>
      <c r="AE94" s="361"/>
      <c r="AF94" s="361"/>
      <c r="AG94" s="122"/>
      <c r="AH94" s="122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3"/>
      <c r="CM94" s="123"/>
      <c r="CN94" s="123"/>
      <c r="CO94" s="123"/>
      <c r="CP94" s="123"/>
      <c r="CQ94" s="123"/>
      <c r="CR94" s="123"/>
      <c r="CS94" s="123"/>
      <c r="CT94" s="123"/>
      <c r="CU94" s="123"/>
      <c r="CV94" s="123"/>
      <c r="CW94" s="123"/>
      <c r="CX94" s="123"/>
      <c r="CY94" s="123"/>
      <c r="CZ94" s="123"/>
      <c r="DA94" s="123"/>
      <c r="DB94" s="123"/>
      <c r="DC94" s="123"/>
      <c r="DD94" s="123"/>
      <c r="DE94" s="123"/>
      <c r="DF94" s="123"/>
      <c r="DG94" s="123"/>
      <c r="DH94" s="123"/>
      <c r="DI94" s="123"/>
      <c r="DJ94" s="123"/>
      <c r="DK94" s="123"/>
      <c r="DL94" s="123"/>
      <c r="DM94" s="123"/>
      <c r="DN94" s="123"/>
      <c r="DO94" s="123"/>
      <c r="DP94" s="123"/>
      <c r="DQ94" s="123"/>
      <c r="DR94" s="123"/>
      <c r="DS94" s="123"/>
      <c r="DT94" s="123"/>
      <c r="DU94" s="123"/>
      <c r="DV94" s="123"/>
      <c r="DW94" s="123"/>
      <c r="DX94" s="123"/>
      <c r="DY94" s="123"/>
      <c r="DZ94" s="123"/>
      <c r="EA94" s="123"/>
      <c r="EB94" s="123"/>
      <c r="EC94" s="123"/>
      <c r="ED94" s="123"/>
      <c r="EE94" s="123"/>
      <c r="EF94" s="123"/>
      <c r="EG94" s="123"/>
      <c r="EH94" s="123"/>
      <c r="EI94" s="123"/>
      <c r="EJ94" s="123"/>
      <c r="EK94" s="123"/>
      <c r="EL94" s="123"/>
      <c r="EM94" s="123"/>
      <c r="EN94" s="123"/>
      <c r="EO94" s="123"/>
      <c r="EP94" s="123"/>
      <c r="EQ94" s="123"/>
      <c r="ER94" s="123"/>
      <c r="ES94" s="123"/>
      <c r="ET94" s="123"/>
      <c r="EU94" s="123"/>
      <c r="EV94" s="123"/>
      <c r="EW94" s="123"/>
      <c r="EX94" s="123"/>
      <c r="EY94" s="123"/>
      <c r="EZ94" s="123"/>
      <c r="FA94" s="123"/>
      <c r="FB94" s="123"/>
      <c r="FC94" s="123"/>
      <c r="FD94" s="123"/>
      <c r="FE94" s="123"/>
      <c r="FF94" s="123"/>
      <c r="FG94" s="123"/>
      <c r="FH94" s="123"/>
      <c r="FI94" s="123"/>
      <c r="FJ94" s="123"/>
      <c r="FK94" s="123"/>
      <c r="FL94" s="123"/>
      <c r="FM94" s="123"/>
      <c r="FN94" s="123"/>
      <c r="FO94" s="123"/>
      <c r="FP94" s="123"/>
      <c r="FQ94" s="123"/>
      <c r="FR94" s="123"/>
      <c r="FS94" s="123"/>
      <c r="FT94" s="123"/>
      <c r="FU94" s="123"/>
      <c r="FV94" s="123"/>
      <c r="FW94" s="123"/>
      <c r="FX94" s="123"/>
      <c r="FY94" s="123"/>
      <c r="FZ94" s="123"/>
      <c r="GA94" s="123"/>
      <c r="GB94" s="123"/>
      <c r="GC94" s="123"/>
      <c r="GD94" s="123"/>
      <c r="GE94" s="123"/>
      <c r="GF94" s="123"/>
      <c r="GG94" s="123"/>
      <c r="GH94" s="123"/>
      <c r="GI94" s="123"/>
      <c r="GJ94" s="123"/>
      <c r="GK94" s="123"/>
      <c r="GL94" s="123"/>
      <c r="GM94" s="123"/>
      <c r="GN94" s="123"/>
      <c r="GO94" s="123"/>
      <c r="GP94" s="123"/>
      <c r="GQ94" s="123"/>
      <c r="GR94" s="123"/>
      <c r="GS94" s="123"/>
      <c r="GT94" s="123"/>
      <c r="GU94" s="123"/>
      <c r="GV94" s="123"/>
      <c r="GW94" s="123"/>
      <c r="GX94" s="123"/>
      <c r="GY94" s="123"/>
      <c r="GZ94" s="123"/>
      <c r="HA94" s="123"/>
      <c r="HB94" s="123"/>
      <c r="HC94" s="123"/>
      <c r="HD94" s="123"/>
      <c r="HE94" s="123"/>
      <c r="HF94" s="123"/>
      <c r="HG94" s="123"/>
      <c r="HH94" s="123"/>
      <c r="HI94" s="123"/>
      <c r="HJ94" s="123"/>
    </row>
    <row r="95" spans="1:218" s="124" customFormat="1" ht="202.5" customHeight="1" x14ac:dyDescent="1.05">
      <c r="A95" s="364"/>
      <c r="B95" s="364"/>
      <c r="C95" s="364"/>
      <c r="D95" s="364"/>
      <c r="E95" s="364"/>
      <c r="F95" s="125" t="s">
        <v>20</v>
      </c>
      <c r="G95" s="125" t="s">
        <v>21</v>
      </c>
      <c r="H95" s="125" t="s">
        <v>20</v>
      </c>
      <c r="I95" s="125" t="s">
        <v>21</v>
      </c>
      <c r="J95" s="125" t="s">
        <v>20</v>
      </c>
      <c r="K95" s="125" t="s">
        <v>21</v>
      </c>
      <c r="L95" s="362"/>
      <c r="M95" s="362"/>
      <c r="N95" s="362"/>
      <c r="O95" s="362"/>
      <c r="P95" s="362"/>
      <c r="Q95" s="362"/>
      <c r="R95" s="362"/>
      <c r="S95" s="370"/>
      <c r="T95" s="370"/>
      <c r="U95" s="362"/>
      <c r="V95" s="362"/>
      <c r="W95" s="362"/>
      <c r="X95" s="362"/>
      <c r="Y95" s="362"/>
      <c r="Z95" s="362"/>
      <c r="AA95" s="362"/>
      <c r="AB95" s="362"/>
      <c r="AC95" s="362"/>
      <c r="AD95" s="362"/>
      <c r="AE95" s="362"/>
      <c r="AF95" s="362"/>
      <c r="AG95" s="122"/>
      <c r="AH95" s="122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  <c r="CM95" s="123"/>
      <c r="CN95" s="123"/>
      <c r="CO95" s="123"/>
      <c r="CP95" s="123"/>
      <c r="CQ95" s="123"/>
      <c r="CR95" s="123"/>
      <c r="CS95" s="123"/>
      <c r="CT95" s="123"/>
      <c r="CU95" s="123"/>
      <c r="CV95" s="123"/>
      <c r="CW95" s="123"/>
      <c r="CX95" s="123"/>
      <c r="CY95" s="123"/>
      <c r="CZ95" s="123"/>
      <c r="DA95" s="123"/>
      <c r="DB95" s="123"/>
      <c r="DC95" s="123"/>
      <c r="DD95" s="123"/>
      <c r="DE95" s="123"/>
      <c r="DF95" s="123"/>
      <c r="DG95" s="123"/>
      <c r="DH95" s="123"/>
      <c r="DI95" s="123"/>
      <c r="DJ95" s="123"/>
      <c r="DK95" s="123"/>
      <c r="DL95" s="123"/>
      <c r="DM95" s="123"/>
      <c r="DN95" s="123"/>
      <c r="DO95" s="123"/>
      <c r="DP95" s="123"/>
      <c r="DQ95" s="123"/>
      <c r="DR95" s="123"/>
      <c r="DS95" s="123"/>
      <c r="DT95" s="123"/>
      <c r="DU95" s="123"/>
      <c r="DV95" s="123"/>
      <c r="DW95" s="123"/>
      <c r="DX95" s="123"/>
      <c r="DY95" s="123"/>
      <c r="DZ95" s="123"/>
      <c r="EA95" s="123"/>
      <c r="EB95" s="123"/>
      <c r="EC95" s="123"/>
      <c r="ED95" s="123"/>
      <c r="EE95" s="123"/>
      <c r="EF95" s="123"/>
      <c r="EG95" s="123"/>
      <c r="EH95" s="123"/>
      <c r="EI95" s="123"/>
      <c r="EJ95" s="123"/>
      <c r="EK95" s="123"/>
      <c r="EL95" s="123"/>
      <c r="EM95" s="123"/>
      <c r="EN95" s="123"/>
      <c r="EO95" s="123"/>
      <c r="EP95" s="123"/>
      <c r="EQ95" s="123"/>
      <c r="ER95" s="123"/>
      <c r="ES95" s="123"/>
      <c r="ET95" s="123"/>
      <c r="EU95" s="123"/>
      <c r="EV95" s="123"/>
      <c r="EW95" s="123"/>
      <c r="EX95" s="123"/>
      <c r="EY95" s="123"/>
      <c r="EZ95" s="123"/>
      <c r="FA95" s="123"/>
      <c r="FB95" s="123"/>
      <c r="FC95" s="123"/>
      <c r="FD95" s="123"/>
      <c r="FE95" s="123"/>
      <c r="FF95" s="123"/>
      <c r="FG95" s="123"/>
      <c r="FH95" s="123"/>
      <c r="FI95" s="123"/>
      <c r="FJ95" s="123"/>
      <c r="FK95" s="123"/>
      <c r="FL95" s="123"/>
      <c r="FM95" s="123"/>
      <c r="FN95" s="123"/>
      <c r="FO95" s="123"/>
      <c r="FP95" s="123"/>
      <c r="FQ95" s="123"/>
      <c r="FR95" s="123"/>
      <c r="FS95" s="123"/>
      <c r="FT95" s="123"/>
      <c r="FU95" s="123"/>
      <c r="FV95" s="123"/>
      <c r="FW95" s="123"/>
      <c r="FX95" s="123"/>
      <c r="FY95" s="123"/>
      <c r="FZ95" s="123"/>
      <c r="GA95" s="123"/>
      <c r="GB95" s="123"/>
      <c r="GC95" s="123"/>
      <c r="GD95" s="123"/>
      <c r="GE95" s="123"/>
      <c r="GF95" s="123"/>
      <c r="GG95" s="123"/>
      <c r="GH95" s="123"/>
      <c r="GI95" s="123"/>
      <c r="GJ95" s="123"/>
      <c r="GK95" s="123"/>
      <c r="GL95" s="123"/>
      <c r="GM95" s="123"/>
      <c r="GN95" s="123"/>
      <c r="GO95" s="123"/>
      <c r="GP95" s="123"/>
      <c r="GQ95" s="123"/>
      <c r="GR95" s="123"/>
      <c r="GS95" s="123"/>
      <c r="GT95" s="123"/>
      <c r="GU95" s="123"/>
      <c r="GV95" s="123"/>
      <c r="GW95" s="123"/>
      <c r="GX95" s="123"/>
      <c r="GY95" s="123"/>
      <c r="GZ95" s="123"/>
      <c r="HA95" s="123"/>
      <c r="HB95" s="123"/>
      <c r="HC95" s="123"/>
      <c r="HD95" s="123"/>
      <c r="HE95" s="123"/>
      <c r="HF95" s="123"/>
      <c r="HG95" s="123"/>
      <c r="HH95" s="123"/>
      <c r="HI95" s="123"/>
      <c r="HJ95" s="123"/>
    </row>
    <row r="96" spans="1:218" s="124" customFormat="1" ht="87" customHeight="1" x14ac:dyDescent="1.05">
      <c r="A96" s="126"/>
      <c r="B96" s="127"/>
      <c r="C96" s="127"/>
      <c r="D96" s="126"/>
      <c r="E96" s="126"/>
      <c r="F96" s="128"/>
      <c r="G96" s="128"/>
      <c r="H96" s="128"/>
      <c r="I96" s="128"/>
      <c r="J96" s="128"/>
      <c r="K96" s="128"/>
      <c r="L96" s="129">
        <v>3200</v>
      </c>
      <c r="M96" s="130">
        <v>71200</v>
      </c>
      <c r="N96" s="129">
        <v>8000</v>
      </c>
      <c r="O96" s="129">
        <v>38400</v>
      </c>
      <c r="P96" s="129">
        <v>68000</v>
      </c>
      <c r="Q96" s="130">
        <v>4000</v>
      </c>
      <c r="R96" s="129">
        <v>76000</v>
      </c>
      <c r="S96" s="130">
        <v>84000</v>
      </c>
      <c r="T96" s="130">
        <v>80000</v>
      </c>
      <c r="U96" s="130">
        <v>8800</v>
      </c>
      <c r="V96" s="130">
        <v>84000</v>
      </c>
      <c r="W96" s="130">
        <v>7200</v>
      </c>
      <c r="X96" s="131">
        <v>6400</v>
      </c>
      <c r="Y96" s="130">
        <v>8000</v>
      </c>
      <c r="Z96" s="131">
        <v>6500</v>
      </c>
      <c r="AA96" s="130">
        <v>6000</v>
      </c>
      <c r="AB96" s="130">
        <v>84000</v>
      </c>
      <c r="AC96" s="129">
        <v>76000</v>
      </c>
      <c r="AD96" s="129">
        <v>76000</v>
      </c>
      <c r="AE96" s="132"/>
      <c r="AF96" s="126"/>
      <c r="AG96" s="122"/>
      <c r="AH96" s="122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  <c r="BT96" s="123"/>
      <c r="BU96" s="123"/>
      <c r="BV96" s="123"/>
      <c r="BW96" s="123"/>
      <c r="BX96" s="123"/>
      <c r="BY96" s="123"/>
      <c r="BZ96" s="123"/>
      <c r="CA96" s="123"/>
      <c r="CB96" s="123"/>
      <c r="CC96" s="123"/>
      <c r="CD96" s="123"/>
      <c r="CE96" s="123"/>
      <c r="CF96" s="123"/>
      <c r="CG96" s="123"/>
      <c r="CH96" s="123"/>
      <c r="CI96" s="123"/>
      <c r="CJ96" s="123"/>
      <c r="CK96" s="123"/>
      <c r="CL96" s="123"/>
      <c r="CM96" s="123"/>
      <c r="CN96" s="123"/>
      <c r="CO96" s="123"/>
      <c r="CP96" s="123"/>
      <c r="CQ96" s="123"/>
      <c r="CR96" s="123"/>
      <c r="CS96" s="123"/>
      <c r="CT96" s="123"/>
      <c r="CU96" s="123"/>
      <c r="CV96" s="123"/>
      <c r="CW96" s="123"/>
      <c r="CX96" s="123"/>
      <c r="CY96" s="123"/>
      <c r="CZ96" s="123"/>
      <c r="DA96" s="123"/>
      <c r="DB96" s="123"/>
      <c r="DC96" s="123"/>
      <c r="DD96" s="123"/>
      <c r="DE96" s="123"/>
      <c r="DF96" s="123"/>
      <c r="DG96" s="123"/>
      <c r="DH96" s="123"/>
      <c r="DI96" s="123"/>
      <c r="DJ96" s="123"/>
      <c r="DK96" s="123"/>
      <c r="DL96" s="123"/>
      <c r="DM96" s="123"/>
      <c r="DN96" s="123"/>
      <c r="DO96" s="123"/>
      <c r="DP96" s="123"/>
      <c r="DQ96" s="123"/>
      <c r="DR96" s="123"/>
      <c r="DS96" s="123"/>
      <c r="DT96" s="123"/>
      <c r="DU96" s="123"/>
      <c r="DV96" s="123"/>
      <c r="DW96" s="123"/>
      <c r="DX96" s="123"/>
      <c r="DY96" s="123"/>
      <c r="DZ96" s="123"/>
      <c r="EA96" s="123"/>
      <c r="EB96" s="123"/>
      <c r="EC96" s="123"/>
      <c r="ED96" s="123"/>
      <c r="EE96" s="123"/>
      <c r="EF96" s="123"/>
      <c r="EG96" s="123"/>
      <c r="EH96" s="123"/>
      <c r="EI96" s="123"/>
      <c r="EJ96" s="123"/>
      <c r="EK96" s="123"/>
      <c r="EL96" s="123"/>
      <c r="EM96" s="123"/>
      <c r="EN96" s="123"/>
      <c r="EO96" s="123"/>
      <c r="EP96" s="123"/>
      <c r="EQ96" s="123"/>
      <c r="ER96" s="123"/>
      <c r="ES96" s="123"/>
      <c r="ET96" s="123"/>
      <c r="EU96" s="123"/>
      <c r="EV96" s="123"/>
      <c r="EW96" s="123"/>
      <c r="EX96" s="123"/>
      <c r="EY96" s="123"/>
      <c r="EZ96" s="123"/>
      <c r="FA96" s="123"/>
      <c r="FB96" s="123"/>
      <c r="FC96" s="123"/>
      <c r="FD96" s="123"/>
      <c r="FE96" s="123"/>
      <c r="FF96" s="123"/>
      <c r="FG96" s="123"/>
      <c r="FH96" s="123"/>
      <c r="FI96" s="123"/>
      <c r="FJ96" s="123"/>
      <c r="FK96" s="123"/>
      <c r="FL96" s="123"/>
      <c r="FM96" s="123"/>
      <c r="FN96" s="123"/>
      <c r="FO96" s="123"/>
      <c r="FP96" s="123"/>
      <c r="FQ96" s="123"/>
      <c r="FR96" s="123"/>
      <c r="FS96" s="123"/>
      <c r="FT96" s="123"/>
      <c r="FU96" s="123"/>
      <c r="FV96" s="123"/>
      <c r="FW96" s="123"/>
      <c r="FX96" s="123"/>
      <c r="FY96" s="123"/>
      <c r="FZ96" s="123"/>
      <c r="GA96" s="123"/>
      <c r="GB96" s="123"/>
      <c r="GC96" s="123"/>
      <c r="GD96" s="123"/>
      <c r="GE96" s="123"/>
      <c r="GF96" s="123"/>
      <c r="GG96" s="123"/>
      <c r="GH96" s="123"/>
      <c r="GI96" s="123"/>
      <c r="GJ96" s="123"/>
      <c r="GK96" s="123"/>
      <c r="GL96" s="123"/>
      <c r="GM96" s="123"/>
      <c r="GN96" s="123"/>
      <c r="GO96" s="123"/>
      <c r="GP96" s="123"/>
      <c r="GQ96" s="123"/>
      <c r="GR96" s="123"/>
      <c r="GS96" s="123"/>
      <c r="GT96" s="123"/>
      <c r="GU96" s="123"/>
      <c r="GV96" s="123"/>
      <c r="GW96" s="123"/>
      <c r="GX96" s="123"/>
      <c r="GY96" s="123"/>
      <c r="GZ96" s="123"/>
      <c r="HA96" s="123"/>
      <c r="HB96" s="123"/>
      <c r="HC96" s="123"/>
      <c r="HD96" s="123"/>
      <c r="HE96" s="123"/>
      <c r="HF96" s="123"/>
      <c r="HG96" s="123"/>
      <c r="HH96" s="123"/>
      <c r="HI96" s="123"/>
      <c r="HJ96" s="123"/>
    </row>
    <row r="97" spans="1:218" s="141" customFormat="1" ht="100" customHeight="1" x14ac:dyDescent="1.05">
      <c r="A97" s="142">
        <v>25</v>
      </c>
      <c r="B97" s="134" t="s">
        <v>584</v>
      </c>
      <c r="C97" s="135">
        <v>282247</v>
      </c>
      <c r="D97" s="142">
        <v>282451</v>
      </c>
      <c r="E97" s="142"/>
      <c r="F97" s="143">
        <v>7</v>
      </c>
      <c r="G97" s="143">
        <v>12</v>
      </c>
      <c r="H97" s="143">
        <v>13</v>
      </c>
      <c r="I97" s="143">
        <v>17</v>
      </c>
      <c r="J97" s="143"/>
      <c r="K97" s="143"/>
      <c r="L97" s="144"/>
      <c r="M97" s="145"/>
      <c r="N97" s="149"/>
      <c r="O97" s="148"/>
      <c r="P97" s="144"/>
      <c r="Q97" s="145"/>
      <c r="R97" s="144"/>
      <c r="S97" s="144">
        <v>1</v>
      </c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4" t="s">
        <v>693</v>
      </c>
      <c r="AG97" s="146">
        <f t="shared" ref="AG97:AG102" si="10">D97-C97</f>
        <v>204</v>
      </c>
      <c r="AH97" s="146">
        <v>204</v>
      </c>
    </row>
    <row r="98" spans="1:218" s="141" customFormat="1" ht="100" customHeight="1" x14ac:dyDescent="1.05">
      <c r="A98" s="142">
        <v>26</v>
      </c>
      <c r="B98" s="134" t="s">
        <v>585</v>
      </c>
      <c r="C98" s="142">
        <v>282451</v>
      </c>
      <c r="D98" s="142">
        <v>282776</v>
      </c>
      <c r="E98" s="142"/>
      <c r="F98" s="143">
        <v>7</v>
      </c>
      <c r="G98" s="143">
        <v>12</v>
      </c>
      <c r="H98" s="143">
        <v>13</v>
      </c>
      <c r="I98" s="143">
        <v>17</v>
      </c>
      <c r="J98" s="143"/>
      <c r="K98" s="143"/>
      <c r="L98" s="144"/>
      <c r="M98" s="145"/>
      <c r="N98" s="149"/>
      <c r="O98" s="148"/>
      <c r="P98" s="144"/>
      <c r="Q98" s="145"/>
      <c r="R98" s="144"/>
      <c r="S98" s="144">
        <v>1</v>
      </c>
      <c r="T98" s="145"/>
      <c r="U98" s="145">
        <v>6</v>
      </c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4" t="s">
        <v>732</v>
      </c>
      <c r="AG98" s="146">
        <f t="shared" si="10"/>
        <v>325</v>
      </c>
      <c r="AH98" s="146">
        <v>325</v>
      </c>
    </row>
    <row r="99" spans="1:218" s="141" customFormat="1" ht="100" customHeight="1" x14ac:dyDescent="1.05">
      <c r="A99" s="142">
        <v>27</v>
      </c>
      <c r="B99" s="134" t="s">
        <v>586</v>
      </c>
      <c r="C99" s="142">
        <v>282776</v>
      </c>
      <c r="D99" s="142">
        <v>283017</v>
      </c>
      <c r="E99" s="142"/>
      <c r="F99" s="143">
        <v>7</v>
      </c>
      <c r="G99" s="143">
        <v>12</v>
      </c>
      <c r="H99" s="143">
        <v>13</v>
      </c>
      <c r="I99" s="143">
        <v>17</v>
      </c>
      <c r="J99" s="143"/>
      <c r="K99" s="143"/>
      <c r="L99" s="144"/>
      <c r="M99" s="145"/>
      <c r="N99" s="149"/>
      <c r="O99" s="148"/>
      <c r="P99" s="144"/>
      <c r="Q99" s="145">
        <v>4</v>
      </c>
      <c r="R99" s="144"/>
      <c r="S99" s="144">
        <v>1</v>
      </c>
      <c r="T99" s="145"/>
      <c r="U99" s="145"/>
      <c r="V99" s="145"/>
      <c r="W99" s="145">
        <v>1</v>
      </c>
      <c r="X99" s="145"/>
      <c r="Y99" s="145"/>
      <c r="Z99" s="145"/>
      <c r="AA99" s="145"/>
      <c r="AB99" s="145"/>
      <c r="AC99" s="145"/>
      <c r="AD99" s="145"/>
      <c r="AE99" s="145"/>
      <c r="AF99" s="144" t="s">
        <v>738</v>
      </c>
      <c r="AG99" s="146">
        <f t="shared" si="10"/>
        <v>241</v>
      </c>
      <c r="AH99" s="146">
        <v>241</v>
      </c>
    </row>
    <row r="100" spans="1:218" s="141" customFormat="1" ht="100" customHeight="1" x14ac:dyDescent="1.05">
      <c r="A100" s="142">
        <v>28</v>
      </c>
      <c r="B100" s="134" t="s">
        <v>587</v>
      </c>
      <c r="C100" s="142">
        <v>283017</v>
      </c>
      <c r="D100" s="142">
        <v>283436</v>
      </c>
      <c r="E100" s="142"/>
      <c r="F100" s="143">
        <v>7</v>
      </c>
      <c r="G100" s="143">
        <v>12</v>
      </c>
      <c r="H100" s="143">
        <v>13</v>
      </c>
      <c r="I100" s="143">
        <v>17</v>
      </c>
      <c r="J100" s="143"/>
      <c r="K100" s="143"/>
      <c r="L100" s="144"/>
      <c r="M100" s="145"/>
      <c r="N100" s="149"/>
      <c r="O100" s="148"/>
      <c r="P100" s="144"/>
      <c r="Q100" s="145"/>
      <c r="R100" s="144"/>
      <c r="S100" s="144">
        <v>1</v>
      </c>
      <c r="T100" s="145">
        <v>1</v>
      </c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4" t="s">
        <v>741</v>
      </c>
      <c r="AG100" s="146">
        <f t="shared" si="10"/>
        <v>419</v>
      </c>
      <c r="AH100" s="146">
        <v>419</v>
      </c>
    </row>
    <row r="101" spans="1:218" s="141" customFormat="1" ht="100" customHeight="1" x14ac:dyDescent="1.05">
      <c r="A101" s="142">
        <v>29</v>
      </c>
      <c r="B101" s="134" t="s">
        <v>588</v>
      </c>
      <c r="C101" s="142">
        <v>283436</v>
      </c>
      <c r="D101" s="142">
        <v>283651</v>
      </c>
      <c r="E101" s="142"/>
      <c r="F101" s="143">
        <v>7</v>
      </c>
      <c r="G101" s="143">
        <v>12</v>
      </c>
      <c r="H101" s="143">
        <v>13</v>
      </c>
      <c r="I101" s="143">
        <v>17</v>
      </c>
      <c r="J101" s="143"/>
      <c r="K101" s="143"/>
      <c r="L101" s="144"/>
      <c r="M101" s="145"/>
      <c r="N101" s="149"/>
      <c r="O101" s="148"/>
      <c r="P101" s="144"/>
      <c r="Q101" s="145"/>
      <c r="R101" s="144"/>
      <c r="S101" s="144"/>
      <c r="T101" s="145">
        <v>1</v>
      </c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4" t="s">
        <v>746</v>
      </c>
      <c r="AG101" s="146">
        <f t="shared" si="10"/>
        <v>215</v>
      </c>
      <c r="AH101" s="146">
        <v>215</v>
      </c>
    </row>
    <row r="102" spans="1:218" s="141" customFormat="1" ht="130" customHeight="1" thickBot="1" x14ac:dyDescent="1.1000000000000001">
      <c r="A102" s="142">
        <v>30</v>
      </c>
      <c r="B102" s="177" t="s">
        <v>589</v>
      </c>
      <c r="C102" s="179"/>
      <c r="D102" s="179"/>
      <c r="E102" s="179"/>
      <c r="F102" s="180">
        <v>7</v>
      </c>
      <c r="G102" s="180">
        <v>12</v>
      </c>
      <c r="H102" s="180"/>
      <c r="I102" s="180"/>
      <c r="J102" s="180"/>
      <c r="K102" s="180"/>
      <c r="L102" s="181"/>
      <c r="M102" s="182"/>
      <c r="N102" s="182"/>
      <c r="O102" s="183"/>
      <c r="P102" s="181"/>
      <c r="Q102" s="182"/>
      <c r="R102" s="181"/>
      <c r="S102" s="181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1" t="s">
        <v>107</v>
      </c>
      <c r="AG102" s="146">
        <f t="shared" si="10"/>
        <v>0</v>
      </c>
      <c r="AH102" s="146" t="s">
        <v>214</v>
      </c>
    </row>
    <row r="103" spans="1:218" s="160" customFormat="1" ht="57.5" thickTop="1" thickBot="1" x14ac:dyDescent="1.1000000000000001">
      <c r="A103" s="350" t="s">
        <v>22</v>
      </c>
      <c r="B103" s="351"/>
      <c r="C103" s="150"/>
      <c r="D103" s="151"/>
      <c r="E103" s="152"/>
      <c r="F103" s="153"/>
      <c r="G103" s="154"/>
      <c r="H103" s="154"/>
      <c r="I103" s="154"/>
      <c r="J103" s="154"/>
      <c r="K103" s="155"/>
      <c r="L103" s="156">
        <f t="shared" ref="L103:AD103" si="11">SUM(L97:L102)</f>
        <v>0</v>
      </c>
      <c r="M103" s="157">
        <f t="shared" si="11"/>
        <v>0</v>
      </c>
      <c r="N103" s="158">
        <f t="shared" si="11"/>
        <v>0</v>
      </c>
      <c r="O103" s="158">
        <f t="shared" si="11"/>
        <v>0</v>
      </c>
      <c r="P103" s="156">
        <f t="shared" si="11"/>
        <v>0</v>
      </c>
      <c r="Q103" s="157">
        <f t="shared" si="11"/>
        <v>4</v>
      </c>
      <c r="R103" s="156">
        <f t="shared" si="11"/>
        <v>0</v>
      </c>
      <c r="S103" s="156">
        <f t="shared" si="11"/>
        <v>4</v>
      </c>
      <c r="T103" s="157">
        <f t="shared" si="11"/>
        <v>2</v>
      </c>
      <c r="U103" s="157">
        <f t="shared" si="11"/>
        <v>6</v>
      </c>
      <c r="V103" s="157">
        <f t="shared" si="11"/>
        <v>0</v>
      </c>
      <c r="W103" s="157">
        <f t="shared" si="11"/>
        <v>1</v>
      </c>
      <c r="X103" s="157">
        <f t="shared" si="11"/>
        <v>0</v>
      </c>
      <c r="Y103" s="159">
        <f t="shared" si="11"/>
        <v>0</v>
      </c>
      <c r="Z103" s="159">
        <f t="shared" si="11"/>
        <v>0</v>
      </c>
      <c r="AA103" s="159">
        <f t="shared" si="11"/>
        <v>0</v>
      </c>
      <c r="AB103" s="157">
        <f t="shared" si="11"/>
        <v>0</v>
      </c>
      <c r="AC103" s="157">
        <f t="shared" si="11"/>
        <v>0</v>
      </c>
      <c r="AD103" s="157">
        <f t="shared" si="11"/>
        <v>0</v>
      </c>
      <c r="AE103" s="156">
        <f>SUM(AE96:AE102)</f>
        <v>0</v>
      </c>
      <c r="AF103" s="156"/>
      <c r="AG103" s="146"/>
      <c r="AH103" s="146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  <c r="BI103" s="141"/>
      <c r="BJ103" s="141"/>
      <c r="BK103" s="141"/>
      <c r="BL103" s="141"/>
      <c r="BM103" s="141"/>
      <c r="BN103" s="141"/>
      <c r="BO103" s="141"/>
      <c r="BP103" s="141"/>
      <c r="BQ103" s="141"/>
      <c r="BR103" s="141"/>
      <c r="BS103" s="141"/>
      <c r="BT103" s="141"/>
      <c r="BU103" s="141"/>
      <c r="BV103" s="141"/>
      <c r="BW103" s="141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41"/>
      <c r="CW103" s="141"/>
      <c r="CX103" s="141"/>
      <c r="CY103" s="141"/>
      <c r="CZ103" s="141"/>
      <c r="DA103" s="141"/>
      <c r="DB103" s="141"/>
      <c r="DC103" s="141"/>
      <c r="DD103" s="141"/>
      <c r="DE103" s="141"/>
      <c r="DF103" s="141"/>
      <c r="DG103" s="141"/>
      <c r="DH103" s="141"/>
      <c r="DI103" s="141"/>
      <c r="DJ103" s="141"/>
      <c r="DK103" s="141"/>
      <c r="DL103" s="141"/>
      <c r="DM103" s="141"/>
      <c r="DN103" s="141"/>
      <c r="DO103" s="141"/>
      <c r="DP103" s="141"/>
      <c r="DQ103" s="141"/>
      <c r="DR103" s="141"/>
      <c r="DS103" s="141"/>
      <c r="DT103" s="141"/>
      <c r="DU103" s="141"/>
      <c r="DV103" s="141"/>
      <c r="DW103" s="141"/>
      <c r="DX103" s="141"/>
      <c r="DY103" s="141"/>
      <c r="DZ103" s="141"/>
      <c r="EA103" s="141"/>
      <c r="EB103" s="141"/>
      <c r="EC103" s="141"/>
      <c r="ED103" s="141"/>
      <c r="EE103" s="141"/>
      <c r="EF103" s="141"/>
      <c r="EG103" s="141"/>
      <c r="EH103" s="141"/>
      <c r="EI103" s="141"/>
      <c r="EJ103" s="141"/>
      <c r="EK103" s="141"/>
      <c r="EL103" s="141"/>
      <c r="EM103" s="141"/>
      <c r="EN103" s="141"/>
      <c r="EO103" s="141"/>
      <c r="EP103" s="141"/>
      <c r="EQ103" s="141"/>
      <c r="ER103" s="141"/>
      <c r="ES103" s="141"/>
      <c r="ET103" s="141"/>
      <c r="EU103" s="141"/>
      <c r="EV103" s="141"/>
      <c r="EW103" s="141"/>
      <c r="EX103" s="141"/>
      <c r="EY103" s="141"/>
      <c r="EZ103" s="141"/>
      <c r="FA103" s="141"/>
      <c r="FB103" s="141"/>
      <c r="FC103" s="141"/>
      <c r="FD103" s="141"/>
      <c r="FE103" s="141"/>
      <c r="FF103" s="141"/>
      <c r="FG103" s="141"/>
      <c r="FH103" s="141"/>
      <c r="FI103" s="141"/>
      <c r="FJ103" s="141"/>
      <c r="FK103" s="141"/>
      <c r="FL103" s="141"/>
      <c r="FM103" s="141"/>
      <c r="FN103" s="141"/>
      <c r="FO103" s="141"/>
      <c r="FP103" s="141"/>
      <c r="FQ103" s="141"/>
      <c r="FR103" s="141"/>
      <c r="FS103" s="141"/>
      <c r="FT103" s="141"/>
      <c r="FU103" s="141"/>
      <c r="FV103" s="141"/>
      <c r="FW103" s="141"/>
      <c r="FX103" s="141"/>
      <c r="FY103" s="141"/>
      <c r="FZ103" s="141"/>
      <c r="GA103" s="141"/>
      <c r="GB103" s="141"/>
      <c r="GC103" s="141"/>
      <c r="GD103" s="141"/>
      <c r="GE103" s="141"/>
      <c r="GF103" s="141"/>
      <c r="GG103" s="141"/>
      <c r="GH103" s="141"/>
      <c r="GI103" s="141"/>
      <c r="GJ103" s="141"/>
      <c r="GK103" s="141"/>
      <c r="GL103" s="141"/>
      <c r="GM103" s="141"/>
      <c r="GN103" s="141"/>
      <c r="GO103" s="141"/>
      <c r="GP103" s="141"/>
      <c r="GQ103" s="141"/>
      <c r="GR103" s="141"/>
      <c r="GS103" s="141"/>
      <c r="GT103" s="141"/>
      <c r="GU103" s="141"/>
      <c r="GV103" s="141"/>
      <c r="GW103" s="141"/>
      <c r="GX103" s="141"/>
      <c r="GY103" s="141"/>
      <c r="GZ103" s="141"/>
      <c r="HA103" s="141"/>
      <c r="HB103" s="141"/>
      <c r="HC103" s="141"/>
      <c r="HD103" s="141"/>
      <c r="HE103" s="141"/>
      <c r="HF103" s="141"/>
      <c r="HG103" s="141"/>
      <c r="HH103" s="141"/>
      <c r="HI103" s="141"/>
      <c r="HJ103" s="141"/>
    </row>
    <row r="104" spans="1:218" s="160" customFormat="1" ht="47.25" customHeight="1" thickTop="1" thickBot="1" x14ac:dyDescent="1.1000000000000001">
      <c r="A104" s="352"/>
      <c r="B104" s="353"/>
      <c r="C104" s="161"/>
      <c r="D104" s="162"/>
      <c r="E104" s="163"/>
      <c r="F104" s="356"/>
      <c r="G104" s="357"/>
      <c r="H104" s="357"/>
      <c r="I104" s="357"/>
      <c r="J104" s="357"/>
      <c r="K104" s="162"/>
      <c r="L104" s="348" t="s">
        <v>30</v>
      </c>
      <c r="M104" s="340" t="s">
        <v>611</v>
      </c>
      <c r="N104" s="348" t="s">
        <v>313</v>
      </c>
      <c r="O104" s="340" t="s">
        <v>48</v>
      </c>
      <c r="P104" s="340" t="s">
        <v>35</v>
      </c>
      <c r="Q104" s="340" t="s">
        <v>46</v>
      </c>
      <c r="R104" s="340" t="s">
        <v>53</v>
      </c>
      <c r="S104" s="340" t="s">
        <v>57</v>
      </c>
      <c r="T104" s="340" t="s">
        <v>58</v>
      </c>
      <c r="U104" s="340" t="s">
        <v>34</v>
      </c>
      <c r="V104" s="340" t="s">
        <v>28</v>
      </c>
      <c r="W104" s="340" t="s">
        <v>333</v>
      </c>
      <c r="X104" s="348" t="s">
        <v>193</v>
      </c>
      <c r="Y104" s="340" t="s">
        <v>140</v>
      </c>
      <c r="Z104" s="348" t="s">
        <v>33</v>
      </c>
      <c r="AA104" s="340" t="s">
        <v>141</v>
      </c>
      <c r="AB104" s="340" t="s">
        <v>201</v>
      </c>
      <c r="AC104" s="340" t="s">
        <v>535</v>
      </c>
      <c r="AD104" s="340" t="s">
        <v>557</v>
      </c>
      <c r="AE104" s="342"/>
      <c r="AF104" s="340" t="s">
        <v>23</v>
      </c>
      <c r="AG104" s="146"/>
      <c r="AH104" s="146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  <c r="BI104" s="141"/>
      <c r="BJ104" s="141"/>
      <c r="BK104" s="141"/>
      <c r="BL104" s="141"/>
      <c r="BM104" s="141"/>
      <c r="BN104" s="141"/>
      <c r="BO104" s="141"/>
      <c r="BP104" s="141"/>
      <c r="BQ104" s="141"/>
      <c r="BR104" s="141"/>
      <c r="BS104" s="141"/>
      <c r="BT104" s="141"/>
      <c r="BU104" s="141"/>
      <c r="BV104" s="141"/>
      <c r="BW104" s="141"/>
      <c r="BX104" s="141"/>
      <c r="BY104" s="141"/>
      <c r="BZ104" s="141"/>
      <c r="CA104" s="141"/>
      <c r="CB104" s="141"/>
      <c r="CC104" s="141"/>
      <c r="CD104" s="141"/>
      <c r="CE104" s="141"/>
      <c r="CF104" s="141"/>
      <c r="CG104" s="141"/>
      <c r="CH104" s="141"/>
      <c r="CI104" s="141"/>
      <c r="CJ104" s="141"/>
      <c r="CK104" s="141"/>
      <c r="CL104" s="141"/>
      <c r="CM104" s="141"/>
      <c r="CN104" s="141"/>
      <c r="CO104" s="141"/>
      <c r="CP104" s="141"/>
      <c r="CQ104" s="141"/>
      <c r="CR104" s="141"/>
      <c r="CS104" s="141"/>
      <c r="CT104" s="141"/>
      <c r="CU104" s="141"/>
      <c r="CV104" s="141"/>
      <c r="CW104" s="141"/>
      <c r="CX104" s="141"/>
      <c r="CY104" s="141"/>
      <c r="CZ104" s="141"/>
      <c r="DA104" s="141"/>
      <c r="DB104" s="141"/>
      <c r="DC104" s="141"/>
      <c r="DD104" s="141"/>
      <c r="DE104" s="141"/>
      <c r="DF104" s="141"/>
      <c r="DG104" s="141"/>
      <c r="DH104" s="141"/>
      <c r="DI104" s="141"/>
      <c r="DJ104" s="141"/>
      <c r="DK104" s="141"/>
      <c r="DL104" s="141"/>
      <c r="DM104" s="141"/>
      <c r="DN104" s="141"/>
      <c r="DO104" s="141"/>
      <c r="DP104" s="141"/>
      <c r="DQ104" s="141"/>
      <c r="DR104" s="141"/>
      <c r="DS104" s="141"/>
      <c r="DT104" s="141"/>
      <c r="DU104" s="141"/>
      <c r="DV104" s="141"/>
      <c r="DW104" s="141"/>
      <c r="DX104" s="141"/>
      <c r="DY104" s="141"/>
      <c r="DZ104" s="141"/>
      <c r="EA104" s="141"/>
      <c r="EB104" s="141"/>
      <c r="EC104" s="141"/>
      <c r="ED104" s="141"/>
      <c r="EE104" s="141"/>
      <c r="EF104" s="141"/>
      <c r="EG104" s="141"/>
      <c r="EH104" s="141"/>
      <c r="EI104" s="141"/>
      <c r="EJ104" s="141"/>
      <c r="EK104" s="141"/>
      <c r="EL104" s="141"/>
      <c r="EM104" s="141"/>
      <c r="EN104" s="141"/>
      <c r="EO104" s="141"/>
      <c r="EP104" s="141"/>
      <c r="EQ104" s="141"/>
      <c r="ER104" s="141"/>
      <c r="ES104" s="141"/>
      <c r="ET104" s="141"/>
      <c r="EU104" s="141"/>
      <c r="EV104" s="141"/>
      <c r="EW104" s="141"/>
      <c r="EX104" s="141"/>
      <c r="EY104" s="141"/>
      <c r="EZ104" s="141"/>
      <c r="FA104" s="141"/>
      <c r="FB104" s="141"/>
      <c r="FC104" s="141"/>
      <c r="FD104" s="141"/>
      <c r="FE104" s="141"/>
      <c r="FF104" s="141"/>
      <c r="FG104" s="141"/>
      <c r="FH104" s="141"/>
      <c r="FI104" s="141"/>
      <c r="FJ104" s="141"/>
      <c r="FK104" s="141"/>
      <c r="FL104" s="141"/>
      <c r="FM104" s="141"/>
      <c r="FN104" s="141"/>
      <c r="FO104" s="141"/>
      <c r="FP104" s="141"/>
      <c r="FQ104" s="141"/>
      <c r="FR104" s="141"/>
      <c r="FS104" s="141"/>
      <c r="FT104" s="141"/>
      <c r="FU104" s="141"/>
      <c r="FV104" s="141"/>
      <c r="FW104" s="141"/>
      <c r="FX104" s="141"/>
      <c r="FY104" s="141"/>
      <c r="FZ104" s="141"/>
      <c r="GA104" s="141"/>
      <c r="GB104" s="141"/>
      <c r="GC104" s="141"/>
      <c r="GD104" s="141"/>
      <c r="GE104" s="141"/>
      <c r="GF104" s="141"/>
      <c r="GG104" s="141"/>
      <c r="GH104" s="141"/>
      <c r="GI104" s="141"/>
      <c r="GJ104" s="141"/>
      <c r="GK104" s="141"/>
      <c r="GL104" s="141"/>
      <c r="GM104" s="141"/>
      <c r="GN104" s="141"/>
      <c r="GO104" s="141"/>
      <c r="GP104" s="141"/>
      <c r="GQ104" s="141"/>
      <c r="GR104" s="141"/>
      <c r="GS104" s="141"/>
      <c r="GT104" s="141"/>
      <c r="GU104" s="141"/>
      <c r="GV104" s="141"/>
      <c r="GW104" s="141"/>
      <c r="GX104" s="141"/>
      <c r="GY104" s="141"/>
      <c r="GZ104" s="141"/>
      <c r="HA104" s="141"/>
      <c r="HB104" s="141"/>
      <c r="HC104" s="141"/>
      <c r="HD104" s="141"/>
      <c r="HE104" s="141"/>
      <c r="HF104" s="141"/>
      <c r="HG104" s="141"/>
      <c r="HH104" s="141"/>
      <c r="HI104" s="141"/>
      <c r="HJ104" s="141"/>
    </row>
    <row r="105" spans="1:218" s="160" customFormat="1" ht="186.75" customHeight="1" thickTop="1" x14ac:dyDescent="1.05">
      <c r="A105" s="352"/>
      <c r="B105" s="353"/>
      <c r="C105" s="161"/>
      <c r="D105" s="162"/>
      <c r="E105" s="163"/>
      <c r="F105" s="164"/>
      <c r="G105" s="344"/>
      <c r="H105" s="344"/>
      <c r="I105" s="344"/>
      <c r="J105" s="344"/>
      <c r="K105" s="163"/>
      <c r="L105" s="349"/>
      <c r="M105" s="341"/>
      <c r="N105" s="349"/>
      <c r="O105" s="341"/>
      <c r="P105" s="341"/>
      <c r="Q105" s="341"/>
      <c r="R105" s="341"/>
      <c r="S105" s="341"/>
      <c r="T105" s="341"/>
      <c r="U105" s="341"/>
      <c r="V105" s="341"/>
      <c r="W105" s="341"/>
      <c r="X105" s="349"/>
      <c r="Y105" s="341"/>
      <c r="Z105" s="349"/>
      <c r="AA105" s="341"/>
      <c r="AB105" s="341"/>
      <c r="AC105" s="341"/>
      <c r="AD105" s="341"/>
      <c r="AE105" s="343"/>
      <c r="AF105" s="341"/>
      <c r="AG105" s="146"/>
      <c r="AH105" s="146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  <c r="BI105" s="141"/>
      <c r="BJ105" s="141"/>
      <c r="BK105" s="141"/>
      <c r="BL105" s="141"/>
      <c r="BM105" s="141"/>
      <c r="BN105" s="141"/>
      <c r="BO105" s="141"/>
      <c r="BP105" s="141"/>
      <c r="BQ105" s="141"/>
      <c r="BR105" s="141"/>
      <c r="BS105" s="141"/>
      <c r="BT105" s="141"/>
      <c r="BU105" s="141"/>
      <c r="BV105" s="141"/>
      <c r="BW105" s="141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41"/>
      <c r="CW105" s="141"/>
      <c r="CX105" s="141"/>
      <c r="CY105" s="141"/>
      <c r="CZ105" s="141"/>
      <c r="DA105" s="141"/>
      <c r="DB105" s="141"/>
      <c r="DC105" s="141"/>
      <c r="DD105" s="141"/>
      <c r="DE105" s="141"/>
      <c r="DF105" s="141"/>
      <c r="DG105" s="141"/>
      <c r="DH105" s="141"/>
      <c r="DI105" s="141"/>
      <c r="DJ105" s="141"/>
      <c r="DK105" s="141"/>
      <c r="DL105" s="141"/>
      <c r="DM105" s="141"/>
      <c r="DN105" s="141"/>
      <c r="DO105" s="141"/>
      <c r="DP105" s="141"/>
      <c r="DQ105" s="141"/>
      <c r="DR105" s="141"/>
      <c r="DS105" s="141"/>
      <c r="DT105" s="141"/>
      <c r="DU105" s="141"/>
      <c r="DV105" s="141"/>
      <c r="DW105" s="141"/>
      <c r="DX105" s="141"/>
      <c r="DY105" s="141"/>
      <c r="DZ105" s="141"/>
      <c r="EA105" s="141"/>
      <c r="EB105" s="141"/>
      <c r="EC105" s="141"/>
      <c r="ED105" s="141"/>
      <c r="EE105" s="141"/>
      <c r="EF105" s="141"/>
      <c r="EG105" s="141"/>
      <c r="EH105" s="141"/>
      <c r="EI105" s="141"/>
      <c r="EJ105" s="141"/>
      <c r="EK105" s="141"/>
      <c r="EL105" s="141"/>
      <c r="EM105" s="141"/>
      <c r="EN105" s="141"/>
      <c r="EO105" s="141"/>
      <c r="EP105" s="141"/>
      <c r="EQ105" s="141"/>
      <c r="ER105" s="141"/>
      <c r="ES105" s="141"/>
      <c r="ET105" s="141"/>
      <c r="EU105" s="141"/>
      <c r="EV105" s="141"/>
      <c r="EW105" s="141"/>
      <c r="EX105" s="141"/>
      <c r="EY105" s="141"/>
      <c r="EZ105" s="141"/>
      <c r="FA105" s="141"/>
      <c r="FB105" s="141"/>
      <c r="FC105" s="141"/>
      <c r="FD105" s="141"/>
      <c r="FE105" s="141"/>
      <c r="FF105" s="141"/>
      <c r="FG105" s="141"/>
      <c r="FH105" s="141"/>
      <c r="FI105" s="141"/>
      <c r="FJ105" s="141"/>
      <c r="FK105" s="141"/>
      <c r="FL105" s="141"/>
      <c r="FM105" s="141"/>
      <c r="FN105" s="141"/>
      <c r="FO105" s="141"/>
      <c r="FP105" s="141"/>
      <c r="FQ105" s="141"/>
      <c r="FR105" s="141"/>
      <c r="FS105" s="141"/>
      <c r="FT105" s="141"/>
      <c r="FU105" s="141"/>
      <c r="FV105" s="141"/>
      <c r="FW105" s="141"/>
      <c r="FX105" s="141"/>
      <c r="FY105" s="141"/>
      <c r="FZ105" s="141"/>
      <c r="GA105" s="141"/>
      <c r="GB105" s="141"/>
      <c r="GC105" s="141"/>
      <c r="GD105" s="141"/>
      <c r="GE105" s="141"/>
      <c r="GF105" s="141"/>
      <c r="GG105" s="141"/>
      <c r="GH105" s="141"/>
      <c r="GI105" s="141"/>
      <c r="GJ105" s="141"/>
      <c r="GK105" s="141"/>
      <c r="GL105" s="141"/>
      <c r="GM105" s="141"/>
      <c r="GN105" s="141"/>
      <c r="GO105" s="141"/>
      <c r="GP105" s="141"/>
      <c r="GQ105" s="141"/>
      <c r="GR105" s="141"/>
      <c r="GS105" s="141"/>
      <c r="GT105" s="141"/>
      <c r="GU105" s="141"/>
      <c r="GV105" s="141"/>
      <c r="GW105" s="141"/>
      <c r="GX105" s="141"/>
      <c r="GY105" s="141"/>
      <c r="GZ105" s="141"/>
      <c r="HA105" s="141"/>
      <c r="HB105" s="141"/>
      <c r="HC105" s="141"/>
      <c r="HD105" s="141"/>
      <c r="HE105" s="141"/>
      <c r="HF105" s="141"/>
      <c r="HG105" s="141"/>
      <c r="HH105" s="141"/>
      <c r="HI105" s="141"/>
      <c r="HJ105" s="141"/>
    </row>
    <row r="106" spans="1:218" s="160" customFormat="1" ht="56.5" x14ac:dyDescent="1.05">
      <c r="A106" s="354"/>
      <c r="B106" s="355"/>
      <c r="C106" s="165"/>
      <c r="D106" s="166"/>
      <c r="E106" s="167"/>
      <c r="F106" s="345"/>
      <c r="G106" s="346"/>
      <c r="H106" s="346"/>
      <c r="I106" s="346"/>
      <c r="J106" s="346"/>
      <c r="K106" s="347"/>
      <c r="L106" s="168">
        <f>L103*3200</f>
        <v>0</v>
      </c>
      <c r="M106" s="169">
        <f>M103*71200</f>
        <v>0</v>
      </c>
      <c r="N106" s="168">
        <f>N103*8000</f>
        <v>0</v>
      </c>
      <c r="O106" s="170">
        <f>O103*38400</f>
        <v>0</v>
      </c>
      <c r="P106" s="168">
        <f>P103*68000</f>
        <v>0</v>
      </c>
      <c r="Q106" s="169">
        <f>Q103*4000</f>
        <v>16000</v>
      </c>
      <c r="R106" s="168">
        <f>R103*76000</f>
        <v>0</v>
      </c>
      <c r="S106" s="169">
        <f>S103*84000</f>
        <v>336000</v>
      </c>
      <c r="T106" s="169">
        <f>T103*80000</f>
        <v>160000</v>
      </c>
      <c r="U106" s="169">
        <f>U103*8800</f>
        <v>52800</v>
      </c>
      <c r="V106" s="169">
        <f>V103*84000</f>
        <v>0</v>
      </c>
      <c r="W106" s="169">
        <f>W103*7200</f>
        <v>7200</v>
      </c>
      <c r="X106" s="172">
        <f>X103*6400</f>
        <v>0</v>
      </c>
      <c r="Y106" s="169">
        <f>Y103*8000</f>
        <v>0</v>
      </c>
      <c r="Z106" s="172">
        <f>Z103*6500</f>
        <v>0</v>
      </c>
      <c r="AA106" s="169">
        <f>AA103*6000</f>
        <v>0</v>
      </c>
      <c r="AB106" s="169"/>
      <c r="AC106" s="169"/>
      <c r="AD106" s="168">
        <f>0*76000</f>
        <v>0</v>
      </c>
      <c r="AE106" s="173"/>
      <c r="AF106" s="168">
        <f>SUM(L106:AD106)</f>
        <v>572000</v>
      </c>
      <c r="AG106" s="146"/>
      <c r="AH106" s="196"/>
    </row>
    <row r="107" spans="1:218" s="117" customFormat="1" ht="56.5" x14ac:dyDescent="1.05">
      <c r="A107" s="371" t="s">
        <v>0</v>
      </c>
      <c r="B107" s="371"/>
      <c r="C107" s="110" t="s">
        <v>1</v>
      </c>
      <c r="D107" s="110" t="s">
        <v>2</v>
      </c>
      <c r="E107" s="110"/>
      <c r="F107" s="110"/>
      <c r="G107" s="110"/>
      <c r="H107" s="110"/>
      <c r="I107" s="110"/>
      <c r="J107" s="110"/>
      <c r="K107" s="110"/>
      <c r="L107" s="111"/>
      <c r="M107" s="112"/>
      <c r="N107" s="113"/>
      <c r="O107" s="114"/>
      <c r="P107" s="111"/>
      <c r="Q107" s="112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4"/>
      <c r="AG107" s="115"/>
      <c r="AH107" s="115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</row>
    <row r="108" spans="1:218" s="117" customFormat="1" ht="58" x14ac:dyDescent="1.05">
      <c r="A108" s="372" t="s">
        <v>3</v>
      </c>
      <c r="B108" s="372"/>
      <c r="C108" s="110" t="s">
        <v>1</v>
      </c>
      <c r="D108" s="175" t="s">
        <v>65</v>
      </c>
      <c r="E108" s="110"/>
      <c r="F108" s="110"/>
      <c r="G108" s="110"/>
      <c r="H108" s="110"/>
      <c r="I108" s="372" t="s">
        <v>590</v>
      </c>
      <c r="J108" s="372"/>
      <c r="K108" s="372"/>
      <c r="L108" s="372"/>
      <c r="M108" s="372"/>
      <c r="N108" s="372"/>
      <c r="O108" s="372"/>
      <c r="P108" s="372"/>
      <c r="Q108" s="372"/>
      <c r="R108" s="372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5"/>
      <c r="AH108" s="115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</row>
    <row r="109" spans="1:218" s="117" customFormat="1" ht="58" x14ac:dyDescent="1.05">
      <c r="A109" s="373" t="s">
        <v>4</v>
      </c>
      <c r="B109" s="373"/>
      <c r="C109" s="110" t="s">
        <v>1</v>
      </c>
      <c r="D109" s="176" t="s">
        <v>39</v>
      </c>
      <c r="E109" s="118"/>
      <c r="F109" s="110"/>
      <c r="G109" s="118"/>
      <c r="H109" s="118"/>
      <c r="I109" s="119"/>
      <c r="J109" s="119"/>
      <c r="K109" s="119"/>
      <c r="L109" s="120"/>
      <c r="M109" s="112"/>
      <c r="N109" s="113"/>
      <c r="O109" s="120"/>
      <c r="P109" s="120"/>
      <c r="Q109" s="112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14"/>
      <c r="AG109" s="115"/>
      <c r="AH109" s="115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</row>
    <row r="110" spans="1:218" s="124" customFormat="1" ht="56.5" x14ac:dyDescent="1.05">
      <c r="A110" s="363" t="s">
        <v>5</v>
      </c>
      <c r="B110" s="363" t="s">
        <v>6</v>
      </c>
      <c r="C110" s="374" t="s">
        <v>7</v>
      </c>
      <c r="D110" s="375"/>
      <c r="E110" s="121" t="s">
        <v>8</v>
      </c>
      <c r="F110" s="376" t="s">
        <v>9</v>
      </c>
      <c r="G110" s="377"/>
      <c r="H110" s="377"/>
      <c r="I110" s="377"/>
      <c r="J110" s="377"/>
      <c r="K110" s="378"/>
      <c r="L110" s="379" t="s">
        <v>10</v>
      </c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1"/>
      <c r="AE110" s="360" t="s">
        <v>11</v>
      </c>
      <c r="AF110" s="360" t="s">
        <v>12</v>
      </c>
      <c r="AG110" s="122"/>
      <c r="AH110" s="122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  <c r="CM110" s="123"/>
      <c r="CN110" s="123"/>
      <c r="CO110" s="123"/>
      <c r="CP110" s="123"/>
      <c r="CQ110" s="123"/>
      <c r="CR110" s="123"/>
      <c r="CS110" s="123"/>
      <c r="CT110" s="123"/>
      <c r="CU110" s="123"/>
      <c r="CV110" s="123"/>
      <c r="CW110" s="123"/>
      <c r="CX110" s="123"/>
      <c r="CY110" s="123"/>
      <c r="CZ110" s="123"/>
      <c r="DA110" s="123"/>
      <c r="DB110" s="123"/>
      <c r="DC110" s="123"/>
      <c r="DD110" s="123"/>
      <c r="DE110" s="123"/>
      <c r="DF110" s="123"/>
      <c r="DG110" s="123"/>
      <c r="DH110" s="123"/>
      <c r="DI110" s="123"/>
      <c r="DJ110" s="123"/>
      <c r="DK110" s="123"/>
      <c r="DL110" s="123"/>
      <c r="DM110" s="123"/>
      <c r="DN110" s="123"/>
      <c r="DO110" s="123"/>
      <c r="DP110" s="123"/>
      <c r="DQ110" s="123"/>
      <c r="DR110" s="123"/>
      <c r="DS110" s="123"/>
      <c r="DT110" s="123"/>
      <c r="DU110" s="123"/>
      <c r="DV110" s="123"/>
      <c r="DW110" s="123"/>
      <c r="DX110" s="123"/>
      <c r="DY110" s="123"/>
      <c r="DZ110" s="123"/>
      <c r="EA110" s="123"/>
      <c r="EB110" s="123"/>
      <c r="EC110" s="123"/>
      <c r="ED110" s="123"/>
      <c r="EE110" s="123"/>
      <c r="EF110" s="123"/>
      <c r="EG110" s="123"/>
      <c r="EH110" s="123"/>
      <c r="EI110" s="123"/>
      <c r="EJ110" s="123"/>
      <c r="EK110" s="123"/>
      <c r="EL110" s="123"/>
      <c r="EM110" s="123"/>
      <c r="EN110" s="123"/>
      <c r="EO110" s="123"/>
      <c r="EP110" s="123"/>
      <c r="EQ110" s="123"/>
      <c r="ER110" s="123"/>
      <c r="ES110" s="123"/>
      <c r="ET110" s="123"/>
      <c r="EU110" s="123"/>
      <c r="EV110" s="123"/>
      <c r="EW110" s="123"/>
      <c r="EX110" s="123"/>
      <c r="EY110" s="123"/>
      <c r="EZ110" s="123"/>
      <c r="FA110" s="123"/>
      <c r="FB110" s="123"/>
      <c r="FC110" s="123"/>
      <c r="FD110" s="123"/>
      <c r="FE110" s="123"/>
      <c r="FF110" s="123"/>
      <c r="FG110" s="123"/>
      <c r="FH110" s="123"/>
      <c r="FI110" s="123"/>
      <c r="FJ110" s="123"/>
      <c r="FK110" s="123"/>
      <c r="FL110" s="123"/>
      <c r="FM110" s="123"/>
      <c r="FN110" s="123"/>
      <c r="FO110" s="123"/>
      <c r="FP110" s="123"/>
      <c r="FQ110" s="123"/>
      <c r="FR110" s="123"/>
      <c r="FS110" s="123"/>
      <c r="FT110" s="123"/>
      <c r="FU110" s="123"/>
      <c r="FV110" s="123"/>
      <c r="FW110" s="123"/>
      <c r="FX110" s="123"/>
      <c r="FY110" s="123"/>
      <c r="FZ110" s="123"/>
      <c r="GA110" s="123"/>
      <c r="GB110" s="123"/>
      <c r="GC110" s="123"/>
      <c r="GD110" s="123"/>
      <c r="GE110" s="123"/>
      <c r="GF110" s="123"/>
      <c r="GG110" s="123"/>
      <c r="GH110" s="123"/>
      <c r="GI110" s="123"/>
      <c r="GJ110" s="123"/>
      <c r="GK110" s="123"/>
      <c r="GL110" s="123"/>
      <c r="GM110" s="123"/>
      <c r="GN110" s="123"/>
      <c r="GO110" s="123"/>
      <c r="GP110" s="123"/>
      <c r="GQ110" s="123"/>
      <c r="GR110" s="123"/>
      <c r="GS110" s="123"/>
      <c r="GT110" s="123"/>
      <c r="GU110" s="123"/>
      <c r="GV110" s="123"/>
      <c r="GW110" s="123"/>
      <c r="GX110" s="123"/>
      <c r="GY110" s="123"/>
      <c r="GZ110" s="123"/>
      <c r="HA110" s="123"/>
      <c r="HB110" s="123"/>
      <c r="HC110" s="123"/>
      <c r="HD110" s="123"/>
      <c r="HE110" s="123"/>
      <c r="HF110" s="123"/>
      <c r="HG110" s="123"/>
      <c r="HH110" s="123"/>
      <c r="HI110" s="123"/>
      <c r="HJ110" s="123"/>
    </row>
    <row r="111" spans="1:218" s="124" customFormat="1" ht="45.75" customHeight="1" x14ac:dyDescent="1.05">
      <c r="A111" s="365"/>
      <c r="B111" s="365"/>
      <c r="C111" s="363" t="s">
        <v>13</v>
      </c>
      <c r="D111" s="363" t="s">
        <v>14</v>
      </c>
      <c r="E111" s="365" t="s">
        <v>15</v>
      </c>
      <c r="F111" s="366" t="s">
        <v>16</v>
      </c>
      <c r="G111" s="367"/>
      <c r="H111" s="367"/>
      <c r="I111" s="367"/>
      <c r="J111" s="367"/>
      <c r="K111" s="368"/>
      <c r="L111" s="360" t="s">
        <v>17</v>
      </c>
      <c r="M111" s="360" t="s">
        <v>45</v>
      </c>
      <c r="N111" s="360" t="s">
        <v>604</v>
      </c>
      <c r="O111" s="360" t="s">
        <v>47</v>
      </c>
      <c r="P111" s="360" t="s">
        <v>50</v>
      </c>
      <c r="Q111" s="360" t="s">
        <v>327</v>
      </c>
      <c r="R111" s="360" t="s">
        <v>54</v>
      </c>
      <c r="S111" s="369" t="s">
        <v>56</v>
      </c>
      <c r="T111" s="369" t="s">
        <v>59</v>
      </c>
      <c r="U111" s="360" t="s">
        <v>493</v>
      </c>
      <c r="V111" s="360" t="s">
        <v>194</v>
      </c>
      <c r="W111" s="360" t="s">
        <v>169</v>
      </c>
      <c r="X111" s="360" t="s">
        <v>613</v>
      </c>
      <c r="Y111" s="360" t="s">
        <v>646</v>
      </c>
      <c r="Z111" s="360" t="s">
        <v>312</v>
      </c>
      <c r="AA111" s="360" t="s">
        <v>610</v>
      </c>
      <c r="AB111" s="360" t="s">
        <v>111</v>
      </c>
      <c r="AC111" s="360" t="s">
        <v>535</v>
      </c>
      <c r="AD111" s="360" t="s">
        <v>66</v>
      </c>
      <c r="AE111" s="361"/>
      <c r="AF111" s="361"/>
      <c r="AG111" s="122"/>
      <c r="AH111" s="122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3"/>
      <c r="CZ111" s="123"/>
      <c r="DA111" s="123"/>
      <c r="DB111" s="123"/>
      <c r="DC111" s="123"/>
      <c r="DD111" s="123"/>
      <c r="DE111" s="123"/>
      <c r="DF111" s="123"/>
      <c r="DG111" s="123"/>
      <c r="DH111" s="123"/>
      <c r="DI111" s="123"/>
      <c r="DJ111" s="123"/>
      <c r="DK111" s="123"/>
      <c r="DL111" s="123"/>
      <c r="DM111" s="123"/>
      <c r="DN111" s="123"/>
      <c r="DO111" s="123"/>
      <c r="DP111" s="123"/>
      <c r="DQ111" s="123"/>
      <c r="DR111" s="123"/>
      <c r="DS111" s="123"/>
      <c r="DT111" s="123"/>
      <c r="DU111" s="123"/>
      <c r="DV111" s="123"/>
      <c r="DW111" s="123"/>
      <c r="DX111" s="123"/>
      <c r="DY111" s="123"/>
      <c r="DZ111" s="123"/>
      <c r="EA111" s="123"/>
      <c r="EB111" s="123"/>
      <c r="EC111" s="123"/>
      <c r="ED111" s="123"/>
      <c r="EE111" s="123"/>
      <c r="EF111" s="123"/>
      <c r="EG111" s="123"/>
      <c r="EH111" s="123"/>
      <c r="EI111" s="123"/>
      <c r="EJ111" s="123"/>
      <c r="EK111" s="123"/>
      <c r="EL111" s="123"/>
      <c r="EM111" s="123"/>
      <c r="EN111" s="123"/>
      <c r="EO111" s="123"/>
      <c r="EP111" s="123"/>
      <c r="EQ111" s="123"/>
      <c r="ER111" s="123"/>
      <c r="ES111" s="123"/>
      <c r="ET111" s="123"/>
      <c r="EU111" s="123"/>
      <c r="EV111" s="123"/>
      <c r="EW111" s="123"/>
      <c r="EX111" s="123"/>
      <c r="EY111" s="123"/>
      <c r="EZ111" s="123"/>
      <c r="FA111" s="123"/>
      <c r="FB111" s="123"/>
      <c r="FC111" s="123"/>
      <c r="FD111" s="123"/>
      <c r="FE111" s="123"/>
      <c r="FF111" s="123"/>
      <c r="FG111" s="123"/>
      <c r="FH111" s="123"/>
      <c r="FI111" s="123"/>
      <c r="FJ111" s="123"/>
      <c r="FK111" s="123"/>
      <c r="FL111" s="123"/>
      <c r="FM111" s="123"/>
      <c r="FN111" s="123"/>
      <c r="FO111" s="123"/>
      <c r="FP111" s="123"/>
      <c r="FQ111" s="123"/>
      <c r="FR111" s="123"/>
      <c r="FS111" s="123"/>
      <c r="FT111" s="123"/>
      <c r="FU111" s="123"/>
      <c r="FV111" s="123"/>
      <c r="FW111" s="123"/>
      <c r="FX111" s="123"/>
      <c r="FY111" s="123"/>
      <c r="FZ111" s="123"/>
      <c r="GA111" s="123"/>
      <c r="GB111" s="123"/>
      <c r="GC111" s="123"/>
      <c r="GD111" s="123"/>
      <c r="GE111" s="123"/>
      <c r="GF111" s="123"/>
      <c r="GG111" s="123"/>
      <c r="GH111" s="123"/>
      <c r="GI111" s="123"/>
      <c r="GJ111" s="123"/>
      <c r="GK111" s="123"/>
      <c r="GL111" s="123"/>
      <c r="GM111" s="123"/>
      <c r="GN111" s="123"/>
      <c r="GO111" s="123"/>
      <c r="GP111" s="123"/>
      <c r="GQ111" s="123"/>
      <c r="GR111" s="123"/>
      <c r="GS111" s="123"/>
      <c r="GT111" s="123"/>
      <c r="GU111" s="123"/>
      <c r="GV111" s="123"/>
      <c r="GW111" s="123"/>
      <c r="GX111" s="123"/>
      <c r="GY111" s="123"/>
      <c r="GZ111" s="123"/>
      <c r="HA111" s="123"/>
      <c r="HB111" s="123"/>
      <c r="HC111" s="123"/>
      <c r="HD111" s="123"/>
      <c r="HE111" s="123"/>
      <c r="HF111" s="123"/>
      <c r="HG111" s="123"/>
      <c r="HH111" s="123"/>
      <c r="HI111" s="123"/>
      <c r="HJ111" s="123"/>
    </row>
    <row r="112" spans="1:218" s="124" customFormat="1" ht="210" customHeight="1" x14ac:dyDescent="1.05">
      <c r="A112" s="364"/>
      <c r="B112" s="364"/>
      <c r="C112" s="364"/>
      <c r="D112" s="364"/>
      <c r="E112" s="364"/>
      <c r="F112" s="125" t="s">
        <v>20</v>
      </c>
      <c r="G112" s="125" t="s">
        <v>21</v>
      </c>
      <c r="H112" s="125" t="s">
        <v>20</v>
      </c>
      <c r="I112" s="125" t="s">
        <v>21</v>
      </c>
      <c r="J112" s="125" t="s">
        <v>20</v>
      </c>
      <c r="K112" s="125" t="s">
        <v>21</v>
      </c>
      <c r="L112" s="362"/>
      <c r="M112" s="362"/>
      <c r="N112" s="362"/>
      <c r="O112" s="362"/>
      <c r="P112" s="362"/>
      <c r="Q112" s="362"/>
      <c r="R112" s="362"/>
      <c r="S112" s="370"/>
      <c r="T112" s="370"/>
      <c r="U112" s="362"/>
      <c r="V112" s="362"/>
      <c r="W112" s="362"/>
      <c r="X112" s="362"/>
      <c r="Y112" s="362"/>
      <c r="Z112" s="362"/>
      <c r="AA112" s="362"/>
      <c r="AB112" s="362"/>
      <c r="AC112" s="362"/>
      <c r="AD112" s="362"/>
      <c r="AE112" s="362"/>
      <c r="AF112" s="362"/>
      <c r="AG112" s="122"/>
      <c r="AH112" s="122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3"/>
      <c r="CZ112" s="123"/>
      <c r="DA112" s="123"/>
      <c r="DB112" s="123"/>
      <c r="DC112" s="123"/>
      <c r="DD112" s="123"/>
      <c r="DE112" s="123"/>
      <c r="DF112" s="123"/>
      <c r="DG112" s="123"/>
      <c r="DH112" s="123"/>
      <c r="DI112" s="123"/>
      <c r="DJ112" s="123"/>
      <c r="DK112" s="123"/>
      <c r="DL112" s="123"/>
      <c r="DM112" s="123"/>
      <c r="DN112" s="123"/>
      <c r="DO112" s="123"/>
      <c r="DP112" s="123"/>
      <c r="DQ112" s="123"/>
      <c r="DR112" s="123"/>
      <c r="DS112" s="123"/>
      <c r="DT112" s="123"/>
      <c r="DU112" s="123"/>
      <c r="DV112" s="123"/>
      <c r="DW112" s="123"/>
      <c r="DX112" s="123"/>
      <c r="DY112" s="123"/>
      <c r="DZ112" s="123"/>
      <c r="EA112" s="123"/>
      <c r="EB112" s="123"/>
      <c r="EC112" s="123"/>
      <c r="ED112" s="123"/>
      <c r="EE112" s="123"/>
      <c r="EF112" s="123"/>
      <c r="EG112" s="123"/>
      <c r="EH112" s="123"/>
      <c r="EI112" s="123"/>
      <c r="EJ112" s="123"/>
      <c r="EK112" s="123"/>
      <c r="EL112" s="123"/>
      <c r="EM112" s="123"/>
      <c r="EN112" s="123"/>
      <c r="EO112" s="123"/>
      <c r="EP112" s="123"/>
      <c r="EQ112" s="123"/>
      <c r="ER112" s="123"/>
      <c r="ES112" s="123"/>
      <c r="ET112" s="123"/>
      <c r="EU112" s="123"/>
      <c r="EV112" s="123"/>
      <c r="EW112" s="123"/>
      <c r="EX112" s="123"/>
      <c r="EY112" s="123"/>
      <c r="EZ112" s="123"/>
      <c r="FA112" s="123"/>
      <c r="FB112" s="123"/>
      <c r="FC112" s="123"/>
      <c r="FD112" s="123"/>
      <c r="FE112" s="123"/>
      <c r="FF112" s="123"/>
      <c r="FG112" s="123"/>
      <c r="FH112" s="123"/>
      <c r="FI112" s="123"/>
      <c r="FJ112" s="123"/>
      <c r="FK112" s="123"/>
      <c r="FL112" s="123"/>
      <c r="FM112" s="123"/>
      <c r="FN112" s="123"/>
      <c r="FO112" s="123"/>
      <c r="FP112" s="123"/>
      <c r="FQ112" s="123"/>
      <c r="FR112" s="123"/>
      <c r="FS112" s="123"/>
      <c r="FT112" s="123"/>
      <c r="FU112" s="123"/>
      <c r="FV112" s="123"/>
      <c r="FW112" s="123"/>
      <c r="FX112" s="123"/>
      <c r="FY112" s="123"/>
      <c r="FZ112" s="123"/>
      <c r="GA112" s="123"/>
      <c r="GB112" s="123"/>
      <c r="GC112" s="123"/>
      <c r="GD112" s="123"/>
      <c r="GE112" s="123"/>
      <c r="GF112" s="123"/>
      <c r="GG112" s="123"/>
      <c r="GH112" s="123"/>
      <c r="GI112" s="123"/>
      <c r="GJ112" s="123"/>
      <c r="GK112" s="123"/>
      <c r="GL112" s="123"/>
      <c r="GM112" s="123"/>
      <c r="GN112" s="123"/>
      <c r="GO112" s="123"/>
      <c r="GP112" s="123"/>
      <c r="GQ112" s="123"/>
      <c r="GR112" s="123"/>
      <c r="GS112" s="123"/>
      <c r="GT112" s="123"/>
      <c r="GU112" s="123"/>
      <c r="GV112" s="123"/>
      <c r="GW112" s="123"/>
      <c r="GX112" s="123"/>
      <c r="GY112" s="123"/>
      <c r="GZ112" s="123"/>
      <c r="HA112" s="123"/>
      <c r="HB112" s="123"/>
      <c r="HC112" s="123"/>
      <c r="HD112" s="123"/>
      <c r="HE112" s="123"/>
      <c r="HF112" s="123"/>
      <c r="HG112" s="123"/>
      <c r="HH112" s="123"/>
      <c r="HI112" s="123"/>
      <c r="HJ112" s="123"/>
    </row>
    <row r="113" spans="1:218" s="124" customFormat="1" ht="56.5" x14ac:dyDescent="1.05">
      <c r="A113" s="126"/>
      <c r="B113" s="127"/>
      <c r="C113" s="127"/>
      <c r="D113" s="126"/>
      <c r="E113" s="126"/>
      <c r="F113" s="128"/>
      <c r="G113" s="128"/>
      <c r="H113" s="128"/>
      <c r="I113" s="128"/>
      <c r="J113" s="128"/>
      <c r="K113" s="128"/>
      <c r="L113" s="129">
        <v>3200</v>
      </c>
      <c r="M113" s="130">
        <v>4000</v>
      </c>
      <c r="N113" s="129">
        <v>37600</v>
      </c>
      <c r="O113" s="129">
        <v>38400</v>
      </c>
      <c r="P113" s="129">
        <v>8800</v>
      </c>
      <c r="Q113" s="130">
        <v>9600</v>
      </c>
      <c r="R113" s="129">
        <v>76000</v>
      </c>
      <c r="S113" s="130">
        <v>84000</v>
      </c>
      <c r="T113" s="130">
        <v>80000</v>
      </c>
      <c r="U113" s="130">
        <v>63200</v>
      </c>
      <c r="V113" s="131">
        <v>6400</v>
      </c>
      <c r="W113" s="130">
        <v>5600</v>
      </c>
      <c r="X113" s="131">
        <v>70400</v>
      </c>
      <c r="Y113" s="130">
        <v>23200</v>
      </c>
      <c r="Z113" s="131">
        <v>8000</v>
      </c>
      <c r="AA113" s="130">
        <v>71200</v>
      </c>
      <c r="AB113" s="130">
        <v>84000</v>
      </c>
      <c r="AC113" s="129">
        <v>76000</v>
      </c>
      <c r="AD113" s="129">
        <v>76000</v>
      </c>
      <c r="AE113" s="132"/>
      <c r="AF113" s="126"/>
      <c r="AG113" s="122"/>
      <c r="AH113" s="122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23"/>
      <c r="CJ113" s="123"/>
      <c r="CK113" s="123"/>
      <c r="CL113" s="123"/>
      <c r="CM113" s="123"/>
      <c r="CN113" s="123"/>
      <c r="CO113" s="123"/>
      <c r="CP113" s="123"/>
      <c r="CQ113" s="123"/>
      <c r="CR113" s="123"/>
      <c r="CS113" s="123"/>
      <c r="CT113" s="123"/>
      <c r="CU113" s="123"/>
      <c r="CV113" s="123"/>
      <c r="CW113" s="123"/>
      <c r="CX113" s="123"/>
      <c r="CY113" s="123"/>
      <c r="CZ113" s="123"/>
      <c r="DA113" s="123"/>
      <c r="DB113" s="123"/>
      <c r="DC113" s="123"/>
      <c r="DD113" s="123"/>
      <c r="DE113" s="123"/>
      <c r="DF113" s="123"/>
      <c r="DG113" s="123"/>
      <c r="DH113" s="123"/>
      <c r="DI113" s="123"/>
      <c r="DJ113" s="123"/>
      <c r="DK113" s="123"/>
      <c r="DL113" s="123"/>
      <c r="DM113" s="123"/>
      <c r="DN113" s="123"/>
      <c r="DO113" s="123"/>
      <c r="DP113" s="123"/>
      <c r="DQ113" s="123"/>
      <c r="DR113" s="123"/>
      <c r="DS113" s="123"/>
      <c r="DT113" s="123"/>
      <c r="DU113" s="123"/>
      <c r="DV113" s="123"/>
      <c r="DW113" s="123"/>
      <c r="DX113" s="123"/>
      <c r="DY113" s="123"/>
      <c r="DZ113" s="123"/>
      <c r="EA113" s="123"/>
      <c r="EB113" s="123"/>
      <c r="EC113" s="123"/>
      <c r="ED113" s="123"/>
      <c r="EE113" s="123"/>
      <c r="EF113" s="123"/>
      <c r="EG113" s="123"/>
      <c r="EH113" s="123"/>
      <c r="EI113" s="123"/>
      <c r="EJ113" s="123"/>
      <c r="EK113" s="123"/>
      <c r="EL113" s="123"/>
      <c r="EM113" s="123"/>
      <c r="EN113" s="123"/>
      <c r="EO113" s="123"/>
      <c r="EP113" s="123"/>
      <c r="EQ113" s="123"/>
      <c r="ER113" s="123"/>
      <c r="ES113" s="123"/>
      <c r="ET113" s="123"/>
      <c r="EU113" s="123"/>
      <c r="EV113" s="123"/>
      <c r="EW113" s="123"/>
      <c r="EX113" s="123"/>
      <c r="EY113" s="123"/>
      <c r="EZ113" s="123"/>
      <c r="FA113" s="123"/>
      <c r="FB113" s="123"/>
      <c r="FC113" s="123"/>
      <c r="FD113" s="123"/>
      <c r="FE113" s="123"/>
      <c r="FF113" s="123"/>
      <c r="FG113" s="123"/>
      <c r="FH113" s="123"/>
      <c r="FI113" s="123"/>
      <c r="FJ113" s="123"/>
      <c r="FK113" s="123"/>
      <c r="FL113" s="123"/>
      <c r="FM113" s="123"/>
      <c r="FN113" s="123"/>
      <c r="FO113" s="123"/>
      <c r="FP113" s="123"/>
      <c r="FQ113" s="123"/>
      <c r="FR113" s="123"/>
      <c r="FS113" s="123"/>
      <c r="FT113" s="123"/>
      <c r="FU113" s="123"/>
      <c r="FV113" s="123"/>
      <c r="FW113" s="123"/>
      <c r="FX113" s="123"/>
      <c r="FY113" s="123"/>
      <c r="FZ113" s="123"/>
      <c r="GA113" s="123"/>
      <c r="GB113" s="123"/>
      <c r="GC113" s="123"/>
      <c r="GD113" s="123"/>
      <c r="GE113" s="123"/>
      <c r="GF113" s="123"/>
      <c r="GG113" s="123"/>
      <c r="GH113" s="123"/>
      <c r="GI113" s="123"/>
      <c r="GJ113" s="123"/>
      <c r="GK113" s="123"/>
      <c r="GL113" s="123"/>
      <c r="GM113" s="123"/>
      <c r="GN113" s="123"/>
      <c r="GO113" s="123"/>
      <c r="GP113" s="123"/>
      <c r="GQ113" s="123"/>
      <c r="GR113" s="123"/>
      <c r="GS113" s="123"/>
      <c r="GT113" s="123"/>
      <c r="GU113" s="123"/>
      <c r="GV113" s="123"/>
      <c r="GW113" s="123"/>
      <c r="GX113" s="123"/>
      <c r="GY113" s="123"/>
      <c r="GZ113" s="123"/>
      <c r="HA113" s="123"/>
      <c r="HB113" s="123"/>
      <c r="HC113" s="123"/>
      <c r="HD113" s="123"/>
      <c r="HE113" s="123"/>
      <c r="HF113" s="123"/>
      <c r="HG113" s="123"/>
      <c r="HH113" s="123"/>
      <c r="HI113" s="123"/>
      <c r="HJ113" s="123"/>
    </row>
    <row r="114" spans="1:218" s="141" customFormat="1" ht="180" customHeight="1" x14ac:dyDescent="1.05">
      <c r="A114" s="142">
        <v>25</v>
      </c>
      <c r="B114" s="134" t="s">
        <v>584</v>
      </c>
      <c r="C114" s="135">
        <v>217585</v>
      </c>
      <c r="D114" s="142">
        <v>217783</v>
      </c>
      <c r="E114" s="142"/>
      <c r="F114" s="143">
        <v>7</v>
      </c>
      <c r="G114" s="143">
        <v>12</v>
      </c>
      <c r="H114" s="143">
        <v>13</v>
      </c>
      <c r="I114" s="143">
        <v>17</v>
      </c>
      <c r="J114" s="143"/>
      <c r="K114" s="143"/>
      <c r="L114" s="144"/>
      <c r="M114" s="145"/>
      <c r="N114" s="149"/>
      <c r="O114" s="148"/>
      <c r="P114" s="144"/>
      <c r="Q114" s="145"/>
      <c r="R114" s="144">
        <v>2</v>
      </c>
      <c r="S114" s="144">
        <v>1</v>
      </c>
      <c r="T114" s="145"/>
      <c r="U114" s="145">
        <v>2</v>
      </c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4" t="s">
        <v>789</v>
      </c>
      <c r="AG114" s="146">
        <f t="shared" ref="AG114:AG119" si="12">D114-C114</f>
        <v>198</v>
      </c>
      <c r="AH114" s="146">
        <v>198</v>
      </c>
    </row>
    <row r="115" spans="1:218" s="141" customFormat="1" ht="100" customHeight="1" x14ac:dyDescent="1.05">
      <c r="A115" s="142">
        <v>26</v>
      </c>
      <c r="B115" s="134" t="s">
        <v>585</v>
      </c>
      <c r="C115" s="142">
        <v>217783</v>
      </c>
      <c r="D115" s="142">
        <v>218098</v>
      </c>
      <c r="E115" s="142"/>
      <c r="F115" s="143">
        <v>7</v>
      </c>
      <c r="G115" s="143">
        <v>12</v>
      </c>
      <c r="H115" s="143">
        <v>13</v>
      </c>
      <c r="I115" s="143">
        <v>17</v>
      </c>
      <c r="J115" s="143"/>
      <c r="K115" s="143"/>
      <c r="L115" s="144"/>
      <c r="M115" s="145"/>
      <c r="N115" s="149"/>
      <c r="O115" s="148"/>
      <c r="P115" s="144">
        <v>6</v>
      </c>
      <c r="Q115" s="145"/>
      <c r="R115" s="144"/>
      <c r="S115" s="144">
        <v>1</v>
      </c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4" t="s">
        <v>733</v>
      </c>
      <c r="AG115" s="146">
        <f t="shared" si="12"/>
        <v>315</v>
      </c>
      <c r="AH115" s="146">
        <v>315</v>
      </c>
    </row>
    <row r="116" spans="1:218" s="141" customFormat="1" ht="100" customHeight="1" x14ac:dyDescent="1.05">
      <c r="A116" s="142">
        <v>27</v>
      </c>
      <c r="B116" s="134" t="s">
        <v>586</v>
      </c>
      <c r="C116" s="142">
        <v>218098</v>
      </c>
      <c r="D116" s="142">
        <v>218300</v>
      </c>
      <c r="E116" s="142"/>
      <c r="F116" s="143">
        <v>7</v>
      </c>
      <c r="G116" s="143">
        <v>12</v>
      </c>
      <c r="H116" s="143">
        <v>13</v>
      </c>
      <c r="I116" s="143">
        <v>17</v>
      </c>
      <c r="J116" s="143"/>
      <c r="K116" s="143"/>
      <c r="L116" s="144"/>
      <c r="M116" s="145"/>
      <c r="N116" s="149"/>
      <c r="O116" s="148"/>
      <c r="P116" s="144"/>
      <c r="Q116" s="145"/>
      <c r="R116" s="144"/>
      <c r="S116" s="144">
        <v>1</v>
      </c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4" t="s">
        <v>739</v>
      </c>
      <c r="AG116" s="146">
        <f t="shared" si="12"/>
        <v>202</v>
      </c>
      <c r="AH116" s="146">
        <v>202</v>
      </c>
    </row>
    <row r="117" spans="1:218" s="141" customFormat="1" ht="100" customHeight="1" x14ac:dyDescent="1.05">
      <c r="A117" s="142">
        <v>28</v>
      </c>
      <c r="B117" s="134" t="s">
        <v>587</v>
      </c>
      <c r="C117" s="142">
        <v>218300</v>
      </c>
      <c r="D117" s="142">
        <v>218704</v>
      </c>
      <c r="E117" s="142"/>
      <c r="F117" s="143">
        <v>7</v>
      </c>
      <c r="G117" s="143">
        <v>12</v>
      </c>
      <c r="H117" s="143">
        <v>13</v>
      </c>
      <c r="I117" s="143">
        <v>17</v>
      </c>
      <c r="J117" s="143"/>
      <c r="K117" s="143"/>
      <c r="L117" s="144"/>
      <c r="M117" s="145"/>
      <c r="N117" s="149"/>
      <c r="O117" s="148"/>
      <c r="P117" s="144"/>
      <c r="Q117" s="145"/>
      <c r="R117" s="144">
        <v>1</v>
      </c>
      <c r="S117" s="144">
        <v>1</v>
      </c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4" t="s">
        <v>742</v>
      </c>
      <c r="AG117" s="146">
        <f t="shared" si="12"/>
        <v>404</v>
      </c>
      <c r="AH117" s="146">
        <v>404</v>
      </c>
    </row>
    <row r="118" spans="1:218" s="141" customFormat="1" ht="100" customHeight="1" x14ac:dyDescent="1.05">
      <c r="A118" s="142">
        <v>29</v>
      </c>
      <c r="B118" s="134" t="s">
        <v>588</v>
      </c>
      <c r="C118" s="142">
        <v>218704</v>
      </c>
      <c r="D118" s="142">
        <v>219118</v>
      </c>
      <c r="E118" s="142"/>
      <c r="F118" s="143">
        <v>7</v>
      </c>
      <c r="G118" s="143">
        <v>12</v>
      </c>
      <c r="H118" s="143">
        <v>13</v>
      </c>
      <c r="I118" s="143">
        <v>17</v>
      </c>
      <c r="J118" s="143"/>
      <c r="K118" s="143"/>
      <c r="L118" s="144"/>
      <c r="M118" s="145"/>
      <c r="N118" s="149"/>
      <c r="O118" s="148"/>
      <c r="P118" s="144"/>
      <c r="Q118" s="145"/>
      <c r="R118" s="144"/>
      <c r="S118" s="144"/>
      <c r="T118" s="145">
        <v>2</v>
      </c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4" t="s">
        <v>747</v>
      </c>
      <c r="AG118" s="146">
        <f t="shared" si="12"/>
        <v>414</v>
      </c>
      <c r="AH118" s="146">
        <v>414</v>
      </c>
    </row>
    <row r="119" spans="1:218" s="141" customFormat="1" ht="100" customHeight="1" thickBot="1" x14ac:dyDescent="1.1000000000000001">
      <c r="A119" s="142">
        <v>30</v>
      </c>
      <c r="B119" s="134" t="s">
        <v>589</v>
      </c>
      <c r="C119" s="142">
        <v>219118</v>
      </c>
      <c r="D119" s="135">
        <v>219243</v>
      </c>
      <c r="E119" s="142"/>
      <c r="F119" s="143">
        <v>7</v>
      </c>
      <c r="G119" s="143">
        <v>12</v>
      </c>
      <c r="H119" s="143"/>
      <c r="I119" s="143"/>
      <c r="J119" s="143"/>
      <c r="K119" s="143"/>
      <c r="L119" s="144"/>
      <c r="M119" s="145"/>
      <c r="N119" s="145"/>
      <c r="O119" s="145"/>
      <c r="P119" s="144">
        <v>6</v>
      </c>
      <c r="Q119" s="145"/>
      <c r="R119" s="144"/>
      <c r="S119" s="144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4" t="s">
        <v>325</v>
      </c>
      <c r="AG119" s="146">
        <f t="shared" si="12"/>
        <v>125</v>
      </c>
      <c r="AH119" s="146">
        <v>125</v>
      </c>
    </row>
    <row r="120" spans="1:218" s="160" customFormat="1" ht="57.5" thickTop="1" thickBot="1" x14ac:dyDescent="1.1000000000000001">
      <c r="A120" s="350" t="s">
        <v>22</v>
      </c>
      <c r="B120" s="351"/>
      <c r="C120" s="150"/>
      <c r="D120" s="151"/>
      <c r="E120" s="152"/>
      <c r="F120" s="153"/>
      <c r="G120" s="154"/>
      <c r="H120" s="154"/>
      <c r="I120" s="154"/>
      <c r="J120" s="154"/>
      <c r="K120" s="155"/>
      <c r="L120" s="156">
        <f t="shared" ref="L120:AD120" si="13">SUM(L114:L119)</f>
        <v>0</v>
      </c>
      <c r="M120" s="157">
        <f t="shared" si="13"/>
        <v>0</v>
      </c>
      <c r="N120" s="158">
        <f t="shared" si="13"/>
        <v>0</v>
      </c>
      <c r="O120" s="158">
        <f t="shared" si="13"/>
        <v>0</v>
      </c>
      <c r="P120" s="156">
        <f t="shared" si="13"/>
        <v>12</v>
      </c>
      <c r="Q120" s="157">
        <f t="shared" si="13"/>
        <v>0</v>
      </c>
      <c r="R120" s="156">
        <f t="shared" si="13"/>
        <v>3</v>
      </c>
      <c r="S120" s="156">
        <f t="shared" si="13"/>
        <v>4</v>
      </c>
      <c r="T120" s="157">
        <f t="shared" si="13"/>
        <v>2</v>
      </c>
      <c r="U120" s="157">
        <f t="shared" si="13"/>
        <v>2</v>
      </c>
      <c r="V120" s="157">
        <f t="shared" si="13"/>
        <v>0</v>
      </c>
      <c r="W120" s="157">
        <f t="shared" si="13"/>
        <v>0</v>
      </c>
      <c r="X120" s="157">
        <f t="shared" si="13"/>
        <v>0</v>
      </c>
      <c r="Y120" s="157">
        <f t="shared" si="13"/>
        <v>0</v>
      </c>
      <c r="Z120" s="157">
        <f t="shared" si="13"/>
        <v>0</v>
      </c>
      <c r="AA120" s="157">
        <f t="shared" si="13"/>
        <v>0</v>
      </c>
      <c r="AB120" s="157">
        <f t="shared" si="13"/>
        <v>0</v>
      </c>
      <c r="AC120" s="157">
        <f t="shared" si="13"/>
        <v>0</v>
      </c>
      <c r="AD120" s="157">
        <f t="shared" si="13"/>
        <v>0</v>
      </c>
      <c r="AE120" s="156">
        <f>SUM(AE113:AE119)</f>
        <v>0</v>
      </c>
      <c r="AF120" s="156"/>
      <c r="AG120" s="146"/>
      <c r="AH120" s="146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  <c r="BI120" s="141"/>
      <c r="BJ120" s="141"/>
      <c r="BK120" s="141"/>
      <c r="BL120" s="141"/>
      <c r="BM120" s="141"/>
      <c r="BN120" s="141"/>
      <c r="BO120" s="141"/>
      <c r="BP120" s="141"/>
      <c r="BQ120" s="141"/>
      <c r="BR120" s="141"/>
      <c r="BS120" s="141"/>
      <c r="BT120" s="141"/>
      <c r="BU120" s="141"/>
      <c r="BV120" s="141"/>
      <c r="BW120" s="141"/>
      <c r="BX120" s="141"/>
      <c r="BY120" s="141"/>
      <c r="BZ120" s="141"/>
      <c r="CA120" s="141"/>
      <c r="CB120" s="141"/>
      <c r="CC120" s="141"/>
      <c r="CD120" s="141"/>
      <c r="CE120" s="141"/>
      <c r="CF120" s="141"/>
      <c r="CG120" s="141"/>
      <c r="CH120" s="141"/>
      <c r="CI120" s="141"/>
      <c r="CJ120" s="141"/>
      <c r="CK120" s="141"/>
      <c r="CL120" s="141"/>
      <c r="CM120" s="141"/>
      <c r="CN120" s="141"/>
      <c r="CO120" s="141"/>
      <c r="CP120" s="141"/>
      <c r="CQ120" s="141"/>
      <c r="CR120" s="141"/>
      <c r="CS120" s="141"/>
      <c r="CT120" s="141"/>
      <c r="CU120" s="141"/>
      <c r="CV120" s="141"/>
      <c r="CW120" s="141"/>
      <c r="CX120" s="141"/>
      <c r="CY120" s="141"/>
      <c r="CZ120" s="141"/>
      <c r="DA120" s="141"/>
      <c r="DB120" s="141"/>
      <c r="DC120" s="141"/>
      <c r="DD120" s="141"/>
      <c r="DE120" s="141"/>
      <c r="DF120" s="141"/>
      <c r="DG120" s="141"/>
      <c r="DH120" s="141"/>
      <c r="DI120" s="141"/>
      <c r="DJ120" s="141"/>
      <c r="DK120" s="141"/>
      <c r="DL120" s="141"/>
      <c r="DM120" s="141"/>
      <c r="DN120" s="141"/>
      <c r="DO120" s="141"/>
      <c r="DP120" s="141"/>
      <c r="DQ120" s="141"/>
      <c r="DR120" s="141"/>
      <c r="DS120" s="141"/>
      <c r="DT120" s="141"/>
      <c r="DU120" s="141"/>
      <c r="DV120" s="141"/>
      <c r="DW120" s="141"/>
      <c r="DX120" s="141"/>
      <c r="DY120" s="141"/>
      <c r="DZ120" s="141"/>
      <c r="EA120" s="141"/>
      <c r="EB120" s="141"/>
      <c r="EC120" s="141"/>
      <c r="ED120" s="141"/>
      <c r="EE120" s="141"/>
      <c r="EF120" s="141"/>
      <c r="EG120" s="141"/>
      <c r="EH120" s="141"/>
      <c r="EI120" s="141"/>
      <c r="EJ120" s="141"/>
      <c r="EK120" s="141"/>
      <c r="EL120" s="141"/>
      <c r="EM120" s="141"/>
      <c r="EN120" s="141"/>
      <c r="EO120" s="141"/>
      <c r="EP120" s="141"/>
      <c r="EQ120" s="141"/>
      <c r="ER120" s="141"/>
      <c r="ES120" s="141"/>
      <c r="ET120" s="141"/>
      <c r="EU120" s="141"/>
      <c r="EV120" s="141"/>
      <c r="EW120" s="141"/>
      <c r="EX120" s="141"/>
      <c r="EY120" s="141"/>
      <c r="EZ120" s="141"/>
      <c r="FA120" s="141"/>
      <c r="FB120" s="141"/>
      <c r="FC120" s="141"/>
      <c r="FD120" s="141"/>
      <c r="FE120" s="141"/>
      <c r="FF120" s="141"/>
      <c r="FG120" s="141"/>
      <c r="FH120" s="141"/>
      <c r="FI120" s="141"/>
      <c r="FJ120" s="141"/>
      <c r="FK120" s="141"/>
      <c r="FL120" s="141"/>
      <c r="FM120" s="141"/>
      <c r="FN120" s="141"/>
      <c r="FO120" s="141"/>
      <c r="FP120" s="141"/>
      <c r="FQ120" s="141"/>
      <c r="FR120" s="141"/>
      <c r="FS120" s="141"/>
      <c r="FT120" s="141"/>
      <c r="FU120" s="141"/>
      <c r="FV120" s="141"/>
      <c r="FW120" s="141"/>
      <c r="FX120" s="141"/>
      <c r="FY120" s="141"/>
      <c r="FZ120" s="141"/>
      <c r="GA120" s="141"/>
      <c r="GB120" s="141"/>
      <c r="GC120" s="141"/>
      <c r="GD120" s="141"/>
      <c r="GE120" s="141"/>
      <c r="GF120" s="141"/>
      <c r="GG120" s="141"/>
      <c r="GH120" s="141"/>
      <c r="GI120" s="141"/>
      <c r="GJ120" s="141"/>
      <c r="GK120" s="141"/>
      <c r="GL120" s="141"/>
      <c r="GM120" s="141"/>
      <c r="GN120" s="141"/>
      <c r="GO120" s="141"/>
      <c r="GP120" s="141"/>
      <c r="GQ120" s="141"/>
      <c r="GR120" s="141"/>
      <c r="GS120" s="141"/>
      <c r="GT120" s="141"/>
      <c r="GU120" s="141"/>
      <c r="GV120" s="141"/>
      <c r="GW120" s="141"/>
      <c r="GX120" s="141"/>
      <c r="GY120" s="141"/>
      <c r="GZ120" s="141"/>
      <c r="HA120" s="141"/>
      <c r="HB120" s="141"/>
      <c r="HC120" s="141"/>
      <c r="HD120" s="141"/>
      <c r="HE120" s="141"/>
      <c r="HF120" s="141"/>
      <c r="HG120" s="141"/>
      <c r="HH120" s="141"/>
      <c r="HI120" s="141"/>
      <c r="HJ120" s="141"/>
    </row>
    <row r="121" spans="1:218" s="160" customFormat="1" ht="47.25" customHeight="1" thickTop="1" thickBot="1" x14ac:dyDescent="1.1000000000000001">
      <c r="A121" s="352"/>
      <c r="B121" s="353"/>
      <c r="C121" s="161"/>
      <c r="D121" s="162"/>
      <c r="E121" s="163"/>
      <c r="F121" s="356"/>
      <c r="G121" s="357"/>
      <c r="H121" s="357"/>
      <c r="I121" s="357"/>
      <c r="J121" s="357"/>
      <c r="K121" s="162"/>
      <c r="L121" s="348" t="s">
        <v>30</v>
      </c>
      <c r="M121" s="340" t="s">
        <v>46</v>
      </c>
      <c r="N121" s="348" t="s">
        <v>605</v>
      </c>
      <c r="O121" s="340" t="s">
        <v>48</v>
      </c>
      <c r="P121" s="348" t="s">
        <v>34</v>
      </c>
      <c r="Q121" s="348" t="s">
        <v>328</v>
      </c>
      <c r="R121" s="340" t="s">
        <v>53</v>
      </c>
      <c r="S121" s="340" t="s">
        <v>57</v>
      </c>
      <c r="T121" s="340" t="s">
        <v>58</v>
      </c>
      <c r="U121" s="340" t="s">
        <v>494</v>
      </c>
      <c r="V121" s="348" t="s">
        <v>193</v>
      </c>
      <c r="W121" s="348" t="s">
        <v>168</v>
      </c>
      <c r="X121" s="348" t="s">
        <v>614</v>
      </c>
      <c r="Y121" s="340" t="s">
        <v>647</v>
      </c>
      <c r="Z121" s="340" t="s">
        <v>313</v>
      </c>
      <c r="AA121" s="340" t="s">
        <v>611</v>
      </c>
      <c r="AB121" s="340" t="s">
        <v>200</v>
      </c>
      <c r="AC121" s="340" t="s">
        <v>535</v>
      </c>
      <c r="AD121" s="340" t="s">
        <v>405</v>
      </c>
      <c r="AE121" s="342"/>
      <c r="AF121" s="340" t="s">
        <v>23</v>
      </c>
      <c r="AG121" s="146"/>
      <c r="AH121" s="146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/>
      <c r="BK121" s="141"/>
      <c r="BL121" s="141"/>
      <c r="BM121" s="141"/>
      <c r="BN121" s="141"/>
      <c r="BO121" s="141"/>
      <c r="BP121" s="141"/>
      <c r="BQ121" s="141"/>
      <c r="BR121" s="141"/>
      <c r="BS121" s="141"/>
      <c r="BT121" s="141"/>
      <c r="BU121" s="141"/>
      <c r="BV121" s="141"/>
      <c r="BW121" s="141"/>
      <c r="BX121" s="141"/>
      <c r="BY121" s="141"/>
      <c r="BZ121" s="141"/>
      <c r="CA121" s="141"/>
      <c r="CB121" s="141"/>
      <c r="CC121" s="141"/>
      <c r="CD121" s="141"/>
      <c r="CE121" s="141"/>
      <c r="CF121" s="141"/>
      <c r="CG121" s="141"/>
      <c r="CH121" s="141"/>
      <c r="CI121" s="141"/>
      <c r="CJ121" s="141"/>
      <c r="CK121" s="141"/>
      <c r="CL121" s="141"/>
      <c r="CM121" s="141"/>
      <c r="CN121" s="141"/>
      <c r="CO121" s="141"/>
      <c r="CP121" s="141"/>
      <c r="CQ121" s="141"/>
      <c r="CR121" s="141"/>
      <c r="CS121" s="141"/>
      <c r="CT121" s="141"/>
      <c r="CU121" s="141"/>
      <c r="CV121" s="141"/>
      <c r="CW121" s="141"/>
      <c r="CX121" s="141"/>
      <c r="CY121" s="141"/>
      <c r="CZ121" s="141"/>
      <c r="DA121" s="141"/>
      <c r="DB121" s="141"/>
      <c r="DC121" s="141"/>
      <c r="DD121" s="141"/>
      <c r="DE121" s="141"/>
      <c r="DF121" s="141"/>
      <c r="DG121" s="141"/>
      <c r="DH121" s="141"/>
      <c r="DI121" s="141"/>
      <c r="DJ121" s="141"/>
      <c r="DK121" s="141"/>
      <c r="DL121" s="141"/>
      <c r="DM121" s="141"/>
      <c r="DN121" s="141"/>
      <c r="DO121" s="141"/>
      <c r="DP121" s="141"/>
      <c r="DQ121" s="141"/>
      <c r="DR121" s="141"/>
      <c r="DS121" s="141"/>
      <c r="DT121" s="141"/>
      <c r="DU121" s="141"/>
      <c r="DV121" s="141"/>
      <c r="DW121" s="141"/>
      <c r="DX121" s="141"/>
      <c r="DY121" s="141"/>
      <c r="DZ121" s="141"/>
      <c r="EA121" s="141"/>
      <c r="EB121" s="141"/>
      <c r="EC121" s="141"/>
      <c r="ED121" s="141"/>
      <c r="EE121" s="141"/>
      <c r="EF121" s="141"/>
      <c r="EG121" s="141"/>
      <c r="EH121" s="141"/>
      <c r="EI121" s="141"/>
      <c r="EJ121" s="141"/>
      <c r="EK121" s="141"/>
      <c r="EL121" s="141"/>
      <c r="EM121" s="141"/>
      <c r="EN121" s="141"/>
      <c r="EO121" s="141"/>
      <c r="EP121" s="141"/>
      <c r="EQ121" s="141"/>
      <c r="ER121" s="141"/>
      <c r="ES121" s="141"/>
      <c r="ET121" s="141"/>
      <c r="EU121" s="141"/>
      <c r="EV121" s="141"/>
      <c r="EW121" s="141"/>
      <c r="EX121" s="141"/>
      <c r="EY121" s="141"/>
      <c r="EZ121" s="141"/>
      <c r="FA121" s="141"/>
      <c r="FB121" s="141"/>
      <c r="FC121" s="141"/>
      <c r="FD121" s="141"/>
      <c r="FE121" s="141"/>
      <c r="FF121" s="141"/>
      <c r="FG121" s="141"/>
      <c r="FH121" s="141"/>
      <c r="FI121" s="141"/>
      <c r="FJ121" s="141"/>
      <c r="FK121" s="141"/>
      <c r="FL121" s="141"/>
      <c r="FM121" s="141"/>
      <c r="FN121" s="141"/>
      <c r="FO121" s="141"/>
      <c r="FP121" s="141"/>
      <c r="FQ121" s="141"/>
      <c r="FR121" s="141"/>
      <c r="FS121" s="141"/>
      <c r="FT121" s="141"/>
      <c r="FU121" s="141"/>
      <c r="FV121" s="141"/>
      <c r="FW121" s="141"/>
      <c r="FX121" s="141"/>
      <c r="FY121" s="141"/>
      <c r="FZ121" s="141"/>
      <c r="GA121" s="141"/>
      <c r="GB121" s="141"/>
      <c r="GC121" s="141"/>
      <c r="GD121" s="141"/>
      <c r="GE121" s="141"/>
      <c r="GF121" s="141"/>
      <c r="GG121" s="141"/>
      <c r="GH121" s="141"/>
      <c r="GI121" s="141"/>
      <c r="GJ121" s="141"/>
      <c r="GK121" s="141"/>
      <c r="GL121" s="141"/>
      <c r="GM121" s="141"/>
      <c r="GN121" s="141"/>
      <c r="GO121" s="141"/>
      <c r="GP121" s="141"/>
      <c r="GQ121" s="141"/>
      <c r="GR121" s="141"/>
      <c r="GS121" s="141"/>
      <c r="GT121" s="141"/>
      <c r="GU121" s="141"/>
      <c r="GV121" s="141"/>
      <c r="GW121" s="141"/>
      <c r="GX121" s="141"/>
      <c r="GY121" s="141"/>
      <c r="GZ121" s="141"/>
      <c r="HA121" s="141"/>
      <c r="HB121" s="141"/>
      <c r="HC121" s="141"/>
      <c r="HD121" s="141"/>
      <c r="HE121" s="141"/>
      <c r="HF121" s="141"/>
      <c r="HG121" s="141"/>
      <c r="HH121" s="141"/>
      <c r="HI121" s="141"/>
      <c r="HJ121" s="141"/>
    </row>
    <row r="122" spans="1:218" s="160" customFormat="1" ht="183.75" customHeight="1" thickTop="1" x14ac:dyDescent="1.05">
      <c r="A122" s="352"/>
      <c r="B122" s="353"/>
      <c r="C122" s="161"/>
      <c r="D122" s="162"/>
      <c r="E122" s="163"/>
      <c r="F122" s="164"/>
      <c r="G122" s="344"/>
      <c r="H122" s="344"/>
      <c r="I122" s="344"/>
      <c r="J122" s="344"/>
      <c r="K122" s="163"/>
      <c r="L122" s="349"/>
      <c r="M122" s="341"/>
      <c r="N122" s="349"/>
      <c r="O122" s="341"/>
      <c r="P122" s="349"/>
      <c r="Q122" s="349"/>
      <c r="R122" s="341"/>
      <c r="S122" s="341"/>
      <c r="T122" s="341"/>
      <c r="U122" s="341"/>
      <c r="V122" s="349"/>
      <c r="W122" s="349"/>
      <c r="X122" s="349"/>
      <c r="Y122" s="341"/>
      <c r="Z122" s="341"/>
      <c r="AA122" s="341"/>
      <c r="AB122" s="341"/>
      <c r="AC122" s="341"/>
      <c r="AD122" s="341"/>
      <c r="AE122" s="343"/>
      <c r="AF122" s="341"/>
      <c r="AG122" s="146"/>
      <c r="AH122" s="146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/>
      <c r="BL122" s="141"/>
      <c r="BM122" s="141"/>
      <c r="BN122" s="141"/>
      <c r="BO122" s="141"/>
      <c r="BP122" s="141"/>
      <c r="BQ122" s="141"/>
      <c r="BR122" s="141"/>
      <c r="BS122" s="141"/>
      <c r="BT122" s="141"/>
      <c r="BU122" s="141"/>
      <c r="BV122" s="141"/>
      <c r="BW122" s="141"/>
      <c r="BX122" s="141"/>
      <c r="BY122" s="141"/>
      <c r="BZ122" s="141"/>
      <c r="CA122" s="141"/>
      <c r="CB122" s="141"/>
      <c r="CC122" s="141"/>
      <c r="CD122" s="141"/>
      <c r="CE122" s="141"/>
      <c r="CF122" s="141"/>
      <c r="CG122" s="141"/>
      <c r="CH122" s="141"/>
      <c r="CI122" s="141"/>
      <c r="CJ122" s="141"/>
      <c r="CK122" s="141"/>
      <c r="CL122" s="141"/>
      <c r="CM122" s="141"/>
      <c r="CN122" s="141"/>
      <c r="CO122" s="141"/>
      <c r="CP122" s="141"/>
      <c r="CQ122" s="141"/>
      <c r="CR122" s="141"/>
      <c r="CS122" s="141"/>
      <c r="CT122" s="141"/>
      <c r="CU122" s="141"/>
      <c r="CV122" s="141"/>
      <c r="CW122" s="141"/>
      <c r="CX122" s="141"/>
      <c r="CY122" s="141"/>
      <c r="CZ122" s="141"/>
      <c r="DA122" s="141"/>
      <c r="DB122" s="141"/>
      <c r="DC122" s="141"/>
      <c r="DD122" s="141"/>
      <c r="DE122" s="141"/>
      <c r="DF122" s="141"/>
      <c r="DG122" s="141"/>
      <c r="DH122" s="141"/>
      <c r="DI122" s="141"/>
      <c r="DJ122" s="141"/>
      <c r="DK122" s="141"/>
      <c r="DL122" s="141"/>
      <c r="DM122" s="141"/>
      <c r="DN122" s="141"/>
      <c r="DO122" s="141"/>
      <c r="DP122" s="141"/>
      <c r="DQ122" s="141"/>
      <c r="DR122" s="141"/>
      <c r="DS122" s="141"/>
      <c r="DT122" s="141"/>
      <c r="DU122" s="141"/>
      <c r="DV122" s="141"/>
      <c r="DW122" s="141"/>
      <c r="DX122" s="141"/>
      <c r="DY122" s="141"/>
      <c r="DZ122" s="141"/>
      <c r="EA122" s="141"/>
      <c r="EB122" s="141"/>
      <c r="EC122" s="141"/>
      <c r="ED122" s="141"/>
      <c r="EE122" s="141"/>
      <c r="EF122" s="141"/>
      <c r="EG122" s="141"/>
      <c r="EH122" s="141"/>
      <c r="EI122" s="141"/>
      <c r="EJ122" s="141"/>
      <c r="EK122" s="141"/>
      <c r="EL122" s="141"/>
      <c r="EM122" s="141"/>
      <c r="EN122" s="141"/>
      <c r="EO122" s="141"/>
      <c r="EP122" s="141"/>
      <c r="EQ122" s="141"/>
      <c r="ER122" s="141"/>
      <c r="ES122" s="141"/>
      <c r="ET122" s="141"/>
      <c r="EU122" s="141"/>
      <c r="EV122" s="141"/>
      <c r="EW122" s="141"/>
      <c r="EX122" s="141"/>
      <c r="EY122" s="141"/>
      <c r="EZ122" s="141"/>
      <c r="FA122" s="141"/>
      <c r="FB122" s="141"/>
      <c r="FC122" s="141"/>
      <c r="FD122" s="141"/>
      <c r="FE122" s="141"/>
      <c r="FF122" s="141"/>
      <c r="FG122" s="141"/>
      <c r="FH122" s="141"/>
      <c r="FI122" s="141"/>
      <c r="FJ122" s="141"/>
      <c r="FK122" s="141"/>
      <c r="FL122" s="141"/>
      <c r="FM122" s="141"/>
      <c r="FN122" s="141"/>
      <c r="FO122" s="141"/>
      <c r="FP122" s="141"/>
      <c r="FQ122" s="141"/>
      <c r="FR122" s="141"/>
      <c r="FS122" s="141"/>
      <c r="FT122" s="141"/>
      <c r="FU122" s="141"/>
      <c r="FV122" s="141"/>
      <c r="FW122" s="141"/>
      <c r="FX122" s="141"/>
      <c r="FY122" s="141"/>
      <c r="FZ122" s="141"/>
      <c r="GA122" s="141"/>
      <c r="GB122" s="141"/>
      <c r="GC122" s="141"/>
      <c r="GD122" s="141"/>
      <c r="GE122" s="141"/>
      <c r="GF122" s="141"/>
      <c r="GG122" s="141"/>
      <c r="GH122" s="141"/>
      <c r="GI122" s="141"/>
      <c r="GJ122" s="141"/>
      <c r="GK122" s="141"/>
      <c r="GL122" s="141"/>
      <c r="GM122" s="141"/>
      <c r="GN122" s="141"/>
      <c r="GO122" s="141"/>
      <c r="GP122" s="141"/>
      <c r="GQ122" s="141"/>
      <c r="GR122" s="141"/>
      <c r="GS122" s="141"/>
      <c r="GT122" s="141"/>
      <c r="GU122" s="141"/>
      <c r="GV122" s="141"/>
      <c r="GW122" s="141"/>
      <c r="GX122" s="141"/>
      <c r="GY122" s="141"/>
      <c r="GZ122" s="141"/>
      <c r="HA122" s="141"/>
      <c r="HB122" s="141"/>
      <c r="HC122" s="141"/>
      <c r="HD122" s="141"/>
      <c r="HE122" s="141"/>
      <c r="HF122" s="141"/>
      <c r="HG122" s="141"/>
      <c r="HH122" s="141"/>
      <c r="HI122" s="141"/>
      <c r="HJ122" s="141"/>
    </row>
    <row r="123" spans="1:218" s="160" customFormat="1" ht="56.5" x14ac:dyDescent="1.05">
      <c r="A123" s="354"/>
      <c r="B123" s="355"/>
      <c r="C123" s="165"/>
      <c r="D123" s="166"/>
      <c r="E123" s="167"/>
      <c r="F123" s="345"/>
      <c r="G123" s="346"/>
      <c r="H123" s="346"/>
      <c r="I123" s="346"/>
      <c r="J123" s="346"/>
      <c r="K123" s="347"/>
      <c r="L123" s="168">
        <f>L120*3200</f>
        <v>0</v>
      </c>
      <c r="M123" s="169">
        <f>M120*4000</f>
        <v>0</v>
      </c>
      <c r="N123" s="168">
        <f>N120*37600</f>
        <v>0</v>
      </c>
      <c r="O123" s="170">
        <f>O120*38400</f>
        <v>0</v>
      </c>
      <c r="P123" s="168">
        <f>P120*8800</f>
        <v>105600</v>
      </c>
      <c r="Q123" s="171">
        <f>Q120*9600</f>
        <v>0</v>
      </c>
      <c r="R123" s="168">
        <f>R120*76000</f>
        <v>228000</v>
      </c>
      <c r="S123" s="169">
        <f>S120*84000</f>
        <v>336000</v>
      </c>
      <c r="T123" s="169">
        <f>T120*80000</f>
        <v>160000</v>
      </c>
      <c r="U123" s="169">
        <f>U120*63200</f>
        <v>126400</v>
      </c>
      <c r="V123" s="172">
        <f>V120*6400</f>
        <v>0</v>
      </c>
      <c r="W123" s="168">
        <f>W120*5600</f>
        <v>0</v>
      </c>
      <c r="X123" s="172">
        <f>X120*70400</f>
        <v>0</v>
      </c>
      <c r="Y123" s="169">
        <f>Y120*23200</f>
        <v>0</v>
      </c>
      <c r="Z123" s="172">
        <f>Z120*8000</f>
        <v>0</v>
      </c>
      <c r="AA123" s="169">
        <f>AA120*71200</f>
        <v>0</v>
      </c>
      <c r="AB123" s="169"/>
      <c r="AC123" s="169"/>
      <c r="AD123" s="168"/>
      <c r="AE123" s="173"/>
      <c r="AF123" s="168">
        <f>SUM(L123:AD123)</f>
        <v>956000</v>
      </c>
      <c r="AG123" s="146"/>
      <c r="AH123" s="196"/>
    </row>
    <row r="124" spans="1:218" s="117" customFormat="1" ht="56.5" x14ac:dyDescent="1.05">
      <c r="A124" s="371" t="s">
        <v>0</v>
      </c>
      <c r="B124" s="371"/>
      <c r="C124" s="110" t="s">
        <v>1</v>
      </c>
      <c r="D124" s="110" t="s">
        <v>2</v>
      </c>
      <c r="E124" s="110"/>
      <c r="F124" s="110"/>
      <c r="G124" s="110"/>
      <c r="H124" s="110"/>
      <c r="I124" s="110"/>
      <c r="J124" s="110"/>
      <c r="K124" s="110"/>
      <c r="L124" s="111"/>
      <c r="M124" s="112"/>
      <c r="N124" s="113"/>
      <c r="O124" s="114"/>
      <c r="P124" s="111"/>
      <c r="Q124" s="112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4"/>
      <c r="AG124" s="115"/>
      <c r="AH124" s="115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</row>
    <row r="125" spans="1:218" s="117" customFormat="1" ht="58" x14ac:dyDescent="1.05">
      <c r="A125" s="372" t="s">
        <v>3</v>
      </c>
      <c r="B125" s="372"/>
      <c r="C125" s="110" t="s">
        <v>1</v>
      </c>
      <c r="D125" s="175"/>
      <c r="E125" s="110"/>
      <c r="F125" s="110"/>
      <c r="G125" s="110"/>
      <c r="H125" s="110"/>
      <c r="I125" s="372" t="s">
        <v>590</v>
      </c>
      <c r="J125" s="372"/>
      <c r="K125" s="372"/>
      <c r="L125" s="372"/>
      <c r="M125" s="372"/>
      <c r="N125" s="372"/>
      <c r="O125" s="372"/>
      <c r="P125" s="372"/>
      <c r="Q125" s="372"/>
      <c r="R125" s="372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5"/>
      <c r="AH125" s="115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</row>
    <row r="126" spans="1:218" s="117" customFormat="1" ht="58" x14ac:dyDescent="1.05">
      <c r="A126" s="373" t="s">
        <v>4</v>
      </c>
      <c r="B126" s="373"/>
      <c r="C126" s="110" t="s">
        <v>602</v>
      </c>
      <c r="D126" s="176" t="s">
        <v>601</v>
      </c>
      <c r="E126" s="118"/>
      <c r="F126" s="110"/>
      <c r="G126" s="118"/>
      <c r="H126" s="118"/>
      <c r="I126" s="119"/>
      <c r="J126" s="119"/>
      <c r="K126" s="119"/>
      <c r="L126" s="120"/>
      <c r="M126" s="112"/>
      <c r="N126" s="113"/>
      <c r="O126" s="120"/>
      <c r="P126" s="120"/>
      <c r="Q126" s="112"/>
      <c r="R126" s="120"/>
      <c r="S126" s="120"/>
      <c r="T126" s="120"/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14"/>
      <c r="AG126" s="115"/>
      <c r="AH126" s="115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  <c r="EB126" s="116"/>
      <c r="EC126" s="116"/>
      <c r="ED126" s="116"/>
      <c r="EE126" s="116"/>
      <c r="EF126" s="116"/>
      <c r="EG126" s="116"/>
      <c r="EH126" s="116"/>
      <c r="EI126" s="116"/>
      <c r="EJ126" s="116"/>
      <c r="EK126" s="116"/>
      <c r="EL126" s="116"/>
      <c r="EM126" s="116"/>
      <c r="EN126" s="116"/>
      <c r="EO126" s="116"/>
      <c r="EP126" s="116"/>
      <c r="EQ126" s="116"/>
      <c r="ER126" s="116"/>
      <c r="ES126" s="116"/>
      <c r="ET126" s="116"/>
      <c r="EU126" s="116"/>
      <c r="EV126" s="116"/>
      <c r="EW126" s="116"/>
      <c r="EX126" s="116"/>
      <c r="EY126" s="116"/>
      <c r="EZ126" s="116"/>
      <c r="FA126" s="116"/>
      <c r="FB126" s="116"/>
      <c r="FC126" s="116"/>
      <c r="FD126" s="116"/>
      <c r="FE126" s="116"/>
      <c r="FF126" s="116"/>
      <c r="FG126" s="116"/>
      <c r="FH126" s="116"/>
      <c r="FI126" s="116"/>
      <c r="FJ126" s="116"/>
      <c r="FK126" s="116"/>
      <c r="FL126" s="116"/>
      <c r="FM126" s="116"/>
      <c r="FN126" s="116"/>
      <c r="FO126" s="116"/>
      <c r="FP126" s="116"/>
      <c r="FQ126" s="116"/>
      <c r="FR126" s="116"/>
      <c r="FS126" s="116"/>
      <c r="FT126" s="116"/>
      <c r="FU126" s="116"/>
      <c r="FV126" s="116"/>
      <c r="FW126" s="116"/>
      <c r="FX126" s="116"/>
      <c r="FY126" s="116"/>
      <c r="FZ126" s="116"/>
      <c r="GA126" s="116"/>
      <c r="GB126" s="116"/>
      <c r="GC126" s="116"/>
      <c r="GD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</row>
    <row r="127" spans="1:218" s="124" customFormat="1" ht="56.5" x14ac:dyDescent="1.05">
      <c r="A127" s="363" t="s">
        <v>5</v>
      </c>
      <c r="B127" s="363" t="s">
        <v>6</v>
      </c>
      <c r="C127" s="374" t="s">
        <v>7</v>
      </c>
      <c r="D127" s="375"/>
      <c r="E127" s="121" t="s">
        <v>8</v>
      </c>
      <c r="F127" s="376" t="s">
        <v>9</v>
      </c>
      <c r="G127" s="377"/>
      <c r="H127" s="377"/>
      <c r="I127" s="377"/>
      <c r="J127" s="377"/>
      <c r="K127" s="378"/>
      <c r="L127" s="379" t="s">
        <v>10</v>
      </c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1"/>
      <c r="AE127" s="360" t="s">
        <v>11</v>
      </c>
      <c r="AF127" s="360" t="s">
        <v>12</v>
      </c>
      <c r="AG127" s="122"/>
      <c r="AH127" s="122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  <c r="DY127" s="123"/>
      <c r="DZ127" s="123"/>
      <c r="EA127" s="123"/>
      <c r="EB127" s="123"/>
      <c r="EC127" s="123"/>
      <c r="ED127" s="123"/>
      <c r="EE127" s="123"/>
      <c r="EF127" s="123"/>
      <c r="EG127" s="123"/>
      <c r="EH127" s="123"/>
      <c r="EI127" s="123"/>
      <c r="EJ127" s="123"/>
      <c r="EK127" s="123"/>
      <c r="EL127" s="123"/>
      <c r="EM127" s="123"/>
      <c r="EN127" s="123"/>
      <c r="EO127" s="123"/>
      <c r="EP127" s="123"/>
      <c r="EQ127" s="123"/>
      <c r="ER127" s="123"/>
      <c r="ES127" s="123"/>
      <c r="ET127" s="123"/>
      <c r="EU127" s="123"/>
      <c r="EV127" s="123"/>
      <c r="EW127" s="123"/>
      <c r="EX127" s="123"/>
      <c r="EY127" s="123"/>
      <c r="EZ127" s="123"/>
      <c r="FA127" s="123"/>
      <c r="FB127" s="123"/>
      <c r="FC127" s="123"/>
      <c r="FD127" s="123"/>
      <c r="FE127" s="123"/>
      <c r="FF127" s="123"/>
      <c r="FG127" s="123"/>
      <c r="FH127" s="123"/>
      <c r="FI127" s="123"/>
      <c r="FJ127" s="123"/>
      <c r="FK127" s="123"/>
      <c r="FL127" s="123"/>
      <c r="FM127" s="123"/>
      <c r="FN127" s="123"/>
      <c r="FO127" s="123"/>
      <c r="FP127" s="123"/>
      <c r="FQ127" s="123"/>
      <c r="FR127" s="123"/>
      <c r="FS127" s="123"/>
      <c r="FT127" s="123"/>
      <c r="FU127" s="123"/>
      <c r="FV127" s="123"/>
      <c r="FW127" s="123"/>
      <c r="FX127" s="123"/>
      <c r="FY127" s="123"/>
      <c r="FZ127" s="123"/>
      <c r="GA127" s="123"/>
      <c r="GB127" s="123"/>
      <c r="GC127" s="123"/>
      <c r="GD127" s="123"/>
      <c r="GE127" s="123"/>
      <c r="GF127" s="123"/>
      <c r="GG127" s="123"/>
      <c r="GH127" s="123"/>
      <c r="GI127" s="123"/>
      <c r="GJ127" s="123"/>
      <c r="GK127" s="123"/>
      <c r="GL127" s="123"/>
      <c r="GM127" s="123"/>
      <c r="GN127" s="123"/>
      <c r="GO127" s="123"/>
      <c r="GP127" s="123"/>
      <c r="GQ127" s="123"/>
      <c r="GR127" s="123"/>
      <c r="GS127" s="123"/>
      <c r="GT127" s="123"/>
      <c r="GU127" s="123"/>
      <c r="GV127" s="123"/>
      <c r="GW127" s="123"/>
      <c r="GX127" s="123"/>
      <c r="GY127" s="123"/>
      <c r="GZ127" s="123"/>
      <c r="HA127" s="123"/>
      <c r="HB127" s="123"/>
      <c r="HC127" s="123"/>
      <c r="HD127" s="123"/>
      <c r="HE127" s="123"/>
      <c r="HF127" s="123"/>
      <c r="HG127" s="123"/>
      <c r="HH127" s="123"/>
      <c r="HI127" s="123"/>
      <c r="HJ127" s="123"/>
    </row>
    <row r="128" spans="1:218" s="124" customFormat="1" ht="45.75" customHeight="1" x14ac:dyDescent="1.05">
      <c r="A128" s="365"/>
      <c r="B128" s="365"/>
      <c r="C128" s="363" t="s">
        <v>13</v>
      </c>
      <c r="D128" s="363" t="s">
        <v>14</v>
      </c>
      <c r="E128" s="365" t="s">
        <v>15</v>
      </c>
      <c r="F128" s="366" t="s">
        <v>16</v>
      </c>
      <c r="G128" s="367"/>
      <c r="H128" s="367"/>
      <c r="I128" s="367"/>
      <c r="J128" s="367"/>
      <c r="K128" s="368"/>
      <c r="L128" s="360" t="s">
        <v>493</v>
      </c>
      <c r="M128" s="360" t="s">
        <v>45</v>
      </c>
      <c r="N128" s="360" t="s">
        <v>312</v>
      </c>
      <c r="O128" s="360" t="s">
        <v>47</v>
      </c>
      <c r="P128" s="360" t="s">
        <v>18</v>
      </c>
      <c r="Q128" s="360" t="s">
        <v>31</v>
      </c>
      <c r="R128" s="360" t="s">
        <v>54</v>
      </c>
      <c r="S128" s="369" t="s">
        <v>56</v>
      </c>
      <c r="T128" s="369" t="s">
        <v>59</v>
      </c>
      <c r="U128" s="360" t="s">
        <v>327</v>
      </c>
      <c r="V128" s="360" t="s">
        <v>17</v>
      </c>
      <c r="W128" s="360" t="s">
        <v>633</v>
      </c>
      <c r="X128" s="360" t="s">
        <v>194</v>
      </c>
      <c r="Y128" s="360" t="s">
        <v>50</v>
      </c>
      <c r="Z128" s="360" t="s">
        <v>610</v>
      </c>
      <c r="AA128" s="360" t="s">
        <v>326</v>
      </c>
      <c r="AB128" s="360" t="s">
        <v>111</v>
      </c>
      <c r="AC128" s="360" t="s">
        <v>535</v>
      </c>
      <c r="AD128" s="360" t="s">
        <v>66</v>
      </c>
      <c r="AE128" s="361"/>
      <c r="AF128" s="361"/>
      <c r="AG128" s="122"/>
      <c r="AH128" s="122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  <c r="BT128" s="123"/>
      <c r="BU128" s="123"/>
      <c r="BV128" s="123"/>
      <c r="BW128" s="123"/>
      <c r="BX128" s="123"/>
      <c r="BY128" s="123"/>
      <c r="BZ128" s="123"/>
      <c r="CA128" s="123"/>
      <c r="CB128" s="123"/>
      <c r="CC128" s="123"/>
      <c r="CD128" s="123"/>
      <c r="CE128" s="123"/>
      <c r="CF128" s="123"/>
      <c r="CG128" s="123"/>
      <c r="CH128" s="123"/>
      <c r="CI128" s="123"/>
      <c r="CJ128" s="123"/>
      <c r="CK128" s="123"/>
      <c r="CL128" s="123"/>
      <c r="CM128" s="123"/>
      <c r="CN128" s="123"/>
      <c r="CO128" s="123"/>
      <c r="CP128" s="123"/>
      <c r="CQ128" s="123"/>
      <c r="CR128" s="123"/>
      <c r="CS128" s="123"/>
      <c r="CT128" s="123"/>
      <c r="CU128" s="123"/>
      <c r="CV128" s="123"/>
      <c r="CW128" s="123"/>
      <c r="CX128" s="123"/>
      <c r="CY128" s="123"/>
      <c r="CZ128" s="123"/>
      <c r="DA128" s="123"/>
      <c r="DB128" s="123"/>
      <c r="DC128" s="123"/>
      <c r="DD128" s="123"/>
      <c r="DE128" s="123"/>
      <c r="DF128" s="123"/>
      <c r="DG128" s="123"/>
      <c r="DH128" s="123"/>
      <c r="DI128" s="123"/>
      <c r="DJ128" s="123"/>
      <c r="DK128" s="123"/>
      <c r="DL128" s="123"/>
      <c r="DM128" s="123"/>
      <c r="DN128" s="123"/>
      <c r="DO128" s="123"/>
      <c r="DP128" s="123"/>
      <c r="DQ128" s="123"/>
      <c r="DR128" s="123"/>
      <c r="DS128" s="123"/>
      <c r="DT128" s="123"/>
      <c r="DU128" s="123"/>
      <c r="DV128" s="123"/>
      <c r="DW128" s="123"/>
      <c r="DX128" s="123"/>
      <c r="DY128" s="123"/>
      <c r="DZ128" s="123"/>
      <c r="EA128" s="123"/>
      <c r="EB128" s="123"/>
      <c r="EC128" s="123"/>
      <c r="ED128" s="123"/>
      <c r="EE128" s="123"/>
      <c r="EF128" s="123"/>
      <c r="EG128" s="123"/>
      <c r="EH128" s="123"/>
      <c r="EI128" s="123"/>
      <c r="EJ128" s="123"/>
      <c r="EK128" s="123"/>
      <c r="EL128" s="123"/>
      <c r="EM128" s="123"/>
      <c r="EN128" s="123"/>
      <c r="EO128" s="123"/>
      <c r="EP128" s="123"/>
      <c r="EQ128" s="123"/>
      <c r="ER128" s="123"/>
      <c r="ES128" s="123"/>
      <c r="ET128" s="123"/>
      <c r="EU128" s="123"/>
      <c r="EV128" s="123"/>
      <c r="EW128" s="123"/>
      <c r="EX128" s="123"/>
      <c r="EY128" s="123"/>
      <c r="EZ128" s="123"/>
      <c r="FA128" s="123"/>
      <c r="FB128" s="123"/>
      <c r="FC128" s="123"/>
      <c r="FD128" s="123"/>
      <c r="FE128" s="123"/>
      <c r="FF128" s="123"/>
      <c r="FG128" s="123"/>
      <c r="FH128" s="123"/>
      <c r="FI128" s="123"/>
      <c r="FJ128" s="123"/>
      <c r="FK128" s="123"/>
      <c r="FL128" s="123"/>
      <c r="FM128" s="123"/>
      <c r="FN128" s="123"/>
      <c r="FO128" s="123"/>
      <c r="FP128" s="123"/>
      <c r="FQ128" s="123"/>
      <c r="FR128" s="123"/>
      <c r="FS128" s="123"/>
      <c r="FT128" s="123"/>
      <c r="FU128" s="123"/>
      <c r="FV128" s="123"/>
      <c r="FW128" s="123"/>
      <c r="FX128" s="123"/>
      <c r="FY128" s="123"/>
      <c r="FZ128" s="123"/>
      <c r="GA128" s="123"/>
      <c r="GB128" s="123"/>
      <c r="GC128" s="123"/>
      <c r="GD128" s="123"/>
      <c r="GE128" s="123"/>
      <c r="GF128" s="123"/>
      <c r="GG128" s="123"/>
      <c r="GH128" s="123"/>
      <c r="GI128" s="123"/>
      <c r="GJ128" s="123"/>
      <c r="GK128" s="123"/>
      <c r="GL128" s="123"/>
      <c r="GM128" s="123"/>
      <c r="GN128" s="123"/>
      <c r="GO128" s="123"/>
      <c r="GP128" s="123"/>
      <c r="GQ128" s="123"/>
      <c r="GR128" s="123"/>
      <c r="GS128" s="123"/>
      <c r="GT128" s="123"/>
      <c r="GU128" s="123"/>
      <c r="GV128" s="123"/>
      <c r="GW128" s="123"/>
      <c r="GX128" s="123"/>
      <c r="GY128" s="123"/>
      <c r="GZ128" s="123"/>
      <c r="HA128" s="123"/>
      <c r="HB128" s="123"/>
      <c r="HC128" s="123"/>
      <c r="HD128" s="123"/>
      <c r="HE128" s="123"/>
      <c r="HF128" s="123"/>
      <c r="HG128" s="123"/>
      <c r="HH128" s="123"/>
      <c r="HI128" s="123"/>
      <c r="HJ128" s="123"/>
    </row>
    <row r="129" spans="1:218" s="124" customFormat="1" ht="210" customHeight="1" x14ac:dyDescent="1.05">
      <c r="A129" s="364"/>
      <c r="B129" s="364"/>
      <c r="C129" s="364"/>
      <c r="D129" s="364"/>
      <c r="E129" s="364"/>
      <c r="F129" s="125" t="s">
        <v>20</v>
      </c>
      <c r="G129" s="125" t="s">
        <v>21</v>
      </c>
      <c r="H129" s="125" t="s">
        <v>20</v>
      </c>
      <c r="I129" s="125" t="s">
        <v>21</v>
      </c>
      <c r="J129" s="125" t="s">
        <v>20</v>
      </c>
      <c r="K129" s="125" t="s">
        <v>21</v>
      </c>
      <c r="L129" s="362"/>
      <c r="M129" s="362"/>
      <c r="N129" s="362"/>
      <c r="O129" s="362"/>
      <c r="P129" s="362"/>
      <c r="Q129" s="362"/>
      <c r="R129" s="362"/>
      <c r="S129" s="370"/>
      <c r="T129" s="370"/>
      <c r="U129" s="362"/>
      <c r="V129" s="362"/>
      <c r="W129" s="362"/>
      <c r="X129" s="362"/>
      <c r="Y129" s="362"/>
      <c r="Z129" s="362"/>
      <c r="AA129" s="362"/>
      <c r="AB129" s="362"/>
      <c r="AC129" s="362"/>
      <c r="AD129" s="362"/>
      <c r="AE129" s="362"/>
      <c r="AF129" s="362"/>
      <c r="AG129" s="122"/>
      <c r="AH129" s="122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  <c r="BT129" s="123"/>
      <c r="BU129" s="123"/>
      <c r="BV129" s="123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23"/>
      <c r="CJ129" s="123"/>
      <c r="CK129" s="123"/>
      <c r="CL129" s="123"/>
      <c r="CM129" s="123"/>
      <c r="CN129" s="123"/>
      <c r="CO129" s="123"/>
      <c r="CP129" s="123"/>
      <c r="CQ129" s="123"/>
      <c r="CR129" s="123"/>
      <c r="CS129" s="123"/>
      <c r="CT129" s="123"/>
      <c r="CU129" s="123"/>
      <c r="CV129" s="123"/>
      <c r="CW129" s="123"/>
      <c r="CX129" s="123"/>
      <c r="CY129" s="123"/>
      <c r="CZ129" s="123"/>
      <c r="DA129" s="123"/>
      <c r="DB129" s="123"/>
      <c r="DC129" s="123"/>
      <c r="DD129" s="123"/>
      <c r="DE129" s="123"/>
      <c r="DF129" s="123"/>
      <c r="DG129" s="123"/>
      <c r="DH129" s="123"/>
      <c r="DI129" s="123"/>
      <c r="DJ129" s="123"/>
      <c r="DK129" s="123"/>
      <c r="DL129" s="123"/>
      <c r="DM129" s="123"/>
      <c r="DN129" s="123"/>
      <c r="DO129" s="123"/>
      <c r="DP129" s="123"/>
      <c r="DQ129" s="123"/>
      <c r="DR129" s="123"/>
      <c r="DS129" s="123"/>
      <c r="DT129" s="123"/>
      <c r="DU129" s="123"/>
      <c r="DV129" s="123"/>
      <c r="DW129" s="123"/>
      <c r="DX129" s="123"/>
      <c r="DY129" s="123"/>
      <c r="DZ129" s="123"/>
      <c r="EA129" s="123"/>
      <c r="EB129" s="123"/>
      <c r="EC129" s="123"/>
      <c r="ED129" s="123"/>
      <c r="EE129" s="123"/>
      <c r="EF129" s="123"/>
      <c r="EG129" s="123"/>
      <c r="EH129" s="123"/>
      <c r="EI129" s="123"/>
      <c r="EJ129" s="123"/>
      <c r="EK129" s="123"/>
      <c r="EL129" s="123"/>
      <c r="EM129" s="123"/>
      <c r="EN129" s="123"/>
      <c r="EO129" s="123"/>
      <c r="EP129" s="123"/>
      <c r="EQ129" s="123"/>
      <c r="ER129" s="123"/>
      <c r="ES129" s="123"/>
      <c r="ET129" s="123"/>
      <c r="EU129" s="123"/>
      <c r="EV129" s="123"/>
      <c r="EW129" s="123"/>
      <c r="EX129" s="123"/>
      <c r="EY129" s="123"/>
      <c r="EZ129" s="123"/>
      <c r="FA129" s="123"/>
      <c r="FB129" s="123"/>
      <c r="FC129" s="123"/>
      <c r="FD129" s="123"/>
      <c r="FE129" s="123"/>
      <c r="FF129" s="123"/>
      <c r="FG129" s="123"/>
      <c r="FH129" s="123"/>
      <c r="FI129" s="123"/>
      <c r="FJ129" s="123"/>
      <c r="FK129" s="123"/>
      <c r="FL129" s="123"/>
      <c r="FM129" s="123"/>
      <c r="FN129" s="123"/>
      <c r="FO129" s="123"/>
      <c r="FP129" s="123"/>
      <c r="FQ129" s="123"/>
      <c r="FR129" s="123"/>
      <c r="FS129" s="123"/>
      <c r="FT129" s="123"/>
      <c r="FU129" s="123"/>
      <c r="FV129" s="123"/>
      <c r="FW129" s="123"/>
      <c r="FX129" s="123"/>
      <c r="FY129" s="123"/>
      <c r="FZ129" s="123"/>
      <c r="GA129" s="123"/>
      <c r="GB129" s="123"/>
      <c r="GC129" s="123"/>
      <c r="GD129" s="123"/>
      <c r="GE129" s="123"/>
      <c r="GF129" s="123"/>
      <c r="GG129" s="123"/>
      <c r="GH129" s="123"/>
      <c r="GI129" s="123"/>
      <c r="GJ129" s="123"/>
      <c r="GK129" s="123"/>
      <c r="GL129" s="123"/>
      <c r="GM129" s="123"/>
      <c r="GN129" s="123"/>
      <c r="GO129" s="123"/>
      <c r="GP129" s="123"/>
      <c r="GQ129" s="123"/>
      <c r="GR129" s="123"/>
      <c r="GS129" s="123"/>
      <c r="GT129" s="123"/>
      <c r="GU129" s="123"/>
      <c r="GV129" s="123"/>
      <c r="GW129" s="123"/>
      <c r="GX129" s="123"/>
      <c r="GY129" s="123"/>
      <c r="GZ129" s="123"/>
      <c r="HA129" s="123"/>
      <c r="HB129" s="123"/>
      <c r="HC129" s="123"/>
      <c r="HD129" s="123"/>
      <c r="HE129" s="123"/>
      <c r="HF129" s="123"/>
      <c r="HG129" s="123"/>
      <c r="HH129" s="123"/>
      <c r="HI129" s="123"/>
      <c r="HJ129" s="123"/>
    </row>
    <row r="130" spans="1:218" s="124" customFormat="1" ht="56.5" x14ac:dyDescent="1.05">
      <c r="A130" s="126"/>
      <c r="B130" s="127"/>
      <c r="C130" s="127"/>
      <c r="D130" s="126"/>
      <c r="E130" s="126"/>
      <c r="F130" s="128"/>
      <c r="G130" s="128"/>
      <c r="H130" s="128"/>
      <c r="I130" s="128"/>
      <c r="J130" s="128"/>
      <c r="K130" s="128"/>
      <c r="L130" s="129">
        <v>63200</v>
      </c>
      <c r="M130" s="130">
        <v>4000</v>
      </c>
      <c r="N130" s="129">
        <v>8000</v>
      </c>
      <c r="O130" s="129">
        <v>38400</v>
      </c>
      <c r="P130" s="129">
        <v>68000</v>
      </c>
      <c r="Q130" s="130">
        <v>84000</v>
      </c>
      <c r="R130" s="129">
        <v>76000</v>
      </c>
      <c r="S130" s="130">
        <v>84000</v>
      </c>
      <c r="T130" s="130">
        <v>80000</v>
      </c>
      <c r="U130" s="130">
        <v>9600</v>
      </c>
      <c r="V130" s="129">
        <v>3200</v>
      </c>
      <c r="W130" s="130">
        <v>39200</v>
      </c>
      <c r="X130" s="131">
        <v>6400</v>
      </c>
      <c r="Y130" s="130">
        <v>8800</v>
      </c>
      <c r="Z130" s="131">
        <v>71200</v>
      </c>
      <c r="AA130" s="130">
        <v>7200</v>
      </c>
      <c r="AB130" s="130">
        <v>84000</v>
      </c>
      <c r="AC130" s="129">
        <v>76000</v>
      </c>
      <c r="AD130" s="129">
        <v>76000</v>
      </c>
      <c r="AE130" s="132"/>
      <c r="AF130" s="126"/>
      <c r="AG130" s="122"/>
      <c r="AH130" s="122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  <c r="EB130" s="123"/>
      <c r="EC130" s="123"/>
      <c r="ED130" s="123"/>
      <c r="EE130" s="123"/>
      <c r="EF130" s="123"/>
      <c r="EG130" s="123"/>
      <c r="EH130" s="123"/>
      <c r="EI130" s="123"/>
      <c r="EJ130" s="123"/>
      <c r="EK130" s="123"/>
      <c r="EL130" s="123"/>
      <c r="EM130" s="123"/>
      <c r="EN130" s="123"/>
      <c r="EO130" s="123"/>
      <c r="EP130" s="123"/>
      <c r="EQ130" s="123"/>
      <c r="ER130" s="123"/>
      <c r="ES130" s="123"/>
      <c r="ET130" s="123"/>
      <c r="EU130" s="123"/>
      <c r="EV130" s="123"/>
      <c r="EW130" s="123"/>
      <c r="EX130" s="123"/>
      <c r="EY130" s="123"/>
      <c r="EZ130" s="123"/>
      <c r="FA130" s="123"/>
      <c r="FB130" s="123"/>
      <c r="FC130" s="123"/>
      <c r="FD130" s="123"/>
      <c r="FE130" s="123"/>
      <c r="FF130" s="123"/>
      <c r="FG130" s="123"/>
      <c r="FH130" s="123"/>
      <c r="FI130" s="123"/>
      <c r="FJ130" s="123"/>
      <c r="FK130" s="123"/>
      <c r="FL130" s="123"/>
      <c r="FM130" s="123"/>
      <c r="FN130" s="123"/>
      <c r="FO130" s="123"/>
      <c r="FP130" s="123"/>
      <c r="FQ130" s="123"/>
      <c r="FR130" s="123"/>
      <c r="FS130" s="123"/>
      <c r="FT130" s="123"/>
      <c r="FU130" s="123"/>
      <c r="FV130" s="123"/>
      <c r="FW130" s="123"/>
      <c r="FX130" s="123"/>
      <c r="FY130" s="123"/>
      <c r="FZ130" s="123"/>
      <c r="GA130" s="123"/>
      <c r="GB130" s="123"/>
      <c r="GC130" s="123"/>
      <c r="GD130" s="123"/>
      <c r="GE130" s="123"/>
      <c r="GF130" s="123"/>
      <c r="GG130" s="123"/>
      <c r="GH130" s="123"/>
      <c r="GI130" s="123"/>
      <c r="GJ130" s="123"/>
      <c r="GK130" s="123"/>
      <c r="GL130" s="123"/>
      <c r="GM130" s="123"/>
      <c r="GN130" s="123"/>
      <c r="GO130" s="123"/>
      <c r="GP130" s="123"/>
      <c r="GQ130" s="123"/>
      <c r="GR130" s="123"/>
      <c r="GS130" s="123"/>
      <c r="GT130" s="123"/>
      <c r="GU130" s="123"/>
      <c r="GV130" s="123"/>
      <c r="GW130" s="123"/>
      <c r="GX130" s="123"/>
      <c r="GY130" s="123"/>
      <c r="GZ130" s="123"/>
      <c r="HA130" s="123"/>
      <c r="HB130" s="123"/>
      <c r="HC130" s="123"/>
      <c r="HD130" s="123"/>
      <c r="HE130" s="123"/>
      <c r="HF130" s="123"/>
      <c r="HG130" s="123"/>
      <c r="HH130" s="123"/>
      <c r="HI130" s="123"/>
      <c r="HJ130" s="123"/>
    </row>
    <row r="131" spans="1:218" s="141" customFormat="1" ht="100" customHeight="1" x14ac:dyDescent="1.05">
      <c r="A131" s="142">
        <v>25</v>
      </c>
      <c r="B131" s="134" t="s">
        <v>584</v>
      </c>
      <c r="C131" s="135"/>
      <c r="D131" s="142"/>
      <c r="E131" s="142"/>
      <c r="F131" s="143">
        <v>7</v>
      </c>
      <c r="G131" s="143">
        <v>12</v>
      </c>
      <c r="H131" s="143">
        <v>13</v>
      </c>
      <c r="I131" s="143">
        <v>17</v>
      </c>
      <c r="J131" s="143"/>
      <c r="K131" s="143"/>
      <c r="L131" s="144"/>
      <c r="M131" s="145"/>
      <c r="N131" s="149"/>
      <c r="O131" s="148"/>
      <c r="P131" s="144"/>
      <c r="Q131" s="145"/>
      <c r="R131" s="144"/>
      <c r="S131" s="144"/>
      <c r="T131" s="145">
        <v>2</v>
      </c>
      <c r="U131" s="145"/>
      <c r="V131" s="145"/>
      <c r="W131" s="145"/>
      <c r="X131" s="145"/>
      <c r="Y131" s="145"/>
      <c r="Z131" s="145"/>
      <c r="AA131" s="145"/>
      <c r="AB131" s="145"/>
      <c r="AC131" s="145">
        <v>8</v>
      </c>
      <c r="AD131" s="145"/>
      <c r="AE131" s="145"/>
      <c r="AF131" s="144" t="s">
        <v>691</v>
      </c>
      <c r="AG131" s="146">
        <f t="shared" ref="AG131:AG136" si="14">D131-C131</f>
        <v>0</v>
      </c>
      <c r="AH131" s="146">
        <v>0</v>
      </c>
    </row>
    <row r="132" spans="1:218" s="141" customFormat="1" ht="100" customHeight="1" x14ac:dyDescent="1.05">
      <c r="A132" s="142">
        <v>26</v>
      </c>
      <c r="B132" s="134" t="s">
        <v>585</v>
      </c>
      <c r="C132" s="142"/>
      <c r="D132" s="142"/>
      <c r="E132" s="142"/>
      <c r="F132" s="143">
        <v>7</v>
      </c>
      <c r="G132" s="143">
        <v>12</v>
      </c>
      <c r="H132" s="143">
        <v>13</v>
      </c>
      <c r="I132" s="143">
        <v>17</v>
      </c>
      <c r="J132" s="143"/>
      <c r="K132" s="143"/>
      <c r="L132" s="144"/>
      <c r="M132" s="145"/>
      <c r="N132" s="149"/>
      <c r="O132" s="148"/>
      <c r="P132" s="144"/>
      <c r="Q132" s="145"/>
      <c r="R132" s="144"/>
      <c r="S132" s="144">
        <v>1</v>
      </c>
      <c r="T132" s="145"/>
      <c r="U132" s="145"/>
      <c r="V132" s="145"/>
      <c r="W132" s="145"/>
      <c r="X132" s="145"/>
      <c r="Y132" s="145">
        <v>6</v>
      </c>
      <c r="Z132" s="145"/>
      <c r="AA132" s="145"/>
      <c r="AB132" s="145"/>
      <c r="AC132" s="145">
        <v>2</v>
      </c>
      <c r="AD132" s="145"/>
      <c r="AE132" s="145"/>
      <c r="AF132" s="144" t="s">
        <v>730</v>
      </c>
      <c r="AG132" s="146">
        <f t="shared" si="14"/>
        <v>0</v>
      </c>
      <c r="AH132" s="146">
        <v>0</v>
      </c>
    </row>
    <row r="133" spans="1:218" s="141" customFormat="1" ht="100" customHeight="1" x14ac:dyDescent="1.05">
      <c r="A133" s="142">
        <v>27</v>
      </c>
      <c r="B133" s="134" t="s">
        <v>586</v>
      </c>
      <c r="C133" s="135"/>
      <c r="D133" s="142"/>
      <c r="E133" s="142"/>
      <c r="F133" s="143">
        <v>7</v>
      </c>
      <c r="G133" s="143">
        <v>12</v>
      </c>
      <c r="H133" s="143">
        <v>13</v>
      </c>
      <c r="I133" s="143">
        <v>17</v>
      </c>
      <c r="J133" s="143"/>
      <c r="K133" s="143"/>
      <c r="L133" s="144"/>
      <c r="M133" s="145">
        <v>6</v>
      </c>
      <c r="N133" s="149"/>
      <c r="O133" s="148"/>
      <c r="P133" s="144"/>
      <c r="Q133" s="145"/>
      <c r="R133" s="144"/>
      <c r="S133" s="144"/>
      <c r="T133" s="145">
        <v>1</v>
      </c>
      <c r="U133" s="145"/>
      <c r="V133" s="145"/>
      <c r="W133" s="145"/>
      <c r="X133" s="145"/>
      <c r="Y133" s="145"/>
      <c r="Z133" s="145"/>
      <c r="AA133" s="145">
        <v>2</v>
      </c>
      <c r="AB133" s="145"/>
      <c r="AC133" s="145"/>
      <c r="AD133" s="145"/>
      <c r="AE133" s="145"/>
      <c r="AF133" s="144" t="s">
        <v>735</v>
      </c>
      <c r="AG133" s="146">
        <f t="shared" si="14"/>
        <v>0</v>
      </c>
      <c r="AH133" s="146">
        <v>0</v>
      </c>
    </row>
    <row r="134" spans="1:218" s="141" customFormat="1" ht="100" customHeight="1" x14ac:dyDescent="1.05">
      <c r="A134" s="142">
        <v>26</v>
      </c>
      <c r="B134" s="134" t="s">
        <v>587</v>
      </c>
      <c r="C134" s="135"/>
      <c r="D134" s="142"/>
      <c r="E134" s="142"/>
      <c r="F134" s="143">
        <v>7</v>
      </c>
      <c r="G134" s="143">
        <v>12</v>
      </c>
      <c r="H134" s="143">
        <v>14</v>
      </c>
      <c r="I134" s="143"/>
      <c r="J134" s="143"/>
      <c r="K134" s="143"/>
      <c r="L134" s="144"/>
      <c r="M134" s="145"/>
      <c r="N134" s="149"/>
      <c r="O134" s="148"/>
      <c r="P134" s="144"/>
      <c r="Q134" s="145"/>
      <c r="R134" s="144"/>
      <c r="S134" s="144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4" t="s">
        <v>107</v>
      </c>
      <c r="AG134" s="146">
        <f t="shared" si="14"/>
        <v>0</v>
      </c>
      <c r="AH134" s="146">
        <v>0</v>
      </c>
    </row>
    <row r="135" spans="1:218" s="141" customFormat="1" ht="100" customHeight="1" x14ac:dyDescent="1.05">
      <c r="A135" s="142">
        <v>27</v>
      </c>
      <c r="B135" s="134" t="s">
        <v>588</v>
      </c>
      <c r="C135" s="142"/>
      <c r="D135" s="142"/>
      <c r="E135" s="142"/>
      <c r="F135" s="143">
        <v>7</v>
      </c>
      <c r="G135" s="143">
        <v>12</v>
      </c>
      <c r="H135" s="143">
        <v>14</v>
      </c>
      <c r="I135" s="143"/>
      <c r="J135" s="143"/>
      <c r="K135" s="143"/>
      <c r="L135" s="144"/>
      <c r="M135" s="145"/>
      <c r="N135" s="149"/>
      <c r="O135" s="148"/>
      <c r="P135" s="144"/>
      <c r="Q135" s="145"/>
      <c r="R135" s="144"/>
      <c r="S135" s="144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4" t="s">
        <v>107</v>
      </c>
      <c r="AG135" s="146">
        <f t="shared" si="14"/>
        <v>0</v>
      </c>
      <c r="AH135" s="146">
        <v>0</v>
      </c>
    </row>
    <row r="136" spans="1:218" s="141" customFormat="1" ht="100" customHeight="1" thickBot="1" x14ac:dyDescent="1.1000000000000001">
      <c r="A136" s="142">
        <v>28</v>
      </c>
      <c r="B136" s="134" t="s">
        <v>589</v>
      </c>
      <c r="C136" s="142"/>
      <c r="D136" s="135"/>
      <c r="E136" s="142"/>
      <c r="F136" s="143">
        <v>7</v>
      </c>
      <c r="G136" s="143">
        <v>12</v>
      </c>
      <c r="H136" s="143"/>
      <c r="I136" s="143"/>
      <c r="J136" s="143"/>
      <c r="K136" s="143"/>
      <c r="L136" s="144"/>
      <c r="M136" s="145"/>
      <c r="N136" s="145"/>
      <c r="O136" s="145"/>
      <c r="P136" s="144"/>
      <c r="Q136" s="145"/>
      <c r="R136" s="144"/>
      <c r="S136" s="144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4" t="s">
        <v>107</v>
      </c>
      <c r="AG136" s="146">
        <f t="shared" si="14"/>
        <v>0</v>
      </c>
      <c r="AH136" s="146">
        <v>0</v>
      </c>
    </row>
    <row r="137" spans="1:218" s="160" customFormat="1" ht="57.5" thickTop="1" thickBot="1" x14ac:dyDescent="1.1000000000000001">
      <c r="A137" s="350" t="s">
        <v>22</v>
      </c>
      <c r="B137" s="351"/>
      <c r="C137" s="150"/>
      <c r="D137" s="151"/>
      <c r="E137" s="152"/>
      <c r="F137" s="153"/>
      <c r="G137" s="154"/>
      <c r="H137" s="154"/>
      <c r="I137" s="154"/>
      <c r="J137" s="154"/>
      <c r="K137" s="155"/>
      <c r="L137" s="156">
        <f t="shared" ref="L137:AD137" si="15">SUM(L131:L136)</f>
        <v>0</v>
      </c>
      <c r="M137" s="157">
        <f t="shared" si="15"/>
        <v>6</v>
      </c>
      <c r="N137" s="158">
        <f t="shared" si="15"/>
        <v>0</v>
      </c>
      <c r="O137" s="158">
        <f t="shared" si="15"/>
        <v>0</v>
      </c>
      <c r="P137" s="156">
        <f t="shared" si="15"/>
        <v>0</v>
      </c>
      <c r="Q137" s="157">
        <f t="shared" si="15"/>
        <v>0</v>
      </c>
      <c r="R137" s="156">
        <f t="shared" si="15"/>
        <v>0</v>
      </c>
      <c r="S137" s="156">
        <f t="shared" si="15"/>
        <v>1</v>
      </c>
      <c r="T137" s="157">
        <f t="shared" si="15"/>
        <v>3</v>
      </c>
      <c r="U137" s="157">
        <f t="shared" si="15"/>
        <v>0</v>
      </c>
      <c r="V137" s="157">
        <f t="shared" si="15"/>
        <v>0</v>
      </c>
      <c r="W137" s="157">
        <f t="shared" si="15"/>
        <v>0</v>
      </c>
      <c r="X137" s="157">
        <f t="shared" si="15"/>
        <v>0</v>
      </c>
      <c r="Y137" s="157">
        <f t="shared" si="15"/>
        <v>6</v>
      </c>
      <c r="Z137" s="157">
        <f t="shared" si="15"/>
        <v>0</v>
      </c>
      <c r="AA137" s="157">
        <f t="shared" si="15"/>
        <v>2</v>
      </c>
      <c r="AB137" s="157">
        <f t="shared" si="15"/>
        <v>0</v>
      </c>
      <c r="AC137" s="157">
        <f t="shared" si="15"/>
        <v>10</v>
      </c>
      <c r="AD137" s="157">
        <f t="shared" si="15"/>
        <v>0</v>
      </c>
      <c r="AE137" s="156">
        <f>SUM(AE130:AE136)</f>
        <v>0</v>
      </c>
      <c r="AF137" s="156"/>
      <c r="AG137" s="146"/>
      <c r="AH137" s="146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  <c r="BK137" s="141"/>
      <c r="BL137" s="141"/>
      <c r="BM137" s="141"/>
      <c r="BN137" s="141"/>
      <c r="BO137" s="141"/>
      <c r="BP137" s="141"/>
      <c r="BQ137" s="141"/>
      <c r="BR137" s="141"/>
      <c r="BS137" s="141"/>
      <c r="BT137" s="141"/>
      <c r="BU137" s="141"/>
      <c r="BV137" s="141"/>
      <c r="BW137" s="141"/>
      <c r="BX137" s="141"/>
      <c r="BY137" s="141"/>
      <c r="BZ137" s="141"/>
      <c r="CA137" s="141"/>
      <c r="CB137" s="141"/>
      <c r="CC137" s="141"/>
      <c r="CD137" s="141"/>
      <c r="CE137" s="141"/>
      <c r="CF137" s="141"/>
      <c r="CG137" s="141"/>
      <c r="CH137" s="141"/>
      <c r="CI137" s="141"/>
      <c r="CJ137" s="141"/>
      <c r="CK137" s="141"/>
      <c r="CL137" s="141"/>
      <c r="CM137" s="141"/>
      <c r="CN137" s="141"/>
      <c r="CO137" s="141"/>
      <c r="CP137" s="141"/>
      <c r="CQ137" s="141"/>
      <c r="CR137" s="141"/>
      <c r="CS137" s="141"/>
      <c r="CT137" s="141"/>
      <c r="CU137" s="141"/>
      <c r="CV137" s="141"/>
      <c r="CW137" s="141"/>
      <c r="CX137" s="141"/>
      <c r="CY137" s="141"/>
      <c r="CZ137" s="141"/>
      <c r="DA137" s="141"/>
      <c r="DB137" s="141"/>
      <c r="DC137" s="141"/>
      <c r="DD137" s="141"/>
      <c r="DE137" s="141"/>
      <c r="DF137" s="141"/>
      <c r="DG137" s="141"/>
      <c r="DH137" s="141"/>
      <c r="DI137" s="141"/>
      <c r="DJ137" s="141"/>
      <c r="DK137" s="141"/>
      <c r="DL137" s="141"/>
      <c r="DM137" s="141"/>
      <c r="DN137" s="141"/>
      <c r="DO137" s="141"/>
      <c r="DP137" s="141"/>
      <c r="DQ137" s="141"/>
      <c r="DR137" s="141"/>
      <c r="DS137" s="141"/>
      <c r="DT137" s="141"/>
      <c r="DU137" s="141"/>
      <c r="DV137" s="141"/>
      <c r="DW137" s="141"/>
      <c r="DX137" s="141"/>
      <c r="DY137" s="141"/>
      <c r="DZ137" s="141"/>
      <c r="EA137" s="141"/>
      <c r="EB137" s="141"/>
      <c r="EC137" s="141"/>
      <c r="ED137" s="141"/>
      <c r="EE137" s="141"/>
      <c r="EF137" s="141"/>
      <c r="EG137" s="141"/>
      <c r="EH137" s="141"/>
      <c r="EI137" s="141"/>
      <c r="EJ137" s="141"/>
      <c r="EK137" s="141"/>
      <c r="EL137" s="141"/>
      <c r="EM137" s="141"/>
      <c r="EN137" s="141"/>
      <c r="EO137" s="141"/>
      <c r="EP137" s="141"/>
      <c r="EQ137" s="141"/>
      <c r="ER137" s="141"/>
      <c r="ES137" s="141"/>
      <c r="ET137" s="141"/>
      <c r="EU137" s="141"/>
      <c r="EV137" s="141"/>
      <c r="EW137" s="141"/>
      <c r="EX137" s="141"/>
      <c r="EY137" s="141"/>
      <c r="EZ137" s="141"/>
      <c r="FA137" s="141"/>
      <c r="FB137" s="141"/>
      <c r="FC137" s="141"/>
      <c r="FD137" s="141"/>
      <c r="FE137" s="141"/>
      <c r="FF137" s="141"/>
      <c r="FG137" s="141"/>
      <c r="FH137" s="141"/>
      <c r="FI137" s="141"/>
      <c r="FJ137" s="141"/>
      <c r="FK137" s="141"/>
      <c r="FL137" s="141"/>
      <c r="FM137" s="141"/>
      <c r="FN137" s="141"/>
      <c r="FO137" s="141"/>
      <c r="FP137" s="141"/>
      <c r="FQ137" s="141"/>
      <c r="FR137" s="141"/>
      <c r="FS137" s="141"/>
      <c r="FT137" s="141"/>
      <c r="FU137" s="141"/>
      <c r="FV137" s="141"/>
      <c r="FW137" s="141"/>
      <c r="FX137" s="141"/>
      <c r="FY137" s="141"/>
      <c r="FZ137" s="141"/>
      <c r="GA137" s="141"/>
      <c r="GB137" s="141"/>
      <c r="GC137" s="141"/>
      <c r="GD137" s="141"/>
      <c r="GE137" s="141"/>
      <c r="GF137" s="141"/>
      <c r="GG137" s="141"/>
      <c r="GH137" s="141"/>
      <c r="GI137" s="141"/>
      <c r="GJ137" s="141"/>
      <c r="GK137" s="141"/>
      <c r="GL137" s="141"/>
      <c r="GM137" s="141"/>
      <c r="GN137" s="141"/>
      <c r="GO137" s="141"/>
      <c r="GP137" s="141"/>
      <c r="GQ137" s="141"/>
      <c r="GR137" s="141"/>
      <c r="GS137" s="141"/>
      <c r="GT137" s="141"/>
      <c r="GU137" s="141"/>
      <c r="GV137" s="141"/>
      <c r="GW137" s="141"/>
      <c r="GX137" s="141"/>
      <c r="GY137" s="141"/>
      <c r="GZ137" s="141"/>
      <c r="HA137" s="141"/>
      <c r="HB137" s="141"/>
      <c r="HC137" s="141"/>
      <c r="HD137" s="141"/>
      <c r="HE137" s="141"/>
      <c r="HF137" s="141"/>
      <c r="HG137" s="141"/>
      <c r="HH137" s="141"/>
      <c r="HI137" s="141"/>
      <c r="HJ137" s="141"/>
    </row>
    <row r="138" spans="1:218" s="160" customFormat="1" ht="47.25" customHeight="1" thickTop="1" thickBot="1" x14ac:dyDescent="1.1000000000000001">
      <c r="A138" s="352"/>
      <c r="B138" s="353"/>
      <c r="C138" s="161"/>
      <c r="D138" s="162"/>
      <c r="E138" s="163"/>
      <c r="F138" s="356"/>
      <c r="G138" s="357"/>
      <c r="H138" s="357"/>
      <c r="I138" s="357"/>
      <c r="J138" s="357"/>
      <c r="K138" s="162"/>
      <c r="L138" s="348" t="s">
        <v>494</v>
      </c>
      <c r="M138" s="340" t="s">
        <v>46</v>
      </c>
      <c r="N138" s="348" t="s">
        <v>313</v>
      </c>
      <c r="O138" s="340" t="s">
        <v>48</v>
      </c>
      <c r="P138" s="340" t="s">
        <v>35</v>
      </c>
      <c r="Q138" s="358" t="s">
        <v>28</v>
      </c>
      <c r="R138" s="340" t="s">
        <v>53</v>
      </c>
      <c r="S138" s="340" t="s">
        <v>57</v>
      </c>
      <c r="T138" s="340" t="s">
        <v>58</v>
      </c>
      <c r="U138" s="340" t="s">
        <v>328</v>
      </c>
      <c r="V138" s="348" t="s">
        <v>30</v>
      </c>
      <c r="W138" s="340" t="s">
        <v>634</v>
      </c>
      <c r="X138" s="348" t="s">
        <v>193</v>
      </c>
      <c r="Y138" s="340" t="s">
        <v>34</v>
      </c>
      <c r="Z138" s="340" t="s">
        <v>611</v>
      </c>
      <c r="AA138" s="340" t="s">
        <v>333</v>
      </c>
      <c r="AB138" s="340" t="s">
        <v>200</v>
      </c>
      <c r="AC138" s="340" t="s">
        <v>535</v>
      </c>
      <c r="AD138" s="340" t="s">
        <v>403</v>
      </c>
      <c r="AE138" s="342"/>
      <c r="AF138" s="340" t="s">
        <v>23</v>
      </c>
      <c r="AG138" s="146"/>
      <c r="AH138" s="146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  <c r="BK138" s="141"/>
      <c r="BL138" s="141"/>
      <c r="BM138" s="141"/>
      <c r="BN138" s="141"/>
      <c r="BO138" s="141"/>
      <c r="BP138" s="141"/>
      <c r="BQ138" s="141"/>
      <c r="BR138" s="141"/>
      <c r="BS138" s="141"/>
      <c r="BT138" s="141"/>
      <c r="BU138" s="141"/>
      <c r="BV138" s="141"/>
      <c r="BW138" s="141"/>
      <c r="BX138" s="141"/>
      <c r="BY138" s="141"/>
      <c r="BZ138" s="141"/>
      <c r="CA138" s="141"/>
      <c r="CB138" s="141"/>
      <c r="CC138" s="141"/>
      <c r="CD138" s="141"/>
      <c r="CE138" s="141"/>
      <c r="CF138" s="141"/>
      <c r="CG138" s="141"/>
      <c r="CH138" s="141"/>
      <c r="CI138" s="141"/>
      <c r="CJ138" s="141"/>
      <c r="CK138" s="141"/>
      <c r="CL138" s="141"/>
      <c r="CM138" s="141"/>
      <c r="CN138" s="141"/>
      <c r="CO138" s="141"/>
      <c r="CP138" s="141"/>
      <c r="CQ138" s="141"/>
      <c r="CR138" s="141"/>
      <c r="CS138" s="141"/>
      <c r="CT138" s="141"/>
      <c r="CU138" s="141"/>
      <c r="CV138" s="141"/>
      <c r="CW138" s="141"/>
      <c r="CX138" s="141"/>
      <c r="CY138" s="141"/>
      <c r="CZ138" s="141"/>
      <c r="DA138" s="141"/>
      <c r="DB138" s="141"/>
      <c r="DC138" s="141"/>
      <c r="DD138" s="141"/>
      <c r="DE138" s="141"/>
      <c r="DF138" s="141"/>
      <c r="DG138" s="141"/>
      <c r="DH138" s="141"/>
      <c r="DI138" s="141"/>
      <c r="DJ138" s="141"/>
      <c r="DK138" s="141"/>
      <c r="DL138" s="141"/>
      <c r="DM138" s="141"/>
      <c r="DN138" s="141"/>
      <c r="DO138" s="141"/>
      <c r="DP138" s="141"/>
      <c r="DQ138" s="141"/>
      <c r="DR138" s="141"/>
      <c r="DS138" s="141"/>
      <c r="DT138" s="141"/>
      <c r="DU138" s="141"/>
      <c r="DV138" s="141"/>
      <c r="DW138" s="141"/>
      <c r="DX138" s="141"/>
      <c r="DY138" s="141"/>
      <c r="DZ138" s="141"/>
      <c r="EA138" s="141"/>
      <c r="EB138" s="141"/>
      <c r="EC138" s="141"/>
      <c r="ED138" s="141"/>
      <c r="EE138" s="141"/>
      <c r="EF138" s="141"/>
      <c r="EG138" s="141"/>
      <c r="EH138" s="141"/>
      <c r="EI138" s="141"/>
      <c r="EJ138" s="141"/>
      <c r="EK138" s="141"/>
      <c r="EL138" s="141"/>
      <c r="EM138" s="141"/>
      <c r="EN138" s="141"/>
      <c r="EO138" s="141"/>
      <c r="EP138" s="141"/>
      <c r="EQ138" s="141"/>
      <c r="ER138" s="141"/>
      <c r="ES138" s="141"/>
      <c r="ET138" s="141"/>
      <c r="EU138" s="141"/>
      <c r="EV138" s="141"/>
      <c r="EW138" s="141"/>
      <c r="EX138" s="141"/>
      <c r="EY138" s="141"/>
      <c r="EZ138" s="141"/>
      <c r="FA138" s="141"/>
      <c r="FB138" s="141"/>
      <c r="FC138" s="141"/>
      <c r="FD138" s="141"/>
      <c r="FE138" s="141"/>
      <c r="FF138" s="141"/>
      <c r="FG138" s="141"/>
      <c r="FH138" s="141"/>
      <c r="FI138" s="141"/>
      <c r="FJ138" s="141"/>
      <c r="FK138" s="141"/>
      <c r="FL138" s="141"/>
      <c r="FM138" s="141"/>
      <c r="FN138" s="141"/>
      <c r="FO138" s="141"/>
      <c r="FP138" s="141"/>
      <c r="FQ138" s="141"/>
      <c r="FR138" s="141"/>
      <c r="FS138" s="141"/>
      <c r="FT138" s="141"/>
      <c r="FU138" s="141"/>
      <c r="FV138" s="141"/>
      <c r="FW138" s="141"/>
      <c r="FX138" s="141"/>
      <c r="FY138" s="141"/>
      <c r="FZ138" s="141"/>
      <c r="GA138" s="141"/>
      <c r="GB138" s="141"/>
      <c r="GC138" s="141"/>
      <c r="GD138" s="141"/>
      <c r="GE138" s="141"/>
      <c r="GF138" s="141"/>
      <c r="GG138" s="141"/>
      <c r="GH138" s="141"/>
      <c r="GI138" s="141"/>
      <c r="GJ138" s="141"/>
      <c r="GK138" s="141"/>
      <c r="GL138" s="141"/>
      <c r="GM138" s="141"/>
      <c r="GN138" s="141"/>
      <c r="GO138" s="141"/>
      <c r="GP138" s="141"/>
      <c r="GQ138" s="141"/>
      <c r="GR138" s="141"/>
      <c r="GS138" s="141"/>
      <c r="GT138" s="141"/>
      <c r="GU138" s="141"/>
      <c r="GV138" s="141"/>
      <c r="GW138" s="141"/>
      <c r="GX138" s="141"/>
      <c r="GY138" s="141"/>
      <c r="GZ138" s="141"/>
      <c r="HA138" s="141"/>
      <c r="HB138" s="141"/>
      <c r="HC138" s="141"/>
      <c r="HD138" s="141"/>
      <c r="HE138" s="141"/>
      <c r="HF138" s="141"/>
      <c r="HG138" s="141"/>
      <c r="HH138" s="141"/>
      <c r="HI138" s="141"/>
      <c r="HJ138" s="141"/>
    </row>
    <row r="139" spans="1:218" s="160" customFormat="1" ht="183.75" customHeight="1" thickTop="1" x14ac:dyDescent="1.05">
      <c r="A139" s="352"/>
      <c r="B139" s="353"/>
      <c r="C139" s="161"/>
      <c r="D139" s="162"/>
      <c r="E139" s="163"/>
      <c r="F139" s="164"/>
      <c r="G139" s="344"/>
      <c r="H139" s="344"/>
      <c r="I139" s="344"/>
      <c r="J139" s="344"/>
      <c r="K139" s="163"/>
      <c r="L139" s="349"/>
      <c r="M139" s="341"/>
      <c r="N139" s="349"/>
      <c r="O139" s="341"/>
      <c r="P139" s="341"/>
      <c r="Q139" s="359"/>
      <c r="R139" s="341"/>
      <c r="S139" s="341"/>
      <c r="T139" s="341"/>
      <c r="U139" s="341"/>
      <c r="V139" s="349"/>
      <c r="W139" s="341"/>
      <c r="X139" s="349"/>
      <c r="Y139" s="341"/>
      <c r="Z139" s="341"/>
      <c r="AA139" s="341"/>
      <c r="AB139" s="341"/>
      <c r="AC139" s="341"/>
      <c r="AD139" s="341"/>
      <c r="AE139" s="343"/>
      <c r="AF139" s="341"/>
      <c r="AG139" s="146"/>
      <c r="AH139" s="146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  <c r="BI139" s="141"/>
      <c r="BJ139" s="141"/>
      <c r="BK139" s="141"/>
      <c r="BL139" s="141"/>
      <c r="BM139" s="141"/>
      <c r="BN139" s="141"/>
      <c r="BO139" s="141"/>
      <c r="BP139" s="141"/>
      <c r="BQ139" s="141"/>
      <c r="BR139" s="141"/>
      <c r="BS139" s="141"/>
      <c r="BT139" s="141"/>
      <c r="BU139" s="141"/>
      <c r="BV139" s="141"/>
      <c r="BW139" s="141"/>
      <c r="BX139" s="141"/>
      <c r="BY139" s="141"/>
      <c r="BZ139" s="141"/>
      <c r="CA139" s="141"/>
      <c r="CB139" s="141"/>
      <c r="CC139" s="141"/>
      <c r="CD139" s="141"/>
      <c r="CE139" s="141"/>
      <c r="CF139" s="141"/>
      <c r="CG139" s="141"/>
      <c r="CH139" s="141"/>
      <c r="CI139" s="141"/>
      <c r="CJ139" s="141"/>
      <c r="CK139" s="141"/>
      <c r="CL139" s="141"/>
      <c r="CM139" s="141"/>
      <c r="CN139" s="141"/>
      <c r="CO139" s="141"/>
      <c r="CP139" s="141"/>
      <c r="CQ139" s="141"/>
      <c r="CR139" s="141"/>
      <c r="CS139" s="141"/>
      <c r="CT139" s="141"/>
      <c r="CU139" s="141"/>
      <c r="CV139" s="141"/>
      <c r="CW139" s="141"/>
      <c r="CX139" s="141"/>
      <c r="CY139" s="141"/>
      <c r="CZ139" s="141"/>
      <c r="DA139" s="141"/>
      <c r="DB139" s="141"/>
      <c r="DC139" s="141"/>
      <c r="DD139" s="141"/>
      <c r="DE139" s="141"/>
      <c r="DF139" s="141"/>
      <c r="DG139" s="141"/>
      <c r="DH139" s="141"/>
      <c r="DI139" s="141"/>
      <c r="DJ139" s="141"/>
      <c r="DK139" s="141"/>
      <c r="DL139" s="141"/>
      <c r="DM139" s="141"/>
      <c r="DN139" s="141"/>
      <c r="DO139" s="141"/>
      <c r="DP139" s="141"/>
      <c r="DQ139" s="141"/>
      <c r="DR139" s="141"/>
      <c r="DS139" s="141"/>
      <c r="DT139" s="141"/>
      <c r="DU139" s="141"/>
      <c r="DV139" s="141"/>
      <c r="DW139" s="141"/>
      <c r="DX139" s="141"/>
      <c r="DY139" s="141"/>
      <c r="DZ139" s="141"/>
      <c r="EA139" s="141"/>
      <c r="EB139" s="141"/>
      <c r="EC139" s="141"/>
      <c r="ED139" s="141"/>
      <c r="EE139" s="141"/>
      <c r="EF139" s="141"/>
      <c r="EG139" s="141"/>
      <c r="EH139" s="141"/>
      <c r="EI139" s="141"/>
      <c r="EJ139" s="141"/>
      <c r="EK139" s="141"/>
      <c r="EL139" s="141"/>
      <c r="EM139" s="141"/>
      <c r="EN139" s="141"/>
      <c r="EO139" s="141"/>
      <c r="EP139" s="141"/>
      <c r="EQ139" s="141"/>
      <c r="ER139" s="141"/>
      <c r="ES139" s="141"/>
      <c r="ET139" s="141"/>
      <c r="EU139" s="141"/>
      <c r="EV139" s="141"/>
      <c r="EW139" s="141"/>
      <c r="EX139" s="141"/>
      <c r="EY139" s="141"/>
      <c r="EZ139" s="141"/>
      <c r="FA139" s="141"/>
      <c r="FB139" s="141"/>
      <c r="FC139" s="141"/>
      <c r="FD139" s="141"/>
      <c r="FE139" s="141"/>
      <c r="FF139" s="141"/>
      <c r="FG139" s="141"/>
      <c r="FH139" s="141"/>
      <c r="FI139" s="141"/>
      <c r="FJ139" s="141"/>
      <c r="FK139" s="141"/>
      <c r="FL139" s="141"/>
      <c r="FM139" s="141"/>
      <c r="FN139" s="141"/>
      <c r="FO139" s="141"/>
      <c r="FP139" s="141"/>
      <c r="FQ139" s="141"/>
      <c r="FR139" s="141"/>
      <c r="FS139" s="141"/>
      <c r="FT139" s="141"/>
      <c r="FU139" s="141"/>
      <c r="FV139" s="141"/>
      <c r="FW139" s="141"/>
      <c r="FX139" s="141"/>
      <c r="FY139" s="141"/>
      <c r="FZ139" s="141"/>
      <c r="GA139" s="141"/>
      <c r="GB139" s="141"/>
      <c r="GC139" s="141"/>
      <c r="GD139" s="141"/>
      <c r="GE139" s="141"/>
      <c r="GF139" s="141"/>
      <c r="GG139" s="141"/>
      <c r="GH139" s="141"/>
      <c r="GI139" s="141"/>
      <c r="GJ139" s="141"/>
      <c r="GK139" s="141"/>
      <c r="GL139" s="141"/>
      <c r="GM139" s="141"/>
      <c r="GN139" s="141"/>
      <c r="GO139" s="141"/>
      <c r="GP139" s="141"/>
      <c r="GQ139" s="141"/>
      <c r="GR139" s="141"/>
      <c r="GS139" s="141"/>
      <c r="GT139" s="141"/>
      <c r="GU139" s="141"/>
      <c r="GV139" s="141"/>
      <c r="GW139" s="141"/>
      <c r="GX139" s="141"/>
      <c r="GY139" s="141"/>
      <c r="GZ139" s="141"/>
      <c r="HA139" s="141"/>
      <c r="HB139" s="141"/>
      <c r="HC139" s="141"/>
      <c r="HD139" s="141"/>
      <c r="HE139" s="141"/>
      <c r="HF139" s="141"/>
      <c r="HG139" s="141"/>
      <c r="HH139" s="141"/>
      <c r="HI139" s="141"/>
      <c r="HJ139" s="141"/>
    </row>
    <row r="140" spans="1:218" s="160" customFormat="1" ht="56.5" x14ac:dyDescent="1.05">
      <c r="A140" s="354"/>
      <c r="B140" s="355"/>
      <c r="C140" s="165"/>
      <c r="D140" s="166"/>
      <c r="E140" s="167"/>
      <c r="F140" s="345"/>
      <c r="G140" s="346"/>
      <c r="H140" s="346"/>
      <c r="I140" s="346"/>
      <c r="J140" s="346"/>
      <c r="K140" s="347"/>
      <c r="L140" s="169">
        <f>L137*63200</f>
        <v>0</v>
      </c>
      <c r="M140" s="169">
        <f>M137*4000</f>
        <v>24000</v>
      </c>
      <c r="N140" s="168">
        <f>N137*8000</f>
        <v>0</v>
      </c>
      <c r="O140" s="170">
        <f>O137*38400</f>
        <v>0</v>
      </c>
      <c r="P140" s="168">
        <f>P137*68000</f>
        <v>0</v>
      </c>
      <c r="Q140" s="171">
        <f>Q137*84000</f>
        <v>0</v>
      </c>
      <c r="R140" s="168">
        <f>R137*76000</f>
        <v>0</v>
      </c>
      <c r="S140" s="169">
        <f>S137*84000</f>
        <v>84000</v>
      </c>
      <c r="T140" s="169">
        <f>T137*80000</f>
        <v>240000</v>
      </c>
      <c r="U140" s="169">
        <f>U137*9600</f>
        <v>0</v>
      </c>
      <c r="V140" s="168">
        <f>V137*3200</f>
        <v>0</v>
      </c>
      <c r="W140" s="169">
        <f>W137*39200</f>
        <v>0</v>
      </c>
      <c r="X140" s="172">
        <f>X137*6400</f>
        <v>0</v>
      </c>
      <c r="Y140" s="169">
        <f>Y137*8800</f>
        <v>52800</v>
      </c>
      <c r="Z140" s="172">
        <f>Z137*71200</f>
        <v>0</v>
      </c>
      <c r="AA140" s="169">
        <f>AA137*7200</f>
        <v>14400</v>
      </c>
      <c r="AB140" s="169"/>
      <c r="AC140" s="169">
        <f>1*76000</f>
        <v>76000</v>
      </c>
      <c r="AD140" s="168">
        <f>0*76000</f>
        <v>0</v>
      </c>
      <c r="AE140" s="173"/>
      <c r="AF140" s="168">
        <f>SUM(L140:AD140)</f>
        <v>491200</v>
      </c>
      <c r="AG140" s="146"/>
      <c r="AH140" s="196"/>
    </row>
    <row r="143" spans="1:218" s="117" customFormat="1" ht="56.5" x14ac:dyDescent="1.05">
      <c r="A143" s="371" t="s">
        <v>0</v>
      </c>
      <c r="B143" s="371"/>
      <c r="C143" s="110" t="s">
        <v>1</v>
      </c>
      <c r="D143" s="110" t="s">
        <v>2</v>
      </c>
      <c r="E143" s="110"/>
      <c r="F143" s="110"/>
      <c r="G143" s="110"/>
      <c r="H143" s="110"/>
      <c r="I143" s="110"/>
      <c r="J143" s="110"/>
      <c r="K143" s="110"/>
      <c r="L143" s="111"/>
      <c r="M143" s="112"/>
      <c r="N143" s="113"/>
      <c r="O143" s="114"/>
      <c r="P143" s="111"/>
      <c r="Q143" s="112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4"/>
      <c r="AG143" s="115"/>
      <c r="AH143" s="115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  <c r="EB143" s="116"/>
      <c r="EC143" s="116"/>
      <c r="ED143" s="116"/>
      <c r="EE143" s="116"/>
      <c r="EF143" s="116"/>
      <c r="EG143" s="116"/>
      <c r="EH143" s="116"/>
      <c r="EI143" s="116"/>
      <c r="EJ143" s="116"/>
      <c r="EK143" s="116"/>
      <c r="EL143" s="116"/>
      <c r="EM143" s="116"/>
      <c r="EN143" s="116"/>
      <c r="EO143" s="116"/>
      <c r="EP143" s="116"/>
      <c r="EQ143" s="116"/>
      <c r="ER143" s="116"/>
      <c r="ES143" s="116"/>
      <c r="ET143" s="116"/>
      <c r="EU143" s="116"/>
      <c r="EV143" s="116"/>
      <c r="EW143" s="116"/>
      <c r="EX143" s="116"/>
      <c r="EY143" s="116"/>
      <c r="EZ143" s="116"/>
      <c r="FA143" s="116"/>
      <c r="FB143" s="116"/>
      <c r="FC143" s="116"/>
      <c r="FD143" s="116"/>
      <c r="FE143" s="116"/>
      <c r="FF143" s="116"/>
      <c r="FG143" s="116"/>
      <c r="FH143" s="116"/>
      <c r="FI143" s="116"/>
      <c r="FJ143" s="116"/>
      <c r="FK143" s="116"/>
      <c r="FL143" s="116"/>
      <c r="FM143" s="116"/>
      <c r="FN143" s="116"/>
      <c r="FO143" s="116"/>
      <c r="FP143" s="116"/>
      <c r="FQ143" s="116"/>
      <c r="FR143" s="116"/>
      <c r="FS143" s="116"/>
      <c r="FT143" s="116"/>
      <c r="FU143" s="116"/>
      <c r="FV143" s="116"/>
      <c r="FW143" s="116"/>
      <c r="FX143" s="116"/>
      <c r="FY143" s="116"/>
      <c r="FZ143" s="116"/>
      <c r="GA143" s="116"/>
      <c r="GB143" s="116"/>
      <c r="GC143" s="116"/>
      <c r="GD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</row>
    <row r="144" spans="1:218" s="117" customFormat="1" ht="58" x14ac:dyDescent="1.05">
      <c r="A144" s="372" t="s">
        <v>3</v>
      </c>
      <c r="B144" s="372"/>
      <c r="C144" s="110" t="s">
        <v>1</v>
      </c>
      <c r="D144" s="175"/>
      <c r="E144" s="110"/>
      <c r="F144" s="110"/>
      <c r="G144" s="110"/>
      <c r="H144" s="110"/>
      <c r="I144" s="372" t="s">
        <v>590</v>
      </c>
      <c r="J144" s="372"/>
      <c r="K144" s="372"/>
      <c r="L144" s="372"/>
      <c r="M144" s="372"/>
      <c r="N144" s="372"/>
      <c r="O144" s="372"/>
      <c r="P144" s="372"/>
      <c r="Q144" s="372"/>
      <c r="R144" s="372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5"/>
      <c r="AH144" s="115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  <c r="EB144" s="116"/>
      <c r="EC144" s="116"/>
      <c r="ED144" s="116"/>
      <c r="EE144" s="116"/>
      <c r="EF144" s="116"/>
      <c r="EG144" s="116"/>
      <c r="EH144" s="116"/>
      <c r="EI144" s="116"/>
      <c r="EJ144" s="116"/>
      <c r="EK144" s="116"/>
      <c r="EL144" s="116"/>
      <c r="EM144" s="116"/>
      <c r="EN144" s="116"/>
      <c r="EO144" s="116"/>
      <c r="EP144" s="116"/>
      <c r="EQ144" s="116"/>
      <c r="ER144" s="116"/>
      <c r="ES144" s="116"/>
      <c r="ET144" s="116"/>
      <c r="EU144" s="116"/>
      <c r="EV144" s="116"/>
      <c r="EW144" s="116"/>
      <c r="EX144" s="116"/>
      <c r="EY144" s="116"/>
      <c r="EZ144" s="116"/>
      <c r="FA144" s="116"/>
      <c r="FB144" s="116"/>
      <c r="FC144" s="116"/>
      <c r="FD144" s="116"/>
      <c r="FE144" s="116"/>
      <c r="FF144" s="116"/>
      <c r="FG144" s="116"/>
      <c r="FH144" s="116"/>
      <c r="FI144" s="116"/>
      <c r="FJ144" s="116"/>
      <c r="FK144" s="116"/>
      <c r="FL144" s="116"/>
      <c r="FM144" s="116"/>
      <c r="FN144" s="116"/>
      <c r="FO144" s="116"/>
      <c r="FP144" s="116"/>
      <c r="FQ144" s="116"/>
      <c r="FR144" s="116"/>
      <c r="FS144" s="116"/>
      <c r="FT144" s="116"/>
      <c r="FU144" s="116"/>
      <c r="FV144" s="116"/>
      <c r="FW144" s="116"/>
      <c r="FX144" s="116"/>
      <c r="FY144" s="116"/>
      <c r="FZ144" s="116"/>
      <c r="GA144" s="116"/>
      <c r="GB144" s="116"/>
      <c r="GC144" s="116"/>
      <c r="GD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</row>
    <row r="145" spans="1:218" s="117" customFormat="1" ht="58" x14ac:dyDescent="1.05">
      <c r="A145" s="373" t="s">
        <v>4</v>
      </c>
      <c r="B145" s="373"/>
      <c r="C145" s="110" t="s">
        <v>602</v>
      </c>
      <c r="D145" s="176" t="s">
        <v>656</v>
      </c>
      <c r="E145" s="118"/>
      <c r="F145" s="110"/>
      <c r="G145" s="118"/>
      <c r="H145" s="118"/>
      <c r="I145" s="119"/>
      <c r="J145" s="119"/>
      <c r="K145" s="119"/>
      <c r="L145" s="120"/>
      <c r="M145" s="112"/>
      <c r="N145" s="113"/>
      <c r="O145" s="120"/>
      <c r="P145" s="120"/>
      <c r="Q145" s="112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14"/>
      <c r="AG145" s="115"/>
      <c r="AH145" s="115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6"/>
      <c r="EC145" s="116"/>
      <c r="ED145" s="116"/>
      <c r="EE145" s="116"/>
      <c r="EF145" s="116"/>
      <c r="EG145" s="116"/>
      <c r="EH145" s="116"/>
      <c r="EI145" s="116"/>
      <c r="EJ145" s="116"/>
      <c r="EK145" s="116"/>
      <c r="EL145" s="116"/>
      <c r="EM145" s="116"/>
      <c r="EN145" s="116"/>
      <c r="EO145" s="116"/>
      <c r="EP145" s="116"/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6"/>
      <c r="FA145" s="116"/>
      <c r="FB145" s="116"/>
      <c r="FC145" s="116"/>
      <c r="FD145" s="116"/>
      <c r="FE145" s="116"/>
      <c r="FF145" s="116"/>
      <c r="FG145" s="116"/>
      <c r="FH145" s="116"/>
      <c r="FI145" s="116"/>
      <c r="FJ145" s="116"/>
      <c r="FK145" s="116"/>
      <c r="FL145" s="116"/>
      <c r="FM145" s="116"/>
      <c r="FN145" s="116"/>
      <c r="FO145" s="116"/>
      <c r="FP145" s="116"/>
      <c r="FQ145" s="116"/>
      <c r="FR145" s="116"/>
      <c r="FS145" s="116"/>
      <c r="FT145" s="116"/>
      <c r="FU145" s="116"/>
      <c r="FV145" s="116"/>
      <c r="FW145" s="116"/>
      <c r="FX145" s="116"/>
      <c r="FY145" s="116"/>
      <c r="FZ145" s="116"/>
      <c r="GA145" s="116"/>
      <c r="GB145" s="116"/>
      <c r="GC145" s="116"/>
      <c r="GD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</row>
    <row r="146" spans="1:218" s="124" customFormat="1" ht="56.5" x14ac:dyDescent="1.05">
      <c r="A146" s="363" t="s">
        <v>5</v>
      </c>
      <c r="B146" s="363" t="s">
        <v>6</v>
      </c>
      <c r="C146" s="374" t="s">
        <v>7</v>
      </c>
      <c r="D146" s="375"/>
      <c r="E146" s="121" t="s">
        <v>8</v>
      </c>
      <c r="F146" s="376" t="s">
        <v>9</v>
      </c>
      <c r="G146" s="377"/>
      <c r="H146" s="377"/>
      <c r="I146" s="377"/>
      <c r="J146" s="377"/>
      <c r="K146" s="378"/>
      <c r="L146" s="379" t="s">
        <v>10</v>
      </c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1"/>
      <c r="AE146" s="360" t="s">
        <v>11</v>
      </c>
      <c r="AF146" s="360" t="s">
        <v>12</v>
      </c>
      <c r="AG146" s="122"/>
      <c r="AH146" s="122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  <c r="EC146" s="123"/>
      <c r="ED146" s="123"/>
      <c r="EE146" s="123"/>
      <c r="EF146" s="123"/>
      <c r="EG146" s="123"/>
      <c r="EH146" s="123"/>
      <c r="EI146" s="123"/>
      <c r="EJ146" s="123"/>
      <c r="EK146" s="123"/>
      <c r="EL146" s="123"/>
      <c r="EM146" s="123"/>
      <c r="EN146" s="123"/>
      <c r="EO146" s="123"/>
      <c r="EP146" s="123"/>
      <c r="EQ146" s="123"/>
      <c r="ER146" s="123"/>
      <c r="ES146" s="123"/>
      <c r="ET146" s="123"/>
      <c r="EU146" s="123"/>
      <c r="EV146" s="123"/>
      <c r="EW146" s="123"/>
      <c r="EX146" s="123"/>
      <c r="EY146" s="123"/>
      <c r="EZ146" s="123"/>
      <c r="FA146" s="123"/>
      <c r="FB146" s="123"/>
      <c r="FC146" s="123"/>
      <c r="FD146" s="123"/>
      <c r="FE146" s="123"/>
      <c r="FF146" s="123"/>
      <c r="FG146" s="123"/>
      <c r="FH146" s="123"/>
      <c r="FI146" s="123"/>
      <c r="FJ146" s="123"/>
      <c r="FK146" s="123"/>
      <c r="FL146" s="123"/>
      <c r="FM146" s="123"/>
      <c r="FN146" s="123"/>
      <c r="FO146" s="123"/>
      <c r="FP146" s="123"/>
      <c r="FQ146" s="123"/>
      <c r="FR146" s="123"/>
      <c r="FS146" s="123"/>
      <c r="FT146" s="123"/>
      <c r="FU146" s="123"/>
      <c r="FV146" s="123"/>
      <c r="FW146" s="123"/>
      <c r="FX146" s="123"/>
      <c r="FY146" s="123"/>
      <c r="FZ146" s="123"/>
      <c r="GA146" s="123"/>
      <c r="GB146" s="123"/>
      <c r="GC146" s="123"/>
      <c r="GD146" s="123"/>
      <c r="GE146" s="123"/>
      <c r="GF146" s="123"/>
      <c r="GG146" s="123"/>
      <c r="GH146" s="123"/>
      <c r="GI146" s="123"/>
      <c r="GJ146" s="123"/>
      <c r="GK146" s="123"/>
      <c r="GL146" s="123"/>
      <c r="GM146" s="123"/>
      <c r="GN146" s="123"/>
      <c r="GO146" s="123"/>
      <c r="GP146" s="123"/>
      <c r="GQ146" s="123"/>
      <c r="GR146" s="123"/>
      <c r="GS146" s="123"/>
      <c r="GT146" s="123"/>
      <c r="GU146" s="123"/>
      <c r="GV146" s="123"/>
      <c r="GW146" s="123"/>
      <c r="GX146" s="123"/>
      <c r="GY146" s="123"/>
      <c r="GZ146" s="123"/>
      <c r="HA146" s="123"/>
      <c r="HB146" s="123"/>
      <c r="HC146" s="123"/>
      <c r="HD146" s="123"/>
      <c r="HE146" s="123"/>
      <c r="HF146" s="123"/>
      <c r="HG146" s="123"/>
      <c r="HH146" s="123"/>
      <c r="HI146" s="123"/>
      <c r="HJ146" s="123"/>
    </row>
    <row r="147" spans="1:218" s="124" customFormat="1" ht="45.75" customHeight="1" x14ac:dyDescent="1.05">
      <c r="A147" s="365"/>
      <c r="B147" s="365"/>
      <c r="C147" s="363" t="s">
        <v>13</v>
      </c>
      <c r="D147" s="363" t="s">
        <v>14</v>
      </c>
      <c r="E147" s="365" t="s">
        <v>15</v>
      </c>
      <c r="F147" s="366" t="s">
        <v>16</v>
      </c>
      <c r="G147" s="367"/>
      <c r="H147" s="367"/>
      <c r="I147" s="367"/>
      <c r="J147" s="367"/>
      <c r="K147" s="368"/>
      <c r="L147" s="360" t="s">
        <v>493</v>
      </c>
      <c r="M147" s="360" t="s">
        <v>45</v>
      </c>
      <c r="N147" s="360" t="s">
        <v>312</v>
      </c>
      <c r="O147" s="360" t="s">
        <v>47</v>
      </c>
      <c r="P147" s="360" t="s">
        <v>18</v>
      </c>
      <c r="Q147" s="360" t="s">
        <v>31</v>
      </c>
      <c r="R147" s="360" t="s">
        <v>54</v>
      </c>
      <c r="S147" s="369" t="s">
        <v>56</v>
      </c>
      <c r="T147" s="369" t="s">
        <v>59</v>
      </c>
      <c r="U147" s="360" t="s">
        <v>327</v>
      </c>
      <c r="V147" s="360" t="s">
        <v>326</v>
      </c>
      <c r="W147" s="360" t="s">
        <v>633</v>
      </c>
      <c r="X147" s="360" t="s">
        <v>194</v>
      </c>
      <c r="Y147" s="360" t="s">
        <v>531</v>
      </c>
      <c r="Z147" s="360" t="s">
        <v>32</v>
      </c>
      <c r="AA147" s="360" t="s">
        <v>139</v>
      </c>
      <c r="AB147" s="360" t="s">
        <v>111</v>
      </c>
      <c r="AC147" s="360" t="s">
        <v>535</v>
      </c>
      <c r="AD147" s="360" t="s">
        <v>66</v>
      </c>
      <c r="AE147" s="361"/>
      <c r="AF147" s="361"/>
      <c r="AG147" s="122"/>
      <c r="AH147" s="122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  <c r="EC147" s="123"/>
      <c r="ED147" s="123"/>
      <c r="EE147" s="123"/>
      <c r="EF147" s="123"/>
      <c r="EG147" s="123"/>
      <c r="EH147" s="123"/>
      <c r="EI147" s="123"/>
      <c r="EJ147" s="123"/>
      <c r="EK147" s="123"/>
      <c r="EL147" s="123"/>
      <c r="EM147" s="123"/>
      <c r="EN147" s="123"/>
      <c r="EO147" s="123"/>
      <c r="EP147" s="123"/>
      <c r="EQ147" s="123"/>
      <c r="ER147" s="123"/>
      <c r="ES147" s="123"/>
      <c r="ET147" s="123"/>
      <c r="EU147" s="123"/>
      <c r="EV147" s="123"/>
      <c r="EW147" s="123"/>
      <c r="EX147" s="123"/>
      <c r="EY147" s="123"/>
      <c r="EZ147" s="123"/>
      <c r="FA147" s="123"/>
      <c r="FB147" s="123"/>
      <c r="FC147" s="123"/>
      <c r="FD147" s="123"/>
      <c r="FE147" s="123"/>
      <c r="FF147" s="123"/>
      <c r="FG147" s="123"/>
      <c r="FH147" s="123"/>
      <c r="FI147" s="123"/>
      <c r="FJ147" s="123"/>
      <c r="FK147" s="123"/>
      <c r="FL147" s="123"/>
      <c r="FM147" s="123"/>
      <c r="FN147" s="123"/>
      <c r="FO147" s="123"/>
      <c r="FP147" s="123"/>
      <c r="FQ147" s="123"/>
      <c r="FR147" s="123"/>
      <c r="FS147" s="123"/>
      <c r="FT147" s="123"/>
      <c r="FU147" s="123"/>
      <c r="FV147" s="123"/>
      <c r="FW147" s="123"/>
      <c r="FX147" s="123"/>
      <c r="FY147" s="123"/>
      <c r="FZ147" s="123"/>
      <c r="GA147" s="123"/>
      <c r="GB147" s="123"/>
      <c r="GC147" s="123"/>
      <c r="GD147" s="123"/>
      <c r="GE147" s="123"/>
      <c r="GF147" s="123"/>
      <c r="GG147" s="123"/>
      <c r="GH147" s="123"/>
      <c r="GI147" s="123"/>
      <c r="GJ147" s="123"/>
      <c r="GK147" s="123"/>
      <c r="GL147" s="123"/>
      <c r="GM147" s="123"/>
      <c r="GN147" s="123"/>
      <c r="GO147" s="123"/>
      <c r="GP147" s="123"/>
      <c r="GQ147" s="123"/>
      <c r="GR147" s="123"/>
      <c r="GS147" s="123"/>
      <c r="GT147" s="123"/>
      <c r="GU147" s="123"/>
      <c r="GV147" s="123"/>
      <c r="GW147" s="123"/>
      <c r="GX147" s="123"/>
      <c r="GY147" s="123"/>
      <c r="GZ147" s="123"/>
      <c r="HA147" s="123"/>
      <c r="HB147" s="123"/>
      <c r="HC147" s="123"/>
      <c r="HD147" s="123"/>
      <c r="HE147" s="123"/>
      <c r="HF147" s="123"/>
      <c r="HG147" s="123"/>
      <c r="HH147" s="123"/>
      <c r="HI147" s="123"/>
      <c r="HJ147" s="123"/>
    </row>
    <row r="148" spans="1:218" s="124" customFormat="1" ht="210" customHeight="1" x14ac:dyDescent="1.05">
      <c r="A148" s="364"/>
      <c r="B148" s="364"/>
      <c r="C148" s="364"/>
      <c r="D148" s="364"/>
      <c r="E148" s="364"/>
      <c r="F148" s="125" t="s">
        <v>20</v>
      </c>
      <c r="G148" s="125" t="s">
        <v>21</v>
      </c>
      <c r="H148" s="125" t="s">
        <v>20</v>
      </c>
      <c r="I148" s="125" t="s">
        <v>21</v>
      </c>
      <c r="J148" s="125" t="s">
        <v>20</v>
      </c>
      <c r="K148" s="125" t="s">
        <v>21</v>
      </c>
      <c r="L148" s="362"/>
      <c r="M148" s="362"/>
      <c r="N148" s="362"/>
      <c r="O148" s="362"/>
      <c r="P148" s="362"/>
      <c r="Q148" s="362"/>
      <c r="R148" s="362"/>
      <c r="S148" s="370"/>
      <c r="T148" s="370"/>
      <c r="U148" s="362"/>
      <c r="V148" s="362"/>
      <c r="W148" s="362"/>
      <c r="X148" s="362"/>
      <c r="Y148" s="362"/>
      <c r="Z148" s="362"/>
      <c r="AA148" s="362"/>
      <c r="AB148" s="362"/>
      <c r="AC148" s="362"/>
      <c r="AD148" s="362"/>
      <c r="AE148" s="362"/>
      <c r="AF148" s="362"/>
      <c r="AG148" s="122"/>
      <c r="AH148" s="122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  <c r="EC148" s="123"/>
      <c r="ED148" s="123"/>
      <c r="EE148" s="123"/>
      <c r="EF148" s="123"/>
      <c r="EG148" s="123"/>
      <c r="EH148" s="123"/>
      <c r="EI148" s="123"/>
      <c r="EJ148" s="123"/>
      <c r="EK148" s="123"/>
      <c r="EL148" s="123"/>
      <c r="EM148" s="123"/>
      <c r="EN148" s="123"/>
      <c r="EO148" s="123"/>
      <c r="EP148" s="123"/>
      <c r="EQ148" s="123"/>
      <c r="ER148" s="123"/>
      <c r="ES148" s="123"/>
      <c r="ET148" s="123"/>
      <c r="EU148" s="123"/>
      <c r="EV148" s="123"/>
      <c r="EW148" s="123"/>
      <c r="EX148" s="123"/>
      <c r="EY148" s="123"/>
      <c r="EZ148" s="123"/>
      <c r="FA148" s="123"/>
      <c r="FB148" s="123"/>
      <c r="FC148" s="123"/>
      <c r="FD148" s="123"/>
      <c r="FE148" s="123"/>
      <c r="FF148" s="123"/>
      <c r="FG148" s="123"/>
      <c r="FH148" s="123"/>
      <c r="FI148" s="123"/>
      <c r="FJ148" s="123"/>
      <c r="FK148" s="123"/>
      <c r="FL148" s="123"/>
      <c r="FM148" s="123"/>
      <c r="FN148" s="123"/>
      <c r="FO148" s="123"/>
      <c r="FP148" s="123"/>
      <c r="FQ148" s="123"/>
      <c r="FR148" s="123"/>
      <c r="FS148" s="123"/>
      <c r="FT148" s="123"/>
      <c r="FU148" s="123"/>
      <c r="FV148" s="123"/>
      <c r="FW148" s="123"/>
      <c r="FX148" s="123"/>
      <c r="FY148" s="123"/>
      <c r="FZ148" s="123"/>
      <c r="GA148" s="123"/>
      <c r="GB148" s="123"/>
      <c r="GC148" s="123"/>
      <c r="GD148" s="123"/>
      <c r="GE148" s="123"/>
      <c r="GF148" s="123"/>
      <c r="GG148" s="123"/>
      <c r="GH148" s="123"/>
      <c r="GI148" s="123"/>
      <c r="GJ148" s="123"/>
      <c r="GK148" s="123"/>
      <c r="GL148" s="123"/>
      <c r="GM148" s="123"/>
      <c r="GN148" s="123"/>
      <c r="GO148" s="123"/>
      <c r="GP148" s="123"/>
      <c r="GQ148" s="123"/>
      <c r="GR148" s="123"/>
      <c r="GS148" s="123"/>
      <c r="GT148" s="123"/>
      <c r="GU148" s="123"/>
      <c r="GV148" s="123"/>
      <c r="GW148" s="123"/>
      <c r="GX148" s="123"/>
      <c r="GY148" s="123"/>
      <c r="GZ148" s="123"/>
      <c r="HA148" s="123"/>
      <c r="HB148" s="123"/>
      <c r="HC148" s="123"/>
      <c r="HD148" s="123"/>
      <c r="HE148" s="123"/>
      <c r="HF148" s="123"/>
      <c r="HG148" s="123"/>
      <c r="HH148" s="123"/>
      <c r="HI148" s="123"/>
      <c r="HJ148" s="123"/>
    </row>
    <row r="149" spans="1:218" s="124" customFormat="1" ht="56.5" x14ac:dyDescent="1.05">
      <c r="A149" s="126"/>
      <c r="B149" s="127"/>
      <c r="C149" s="127"/>
      <c r="D149" s="126"/>
      <c r="E149" s="126"/>
      <c r="F149" s="128"/>
      <c r="G149" s="128"/>
      <c r="H149" s="128"/>
      <c r="I149" s="128"/>
      <c r="J149" s="128"/>
      <c r="K149" s="128"/>
      <c r="L149" s="129">
        <v>63200</v>
      </c>
      <c r="M149" s="130">
        <v>4000</v>
      </c>
      <c r="N149" s="129">
        <v>8000</v>
      </c>
      <c r="O149" s="129">
        <v>38400</v>
      </c>
      <c r="P149" s="129">
        <v>68000</v>
      </c>
      <c r="Q149" s="130">
        <v>84000</v>
      </c>
      <c r="R149" s="129">
        <v>76000</v>
      </c>
      <c r="S149" s="130">
        <v>84000</v>
      </c>
      <c r="T149" s="130">
        <v>80000</v>
      </c>
      <c r="U149" s="130">
        <v>8800</v>
      </c>
      <c r="V149" s="130">
        <v>7200</v>
      </c>
      <c r="W149" s="130">
        <v>39200</v>
      </c>
      <c r="X149" s="131">
        <v>6400</v>
      </c>
      <c r="Y149" s="130">
        <v>16000</v>
      </c>
      <c r="Z149" s="131">
        <v>6500</v>
      </c>
      <c r="AA149" s="130">
        <v>6000</v>
      </c>
      <c r="AB149" s="130">
        <v>84000</v>
      </c>
      <c r="AC149" s="129">
        <v>76000</v>
      </c>
      <c r="AD149" s="129">
        <v>76000</v>
      </c>
      <c r="AE149" s="132"/>
      <c r="AF149" s="126"/>
      <c r="AG149" s="122"/>
      <c r="AH149" s="122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  <c r="EB149" s="123"/>
      <c r="EC149" s="123"/>
      <c r="ED149" s="123"/>
      <c r="EE149" s="123"/>
      <c r="EF149" s="123"/>
      <c r="EG149" s="123"/>
      <c r="EH149" s="123"/>
      <c r="EI149" s="123"/>
      <c r="EJ149" s="123"/>
      <c r="EK149" s="123"/>
      <c r="EL149" s="123"/>
      <c r="EM149" s="123"/>
      <c r="EN149" s="123"/>
      <c r="EO149" s="123"/>
      <c r="EP149" s="123"/>
      <c r="EQ149" s="123"/>
      <c r="ER149" s="123"/>
      <c r="ES149" s="123"/>
      <c r="ET149" s="123"/>
      <c r="EU149" s="123"/>
      <c r="EV149" s="123"/>
      <c r="EW149" s="123"/>
      <c r="EX149" s="123"/>
      <c r="EY149" s="123"/>
      <c r="EZ149" s="123"/>
      <c r="FA149" s="123"/>
      <c r="FB149" s="123"/>
      <c r="FC149" s="123"/>
      <c r="FD149" s="123"/>
      <c r="FE149" s="123"/>
      <c r="FF149" s="123"/>
      <c r="FG149" s="123"/>
      <c r="FH149" s="123"/>
      <c r="FI149" s="123"/>
      <c r="FJ149" s="123"/>
      <c r="FK149" s="123"/>
      <c r="FL149" s="123"/>
      <c r="FM149" s="123"/>
      <c r="FN149" s="123"/>
      <c r="FO149" s="123"/>
      <c r="FP149" s="123"/>
      <c r="FQ149" s="123"/>
      <c r="FR149" s="123"/>
      <c r="FS149" s="123"/>
      <c r="FT149" s="123"/>
      <c r="FU149" s="123"/>
      <c r="FV149" s="123"/>
      <c r="FW149" s="123"/>
      <c r="FX149" s="123"/>
      <c r="FY149" s="123"/>
      <c r="FZ149" s="123"/>
      <c r="GA149" s="123"/>
      <c r="GB149" s="123"/>
      <c r="GC149" s="123"/>
      <c r="GD149" s="123"/>
      <c r="GE149" s="123"/>
      <c r="GF149" s="123"/>
      <c r="GG149" s="123"/>
      <c r="GH149" s="123"/>
      <c r="GI149" s="123"/>
      <c r="GJ149" s="123"/>
      <c r="GK149" s="123"/>
      <c r="GL149" s="123"/>
      <c r="GM149" s="123"/>
      <c r="GN149" s="123"/>
      <c r="GO149" s="123"/>
      <c r="GP149" s="123"/>
      <c r="GQ149" s="123"/>
      <c r="GR149" s="123"/>
      <c r="GS149" s="123"/>
      <c r="GT149" s="123"/>
      <c r="GU149" s="123"/>
      <c r="GV149" s="123"/>
      <c r="GW149" s="123"/>
      <c r="GX149" s="123"/>
      <c r="GY149" s="123"/>
      <c r="GZ149" s="123"/>
      <c r="HA149" s="123"/>
      <c r="HB149" s="123"/>
      <c r="HC149" s="123"/>
      <c r="HD149" s="123"/>
      <c r="HE149" s="123"/>
      <c r="HF149" s="123"/>
      <c r="HG149" s="123"/>
      <c r="HH149" s="123"/>
      <c r="HI149" s="123"/>
      <c r="HJ149" s="123"/>
    </row>
    <row r="150" spans="1:218" s="141" customFormat="1" ht="150" customHeight="1" x14ac:dyDescent="1.05">
      <c r="A150" s="142">
        <v>19</v>
      </c>
      <c r="B150" s="134" t="s">
        <v>584</v>
      </c>
      <c r="C150" s="135"/>
      <c r="D150" s="142"/>
      <c r="E150" s="142"/>
      <c r="F150" s="143">
        <v>7</v>
      </c>
      <c r="G150" s="143">
        <v>12</v>
      </c>
      <c r="H150" s="143">
        <v>14</v>
      </c>
      <c r="I150" s="143">
        <v>17</v>
      </c>
      <c r="J150" s="143"/>
      <c r="K150" s="143"/>
      <c r="L150" s="144"/>
      <c r="M150" s="145"/>
      <c r="N150" s="145"/>
      <c r="O150" s="148"/>
      <c r="P150" s="144"/>
      <c r="Q150" s="145">
        <v>1</v>
      </c>
      <c r="R150" s="144"/>
      <c r="S150" s="144"/>
      <c r="T150" s="145"/>
      <c r="U150" s="145"/>
      <c r="V150" s="145"/>
      <c r="W150" s="145"/>
      <c r="X150" s="148"/>
      <c r="Y150" s="148"/>
      <c r="Z150" s="148"/>
      <c r="AA150" s="148"/>
      <c r="AB150" s="145"/>
      <c r="AC150" s="145">
        <v>5</v>
      </c>
      <c r="AD150" s="145"/>
      <c r="AE150" s="145"/>
      <c r="AF150" s="144" t="s">
        <v>692</v>
      </c>
      <c r="AG150" s="146">
        <f t="shared" ref="AG150:AG153" si="16">D150-C150</f>
        <v>0</v>
      </c>
      <c r="AH150" s="146">
        <v>20</v>
      </c>
    </row>
    <row r="151" spans="1:218" s="141" customFormat="1" ht="150" customHeight="1" x14ac:dyDescent="1.05">
      <c r="A151" s="142">
        <v>19</v>
      </c>
      <c r="B151" s="134" t="s">
        <v>585</v>
      </c>
      <c r="C151" s="135"/>
      <c r="D151" s="142"/>
      <c r="E151" s="142"/>
      <c r="F151" s="143">
        <v>7</v>
      </c>
      <c r="G151" s="143">
        <v>12</v>
      </c>
      <c r="H151" s="143">
        <v>13</v>
      </c>
      <c r="I151" s="143">
        <v>17</v>
      </c>
      <c r="J151" s="143"/>
      <c r="K151" s="143"/>
      <c r="L151" s="144"/>
      <c r="M151" s="145"/>
      <c r="N151" s="145"/>
      <c r="O151" s="148"/>
      <c r="P151" s="144"/>
      <c r="Q151" s="145"/>
      <c r="R151" s="144"/>
      <c r="S151" s="144"/>
      <c r="T151" s="145">
        <v>1</v>
      </c>
      <c r="U151" s="145"/>
      <c r="V151" s="145"/>
      <c r="W151" s="145"/>
      <c r="X151" s="148"/>
      <c r="Y151" s="148"/>
      <c r="Z151" s="148"/>
      <c r="AA151" s="148"/>
      <c r="AB151" s="145"/>
      <c r="AC151" s="145"/>
      <c r="AD151" s="145"/>
      <c r="AE151" s="145"/>
      <c r="AF151" s="144" t="s">
        <v>731</v>
      </c>
      <c r="AG151" s="146">
        <f t="shared" si="16"/>
        <v>0</v>
      </c>
      <c r="AH151" s="146">
        <v>20</v>
      </c>
    </row>
    <row r="152" spans="1:218" s="141" customFormat="1" ht="150" customHeight="1" x14ac:dyDescent="1.05">
      <c r="A152" s="142">
        <v>19</v>
      </c>
      <c r="B152" s="134" t="s">
        <v>588</v>
      </c>
      <c r="C152" s="135"/>
      <c r="D152" s="142"/>
      <c r="E152" s="142"/>
      <c r="F152" s="143">
        <v>7</v>
      </c>
      <c r="G152" s="143">
        <v>12</v>
      </c>
      <c r="H152" s="143">
        <v>13</v>
      </c>
      <c r="I152" s="143">
        <v>17</v>
      </c>
      <c r="J152" s="143"/>
      <c r="K152" s="143"/>
      <c r="L152" s="144"/>
      <c r="M152" s="145"/>
      <c r="N152" s="145"/>
      <c r="O152" s="148"/>
      <c r="P152" s="144"/>
      <c r="Q152" s="145"/>
      <c r="R152" s="144"/>
      <c r="S152" s="144"/>
      <c r="T152" s="145">
        <v>1</v>
      </c>
      <c r="U152" s="145"/>
      <c r="V152" s="145"/>
      <c r="W152" s="145"/>
      <c r="X152" s="148"/>
      <c r="Y152" s="148"/>
      <c r="Z152" s="148"/>
      <c r="AA152" s="148"/>
      <c r="AB152" s="145"/>
      <c r="AC152" s="145"/>
      <c r="AD152" s="145"/>
      <c r="AE152" s="145"/>
      <c r="AF152" s="144" t="s">
        <v>745</v>
      </c>
      <c r="AG152" s="146">
        <f t="shared" si="16"/>
        <v>0</v>
      </c>
      <c r="AH152" s="146">
        <v>20</v>
      </c>
    </row>
    <row r="153" spans="1:218" s="141" customFormat="1" ht="150" customHeight="1" thickBot="1" x14ac:dyDescent="1.1000000000000001">
      <c r="A153" s="142">
        <v>19</v>
      </c>
      <c r="B153" s="134" t="s">
        <v>589</v>
      </c>
      <c r="C153" s="135"/>
      <c r="D153" s="142"/>
      <c r="E153" s="142"/>
      <c r="F153" s="143">
        <v>7</v>
      </c>
      <c r="G153" s="143">
        <v>12</v>
      </c>
      <c r="H153" s="143"/>
      <c r="I153" s="143"/>
      <c r="J153" s="143"/>
      <c r="K153" s="143"/>
      <c r="L153" s="144"/>
      <c r="M153" s="145"/>
      <c r="N153" s="145"/>
      <c r="O153" s="148"/>
      <c r="P153" s="144"/>
      <c r="Q153" s="145"/>
      <c r="R153" s="144"/>
      <c r="S153" s="144"/>
      <c r="T153" s="145"/>
      <c r="U153" s="145">
        <v>7</v>
      </c>
      <c r="V153" s="145"/>
      <c r="W153" s="145"/>
      <c r="X153" s="148"/>
      <c r="Y153" s="148"/>
      <c r="Z153" s="148"/>
      <c r="AA153" s="148"/>
      <c r="AB153" s="145"/>
      <c r="AC153" s="145"/>
      <c r="AD153" s="145"/>
      <c r="AE153" s="145"/>
      <c r="AF153" s="144" t="s">
        <v>748</v>
      </c>
      <c r="AG153" s="146">
        <f t="shared" si="16"/>
        <v>0</v>
      </c>
      <c r="AH153" s="146">
        <v>20</v>
      </c>
    </row>
    <row r="154" spans="1:218" s="160" customFormat="1" ht="57.5" thickTop="1" thickBot="1" x14ac:dyDescent="1.1000000000000001">
      <c r="A154" s="350" t="s">
        <v>22</v>
      </c>
      <c r="B154" s="351"/>
      <c r="C154" s="150"/>
      <c r="D154" s="151"/>
      <c r="E154" s="152"/>
      <c r="F154" s="153"/>
      <c r="G154" s="154"/>
      <c r="H154" s="154"/>
      <c r="I154" s="154"/>
      <c r="J154" s="154"/>
      <c r="K154" s="155"/>
      <c r="L154" s="156">
        <f t="shared" ref="L154:AD154" si="17">SUM(L150:L153)</f>
        <v>0</v>
      </c>
      <c r="M154" s="157">
        <f t="shared" si="17"/>
        <v>0</v>
      </c>
      <c r="N154" s="158">
        <f t="shared" si="17"/>
        <v>0</v>
      </c>
      <c r="O154" s="158">
        <f t="shared" si="17"/>
        <v>0</v>
      </c>
      <c r="P154" s="156">
        <f t="shared" si="17"/>
        <v>0</v>
      </c>
      <c r="Q154" s="157">
        <f t="shared" si="17"/>
        <v>1</v>
      </c>
      <c r="R154" s="156">
        <f t="shared" si="17"/>
        <v>0</v>
      </c>
      <c r="S154" s="156">
        <f t="shared" si="17"/>
        <v>0</v>
      </c>
      <c r="T154" s="157">
        <f t="shared" si="17"/>
        <v>2</v>
      </c>
      <c r="U154" s="157">
        <f t="shared" si="17"/>
        <v>7</v>
      </c>
      <c r="V154" s="157">
        <f t="shared" si="17"/>
        <v>0</v>
      </c>
      <c r="W154" s="157">
        <f t="shared" si="17"/>
        <v>0</v>
      </c>
      <c r="X154" s="157">
        <f t="shared" si="17"/>
        <v>0</v>
      </c>
      <c r="Y154" s="157">
        <f t="shared" si="17"/>
        <v>0</v>
      </c>
      <c r="Z154" s="159">
        <f t="shared" si="17"/>
        <v>0</v>
      </c>
      <c r="AA154" s="159">
        <f t="shared" si="17"/>
        <v>0</v>
      </c>
      <c r="AB154" s="157">
        <f t="shared" si="17"/>
        <v>0</v>
      </c>
      <c r="AC154" s="157">
        <f t="shared" si="17"/>
        <v>5</v>
      </c>
      <c r="AD154" s="157">
        <f t="shared" si="17"/>
        <v>0</v>
      </c>
      <c r="AE154" s="156">
        <f>SUM(AE149:AE153)</f>
        <v>0</v>
      </c>
      <c r="AF154" s="156"/>
      <c r="AG154" s="146"/>
      <c r="AH154" s="146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  <c r="BI154" s="141"/>
      <c r="BJ154" s="141"/>
      <c r="BK154" s="141"/>
      <c r="BL154" s="141"/>
      <c r="BM154" s="141"/>
      <c r="BN154" s="141"/>
      <c r="BO154" s="141"/>
      <c r="BP154" s="141"/>
      <c r="BQ154" s="141"/>
      <c r="BR154" s="141"/>
      <c r="BS154" s="141"/>
      <c r="BT154" s="141"/>
      <c r="BU154" s="141"/>
      <c r="BV154" s="141"/>
      <c r="BW154" s="141"/>
      <c r="BX154" s="141"/>
      <c r="BY154" s="141"/>
      <c r="BZ154" s="141"/>
      <c r="CA154" s="141"/>
      <c r="CB154" s="141"/>
      <c r="CC154" s="141"/>
      <c r="CD154" s="141"/>
      <c r="CE154" s="141"/>
      <c r="CF154" s="141"/>
      <c r="CG154" s="141"/>
      <c r="CH154" s="141"/>
      <c r="CI154" s="141"/>
      <c r="CJ154" s="141"/>
      <c r="CK154" s="141"/>
      <c r="CL154" s="141"/>
      <c r="CM154" s="141"/>
      <c r="CN154" s="141"/>
      <c r="CO154" s="141"/>
      <c r="CP154" s="141"/>
      <c r="CQ154" s="141"/>
      <c r="CR154" s="141"/>
      <c r="CS154" s="141"/>
      <c r="CT154" s="141"/>
      <c r="CU154" s="141"/>
      <c r="CV154" s="141"/>
      <c r="CW154" s="141"/>
      <c r="CX154" s="141"/>
      <c r="CY154" s="141"/>
      <c r="CZ154" s="141"/>
      <c r="DA154" s="141"/>
      <c r="DB154" s="141"/>
      <c r="DC154" s="141"/>
      <c r="DD154" s="141"/>
      <c r="DE154" s="141"/>
      <c r="DF154" s="141"/>
      <c r="DG154" s="141"/>
      <c r="DH154" s="141"/>
      <c r="DI154" s="141"/>
      <c r="DJ154" s="141"/>
      <c r="DK154" s="141"/>
      <c r="DL154" s="141"/>
      <c r="DM154" s="141"/>
      <c r="DN154" s="141"/>
      <c r="DO154" s="141"/>
      <c r="DP154" s="141"/>
      <c r="DQ154" s="141"/>
      <c r="DR154" s="141"/>
      <c r="DS154" s="141"/>
      <c r="DT154" s="141"/>
      <c r="DU154" s="141"/>
      <c r="DV154" s="141"/>
      <c r="DW154" s="141"/>
      <c r="DX154" s="141"/>
      <c r="DY154" s="141"/>
      <c r="DZ154" s="141"/>
      <c r="EA154" s="141"/>
      <c r="EB154" s="141"/>
      <c r="EC154" s="141"/>
      <c r="ED154" s="141"/>
      <c r="EE154" s="141"/>
      <c r="EF154" s="141"/>
      <c r="EG154" s="141"/>
      <c r="EH154" s="141"/>
      <c r="EI154" s="141"/>
      <c r="EJ154" s="141"/>
      <c r="EK154" s="141"/>
      <c r="EL154" s="141"/>
      <c r="EM154" s="141"/>
      <c r="EN154" s="141"/>
      <c r="EO154" s="141"/>
      <c r="EP154" s="141"/>
      <c r="EQ154" s="141"/>
      <c r="ER154" s="141"/>
      <c r="ES154" s="141"/>
      <c r="ET154" s="141"/>
      <c r="EU154" s="141"/>
      <c r="EV154" s="141"/>
      <c r="EW154" s="141"/>
      <c r="EX154" s="141"/>
      <c r="EY154" s="141"/>
      <c r="EZ154" s="141"/>
      <c r="FA154" s="141"/>
      <c r="FB154" s="141"/>
      <c r="FC154" s="141"/>
      <c r="FD154" s="141"/>
      <c r="FE154" s="141"/>
      <c r="FF154" s="141"/>
      <c r="FG154" s="141"/>
      <c r="FH154" s="141"/>
      <c r="FI154" s="141"/>
      <c r="FJ154" s="141"/>
      <c r="FK154" s="141"/>
      <c r="FL154" s="141"/>
      <c r="FM154" s="141"/>
      <c r="FN154" s="141"/>
      <c r="FO154" s="141"/>
      <c r="FP154" s="141"/>
      <c r="FQ154" s="141"/>
      <c r="FR154" s="141"/>
      <c r="FS154" s="141"/>
      <c r="FT154" s="141"/>
      <c r="FU154" s="141"/>
      <c r="FV154" s="141"/>
      <c r="FW154" s="141"/>
      <c r="FX154" s="141"/>
      <c r="FY154" s="141"/>
      <c r="FZ154" s="141"/>
      <c r="GA154" s="141"/>
      <c r="GB154" s="141"/>
      <c r="GC154" s="141"/>
      <c r="GD154" s="141"/>
      <c r="GE154" s="141"/>
      <c r="GF154" s="141"/>
      <c r="GG154" s="141"/>
      <c r="GH154" s="141"/>
      <c r="GI154" s="141"/>
      <c r="GJ154" s="141"/>
      <c r="GK154" s="141"/>
      <c r="GL154" s="141"/>
      <c r="GM154" s="141"/>
      <c r="GN154" s="141"/>
      <c r="GO154" s="141"/>
      <c r="GP154" s="141"/>
      <c r="GQ154" s="141"/>
      <c r="GR154" s="141"/>
      <c r="GS154" s="141"/>
      <c r="GT154" s="141"/>
      <c r="GU154" s="141"/>
      <c r="GV154" s="141"/>
      <c r="GW154" s="141"/>
      <c r="GX154" s="141"/>
      <c r="GY154" s="141"/>
      <c r="GZ154" s="141"/>
      <c r="HA154" s="141"/>
      <c r="HB154" s="141"/>
      <c r="HC154" s="141"/>
      <c r="HD154" s="141"/>
      <c r="HE154" s="141"/>
      <c r="HF154" s="141"/>
      <c r="HG154" s="141"/>
      <c r="HH154" s="141"/>
      <c r="HI154" s="141"/>
      <c r="HJ154" s="141"/>
    </row>
    <row r="155" spans="1:218" s="160" customFormat="1" ht="47.25" customHeight="1" thickTop="1" thickBot="1" x14ac:dyDescent="1.1000000000000001">
      <c r="A155" s="352"/>
      <c r="B155" s="353"/>
      <c r="C155" s="161"/>
      <c r="D155" s="162"/>
      <c r="E155" s="163"/>
      <c r="F155" s="356"/>
      <c r="G155" s="357"/>
      <c r="H155" s="357"/>
      <c r="I155" s="357"/>
      <c r="J155" s="357"/>
      <c r="K155" s="162"/>
      <c r="L155" s="348" t="s">
        <v>494</v>
      </c>
      <c r="M155" s="340" t="s">
        <v>46</v>
      </c>
      <c r="N155" s="348" t="s">
        <v>313</v>
      </c>
      <c r="O155" s="340" t="s">
        <v>48</v>
      </c>
      <c r="P155" s="340" t="s">
        <v>35</v>
      </c>
      <c r="Q155" s="358" t="s">
        <v>28</v>
      </c>
      <c r="R155" s="340" t="s">
        <v>53</v>
      </c>
      <c r="S155" s="340" t="s">
        <v>57</v>
      </c>
      <c r="T155" s="340" t="s">
        <v>58</v>
      </c>
      <c r="U155" s="340" t="s">
        <v>34</v>
      </c>
      <c r="V155" s="340" t="s">
        <v>333</v>
      </c>
      <c r="W155" s="340" t="s">
        <v>634</v>
      </c>
      <c r="X155" s="348" t="s">
        <v>193</v>
      </c>
      <c r="Y155" s="340" t="s">
        <v>532</v>
      </c>
      <c r="Z155" s="348" t="s">
        <v>33</v>
      </c>
      <c r="AA155" s="340" t="s">
        <v>141</v>
      </c>
      <c r="AB155" s="340" t="s">
        <v>200</v>
      </c>
      <c r="AC155" s="340" t="s">
        <v>535</v>
      </c>
      <c r="AD155" s="340" t="s">
        <v>403</v>
      </c>
      <c r="AE155" s="342"/>
      <c r="AF155" s="340" t="s">
        <v>23</v>
      </c>
      <c r="AG155" s="146"/>
      <c r="AH155" s="146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  <c r="BI155" s="141"/>
      <c r="BJ155" s="141"/>
      <c r="BK155" s="141"/>
      <c r="BL155" s="141"/>
      <c r="BM155" s="141"/>
      <c r="BN155" s="141"/>
      <c r="BO155" s="141"/>
      <c r="BP155" s="141"/>
      <c r="BQ155" s="141"/>
      <c r="BR155" s="141"/>
      <c r="BS155" s="141"/>
      <c r="BT155" s="141"/>
      <c r="BU155" s="141"/>
      <c r="BV155" s="141"/>
      <c r="BW155" s="141"/>
      <c r="BX155" s="141"/>
      <c r="BY155" s="141"/>
      <c r="BZ155" s="141"/>
      <c r="CA155" s="141"/>
      <c r="CB155" s="141"/>
      <c r="CC155" s="141"/>
      <c r="CD155" s="141"/>
      <c r="CE155" s="141"/>
      <c r="CF155" s="141"/>
      <c r="CG155" s="141"/>
      <c r="CH155" s="141"/>
      <c r="CI155" s="141"/>
      <c r="CJ155" s="141"/>
      <c r="CK155" s="141"/>
      <c r="CL155" s="141"/>
      <c r="CM155" s="141"/>
      <c r="CN155" s="141"/>
      <c r="CO155" s="141"/>
      <c r="CP155" s="141"/>
      <c r="CQ155" s="141"/>
      <c r="CR155" s="141"/>
      <c r="CS155" s="141"/>
      <c r="CT155" s="141"/>
      <c r="CU155" s="141"/>
      <c r="CV155" s="141"/>
      <c r="CW155" s="141"/>
      <c r="CX155" s="141"/>
      <c r="CY155" s="141"/>
      <c r="CZ155" s="141"/>
      <c r="DA155" s="141"/>
      <c r="DB155" s="141"/>
      <c r="DC155" s="141"/>
      <c r="DD155" s="141"/>
      <c r="DE155" s="141"/>
      <c r="DF155" s="141"/>
      <c r="DG155" s="141"/>
      <c r="DH155" s="141"/>
      <c r="DI155" s="141"/>
      <c r="DJ155" s="141"/>
      <c r="DK155" s="141"/>
      <c r="DL155" s="141"/>
      <c r="DM155" s="141"/>
      <c r="DN155" s="141"/>
      <c r="DO155" s="141"/>
      <c r="DP155" s="141"/>
      <c r="DQ155" s="141"/>
      <c r="DR155" s="141"/>
      <c r="DS155" s="141"/>
      <c r="DT155" s="141"/>
      <c r="DU155" s="141"/>
      <c r="DV155" s="141"/>
      <c r="DW155" s="141"/>
      <c r="DX155" s="141"/>
      <c r="DY155" s="141"/>
      <c r="DZ155" s="141"/>
      <c r="EA155" s="141"/>
      <c r="EB155" s="141"/>
      <c r="EC155" s="141"/>
      <c r="ED155" s="141"/>
      <c r="EE155" s="141"/>
      <c r="EF155" s="141"/>
      <c r="EG155" s="141"/>
      <c r="EH155" s="141"/>
      <c r="EI155" s="141"/>
      <c r="EJ155" s="141"/>
      <c r="EK155" s="141"/>
      <c r="EL155" s="141"/>
      <c r="EM155" s="141"/>
      <c r="EN155" s="141"/>
      <c r="EO155" s="141"/>
      <c r="EP155" s="141"/>
      <c r="EQ155" s="141"/>
      <c r="ER155" s="141"/>
      <c r="ES155" s="141"/>
      <c r="ET155" s="141"/>
      <c r="EU155" s="141"/>
      <c r="EV155" s="141"/>
      <c r="EW155" s="141"/>
      <c r="EX155" s="141"/>
      <c r="EY155" s="141"/>
      <c r="EZ155" s="141"/>
      <c r="FA155" s="141"/>
      <c r="FB155" s="141"/>
      <c r="FC155" s="141"/>
      <c r="FD155" s="141"/>
      <c r="FE155" s="141"/>
      <c r="FF155" s="141"/>
      <c r="FG155" s="141"/>
      <c r="FH155" s="141"/>
      <c r="FI155" s="141"/>
      <c r="FJ155" s="141"/>
      <c r="FK155" s="141"/>
      <c r="FL155" s="141"/>
      <c r="FM155" s="141"/>
      <c r="FN155" s="141"/>
      <c r="FO155" s="141"/>
      <c r="FP155" s="141"/>
      <c r="FQ155" s="141"/>
      <c r="FR155" s="141"/>
      <c r="FS155" s="141"/>
      <c r="FT155" s="141"/>
      <c r="FU155" s="141"/>
      <c r="FV155" s="141"/>
      <c r="FW155" s="141"/>
      <c r="FX155" s="141"/>
      <c r="FY155" s="141"/>
      <c r="FZ155" s="141"/>
      <c r="GA155" s="141"/>
      <c r="GB155" s="141"/>
      <c r="GC155" s="141"/>
      <c r="GD155" s="141"/>
      <c r="GE155" s="141"/>
      <c r="GF155" s="141"/>
      <c r="GG155" s="141"/>
      <c r="GH155" s="141"/>
      <c r="GI155" s="141"/>
      <c r="GJ155" s="141"/>
      <c r="GK155" s="141"/>
      <c r="GL155" s="141"/>
      <c r="GM155" s="141"/>
      <c r="GN155" s="141"/>
      <c r="GO155" s="141"/>
      <c r="GP155" s="141"/>
      <c r="GQ155" s="141"/>
      <c r="GR155" s="141"/>
      <c r="GS155" s="141"/>
      <c r="GT155" s="141"/>
      <c r="GU155" s="141"/>
      <c r="GV155" s="141"/>
      <c r="GW155" s="141"/>
      <c r="GX155" s="141"/>
      <c r="GY155" s="141"/>
      <c r="GZ155" s="141"/>
      <c r="HA155" s="141"/>
      <c r="HB155" s="141"/>
      <c r="HC155" s="141"/>
      <c r="HD155" s="141"/>
      <c r="HE155" s="141"/>
      <c r="HF155" s="141"/>
      <c r="HG155" s="141"/>
      <c r="HH155" s="141"/>
      <c r="HI155" s="141"/>
      <c r="HJ155" s="141"/>
    </row>
    <row r="156" spans="1:218" s="160" customFormat="1" ht="183.75" customHeight="1" thickTop="1" x14ac:dyDescent="1.05">
      <c r="A156" s="352"/>
      <c r="B156" s="353"/>
      <c r="C156" s="161"/>
      <c r="D156" s="162"/>
      <c r="E156" s="163"/>
      <c r="F156" s="164"/>
      <c r="G156" s="344"/>
      <c r="H156" s="344"/>
      <c r="I156" s="344"/>
      <c r="J156" s="344"/>
      <c r="K156" s="163"/>
      <c r="L156" s="349"/>
      <c r="M156" s="341"/>
      <c r="N156" s="349"/>
      <c r="O156" s="341"/>
      <c r="P156" s="341"/>
      <c r="Q156" s="359"/>
      <c r="R156" s="341"/>
      <c r="S156" s="341"/>
      <c r="T156" s="341"/>
      <c r="U156" s="341"/>
      <c r="V156" s="341"/>
      <c r="W156" s="341"/>
      <c r="X156" s="349"/>
      <c r="Y156" s="341"/>
      <c r="Z156" s="349"/>
      <c r="AA156" s="341"/>
      <c r="AB156" s="341"/>
      <c r="AC156" s="341"/>
      <c r="AD156" s="341"/>
      <c r="AE156" s="343"/>
      <c r="AF156" s="341"/>
      <c r="AG156" s="146"/>
      <c r="AH156" s="146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  <c r="BN156" s="141"/>
      <c r="BO156" s="141"/>
      <c r="BP156" s="141"/>
      <c r="BQ156" s="141"/>
      <c r="BR156" s="141"/>
      <c r="BS156" s="141"/>
      <c r="BT156" s="141"/>
      <c r="BU156" s="141"/>
      <c r="BV156" s="141"/>
      <c r="BW156" s="141"/>
      <c r="BX156" s="141"/>
      <c r="BY156" s="141"/>
      <c r="BZ156" s="141"/>
      <c r="CA156" s="141"/>
      <c r="CB156" s="141"/>
      <c r="CC156" s="141"/>
      <c r="CD156" s="141"/>
      <c r="CE156" s="141"/>
      <c r="CF156" s="141"/>
      <c r="CG156" s="141"/>
      <c r="CH156" s="141"/>
      <c r="CI156" s="141"/>
      <c r="CJ156" s="141"/>
      <c r="CK156" s="141"/>
      <c r="CL156" s="141"/>
      <c r="CM156" s="141"/>
      <c r="CN156" s="141"/>
      <c r="CO156" s="141"/>
      <c r="CP156" s="141"/>
      <c r="CQ156" s="141"/>
      <c r="CR156" s="141"/>
      <c r="CS156" s="141"/>
      <c r="CT156" s="141"/>
      <c r="CU156" s="141"/>
      <c r="CV156" s="141"/>
      <c r="CW156" s="141"/>
      <c r="CX156" s="141"/>
      <c r="CY156" s="141"/>
      <c r="CZ156" s="141"/>
      <c r="DA156" s="141"/>
      <c r="DB156" s="141"/>
      <c r="DC156" s="141"/>
      <c r="DD156" s="141"/>
      <c r="DE156" s="141"/>
      <c r="DF156" s="141"/>
      <c r="DG156" s="141"/>
      <c r="DH156" s="141"/>
      <c r="DI156" s="141"/>
      <c r="DJ156" s="141"/>
      <c r="DK156" s="141"/>
      <c r="DL156" s="141"/>
      <c r="DM156" s="141"/>
      <c r="DN156" s="141"/>
      <c r="DO156" s="141"/>
      <c r="DP156" s="141"/>
      <c r="DQ156" s="141"/>
      <c r="DR156" s="141"/>
      <c r="DS156" s="141"/>
      <c r="DT156" s="141"/>
      <c r="DU156" s="141"/>
      <c r="DV156" s="141"/>
      <c r="DW156" s="141"/>
      <c r="DX156" s="141"/>
      <c r="DY156" s="141"/>
      <c r="DZ156" s="141"/>
      <c r="EA156" s="141"/>
      <c r="EB156" s="141"/>
      <c r="EC156" s="141"/>
      <c r="ED156" s="141"/>
      <c r="EE156" s="141"/>
      <c r="EF156" s="141"/>
      <c r="EG156" s="141"/>
      <c r="EH156" s="141"/>
      <c r="EI156" s="141"/>
      <c r="EJ156" s="141"/>
      <c r="EK156" s="141"/>
      <c r="EL156" s="141"/>
      <c r="EM156" s="141"/>
      <c r="EN156" s="141"/>
      <c r="EO156" s="141"/>
      <c r="EP156" s="141"/>
      <c r="EQ156" s="141"/>
      <c r="ER156" s="141"/>
      <c r="ES156" s="141"/>
      <c r="ET156" s="141"/>
      <c r="EU156" s="141"/>
      <c r="EV156" s="141"/>
      <c r="EW156" s="141"/>
      <c r="EX156" s="141"/>
      <c r="EY156" s="141"/>
      <c r="EZ156" s="141"/>
      <c r="FA156" s="141"/>
      <c r="FB156" s="141"/>
      <c r="FC156" s="141"/>
      <c r="FD156" s="141"/>
      <c r="FE156" s="141"/>
      <c r="FF156" s="141"/>
      <c r="FG156" s="141"/>
      <c r="FH156" s="141"/>
      <c r="FI156" s="141"/>
      <c r="FJ156" s="141"/>
      <c r="FK156" s="141"/>
      <c r="FL156" s="141"/>
      <c r="FM156" s="141"/>
      <c r="FN156" s="141"/>
      <c r="FO156" s="141"/>
      <c r="FP156" s="141"/>
      <c r="FQ156" s="141"/>
      <c r="FR156" s="141"/>
      <c r="FS156" s="141"/>
      <c r="FT156" s="141"/>
      <c r="FU156" s="141"/>
      <c r="FV156" s="141"/>
      <c r="FW156" s="141"/>
      <c r="FX156" s="141"/>
      <c r="FY156" s="141"/>
      <c r="FZ156" s="141"/>
      <c r="GA156" s="141"/>
      <c r="GB156" s="141"/>
      <c r="GC156" s="141"/>
      <c r="GD156" s="141"/>
      <c r="GE156" s="141"/>
      <c r="GF156" s="141"/>
      <c r="GG156" s="141"/>
      <c r="GH156" s="141"/>
      <c r="GI156" s="141"/>
      <c r="GJ156" s="141"/>
      <c r="GK156" s="141"/>
      <c r="GL156" s="141"/>
      <c r="GM156" s="141"/>
      <c r="GN156" s="141"/>
      <c r="GO156" s="141"/>
      <c r="GP156" s="141"/>
      <c r="GQ156" s="141"/>
      <c r="GR156" s="141"/>
      <c r="GS156" s="141"/>
      <c r="GT156" s="141"/>
      <c r="GU156" s="141"/>
      <c r="GV156" s="141"/>
      <c r="GW156" s="141"/>
      <c r="GX156" s="141"/>
      <c r="GY156" s="141"/>
      <c r="GZ156" s="141"/>
      <c r="HA156" s="141"/>
      <c r="HB156" s="141"/>
      <c r="HC156" s="141"/>
      <c r="HD156" s="141"/>
      <c r="HE156" s="141"/>
      <c r="HF156" s="141"/>
      <c r="HG156" s="141"/>
      <c r="HH156" s="141"/>
      <c r="HI156" s="141"/>
      <c r="HJ156" s="141"/>
    </row>
    <row r="157" spans="1:218" s="160" customFormat="1" ht="56.5" x14ac:dyDescent="1.05">
      <c r="A157" s="354"/>
      <c r="B157" s="355"/>
      <c r="C157" s="165"/>
      <c r="D157" s="166"/>
      <c r="E157" s="167"/>
      <c r="F157" s="345"/>
      <c r="G157" s="346"/>
      <c r="H157" s="346"/>
      <c r="I157" s="346"/>
      <c r="J157" s="346"/>
      <c r="K157" s="347"/>
      <c r="L157" s="169">
        <f>L154*63200</f>
        <v>0</v>
      </c>
      <c r="M157" s="169">
        <f>M154*4000</f>
        <v>0</v>
      </c>
      <c r="N157" s="168">
        <f>N154*8000</f>
        <v>0</v>
      </c>
      <c r="O157" s="170">
        <f>O154*38400</f>
        <v>0</v>
      </c>
      <c r="P157" s="168">
        <f>P154*68000</f>
        <v>0</v>
      </c>
      <c r="Q157" s="171">
        <f>Q154*84000</f>
        <v>84000</v>
      </c>
      <c r="R157" s="168">
        <f>R154*76000</f>
        <v>0</v>
      </c>
      <c r="S157" s="169">
        <f>S154*84000</f>
        <v>0</v>
      </c>
      <c r="T157" s="169">
        <f>T154*80000</f>
        <v>160000</v>
      </c>
      <c r="U157" s="169">
        <f>U154*8800</f>
        <v>61600</v>
      </c>
      <c r="V157" s="169">
        <f>V154*7200</f>
        <v>0</v>
      </c>
      <c r="W157" s="169">
        <f>W154*39200</f>
        <v>0</v>
      </c>
      <c r="X157" s="172">
        <f>X154*6400</f>
        <v>0</v>
      </c>
      <c r="Y157" s="169">
        <f>Y154*16000</f>
        <v>0</v>
      </c>
      <c r="Z157" s="172">
        <f>Z154*6500</f>
        <v>0</v>
      </c>
      <c r="AA157" s="169">
        <f>AA154*6000</f>
        <v>0</v>
      </c>
      <c r="AB157" s="169"/>
      <c r="AC157" s="169"/>
      <c r="AD157" s="168">
        <f>0*76000</f>
        <v>0</v>
      </c>
      <c r="AE157" s="173"/>
      <c r="AF157" s="168">
        <f>SUM(L157:AD157)</f>
        <v>305600</v>
      </c>
      <c r="AG157" s="146"/>
      <c r="AH157" s="196"/>
    </row>
  </sheetData>
  <mergeCells count="532">
    <mergeCell ref="AD155:AD156"/>
    <mergeCell ref="AE155:AE156"/>
    <mergeCell ref="AF155:AF156"/>
    <mergeCell ref="G156:J156"/>
    <mergeCell ref="F157:K157"/>
    <mergeCell ref="X155:X156"/>
    <mergeCell ref="Y155:Y156"/>
    <mergeCell ref="Z155:Z156"/>
    <mergeCell ref="AA155:AA156"/>
    <mergeCell ref="AB155:AB156"/>
    <mergeCell ref="AC155:AC156"/>
    <mergeCell ref="R155:R156"/>
    <mergeCell ref="S155:S156"/>
    <mergeCell ref="T155:T156"/>
    <mergeCell ref="U155:U156"/>
    <mergeCell ref="V155:V156"/>
    <mergeCell ref="W155:W156"/>
    <mergeCell ref="A154:B157"/>
    <mergeCell ref="F155:J155"/>
    <mergeCell ref="L155:L156"/>
    <mergeCell ref="M155:M156"/>
    <mergeCell ref="N155:N156"/>
    <mergeCell ref="O155:O156"/>
    <mergeCell ref="P155:P156"/>
    <mergeCell ref="Q155:Q156"/>
    <mergeCell ref="W147:W148"/>
    <mergeCell ref="Q147:Q148"/>
    <mergeCell ref="R147:R148"/>
    <mergeCell ref="S147:S148"/>
    <mergeCell ref="T147:T148"/>
    <mergeCell ref="U147:U148"/>
    <mergeCell ref="V147:V148"/>
    <mergeCell ref="AE146:AE148"/>
    <mergeCell ref="AF146:AF148"/>
    <mergeCell ref="C147:C148"/>
    <mergeCell ref="D147:D148"/>
    <mergeCell ref="E147:E148"/>
    <mergeCell ref="F147:K147"/>
    <mergeCell ref="L147:L148"/>
    <mergeCell ref="M147:M148"/>
    <mergeCell ref="N147:N148"/>
    <mergeCell ref="O147:O148"/>
    <mergeCell ref="AC147:AC148"/>
    <mergeCell ref="AD147:AD148"/>
    <mergeCell ref="X147:X148"/>
    <mergeCell ref="Y147:Y148"/>
    <mergeCell ref="Z147:Z148"/>
    <mergeCell ref="AA147:AA148"/>
    <mergeCell ref="AB147:AB148"/>
    <mergeCell ref="A137:B140"/>
    <mergeCell ref="F138:J138"/>
    <mergeCell ref="A143:B143"/>
    <mergeCell ref="A144:B144"/>
    <mergeCell ref="I144:R144"/>
    <mergeCell ref="A145:B145"/>
    <mergeCell ref="A146:A148"/>
    <mergeCell ref="B146:B148"/>
    <mergeCell ref="C146:D146"/>
    <mergeCell ref="F146:K146"/>
    <mergeCell ref="L146:AD146"/>
    <mergeCell ref="P147:P148"/>
    <mergeCell ref="F140:K140"/>
    <mergeCell ref="AB138:AB139"/>
    <mergeCell ref="AC138:AC139"/>
    <mergeCell ref="AD138:AD139"/>
    <mergeCell ref="AE138:AE139"/>
    <mergeCell ref="AF138:AF139"/>
    <mergeCell ref="G139:J139"/>
    <mergeCell ref="V138:V139"/>
    <mergeCell ref="W138:W139"/>
    <mergeCell ref="X138:X139"/>
    <mergeCell ref="Y138:Y139"/>
    <mergeCell ref="Z138:Z139"/>
    <mergeCell ref="AA138:AA139"/>
    <mergeCell ref="P138:P139"/>
    <mergeCell ref="Q138:Q139"/>
    <mergeCell ref="R138:R139"/>
    <mergeCell ref="S138:S139"/>
    <mergeCell ref="T138:T139"/>
    <mergeCell ref="U138:U139"/>
    <mergeCell ref="L138:L139"/>
    <mergeCell ref="M138:M139"/>
    <mergeCell ref="N138:N139"/>
    <mergeCell ref="O138:O139"/>
    <mergeCell ref="AF127:AF129"/>
    <mergeCell ref="C128:C129"/>
    <mergeCell ref="D128:D129"/>
    <mergeCell ref="E128:E129"/>
    <mergeCell ref="F128:K128"/>
    <mergeCell ref="L128:L129"/>
    <mergeCell ref="M128:M129"/>
    <mergeCell ref="N128:N129"/>
    <mergeCell ref="O128:O129"/>
    <mergeCell ref="P128:P129"/>
    <mergeCell ref="C127:D127"/>
    <mergeCell ref="F127:K127"/>
    <mergeCell ref="L127:AD127"/>
    <mergeCell ref="AE127:AE129"/>
    <mergeCell ref="Q128:Q129"/>
    <mergeCell ref="R128:R129"/>
    <mergeCell ref="S128:S129"/>
    <mergeCell ref="T128:T129"/>
    <mergeCell ref="AA128:AA129"/>
    <mergeCell ref="AB128:AB129"/>
    <mergeCell ref="AC128:AC129"/>
    <mergeCell ref="AD128:AD129"/>
    <mergeCell ref="X128:X129"/>
    <mergeCell ref="Y128:Y129"/>
    <mergeCell ref="A124:B124"/>
    <mergeCell ref="A125:B125"/>
    <mergeCell ref="I125:R125"/>
    <mergeCell ref="A126:B126"/>
    <mergeCell ref="Z128:Z129"/>
    <mergeCell ref="A127:A129"/>
    <mergeCell ref="B127:B129"/>
    <mergeCell ref="U128:U129"/>
    <mergeCell ref="V128:V129"/>
    <mergeCell ref="W128:W129"/>
    <mergeCell ref="AD121:AD122"/>
    <mergeCell ref="AE121:AE122"/>
    <mergeCell ref="AF121:AF122"/>
    <mergeCell ref="U121:U122"/>
    <mergeCell ref="V121:V122"/>
    <mergeCell ref="W121:W122"/>
    <mergeCell ref="X121:X122"/>
    <mergeCell ref="Y121:Y122"/>
    <mergeCell ref="Z121:Z122"/>
    <mergeCell ref="AA121:AA122"/>
    <mergeCell ref="AB121:AB122"/>
    <mergeCell ref="AC121:AC122"/>
    <mergeCell ref="A120:B123"/>
    <mergeCell ref="F121:J121"/>
    <mergeCell ref="L121:L122"/>
    <mergeCell ref="M121:M122"/>
    <mergeCell ref="N121:N122"/>
    <mergeCell ref="T111:T112"/>
    <mergeCell ref="U111:U112"/>
    <mergeCell ref="V111:V112"/>
    <mergeCell ref="W111:W112"/>
    <mergeCell ref="G122:J122"/>
    <mergeCell ref="F123:K123"/>
    <mergeCell ref="O121:O122"/>
    <mergeCell ref="P121:P122"/>
    <mergeCell ref="Q121:Q122"/>
    <mergeCell ref="R121:R122"/>
    <mergeCell ref="S121:S122"/>
    <mergeCell ref="T121:T122"/>
    <mergeCell ref="AE110:AE112"/>
    <mergeCell ref="AF110:AF112"/>
    <mergeCell ref="C111:C112"/>
    <mergeCell ref="D111:D112"/>
    <mergeCell ref="E111:E112"/>
    <mergeCell ref="F111:K111"/>
    <mergeCell ref="L111:L112"/>
    <mergeCell ref="M111:M112"/>
    <mergeCell ref="N111:N112"/>
    <mergeCell ref="O111:O112"/>
    <mergeCell ref="Z111:Z112"/>
    <mergeCell ref="AA111:AA112"/>
    <mergeCell ref="AB111:AB112"/>
    <mergeCell ref="AC111:AC112"/>
    <mergeCell ref="AD111:AD112"/>
    <mergeCell ref="X111:X112"/>
    <mergeCell ref="Y111:Y112"/>
    <mergeCell ref="A109:B109"/>
    <mergeCell ref="A110:A112"/>
    <mergeCell ref="B110:B112"/>
    <mergeCell ref="C110:D110"/>
    <mergeCell ref="F110:K110"/>
    <mergeCell ref="L110:AD110"/>
    <mergeCell ref="P111:P112"/>
    <mergeCell ref="Q111:Q112"/>
    <mergeCell ref="R111:R112"/>
    <mergeCell ref="S111:S112"/>
    <mergeCell ref="AE104:AE105"/>
    <mergeCell ref="AF104:AF105"/>
    <mergeCell ref="G105:J105"/>
    <mergeCell ref="F106:K106"/>
    <mergeCell ref="A107:B107"/>
    <mergeCell ref="A108:B108"/>
    <mergeCell ref="I108:R108"/>
    <mergeCell ref="Y104:Y105"/>
    <mergeCell ref="Z104:Z105"/>
    <mergeCell ref="AA104:AA105"/>
    <mergeCell ref="AB104:AB105"/>
    <mergeCell ref="AC104:AC105"/>
    <mergeCell ref="AD104:AD105"/>
    <mergeCell ref="S104:S105"/>
    <mergeCell ref="T104:T105"/>
    <mergeCell ref="U104:U105"/>
    <mergeCell ref="V104:V105"/>
    <mergeCell ref="W104:W105"/>
    <mergeCell ref="X104:X105"/>
    <mergeCell ref="A103:B106"/>
    <mergeCell ref="F104:J104"/>
    <mergeCell ref="L104:L105"/>
    <mergeCell ref="M104:M105"/>
    <mergeCell ref="N104:N105"/>
    <mergeCell ref="O104:O105"/>
    <mergeCell ref="P104:P105"/>
    <mergeCell ref="Q104:Q105"/>
    <mergeCell ref="R104:R105"/>
    <mergeCell ref="AE93:AE95"/>
    <mergeCell ref="AF93:AF95"/>
    <mergeCell ref="C94:C95"/>
    <mergeCell ref="D94:D95"/>
    <mergeCell ref="E94:E95"/>
    <mergeCell ref="F94:K94"/>
    <mergeCell ref="L94:L95"/>
    <mergeCell ref="M94:M95"/>
    <mergeCell ref="N94:N95"/>
    <mergeCell ref="O94:O95"/>
    <mergeCell ref="AD94:AD95"/>
    <mergeCell ref="X94:X95"/>
    <mergeCell ref="Y94:Y95"/>
    <mergeCell ref="Z94:Z95"/>
    <mergeCell ref="AA94:AA95"/>
    <mergeCell ref="AB94:AB95"/>
    <mergeCell ref="AC94:AC95"/>
    <mergeCell ref="R94:R95"/>
    <mergeCell ref="S94:S95"/>
    <mergeCell ref="T94:T95"/>
    <mergeCell ref="U94:U95"/>
    <mergeCell ref="V94:V95"/>
    <mergeCell ref="W94:W95"/>
    <mergeCell ref="A91:B91"/>
    <mergeCell ref="I91:R91"/>
    <mergeCell ref="A92:B92"/>
    <mergeCell ref="A93:A95"/>
    <mergeCell ref="B93:B95"/>
    <mergeCell ref="C93:D93"/>
    <mergeCell ref="F93:K93"/>
    <mergeCell ref="L93:AD93"/>
    <mergeCell ref="P94:P95"/>
    <mergeCell ref="Q94:Q95"/>
    <mergeCell ref="AD87:AD88"/>
    <mergeCell ref="AE87:AE88"/>
    <mergeCell ref="AF87:AF88"/>
    <mergeCell ref="G88:J88"/>
    <mergeCell ref="F89:K89"/>
    <mergeCell ref="A90:B90"/>
    <mergeCell ref="X87:X88"/>
    <mergeCell ref="Y87:Y88"/>
    <mergeCell ref="Z87:Z88"/>
    <mergeCell ref="AA87:AA88"/>
    <mergeCell ref="AB87:AB88"/>
    <mergeCell ref="AC87:AC88"/>
    <mergeCell ref="R87:R88"/>
    <mergeCell ref="S87:S88"/>
    <mergeCell ref="T87:T88"/>
    <mergeCell ref="U87:U88"/>
    <mergeCell ref="V87:V88"/>
    <mergeCell ref="W87:W88"/>
    <mergeCell ref="A86:B89"/>
    <mergeCell ref="F87:J87"/>
    <mergeCell ref="L87:L88"/>
    <mergeCell ref="M87:M88"/>
    <mergeCell ref="N87:N88"/>
    <mergeCell ref="O87:O88"/>
    <mergeCell ref="P87:P88"/>
    <mergeCell ref="Q87:Q88"/>
    <mergeCell ref="W77:W78"/>
    <mergeCell ref="Q77:Q78"/>
    <mergeCell ref="R77:R78"/>
    <mergeCell ref="S77:S78"/>
    <mergeCell ref="T77:T78"/>
    <mergeCell ref="U77:U78"/>
    <mergeCell ref="V77:V78"/>
    <mergeCell ref="AE76:AE78"/>
    <mergeCell ref="AF76:AF78"/>
    <mergeCell ref="C77:C78"/>
    <mergeCell ref="D77:D78"/>
    <mergeCell ref="E77:E78"/>
    <mergeCell ref="F77:K77"/>
    <mergeCell ref="L77:L78"/>
    <mergeCell ref="M77:M78"/>
    <mergeCell ref="N77:N78"/>
    <mergeCell ref="O77:O78"/>
    <mergeCell ref="AC77:AC78"/>
    <mergeCell ref="AD77:AD78"/>
    <mergeCell ref="X77:X78"/>
    <mergeCell ref="Y77:Y78"/>
    <mergeCell ref="Z77:Z78"/>
    <mergeCell ref="AA77:AA78"/>
    <mergeCell ref="AB77:AB78"/>
    <mergeCell ref="A73:B73"/>
    <mergeCell ref="A74:B74"/>
    <mergeCell ref="I74:R74"/>
    <mergeCell ref="A75:B75"/>
    <mergeCell ref="A76:A78"/>
    <mergeCell ref="B76:B78"/>
    <mergeCell ref="C76:D76"/>
    <mergeCell ref="F76:K76"/>
    <mergeCell ref="L76:AD76"/>
    <mergeCell ref="P77:P78"/>
    <mergeCell ref="AC69:AC70"/>
    <mergeCell ref="AD69:AD70"/>
    <mergeCell ref="AE69:AE70"/>
    <mergeCell ref="AF69:AF70"/>
    <mergeCell ref="G70:J70"/>
    <mergeCell ref="F71:K71"/>
    <mergeCell ref="W69:W70"/>
    <mergeCell ref="X69:X70"/>
    <mergeCell ref="Y69:Y70"/>
    <mergeCell ref="Z69:Z70"/>
    <mergeCell ref="AA69:AA70"/>
    <mergeCell ref="AB69:AB70"/>
    <mergeCell ref="Q69:Q70"/>
    <mergeCell ref="R69:R70"/>
    <mergeCell ref="S69:S70"/>
    <mergeCell ref="T69:T70"/>
    <mergeCell ref="U69:U70"/>
    <mergeCell ref="V69:V70"/>
    <mergeCell ref="A68:B71"/>
    <mergeCell ref="F69:J69"/>
    <mergeCell ref="L69:L70"/>
    <mergeCell ref="M69:M70"/>
    <mergeCell ref="N69:N70"/>
    <mergeCell ref="O69:O70"/>
    <mergeCell ref="P69:P70"/>
    <mergeCell ref="V59:V60"/>
    <mergeCell ref="W59:W60"/>
    <mergeCell ref="P59:P60"/>
    <mergeCell ref="Q59:Q60"/>
    <mergeCell ref="R59:R60"/>
    <mergeCell ref="S59:S60"/>
    <mergeCell ref="T59:T60"/>
    <mergeCell ref="U59:U60"/>
    <mergeCell ref="AE58:AE60"/>
    <mergeCell ref="AF58:AF60"/>
    <mergeCell ref="C59:C60"/>
    <mergeCell ref="D59:D60"/>
    <mergeCell ref="E59:E60"/>
    <mergeCell ref="F59:K59"/>
    <mergeCell ref="L59:L60"/>
    <mergeCell ref="M59:M60"/>
    <mergeCell ref="N59:N60"/>
    <mergeCell ref="O59:O60"/>
    <mergeCell ref="AB59:AB60"/>
    <mergeCell ref="AC59:AC60"/>
    <mergeCell ref="AD59:AD60"/>
    <mergeCell ref="X59:X60"/>
    <mergeCell ref="Y59:Y60"/>
    <mergeCell ref="Z59:Z60"/>
    <mergeCell ref="AA59:AA60"/>
    <mergeCell ref="A55:B55"/>
    <mergeCell ref="A56:B56"/>
    <mergeCell ref="I56:R56"/>
    <mergeCell ref="A57:B57"/>
    <mergeCell ref="A58:A60"/>
    <mergeCell ref="B58:B60"/>
    <mergeCell ref="C58:D58"/>
    <mergeCell ref="F58:K58"/>
    <mergeCell ref="L58:AD58"/>
    <mergeCell ref="AB51:AB52"/>
    <mergeCell ref="AC51:AC52"/>
    <mergeCell ref="AD51:AD52"/>
    <mergeCell ref="AE51:AE52"/>
    <mergeCell ref="AF51:AF52"/>
    <mergeCell ref="G52:J52"/>
    <mergeCell ref="V51:V52"/>
    <mergeCell ref="W51:W52"/>
    <mergeCell ref="X51:X52"/>
    <mergeCell ref="Y51:Y52"/>
    <mergeCell ref="Z51:Z52"/>
    <mergeCell ref="AA51:AA52"/>
    <mergeCell ref="P51:P52"/>
    <mergeCell ref="Q51:Q52"/>
    <mergeCell ref="R51:R52"/>
    <mergeCell ref="S51:S52"/>
    <mergeCell ref="T51:T52"/>
    <mergeCell ref="U51:U52"/>
    <mergeCell ref="A50:B53"/>
    <mergeCell ref="F51:J51"/>
    <mergeCell ref="L51:L52"/>
    <mergeCell ref="M51:M52"/>
    <mergeCell ref="N51:N52"/>
    <mergeCell ref="O51:O52"/>
    <mergeCell ref="U41:U42"/>
    <mergeCell ref="V41:V42"/>
    <mergeCell ref="W41:W42"/>
    <mergeCell ref="O41:O42"/>
    <mergeCell ref="P41:P42"/>
    <mergeCell ref="Q41:Q42"/>
    <mergeCell ref="R41:R42"/>
    <mergeCell ref="S41:S42"/>
    <mergeCell ref="T41:T42"/>
    <mergeCell ref="F53:K53"/>
    <mergeCell ref="L40:AD40"/>
    <mergeCell ref="AE40:AE42"/>
    <mergeCell ref="AF40:AF42"/>
    <mergeCell ref="C41:C42"/>
    <mergeCell ref="D41:D42"/>
    <mergeCell ref="E41:E42"/>
    <mergeCell ref="F41:K41"/>
    <mergeCell ref="L41:L42"/>
    <mergeCell ref="M41:M42"/>
    <mergeCell ref="N41:N42"/>
    <mergeCell ref="AA41:AA42"/>
    <mergeCell ref="AB41:AB42"/>
    <mergeCell ref="AC41:AC42"/>
    <mergeCell ref="AD41:AD42"/>
    <mergeCell ref="X41:X42"/>
    <mergeCell ref="Y41:Y42"/>
    <mergeCell ref="Z41:Z42"/>
    <mergeCell ref="A39:B39"/>
    <mergeCell ref="C39:F39"/>
    <mergeCell ref="A40:A42"/>
    <mergeCell ref="B40:B42"/>
    <mergeCell ref="C40:D40"/>
    <mergeCell ref="F40:K40"/>
    <mergeCell ref="AE33:AE34"/>
    <mergeCell ref="AF33:AF34"/>
    <mergeCell ref="G34:J34"/>
    <mergeCell ref="F35:K35"/>
    <mergeCell ref="A37:B37"/>
    <mergeCell ref="A38:B38"/>
    <mergeCell ref="I38:R38"/>
    <mergeCell ref="Y33:Y34"/>
    <mergeCell ref="Z33:Z34"/>
    <mergeCell ref="AA33:AA34"/>
    <mergeCell ref="AB33:AB34"/>
    <mergeCell ref="AC33:AC34"/>
    <mergeCell ref="AD33:AD34"/>
    <mergeCell ref="S33:S34"/>
    <mergeCell ref="T33:T34"/>
    <mergeCell ref="U33:U34"/>
    <mergeCell ref="V33:V34"/>
    <mergeCell ref="W33:W34"/>
    <mergeCell ref="X33:X34"/>
    <mergeCell ref="AD23:AD24"/>
    <mergeCell ref="A32:B35"/>
    <mergeCell ref="F33:J33"/>
    <mergeCell ref="L33:L34"/>
    <mergeCell ref="M33:M34"/>
    <mergeCell ref="N33:N34"/>
    <mergeCell ref="O33:O34"/>
    <mergeCell ref="P33:P34"/>
    <mergeCell ref="Q33:Q34"/>
    <mergeCell ref="R33:R34"/>
    <mergeCell ref="X23:X24"/>
    <mergeCell ref="Y23:Y24"/>
    <mergeCell ref="Z23:Z24"/>
    <mergeCell ref="AA23:AA24"/>
    <mergeCell ref="AB23:AB24"/>
    <mergeCell ref="AC23:AC24"/>
    <mergeCell ref="R23:R24"/>
    <mergeCell ref="S23:S24"/>
    <mergeCell ref="T23:T24"/>
    <mergeCell ref="U23:U24"/>
    <mergeCell ref="V23:V24"/>
    <mergeCell ref="W23:W24"/>
    <mergeCell ref="AE22:AE24"/>
    <mergeCell ref="AF22:AF24"/>
    <mergeCell ref="C23:C24"/>
    <mergeCell ref="D23:D24"/>
    <mergeCell ref="E23:E24"/>
    <mergeCell ref="F23:K23"/>
    <mergeCell ref="L23:L24"/>
    <mergeCell ref="M23:M24"/>
    <mergeCell ref="N23:N24"/>
    <mergeCell ref="O23:O24"/>
    <mergeCell ref="A20:B20"/>
    <mergeCell ref="I20:R20"/>
    <mergeCell ref="A21:B21"/>
    <mergeCell ref="A22:A24"/>
    <mergeCell ref="B22:B24"/>
    <mergeCell ref="C22:D22"/>
    <mergeCell ref="F22:K22"/>
    <mergeCell ref="L22:AD22"/>
    <mergeCell ref="P23:P24"/>
    <mergeCell ref="Q23:Q24"/>
    <mergeCell ref="AD15:AD16"/>
    <mergeCell ref="AE15:AE16"/>
    <mergeCell ref="AF15:AF16"/>
    <mergeCell ref="G16:J16"/>
    <mergeCell ref="F17:K17"/>
    <mergeCell ref="A19:B19"/>
    <mergeCell ref="X15:X16"/>
    <mergeCell ref="Y15:Y16"/>
    <mergeCell ref="Z15:Z16"/>
    <mergeCell ref="AA15:AA16"/>
    <mergeCell ref="AB15:AB16"/>
    <mergeCell ref="AC15:AC16"/>
    <mergeCell ref="R15:R16"/>
    <mergeCell ref="S15:S16"/>
    <mergeCell ref="T15:T16"/>
    <mergeCell ref="U15:U16"/>
    <mergeCell ref="V15:V16"/>
    <mergeCell ref="W15:W16"/>
    <mergeCell ref="A14:B17"/>
    <mergeCell ref="F15:J15"/>
    <mergeCell ref="L15:L16"/>
    <mergeCell ref="M15:M16"/>
    <mergeCell ref="N15:N16"/>
    <mergeCell ref="O15:O16"/>
    <mergeCell ref="P15:P16"/>
    <mergeCell ref="Q15:Q16"/>
    <mergeCell ref="W5:W6"/>
    <mergeCell ref="Q5:Q6"/>
    <mergeCell ref="R5:R6"/>
    <mergeCell ref="S5:S6"/>
    <mergeCell ref="T5:T6"/>
    <mergeCell ref="U5:U6"/>
    <mergeCell ref="V5:V6"/>
    <mergeCell ref="AE4:AE6"/>
    <mergeCell ref="AF4:AF6"/>
    <mergeCell ref="C5:C6"/>
    <mergeCell ref="D5:D6"/>
    <mergeCell ref="E5:E6"/>
    <mergeCell ref="F5:K5"/>
    <mergeCell ref="L5:L6"/>
    <mergeCell ref="M5:M6"/>
    <mergeCell ref="N5:N6"/>
    <mergeCell ref="O5:O6"/>
    <mergeCell ref="AC5:AC6"/>
    <mergeCell ref="AD5:AD6"/>
    <mergeCell ref="X5:X6"/>
    <mergeCell ref="Y5:Y6"/>
    <mergeCell ref="Z5:Z6"/>
    <mergeCell ref="AA5:AA6"/>
    <mergeCell ref="AB5:AB6"/>
    <mergeCell ref="A1:B1"/>
    <mergeCell ref="A2:B2"/>
    <mergeCell ref="I2:R2"/>
    <mergeCell ref="A3:B3"/>
    <mergeCell ref="A4:A6"/>
    <mergeCell ref="B4:B6"/>
    <mergeCell ref="C4:D4"/>
    <mergeCell ref="F4:K4"/>
    <mergeCell ref="L4:AD4"/>
    <mergeCell ref="P5:P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I357"/>
  <sheetViews>
    <sheetView topLeftCell="B220" zoomScale="20" zoomScaleNormal="20" workbookViewId="0">
      <pane xSplit="1" topLeftCell="X1" activePane="topRight" state="frozen"/>
      <selection activeCell="B1" sqref="B1"/>
      <selection pane="topRight" activeCell="AF251" sqref="AF251"/>
    </sheetView>
  </sheetViews>
  <sheetFormatPr defaultColWidth="9.1796875" defaultRowHeight="51" x14ac:dyDescent="1.1000000000000001"/>
  <cols>
    <col min="1" max="1" width="10.54296875" style="85" hidden="1" customWidth="1"/>
    <col min="2" max="2" width="64" style="85" customWidth="1"/>
    <col min="3" max="3" width="27.453125" style="85" customWidth="1"/>
    <col min="4" max="4" width="29.26953125" style="85" customWidth="1"/>
    <col min="5" max="5" width="15.7265625" style="85" customWidth="1"/>
    <col min="6" max="6" width="18.54296875" style="85" customWidth="1"/>
    <col min="7" max="8" width="20.81640625" style="85" bestFit="1" customWidth="1"/>
    <col min="9" max="9" width="20.81640625" style="85" customWidth="1"/>
    <col min="10" max="11" width="18.54296875" style="85" customWidth="1"/>
    <col min="12" max="12" width="53.1796875" style="85" customWidth="1"/>
    <col min="13" max="14" width="39.1796875" style="85" customWidth="1"/>
    <col min="15" max="16" width="44.81640625" style="85" customWidth="1"/>
    <col min="17" max="17" width="45.54296875" style="85" customWidth="1"/>
    <col min="18" max="18" width="71.54296875" style="85" customWidth="1"/>
    <col min="19" max="19" width="67.26953125" style="85" customWidth="1"/>
    <col min="20" max="20" width="73.7265625" style="85" customWidth="1"/>
    <col min="21" max="22" width="39.1796875" style="85" customWidth="1"/>
    <col min="23" max="23" width="44.1796875" style="85" customWidth="1"/>
    <col min="24" max="24" width="39.1796875" style="85" customWidth="1"/>
    <col min="25" max="25" width="46" style="85" customWidth="1"/>
    <col min="26" max="26" width="46.81640625" style="85" customWidth="1"/>
    <col min="27" max="27" width="42.7265625" style="85" customWidth="1"/>
    <col min="28" max="29" width="46.54296875" style="85" customWidth="1"/>
    <col min="30" max="30" width="53.54296875" style="85" customWidth="1"/>
    <col min="31" max="31" width="22" style="85" customWidth="1"/>
    <col min="32" max="32" width="211.54296875" style="85" customWidth="1"/>
    <col min="33" max="33" width="26.7265625" style="85" customWidth="1"/>
    <col min="34" max="34" width="16" style="86" customWidth="1"/>
    <col min="35" max="16384" width="9.1796875" style="85"/>
  </cols>
  <sheetData>
    <row r="1" spans="1:217" s="8" customFormat="1" ht="49.5" x14ac:dyDescent="0.95">
      <c r="A1" s="298" t="s">
        <v>0</v>
      </c>
      <c r="B1" s="298"/>
      <c r="C1" s="1" t="s">
        <v>1</v>
      </c>
      <c r="D1" s="1" t="s">
        <v>2</v>
      </c>
      <c r="E1" s="1"/>
      <c r="F1" s="1"/>
      <c r="G1" s="1"/>
      <c r="H1" s="1"/>
      <c r="I1" s="1"/>
      <c r="J1" s="1"/>
      <c r="K1" s="1"/>
      <c r="L1" s="2"/>
      <c r="M1" s="3"/>
      <c r="N1" s="4"/>
      <c r="O1" s="5"/>
      <c r="P1" s="2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6"/>
      <c r="AH1" s="6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</row>
    <row r="2" spans="1:217" s="8" customFormat="1" ht="49.5" x14ac:dyDescent="0.95">
      <c r="A2" s="298" t="s">
        <v>3</v>
      </c>
      <c r="B2" s="298"/>
      <c r="C2" s="1" t="s">
        <v>1</v>
      </c>
      <c r="D2" s="1" t="s">
        <v>38</v>
      </c>
      <c r="E2" s="1"/>
      <c r="F2" s="1"/>
      <c r="G2" s="1"/>
      <c r="H2" s="1"/>
      <c r="I2" s="298" t="s">
        <v>695</v>
      </c>
      <c r="J2" s="298"/>
      <c r="K2" s="298"/>
      <c r="L2" s="298"/>
      <c r="M2" s="298"/>
      <c r="N2" s="298"/>
      <c r="O2" s="298"/>
      <c r="P2" s="298"/>
      <c r="Q2" s="298"/>
      <c r="R2" s="298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6"/>
      <c r="AH2" s="6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</row>
    <row r="3" spans="1:217" s="8" customFormat="1" ht="49.5" x14ac:dyDescent="0.95">
      <c r="A3" s="299" t="s">
        <v>4</v>
      </c>
      <c r="B3" s="299"/>
      <c r="C3" s="1" t="s">
        <v>1</v>
      </c>
      <c r="D3" s="9" t="s">
        <v>601</v>
      </c>
      <c r="E3" s="9"/>
      <c r="F3" s="1"/>
      <c r="G3" s="9"/>
      <c r="H3" s="9"/>
      <c r="I3" s="10"/>
      <c r="J3" s="10"/>
      <c r="K3" s="10"/>
      <c r="L3" s="11"/>
      <c r="M3" s="3"/>
      <c r="N3" s="4"/>
      <c r="O3" s="11"/>
      <c r="P3" s="11"/>
      <c r="Q3" s="3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5"/>
      <c r="AG3" s="6"/>
      <c r="AH3" s="6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</row>
    <row r="4" spans="1:217" s="15" customFormat="1" ht="49.5" x14ac:dyDescent="0.95">
      <c r="A4" s="300" t="s">
        <v>5</v>
      </c>
      <c r="B4" s="300" t="s">
        <v>6</v>
      </c>
      <c r="C4" s="303" t="s">
        <v>7</v>
      </c>
      <c r="D4" s="304"/>
      <c r="E4" s="12" t="s">
        <v>8</v>
      </c>
      <c r="F4" s="305" t="s">
        <v>9</v>
      </c>
      <c r="G4" s="306"/>
      <c r="H4" s="306"/>
      <c r="I4" s="306"/>
      <c r="J4" s="306"/>
      <c r="K4" s="307"/>
      <c r="L4" s="308" t="s">
        <v>10</v>
      </c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296" t="s">
        <v>11</v>
      </c>
      <c r="AF4" s="296" t="s">
        <v>12</v>
      </c>
      <c r="AG4" s="13"/>
      <c r="AH4" s="13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</row>
    <row r="5" spans="1:217" s="15" customFormat="1" ht="79.5" customHeight="1" x14ac:dyDescent="0.95">
      <c r="A5" s="301"/>
      <c r="B5" s="301"/>
      <c r="C5" s="300" t="s">
        <v>13</v>
      </c>
      <c r="D5" s="300" t="s">
        <v>14</v>
      </c>
      <c r="E5" s="301" t="s">
        <v>15</v>
      </c>
      <c r="F5" s="311" t="s">
        <v>16</v>
      </c>
      <c r="G5" s="312"/>
      <c r="H5" s="312"/>
      <c r="I5" s="312"/>
      <c r="J5" s="312"/>
      <c r="K5" s="313"/>
      <c r="L5" s="296" t="s">
        <v>17</v>
      </c>
      <c r="M5" s="296" t="s">
        <v>45</v>
      </c>
      <c r="N5" s="296" t="s">
        <v>312</v>
      </c>
      <c r="O5" s="296" t="s">
        <v>47</v>
      </c>
      <c r="P5" s="296" t="s">
        <v>18</v>
      </c>
      <c r="Q5" s="316" t="s">
        <v>31</v>
      </c>
      <c r="R5" s="296" t="s">
        <v>54</v>
      </c>
      <c r="S5" s="314" t="s">
        <v>56</v>
      </c>
      <c r="T5" s="314" t="s">
        <v>59</v>
      </c>
      <c r="U5" s="296" t="s">
        <v>811</v>
      </c>
      <c r="V5" s="296" t="s">
        <v>50</v>
      </c>
      <c r="W5" s="296" t="s">
        <v>19</v>
      </c>
      <c r="X5" s="296" t="s">
        <v>194</v>
      </c>
      <c r="Y5" s="296" t="s">
        <v>326</v>
      </c>
      <c r="Z5" s="296" t="s">
        <v>32</v>
      </c>
      <c r="AA5" s="296" t="s">
        <v>139</v>
      </c>
      <c r="AB5" s="296" t="s">
        <v>111</v>
      </c>
      <c r="AC5" s="296" t="s">
        <v>535</v>
      </c>
      <c r="AD5" s="296" t="s">
        <v>66</v>
      </c>
      <c r="AE5" s="310"/>
      <c r="AF5" s="310"/>
      <c r="AG5" s="13"/>
      <c r="AH5" s="13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</row>
    <row r="6" spans="1:217" s="15" customFormat="1" ht="153" customHeight="1" x14ac:dyDescent="0.95">
      <c r="A6" s="302"/>
      <c r="B6" s="302"/>
      <c r="C6" s="302"/>
      <c r="D6" s="302"/>
      <c r="E6" s="302"/>
      <c r="F6" s="16" t="s">
        <v>20</v>
      </c>
      <c r="G6" s="16" t="s">
        <v>21</v>
      </c>
      <c r="H6" s="16" t="s">
        <v>20</v>
      </c>
      <c r="I6" s="16" t="s">
        <v>21</v>
      </c>
      <c r="J6" s="16" t="s">
        <v>20</v>
      </c>
      <c r="K6" s="16" t="s">
        <v>21</v>
      </c>
      <c r="L6" s="297"/>
      <c r="M6" s="297"/>
      <c r="N6" s="297"/>
      <c r="O6" s="297"/>
      <c r="P6" s="297"/>
      <c r="Q6" s="316"/>
      <c r="R6" s="297"/>
      <c r="S6" s="315"/>
      <c r="T6" s="315"/>
      <c r="U6" s="297"/>
      <c r="V6" s="297"/>
      <c r="W6" s="297"/>
      <c r="X6" s="297"/>
      <c r="Y6" s="297"/>
      <c r="Z6" s="297"/>
      <c r="AA6" s="297"/>
      <c r="AB6" s="297"/>
      <c r="AC6" s="297"/>
      <c r="AD6" s="297"/>
      <c r="AE6" s="297"/>
      <c r="AF6" s="297"/>
      <c r="AG6" s="13"/>
      <c r="AH6" s="13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</row>
    <row r="7" spans="1:217" s="15" customFormat="1" ht="102" customHeight="1" x14ac:dyDescent="0.95">
      <c r="A7" s="17"/>
      <c r="B7" s="18"/>
      <c r="C7" s="18"/>
      <c r="D7" s="17"/>
      <c r="E7" s="17"/>
      <c r="F7" s="19"/>
      <c r="G7" s="19"/>
      <c r="H7" s="19"/>
      <c r="I7" s="19"/>
      <c r="J7" s="19"/>
      <c r="K7" s="19"/>
      <c r="L7" s="20">
        <v>3200</v>
      </c>
      <c r="M7" s="21">
        <v>4000</v>
      </c>
      <c r="N7" s="20">
        <v>8000</v>
      </c>
      <c r="O7" s="20">
        <v>38400</v>
      </c>
      <c r="P7" s="20">
        <v>68000</v>
      </c>
      <c r="Q7" s="21">
        <v>84000</v>
      </c>
      <c r="R7" s="20">
        <v>76000</v>
      </c>
      <c r="S7" s="21">
        <v>84000</v>
      </c>
      <c r="T7" s="21">
        <v>80000</v>
      </c>
      <c r="U7" s="21">
        <v>55200</v>
      </c>
      <c r="V7" s="21">
        <v>8800</v>
      </c>
      <c r="W7" s="21">
        <v>4800</v>
      </c>
      <c r="X7" s="22">
        <v>6400</v>
      </c>
      <c r="Y7" s="21">
        <v>7200</v>
      </c>
      <c r="Z7" s="22">
        <v>6500</v>
      </c>
      <c r="AA7" s="21">
        <v>6000</v>
      </c>
      <c r="AB7" s="21">
        <v>84000</v>
      </c>
      <c r="AC7" s="129">
        <v>76000</v>
      </c>
      <c r="AD7" s="20">
        <v>76000</v>
      </c>
      <c r="AE7" s="23"/>
      <c r="AF7" s="17"/>
      <c r="AG7" s="13"/>
      <c r="AH7" s="13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</row>
    <row r="8" spans="1:217" s="33" customFormat="1" ht="49.5" x14ac:dyDescent="0.95">
      <c r="A8" s="34">
        <v>1</v>
      </c>
      <c r="B8" s="25" t="s">
        <v>696</v>
      </c>
      <c r="C8" s="35"/>
      <c r="D8" s="35"/>
      <c r="E8" s="35"/>
      <c r="F8" s="36"/>
      <c r="G8" s="36"/>
      <c r="H8" s="36"/>
      <c r="I8" s="36"/>
      <c r="J8" s="36"/>
      <c r="K8" s="36"/>
      <c r="L8" s="37"/>
      <c r="M8" s="38"/>
      <c r="N8" s="38"/>
      <c r="O8" s="204"/>
      <c r="P8" s="37"/>
      <c r="Q8" s="38"/>
      <c r="R8" s="37"/>
      <c r="S8" s="37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7" t="s">
        <v>100</v>
      </c>
      <c r="AG8" s="32">
        <f>D8-C8</f>
        <v>0</v>
      </c>
      <c r="AH8" s="213" t="s">
        <v>213</v>
      </c>
    </row>
    <row r="9" spans="1:217" s="33" customFormat="1" ht="49.5" x14ac:dyDescent="0.95">
      <c r="A9" s="34">
        <v>2</v>
      </c>
      <c r="B9" s="25" t="s">
        <v>697</v>
      </c>
      <c r="C9" s="35"/>
      <c r="D9" s="35"/>
      <c r="E9" s="35"/>
      <c r="F9" s="36"/>
      <c r="G9" s="36"/>
      <c r="H9" s="36"/>
      <c r="I9" s="36"/>
      <c r="J9" s="36"/>
      <c r="K9" s="36"/>
      <c r="L9" s="37"/>
      <c r="M9" s="38"/>
      <c r="N9" s="38"/>
      <c r="O9" s="204"/>
      <c r="P9" s="37"/>
      <c r="Q9" s="38"/>
      <c r="R9" s="37"/>
      <c r="S9" s="37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7" t="s">
        <v>100</v>
      </c>
      <c r="AG9" s="32">
        <f t="shared" ref="AG9:AG10" si="0">D9-C9</f>
        <v>0</v>
      </c>
      <c r="AH9" s="213" t="s">
        <v>213</v>
      </c>
    </row>
    <row r="10" spans="1:217" s="33" customFormat="1" ht="49.5" x14ac:dyDescent="0.95">
      <c r="A10" s="34">
        <v>3</v>
      </c>
      <c r="B10" s="25" t="s">
        <v>698</v>
      </c>
      <c r="C10" s="35"/>
      <c r="D10" s="35"/>
      <c r="E10" s="35"/>
      <c r="F10" s="36"/>
      <c r="G10" s="36"/>
      <c r="H10" s="36"/>
      <c r="I10" s="36"/>
      <c r="J10" s="36"/>
      <c r="K10" s="36"/>
      <c r="L10" s="37"/>
      <c r="M10" s="38"/>
      <c r="N10" s="38"/>
      <c r="O10" s="204"/>
      <c r="P10" s="37"/>
      <c r="Q10" s="38"/>
      <c r="R10" s="37"/>
      <c r="S10" s="37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7" t="s">
        <v>100</v>
      </c>
      <c r="AG10" s="32">
        <f t="shared" si="0"/>
        <v>0</v>
      </c>
      <c r="AH10" s="213" t="s">
        <v>213</v>
      </c>
    </row>
    <row r="11" spans="1:217" s="33" customFormat="1" ht="49.5" x14ac:dyDescent="0.95">
      <c r="A11" s="34">
        <v>4</v>
      </c>
      <c r="B11" s="198" t="s">
        <v>699</v>
      </c>
      <c r="C11" s="199"/>
      <c r="D11" s="199"/>
      <c r="E11" s="199"/>
      <c r="F11" s="200">
        <v>7</v>
      </c>
      <c r="G11" s="200">
        <v>12</v>
      </c>
      <c r="H11" s="200">
        <v>14</v>
      </c>
      <c r="I11" s="200">
        <v>17</v>
      </c>
      <c r="J11" s="200"/>
      <c r="K11" s="200"/>
      <c r="L11" s="201"/>
      <c r="M11" s="202"/>
      <c r="N11" s="202"/>
      <c r="O11" s="203"/>
      <c r="P11" s="201"/>
      <c r="Q11" s="202"/>
      <c r="R11" s="201"/>
      <c r="S11" s="201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1" t="s">
        <v>107</v>
      </c>
      <c r="AG11" s="32">
        <f t="shared" ref="AG11:AG38" si="1">D11-C11</f>
        <v>0</v>
      </c>
      <c r="AH11" s="32" t="s">
        <v>214</v>
      </c>
    </row>
    <row r="12" spans="1:217" s="33" customFormat="1" ht="49.5" x14ac:dyDescent="0.95">
      <c r="A12" s="34">
        <v>5</v>
      </c>
      <c r="B12" s="198" t="s">
        <v>700</v>
      </c>
      <c r="C12" s="199"/>
      <c r="D12" s="199"/>
      <c r="E12" s="199"/>
      <c r="F12" s="200">
        <v>7</v>
      </c>
      <c r="G12" s="200">
        <v>12</v>
      </c>
      <c r="H12" s="200">
        <v>14</v>
      </c>
      <c r="I12" s="200">
        <v>17</v>
      </c>
      <c r="J12" s="200"/>
      <c r="K12" s="200"/>
      <c r="L12" s="201"/>
      <c r="M12" s="202"/>
      <c r="N12" s="202"/>
      <c r="O12" s="203"/>
      <c r="P12" s="201"/>
      <c r="Q12" s="202"/>
      <c r="R12" s="201"/>
      <c r="S12" s="201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1" t="s">
        <v>107</v>
      </c>
      <c r="AG12" s="32">
        <f t="shared" si="1"/>
        <v>0</v>
      </c>
      <c r="AH12" s="32" t="s">
        <v>214</v>
      </c>
    </row>
    <row r="13" spans="1:217" s="33" customFormat="1" ht="49.5" x14ac:dyDescent="0.95">
      <c r="A13" s="34">
        <v>6</v>
      </c>
      <c r="B13" s="198" t="s">
        <v>701</v>
      </c>
      <c r="C13" s="199"/>
      <c r="D13" s="199"/>
      <c r="E13" s="199"/>
      <c r="F13" s="200">
        <v>7</v>
      </c>
      <c r="G13" s="200">
        <v>12</v>
      </c>
      <c r="H13" s="200">
        <v>14</v>
      </c>
      <c r="I13" s="200">
        <v>17</v>
      </c>
      <c r="J13" s="200"/>
      <c r="K13" s="200"/>
      <c r="L13" s="201"/>
      <c r="M13" s="202"/>
      <c r="N13" s="202"/>
      <c r="O13" s="203"/>
      <c r="P13" s="201"/>
      <c r="Q13" s="202"/>
      <c r="R13" s="201"/>
      <c r="S13" s="201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1" t="s">
        <v>107</v>
      </c>
      <c r="AG13" s="32">
        <f t="shared" si="1"/>
        <v>0</v>
      </c>
      <c r="AH13" s="32" t="s">
        <v>214</v>
      </c>
    </row>
    <row r="14" spans="1:217" s="33" customFormat="1" ht="49.5" x14ac:dyDescent="0.95">
      <c r="A14" s="34">
        <v>7</v>
      </c>
      <c r="B14" s="198" t="s">
        <v>702</v>
      </c>
      <c r="C14" s="199"/>
      <c r="D14" s="199"/>
      <c r="E14" s="199"/>
      <c r="F14" s="200">
        <v>7</v>
      </c>
      <c r="G14" s="200">
        <v>12</v>
      </c>
      <c r="H14" s="200"/>
      <c r="I14" s="200"/>
      <c r="J14" s="200"/>
      <c r="K14" s="200"/>
      <c r="L14" s="201"/>
      <c r="M14" s="202"/>
      <c r="N14" s="202"/>
      <c r="O14" s="203"/>
      <c r="P14" s="201"/>
      <c r="Q14" s="202"/>
      <c r="R14" s="201"/>
      <c r="S14" s="201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1" t="s">
        <v>107</v>
      </c>
      <c r="AG14" s="32">
        <f t="shared" si="1"/>
        <v>0</v>
      </c>
      <c r="AH14" s="32" t="s">
        <v>214</v>
      </c>
    </row>
    <row r="15" spans="1:217" s="33" customFormat="1" ht="49.5" x14ac:dyDescent="0.95">
      <c r="A15" s="34">
        <v>8</v>
      </c>
      <c r="B15" s="25" t="s">
        <v>703</v>
      </c>
      <c r="C15" s="35"/>
      <c r="D15" s="35"/>
      <c r="E15" s="35"/>
      <c r="F15" s="36"/>
      <c r="G15" s="36"/>
      <c r="H15" s="36"/>
      <c r="I15" s="36"/>
      <c r="J15" s="36"/>
      <c r="K15" s="36"/>
      <c r="L15" s="37"/>
      <c r="M15" s="38"/>
      <c r="N15" s="38"/>
      <c r="O15" s="204"/>
      <c r="P15" s="37"/>
      <c r="Q15" s="38"/>
      <c r="R15" s="37"/>
      <c r="S15" s="37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7" t="s">
        <v>100</v>
      </c>
      <c r="AG15" s="32">
        <f t="shared" si="1"/>
        <v>0</v>
      </c>
      <c r="AH15" s="213" t="s">
        <v>213</v>
      </c>
    </row>
    <row r="16" spans="1:217" s="33" customFormat="1" ht="49.5" x14ac:dyDescent="0.95">
      <c r="A16" s="34">
        <v>9</v>
      </c>
      <c r="B16" s="198" t="s">
        <v>704</v>
      </c>
      <c r="C16" s="199"/>
      <c r="D16" s="199"/>
      <c r="E16" s="199"/>
      <c r="F16" s="200">
        <v>7</v>
      </c>
      <c r="G16" s="200">
        <v>12</v>
      </c>
      <c r="H16" s="200">
        <v>14</v>
      </c>
      <c r="I16" s="200">
        <v>17</v>
      </c>
      <c r="J16" s="200"/>
      <c r="K16" s="200"/>
      <c r="L16" s="201"/>
      <c r="M16" s="202"/>
      <c r="N16" s="202"/>
      <c r="O16" s="203"/>
      <c r="P16" s="201"/>
      <c r="Q16" s="202"/>
      <c r="R16" s="201"/>
      <c r="S16" s="201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1" t="s">
        <v>107</v>
      </c>
      <c r="AG16" s="32">
        <f t="shared" si="1"/>
        <v>0</v>
      </c>
      <c r="AH16" s="32" t="s">
        <v>214</v>
      </c>
    </row>
    <row r="17" spans="1:34" s="33" customFormat="1" ht="49.5" x14ac:dyDescent="0.95">
      <c r="A17" s="34">
        <v>10</v>
      </c>
      <c r="B17" s="198" t="s">
        <v>705</v>
      </c>
      <c r="C17" s="199"/>
      <c r="D17" s="199"/>
      <c r="E17" s="199"/>
      <c r="F17" s="200">
        <v>7</v>
      </c>
      <c r="G17" s="200">
        <v>12</v>
      </c>
      <c r="H17" s="200">
        <v>14</v>
      </c>
      <c r="I17" s="200">
        <v>17</v>
      </c>
      <c r="J17" s="200"/>
      <c r="K17" s="200"/>
      <c r="L17" s="201"/>
      <c r="M17" s="202"/>
      <c r="N17" s="202"/>
      <c r="O17" s="203"/>
      <c r="P17" s="201"/>
      <c r="Q17" s="202"/>
      <c r="R17" s="201"/>
      <c r="S17" s="201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1" t="s">
        <v>107</v>
      </c>
      <c r="AG17" s="32">
        <f t="shared" si="1"/>
        <v>0</v>
      </c>
      <c r="AH17" s="32" t="s">
        <v>214</v>
      </c>
    </row>
    <row r="18" spans="1:34" s="33" customFormat="1" ht="49.5" x14ac:dyDescent="0.95">
      <c r="A18" s="34">
        <v>11</v>
      </c>
      <c r="B18" s="198" t="s">
        <v>706</v>
      </c>
      <c r="C18" s="199"/>
      <c r="D18" s="199"/>
      <c r="E18" s="199"/>
      <c r="F18" s="200">
        <v>7</v>
      </c>
      <c r="G18" s="200">
        <v>12</v>
      </c>
      <c r="H18" s="200">
        <v>14</v>
      </c>
      <c r="I18" s="200">
        <v>17</v>
      </c>
      <c r="J18" s="200"/>
      <c r="K18" s="200"/>
      <c r="L18" s="201"/>
      <c r="M18" s="202"/>
      <c r="N18" s="202"/>
      <c r="O18" s="203"/>
      <c r="P18" s="201"/>
      <c r="Q18" s="202"/>
      <c r="R18" s="201"/>
      <c r="S18" s="201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1" t="s">
        <v>107</v>
      </c>
      <c r="AG18" s="32">
        <f t="shared" si="1"/>
        <v>0</v>
      </c>
      <c r="AH18" s="32" t="s">
        <v>214</v>
      </c>
    </row>
    <row r="19" spans="1:34" s="33" customFormat="1" ht="100" customHeight="1" x14ac:dyDescent="0.95">
      <c r="A19" s="34">
        <v>12</v>
      </c>
      <c r="B19" s="39" t="s">
        <v>707</v>
      </c>
      <c r="C19" s="40">
        <v>334765</v>
      </c>
      <c r="D19" s="34">
        <v>334991</v>
      </c>
      <c r="E19" s="34"/>
      <c r="F19" s="41">
        <v>7</v>
      </c>
      <c r="G19" s="41">
        <v>12</v>
      </c>
      <c r="H19" s="41">
        <v>13</v>
      </c>
      <c r="I19" s="41">
        <v>17</v>
      </c>
      <c r="J19" s="41"/>
      <c r="K19" s="41"/>
      <c r="L19" s="42"/>
      <c r="M19" s="43"/>
      <c r="N19" s="47"/>
      <c r="O19" s="44"/>
      <c r="P19" s="42"/>
      <c r="Q19" s="43"/>
      <c r="R19" s="42"/>
      <c r="S19" s="42"/>
      <c r="T19" s="43">
        <v>1</v>
      </c>
      <c r="U19" s="43"/>
      <c r="V19" s="43"/>
      <c r="W19" s="43"/>
      <c r="X19" s="43"/>
      <c r="Y19" s="43"/>
      <c r="Z19" s="44"/>
      <c r="AA19" s="44"/>
      <c r="AB19" s="43"/>
      <c r="AC19" s="43">
        <v>5</v>
      </c>
      <c r="AD19" s="43"/>
      <c r="AE19" s="43"/>
      <c r="AF19" s="42" t="s">
        <v>790</v>
      </c>
      <c r="AG19" s="32">
        <f t="shared" si="1"/>
        <v>226</v>
      </c>
      <c r="AH19" s="32">
        <v>226</v>
      </c>
    </row>
    <row r="20" spans="1:34" s="33" customFormat="1" ht="100" customHeight="1" x14ac:dyDescent="0.95">
      <c r="A20" s="34">
        <v>13</v>
      </c>
      <c r="B20" s="39" t="s">
        <v>708</v>
      </c>
      <c r="C20" s="34">
        <v>334991</v>
      </c>
      <c r="D20" s="40">
        <v>335303</v>
      </c>
      <c r="E20" s="34"/>
      <c r="F20" s="41">
        <v>7</v>
      </c>
      <c r="G20" s="41">
        <v>12</v>
      </c>
      <c r="H20" s="41">
        <v>13</v>
      </c>
      <c r="I20" s="41">
        <v>17</v>
      </c>
      <c r="J20" s="41"/>
      <c r="K20" s="41"/>
      <c r="L20" s="42"/>
      <c r="M20" s="43"/>
      <c r="N20" s="43"/>
      <c r="O20" s="44"/>
      <c r="P20" s="42"/>
      <c r="Q20" s="43"/>
      <c r="R20" s="42"/>
      <c r="S20" s="42">
        <v>1</v>
      </c>
      <c r="T20" s="43"/>
      <c r="U20" s="43"/>
      <c r="V20" s="43"/>
      <c r="W20" s="43"/>
      <c r="X20" s="44"/>
      <c r="Y20" s="43">
        <v>5</v>
      </c>
      <c r="Z20" s="44"/>
      <c r="AA20" s="44"/>
      <c r="AB20" s="43"/>
      <c r="AC20" s="43"/>
      <c r="AD20" s="43"/>
      <c r="AE20" s="43"/>
      <c r="AF20" s="42" t="s">
        <v>795</v>
      </c>
      <c r="AG20" s="32">
        <f t="shared" si="1"/>
        <v>312</v>
      </c>
      <c r="AH20" s="32">
        <v>312</v>
      </c>
    </row>
    <row r="21" spans="1:34" s="33" customFormat="1" ht="49.5" x14ac:dyDescent="0.95">
      <c r="A21" s="34">
        <v>14</v>
      </c>
      <c r="B21" s="198" t="s">
        <v>709</v>
      </c>
      <c r="C21" s="199"/>
      <c r="D21" s="199"/>
      <c r="E21" s="199"/>
      <c r="F21" s="200">
        <v>7</v>
      </c>
      <c r="G21" s="200">
        <v>12</v>
      </c>
      <c r="H21" s="200">
        <v>14</v>
      </c>
      <c r="I21" s="200">
        <v>17</v>
      </c>
      <c r="J21" s="200"/>
      <c r="K21" s="200"/>
      <c r="L21" s="201"/>
      <c r="M21" s="202"/>
      <c r="N21" s="202"/>
      <c r="O21" s="203"/>
      <c r="P21" s="201"/>
      <c r="Q21" s="202"/>
      <c r="R21" s="201"/>
      <c r="S21" s="201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1" t="s">
        <v>107</v>
      </c>
      <c r="AG21" s="32">
        <f t="shared" si="1"/>
        <v>0</v>
      </c>
      <c r="AH21" s="32" t="s">
        <v>214</v>
      </c>
    </row>
    <row r="22" spans="1:34" s="33" customFormat="1" ht="49.5" x14ac:dyDescent="0.95">
      <c r="A22" s="34">
        <v>15</v>
      </c>
      <c r="B22" s="25" t="s">
        <v>710</v>
      </c>
      <c r="C22" s="35"/>
      <c r="D22" s="35"/>
      <c r="E22" s="35"/>
      <c r="F22" s="36"/>
      <c r="G22" s="36"/>
      <c r="H22" s="36"/>
      <c r="I22" s="36"/>
      <c r="J22" s="36"/>
      <c r="K22" s="36"/>
      <c r="L22" s="37"/>
      <c r="M22" s="38"/>
      <c r="N22" s="38"/>
      <c r="O22" s="204"/>
      <c r="P22" s="37"/>
      <c r="Q22" s="38"/>
      <c r="R22" s="37"/>
      <c r="S22" s="37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7" t="s">
        <v>100</v>
      </c>
      <c r="AG22" s="32">
        <f t="shared" si="1"/>
        <v>0</v>
      </c>
      <c r="AH22" s="213" t="s">
        <v>213</v>
      </c>
    </row>
    <row r="23" spans="1:34" s="33" customFormat="1" ht="49.5" x14ac:dyDescent="0.95">
      <c r="A23" s="34">
        <v>16</v>
      </c>
      <c r="B23" s="25" t="s">
        <v>711</v>
      </c>
      <c r="C23" s="35"/>
      <c r="D23" s="35"/>
      <c r="E23" s="35"/>
      <c r="F23" s="36"/>
      <c r="G23" s="36"/>
      <c r="H23" s="36"/>
      <c r="I23" s="36"/>
      <c r="J23" s="36"/>
      <c r="K23" s="36"/>
      <c r="L23" s="37"/>
      <c r="M23" s="38"/>
      <c r="N23" s="38"/>
      <c r="O23" s="204"/>
      <c r="P23" s="37"/>
      <c r="Q23" s="38"/>
      <c r="R23" s="37"/>
      <c r="S23" s="37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7" t="s">
        <v>100</v>
      </c>
      <c r="AG23" s="32">
        <f t="shared" si="1"/>
        <v>0</v>
      </c>
      <c r="AH23" s="213" t="s">
        <v>213</v>
      </c>
    </row>
    <row r="24" spans="1:34" s="33" customFormat="1" ht="49.5" x14ac:dyDescent="0.95">
      <c r="A24" s="34">
        <v>17</v>
      </c>
      <c r="B24" s="198" t="s">
        <v>712</v>
      </c>
      <c r="C24" s="199"/>
      <c r="D24" s="199"/>
      <c r="E24" s="199"/>
      <c r="F24" s="200">
        <v>7</v>
      </c>
      <c r="G24" s="200">
        <v>12</v>
      </c>
      <c r="H24" s="200">
        <v>14</v>
      </c>
      <c r="I24" s="200">
        <v>17</v>
      </c>
      <c r="J24" s="200"/>
      <c r="K24" s="200"/>
      <c r="L24" s="201"/>
      <c r="M24" s="202"/>
      <c r="N24" s="202"/>
      <c r="O24" s="203"/>
      <c r="P24" s="201"/>
      <c r="Q24" s="202"/>
      <c r="R24" s="201"/>
      <c r="S24" s="201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1" t="s">
        <v>107</v>
      </c>
      <c r="AG24" s="32">
        <f t="shared" si="1"/>
        <v>0</v>
      </c>
      <c r="AH24" s="32" t="s">
        <v>214</v>
      </c>
    </row>
    <row r="25" spans="1:34" s="33" customFormat="1" ht="49.5" x14ac:dyDescent="0.95">
      <c r="A25" s="34">
        <v>18</v>
      </c>
      <c r="B25" s="198" t="s">
        <v>713</v>
      </c>
      <c r="C25" s="199"/>
      <c r="D25" s="199"/>
      <c r="E25" s="199"/>
      <c r="F25" s="200">
        <v>7</v>
      </c>
      <c r="G25" s="200">
        <v>12</v>
      </c>
      <c r="H25" s="200">
        <v>14</v>
      </c>
      <c r="I25" s="200">
        <v>17</v>
      </c>
      <c r="J25" s="200"/>
      <c r="K25" s="200"/>
      <c r="L25" s="201"/>
      <c r="M25" s="202"/>
      <c r="N25" s="202"/>
      <c r="O25" s="203"/>
      <c r="P25" s="201"/>
      <c r="Q25" s="202"/>
      <c r="R25" s="201"/>
      <c r="S25" s="201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1" t="s">
        <v>107</v>
      </c>
      <c r="AG25" s="32">
        <f t="shared" si="1"/>
        <v>0</v>
      </c>
      <c r="AH25" s="32" t="s">
        <v>214</v>
      </c>
    </row>
    <row r="26" spans="1:34" s="33" customFormat="1" ht="100" customHeight="1" x14ac:dyDescent="0.95">
      <c r="A26" s="34">
        <v>19</v>
      </c>
      <c r="B26" s="39" t="s">
        <v>714</v>
      </c>
      <c r="C26" s="34"/>
      <c r="D26" s="40"/>
      <c r="E26" s="34"/>
      <c r="F26" s="41">
        <v>7</v>
      </c>
      <c r="G26" s="41">
        <v>12</v>
      </c>
      <c r="H26" s="41">
        <v>13</v>
      </c>
      <c r="I26" s="41">
        <v>17</v>
      </c>
      <c r="J26" s="41"/>
      <c r="K26" s="41"/>
      <c r="L26" s="42"/>
      <c r="M26" s="43"/>
      <c r="N26" s="43"/>
      <c r="O26" s="44"/>
      <c r="P26" s="42"/>
      <c r="Q26" s="43"/>
      <c r="R26" s="42"/>
      <c r="S26" s="42"/>
      <c r="T26" s="43"/>
      <c r="U26" s="43"/>
      <c r="V26" s="43"/>
      <c r="W26" s="43"/>
      <c r="X26" s="43"/>
      <c r="Y26" s="43"/>
      <c r="Z26" s="44">
        <v>20.11</v>
      </c>
      <c r="AA26" s="44">
        <v>29.46</v>
      </c>
      <c r="AB26" s="43"/>
      <c r="AC26" s="43"/>
      <c r="AD26" s="43"/>
      <c r="AE26" s="43"/>
      <c r="AF26" s="42" t="s">
        <v>818</v>
      </c>
      <c r="AG26" s="32">
        <f t="shared" si="1"/>
        <v>0</v>
      </c>
      <c r="AH26" s="32" t="s">
        <v>215</v>
      </c>
    </row>
    <row r="27" spans="1:34" s="33" customFormat="1" ht="100" customHeight="1" x14ac:dyDescent="0.95">
      <c r="A27" s="34">
        <v>20</v>
      </c>
      <c r="B27" s="39" t="s">
        <v>715</v>
      </c>
      <c r="C27" s="40">
        <v>335303</v>
      </c>
      <c r="D27" s="40">
        <v>335545</v>
      </c>
      <c r="E27" s="34"/>
      <c r="F27" s="41">
        <v>7</v>
      </c>
      <c r="G27" s="41">
        <v>12</v>
      </c>
      <c r="H27" s="41">
        <v>13</v>
      </c>
      <c r="I27" s="41">
        <v>17</v>
      </c>
      <c r="J27" s="41"/>
      <c r="K27" s="41"/>
      <c r="L27" s="42"/>
      <c r="M27" s="43"/>
      <c r="N27" s="44"/>
      <c r="O27" s="44"/>
      <c r="P27" s="42"/>
      <c r="Q27" s="43"/>
      <c r="R27" s="42"/>
      <c r="S27" s="42"/>
      <c r="T27" s="43">
        <v>1</v>
      </c>
      <c r="U27" s="43">
        <v>1</v>
      </c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2" t="s">
        <v>812</v>
      </c>
      <c r="AG27" s="32">
        <f t="shared" si="1"/>
        <v>242</v>
      </c>
      <c r="AH27" s="32">
        <v>242</v>
      </c>
    </row>
    <row r="28" spans="1:34" s="33" customFormat="1" ht="100" customHeight="1" x14ac:dyDescent="0.95">
      <c r="A28" s="34">
        <v>21</v>
      </c>
      <c r="B28" s="39" t="s">
        <v>716</v>
      </c>
      <c r="C28" s="40">
        <v>335545</v>
      </c>
      <c r="D28" s="34">
        <v>335971</v>
      </c>
      <c r="E28" s="34"/>
      <c r="F28" s="41">
        <v>7</v>
      </c>
      <c r="G28" s="41">
        <v>12</v>
      </c>
      <c r="H28" s="41">
        <v>13</v>
      </c>
      <c r="I28" s="41">
        <v>17</v>
      </c>
      <c r="J28" s="41"/>
      <c r="K28" s="41"/>
      <c r="L28" s="42"/>
      <c r="M28" s="42"/>
      <c r="N28" s="43"/>
      <c r="O28" s="43"/>
      <c r="P28" s="42"/>
      <c r="Q28" s="43"/>
      <c r="R28" s="42">
        <v>1</v>
      </c>
      <c r="S28" s="42"/>
      <c r="T28" s="43">
        <v>1</v>
      </c>
      <c r="U28" s="43">
        <v>2</v>
      </c>
      <c r="V28" s="43"/>
      <c r="W28" s="43"/>
      <c r="X28" s="43"/>
      <c r="Y28" s="43"/>
      <c r="Z28" s="43"/>
      <c r="AA28" s="43"/>
      <c r="AB28" s="43">
        <v>5</v>
      </c>
      <c r="AC28" s="109">
        <v>8.75</v>
      </c>
      <c r="AD28" s="43"/>
      <c r="AE28" s="43"/>
      <c r="AF28" s="42" t="s">
        <v>819</v>
      </c>
      <c r="AG28" s="32">
        <f t="shared" si="1"/>
        <v>426</v>
      </c>
      <c r="AH28" s="32">
        <v>426</v>
      </c>
    </row>
    <row r="29" spans="1:34" s="33" customFormat="1" ht="49.5" x14ac:dyDescent="0.95">
      <c r="A29" s="34">
        <v>22</v>
      </c>
      <c r="B29" s="25" t="s">
        <v>717</v>
      </c>
      <c r="C29" s="35"/>
      <c r="D29" s="35"/>
      <c r="E29" s="35"/>
      <c r="F29" s="36"/>
      <c r="G29" s="36"/>
      <c r="H29" s="36"/>
      <c r="I29" s="36"/>
      <c r="J29" s="36"/>
      <c r="K29" s="36"/>
      <c r="L29" s="37"/>
      <c r="M29" s="38"/>
      <c r="N29" s="38"/>
      <c r="O29" s="204"/>
      <c r="P29" s="37"/>
      <c r="Q29" s="38"/>
      <c r="R29" s="37"/>
      <c r="S29" s="37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7" t="s">
        <v>100</v>
      </c>
      <c r="AG29" s="32">
        <f t="shared" si="1"/>
        <v>0</v>
      </c>
      <c r="AH29" s="213" t="s">
        <v>213</v>
      </c>
    </row>
    <row r="30" spans="1:34" s="33" customFormat="1" ht="49.5" x14ac:dyDescent="0.95">
      <c r="A30" s="34">
        <v>23</v>
      </c>
      <c r="B30" s="198" t="s">
        <v>718</v>
      </c>
      <c r="C30" s="199"/>
      <c r="D30" s="199"/>
      <c r="E30" s="199"/>
      <c r="F30" s="200">
        <v>7</v>
      </c>
      <c r="G30" s="200">
        <v>12</v>
      </c>
      <c r="H30" s="200">
        <v>14</v>
      </c>
      <c r="I30" s="200">
        <v>17</v>
      </c>
      <c r="J30" s="200"/>
      <c r="K30" s="200"/>
      <c r="L30" s="201"/>
      <c r="M30" s="202"/>
      <c r="N30" s="202"/>
      <c r="O30" s="203"/>
      <c r="P30" s="201"/>
      <c r="Q30" s="202"/>
      <c r="R30" s="201"/>
      <c r="S30" s="201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1" t="s">
        <v>107</v>
      </c>
      <c r="AG30" s="32">
        <f t="shared" si="1"/>
        <v>0</v>
      </c>
      <c r="AH30" s="32" t="s">
        <v>214</v>
      </c>
    </row>
    <row r="31" spans="1:34" s="33" customFormat="1" ht="100" customHeight="1" x14ac:dyDescent="0.95">
      <c r="A31" s="34">
        <v>24</v>
      </c>
      <c r="B31" s="39" t="s">
        <v>719</v>
      </c>
      <c r="C31" s="34">
        <v>335971</v>
      </c>
      <c r="D31" s="40">
        <v>336020</v>
      </c>
      <c r="E31" s="34"/>
      <c r="F31" s="41">
        <v>7</v>
      </c>
      <c r="G31" s="41">
        <v>12</v>
      </c>
      <c r="H31" s="41">
        <v>14</v>
      </c>
      <c r="I31" s="41">
        <v>17</v>
      </c>
      <c r="J31" s="41"/>
      <c r="K31" s="41"/>
      <c r="L31" s="42">
        <v>6</v>
      </c>
      <c r="M31" s="43"/>
      <c r="N31" s="44"/>
      <c r="O31" s="44"/>
      <c r="P31" s="42"/>
      <c r="Q31" s="43"/>
      <c r="R31" s="42"/>
      <c r="S31" s="42"/>
      <c r="T31" s="43"/>
      <c r="U31" s="43"/>
      <c r="V31" s="43"/>
      <c r="W31" s="43"/>
      <c r="X31" s="44"/>
      <c r="Y31" s="44"/>
      <c r="Z31" s="44"/>
      <c r="AA31" s="43"/>
      <c r="AB31" s="43"/>
      <c r="AC31" s="43"/>
      <c r="AD31" s="43"/>
      <c r="AE31" s="43"/>
      <c r="AF31" s="42" t="s">
        <v>325</v>
      </c>
      <c r="AG31" s="32">
        <f t="shared" si="1"/>
        <v>49</v>
      </c>
      <c r="AH31" s="32">
        <v>49</v>
      </c>
    </row>
    <row r="32" spans="1:34" s="33" customFormat="1" ht="49.5" x14ac:dyDescent="0.95">
      <c r="A32" s="34">
        <v>25</v>
      </c>
      <c r="B32" s="198" t="s">
        <v>720</v>
      </c>
      <c r="C32" s="199"/>
      <c r="D32" s="199"/>
      <c r="E32" s="199"/>
      <c r="F32" s="200">
        <v>7</v>
      </c>
      <c r="G32" s="200">
        <v>12</v>
      </c>
      <c r="H32" s="200"/>
      <c r="I32" s="200"/>
      <c r="J32" s="200"/>
      <c r="K32" s="200"/>
      <c r="L32" s="201"/>
      <c r="M32" s="202"/>
      <c r="N32" s="202"/>
      <c r="O32" s="203"/>
      <c r="P32" s="201"/>
      <c r="Q32" s="202"/>
      <c r="R32" s="201"/>
      <c r="S32" s="201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1" t="s">
        <v>107</v>
      </c>
      <c r="AG32" s="32">
        <f t="shared" si="1"/>
        <v>0</v>
      </c>
      <c r="AH32" s="32" t="s">
        <v>214</v>
      </c>
    </row>
    <row r="33" spans="1:217" s="33" customFormat="1" ht="49.5" x14ac:dyDescent="0.95">
      <c r="A33" s="34">
        <v>26</v>
      </c>
      <c r="B33" s="25" t="s">
        <v>721</v>
      </c>
      <c r="C33" s="35"/>
      <c r="D33" s="35"/>
      <c r="E33" s="35"/>
      <c r="F33" s="36"/>
      <c r="G33" s="36"/>
      <c r="H33" s="36"/>
      <c r="I33" s="36"/>
      <c r="J33" s="36"/>
      <c r="K33" s="36"/>
      <c r="L33" s="37"/>
      <c r="M33" s="38"/>
      <c r="N33" s="38"/>
      <c r="O33" s="204"/>
      <c r="P33" s="37"/>
      <c r="Q33" s="38"/>
      <c r="R33" s="37"/>
      <c r="S33" s="37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7" t="s">
        <v>100</v>
      </c>
      <c r="AG33" s="32">
        <f t="shared" si="1"/>
        <v>0</v>
      </c>
      <c r="AH33" s="213" t="s">
        <v>213</v>
      </c>
    </row>
    <row r="34" spans="1:217" s="33" customFormat="1" ht="49.5" x14ac:dyDescent="0.95">
      <c r="A34" s="34">
        <v>27</v>
      </c>
      <c r="B34" s="198" t="s">
        <v>722</v>
      </c>
      <c r="C34" s="199"/>
      <c r="D34" s="199"/>
      <c r="E34" s="199"/>
      <c r="F34" s="200">
        <v>7</v>
      </c>
      <c r="G34" s="200">
        <v>12</v>
      </c>
      <c r="H34" s="200">
        <v>14</v>
      </c>
      <c r="I34" s="200">
        <v>17</v>
      </c>
      <c r="J34" s="200"/>
      <c r="K34" s="200"/>
      <c r="L34" s="201"/>
      <c r="M34" s="202"/>
      <c r="N34" s="202"/>
      <c r="O34" s="203"/>
      <c r="P34" s="201"/>
      <c r="Q34" s="202"/>
      <c r="R34" s="201"/>
      <c r="S34" s="201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1" t="s">
        <v>107</v>
      </c>
      <c r="AG34" s="32">
        <f t="shared" si="1"/>
        <v>0</v>
      </c>
      <c r="AH34" s="32" t="s">
        <v>214</v>
      </c>
    </row>
    <row r="35" spans="1:217" s="33" customFormat="1" ht="49.5" x14ac:dyDescent="0.95">
      <c r="A35" s="34">
        <v>26</v>
      </c>
      <c r="B35" s="198" t="s">
        <v>723</v>
      </c>
      <c r="C35" s="199"/>
      <c r="D35" s="199"/>
      <c r="E35" s="199"/>
      <c r="F35" s="200">
        <v>7</v>
      </c>
      <c r="G35" s="200">
        <v>12</v>
      </c>
      <c r="H35" s="200">
        <v>14</v>
      </c>
      <c r="I35" s="200">
        <v>17</v>
      </c>
      <c r="J35" s="200"/>
      <c r="K35" s="200"/>
      <c r="L35" s="201"/>
      <c r="M35" s="202"/>
      <c r="N35" s="202"/>
      <c r="O35" s="203"/>
      <c r="P35" s="201"/>
      <c r="Q35" s="202"/>
      <c r="R35" s="201"/>
      <c r="S35" s="201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1" t="s">
        <v>107</v>
      </c>
      <c r="AG35" s="32">
        <f t="shared" si="1"/>
        <v>0</v>
      </c>
      <c r="AH35" s="32" t="s">
        <v>214</v>
      </c>
    </row>
    <row r="36" spans="1:217" s="33" customFormat="1" ht="49.5" x14ac:dyDescent="0.95">
      <c r="A36" s="34">
        <v>27</v>
      </c>
      <c r="B36" s="25" t="s">
        <v>724</v>
      </c>
      <c r="C36" s="35"/>
      <c r="D36" s="35"/>
      <c r="E36" s="35"/>
      <c r="F36" s="36"/>
      <c r="G36" s="36"/>
      <c r="H36" s="36"/>
      <c r="I36" s="36"/>
      <c r="J36" s="36"/>
      <c r="K36" s="36"/>
      <c r="L36" s="37"/>
      <c r="M36" s="38"/>
      <c r="N36" s="38"/>
      <c r="O36" s="204"/>
      <c r="P36" s="37"/>
      <c r="Q36" s="38"/>
      <c r="R36" s="37"/>
      <c r="S36" s="37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7" t="s">
        <v>100</v>
      </c>
      <c r="AG36" s="32">
        <f t="shared" si="1"/>
        <v>0</v>
      </c>
      <c r="AH36" s="213" t="s">
        <v>213</v>
      </c>
    </row>
    <row r="37" spans="1:217" s="33" customFormat="1" ht="100" customHeight="1" x14ac:dyDescent="0.95">
      <c r="A37" s="34">
        <v>28</v>
      </c>
      <c r="B37" s="39" t="s">
        <v>725</v>
      </c>
      <c r="C37" s="40">
        <v>336020</v>
      </c>
      <c r="D37" s="40">
        <v>336135</v>
      </c>
      <c r="E37" s="34"/>
      <c r="F37" s="41">
        <v>7</v>
      </c>
      <c r="G37" s="41">
        <v>12</v>
      </c>
      <c r="H37" s="41">
        <v>13</v>
      </c>
      <c r="I37" s="41">
        <v>17</v>
      </c>
      <c r="J37" s="41"/>
      <c r="K37" s="41"/>
      <c r="L37" s="42">
        <v>22</v>
      </c>
      <c r="M37" s="43"/>
      <c r="N37" s="43"/>
      <c r="O37" s="43"/>
      <c r="P37" s="42"/>
      <c r="Q37" s="43"/>
      <c r="R37" s="42"/>
      <c r="S37" s="42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2" t="s">
        <v>839</v>
      </c>
      <c r="AG37" s="32">
        <f t="shared" si="1"/>
        <v>115</v>
      </c>
      <c r="AH37" s="32">
        <v>115</v>
      </c>
    </row>
    <row r="38" spans="1:217" s="33" customFormat="1" ht="100" customHeight="1" thickBot="1" x14ac:dyDescent="1">
      <c r="A38" s="34">
        <v>28</v>
      </c>
      <c r="B38" s="39" t="s">
        <v>726</v>
      </c>
      <c r="C38" s="40">
        <v>336135</v>
      </c>
      <c r="D38" s="40">
        <v>336240</v>
      </c>
      <c r="E38" s="34"/>
      <c r="F38" s="41">
        <v>7</v>
      </c>
      <c r="G38" s="41">
        <v>12</v>
      </c>
      <c r="H38" s="41">
        <v>13</v>
      </c>
      <c r="I38" s="41">
        <v>17</v>
      </c>
      <c r="J38" s="41"/>
      <c r="K38" s="41"/>
      <c r="L38" s="42">
        <v>19</v>
      </c>
      <c r="M38" s="43"/>
      <c r="N38" s="43"/>
      <c r="O38" s="43"/>
      <c r="P38" s="42"/>
      <c r="Q38" s="43"/>
      <c r="R38" s="42"/>
      <c r="S38" s="42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2" t="s">
        <v>863</v>
      </c>
      <c r="AG38" s="32">
        <f t="shared" si="1"/>
        <v>105</v>
      </c>
      <c r="AH38" s="32">
        <v>105</v>
      </c>
    </row>
    <row r="39" spans="1:217" s="67" customFormat="1" ht="84.75" customHeight="1" thickTop="1" thickBot="1" x14ac:dyDescent="1">
      <c r="A39" s="317" t="s">
        <v>22</v>
      </c>
      <c r="B39" s="318"/>
      <c r="C39" s="57"/>
      <c r="D39" s="58"/>
      <c r="E39" s="59"/>
      <c r="F39" s="60"/>
      <c r="G39" s="61"/>
      <c r="H39" s="61"/>
      <c r="I39" s="61"/>
      <c r="J39" s="61"/>
      <c r="K39" s="62"/>
      <c r="L39" s="63">
        <f t="shared" ref="L39:AD39" si="2">SUM(L8:L38)</f>
        <v>47</v>
      </c>
      <c r="M39" s="64">
        <f t="shared" si="2"/>
        <v>0</v>
      </c>
      <c r="N39" s="65">
        <f t="shared" si="2"/>
        <v>0</v>
      </c>
      <c r="O39" s="65">
        <f t="shared" si="2"/>
        <v>0</v>
      </c>
      <c r="P39" s="63">
        <f t="shared" si="2"/>
        <v>0</v>
      </c>
      <c r="Q39" s="64">
        <f t="shared" si="2"/>
        <v>0</v>
      </c>
      <c r="R39" s="63">
        <f t="shared" si="2"/>
        <v>1</v>
      </c>
      <c r="S39" s="63">
        <f t="shared" si="2"/>
        <v>1</v>
      </c>
      <c r="T39" s="64">
        <f t="shared" si="2"/>
        <v>3</v>
      </c>
      <c r="U39" s="64">
        <f t="shared" si="2"/>
        <v>3</v>
      </c>
      <c r="V39" s="64">
        <f t="shared" si="2"/>
        <v>0</v>
      </c>
      <c r="W39" s="64">
        <f t="shared" si="2"/>
        <v>0</v>
      </c>
      <c r="X39" s="64">
        <f t="shared" si="2"/>
        <v>0</v>
      </c>
      <c r="Y39" s="64">
        <f t="shared" si="2"/>
        <v>5</v>
      </c>
      <c r="Z39" s="66">
        <f>SUM(Z8:Z38)</f>
        <v>20.11</v>
      </c>
      <c r="AA39" s="66">
        <f>SUM(AA8:AA38)</f>
        <v>29.46</v>
      </c>
      <c r="AB39" s="64"/>
      <c r="AC39" s="64">
        <f t="shared" si="2"/>
        <v>13.75</v>
      </c>
      <c r="AD39" s="64">
        <f t="shared" si="2"/>
        <v>0</v>
      </c>
      <c r="AE39" s="63">
        <f>SUM(AE7:AE38)</f>
        <v>0</v>
      </c>
      <c r="AF39" s="63"/>
      <c r="AG39" s="32"/>
      <c r="AH39" s="32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</row>
    <row r="40" spans="1:217" s="67" customFormat="1" ht="47.25" customHeight="1" thickTop="1" thickBot="1" x14ac:dyDescent="1">
      <c r="A40" s="319"/>
      <c r="B40" s="320"/>
      <c r="C40" s="68"/>
      <c r="D40" s="69"/>
      <c r="E40" s="70"/>
      <c r="F40" s="323"/>
      <c r="G40" s="324"/>
      <c r="H40" s="324"/>
      <c r="I40" s="324"/>
      <c r="J40" s="324"/>
      <c r="K40" s="69"/>
      <c r="L40" s="292" t="s">
        <v>30</v>
      </c>
      <c r="M40" s="294" t="s">
        <v>46</v>
      </c>
      <c r="N40" s="292" t="s">
        <v>313</v>
      </c>
      <c r="O40" s="294" t="s">
        <v>48</v>
      </c>
      <c r="P40" s="294" t="s">
        <v>35</v>
      </c>
      <c r="Q40" s="331" t="s">
        <v>28</v>
      </c>
      <c r="R40" s="294" t="s">
        <v>53</v>
      </c>
      <c r="S40" s="294" t="s">
        <v>57</v>
      </c>
      <c r="T40" s="294" t="s">
        <v>58</v>
      </c>
      <c r="U40" s="294" t="s">
        <v>810</v>
      </c>
      <c r="V40" s="294" t="s">
        <v>34</v>
      </c>
      <c r="W40" s="294" t="s">
        <v>29</v>
      </c>
      <c r="X40" s="292" t="s">
        <v>193</v>
      </c>
      <c r="Y40" s="292" t="s">
        <v>333</v>
      </c>
      <c r="Z40" s="292" t="s">
        <v>33</v>
      </c>
      <c r="AA40" s="294" t="s">
        <v>141</v>
      </c>
      <c r="AB40" s="294" t="s">
        <v>855</v>
      </c>
      <c r="AC40" s="294" t="s">
        <v>856</v>
      </c>
      <c r="AD40" s="294" t="s">
        <v>548</v>
      </c>
      <c r="AE40" s="329"/>
      <c r="AF40" s="294" t="s">
        <v>23</v>
      </c>
      <c r="AG40" s="32"/>
      <c r="AH40" s="32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</row>
    <row r="41" spans="1:217" s="67" customFormat="1" ht="204.75" customHeight="1" thickTop="1" x14ac:dyDescent="0.95">
      <c r="A41" s="319"/>
      <c r="B41" s="320"/>
      <c r="C41" s="68"/>
      <c r="D41" s="69"/>
      <c r="E41" s="70"/>
      <c r="F41" s="71"/>
      <c r="G41" s="325"/>
      <c r="H41" s="325"/>
      <c r="I41" s="325"/>
      <c r="J41" s="325"/>
      <c r="K41" s="70"/>
      <c r="L41" s="293"/>
      <c r="M41" s="295"/>
      <c r="N41" s="293"/>
      <c r="O41" s="295"/>
      <c r="P41" s="295"/>
      <c r="Q41" s="332"/>
      <c r="R41" s="295"/>
      <c r="S41" s="295"/>
      <c r="T41" s="295"/>
      <c r="U41" s="295"/>
      <c r="V41" s="295"/>
      <c r="W41" s="295"/>
      <c r="X41" s="293"/>
      <c r="Y41" s="293"/>
      <c r="Z41" s="293"/>
      <c r="AA41" s="295"/>
      <c r="AB41" s="295"/>
      <c r="AC41" s="295"/>
      <c r="AD41" s="295"/>
      <c r="AE41" s="330"/>
      <c r="AF41" s="295"/>
      <c r="AG41" s="32"/>
      <c r="AH41" s="32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</row>
    <row r="42" spans="1:217" s="67" customFormat="1" ht="68.25" customHeight="1" x14ac:dyDescent="0.95">
      <c r="A42" s="321"/>
      <c r="B42" s="322"/>
      <c r="C42" s="72"/>
      <c r="D42" s="73"/>
      <c r="E42" s="74"/>
      <c r="F42" s="326"/>
      <c r="G42" s="327"/>
      <c r="H42" s="327"/>
      <c r="I42" s="327"/>
      <c r="J42" s="327"/>
      <c r="K42" s="328"/>
      <c r="L42" s="75">
        <f>L39*3200</f>
        <v>150400</v>
      </c>
      <c r="M42" s="76">
        <f>M39*4000</f>
        <v>0</v>
      </c>
      <c r="N42" s="75">
        <f>N39*8000</f>
        <v>0</v>
      </c>
      <c r="O42" s="77">
        <f>O39*38400</f>
        <v>0</v>
      </c>
      <c r="P42" s="75">
        <f>P39*68000</f>
        <v>0</v>
      </c>
      <c r="Q42" s="78">
        <f>Q39*84000</f>
        <v>0</v>
      </c>
      <c r="R42" s="75">
        <f>R39*76000</f>
        <v>76000</v>
      </c>
      <c r="S42" s="76">
        <f>S39*84000</f>
        <v>84000</v>
      </c>
      <c r="T42" s="76">
        <f>T39*80000</f>
        <v>240000</v>
      </c>
      <c r="U42" s="76">
        <f>U39*55200</f>
        <v>165600</v>
      </c>
      <c r="V42" s="76">
        <f>V39*8800</f>
        <v>0</v>
      </c>
      <c r="W42" s="76">
        <f>W39*4800</f>
        <v>0</v>
      </c>
      <c r="X42" s="79">
        <f>X39*6400</f>
        <v>0</v>
      </c>
      <c r="Y42" s="76">
        <f>Y39*7200</f>
        <v>36000</v>
      </c>
      <c r="Z42" s="79">
        <f>Z39*6500</f>
        <v>130715</v>
      </c>
      <c r="AA42" s="76">
        <f>AA39*6000</f>
        <v>176760</v>
      </c>
      <c r="AB42" s="76"/>
      <c r="AC42" s="76">
        <f>1*76000</f>
        <v>76000</v>
      </c>
      <c r="AD42" s="75"/>
      <c r="AE42" s="80"/>
      <c r="AF42" s="75">
        <f>SUM(L42:AD42)</f>
        <v>1135475</v>
      </c>
      <c r="AG42" s="32"/>
      <c r="AH42" s="32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</row>
    <row r="43" spans="1:217" s="67" customFormat="1" ht="49.5" x14ac:dyDescent="0.95">
      <c r="N43" s="81"/>
      <c r="AH43" s="82"/>
    </row>
    <row r="44" spans="1:217" s="8" customFormat="1" ht="49.5" x14ac:dyDescent="0.95">
      <c r="A44" s="298" t="s">
        <v>0</v>
      </c>
      <c r="B44" s="298"/>
      <c r="C44" s="1" t="s">
        <v>1</v>
      </c>
      <c r="D44" s="1" t="s">
        <v>2</v>
      </c>
      <c r="E44" s="1"/>
      <c r="F44" s="1"/>
      <c r="G44" s="1"/>
      <c r="H44" s="1"/>
      <c r="I44" s="1"/>
      <c r="J44" s="1"/>
      <c r="K44" s="1"/>
      <c r="L44" s="2"/>
      <c r="M44" s="3"/>
      <c r="N44" s="4"/>
      <c r="O44" s="5"/>
      <c r="P44" s="2"/>
      <c r="Q44" s="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5"/>
      <c r="AG44" s="6"/>
      <c r="AH44" s="6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</row>
    <row r="45" spans="1:217" s="8" customFormat="1" ht="50.5" x14ac:dyDescent="0.95">
      <c r="A45" s="298" t="s">
        <v>3</v>
      </c>
      <c r="B45" s="298"/>
      <c r="C45" s="1" t="s">
        <v>1</v>
      </c>
      <c r="D45" s="83" t="s">
        <v>40</v>
      </c>
      <c r="E45" s="1"/>
      <c r="F45" s="1"/>
      <c r="G45" s="1"/>
      <c r="H45" s="1"/>
      <c r="I45" s="298" t="s">
        <v>695</v>
      </c>
      <c r="J45" s="298"/>
      <c r="K45" s="298"/>
      <c r="L45" s="298"/>
      <c r="M45" s="298"/>
      <c r="N45" s="298"/>
      <c r="O45" s="298"/>
      <c r="P45" s="298"/>
      <c r="Q45" s="298"/>
      <c r="R45" s="298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6"/>
      <c r="AH45" s="6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</row>
    <row r="46" spans="1:217" s="8" customFormat="1" ht="50.5" x14ac:dyDescent="0.95">
      <c r="A46" s="299" t="s">
        <v>4</v>
      </c>
      <c r="B46" s="299"/>
      <c r="C46" s="1" t="s">
        <v>1</v>
      </c>
      <c r="D46" s="84" t="s">
        <v>407</v>
      </c>
      <c r="E46" s="9"/>
      <c r="F46" s="1"/>
      <c r="G46" s="9"/>
      <c r="H46" s="9"/>
      <c r="I46" s="10"/>
      <c r="J46" s="10"/>
      <c r="K46" s="10"/>
      <c r="L46" s="11"/>
      <c r="M46" s="3"/>
      <c r="N46" s="4"/>
      <c r="O46" s="11"/>
      <c r="P46" s="11"/>
      <c r="Q46" s="3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5"/>
      <c r="AG46" s="6"/>
      <c r="AH46" s="6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</row>
    <row r="47" spans="1:217" s="15" customFormat="1" ht="49.5" x14ac:dyDescent="0.95">
      <c r="A47" s="300" t="s">
        <v>5</v>
      </c>
      <c r="B47" s="300" t="s">
        <v>6</v>
      </c>
      <c r="C47" s="303" t="s">
        <v>7</v>
      </c>
      <c r="D47" s="304"/>
      <c r="E47" s="12" t="s">
        <v>8</v>
      </c>
      <c r="F47" s="305" t="s">
        <v>9</v>
      </c>
      <c r="G47" s="306"/>
      <c r="H47" s="306"/>
      <c r="I47" s="306"/>
      <c r="J47" s="306"/>
      <c r="K47" s="307"/>
      <c r="L47" s="308" t="s">
        <v>10</v>
      </c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296" t="s">
        <v>11</v>
      </c>
      <c r="AF47" s="296" t="s">
        <v>12</v>
      </c>
      <c r="AG47" s="13"/>
      <c r="AH47" s="13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</row>
    <row r="48" spans="1:217" s="15" customFormat="1" ht="45.75" customHeight="1" x14ac:dyDescent="0.95">
      <c r="A48" s="301"/>
      <c r="B48" s="301"/>
      <c r="C48" s="300" t="s">
        <v>13</v>
      </c>
      <c r="D48" s="300" t="s">
        <v>14</v>
      </c>
      <c r="E48" s="301" t="s">
        <v>15</v>
      </c>
      <c r="F48" s="311" t="s">
        <v>16</v>
      </c>
      <c r="G48" s="312"/>
      <c r="H48" s="312"/>
      <c r="I48" s="312"/>
      <c r="J48" s="312"/>
      <c r="K48" s="313"/>
      <c r="L48" s="296" t="s">
        <v>17</v>
      </c>
      <c r="M48" s="296" t="s">
        <v>45</v>
      </c>
      <c r="N48" s="296" t="s">
        <v>169</v>
      </c>
      <c r="O48" s="296" t="s">
        <v>47</v>
      </c>
      <c r="P48" s="296" t="s">
        <v>18</v>
      </c>
      <c r="Q48" s="316" t="s">
        <v>31</v>
      </c>
      <c r="R48" s="296" t="s">
        <v>54</v>
      </c>
      <c r="S48" s="314" t="s">
        <v>56</v>
      </c>
      <c r="T48" s="314" t="s">
        <v>59</v>
      </c>
      <c r="U48" s="296" t="s">
        <v>312</v>
      </c>
      <c r="V48" s="296" t="s">
        <v>326</v>
      </c>
      <c r="W48" s="296" t="s">
        <v>50</v>
      </c>
      <c r="X48" s="296" t="s">
        <v>803</v>
      </c>
      <c r="Y48" s="296" t="s">
        <v>138</v>
      </c>
      <c r="Z48" s="296" t="s">
        <v>32</v>
      </c>
      <c r="AA48" s="296" t="s">
        <v>139</v>
      </c>
      <c r="AB48" s="296" t="s">
        <v>111</v>
      </c>
      <c r="AC48" s="296" t="s">
        <v>535</v>
      </c>
      <c r="AD48" s="296" t="s">
        <v>66</v>
      </c>
      <c r="AE48" s="310"/>
      <c r="AF48" s="310"/>
      <c r="AG48" s="13"/>
      <c r="AH48" s="13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</row>
    <row r="49" spans="1:217" s="15" customFormat="1" ht="192.75" customHeight="1" x14ac:dyDescent="0.95">
      <c r="A49" s="302"/>
      <c r="B49" s="302"/>
      <c r="C49" s="302"/>
      <c r="D49" s="302"/>
      <c r="E49" s="302"/>
      <c r="F49" s="16" t="s">
        <v>20</v>
      </c>
      <c r="G49" s="16" t="s">
        <v>21</v>
      </c>
      <c r="H49" s="16" t="s">
        <v>20</v>
      </c>
      <c r="I49" s="16" t="s">
        <v>21</v>
      </c>
      <c r="J49" s="16" t="s">
        <v>20</v>
      </c>
      <c r="K49" s="16" t="s">
        <v>21</v>
      </c>
      <c r="L49" s="297"/>
      <c r="M49" s="297"/>
      <c r="N49" s="297"/>
      <c r="O49" s="297"/>
      <c r="P49" s="297"/>
      <c r="Q49" s="316"/>
      <c r="R49" s="297"/>
      <c r="S49" s="315"/>
      <c r="T49" s="315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13"/>
      <c r="AH49" s="13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</row>
    <row r="50" spans="1:217" s="15" customFormat="1" ht="49.5" x14ac:dyDescent="0.95">
      <c r="A50" s="17"/>
      <c r="B50" s="18"/>
      <c r="C50" s="18"/>
      <c r="D50" s="17"/>
      <c r="E50" s="17"/>
      <c r="F50" s="19"/>
      <c r="G50" s="19"/>
      <c r="H50" s="19"/>
      <c r="I50" s="19"/>
      <c r="J50" s="19"/>
      <c r="K50" s="19"/>
      <c r="L50" s="20">
        <v>3200</v>
      </c>
      <c r="M50" s="21">
        <v>4000</v>
      </c>
      <c r="N50" s="20">
        <v>5600</v>
      </c>
      <c r="O50" s="20">
        <v>38400</v>
      </c>
      <c r="P50" s="20">
        <v>68000</v>
      </c>
      <c r="Q50" s="21">
        <v>84000</v>
      </c>
      <c r="R50" s="20">
        <v>76000</v>
      </c>
      <c r="S50" s="21">
        <v>84000</v>
      </c>
      <c r="T50" s="21">
        <v>80000</v>
      </c>
      <c r="U50" s="21">
        <v>8000</v>
      </c>
      <c r="V50" s="21">
        <v>7200</v>
      </c>
      <c r="W50" s="21">
        <v>8800</v>
      </c>
      <c r="X50" s="22">
        <v>4800</v>
      </c>
      <c r="Y50" s="21">
        <v>8000</v>
      </c>
      <c r="Z50" s="22">
        <v>6500</v>
      </c>
      <c r="AA50" s="21">
        <v>6000</v>
      </c>
      <c r="AB50" s="21">
        <v>84000</v>
      </c>
      <c r="AC50" s="21">
        <v>76000</v>
      </c>
      <c r="AD50" s="20">
        <v>76000</v>
      </c>
      <c r="AE50" s="23"/>
      <c r="AF50" s="17"/>
      <c r="AG50" s="13"/>
      <c r="AH50" s="13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</row>
    <row r="51" spans="1:217" s="33" customFormat="1" ht="49.5" x14ac:dyDescent="0.95">
      <c r="A51" s="34">
        <v>1</v>
      </c>
      <c r="B51" s="25" t="s">
        <v>696</v>
      </c>
      <c r="C51" s="35"/>
      <c r="D51" s="35"/>
      <c r="E51" s="35"/>
      <c r="F51" s="36"/>
      <c r="G51" s="36"/>
      <c r="H51" s="36"/>
      <c r="I51" s="36"/>
      <c r="J51" s="36"/>
      <c r="K51" s="36"/>
      <c r="L51" s="37"/>
      <c r="M51" s="38"/>
      <c r="N51" s="38"/>
      <c r="O51" s="204"/>
      <c r="P51" s="37"/>
      <c r="Q51" s="38"/>
      <c r="R51" s="37"/>
      <c r="S51" s="37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7" t="s">
        <v>100</v>
      </c>
      <c r="AG51" s="32">
        <f>D51-C51</f>
        <v>0</v>
      </c>
      <c r="AH51" s="213" t="s">
        <v>213</v>
      </c>
    </row>
    <row r="52" spans="1:217" s="33" customFormat="1" ht="49.5" x14ac:dyDescent="0.95">
      <c r="A52" s="34">
        <v>2</v>
      </c>
      <c r="B52" s="25" t="s">
        <v>697</v>
      </c>
      <c r="C52" s="35"/>
      <c r="D52" s="35"/>
      <c r="E52" s="35"/>
      <c r="F52" s="36"/>
      <c r="G52" s="36"/>
      <c r="H52" s="36"/>
      <c r="I52" s="36"/>
      <c r="J52" s="36"/>
      <c r="K52" s="36"/>
      <c r="L52" s="37"/>
      <c r="M52" s="38"/>
      <c r="N52" s="38"/>
      <c r="O52" s="204"/>
      <c r="P52" s="37"/>
      <c r="Q52" s="38"/>
      <c r="R52" s="37"/>
      <c r="S52" s="37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7" t="s">
        <v>100</v>
      </c>
      <c r="AG52" s="32">
        <f t="shared" ref="AG52:AG53" si="3">D52-C52</f>
        <v>0</v>
      </c>
      <c r="AH52" s="213" t="s">
        <v>213</v>
      </c>
    </row>
    <row r="53" spans="1:217" s="33" customFormat="1" ht="49.5" x14ac:dyDescent="0.95">
      <c r="A53" s="34">
        <v>3</v>
      </c>
      <c r="B53" s="25" t="s">
        <v>698</v>
      </c>
      <c r="C53" s="35"/>
      <c r="D53" s="35"/>
      <c r="E53" s="35"/>
      <c r="F53" s="36"/>
      <c r="G53" s="36"/>
      <c r="H53" s="36"/>
      <c r="I53" s="36"/>
      <c r="J53" s="36"/>
      <c r="K53" s="36"/>
      <c r="L53" s="37"/>
      <c r="M53" s="38"/>
      <c r="N53" s="38"/>
      <c r="O53" s="204"/>
      <c r="P53" s="37"/>
      <c r="Q53" s="38"/>
      <c r="R53" s="37"/>
      <c r="S53" s="37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7" t="s">
        <v>100</v>
      </c>
      <c r="AG53" s="32">
        <f t="shared" si="3"/>
        <v>0</v>
      </c>
      <c r="AH53" s="213" t="s">
        <v>213</v>
      </c>
    </row>
    <row r="54" spans="1:217" s="33" customFormat="1" ht="100" customHeight="1" x14ac:dyDescent="0.95">
      <c r="A54" s="34">
        <v>4</v>
      </c>
      <c r="B54" s="39" t="s">
        <v>699</v>
      </c>
      <c r="C54" s="34">
        <v>316608</v>
      </c>
      <c r="D54" s="34">
        <v>316900</v>
      </c>
      <c r="E54" s="34"/>
      <c r="F54" s="41">
        <v>7</v>
      </c>
      <c r="G54" s="41">
        <v>12</v>
      </c>
      <c r="H54" s="41">
        <v>13</v>
      </c>
      <c r="I54" s="41">
        <v>17</v>
      </c>
      <c r="J54" s="41"/>
      <c r="K54" s="41"/>
      <c r="L54" s="42"/>
      <c r="M54" s="43"/>
      <c r="N54" s="43"/>
      <c r="O54" s="44"/>
      <c r="P54" s="42"/>
      <c r="Q54" s="43"/>
      <c r="R54" s="42"/>
      <c r="S54" s="42"/>
      <c r="T54" s="43"/>
      <c r="U54" s="43">
        <v>6</v>
      </c>
      <c r="V54" s="43"/>
      <c r="W54" s="43">
        <v>6</v>
      </c>
      <c r="X54" s="43"/>
      <c r="Y54" s="43"/>
      <c r="Z54" s="43"/>
      <c r="AA54" s="43"/>
      <c r="AB54" s="43"/>
      <c r="AC54" s="43"/>
      <c r="AD54" s="43"/>
      <c r="AE54" s="43"/>
      <c r="AF54" s="42" t="s">
        <v>366</v>
      </c>
      <c r="AG54" s="32">
        <f t="shared" ref="AG54:AG81" si="4">D54-C54</f>
        <v>292</v>
      </c>
      <c r="AH54" s="32">
        <v>292</v>
      </c>
    </row>
    <row r="55" spans="1:217" s="33" customFormat="1" ht="100" customHeight="1" x14ac:dyDescent="0.95">
      <c r="A55" s="34">
        <v>5</v>
      </c>
      <c r="B55" s="39" t="s">
        <v>700</v>
      </c>
      <c r="C55" s="34">
        <v>316900</v>
      </c>
      <c r="D55" s="40">
        <v>317107</v>
      </c>
      <c r="E55" s="34"/>
      <c r="F55" s="41">
        <v>7</v>
      </c>
      <c r="G55" s="41">
        <v>12</v>
      </c>
      <c r="H55" s="41">
        <v>13</v>
      </c>
      <c r="I55" s="41">
        <v>17</v>
      </c>
      <c r="J55" s="41"/>
      <c r="K55" s="41"/>
      <c r="L55" s="42"/>
      <c r="M55" s="43"/>
      <c r="N55" s="43"/>
      <c r="O55" s="43"/>
      <c r="P55" s="42"/>
      <c r="Q55" s="43"/>
      <c r="R55" s="42"/>
      <c r="S55" s="42">
        <v>1</v>
      </c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2" t="s">
        <v>753</v>
      </c>
      <c r="AG55" s="32">
        <f t="shared" si="4"/>
        <v>207</v>
      </c>
      <c r="AH55" s="32">
        <v>207</v>
      </c>
    </row>
    <row r="56" spans="1:217" s="33" customFormat="1" ht="100" customHeight="1" x14ac:dyDescent="0.95">
      <c r="A56" s="34">
        <v>6</v>
      </c>
      <c r="B56" s="39" t="s">
        <v>701</v>
      </c>
      <c r="C56" s="40">
        <v>317107</v>
      </c>
      <c r="D56" s="40">
        <v>317225</v>
      </c>
      <c r="E56" s="34"/>
      <c r="F56" s="41">
        <v>7</v>
      </c>
      <c r="G56" s="41">
        <v>12</v>
      </c>
      <c r="H56" s="41">
        <v>13</v>
      </c>
      <c r="I56" s="41">
        <v>17</v>
      </c>
      <c r="J56" s="41"/>
      <c r="K56" s="41"/>
      <c r="L56" s="42"/>
      <c r="M56" s="43"/>
      <c r="N56" s="43"/>
      <c r="O56" s="43"/>
      <c r="P56" s="42"/>
      <c r="Q56" s="43"/>
      <c r="R56" s="42"/>
      <c r="S56" s="42"/>
      <c r="T56" s="43"/>
      <c r="U56" s="43"/>
      <c r="V56" s="43"/>
      <c r="W56" s="43"/>
      <c r="X56" s="44"/>
      <c r="Y56" s="44"/>
      <c r="Z56" s="44">
        <v>23.29</v>
      </c>
      <c r="AA56" s="44">
        <v>9.5500000000000007</v>
      </c>
      <c r="AB56" s="43"/>
      <c r="AC56" s="43"/>
      <c r="AD56" s="43"/>
      <c r="AE56" s="43"/>
      <c r="AF56" s="42" t="s">
        <v>758</v>
      </c>
      <c r="AG56" s="32">
        <f t="shared" si="4"/>
        <v>118</v>
      </c>
      <c r="AH56" s="32">
        <v>118</v>
      </c>
    </row>
    <row r="57" spans="1:217" s="33" customFormat="1" ht="100" customHeight="1" x14ac:dyDescent="0.95">
      <c r="A57" s="34">
        <v>7</v>
      </c>
      <c r="B57" s="39" t="s">
        <v>702</v>
      </c>
      <c r="C57" s="40">
        <v>317225</v>
      </c>
      <c r="D57" s="40">
        <v>317443</v>
      </c>
      <c r="E57" s="34"/>
      <c r="F57" s="41">
        <v>7</v>
      </c>
      <c r="G57" s="41">
        <v>12</v>
      </c>
      <c r="H57" s="41">
        <v>13</v>
      </c>
      <c r="I57" s="41">
        <v>17</v>
      </c>
      <c r="J57" s="41"/>
      <c r="K57" s="41"/>
      <c r="L57" s="42"/>
      <c r="M57" s="43"/>
      <c r="N57" s="43"/>
      <c r="O57" s="44"/>
      <c r="P57" s="42">
        <v>1</v>
      </c>
      <c r="Q57" s="43"/>
      <c r="R57" s="42"/>
      <c r="S57" s="42"/>
      <c r="T57" s="43">
        <v>1</v>
      </c>
      <c r="U57" s="43"/>
      <c r="V57" s="43"/>
      <c r="W57" s="43"/>
      <c r="X57" s="44"/>
      <c r="Y57" s="43"/>
      <c r="Z57" s="44"/>
      <c r="AA57" s="43"/>
      <c r="AB57" s="43"/>
      <c r="AC57" s="43"/>
      <c r="AD57" s="43"/>
      <c r="AE57" s="43"/>
      <c r="AF57" s="42" t="s">
        <v>763</v>
      </c>
      <c r="AG57" s="32">
        <f t="shared" si="4"/>
        <v>218</v>
      </c>
      <c r="AH57" s="32">
        <v>218</v>
      </c>
    </row>
    <row r="58" spans="1:217" s="33" customFormat="1" ht="100" customHeight="1" x14ac:dyDescent="0.95">
      <c r="A58" s="34">
        <v>8</v>
      </c>
      <c r="B58" s="45" t="s">
        <v>703</v>
      </c>
      <c r="C58" s="40">
        <v>317443</v>
      </c>
      <c r="D58" s="40">
        <v>317858</v>
      </c>
      <c r="E58" s="40"/>
      <c r="F58" s="41">
        <v>7</v>
      </c>
      <c r="G58" s="41">
        <v>12</v>
      </c>
      <c r="H58" s="41"/>
      <c r="I58" s="41"/>
      <c r="J58" s="41"/>
      <c r="K58" s="41"/>
      <c r="L58" s="42"/>
      <c r="M58" s="43"/>
      <c r="N58" s="43"/>
      <c r="O58" s="44"/>
      <c r="P58" s="42"/>
      <c r="Q58" s="43"/>
      <c r="R58" s="42">
        <v>2</v>
      </c>
      <c r="S58" s="42"/>
      <c r="T58" s="43"/>
      <c r="U58" s="43"/>
      <c r="V58" s="43"/>
      <c r="W58" s="43"/>
      <c r="X58" s="44"/>
      <c r="Y58" s="44"/>
      <c r="Z58" s="44"/>
      <c r="AA58" s="44"/>
      <c r="AB58" s="43"/>
      <c r="AC58" s="43">
        <v>10</v>
      </c>
      <c r="AD58" s="43"/>
      <c r="AE58" s="43"/>
      <c r="AF58" s="42" t="s">
        <v>769</v>
      </c>
      <c r="AG58" s="32">
        <f t="shared" si="4"/>
        <v>415</v>
      </c>
      <c r="AH58" s="32">
        <v>415</v>
      </c>
    </row>
    <row r="59" spans="1:217" s="33" customFormat="1" ht="100" customHeight="1" x14ac:dyDescent="0.95">
      <c r="A59" s="34">
        <v>9</v>
      </c>
      <c r="B59" s="39" t="s">
        <v>704</v>
      </c>
      <c r="C59" s="40">
        <v>317858</v>
      </c>
      <c r="D59" s="40">
        <v>318267</v>
      </c>
      <c r="E59" s="34"/>
      <c r="F59" s="41">
        <v>7</v>
      </c>
      <c r="G59" s="41">
        <v>12</v>
      </c>
      <c r="H59" s="41">
        <v>13</v>
      </c>
      <c r="I59" s="41">
        <v>17</v>
      </c>
      <c r="J59" s="41"/>
      <c r="K59" s="41"/>
      <c r="L59" s="42"/>
      <c r="M59" s="43"/>
      <c r="N59" s="43"/>
      <c r="O59" s="43"/>
      <c r="P59" s="42"/>
      <c r="Q59" s="43"/>
      <c r="R59" s="42"/>
      <c r="S59" s="42"/>
      <c r="T59" s="43">
        <v>2</v>
      </c>
      <c r="U59" s="43"/>
      <c r="V59" s="43"/>
      <c r="W59" s="43"/>
      <c r="X59" s="44"/>
      <c r="Y59" s="43"/>
      <c r="Z59" s="44"/>
      <c r="AA59" s="43"/>
      <c r="AB59" s="43"/>
      <c r="AC59" s="43">
        <v>10</v>
      </c>
      <c r="AD59" s="43"/>
      <c r="AE59" s="43"/>
      <c r="AF59" s="42" t="s">
        <v>771</v>
      </c>
      <c r="AG59" s="32">
        <f t="shared" si="4"/>
        <v>409</v>
      </c>
      <c r="AH59" s="32">
        <v>409</v>
      </c>
    </row>
    <row r="60" spans="1:217" s="33" customFormat="1" ht="100" customHeight="1" x14ac:dyDescent="0.95">
      <c r="A60" s="34">
        <v>10</v>
      </c>
      <c r="B60" s="39" t="s">
        <v>705</v>
      </c>
      <c r="C60" s="40">
        <v>318267</v>
      </c>
      <c r="D60" s="40">
        <v>318678</v>
      </c>
      <c r="E60" s="34"/>
      <c r="F60" s="41">
        <v>7</v>
      </c>
      <c r="G60" s="41">
        <v>12</v>
      </c>
      <c r="H60" s="41">
        <v>13</v>
      </c>
      <c r="I60" s="41">
        <v>17</v>
      </c>
      <c r="J60" s="41"/>
      <c r="K60" s="41"/>
      <c r="L60" s="42"/>
      <c r="M60" s="43"/>
      <c r="N60" s="44"/>
      <c r="O60" s="43"/>
      <c r="P60" s="42"/>
      <c r="Q60" s="43"/>
      <c r="R60" s="42"/>
      <c r="S60" s="42">
        <v>2</v>
      </c>
      <c r="T60" s="43"/>
      <c r="U60" s="43"/>
      <c r="V60" s="43"/>
      <c r="W60" s="43"/>
      <c r="X60" s="46"/>
      <c r="Y60" s="44"/>
      <c r="Z60" s="46"/>
      <c r="AA60" s="44"/>
      <c r="AB60" s="43"/>
      <c r="AC60" s="43">
        <v>10</v>
      </c>
      <c r="AD60" s="43"/>
      <c r="AE60" s="43"/>
      <c r="AF60" s="42" t="s">
        <v>777</v>
      </c>
      <c r="AG60" s="32">
        <f t="shared" si="4"/>
        <v>411</v>
      </c>
      <c r="AH60" s="32">
        <v>411</v>
      </c>
    </row>
    <row r="61" spans="1:217" s="33" customFormat="1" ht="100" customHeight="1" x14ac:dyDescent="0.95">
      <c r="A61" s="34">
        <v>11</v>
      </c>
      <c r="B61" s="39" t="s">
        <v>706</v>
      </c>
      <c r="C61" s="40">
        <v>318678</v>
      </c>
      <c r="D61" s="40">
        <v>318878</v>
      </c>
      <c r="E61" s="34"/>
      <c r="F61" s="41">
        <v>7</v>
      </c>
      <c r="G61" s="41">
        <v>12</v>
      </c>
      <c r="H61" s="41">
        <v>13</v>
      </c>
      <c r="I61" s="41">
        <v>17</v>
      </c>
      <c r="J61" s="41"/>
      <c r="K61" s="41"/>
      <c r="L61" s="42"/>
      <c r="M61" s="43"/>
      <c r="N61" s="44"/>
      <c r="O61" s="44"/>
      <c r="P61" s="42"/>
      <c r="Q61" s="43"/>
      <c r="R61" s="42"/>
      <c r="S61" s="42">
        <v>1</v>
      </c>
      <c r="T61" s="43"/>
      <c r="U61" s="43"/>
      <c r="V61" s="43"/>
      <c r="W61" s="43"/>
      <c r="X61" s="44"/>
      <c r="Y61" s="44"/>
      <c r="Z61" s="44"/>
      <c r="AA61" s="44"/>
      <c r="AB61" s="43"/>
      <c r="AC61" s="43">
        <v>5</v>
      </c>
      <c r="AD61" s="43"/>
      <c r="AE61" s="43"/>
      <c r="AF61" s="42" t="s">
        <v>780</v>
      </c>
      <c r="AG61" s="32">
        <f t="shared" si="4"/>
        <v>200</v>
      </c>
      <c r="AH61" s="32">
        <v>200</v>
      </c>
    </row>
    <row r="62" spans="1:217" s="33" customFormat="1" ht="49.5" x14ac:dyDescent="0.95">
      <c r="A62" s="34">
        <v>12</v>
      </c>
      <c r="B62" s="198" t="s">
        <v>707</v>
      </c>
      <c r="C62" s="199"/>
      <c r="D62" s="199"/>
      <c r="E62" s="199"/>
      <c r="F62" s="200">
        <v>7</v>
      </c>
      <c r="G62" s="200">
        <v>12</v>
      </c>
      <c r="H62" s="200">
        <v>14</v>
      </c>
      <c r="I62" s="200">
        <v>17</v>
      </c>
      <c r="J62" s="200"/>
      <c r="K62" s="200"/>
      <c r="L62" s="201"/>
      <c r="M62" s="202"/>
      <c r="N62" s="202"/>
      <c r="O62" s="203"/>
      <c r="P62" s="201"/>
      <c r="Q62" s="202"/>
      <c r="R62" s="201"/>
      <c r="S62" s="201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1" t="s">
        <v>107</v>
      </c>
      <c r="AG62" s="32">
        <f t="shared" si="4"/>
        <v>0</v>
      </c>
      <c r="AH62" s="32" t="s">
        <v>214</v>
      </c>
    </row>
    <row r="63" spans="1:217" s="33" customFormat="1" ht="49.5" x14ac:dyDescent="0.95">
      <c r="A63" s="34">
        <v>13</v>
      </c>
      <c r="B63" s="198" t="s">
        <v>708</v>
      </c>
      <c r="C63" s="199"/>
      <c r="D63" s="199"/>
      <c r="E63" s="199"/>
      <c r="F63" s="200">
        <v>7</v>
      </c>
      <c r="G63" s="200">
        <v>12</v>
      </c>
      <c r="H63" s="200">
        <v>14</v>
      </c>
      <c r="I63" s="200">
        <v>17</v>
      </c>
      <c r="J63" s="200"/>
      <c r="K63" s="200"/>
      <c r="L63" s="201"/>
      <c r="M63" s="202"/>
      <c r="N63" s="202"/>
      <c r="O63" s="203"/>
      <c r="P63" s="201"/>
      <c r="Q63" s="202"/>
      <c r="R63" s="201"/>
      <c r="S63" s="201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1" t="s">
        <v>107</v>
      </c>
      <c r="AG63" s="32">
        <f t="shared" si="4"/>
        <v>0</v>
      </c>
      <c r="AH63" s="32" t="s">
        <v>214</v>
      </c>
    </row>
    <row r="64" spans="1:217" s="33" customFormat="1" ht="49.5" x14ac:dyDescent="0.95">
      <c r="A64" s="34">
        <v>14</v>
      </c>
      <c r="B64" s="198" t="s">
        <v>709</v>
      </c>
      <c r="C64" s="199"/>
      <c r="D64" s="199"/>
      <c r="E64" s="199"/>
      <c r="F64" s="200">
        <v>7</v>
      </c>
      <c r="G64" s="200">
        <v>12</v>
      </c>
      <c r="H64" s="200">
        <v>14</v>
      </c>
      <c r="I64" s="200">
        <v>17</v>
      </c>
      <c r="J64" s="200"/>
      <c r="K64" s="200"/>
      <c r="L64" s="201"/>
      <c r="M64" s="202"/>
      <c r="N64" s="202"/>
      <c r="O64" s="203"/>
      <c r="P64" s="201"/>
      <c r="Q64" s="202"/>
      <c r="R64" s="201"/>
      <c r="S64" s="201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1" t="s">
        <v>107</v>
      </c>
      <c r="AG64" s="32">
        <f t="shared" si="4"/>
        <v>0</v>
      </c>
      <c r="AH64" s="32" t="s">
        <v>214</v>
      </c>
    </row>
    <row r="65" spans="1:34" s="33" customFormat="1" ht="49.5" x14ac:dyDescent="0.95">
      <c r="A65" s="34">
        <v>15</v>
      </c>
      <c r="B65" s="25" t="s">
        <v>710</v>
      </c>
      <c r="C65" s="35"/>
      <c r="D65" s="35"/>
      <c r="E65" s="35"/>
      <c r="F65" s="36"/>
      <c r="G65" s="36"/>
      <c r="H65" s="36"/>
      <c r="I65" s="36"/>
      <c r="J65" s="36"/>
      <c r="K65" s="36"/>
      <c r="L65" s="37"/>
      <c r="M65" s="38"/>
      <c r="N65" s="38"/>
      <c r="O65" s="204"/>
      <c r="P65" s="37"/>
      <c r="Q65" s="38"/>
      <c r="R65" s="37"/>
      <c r="S65" s="37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7" t="s">
        <v>100</v>
      </c>
      <c r="AG65" s="32">
        <f t="shared" si="4"/>
        <v>0</v>
      </c>
      <c r="AH65" s="213" t="s">
        <v>213</v>
      </c>
    </row>
    <row r="66" spans="1:34" s="33" customFormat="1" ht="49.5" x14ac:dyDescent="0.95">
      <c r="A66" s="34">
        <v>16</v>
      </c>
      <c r="B66" s="25" t="s">
        <v>711</v>
      </c>
      <c r="C66" s="35"/>
      <c r="D66" s="35"/>
      <c r="E66" s="35"/>
      <c r="F66" s="36"/>
      <c r="G66" s="36"/>
      <c r="H66" s="36"/>
      <c r="I66" s="36"/>
      <c r="J66" s="36"/>
      <c r="K66" s="36"/>
      <c r="L66" s="37"/>
      <c r="M66" s="38"/>
      <c r="N66" s="38"/>
      <c r="O66" s="204"/>
      <c r="P66" s="37"/>
      <c r="Q66" s="38"/>
      <c r="R66" s="37"/>
      <c r="S66" s="37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7" t="s">
        <v>100</v>
      </c>
      <c r="AG66" s="32">
        <f t="shared" si="4"/>
        <v>0</v>
      </c>
      <c r="AH66" s="213" t="s">
        <v>213</v>
      </c>
    </row>
    <row r="67" spans="1:34" s="33" customFormat="1" ht="49.5" x14ac:dyDescent="0.95">
      <c r="A67" s="34">
        <v>17</v>
      </c>
      <c r="B67" s="198" t="s">
        <v>712</v>
      </c>
      <c r="C67" s="199"/>
      <c r="D67" s="199"/>
      <c r="E67" s="199"/>
      <c r="F67" s="200">
        <v>7</v>
      </c>
      <c r="G67" s="200">
        <v>12</v>
      </c>
      <c r="H67" s="200">
        <v>14</v>
      </c>
      <c r="I67" s="200">
        <v>17</v>
      </c>
      <c r="J67" s="200"/>
      <c r="K67" s="200"/>
      <c r="L67" s="201"/>
      <c r="M67" s="202"/>
      <c r="N67" s="202"/>
      <c r="O67" s="203"/>
      <c r="P67" s="201"/>
      <c r="Q67" s="202"/>
      <c r="R67" s="201"/>
      <c r="S67" s="201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1" t="s">
        <v>107</v>
      </c>
      <c r="AG67" s="32">
        <f t="shared" si="4"/>
        <v>0</v>
      </c>
      <c r="AH67" s="32" t="s">
        <v>214</v>
      </c>
    </row>
    <row r="68" spans="1:34" s="33" customFormat="1" ht="100" customHeight="1" x14ac:dyDescent="0.95">
      <c r="A68" s="34">
        <v>18</v>
      </c>
      <c r="B68" s="39" t="s">
        <v>713</v>
      </c>
      <c r="C68" s="40">
        <v>318878</v>
      </c>
      <c r="D68" s="34">
        <v>319075</v>
      </c>
      <c r="E68" s="34"/>
      <c r="F68" s="41">
        <v>7</v>
      </c>
      <c r="G68" s="41">
        <v>12</v>
      </c>
      <c r="H68" s="41">
        <v>13</v>
      </c>
      <c r="I68" s="41">
        <v>17</v>
      </c>
      <c r="J68" s="41"/>
      <c r="K68" s="41"/>
      <c r="L68" s="42"/>
      <c r="M68" s="43">
        <v>1</v>
      </c>
      <c r="N68" s="43">
        <v>5</v>
      </c>
      <c r="O68" s="44"/>
      <c r="P68" s="42"/>
      <c r="Q68" s="43"/>
      <c r="R68" s="42"/>
      <c r="S68" s="42"/>
      <c r="T68" s="43"/>
      <c r="U68" s="43"/>
      <c r="V68" s="43"/>
      <c r="W68" s="43"/>
      <c r="X68" s="43">
        <v>4</v>
      </c>
      <c r="Y68" s="44"/>
      <c r="Z68" s="44"/>
      <c r="AA68" s="44"/>
      <c r="AB68" s="43"/>
      <c r="AC68" s="43"/>
      <c r="AD68" s="43"/>
      <c r="AE68" s="43"/>
      <c r="AF68" s="42" t="s">
        <v>367</v>
      </c>
      <c r="AG68" s="32">
        <f t="shared" si="4"/>
        <v>197</v>
      </c>
      <c r="AH68" s="32">
        <v>197</v>
      </c>
    </row>
    <row r="69" spans="1:34" s="33" customFormat="1" ht="100" customHeight="1" x14ac:dyDescent="0.95">
      <c r="A69" s="34">
        <v>19</v>
      </c>
      <c r="B69" s="39" t="s">
        <v>714</v>
      </c>
      <c r="C69" s="34">
        <v>319075</v>
      </c>
      <c r="D69" s="40">
        <v>319245</v>
      </c>
      <c r="E69" s="34"/>
      <c r="F69" s="41">
        <v>7</v>
      </c>
      <c r="G69" s="41">
        <v>12</v>
      </c>
      <c r="H69" s="41">
        <v>13</v>
      </c>
      <c r="I69" s="41">
        <v>17</v>
      </c>
      <c r="J69" s="41"/>
      <c r="K69" s="41"/>
      <c r="L69" s="42"/>
      <c r="M69" s="43"/>
      <c r="N69" s="43">
        <v>3</v>
      </c>
      <c r="O69" s="44"/>
      <c r="P69" s="42"/>
      <c r="Q69" s="43"/>
      <c r="R69" s="42"/>
      <c r="S69" s="42"/>
      <c r="T69" s="43"/>
      <c r="U69" s="43"/>
      <c r="V69" s="43">
        <v>5</v>
      </c>
      <c r="W69" s="43"/>
      <c r="X69" s="43">
        <v>1</v>
      </c>
      <c r="Y69" s="43"/>
      <c r="Z69" s="43"/>
      <c r="AA69" s="43"/>
      <c r="AB69" s="43"/>
      <c r="AC69" s="43"/>
      <c r="AD69" s="43"/>
      <c r="AE69" s="43"/>
      <c r="AF69" s="42" t="s">
        <v>806</v>
      </c>
      <c r="AG69" s="32">
        <f t="shared" si="4"/>
        <v>170</v>
      </c>
      <c r="AH69" s="32">
        <v>170</v>
      </c>
    </row>
    <row r="70" spans="1:34" s="33" customFormat="1" ht="100" customHeight="1" x14ac:dyDescent="0.95">
      <c r="A70" s="34">
        <v>20</v>
      </c>
      <c r="B70" s="39" t="s">
        <v>715</v>
      </c>
      <c r="C70" s="40">
        <v>319245</v>
      </c>
      <c r="D70" s="40">
        <v>319651</v>
      </c>
      <c r="E70" s="34"/>
      <c r="F70" s="41">
        <v>7</v>
      </c>
      <c r="G70" s="41">
        <v>12</v>
      </c>
      <c r="H70" s="41">
        <v>13</v>
      </c>
      <c r="I70" s="41">
        <v>17</v>
      </c>
      <c r="J70" s="41"/>
      <c r="K70" s="41"/>
      <c r="L70" s="42"/>
      <c r="M70" s="43"/>
      <c r="N70" s="44"/>
      <c r="O70" s="44"/>
      <c r="P70" s="42"/>
      <c r="Q70" s="43"/>
      <c r="R70" s="42"/>
      <c r="S70" s="42"/>
      <c r="T70" s="43">
        <v>2</v>
      </c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2" t="s">
        <v>813</v>
      </c>
      <c r="AG70" s="32">
        <f t="shared" si="4"/>
        <v>406</v>
      </c>
      <c r="AH70" s="32">
        <v>406</v>
      </c>
    </row>
    <row r="71" spans="1:34" s="33" customFormat="1" ht="100" customHeight="1" x14ac:dyDescent="0.95">
      <c r="A71" s="34">
        <v>21</v>
      </c>
      <c r="B71" s="39" t="s">
        <v>716</v>
      </c>
      <c r="C71" s="40">
        <v>319651</v>
      </c>
      <c r="D71" s="34">
        <v>320030</v>
      </c>
      <c r="E71" s="34"/>
      <c r="F71" s="41">
        <v>7</v>
      </c>
      <c r="G71" s="41">
        <v>12</v>
      </c>
      <c r="H71" s="41">
        <v>13</v>
      </c>
      <c r="I71" s="41">
        <v>17</v>
      </c>
      <c r="J71" s="41"/>
      <c r="K71" s="41"/>
      <c r="L71" s="42"/>
      <c r="M71" s="42"/>
      <c r="N71" s="43"/>
      <c r="O71" s="43"/>
      <c r="P71" s="42"/>
      <c r="Q71" s="43"/>
      <c r="R71" s="42">
        <v>2</v>
      </c>
      <c r="S71" s="42"/>
      <c r="T71" s="43"/>
      <c r="U71" s="43"/>
      <c r="V71" s="43"/>
      <c r="W71" s="43"/>
      <c r="X71" s="43"/>
      <c r="Y71" s="43"/>
      <c r="Z71" s="43"/>
      <c r="AA71" s="43"/>
      <c r="AB71" s="43"/>
      <c r="AC71" s="109">
        <v>12.5</v>
      </c>
      <c r="AD71" s="43"/>
      <c r="AE71" s="43"/>
      <c r="AF71" s="42" t="s">
        <v>820</v>
      </c>
      <c r="AG71" s="32">
        <f t="shared" si="4"/>
        <v>379</v>
      </c>
      <c r="AH71" s="32">
        <v>379</v>
      </c>
    </row>
    <row r="72" spans="1:34" s="33" customFormat="1" ht="100" customHeight="1" x14ac:dyDescent="0.95">
      <c r="A72" s="34">
        <v>22</v>
      </c>
      <c r="B72" s="45" t="s">
        <v>717</v>
      </c>
      <c r="C72" s="34">
        <v>320030</v>
      </c>
      <c r="D72" s="34">
        <v>320237</v>
      </c>
      <c r="E72" s="34"/>
      <c r="F72" s="41">
        <v>7</v>
      </c>
      <c r="G72" s="41">
        <v>12</v>
      </c>
      <c r="H72" s="41">
        <v>13</v>
      </c>
      <c r="I72" s="41">
        <v>17</v>
      </c>
      <c r="J72" s="41"/>
      <c r="K72" s="41"/>
      <c r="L72" s="42"/>
      <c r="M72" s="43"/>
      <c r="N72" s="43"/>
      <c r="O72" s="43"/>
      <c r="P72" s="42"/>
      <c r="Q72" s="43"/>
      <c r="R72" s="42"/>
      <c r="S72" s="42"/>
      <c r="T72" s="43"/>
      <c r="U72" s="43">
        <v>3</v>
      </c>
      <c r="V72" s="43">
        <v>10</v>
      </c>
      <c r="W72" s="43"/>
      <c r="X72" s="43">
        <v>3</v>
      </c>
      <c r="Y72" s="43"/>
      <c r="Z72" s="44"/>
      <c r="AA72" s="43"/>
      <c r="AB72" s="43"/>
      <c r="AC72" s="43"/>
      <c r="AD72" s="43"/>
      <c r="AE72" s="43"/>
      <c r="AF72" s="42" t="s">
        <v>657</v>
      </c>
      <c r="AG72" s="32">
        <f t="shared" si="4"/>
        <v>207</v>
      </c>
      <c r="AH72" s="32">
        <v>207</v>
      </c>
    </row>
    <row r="73" spans="1:34" s="33" customFormat="1" ht="100" customHeight="1" x14ac:dyDescent="0.95">
      <c r="A73" s="34">
        <v>23</v>
      </c>
      <c r="B73" s="39" t="s">
        <v>718</v>
      </c>
      <c r="C73" s="34">
        <v>320237</v>
      </c>
      <c r="D73" s="40">
        <v>320641</v>
      </c>
      <c r="E73" s="34"/>
      <c r="F73" s="41">
        <v>7</v>
      </c>
      <c r="G73" s="41">
        <v>12</v>
      </c>
      <c r="H73" s="41">
        <v>13</v>
      </c>
      <c r="I73" s="41">
        <v>17</v>
      </c>
      <c r="J73" s="41"/>
      <c r="K73" s="41"/>
      <c r="L73" s="42"/>
      <c r="M73" s="43"/>
      <c r="N73" s="43"/>
      <c r="O73" s="44"/>
      <c r="P73" s="42"/>
      <c r="Q73" s="43"/>
      <c r="R73" s="42"/>
      <c r="S73" s="42">
        <v>1</v>
      </c>
      <c r="T73" s="43">
        <v>1</v>
      </c>
      <c r="U73" s="43"/>
      <c r="V73" s="43"/>
      <c r="W73" s="43"/>
      <c r="X73" s="44"/>
      <c r="Y73" s="44"/>
      <c r="Z73" s="44"/>
      <c r="AA73" s="44"/>
      <c r="AB73" s="43">
        <v>5</v>
      </c>
      <c r="AC73" s="109">
        <v>8.75</v>
      </c>
      <c r="AD73" s="43"/>
      <c r="AE73" s="43"/>
      <c r="AF73" s="42" t="s">
        <v>831</v>
      </c>
      <c r="AG73" s="32">
        <f t="shared" si="4"/>
        <v>404</v>
      </c>
      <c r="AH73" s="32">
        <v>404</v>
      </c>
    </row>
    <row r="74" spans="1:34" s="33" customFormat="1" ht="100" customHeight="1" x14ac:dyDescent="0.95">
      <c r="A74" s="34">
        <v>24</v>
      </c>
      <c r="B74" s="39" t="s">
        <v>719</v>
      </c>
      <c r="C74" s="40">
        <v>320641</v>
      </c>
      <c r="D74" s="40">
        <v>320776</v>
      </c>
      <c r="E74" s="34"/>
      <c r="F74" s="41">
        <v>7</v>
      </c>
      <c r="G74" s="41">
        <v>12</v>
      </c>
      <c r="H74" s="41">
        <v>13</v>
      </c>
      <c r="I74" s="41">
        <v>17</v>
      </c>
      <c r="J74" s="41"/>
      <c r="K74" s="41"/>
      <c r="L74" s="42">
        <v>26</v>
      </c>
      <c r="M74" s="43"/>
      <c r="N74" s="44"/>
      <c r="O74" s="44"/>
      <c r="P74" s="42"/>
      <c r="Q74" s="43"/>
      <c r="R74" s="42"/>
      <c r="S74" s="42"/>
      <c r="T74" s="43"/>
      <c r="U74" s="43"/>
      <c r="V74" s="43"/>
      <c r="W74" s="43"/>
      <c r="X74" s="44"/>
      <c r="Y74" s="44"/>
      <c r="Z74" s="44"/>
      <c r="AA74" s="43"/>
      <c r="AB74" s="43"/>
      <c r="AC74" s="43"/>
      <c r="AD74" s="43"/>
      <c r="AE74" s="43"/>
      <c r="AF74" s="42" t="s">
        <v>836</v>
      </c>
      <c r="AG74" s="32">
        <f t="shared" si="4"/>
        <v>135</v>
      </c>
      <c r="AH74" s="32">
        <v>135</v>
      </c>
    </row>
    <row r="75" spans="1:34" s="33" customFormat="1" ht="100" customHeight="1" x14ac:dyDescent="0.95">
      <c r="A75" s="34">
        <v>25</v>
      </c>
      <c r="B75" s="39" t="s">
        <v>720</v>
      </c>
      <c r="C75" s="40">
        <v>320776</v>
      </c>
      <c r="D75" s="34">
        <v>320908</v>
      </c>
      <c r="E75" s="34"/>
      <c r="F75" s="41">
        <v>7</v>
      </c>
      <c r="G75" s="41">
        <v>12</v>
      </c>
      <c r="H75" s="41">
        <v>13</v>
      </c>
      <c r="I75" s="41">
        <v>17</v>
      </c>
      <c r="J75" s="41"/>
      <c r="K75" s="41"/>
      <c r="L75" s="42">
        <v>25</v>
      </c>
      <c r="M75" s="43"/>
      <c r="N75" s="47"/>
      <c r="O75" s="44"/>
      <c r="P75" s="42"/>
      <c r="Q75" s="43"/>
      <c r="R75" s="42"/>
      <c r="S75" s="42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2" t="s">
        <v>841</v>
      </c>
      <c r="AG75" s="32">
        <f t="shared" si="4"/>
        <v>132</v>
      </c>
      <c r="AH75" s="32">
        <v>132</v>
      </c>
    </row>
    <row r="76" spans="1:34" s="33" customFormat="1" ht="100" customHeight="1" x14ac:dyDescent="0.95">
      <c r="A76" s="34">
        <v>26</v>
      </c>
      <c r="B76" s="45" t="s">
        <v>721</v>
      </c>
      <c r="C76" s="34">
        <v>320908</v>
      </c>
      <c r="D76" s="34">
        <v>320972</v>
      </c>
      <c r="E76" s="34"/>
      <c r="F76" s="41">
        <v>7</v>
      </c>
      <c r="G76" s="41">
        <v>12</v>
      </c>
      <c r="H76" s="41">
        <v>13</v>
      </c>
      <c r="I76" s="41">
        <v>17</v>
      </c>
      <c r="J76" s="41"/>
      <c r="K76" s="41"/>
      <c r="L76" s="42">
        <v>13</v>
      </c>
      <c r="M76" s="43"/>
      <c r="N76" s="47"/>
      <c r="O76" s="44"/>
      <c r="P76" s="42"/>
      <c r="Q76" s="43"/>
      <c r="R76" s="42"/>
      <c r="S76" s="42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2" t="s">
        <v>624</v>
      </c>
      <c r="AG76" s="32">
        <f t="shared" si="4"/>
        <v>64</v>
      </c>
      <c r="AH76" s="32">
        <v>64</v>
      </c>
    </row>
    <row r="77" spans="1:34" s="33" customFormat="1" ht="100" customHeight="1" x14ac:dyDescent="0.95">
      <c r="A77" s="34">
        <v>27</v>
      </c>
      <c r="B77" s="39" t="s">
        <v>722</v>
      </c>
      <c r="C77" s="34">
        <v>320972</v>
      </c>
      <c r="D77" s="34">
        <v>321094</v>
      </c>
      <c r="E77" s="34"/>
      <c r="F77" s="41">
        <v>7</v>
      </c>
      <c r="G77" s="41">
        <v>12</v>
      </c>
      <c r="H77" s="41">
        <v>13</v>
      </c>
      <c r="I77" s="41">
        <v>17</v>
      </c>
      <c r="J77" s="41"/>
      <c r="K77" s="41"/>
      <c r="L77" s="42">
        <v>20</v>
      </c>
      <c r="M77" s="43"/>
      <c r="N77" s="47"/>
      <c r="O77" s="44"/>
      <c r="P77" s="42"/>
      <c r="Q77" s="43"/>
      <c r="R77" s="42"/>
      <c r="S77" s="42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2" t="s">
        <v>663</v>
      </c>
      <c r="AG77" s="32">
        <f t="shared" si="4"/>
        <v>122</v>
      </c>
      <c r="AH77" s="32">
        <v>122</v>
      </c>
    </row>
    <row r="78" spans="1:34" s="33" customFormat="1" ht="49.5" x14ac:dyDescent="0.95">
      <c r="A78" s="34">
        <v>26</v>
      </c>
      <c r="B78" s="198" t="s">
        <v>723</v>
      </c>
      <c r="C78" s="199"/>
      <c r="D78" s="199"/>
      <c r="E78" s="199"/>
      <c r="F78" s="200">
        <v>7</v>
      </c>
      <c r="G78" s="200">
        <v>12</v>
      </c>
      <c r="H78" s="200">
        <v>14</v>
      </c>
      <c r="I78" s="200">
        <v>17</v>
      </c>
      <c r="J78" s="200"/>
      <c r="K78" s="200"/>
      <c r="L78" s="201"/>
      <c r="M78" s="202"/>
      <c r="N78" s="202"/>
      <c r="O78" s="203"/>
      <c r="P78" s="201"/>
      <c r="Q78" s="202"/>
      <c r="R78" s="201"/>
      <c r="S78" s="201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1" t="s">
        <v>107</v>
      </c>
      <c r="AG78" s="32">
        <f t="shared" si="4"/>
        <v>0</v>
      </c>
      <c r="AH78" s="32" t="s">
        <v>214</v>
      </c>
    </row>
    <row r="79" spans="1:34" s="33" customFormat="1" ht="49.5" x14ac:dyDescent="0.95">
      <c r="A79" s="34">
        <v>27</v>
      </c>
      <c r="B79" s="25" t="s">
        <v>724</v>
      </c>
      <c r="C79" s="35"/>
      <c r="D79" s="35"/>
      <c r="E79" s="35"/>
      <c r="F79" s="36"/>
      <c r="G79" s="36"/>
      <c r="H79" s="36"/>
      <c r="I79" s="36"/>
      <c r="J79" s="36"/>
      <c r="K79" s="36"/>
      <c r="L79" s="37"/>
      <c r="M79" s="38"/>
      <c r="N79" s="38"/>
      <c r="O79" s="204"/>
      <c r="P79" s="37"/>
      <c r="Q79" s="38"/>
      <c r="R79" s="37"/>
      <c r="S79" s="37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7" t="s">
        <v>100</v>
      </c>
      <c r="AG79" s="32">
        <f t="shared" si="4"/>
        <v>0</v>
      </c>
      <c r="AH79" s="213" t="s">
        <v>213</v>
      </c>
    </row>
    <row r="80" spans="1:34" s="33" customFormat="1" ht="49.5" x14ac:dyDescent="0.95">
      <c r="A80" s="34">
        <v>28</v>
      </c>
      <c r="B80" s="198" t="s">
        <v>725</v>
      </c>
      <c r="C80" s="199"/>
      <c r="D80" s="199"/>
      <c r="E80" s="199"/>
      <c r="F80" s="200">
        <v>7</v>
      </c>
      <c r="G80" s="200">
        <v>12</v>
      </c>
      <c r="H80" s="200">
        <v>14</v>
      </c>
      <c r="I80" s="200">
        <v>17</v>
      </c>
      <c r="J80" s="200"/>
      <c r="K80" s="200"/>
      <c r="L80" s="201"/>
      <c r="M80" s="202"/>
      <c r="N80" s="202"/>
      <c r="O80" s="203"/>
      <c r="P80" s="201"/>
      <c r="Q80" s="202"/>
      <c r="R80" s="201"/>
      <c r="S80" s="201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1" t="s">
        <v>107</v>
      </c>
      <c r="AG80" s="32">
        <f t="shared" si="4"/>
        <v>0</v>
      </c>
      <c r="AH80" s="32" t="s">
        <v>214</v>
      </c>
    </row>
    <row r="81" spans="1:217" s="33" customFormat="1" ht="50" thickBot="1" x14ac:dyDescent="1">
      <c r="A81" s="34">
        <v>28</v>
      </c>
      <c r="B81" s="198" t="s">
        <v>726</v>
      </c>
      <c r="C81" s="199"/>
      <c r="D81" s="199"/>
      <c r="E81" s="199"/>
      <c r="F81" s="200">
        <v>7</v>
      </c>
      <c r="G81" s="200">
        <v>12</v>
      </c>
      <c r="H81" s="200">
        <v>14</v>
      </c>
      <c r="I81" s="200">
        <v>17</v>
      </c>
      <c r="J81" s="200"/>
      <c r="K81" s="200"/>
      <c r="L81" s="201"/>
      <c r="M81" s="202"/>
      <c r="N81" s="202"/>
      <c r="O81" s="203"/>
      <c r="P81" s="201"/>
      <c r="Q81" s="202"/>
      <c r="R81" s="201"/>
      <c r="S81" s="201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1" t="s">
        <v>107</v>
      </c>
      <c r="AG81" s="32">
        <f t="shared" si="4"/>
        <v>0</v>
      </c>
      <c r="AH81" s="32" t="s">
        <v>214</v>
      </c>
    </row>
    <row r="82" spans="1:217" s="67" customFormat="1" ht="73.5" customHeight="1" thickTop="1" thickBot="1" x14ac:dyDescent="1">
      <c r="A82" s="317" t="s">
        <v>22</v>
      </c>
      <c r="B82" s="318"/>
      <c r="C82" s="57"/>
      <c r="D82" s="58"/>
      <c r="E82" s="59"/>
      <c r="F82" s="60"/>
      <c r="G82" s="61"/>
      <c r="H82" s="61"/>
      <c r="I82" s="61"/>
      <c r="J82" s="61"/>
      <c r="K82" s="62"/>
      <c r="L82" s="63">
        <f t="shared" ref="L82:AD82" si="5">SUM(L51:L81)</f>
        <v>84</v>
      </c>
      <c r="M82" s="64">
        <f t="shared" si="5"/>
        <v>1</v>
      </c>
      <c r="N82" s="65">
        <f t="shared" si="5"/>
        <v>8</v>
      </c>
      <c r="O82" s="65">
        <f t="shared" si="5"/>
        <v>0</v>
      </c>
      <c r="P82" s="63">
        <f t="shared" si="5"/>
        <v>1</v>
      </c>
      <c r="Q82" s="64">
        <f t="shared" si="5"/>
        <v>0</v>
      </c>
      <c r="R82" s="63">
        <f t="shared" si="5"/>
        <v>4</v>
      </c>
      <c r="S82" s="63">
        <f t="shared" si="5"/>
        <v>5</v>
      </c>
      <c r="T82" s="64">
        <f t="shared" si="5"/>
        <v>6</v>
      </c>
      <c r="U82" s="64">
        <f t="shared" si="5"/>
        <v>9</v>
      </c>
      <c r="V82" s="64">
        <f t="shared" si="5"/>
        <v>15</v>
      </c>
      <c r="W82" s="64">
        <f t="shared" si="5"/>
        <v>6</v>
      </c>
      <c r="X82" s="64">
        <f t="shared" si="5"/>
        <v>8</v>
      </c>
      <c r="Y82" s="66">
        <f t="shared" si="5"/>
        <v>0</v>
      </c>
      <c r="Z82" s="66">
        <f>SUM(Z51:Z81)</f>
        <v>23.29</v>
      </c>
      <c r="AA82" s="66">
        <f>SUM(AA51:AA81)</f>
        <v>9.5500000000000007</v>
      </c>
      <c r="AB82" s="64"/>
      <c r="AC82" s="212">
        <f t="shared" si="5"/>
        <v>56.25</v>
      </c>
      <c r="AD82" s="64">
        <f t="shared" si="5"/>
        <v>0</v>
      </c>
      <c r="AE82" s="63">
        <f>SUM(AE50:AE81)</f>
        <v>0</v>
      </c>
      <c r="AF82" s="63"/>
      <c r="AG82" s="32"/>
      <c r="AH82" s="32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</row>
    <row r="83" spans="1:217" s="67" customFormat="1" ht="47.25" customHeight="1" thickTop="1" thickBot="1" x14ac:dyDescent="1">
      <c r="A83" s="319"/>
      <c r="B83" s="320"/>
      <c r="C83" s="68"/>
      <c r="D83" s="69"/>
      <c r="E83" s="70"/>
      <c r="F83" s="323"/>
      <c r="G83" s="324"/>
      <c r="H83" s="324"/>
      <c r="I83" s="324"/>
      <c r="J83" s="324"/>
      <c r="K83" s="69"/>
      <c r="L83" s="292" t="s">
        <v>30</v>
      </c>
      <c r="M83" s="294" t="s">
        <v>46</v>
      </c>
      <c r="N83" s="292" t="s">
        <v>168</v>
      </c>
      <c r="O83" s="294" t="s">
        <v>48</v>
      </c>
      <c r="P83" s="294" t="s">
        <v>35</v>
      </c>
      <c r="Q83" s="331" t="s">
        <v>28</v>
      </c>
      <c r="R83" s="294" t="s">
        <v>160</v>
      </c>
      <c r="S83" s="294" t="s">
        <v>57</v>
      </c>
      <c r="T83" s="294" t="s">
        <v>58</v>
      </c>
      <c r="U83" s="294" t="s">
        <v>313</v>
      </c>
      <c r="V83" s="294" t="s">
        <v>333</v>
      </c>
      <c r="W83" s="294" t="s">
        <v>34</v>
      </c>
      <c r="X83" s="292" t="s">
        <v>29</v>
      </c>
      <c r="Y83" s="294" t="s">
        <v>140</v>
      </c>
      <c r="Z83" s="292" t="s">
        <v>33</v>
      </c>
      <c r="AA83" s="294" t="s">
        <v>141</v>
      </c>
      <c r="AB83" s="294" t="s">
        <v>855</v>
      </c>
      <c r="AC83" s="294" t="s">
        <v>857</v>
      </c>
      <c r="AD83" s="294" t="s">
        <v>553</v>
      </c>
      <c r="AE83" s="329"/>
      <c r="AF83" s="294" t="s">
        <v>23</v>
      </c>
      <c r="AG83" s="32"/>
      <c r="AH83" s="32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</row>
    <row r="84" spans="1:217" s="67" customFormat="1" ht="197.25" customHeight="1" thickTop="1" x14ac:dyDescent="0.95">
      <c r="A84" s="319"/>
      <c r="B84" s="320"/>
      <c r="C84" s="68"/>
      <c r="D84" s="69"/>
      <c r="E84" s="70"/>
      <c r="F84" s="71"/>
      <c r="G84" s="325"/>
      <c r="H84" s="325"/>
      <c r="I84" s="325"/>
      <c r="J84" s="325"/>
      <c r="K84" s="70"/>
      <c r="L84" s="293"/>
      <c r="M84" s="295"/>
      <c r="N84" s="293"/>
      <c r="O84" s="295"/>
      <c r="P84" s="295"/>
      <c r="Q84" s="332"/>
      <c r="R84" s="295"/>
      <c r="S84" s="295"/>
      <c r="T84" s="295"/>
      <c r="U84" s="295"/>
      <c r="V84" s="295"/>
      <c r="W84" s="295"/>
      <c r="X84" s="293"/>
      <c r="Y84" s="295"/>
      <c r="Z84" s="293"/>
      <c r="AA84" s="295"/>
      <c r="AB84" s="295"/>
      <c r="AC84" s="295"/>
      <c r="AD84" s="295"/>
      <c r="AE84" s="330"/>
      <c r="AF84" s="295"/>
      <c r="AG84" s="32"/>
      <c r="AH84" s="32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</row>
    <row r="85" spans="1:217" s="67" customFormat="1" ht="49.5" x14ac:dyDescent="0.95">
      <c r="A85" s="321"/>
      <c r="B85" s="322"/>
      <c r="C85" s="72"/>
      <c r="D85" s="73"/>
      <c r="E85" s="74"/>
      <c r="F85" s="326"/>
      <c r="G85" s="327"/>
      <c r="H85" s="327"/>
      <c r="I85" s="327"/>
      <c r="J85" s="327"/>
      <c r="K85" s="328"/>
      <c r="L85" s="75">
        <f>L82*3200</f>
        <v>268800</v>
      </c>
      <c r="M85" s="76">
        <f>M82*4000</f>
        <v>4000</v>
      </c>
      <c r="N85" s="75">
        <f>N82*5600</f>
        <v>44800</v>
      </c>
      <c r="O85" s="77">
        <f>O82*38400</f>
        <v>0</v>
      </c>
      <c r="P85" s="75">
        <f>P82*68000</f>
        <v>68000</v>
      </c>
      <c r="Q85" s="78">
        <f>Q82*84000</f>
        <v>0</v>
      </c>
      <c r="R85" s="75">
        <f>R82*76000</f>
        <v>304000</v>
      </c>
      <c r="S85" s="76">
        <f>S82*84000</f>
        <v>420000</v>
      </c>
      <c r="T85" s="76">
        <f>T82*80000</f>
        <v>480000</v>
      </c>
      <c r="U85" s="76">
        <f>U82*8000</f>
        <v>72000</v>
      </c>
      <c r="V85" s="76">
        <f>V82*7200</f>
        <v>108000</v>
      </c>
      <c r="W85" s="76">
        <f>W82*8800</f>
        <v>52800</v>
      </c>
      <c r="X85" s="79">
        <f>X82*4800</f>
        <v>38400</v>
      </c>
      <c r="Y85" s="76">
        <f>Y82*8000</f>
        <v>0</v>
      </c>
      <c r="Z85" s="79">
        <f>Z82*6500</f>
        <v>151385</v>
      </c>
      <c r="AA85" s="76">
        <f>AA82*6000</f>
        <v>57300.000000000007</v>
      </c>
      <c r="AB85" s="76"/>
      <c r="AC85" s="76">
        <f>4*76000</f>
        <v>304000</v>
      </c>
      <c r="AD85" s="76"/>
      <c r="AE85" s="80"/>
      <c r="AF85" s="75">
        <f>SUM(L85:AD85)</f>
        <v>2373485</v>
      </c>
      <c r="AG85" s="32"/>
      <c r="AH85" s="82"/>
    </row>
    <row r="87" spans="1:217" s="8" customFormat="1" ht="49.5" x14ac:dyDescent="0.95">
      <c r="A87" s="298" t="s">
        <v>0</v>
      </c>
      <c r="B87" s="298"/>
      <c r="C87" s="1" t="s">
        <v>63</v>
      </c>
      <c r="E87" s="1"/>
      <c r="F87" s="1"/>
      <c r="G87" s="1"/>
      <c r="H87" s="1"/>
      <c r="I87" s="1"/>
      <c r="J87" s="1"/>
      <c r="K87" s="1"/>
      <c r="L87" s="2"/>
      <c r="M87" s="3"/>
      <c r="N87" s="4"/>
      <c r="O87" s="5"/>
      <c r="P87" s="2"/>
      <c r="Q87" s="3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5"/>
      <c r="AG87" s="6"/>
      <c r="AH87" s="6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</row>
    <row r="88" spans="1:217" s="8" customFormat="1" ht="50.5" x14ac:dyDescent="0.95">
      <c r="A88" s="298" t="s">
        <v>3</v>
      </c>
      <c r="B88" s="298"/>
      <c r="C88" s="83" t="s">
        <v>64</v>
      </c>
      <c r="E88" s="1"/>
      <c r="F88" s="1"/>
      <c r="G88" s="1"/>
      <c r="H88" s="1"/>
      <c r="I88" s="298" t="s">
        <v>695</v>
      </c>
      <c r="J88" s="298"/>
      <c r="K88" s="298"/>
      <c r="L88" s="298"/>
      <c r="M88" s="298"/>
      <c r="N88" s="298"/>
      <c r="O88" s="298"/>
      <c r="P88" s="298"/>
      <c r="Q88" s="298"/>
      <c r="R88" s="298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6"/>
      <c r="AH88" s="6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</row>
    <row r="89" spans="1:217" s="8" customFormat="1" ht="49.5" x14ac:dyDescent="0.95">
      <c r="A89" s="299" t="s">
        <v>4</v>
      </c>
      <c r="B89" s="299"/>
      <c r="C89" s="333" t="s">
        <v>408</v>
      </c>
      <c r="D89" s="333"/>
      <c r="E89" s="333"/>
      <c r="F89" s="333"/>
      <c r="G89" s="9"/>
      <c r="H89" s="9"/>
      <c r="I89" s="10"/>
      <c r="J89" s="10"/>
      <c r="K89" s="10"/>
      <c r="L89" s="11"/>
      <c r="M89" s="3"/>
      <c r="N89" s="4"/>
      <c r="O89" s="11"/>
      <c r="P89" s="11"/>
      <c r="Q89" s="3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5"/>
      <c r="AG89" s="6"/>
      <c r="AH89" s="6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</row>
    <row r="90" spans="1:217" s="67" customFormat="1" ht="49.5" x14ac:dyDescent="0.95">
      <c r="A90" s="300" t="s">
        <v>5</v>
      </c>
      <c r="B90" s="300" t="s">
        <v>6</v>
      </c>
      <c r="C90" s="303" t="s">
        <v>7</v>
      </c>
      <c r="D90" s="304"/>
      <c r="E90" s="12" t="s">
        <v>8</v>
      </c>
      <c r="F90" s="305" t="s">
        <v>9</v>
      </c>
      <c r="G90" s="306"/>
      <c r="H90" s="306"/>
      <c r="I90" s="306"/>
      <c r="J90" s="306"/>
      <c r="K90" s="307"/>
      <c r="L90" s="308" t="s">
        <v>10</v>
      </c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296" t="s">
        <v>11</v>
      </c>
      <c r="AF90" s="296" t="s">
        <v>12</v>
      </c>
      <c r="AG90" s="13"/>
      <c r="AH90" s="32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</row>
    <row r="91" spans="1:217" s="67" customFormat="1" ht="45.75" customHeight="1" x14ac:dyDescent="0.95">
      <c r="A91" s="301"/>
      <c r="B91" s="301"/>
      <c r="C91" s="300" t="s">
        <v>13</v>
      </c>
      <c r="D91" s="300" t="s">
        <v>14</v>
      </c>
      <c r="E91" s="301" t="s">
        <v>15</v>
      </c>
      <c r="F91" s="311" t="s">
        <v>16</v>
      </c>
      <c r="G91" s="312"/>
      <c r="H91" s="312"/>
      <c r="I91" s="312"/>
      <c r="J91" s="312"/>
      <c r="K91" s="313"/>
      <c r="L91" s="296" t="s">
        <v>17</v>
      </c>
      <c r="M91" s="296" t="s">
        <v>194</v>
      </c>
      <c r="N91" s="296" t="s">
        <v>50</v>
      </c>
      <c r="O91" s="296" t="s">
        <v>828</v>
      </c>
      <c r="P91" s="296" t="s">
        <v>18</v>
      </c>
      <c r="Q91" s="316" t="s">
        <v>31</v>
      </c>
      <c r="R91" s="296" t="s">
        <v>54</v>
      </c>
      <c r="S91" s="314" t="s">
        <v>56</v>
      </c>
      <c r="T91" s="314" t="s">
        <v>59</v>
      </c>
      <c r="U91" s="296" t="s">
        <v>312</v>
      </c>
      <c r="V91" s="296" t="s">
        <v>326</v>
      </c>
      <c r="W91" s="296" t="s">
        <v>169</v>
      </c>
      <c r="X91" s="296" t="s">
        <v>136</v>
      </c>
      <c r="Y91" s="296" t="s">
        <v>138</v>
      </c>
      <c r="Z91" s="296" t="s">
        <v>32</v>
      </c>
      <c r="AA91" s="296" t="s">
        <v>139</v>
      </c>
      <c r="AB91" s="296" t="s">
        <v>111</v>
      </c>
      <c r="AC91" s="296" t="s">
        <v>535</v>
      </c>
      <c r="AD91" s="296" t="s">
        <v>66</v>
      </c>
      <c r="AE91" s="310"/>
      <c r="AF91" s="310"/>
      <c r="AG91" s="13"/>
      <c r="AH91" s="32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</row>
    <row r="92" spans="1:217" s="67" customFormat="1" ht="228.75" customHeight="1" x14ac:dyDescent="0.95">
      <c r="A92" s="302"/>
      <c r="B92" s="302"/>
      <c r="C92" s="302"/>
      <c r="D92" s="302"/>
      <c r="E92" s="302"/>
      <c r="F92" s="16" t="s">
        <v>20</v>
      </c>
      <c r="G92" s="16" t="s">
        <v>21</v>
      </c>
      <c r="H92" s="16" t="s">
        <v>20</v>
      </c>
      <c r="I92" s="16" t="s">
        <v>21</v>
      </c>
      <c r="J92" s="16" t="s">
        <v>20</v>
      </c>
      <c r="K92" s="16" t="s">
        <v>21</v>
      </c>
      <c r="L92" s="297"/>
      <c r="M92" s="297"/>
      <c r="N92" s="297"/>
      <c r="O92" s="297"/>
      <c r="P92" s="297"/>
      <c r="Q92" s="316"/>
      <c r="R92" s="297"/>
      <c r="S92" s="315"/>
      <c r="T92" s="315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13"/>
      <c r="AH92" s="32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</row>
    <row r="93" spans="1:217" s="67" customFormat="1" ht="49.5" x14ac:dyDescent="0.95">
      <c r="A93" s="17"/>
      <c r="B93" s="18"/>
      <c r="C93" s="18"/>
      <c r="D93" s="17"/>
      <c r="E93" s="17"/>
      <c r="F93" s="19"/>
      <c r="G93" s="19"/>
      <c r="H93" s="19"/>
      <c r="I93" s="19"/>
      <c r="J93" s="19"/>
      <c r="K93" s="19"/>
      <c r="L93" s="20">
        <v>3200</v>
      </c>
      <c r="M93" s="21">
        <v>6400</v>
      </c>
      <c r="N93" s="20">
        <v>9680</v>
      </c>
      <c r="O93" s="20">
        <v>69600</v>
      </c>
      <c r="P93" s="20">
        <v>68000</v>
      </c>
      <c r="Q93" s="21">
        <v>84000</v>
      </c>
      <c r="R93" s="20">
        <v>76000</v>
      </c>
      <c r="S93" s="21">
        <v>84000</v>
      </c>
      <c r="T93" s="21">
        <v>80000</v>
      </c>
      <c r="U93" s="21">
        <v>8000</v>
      </c>
      <c r="V93" s="21">
        <v>7200</v>
      </c>
      <c r="W93" s="22">
        <v>5600</v>
      </c>
      <c r="X93" s="22">
        <v>9000</v>
      </c>
      <c r="Y93" s="21">
        <v>8000</v>
      </c>
      <c r="Z93" s="22">
        <v>6500</v>
      </c>
      <c r="AA93" s="21">
        <v>6000</v>
      </c>
      <c r="AB93" s="21">
        <v>84000</v>
      </c>
      <c r="AC93" s="21">
        <v>76000</v>
      </c>
      <c r="AD93" s="20">
        <v>76000</v>
      </c>
      <c r="AE93" s="23"/>
      <c r="AF93" s="17"/>
      <c r="AG93" s="13"/>
      <c r="AH93" s="32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</row>
    <row r="94" spans="1:217" s="33" customFormat="1" ht="49.5" x14ac:dyDescent="0.95">
      <c r="A94" s="34">
        <v>1</v>
      </c>
      <c r="B94" s="25" t="s">
        <v>696</v>
      </c>
      <c r="C94" s="35"/>
      <c r="D94" s="35"/>
      <c r="E94" s="35"/>
      <c r="F94" s="36"/>
      <c r="G94" s="36"/>
      <c r="H94" s="36"/>
      <c r="I94" s="36"/>
      <c r="J94" s="36"/>
      <c r="K94" s="36"/>
      <c r="L94" s="37"/>
      <c r="M94" s="38"/>
      <c r="N94" s="38"/>
      <c r="O94" s="204"/>
      <c r="P94" s="37"/>
      <c r="Q94" s="38"/>
      <c r="R94" s="37"/>
      <c r="S94" s="37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7" t="s">
        <v>100</v>
      </c>
      <c r="AG94" s="32">
        <f>D94-C94</f>
        <v>0</v>
      </c>
      <c r="AH94" s="213" t="s">
        <v>213</v>
      </c>
    </row>
    <row r="95" spans="1:217" s="33" customFormat="1" ht="49.5" x14ac:dyDescent="0.95">
      <c r="A95" s="34">
        <v>2</v>
      </c>
      <c r="B95" s="25" t="s">
        <v>697</v>
      </c>
      <c r="C95" s="35"/>
      <c r="D95" s="35"/>
      <c r="E95" s="35"/>
      <c r="F95" s="36"/>
      <c r="G95" s="36"/>
      <c r="H95" s="36"/>
      <c r="I95" s="36"/>
      <c r="J95" s="36"/>
      <c r="K95" s="36"/>
      <c r="L95" s="37"/>
      <c r="M95" s="38"/>
      <c r="N95" s="38"/>
      <c r="O95" s="204"/>
      <c r="P95" s="37"/>
      <c r="Q95" s="38"/>
      <c r="R95" s="37"/>
      <c r="S95" s="37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 t="s">
        <v>100</v>
      </c>
      <c r="AG95" s="32">
        <f t="shared" ref="AG95:AG96" si="6">D95-C95</f>
        <v>0</v>
      </c>
      <c r="AH95" s="213" t="s">
        <v>213</v>
      </c>
    </row>
    <row r="96" spans="1:217" s="33" customFormat="1" ht="49.5" x14ac:dyDescent="0.95">
      <c r="A96" s="34">
        <v>3</v>
      </c>
      <c r="B96" s="25" t="s">
        <v>698</v>
      </c>
      <c r="C96" s="35"/>
      <c r="D96" s="35"/>
      <c r="E96" s="35"/>
      <c r="F96" s="36"/>
      <c r="G96" s="36"/>
      <c r="H96" s="36"/>
      <c r="I96" s="36"/>
      <c r="J96" s="36"/>
      <c r="K96" s="36"/>
      <c r="L96" s="37"/>
      <c r="M96" s="38"/>
      <c r="N96" s="38"/>
      <c r="O96" s="204"/>
      <c r="P96" s="37"/>
      <c r="Q96" s="38"/>
      <c r="R96" s="37"/>
      <c r="S96" s="37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7" t="s">
        <v>100</v>
      </c>
      <c r="AG96" s="32">
        <f t="shared" si="6"/>
        <v>0</v>
      </c>
      <c r="AH96" s="213" t="s">
        <v>213</v>
      </c>
    </row>
    <row r="97" spans="1:34" s="33" customFormat="1" ht="100" customHeight="1" x14ac:dyDescent="0.95">
      <c r="A97" s="34">
        <v>4</v>
      </c>
      <c r="B97" s="39" t="s">
        <v>699</v>
      </c>
      <c r="C97" s="34">
        <v>166181</v>
      </c>
      <c r="D97" s="34">
        <v>166413</v>
      </c>
      <c r="E97" s="34"/>
      <c r="F97" s="41">
        <v>7</v>
      </c>
      <c r="G97" s="41">
        <v>12</v>
      </c>
      <c r="H97" s="41">
        <v>13</v>
      </c>
      <c r="I97" s="41">
        <v>17</v>
      </c>
      <c r="J97" s="41"/>
      <c r="K97" s="41"/>
      <c r="L97" s="42"/>
      <c r="M97" s="43"/>
      <c r="N97" s="43">
        <v>5</v>
      </c>
      <c r="O97" s="44"/>
      <c r="P97" s="42"/>
      <c r="Q97" s="43"/>
      <c r="R97" s="42"/>
      <c r="S97" s="42"/>
      <c r="T97" s="43"/>
      <c r="U97" s="43">
        <v>6</v>
      </c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2" t="s">
        <v>749</v>
      </c>
      <c r="AG97" s="32">
        <f t="shared" ref="AG97:AG124" si="7">D97-C97</f>
        <v>232</v>
      </c>
      <c r="AH97" s="32">
        <v>232</v>
      </c>
    </row>
    <row r="98" spans="1:34" s="33" customFormat="1" ht="100" customHeight="1" x14ac:dyDescent="0.95">
      <c r="A98" s="34">
        <v>5</v>
      </c>
      <c r="B98" s="39" t="s">
        <v>700</v>
      </c>
      <c r="C98" s="34">
        <v>166413</v>
      </c>
      <c r="D98" s="40">
        <v>166521</v>
      </c>
      <c r="E98" s="34"/>
      <c r="F98" s="41">
        <v>7</v>
      </c>
      <c r="G98" s="41">
        <v>12</v>
      </c>
      <c r="H98" s="41">
        <v>13</v>
      </c>
      <c r="I98" s="41">
        <v>17</v>
      </c>
      <c r="J98" s="41"/>
      <c r="K98" s="41"/>
      <c r="L98" s="42"/>
      <c r="M98" s="43"/>
      <c r="N98" s="43"/>
      <c r="O98" s="43"/>
      <c r="P98" s="42"/>
      <c r="Q98" s="43"/>
      <c r="R98" s="42"/>
      <c r="S98" s="42"/>
      <c r="T98" s="43"/>
      <c r="U98" s="43"/>
      <c r="V98" s="43"/>
      <c r="W98" s="43"/>
      <c r="X98" s="43"/>
      <c r="Y98" s="43"/>
      <c r="Z98" s="44">
        <v>24.2</v>
      </c>
      <c r="AA98" s="44">
        <v>14.49</v>
      </c>
      <c r="AB98" s="43"/>
      <c r="AC98" s="43"/>
      <c r="AD98" s="43"/>
      <c r="AE98" s="43"/>
      <c r="AF98" s="42" t="s">
        <v>754</v>
      </c>
      <c r="AG98" s="32">
        <f t="shared" si="7"/>
        <v>108</v>
      </c>
      <c r="AH98" s="32">
        <v>108</v>
      </c>
    </row>
    <row r="99" spans="1:34" s="33" customFormat="1" ht="100" customHeight="1" x14ac:dyDescent="0.95">
      <c r="A99" s="34">
        <v>6</v>
      </c>
      <c r="B99" s="39" t="s">
        <v>701</v>
      </c>
      <c r="C99" s="40">
        <v>166521</v>
      </c>
      <c r="D99" s="40">
        <v>166647</v>
      </c>
      <c r="E99" s="34"/>
      <c r="F99" s="41">
        <v>7</v>
      </c>
      <c r="G99" s="41">
        <v>12</v>
      </c>
      <c r="H99" s="41">
        <v>13</v>
      </c>
      <c r="I99" s="41">
        <v>17</v>
      </c>
      <c r="J99" s="41"/>
      <c r="K99" s="41"/>
      <c r="L99" s="42"/>
      <c r="M99" s="43"/>
      <c r="N99" s="43"/>
      <c r="O99" s="43"/>
      <c r="P99" s="42"/>
      <c r="Q99" s="43"/>
      <c r="R99" s="42"/>
      <c r="S99" s="42"/>
      <c r="T99" s="43"/>
      <c r="U99" s="43"/>
      <c r="V99" s="43"/>
      <c r="W99" s="43"/>
      <c r="X99" s="44"/>
      <c r="Y99" s="44"/>
      <c r="Z99" s="44">
        <v>22.66</v>
      </c>
      <c r="AA99" s="44">
        <v>23.18</v>
      </c>
      <c r="AB99" s="43"/>
      <c r="AC99" s="43"/>
      <c r="AD99" s="43"/>
      <c r="AE99" s="43"/>
      <c r="AF99" s="42" t="s">
        <v>759</v>
      </c>
      <c r="AG99" s="32">
        <f t="shared" si="7"/>
        <v>126</v>
      </c>
      <c r="AH99" s="32">
        <v>126</v>
      </c>
    </row>
    <row r="100" spans="1:34" s="33" customFormat="1" ht="100" customHeight="1" x14ac:dyDescent="0.95">
      <c r="A100" s="34">
        <v>7</v>
      </c>
      <c r="B100" s="39" t="s">
        <v>702</v>
      </c>
      <c r="C100" s="40">
        <v>166647</v>
      </c>
      <c r="D100" s="40">
        <v>167084</v>
      </c>
      <c r="E100" s="34"/>
      <c r="F100" s="41">
        <v>7</v>
      </c>
      <c r="G100" s="41">
        <v>12</v>
      </c>
      <c r="H100" s="41">
        <v>13</v>
      </c>
      <c r="I100" s="41">
        <v>17</v>
      </c>
      <c r="J100" s="41"/>
      <c r="K100" s="41"/>
      <c r="L100" s="42"/>
      <c r="M100" s="43"/>
      <c r="N100" s="43"/>
      <c r="O100" s="44"/>
      <c r="P100" s="42">
        <v>1</v>
      </c>
      <c r="Q100" s="43"/>
      <c r="R100" s="42"/>
      <c r="S100" s="42">
        <v>1</v>
      </c>
      <c r="T100" s="43">
        <v>1</v>
      </c>
      <c r="U100" s="43"/>
      <c r="V100" s="43"/>
      <c r="W100" s="43"/>
      <c r="X100" s="44"/>
      <c r="Y100" s="43"/>
      <c r="Z100" s="44">
        <v>10.220000000000001</v>
      </c>
      <c r="AA100" s="43"/>
      <c r="AB100" s="43"/>
      <c r="AC100" s="43"/>
      <c r="AD100" s="43"/>
      <c r="AE100" s="43"/>
      <c r="AF100" s="42" t="s">
        <v>764</v>
      </c>
      <c r="AG100" s="32">
        <f t="shared" si="7"/>
        <v>437</v>
      </c>
      <c r="AH100" s="32">
        <v>437</v>
      </c>
    </row>
    <row r="101" spans="1:34" s="33" customFormat="1" ht="100" customHeight="1" x14ac:dyDescent="0.95">
      <c r="A101" s="34">
        <v>8</v>
      </c>
      <c r="B101" s="45" t="s">
        <v>703</v>
      </c>
      <c r="C101" s="40">
        <v>167084</v>
      </c>
      <c r="D101" s="40">
        <v>167468</v>
      </c>
      <c r="E101" s="40"/>
      <c r="F101" s="41">
        <v>7</v>
      </c>
      <c r="G101" s="41">
        <v>12</v>
      </c>
      <c r="H101" s="41"/>
      <c r="I101" s="41"/>
      <c r="J101" s="41"/>
      <c r="K101" s="41"/>
      <c r="L101" s="42"/>
      <c r="M101" s="43"/>
      <c r="N101" s="43"/>
      <c r="O101" s="44"/>
      <c r="P101" s="42"/>
      <c r="Q101" s="43"/>
      <c r="R101" s="42">
        <v>1</v>
      </c>
      <c r="S101" s="42"/>
      <c r="T101" s="43">
        <v>1</v>
      </c>
      <c r="U101" s="43"/>
      <c r="V101" s="43"/>
      <c r="W101" s="43"/>
      <c r="X101" s="44"/>
      <c r="Y101" s="44"/>
      <c r="Z101" s="44"/>
      <c r="AA101" s="44"/>
      <c r="AB101" s="43"/>
      <c r="AC101" s="43">
        <v>4</v>
      </c>
      <c r="AD101" s="43"/>
      <c r="AE101" s="43"/>
      <c r="AF101" s="42" t="s">
        <v>770</v>
      </c>
      <c r="AG101" s="32">
        <f t="shared" si="7"/>
        <v>384</v>
      </c>
      <c r="AH101" s="32">
        <v>384</v>
      </c>
    </row>
    <row r="102" spans="1:34" s="33" customFormat="1" ht="100" customHeight="1" x14ac:dyDescent="0.95">
      <c r="A102" s="34">
        <v>9</v>
      </c>
      <c r="B102" s="39" t="s">
        <v>704</v>
      </c>
      <c r="C102" s="40">
        <v>167468</v>
      </c>
      <c r="D102" s="40">
        <v>167871</v>
      </c>
      <c r="E102" s="34"/>
      <c r="F102" s="41">
        <v>7</v>
      </c>
      <c r="G102" s="41">
        <v>12</v>
      </c>
      <c r="H102" s="41">
        <v>13</v>
      </c>
      <c r="I102" s="41">
        <v>17</v>
      </c>
      <c r="J102" s="41"/>
      <c r="K102" s="41"/>
      <c r="L102" s="42"/>
      <c r="M102" s="43"/>
      <c r="N102" s="43"/>
      <c r="O102" s="43"/>
      <c r="P102" s="42"/>
      <c r="Q102" s="43"/>
      <c r="R102" s="42"/>
      <c r="S102" s="42">
        <v>1</v>
      </c>
      <c r="T102" s="43">
        <v>1</v>
      </c>
      <c r="U102" s="43"/>
      <c r="V102" s="43"/>
      <c r="W102" s="43"/>
      <c r="X102" s="44"/>
      <c r="Y102" s="43"/>
      <c r="Z102" s="44"/>
      <c r="AA102" s="43"/>
      <c r="AB102" s="43"/>
      <c r="AC102" s="43">
        <v>8</v>
      </c>
      <c r="AD102" s="43"/>
      <c r="AE102" s="43"/>
      <c r="AF102" s="42" t="s">
        <v>772</v>
      </c>
      <c r="AG102" s="32">
        <f t="shared" si="7"/>
        <v>403</v>
      </c>
      <c r="AH102" s="32">
        <v>403</v>
      </c>
    </row>
    <row r="103" spans="1:34" s="33" customFormat="1" ht="100" customHeight="1" x14ac:dyDescent="0.95">
      <c r="A103" s="34">
        <v>10</v>
      </c>
      <c r="B103" s="39" t="s">
        <v>705</v>
      </c>
      <c r="C103" s="40">
        <v>167871</v>
      </c>
      <c r="D103" s="40">
        <v>168281</v>
      </c>
      <c r="E103" s="34"/>
      <c r="F103" s="41">
        <v>7</v>
      </c>
      <c r="G103" s="41">
        <v>12</v>
      </c>
      <c r="H103" s="41">
        <v>13</v>
      </c>
      <c r="I103" s="41">
        <v>17</v>
      </c>
      <c r="J103" s="41"/>
      <c r="K103" s="41"/>
      <c r="L103" s="42"/>
      <c r="M103" s="43"/>
      <c r="N103" s="44"/>
      <c r="O103" s="43"/>
      <c r="P103" s="42"/>
      <c r="Q103" s="43"/>
      <c r="R103" s="42"/>
      <c r="S103" s="42">
        <v>2</v>
      </c>
      <c r="T103" s="43"/>
      <c r="U103" s="43"/>
      <c r="V103" s="43"/>
      <c r="W103" s="43"/>
      <c r="X103" s="46"/>
      <c r="Y103" s="44"/>
      <c r="Z103" s="46"/>
      <c r="AA103" s="44"/>
      <c r="AB103" s="43"/>
      <c r="AC103" s="43">
        <v>8</v>
      </c>
      <c r="AD103" s="43"/>
      <c r="AE103" s="43"/>
      <c r="AF103" s="42" t="s">
        <v>777</v>
      </c>
      <c r="AG103" s="32">
        <f t="shared" si="7"/>
        <v>410</v>
      </c>
      <c r="AH103" s="32">
        <v>410</v>
      </c>
    </row>
    <row r="104" spans="1:34" s="33" customFormat="1" ht="100" customHeight="1" x14ac:dyDescent="0.95">
      <c r="A104" s="34">
        <v>11</v>
      </c>
      <c r="B104" s="39" t="s">
        <v>706</v>
      </c>
      <c r="C104" s="40">
        <v>168281</v>
      </c>
      <c r="D104" s="40">
        <v>168692</v>
      </c>
      <c r="E104" s="34"/>
      <c r="F104" s="41">
        <v>7</v>
      </c>
      <c r="G104" s="41">
        <v>12</v>
      </c>
      <c r="H104" s="41">
        <v>13</v>
      </c>
      <c r="I104" s="41">
        <v>17</v>
      </c>
      <c r="J104" s="41"/>
      <c r="K104" s="41"/>
      <c r="L104" s="42"/>
      <c r="M104" s="43"/>
      <c r="N104" s="44"/>
      <c r="O104" s="44"/>
      <c r="P104" s="42"/>
      <c r="Q104" s="43"/>
      <c r="R104" s="42"/>
      <c r="S104" s="42">
        <v>2</v>
      </c>
      <c r="T104" s="43"/>
      <c r="U104" s="43"/>
      <c r="V104" s="43"/>
      <c r="W104" s="43"/>
      <c r="X104" s="44"/>
      <c r="Y104" s="44"/>
      <c r="Z104" s="44"/>
      <c r="AA104" s="44"/>
      <c r="AB104" s="43"/>
      <c r="AC104" s="43">
        <v>10</v>
      </c>
      <c r="AD104" s="43"/>
      <c r="AE104" s="43"/>
      <c r="AF104" s="42" t="s">
        <v>781</v>
      </c>
      <c r="AG104" s="32">
        <f t="shared" si="7"/>
        <v>411</v>
      </c>
      <c r="AH104" s="32">
        <v>411</v>
      </c>
    </row>
    <row r="105" spans="1:34" s="33" customFormat="1" ht="100" customHeight="1" x14ac:dyDescent="0.95">
      <c r="A105" s="34">
        <v>12</v>
      </c>
      <c r="B105" s="39" t="s">
        <v>707</v>
      </c>
      <c r="C105" s="40">
        <v>168692</v>
      </c>
      <c r="D105" s="34">
        <v>169107</v>
      </c>
      <c r="E105" s="34"/>
      <c r="F105" s="41">
        <v>7</v>
      </c>
      <c r="G105" s="41">
        <v>12</v>
      </c>
      <c r="H105" s="41">
        <v>13</v>
      </c>
      <c r="I105" s="41">
        <v>17</v>
      </c>
      <c r="J105" s="41"/>
      <c r="K105" s="41"/>
      <c r="L105" s="42"/>
      <c r="M105" s="43"/>
      <c r="N105" s="47"/>
      <c r="O105" s="44"/>
      <c r="P105" s="42"/>
      <c r="Q105" s="43"/>
      <c r="R105" s="42"/>
      <c r="S105" s="42">
        <v>1</v>
      </c>
      <c r="T105" s="43">
        <v>1</v>
      </c>
      <c r="U105" s="43"/>
      <c r="V105" s="43"/>
      <c r="W105" s="43"/>
      <c r="X105" s="43"/>
      <c r="Y105" s="43"/>
      <c r="Z105" s="44"/>
      <c r="AA105" s="44"/>
      <c r="AB105" s="43"/>
      <c r="AC105" s="43">
        <v>10</v>
      </c>
      <c r="AD105" s="43"/>
      <c r="AE105" s="43"/>
      <c r="AF105" s="42" t="s">
        <v>791</v>
      </c>
      <c r="AG105" s="32">
        <f t="shared" si="7"/>
        <v>415</v>
      </c>
      <c r="AH105" s="32">
        <v>415</v>
      </c>
    </row>
    <row r="106" spans="1:34" s="33" customFormat="1" ht="49.5" x14ac:dyDescent="0.95">
      <c r="A106" s="34">
        <v>13</v>
      </c>
      <c r="B106" s="198" t="s">
        <v>708</v>
      </c>
      <c r="C106" s="199"/>
      <c r="D106" s="199"/>
      <c r="E106" s="199"/>
      <c r="F106" s="200">
        <v>7</v>
      </c>
      <c r="G106" s="200">
        <v>12</v>
      </c>
      <c r="H106" s="200">
        <v>14</v>
      </c>
      <c r="I106" s="200">
        <v>17</v>
      </c>
      <c r="J106" s="200"/>
      <c r="K106" s="200"/>
      <c r="L106" s="201"/>
      <c r="M106" s="202"/>
      <c r="N106" s="202"/>
      <c r="O106" s="203"/>
      <c r="P106" s="201"/>
      <c r="Q106" s="202"/>
      <c r="R106" s="201"/>
      <c r="S106" s="201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1" t="s">
        <v>107</v>
      </c>
      <c r="AG106" s="32">
        <f t="shared" si="7"/>
        <v>0</v>
      </c>
      <c r="AH106" s="32" t="s">
        <v>214</v>
      </c>
    </row>
    <row r="107" spans="1:34" s="33" customFormat="1" ht="49.5" x14ac:dyDescent="0.95">
      <c r="A107" s="34">
        <v>14</v>
      </c>
      <c r="B107" s="198" t="s">
        <v>709</v>
      </c>
      <c r="C107" s="199"/>
      <c r="D107" s="199"/>
      <c r="E107" s="199"/>
      <c r="F107" s="200">
        <v>7</v>
      </c>
      <c r="G107" s="200">
        <v>12</v>
      </c>
      <c r="H107" s="200">
        <v>14</v>
      </c>
      <c r="I107" s="200">
        <v>17</v>
      </c>
      <c r="J107" s="200"/>
      <c r="K107" s="200"/>
      <c r="L107" s="201"/>
      <c r="M107" s="202"/>
      <c r="N107" s="202"/>
      <c r="O107" s="203"/>
      <c r="P107" s="201"/>
      <c r="Q107" s="202"/>
      <c r="R107" s="201"/>
      <c r="S107" s="201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1" t="s">
        <v>107</v>
      </c>
      <c r="AG107" s="32">
        <f t="shared" si="7"/>
        <v>0</v>
      </c>
      <c r="AH107" s="32" t="s">
        <v>214</v>
      </c>
    </row>
    <row r="108" spans="1:34" s="33" customFormat="1" ht="49.5" x14ac:dyDescent="0.95">
      <c r="A108" s="34">
        <v>15</v>
      </c>
      <c r="B108" s="25" t="s">
        <v>710</v>
      </c>
      <c r="C108" s="35"/>
      <c r="D108" s="35"/>
      <c r="E108" s="35"/>
      <c r="F108" s="36"/>
      <c r="G108" s="36"/>
      <c r="H108" s="36"/>
      <c r="I108" s="36"/>
      <c r="J108" s="36"/>
      <c r="K108" s="36"/>
      <c r="L108" s="37"/>
      <c r="M108" s="38"/>
      <c r="N108" s="38"/>
      <c r="O108" s="204"/>
      <c r="P108" s="37"/>
      <c r="Q108" s="38"/>
      <c r="R108" s="37"/>
      <c r="S108" s="37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7" t="s">
        <v>100</v>
      </c>
      <c r="AG108" s="32">
        <f t="shared" si="7"/>
        <v>0</v>
      </c>
      <c r="AH108" s="213" t="s">
        <v>213</v>
      </c>
    </row>
    <row r="109" spans="1:34" s="33" customFormat="1" ht="49.5" x14ac:dyDescent="0.95">
      <c r="A109" s="34">
        <v>16</v>
      </c>
      <c r="B109" s="25" t="s">
        <v>711</v>
      </c>
      <c r="C109" s="35"/>
      <c r="D109" s="35"/>
      <c r="E109" s="35"/>
      <c r="F109" s="36"/>
      <c r="G109" s="36"/>
      <c r="H109" s="36"/>
      <c r="I109" s="36"/>
      <c r="J109" s="36"/>
      <c r="K109" s="36"/>
      <c r="L109" s="37"/>
      <c r="M109" s="38"/>
      <c r="N109" s="38"/>
      <c r="O109" s="204"/>
      <c r="P109" s="37"/>
      <c r="Q109" s="38"/>
      <c r="R109" s="37"/>
      <c r="S109" s="37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7" t="s">
        <v>100</v>
      </c>
      <c r="AG109" s="32">
        <f t="shared" si="7"/>
        <v>0</v>
      </c>
      <c r="AH109" s="213" t="s">
        <v>213</v>
      </c>
    </row>
    <row r="110" spans="1:34" s="33" customFormat="1" ht="100" customHeight="1" x14ac:dyDescent="0.95">
      <c r="A110" s="34">
        <v>17</v>
      </c>
      <c r="B110" s="39" t="s">
        <v>712</v>
      </c>
      <c r="C110" s="34">
        <v>169107</v>
      </c>
      <c r="D110" s="40">
        <v>169363</v>
      </c>
      <c r="E110" s="34"/>
      <c r="F110" s="41">
        <v>7</v>
      </c>
      <c r="G110" s="41">
        <v>12</v>
      </c>
      <c r="H110" s="41">
        <v>13</v>
      </c>
      <c r="I110" s="41">
        <v>17</v>
      </c>
      <c r="J110" s="41"/>
      <c r="K110" s="41"/>
      <c r="L110" s="42"/>
      <c r="M110" s="43"/>
      <c r="N110" s="44"/>
      <c r="O110" s="44"/>
      <c r="P110" s="42"/>
      <c r="Q110" s="43"/>
      <c r="R110" s="42"/>
      <c r="S110" s="42"/>
      <c r="T110" s="43"/>
      <c r="U110" s="43">
        <v>12</v>
      </c>
      <c r="V110" s="43"/>
      <c r="W110" s="43"/>
      <c r="X110" s="44"/>
      <c r="Y110" s="43"/>
      <c r="Z110" s="44"/>
      <c r="AA110" s="43"/>
      <c r="AB110" s="43"/>
      <c r="AC110" s="43"/>
      <c r="AD110" s="43"/>
      <c r="AE110" s="43"/>
      <c r="AF110" s="42" t="s">
        <v>366</v>
      </c>
      <c r="AG110" s="32">
        <f t="shared" si="7"/>
        <v>256</v>
      </c>
      <c r="AH110" s="32">
        <v>256</v>
      </c>
    </row>
    <row r="111" spans="1:34" s="33" customFormat="1" ht="100" customHeight="1" x14ac:dyDescent="0.95">
      <c r="A111" s="34">
        <v>18</v>
      </c>
      <c r="B111" s="39" t="s">
        <v>713</v>
      </c>
      <c r="C111" s="40">
        <v>169363</v>
      </c>
      <c r="D111" s="34">
        <v>169413</v>
      </c>
      <c r="E111" s="34"/>
      <c r="F111" s="41">
        <v>7</v>
      </c>
      <c r="G111" s="41">
        <v>12</v>
      </c>
      <c r="H111" s="41">
        <v>13</v>
      </c>
      <c r="I111" s="41">
        <v>21</v>
      </c>
      <c r="J111" s="41"/>
      <c r="K111" s="41"/>
      <c r="L111" s="42">
        <v>85</v>
      </c>
      <c r="M111" s="43"/>
      <c r="N111" s="43"/>
      <c r="O111" s="44"/>
      <c r="P111" s="42"/>
      <c r="Q111" s="43"/>
      <c r="R111" s="42"/>
      <c r="S111" s="42"/>
      <c r="T111" s="43"/>
      <c r="U111" s="43"/>
      <c r="V111" s="43"/>
      <c r="W111" s="43"/>
      <c r="X111" s="44"/>
      <c r="Y111" s="44"/>
      <c r="Z111" s="44"/>
      <c r="AA111" s="44"/>
      <c r="AB111" s="43"/>
      <c r="AC111" s="43"/>
      <c r="AD111" s="43"/>
      <c r="AE111" s="43"/>
      <c r="AF111" s="42" t="s">
        <v>807</v>
      </c>
      <c r="AG111" s="32">
        <f t="shared" si="7"/>
        <v>50</v>
      </c>
      <c r="AH111" s="32">
        <v>50</v>
      </c>
    </row>
    <row r="112" spans="1:34" s="33" customFormat="1" ht="100" customHeight="1" x14ac:dyDescent="0.95">
      <c r="A112" s="34">
        <v>19</v>
      </c>
      <c r="B112" s="39" t="s">
        <v>714</v>
      </c>
      <c r="C112" s="34">
        <v>169413</v>
      </c>
      <c r="D112" s="40">
        <v>169456</v>
      </c>
      <c r="E112" s="34"/>
      <c r="F112" s="41">
        <v>7</v>
      </c>
      <c r="G112" s="41">
        <v>12</v>
      </c>
      <c r="H112" s="41">
        <v>13</v>
      </c>
      <c r="I112" s="41">
        <v>21</v>
      </c>
      <c r="J112" s="41"/>
      <c r="K112" s="41"/>
      <c r="L112" s="42">
        <v>95</v>
      </c>
      <c r="M112" s="43"/>
      <c r="N112" s="43"/>
      <c r="O112" s="44"/>
      <c r="P112" s="42"/>
      <c r="Q112" s="43"/>
      <c r="R112" s="42"/>
      <c r="S112" s="42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2" t="s">
        <v>808</v>
      </c>
      <c r="AG112" s="32">
        <f t="shared" si="7"/>
        <v>43</v>
      </c>
      <c r="AH112" s="32">
        <v>43</v>
      </c>
    </row>
    <row r="113" spans="1:217" s="33" customFormat="1" ht="100" customHeight="1" x14ac:dyDescent="0.95">
      <c r="A113" s="34">
        <v>20</v>
      </c>
      <c r="B113" s="39" t="s">
        <v>715</v>
      </c>
      <c r="C113" s="40">
        <v>169456</v>
      </c>
      <c r="D113" s="40">
        <v>169491</v>
      </c>
      <c r="E113" s="34"/>
      <c r="F113" s="41">
        <v>7</v>
      </c>
      <c r="G113" s="41">
        <v>12</v>
      </c>
      <c r="H113" s="41">
        <v>13</v>
      </c>
      <c r="I113" s="41">
        <v>18</v>
      </c>
      <c r="J113" s="41"/>
      <c r="K113" s="41"/>
      <c r="L113" s="42">
        <v>75</v>
      </c>
      <c r="M113" s="43"/>
      <c r="N113" s="44"/>
      <c r="O113" s="44"/>
      <c r="P113" s="42"/>
      <c r="Q113" s="43"/>
      <c r="R113" s="42"/>
      <c r="S113" s="42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2" t="s">
        <v>814</v>
      </c>
      <c r="AG113" s="32">
        <f t="shared" si="7"/>
        <v>35</v>
      </c>
      <c r="AH113" s="32">
        <v>35</v>
      </c>
    </row>
    <row r="114" spans="1:217" s="33" customFormat="1" ht="100" customHeight="1" x14ac:dyDescent="0.95">
      <c r="A114" s="34">
        <v>21</v>
      </c>
      <c r="B114" s="39" t="s">
        <v>716</v>
      </c>
      <c r="C114" s="40">
        <v>169491</v>
      </c>
      <c r="D114" s="34">
        <v>169579</v>
      </c>
      <c r="E114" s="34"/>
      <c r="F114" s="41">
        <v>7</v>
      </c>
      <c r="G114" s="41">
        <v>12</v>
      </c>
      <c r="H114" s="41"/>
      <c r="I114" s="41"/>
      <c r="J114" s="41"/>
      <c r="K114" s="41"/>
      <c r="L114" s="42"/>
      <c r="M114" s="42"/>
      <c r="N114" s="43"/>
      <c r="O114" s="43"/>
      <c r="P114" s="42"/>
      <c r="Q114" s="43"/>
      <c r="R114" s="42">
        <v>1</v>
      </c>
      <c r="S114" s="42"/>
      <c r="T114" s="43"/>
      <c r="U114" s="43"/>
      <c r="V114" s="43"/>
      <c r="W114" s="43"/>
      <c r="X114" s="43"/>
      <c r="Y114" s="43"/>
      <c r="Z114" s="43"/>
      <c r="AA114" s="43"/>
      <c r="AB114" s="43"/>
      <c r="AC114" s="211">
        <v>2.5</v>
      </c>
      <c r="AD114" s="43"/>
      <c r="AE114" s="43"/>
      <c r="AF114" s="42" t="s">
        <v>821</v>
      </c>
      <c r="AG114" s="32">
        <f t="shared" si="7"/>
        <v>88</v>
      </c>
      <c r="AH114" s="32">
        <v>88</v>
      </c>
    </row>
    <row r="115" spans="1:217" s="33" customFormat="1" ht="100" customHeight="1" x14ac:dyDescent="0.95">
      <c r="A115" s="34">
        <v>22</v>
      </c>
      <c r="B115" s="45" t="s">
        <v>717</v>
      </c>
      <c r="C115" s="34">
        <v>169579</v>
      </c>
      <c r="D115" s="34">
        <v>169994</v>
      </c>
      <c r="E115" s="34"/>
      <c r="F115" s="41">
        <v>7</v>
      </c>
      <c r="G115" s="41">
        <v>12</v>
      </c>
      <c r="H115" s="41">
        <v>14</v>
      </c>
      <c r="I115" s="41">
        <v>17</v>
      </c>
      <c r="J115" s="41"/>
      <c r="K115" s="41"/>
      <c r="L115" s="42"/>
      <c r="M115" s="43"/>
      <c r="N115" s="43"/>
      <c r="O115" s="43"/>
      <c r="P115" s="42"/>
      <c r="Q115" s="43"/>
      <c r="R115" s="42"/>
      <c r="S115" s="42"/>
      <c r="T115" s="43"/>
      <c r="U115" s="43">
        <v>3</v>
      </c>
      <c r="V115" s="43">
        <v>5</v>
      </c>
      <c r="W115" s="43"/>
      <c r="X115" s="43"/>
      <c r="Y115" s="43"/>
      <c r="Z115" s="44"/>
      <c r="AA115" s="43"/>
      <c r="AB115" s="43"/>
      <c r="AC115" s="43"/>
      <c r="AD115" s="43"/>
      <c r="AE115" s="43"/>
      <c r="AF115" s="42" t="s">
        <v>360</v>
      </c>
      <c r="AG115" s="32">
        <f t="shared" si="7"/>
        <v>415</v>
      </c>
      <c r="AH115" s="32">
        <v>415</v>
      </c>
    </row>
    <row r="116" spans="1:217" s="33" customFormat="1" ht="100" customHeight="1" x14ac:dyDescent="0.95">
      <c r="A116" s="34">
        <v>23</v>
      </c>
      <c r="B116" s="39" t="s">
        <v>718</v>
      </c>
      <c r="C116" s="34">
        <v>169994</v>
      </c>
      <c r="D116" s="40">
        <v>170255</v>
      </c>
      <c r="E116" s="34"/>
      <c r="F116" s="41">
        <v>7</v>
      </c>
      <c r="G116" s="41">
        <v>12</v>
      </c>
      <c r="H116" s="41">
        <v>13</v>
      </c>
      <c r="I116" s="41">
        <v>17</v>
      </c>
      <c r="J116" s="41"/>
      <c r="K116" s="41"/>
      <c r="L116" s="42"/>
      <c r="M116" s="43"/>
      <c r="N116" s="43"/>
      <c r="O116" s="43">
        <v>1</v>
      </c>
      <c r="P116" s="42"/>
      <c r="Q116" s="43"/>
      <c r="R116" s="42"/>
      <c r="S116" s="42">
        <v>1</v>
      </c>
      <c r="T116" s="43"/>
      <c r="U116" s="43"/>
      <c r="V116" s="43"/>
      <c r="W116" s="43">
        <v>5</v>
      </c>
      <c r="X116" s="44"/>
      <c r="Y116" s="44"/>
      <c r="Z116" s="44"/>
      <c r="AA116" s="44"/>
      <c r="AB116" s="43"/>
      <c r="AC116" s="211">
        <v>7.5</v>
      </c>
      <c r="AD116" s="43"/>
      <c r="AE116" s="43"/>
      <c r="AF116" s="42" t="s">
        <v>832</v>
      </c>
      <c r="AG116" s="32">
        <f t="shared" si="7"/>
        <v>261</v>
      </c>
      <c r="AH116" s="32">
        <v>261</v>
      </c>
    </row>
    <row r="117" spans="1:217" s="33" customFormat="1" ht="100" customHeight="1" x14ac:dyDescent="0.95">
      <c r="A117" s="34">
        <v>24</v>
      </c>
      <c r="B117" s="39" t="s">
        <v>719</v>
      </c>
      <c r="C117" s="40">
        <v>170255</v>
      </c>
      <c r="D117" s="40">
        <v>170399</v>
      </c>
      <c r="E117" s="34"/>
      <c r="F117" s="41">
        <v>7</v>
      </c>
      <c r="G117" s="41">
        <v>12</v>
      </c>
      <c r="H117" s="41">
        <v>13</v>
      </c>
      <c r="I117" s="41">
        <v>17</v>
      </c>
      <c r="J117" s="41"/>
      <c r="K117" s="41"/>
      <c r="L117" s="42">
        <v>29</v>
      </c>
      <c r="M117" s="43"/>
      <c r="N117" s="44"/>
      <c r="O117" s="44"/>
      <c r="P117" s="42"/>
      <c r="Q117" s="43"/>
      <c r="R117" s="42"/>
      <c r="S117" s="42"/>
      <c r="T117" s="43"/>
      <c r="U117" s="43"/>
      <c r="V117" s="43"/>
      <c r="W117" s="43"/>
      <c r="X117" s="44"/>
      <c r="Y117" s="44"/>
      <c r="Z117" s="44"/>
      <c r="AA117" s="43"/>
      <c r="AB117" s="43"/>
      <c r="AC117" s="43"/>
      <c r="AD117" s="43"/>
      <c r="AE117" s="43"/>
      <c r="AF117" s="42" t="s">
        <v>837</v>
      </c>
      <c r="AG117" s="32">
        <f t="shared" si="7"/>
        <v>144</v>
      </c>
      <c r="AH117" s="32">
        <v>144</v>
      </c>
    </row>
    <row r="118" spans="1:217" s="33" customFormat="1" ht="100" customHeight="1" x14ac:dyDescent="0.95">
      <c r="A118" s="34">
        <v>25</v>
      </c>
      <c r="B118" s="39" t="s">
        <v>720</v>
      </c>
      <c r="C118" s="40">
        <v>170399</v>
      </c>
      <c r="D118" s="34">
        <v>170510</v>
      </c>
      <c r="E118" s="34"/>
      <c r="F118" s="41">
        <v>7</v>
      </c>
      <c r="G118" s="41">
        <v>12</v>
      </c>
      <c r="H118" s="41">
        <v>13</v>
      </c>
      <c r="I118" s="41">
        <v>17</v>
      </c>
      <c r="J118" s="41"/>
      <c r="K118" s="41"/>
      <c r="L118" s="42">
        <v>17</v>
      </c>
      <c r="M118" s="43">
        <v>2</v>
      </c>
      <c r="N118" s="47"/>
      <c r="O118" s="44"/>
      <c r="P118" s="42"/>
      <c r="Q118" s="43"/>
      <c r="R118" s="42"/>
      <c r="S118" s="42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2" t="s">
        <v>842</v>
      </c>
      <c r="AG118" s="32">
        <f t="shared" si="7"/>
        <v>111</v>
      </c>
      <c r="AH118" s="32">
        <v>111</v>
      </c>
    </row>
    <row r="119" spans="1:217" s="33" customFormat="1" ht="49.5" x14ac:dyDescent="0.95">
      <c r="A119" s="34">
        <v>26</v>
      </c>
      <c r="B119" s="25" t="s">
        <v>721</v>
      </c>
      <c r="C119" s="35"/>
      <c r="D119" s="35"/>
      <c r="E119" s="35"/>
      <c r="F119" s="36"/>
      <c r="G119" s="36"/>
      <c r="H119" s="36"/>
      <c r="I119" s="36"/>
      <c r="J119" s="36"/>
      <c r="K119" s="36"/>
      <c r="L119" s="37"/>
      <c r="M119" s="38"/>
      <c r="N119" s="38"/>
      <c r="O119" s="204"/>
      <c r="P119" s="37"/>
      <c r="Q119" s="38"/>
      <c r="R119" s="37"/>
      <c r="S119" s="37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7" t="s">
        <v>100</v>
      </c>
      <c r="AG119" s="32">
        <f t="shared" si="7"/>
        <v>0</v>
      </c>
      <c r="AH119" s="213" t="s">
        <v>213</v>
      </c>
    </row>
    <row r="120" spans="1:217" s="33" customFormat="1" ht="100" customHeight="1" x14ac:dyDescent="0.95">
      <c r="A120" s="34">
        <v>27</v>
      </c>
      <c r="B120" s="39" t="s">
        <v>722</v>
      </c>
      <c r="C120" s="34">
        <v>170510</v>
      </c>
      <c r="D120" s="34">
        <v>170641</v>
      </c>
      <c r="E120" s="34"/>
      <c r="F120" s="41">
        <v>7</v>
      </c>
      <c r="G120" s="41">
        <v>12</v>
      </c>
      <c r="H120" s="41">
        <v>13</v>
      </c>
      <c r="I120" s="41">
        <v>17</v>
      </c>
      <c r="J120" s="41"/>
      <c r="K120" s="41"/>
      <c r="L120" s="42">
        <v>20</v>
      </c>
      <c r="M120" s="43"/>
      <c r="N120" s="47"/>
      <c r="O120" s="44"/>
      <c r="P120" s="42"/>
      <c r="Q120" s="43"/>
      <c r="R120" s="42"/>
      <c r="S120" s="42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2" t="s">
        <v>663</v>
      </c>
      <c r="AG120" s="32">
        <f t="shared" si="7"/>
        <v>131</v>
      </c>
      <c r="AH120" s="32">
        <v>131</v>
      </c>
    </row>
    <row r="121" spans="1:217" s="33" customFormat="1" ht="100" customHeight="1" x14ac:dyDescent="0.95">
      <c r="A121" s="34">
        <v>26</v>
      </c>
      <c r="B121" s="39" t="s">
        <v>723</v>
      </c>
      <c r="C121" s="34">
        <v>170641</v>
      </c>
      <c r="D121" s="34">
        <v>170661</v>
      </c>
      <c r="E121" s="34"/>
      <c r="F121" s="41">
        <v>7</v>
      </c>
      <c r="G121" s="41">
        <v>12</v>
      </c>
      <c r="H121" s="41">
        <v>13</v>
      </c>
      <c r="I121" s="41">
        <v>17</v>
      </c>
      <c r="J121" s="41"/>
      <c r="K121" s="41"/>
      <c r="L121" s="42">
        <v>9</v>
      </c>
      <c r="M121" s="43"/>
      <c r="N121" s="47"/>
      <c r="O121" s="44"/>
      <c r="P121" s="42"/>
      <c r="Q121" s="43"/>
      <c r="R121" s="42"/>
      <c r="S121" s="42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2" t="s">
        <v>658</v>
      </c>
      <c r="AG121" s="32">
        <f t="shared" si="7"/>
        <v>20</v>
      </c>
      <c r="AH121" s="32">
        <v>20</v>
      </c>
    </row>
    <row r="122" spans="1:217" s="33" customFormat="1" ht="100" customHeight="1" x14ac:dyDescent="0.95">
      <c r="A122" s="34">
        <v>27</v>
      </c>
      <c r="B122" s="45" t="s">
        <v>724</v>
      </c>
      <c r="C122" s="34">
        <v>170661</v>
      </c>
      <c r="D122" s="34">
        <v>170705</v>
      </c>
      <c r="E122" s="34"/>
      <c r="F122" s="41">
        <v>7</v>
      </c>
      <c r="G122" s="41">
        <v>12</v>
      </c>
      <c r="H122" s="41">
        <v>13</v>
      </c>
      <c r="I122" s="41">
        <v>17</v>
      </c>
      <c r="J122" s="41"/>
      <c r="K122" s="41"/>
      <c r="L122" s="42">
        <v>12</v>
      </c>
      <c r="M122" s="43"/>
      <c r="N122" s="47"/>
      <c r="O122" s="44"/>
      <c r="P122" s="42"/>
      <c r="Q122" s="43"/>
      <c r="R122" s="42"/>
      <c r="S122" s="42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2" t="s">
        <v>366</v>
      </c>
      <c r="AG122" s="32">
        <f t="shared" si="7"/>
        <v>44</v>
      </c>
      <c r="AH122" s="32">
        <v>44</v>
      </c>
    </row>
    <row r="123" spans="1:217" s="33" customFormat="1" ht="49.5" x14ac:dyDescent="0.95">
      <c r="A123" s="34">
        <v>28</v>
      </c>
      <c r="B123" s="198" t="s">
        <v>725</v>
      </c>
      <c r="C123" s="199"/>
      <c r="D123" s="199"/>
      <c r="E123" s="199"/>
      <c r="F123" s="200">
        <v>7</v>
      </c>
      <c r="G123" s="200">
        <v>12</v>
      </c>
      <c r="H123" s="200">
        <v>14</v>
      </c>
      <c r="I123" s="200">
        <v>17</v>
      </c>
      <c r="J123" s="200"/>
      <c r="K123" s="200"/>
      <c r="L123" s="201"/>
      <c r="M123" s="202"/>
      <c r="N123" s="202"/>
      <c r="O123" s="203"/>
      <c r="P123" s="201"/>
      <c r="Q123" s="202"/>
      <c r="R123" s="201"/>
      <c r="S123" s="201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1" t="s">
        <v>107</v>
      </c>
      <c r="AG123" s="32">
        <f t="shared" si="7"/>
        <v>0</v>
      </c>
      <c r="AH123" s="32" t="s">
        <v>214</v>
      </c>
    </row>
    <row r="124" spans="1:217" s="33" customFormat="1" ht="50" thickBot="1" x14ac:dyDescent="1">
      <c r="A124" s="34">
        <v>28</v>
      </c>
      <c r="B124" s="198" t="s">
        <v>726</v>
      </c>
      <c r="C124" s="199"/>
      <c r="D124" s="199"/>
      <c r="E124" s="199"/>
      <c r="F124" s="200">
        <v>7</v>
      </c>
      <c r="G124" s="200">
        <v>12</v>
      </c>
      <c r="H124" s="200">
        <v>14</v>
      </c>
      <c r="I124" s="200">
        <v>17</v>
      </c>
      <c r="J124" s="200"/>
      <c r="K124" s="200"/>
      <c r="L124" s="201"/>
      <c r="M124" s="202"/>
      <c r="N124" s="202"/>
      <c r="O124" s="203"/>
      <c r="P124" s="201"/>
      <c r="Q124" s="202"/>
      <c r="R124" s="201"/>
      <c r="S124" s="201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1" t="s">
        <v>107</v>
      </c>
      <c r="AG124" s="32">
        <f t="shared" si="7"/>
        <v>0</v>
      </c>
      <c r="AH124" s="32" t="s">
        <v>214</v>
      </c>
    </row>
    <row r="125" spans="1:217" s="67" customFormat="1" ht="50.5" thickTop="1" thickBot="1" x14ac:dyDescent="1">
      <c r="A125" s="317" t="s">
        <v>22</v>
      </c>
      <c r="B125" s="318"/>
      <c r="C125" s="57"/>
      <c r="D125" s="58"/>
      <c r="E125" s="59"/>
      <c r="F125" s="60"/>
      <c r="G125" s="61"/>
      <c r="H125" s="61"/>
      <c r="I125" s="61"/>
      <c r="J125" s="61"/>
      <c r="K125" s="62"/>
      <c r="L125" s="63">
        <f t="shared" ref="L125:AD125" si="8">SUM(L94:L124)</f>
        <v>342</v>
      </c>
      <c r="M125" s="64">
        <f t="shared" si="8"/>
        <v>2</v>
      </c>
      <c r="N125" s="65">
        <f t="shared" si="8"/>
        <v>5</v>
      </c>
      <c r="O125" s="65">
        <f t="shared" si="8"/>
        <v>1</v>
      </c>
      <c r="P125" s="63">
        <f t="shared" si="8"/>
        <v>1</v>
      </c>
      <c r="Q125" s="64">
        <f t="shared" si="8"/>
        <v>0</v>
      </c>
      <c r="R125" s="63">
        <f t="shared" si="8"/>
        <v>2</v>
      </c>
      <c r="S125" s="63">
        <f t="shared" si="8"/>
        <v>8</v>
      </c>
      <c r="T125" s="64">
        <f t="shared" si="8"/>
        <v>4</v>
      </c>
      <c r="U125" s="64">
        <f t="shared" si="8"/>
        <v>21</v>
      </c>
      <c r="V125" s="64">
        <f t="shared" si="8"/>
        <v>5</v>
      </c>
      <c r="W125" s="64">
        <f t="shared" si="8"/>
        <v>5</v>
      </c>
      <c r="X125" s="66">
        <f t="shared" si="8"/>
        <v>0</v>
      </c>
      <c r="Y125" s="66">
        <f t="shared" si="8"/>
        <v>0</v>
      </c>
      <c r="Z125" s="66">
        <f>SUM(Z94:Z124)</f>
        <v>57.08</v>
      </c>
      <c r="AA125" s="66">
        <f>SUM(AA94:AA124)</f>
        <v>37.67</v>
      </c>
      <c r="AB125" s="64">
        <f t="shared" si="8"/>
        <v>0</v>
      </c>
      <c r="AC125" s="212">
        <f>SUM(AC94:AC124)</f>
        <v>50</v>
      </c>
      <c r="AD125" s="64">
        <f t="shared" si="8"/>
        <v>0</v>
      </c>
      <c r="AE125" s="63">
        <f>SUM(AE93:AE124)</f>
        <v>0</v>
      </c>
      <c r="AF125" s="63"/>
      <c r="AG125" s="32"/>
      <c r="AH125" s="32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</row>
    <row r="126" spans="1:217" s="67" customFormat="1" ht="67.5" customHeight="1" thickTop="1" thickBot="1" x14ac:dyDescent="1">
      <c r="A126" s="319"/>
      <c r="B126" s="320"/>
      <c r="C126" s="68"/>
      <c r="D126" s="69"/>
      <c r="E126" s="70"/>
      <c r="F126" s="323"/>
      <c r="G126" s="324"/>
      <c r="H126" s="324"/>
      <c r="I126" s="324"/>
      <c r="J126" s="324"/>
      <c r="K126" s="69"/>
      <c r="L126" s="292" t="s">
        <v>30</v>
      </c>
      <c r="M126" s="294" t="s">
        <v>193</v>
      </c>
      <c r="N126" s="292" t="s">
        <v>34</v>
      </c>
      <c r="O126" s="294" t="s">
        <v>827</v>
      </c>
      <c r="P126" s="294" t="s">
        <v>35</v>
      </c>
      <c r="Q126" s="331" t="s">
        <v>28</v>
      </c>
      <c r="R126" s="294" t="s">
        <v>53</v>
      </c>
      <c r="S126" s="294" t="s">
        <v>57</v>
      </c>
      <c r="T126" s="294" t="s">
        <v>58</v>
      </c>
      <c r="U126" s="294" t="s">
        <v>313</v>
      </c>
      <c r="V126" s="294" t="s">
        <v>333</v>
      </c>
      <c r="W126" s="292" t="s">
        <v>168</v>
      </c>
      <c r="X126" s="292" t="s">
        <v>137</v>
      </c>
      <c r="Y126" s="294" t="s">
        <v>140</v>
      </c>
      <c r="Z126" s="292" t="s">
        <v>33</v>
      </c>
      <c r="AA126" s="294" t="s">
        <v>141</v>
      </c>
      <c r="AB126" s="294"/>
      <c r="AC126" s="294" t="s">
        <v>866</v>
      </c>
      <c r="AD126" s="294" t="s">
        <v>405</v>
      </c>
      <c r="AE126" s="329"/>
      <c r="AF126" s="294" t="s">
        <v>23</v>
      </c>
      <c r="AG126" s="32"/>
      <c r="AH126" s="32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</row>
    <row r="127" spans="1:217" s="67" customFormat="1" ht="182.25" customHeight="1" thickTop="1" x14ac:dyDescent="0.95">
      <c r="A127" s="319"/>
      <c r="B127" s="320"/>
      <c r="C127" s="68"/>
      <c r="D127" s="69"/>
      <c r="E127" s="70"/>
      <c r="F127" s="71"/>
      <c r="G127" s="325"/>
      <c r="H127" s="325"/>
      <c r="I127" s="325"/>
      <c r="J127" s="325"/>
      <c r="K127" s="70"/>
      <c r="L127" s="293"/>
      <c r="M127" s="295"/>
      <c r="N127" s="293"/>
      <c r="O127" s="295"/>
      <c r="P127" s="295"/>
      <c r="Q127" s="332"/>
      <c r="R127" s="295"/>
      <c r="S127" s="295"/>
      <c r="T127" s="295"/>
      <c r="U127" s="295"/>
      <c r="V127" s="295"/>
      <c r="W127" s="293"/>
      <c r="X127" s="293"/>
      <c r="Y127" s="295"/>
      <c r="Z127" s="293"/>
      <c r="AA127" s="295"/>
      <c r="AB127" s="295"/>
      <c r="AC127" s="295"/>
      <c r="AD127" s="295"/>
      <c r="AE127" s="330"/>
      <c r="AF127" s="295"/>
      <c r="AG127" s="32"/>
      <c r="AH127" s="32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</row>
    <row r="128" spans="1:217" s="67" customFormat="1" ht="49.5" x14ac:dyDescent="0.95">
      <c r="A128" s="321"/>
      <c r="B128" s="322"/>
      <c r="C128" s="72"/>
      <c r="D128" s="73"/>
      <c r="E128" s="74"/>
      <c r="F128" s="326"/>
      <c r="G128" s="327"/>
      <c r="H128" s="327"/>
      <c r="I128" s="327"/>
      <c r="J128" s="327"/>
      <c r="K128" s="328"/>
      <c r="L128" s="75">
        <f>L125*3200</f>
        <v>1094400</v>
      </c>
      <c r="M128" s="76">
        <f>M125*6400</f>
        <v>12800</v>
      </c>
      <c r="N128" s="75">
        <f>N125*9680</f>
        <v>48400</v>
      </c>
      <c r="O128" s="77">
        <f>O125*69600</f>
        <v>69600</v>
      </c>
      <c r="P128" s="75">
        <f>P125*68000</f>
        <v>68000</v>
      </c>
      <c r="Q128" s="78">
        <f>Q125*84000</f>
        <v>0</v>
      </c>
      <c r="R128" s="75">
        <f>R125*76000</f>
        <v>152000</v>
      </c>
      <c r="S128" s="76">
        <f>S125*84000</f>
        <v>672000</v>
      </c>
      <c r="T128" s="76">
        <f>T125*80000</f>
        <v>320000</v>
      </c>
      <c r="U128" s="76">
        <f>U125*8000</f>
        <v>168000</v>
      </c>
      <c r="V128" s="76">
        <f>V125*7200</f>
        <v>36000</v>
      </c>
      <c r="W128" s="79">
        <f>W125*5600</f>
        <v>28000</v>
      </c>
      <c r="X128" s="79">
        <f>X125*9000</f>
        <v>0</v>
      </c>
      <c r="Y128" s="76">
        <f>Y125*8000</f>
        <v>0</v>
      </c>
      <c r="Z128" s="79">
        <f>Z125*6500</f>
        <v>371020</v>
      </c>
      <c r="AA128" s="76">
        <f>AA125*6000</f>
        <v>226020</v>
      </c>
      <c r="AB128" s="76"/>
      <c r="AC128" s="76">
        <f>4*76000</f>
        <v>304000</v>
      </c>
      <c r="AD128" s="75"/>
      <c r="AE128" s="80"/>
      <c r="AF128" s="75">
        <f>SUM(L128:AD128)</f>
        <v>3570240</v>
      </c>
      <c r="AG128" s="32"/>
      <c r="AH128" s="82"/>
    </row>
    <row r="130" spans="1:217" s="8" customFormat="1" ht="49.5" x14ac:dyDescent="0.95">
      <c r="A130" s="298" t="s">
        <v>0</v>
      </c>
      <c r="B130" s="298"/>
      <c r="C130" s="1" t="s">
        <v>1</v>
      </c>
      <c r="D130" s="1" t="s">
        <v>2</v>
      </c>
      <c r="E130" s="1"/>
      <c r="F130" s="1"/>
      <c r="G130" s="1"/>
      <c r="H130" s="1"/>
      <c r="I130" s="1"/>
      <c r="J130" s="1"/>
      <c r="K130" s="1"/>
      <c r="L130" s="2"/>
      <c r="M130" s="3"/>
      <c r="N130" s="4"/>
      <c r="O130" s="5"/>
      <c r="P130" s="2"/>
      <c r="Q130" s="3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5"/>
      <c r="AG130" s="6"/>
      <c r="AH130" s="6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</row>
    <row r="131" spans="1:217" s="8" customFormat="1" ht="50.5" x14ac:dyDescent="0.95">
      <c r="A131" s="298" t="s">
        <v>3</v>
      </c>
      <c r="B131" s="298"/>
      <c r="C131" s="1" t="s">
        <v>1</v>
      </c>
      <c r="D131" s="83" t="s">
        <v>43</v>
      </c>
      <c r="E131" s="1"/>
      <c r="F131" s="1"/>
      <c r="G131" s="1"/>
      <c r="H131" s="1"/>
      <c r="I131" s="298" t="s">
        <v>695</v>
      </c>
      <c r="J131" s="298"/>
      <c r="K131" s="298"/>
      <c r="L131" s="298"/>
      <c r="M131" s="298"/>
      <c r="N131" s="298"/>
      <c r="O131" s="298"/>
      <c r="P131" s="298"/>
      <c r="Q131" s="298"/>
      <c r="R131" s="298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6"/>
      <c r="AH131" s="6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</row>
    <row r="132" spans="1:217" s="8" customFormat="1" ht="50.5" x14ac:dyDescent="0.95">
      <c r="A132" s="299" t="s">
        <v>4</v>
      </c>
      <c r="B132" s="299"/>
      <c r="C132" s="1" t="s">
        <v>1</v>
      </c>
      <c r="D132" s="84" t="s">
        <v>27</v>
      </c>
      <c r="E132" s="9"/>
      <c r="F132" s="1"/>
      <c r="G132" s="9"/>
      <c r="H132" s="9"/>
      <c r="I132" s="10"/>
      <c r="J132" s="10"/>
      <c r="K132" s="10"/>
      <c r="L132" s="11"/>
      <c r="M132" s="3"/>
      <c r="N132" s="4"/>
      <c r="O132" s="11"/>
      <c r="P132" s="11"/>
      <c r="Q132" s="3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5"/>
      <c r="AG132" s="6"/>
      <c r="AH132" s="6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</row>
    <row r="133" spans="1:217" s="15" customFormat="1" ht="49.5" x14ac:dyDescent="0.95">
      <c r="A133" s="300" t="s">
        <v>5</v>
      </c>
      <c r="B133" s="300" t="s">
        <v>6</v>
      </c>
      <c r="C133" s="303" t="s">
        <v>7</v>
      </c>
      <c r="D133" s="304"/>
      <c r="E133" s="12" t="s">
        <v>8</v>
      </c>
      <c r="F133" s="305" t="s">
        <v>9</v>
      </c>
      <c r="G133" s="306"/>
      <c r="H133" s="306"/>
      <c r="I133" s="306"/>
      <c r="J133" s="306"/>
      <c r="K133" s="307"/>
      <c r="L133" s="308" t="s">
        <v>10</v>
      </c>
      <c r="M133" s="309"/>
      <c r="N133" s="309"/>
      <c r="O133" s="309"/>
      <c r="P133" s="309"/>
      <c r="Q133" s="309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  <c r="AD133" s="309"/>
      <c r="AE133" s="296" t="s">
        <v>11</v>
      </c>
      <c r="AF133" s="296" t="s">
        <v>12</v>
      </c>
      <c r="AG133" s="13"/>
      <c r="AH133" s="13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</row>
    <row r="134" spans="1:217" s="15" customFormat="1" ht="45.75" customHeight="1" x14ac:dyDescent="0.95">
      <c r="A134" s="301"/>
      <c r="B134" s="301"/>
      <c r="C134" s="300" t="s">
        <v>13</v>
      </c>
      <c r="D134" s="300" t="s">
        <v>14</v>
      </c>
      <c r="E134" s="301" t="s">
        <v>15</v>
      </c>
      <c r="F134" s="311" t="s">
        <v>16</v>
      </c>
      <c r="G134" s="312"/>
      <c r="H134" s="312"/>
      <c r="I134" s="312"/>
      <c r="J134" s="312"/>
      <c r="K134" s="313"/>
      <c r="L134" s="296" t="s">
        <v>17</v>
      </c>
      <c r="M134" s="296" t="s">
        <v>45</v>
      </c>
      <c r="N134" s="296" t="s">
        <v>326</v>
      </c>
      <c r="O134" s="296" t="s">
        <v>47</v>
      </c>
      <c r="P134" s="296" t="s">
        <v>18</v>
      </c>
      <c r="Q134" s="316" t="s">
        <v>31</v>
      </c>
      <c r="R134" s="296" t="s">
        <v>54</v>
      </c>
      <c r="S134" s="314" t="s">
        <v>56</v>
      </c>
      <c r="T134" s="314" t="s">
        <v>59</v>
      </c>
      <c r="U134" s="296" t="s">
        <v>312</v>
      </c>
      <c r="V134" s="296" t="s">
        <v>479</v>
      </c>
      <c r="W134" s="296" t="s">
        <v>194</v>
      </c>
      <c r="X134" s="296" t="s">
        <v>169</v>
      </c>
      <c r="Y134" s="296" t="s">
        <v>138</v>
      </c>
      <c r="Z134" s="296" t="s">
        <v>32</v>
      </c>
      <c r="AA134" s="296" t="s">
        <v>139</v>
      </c>
      <c r="AB134" s="296" t="s">
        <v>111</v>
      </c>
      <c r="AC134" s="296" t="s">
        <v>535</v>
      </c>
      <c r="AD134" s="296" t="s">
        <v>66</v>
      </c>
      <c r="AE134" s="310"/>
      <c r="AF134" s="310"/>
      <c r="AG134" s="13"/>
      <c r="AH134" s="13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</row>
    <row r="135" spans="1:217" s="15" customFormat="1" ht="137.25" customHeight="1" x14ac:dyDescent="0.95">
      <c r="A135" s="302"/>
      <c r="B135" s="302"/>
      <c r="C135" s="302"/>
      <c r="D135" s="302"/>
      <c r="E135" s="302"/>
      <c r="F135" s="16" t="s">
        <v>20</v>
      </c>
      <c r="G135" s="16" t="s">
        <v>21</v>
      </c>
      <c r="H135" s="16" t="s">
        <v>20</v>
      </c>
      <c r="I135" s="16" t="s">
        <v>21</v>
      </c>
      <c r="J135" s="16" t="s">
        <v>20</v>
      </c>
      <c r="K135" s="16" t="s">
        <v>21</v>
      </c>
      <c r="L135" s="297"/>
      <c r="M135" s="297"/>
      <c r="N135" s="297"/>
      <c r="O135" s="297"/>
      <c r="P135" s="297"/>
      <c r="Q135" s="316"/>
      <c r="R135" s="297"/>
      <c r="S135" s="315"/>
      <c r="T135" s="315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13"/>
      <c r="AH135" s="13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</row>
    <row r="136" spans="1:217" s="15" customFormat="1" ht="49.5" x14ac:dyDescent="0.95">
      <c r="A136" s="17"/>
      <c r="B136" s="18"/>
      <c r="C136" s="18"/>
      <c r="D136" s="17"/>
      <c r="E136" s="17"/>
      <c r="F136" s="19"/>
      <c r="G136" s="19"/>
      <c r="H136" s="19"/>
      <c r="I136" s="19"/>
      <c r="J136" s="19"/>
      <c r="K136" s="19"/>
      <c r="L136" s="20">
        <v>3200</v>
      </c>
      <c r="M136" s="21">
        <v>4000</v>
      </c>
      <c r="N136" s="20">
        <v>7200</v>
      </c>
      <c r="O136" s="20">
        <v>38400</v>
      </c>
      <c r="P136" s="20">
        <v>68000</v>
      </c>
      <c r="Q136" s="21">
        <v>84000</v>
      </c>
      <c r="R136" s="20">
        <v>76000</v>
      </c>
      <c r="S136" s="21">
        <v>84000</v>
      </c>
      <c r="T136" s="21">
        <v>80000</v>
      </c>
      <c r="U136" s="21">
        <v>8000</v>
      </c>
      <c r="V136" s="21">
        <v>19200</v>
      </c>
      <c r="W136" s="21">
        <v>6400</v>
      </c>
      <c r="X136" s="22">
        <v>5600</v>
      </c>
      <c r="Y136" s="21">
        <v>8000</v>
      </c>
      <c r="Z136" s="22">
        <v>6500</v>
      </c>
      <c r="AA136" s="21">
        <v>6000</v>
      </c>
      <c r="AB136" s="21">
        <v>84000</v>
      </c>
      <c r="AC136" s="21">
        <v>76000</v>
      </c>
      <c r="AD136" s="20">
        <v>76000</v>
      </c>
      <c r="AE136" s="23"/>
      <c r="AF136" s="17"/>
      <c r="AG136" s="13"/>
      <c r="AH136" s="13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</row>
    <row r="137" spans="1:217" s="33" customFormat="1" ht="49.5" x14ac:dyDescent="0.95">
      <c r="A137" s="34">
        <v>1</v>
      </c>
      <c r="B137" s="25" t="s">
        <v>696</v>
      </c>
      <c r="C137" s="35"/>
      <c r="D137" s="35"/>
      <c r="E137" s="35"/>
      <c r="F137" s="36"/>
      <c r="G137" s="36"/>
      <c r="H137" s="36"/>
      <c r="I137" s="36"/>
      <c r="J137" s="36"/>
      <c r="K137" s="36"/>
      <c r="L137" s="37"/>
      <c r="M137" s="38"/>
      <c r="N137" s="38"/>
      <c r="O137" s="204"/>
      <c r="P137" s="37"/>
      <c r="Q137" s="38"/>
      <c r="R137" s="37"/>
      <c r="S137" s="37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7" t="s">
        <v>100</v>
      </c>
      <c r="AG137" s="32">
        <f>D137-C137</f>
        <v>0</v>
      </c>
      <c r="AH137" s="213" t="s">
        <v>213</v>
      </c>
    </row>
    <row r="138" spans="1:217" s="33" customFormat="1" ht="49.5" x14ac:dyDescent="0.95">
      <c r="A138" s="34">
        <v>2</v>
      </c>
      <c r="B138" s="25" t="s">
        <v>697</v>
      </c>
      <c r="C138" s="35"/>
      <c r="D138" s="35"/>
      <c r="E138" s="35"/>
      <c r="F138" s="36"/>
      <c r="G138" s="36"/>
      <c r="H138" s="36"/>
      <c r="I138" s="36"/>
      <c r="J138" s="36"/>
      <c r="K138" s="36"/>
      <c r="L138" s="37"/>
      <c r="M138" s="38"/>
      <c r="N138" s="38"/>
      <c r="O138" s="204"/>
      <c r="P138" s="37"/>
      <c r="Q138" s="38"/>
      <c r="R138" s="37"/>
      <c r="S138" s="37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7" t="s">
        <v>100</v>
      </c>
      <c r="AG138" s="32">
        <f t="shared" ref="AG138:AG167" si="9">D138-C138</f>
        <v>0</v>
      </c>
      <c r="AH138" s="213" t="s">
        <v>213</v>
      </c>
    </row>
    <row r="139" spans="1:217" s="33" customFormat="1" ht="49.5" x14ac:dyDescent="0.95">
      <c r="A139" s="34">
        <v>3</v>
      </c>
      <c r="B139" s="25" t="s">
        <v>698</v>
      </c>
      <c r="C139" s="35"/>
      <c r="D139" s="35"/>
      <c r="E139" s="35"/>
      <c r="F139" s="36"/>
      <c r="G139" s="36"/>
      <c r="H139" s="36"/>
      <c r="I139" s="36"/>
      <c r="J139" s="36"/>
      <c r="K139" s="36"/>
      <c r="L139" s="37"/>
      <c r="M139" s="38"/>
      <c r="N139" s="38"/>
      <c r="O139" s="204"/>
      <c r="P139" s="37"/>
      <c r="Q139" s="38"/>
      <c r="R139" s="37"/>
      <c r="S139" s="37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7" t="s">
        <v>100</v>
      </c>
      <c r="AG139" s="32">
        <f t="shared" si="9"/>
        <v>0</v>
      </c>
      <c r="AH139" s="213" t="s">
        <v>213</v>
      </c>
    </row>
    <row r="140" spans="1:217" s="33" customFormat="1" ht="100" customHeight="1" x14ac:dyDescent="0.95">
      <c r="A140" s="34">
        <v>4</v>
      </c>
      <c r="B140" s="39" t="s">
        <v>699</v>
      </c>
      <c r="C140" s="34">
        <v>300042</v>
      </c>
      <c r="D140" s="34">
        <v>300279</v>
      </c>
      <c r="E140" s="34"/>
      <c r="F140" s="41"/>
      <c r="G140" s="41"/>
      <c r="H140" s="41"/>
      <c r="I140" s="41"/>
      <c r="J140" s="41"/>
      <c r="K140" s="41"/>
      <c r="L140" s="42"/>
      <c r="M140" s="43"/>
      <c r="N140" s="43"/>
      <c r="O140" s="44"/>
      <c r="P140" s="42"/>
      <c r="Q140" s="43"/>
      <c r="R140" s="42"/>
      <c r="S140" s="42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2" t="s">
        <v>751</v>
      </c>
      <c r="AG140" s="32">
        <f t="shared" si="9"/>
        <v>237</v>
      </c>
      <c r="AH140" s="32">
        <v>237</v>
      </c>
    </row>
    <row r="141" spans="1:217" s="33" customFormat="1" ht="100" customHeight="1" x14ac:dyDescent="0.95">
      <c r="A141" s="34">
        <v>5</v>
      </c>
      <c r="B141" s="39" t="s">
        <v>700</v>
      </c>
      <c r="C141" s="34">
        <v>300279</v>
      </c>
      <c r="D141" s="40">
        <v>300505</v>
      </c>
      <c r="E141" s="34"/>
      <c r="F141" s="41"/>
      <c r="G141" s="41"/>
      <c r="H141" s="41"/>
      <c r="I141" s="41"/>
      <c r="J141" s="41"/>
      <c r="K141" s="41"/>
      <c r="L141" s="42"/>
      <c r="M141" s="43"/>
      <c r="N141" s="43"/>
      <c r="O141" s="43"/>
      <c r="P141" s="42"/>
      <c r="Q141" s="43"/>
      <c r="R141" s="42"/>
      <c r="S141" s="42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2" t="s">
        <v>688</v>
      </c>
      <c r="AG141" s="32">
        <f t="shared" si="9"/>
        <v>226</v>
      </c>
      <c r="AH141" s="32">
        <v>226</v>
      </c>
    </row>
    <row r="142" spans="1:217" s="33" customFormat="1" ht="100" customHeight="1" x14ac:dyDescent="0.95">
      <c r="A142" s="34">
        <v>6</v>
      </c>
      <c r="B142" s="39" t="s">
        <v>701</v>
      </c>
      <c r="C142" s="40">
        <v>300505</v>
      </c>
      <c r="D142" s="40">
        <v>300653</v>
      </c>
      <c r="E142" s="34"/>
      <c r="F142" s="41"/>
      <c r="G142" s="41"/>
      <c r="H142" s="41"/>
      <c r="I142" s="41"/>
      <c r="J142" s="41"/>
      <c r="K142" s="41"/>
      <c r="L142" s="42"/>
      <c r="M142" s="43"/>
      <c r="N142" s="43"/>
      <c r="O142" s="43"/>
      <c r="P142" s="42"/>
      <c r="Q142" s="43"/>
      <c r="R142" s="42"/>
      <c r="S142" s="42"/>
      <c r="T142" s="43"/>
      <c r="U142" s="43"/>
      <c r="V142" s="43"/>
      <c r="W142" s="43"/>
      <c r="X142" s="44"/>
      <c r="Y142" s="44"/>
      <c r="Z142" s="44"/>
      <c r="AA142" s="44"/>
      <c r="AB142" s="43"/>
      <c r="AC142" s="43"/>
      <c r="AD142" s="43"/>
      <c r="AE142" s="43"/>
      <c r="AF142" s="42" t="s">
        <v>688</v>
      </c>
      <c r="AG142" s="32">
        <f t="shared" si="9"/>
        <v>148</v>
      </c>
      <c r="AH142" s="32">
        <v>148</v>
      </c>
    </row>
    <row r="143" spans="1:217" s="33" customFormat="1" ht="100" customHeight="1" x14ac:dyDescent="0.95">
      <c r="A143" s="34">
        <v>7</v>
      </c>
      <c r="B143" s="39" t="s">
        <v>702</v>
      </c>
      <c r="C143" s="40">
        <v>300653</v>
      </c>
      <c r="D143" s="40">
        <v>300862</v>
      </c>
      <c r="E143" s="34"/>
      <c r="F143" s="41"/>
      <c r="G143" s="41"/>
      <c r="H143" s="41"/>
      <c r="I143" s="41"/>
      <c r="J143" s="41"/>
      <c r="K143" s="41"/>
      <c r="L143" s="42"/>
      <c r="M143" s="43"/>
      <c r="N143" s="43"/>
      <c r="O143" s="44"/>
      <c r="P143" s="42"/>
      <c r="Q143" s="43"/>
      <c r="R143" s="42"/>
      <c r="S143" s="42"/>
      <c r="T143" s="43"/>
      <c r="U143" s="43"/>
      <c r="V143" s="43"/>
      <c r="W143" s="43"/>
      <c r="X143" s="44"/>
      <c r="Y143" s="43"/>
      <c r="Z143" s="44"/>
      <c r="AA143" s="43"/>
      <c r="AB143" s="43"/>
      <c r="AC143" s="43"/>
      <c r="AD143" s="43"/>
      <c r="AE143" s="43"/>
      <c r="AF143" s="42" t="s">
        <v>688</v>
      </c>
      <c r="AG143" s="32">
        <f t="shared" si="9"/>
        <v>209</v>
      </c>
      <c r="AH143" s="32">
        <v>209</v>
      </c>
    </row>
    <row r="144" spans="1:217" s="141" customFormat="1" ht="56.5" x14ac:dyDescent="1.05">
      <c r="A144" s="142">
        <v>8</v>
      </c>
      <c r="B144" s="185" t="s">
        <v>703</v>
      </c>
      <c r="C144" s="186"/>
      <c r="D144" s="186"/>
      <c r="E144" s="186"/>
      <c r="F144" s="187"/>
      <c r="G144" s="187"/>
      <c r="H144" s="187"/>
      <c r="I144" s="187"/>
      <c r="J144" s="187"/>
      <c r="K144" s="187"/>
      <c r="L144" s="188"/>
      <c r="M144" s="189"/>
      <c r="N144" s="189"/>
      <c r="O144" s="190"/>
      <c r="P144" s="188"/>
      <c r="Q144" s="189"/>
      <c r="R144" s="188"/>
      <c r="S144" s="188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8" t="s">
        <v>100</v>
      </c>
      <c r="AG144" s="146">
        <f t="shared" si="9"/>
        <v>0</v>
      </c>
      <c r="AH144" s="214" t="s">
        <v>213</v>
      </c>
    </row>
    <row r="145" spans="1:34" s="33" customFormat="1" ht="49.5" x14ac:dyDescent="0.95">
      <c r="A145" s="34">
        <v>9</v>
      </c>
      <c r="B145" s="198" t="s">
        <v>704</v>
      </c>
      <c r="C145" s="199"/>
      <c r="D145" s="199"/>
      <c r="E145" s="199"/>
      <c r="F145" s="200"/>
      <c r="G145" s="200"/>
      <c r="H145" s="200"/>
      <c r="I145" s="200"/>
      <c r="J145" s="200"/>
      <c r="K145" s="200"/>
      <c r="L145" s="201"/>
      <c r="M145" s="202"/>
      <c r="N145" s="202"/>
      <c r="O145" s="203"/>
      <c r="P145" s="201"/>
      <c r="Q145" s="202"/>
      <c r="R145" s="201"/>
      <c r="S145" s="201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1" t="s">
        <v>788</v>
      </c>
      <c r="AG145" s="32">
        <f t="shared" si="9"/>
        <v>0</v>
      </c>
      <c r="AH145" s="32" t="s">
        <v>214</v>
      </c>
    </row>
    <row r="146" spans="1:34" s="33" customFormat="1" ht="49.5" x14ac:dyDescent="0.95">
      <c r="A146" s="34">
        <v>10</v>
      </c>
      <c r="B146" s="198" t="s">
        <v>705</v>
      </c>
      <c r="C146" s="199"/>
      <c r="D146" s="199"/>
      <c r="E146" s="199"/>
      <c r="F146" s="200"/>
      <c r="G146" s="200"/>
      <c r="H146" s="200"/>
      <c r="I146" s="200"/>
      <c r="J146" s="200"/>
      <c r="K146" s="200"/>
      <c r="L146" s="201"/>
      <c r="M146" s="202"/>
      <c r="N146" s="202"/>
      <c r="O146" s="203"/>
      <c r="P146" s="201"/>
      <c r="Q146" s="202"/>
      <c r="R146" s="201"/>
      <c r="S146" s="201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1" t="s">
        <v>788</v>
      </c>
      <c r="AG146" s="32">
        <f t="shared" si="9"/>
        <v>0</v>
      </c>
      <c r="AH146" s="32" t="s">
        <v>214</v>
      </c>
    </row>
    <row r="147" spans="1:34" s="33" customFormat="1" ht="100" customHeight="1" x14ac:dyDescent="0.95">
      <c r="A147" s="34">
        <v>11</v>
      </c>
      <c r="B147" s="39" t="s">
        <v>706</v>
      </c>
      <c r="C147" s="40">
        <v>300862</v>
      </c>
      <c r="D147" s="40">
        <v>301258</v>
      </c>
      <c r="E147" s="34"/>
      <c r="F147" s="41"/>
      <c r="G147" s="41"/>
      <c r="H147" s="41"/>
      <c r="I147" s="41"/>
      <c r="J147" s="41"/>
      <c r="K147" s="41"/>
      <c r="L147" s="42"/>
      <c r="M147" s="43"/>
      <c r="N147" s="44"/>
      <c r="O147" s="44"/>
      <c r="P147" s="42"/>
      <c r="Q147" s="43"/>
      <c r="R147" s="42"/>
      <c r="S147" s="42"/>
      <c r="T147" s="43"/>
      <c r="U147" s="43"/>
      <c r="V147" s="43"/>
      <c r="W147" s="43"/>
      <c r="X147" s="44"/>
      <c r="Y147" s="44"/>
      <c r="Z147" s="44"/>
      <c r="AA147" s="44"/>
      <c r="AB147" s="43"/>
      <c r="AC147" s="43"/>
      <c r="AD147" s="43"/>
      <c r="AE147" s="43"/>
      <c r="AF147" s="42" t="s">
        <v>688</v>
      </c>
      <c r="AG147" s="32">
        <f t="shared" si="9"/>
        <v>396</v>
      </c>
      <c r="AH147" s="32">
        <v>396</v>
      </c>
    </row>
    <row r="148" spans="1:34" s="33" customFormat="1" ht="100" customHeight="1" x14ac:dyDescent="0.95">
      <c r="A148" s="34">
        <v>12</v>
      </c>
      <c r="B148" s="39" t="s">
        <v>707</v>
      </c>
      <c r="C148" s="40">
        <v>301258</v>
      </c>
      <c r="D148" s="34">
        <v>301668</v>
      </c>
      <c r="E148" s="34"/>
      <c r="F148" s="41"/>
      <c r="G148" s="41"/>
      <c r="H148" s="41"/>
      <c r="I148" s="41"/>
      <c r="J148" s="41"/>
      <c r="K148" s="41"/>
      <c r="L148" s="42"/>
      <c r="M148" s="43"/>
      <c r="N148" s="47"/>
      <c r="O148" s="44"/>
      <c r="P148" s="42"/>
      <c r="Q148" s="43"/>
      <c r="R148" s="42"/>
      <c r="S148" s="42"/>
      <c r="T148" s="43"/>
      <c r="U148" s="43"/>
      <c r="V148" s="43"/>
      <c r="W148" s="43"/>
      <c r="X148" s="43"/>
      <c r="Y148" s="43"/>
      <c r="Z148" s="44"/>
      <c r="AA148" s="44"/>
      <c r="AB148" s="43"/>
      <c r="AC148" s="43"/>
      <c r="AD148" s="43"/>
      <c r="AE148" s="43"/>
      <c r="AF148" s="42" t="s">
        <v>688</v>
      </c>
      <c r="AG148" s="32">
        <f t="shared" si="9"/>
        <v>410</v>
      </c>
      <c r="AH148" s="32">
        <v>410</v>
      </c>
    </row>
    <row r="149" spans="1:34" s="33" customFormat="1" ht="100" customHeight="1" x14ac:dyDescent="0.95">
      <c r="A149" s="34">
        <v>13</v>
      </c>
      <c r="B149" s="39" t="s">
        <v>708</v>
      </c>
      <c r="C149" s="34">
        <v>301668</v>
      </c>
      <c r="D149" s="40">
        <v>301987</v>
      </c>
      <c r="E149" s="34"/>
      <c r="F149" s="41"/>
      <c r="G149" s="41"/>
      <c r="H149" s="41"/>
      <c r="I149" s="41"/>
      <c r="J149" s="41"/>
      <c r="K149" s="41"/>
      <c r="L149" s="42"/>
      <c r="M149" s="43"/>
      <c r="N149" s="43"/>
      <c r="O149" s="44"/>
      <c r="P149" s="42"/>
      <c r="Q149" s="43"/>
      <c r="R149" s="42"/>
      <c r="S149" s="42"/>
      <c r="T149" s="43"/>
      <c r="U149" s="43"/>
      <c r="V149" s="43"/>
      <c r="W149" s="43"/>
      <c r="X149" s="44"/>
      <c r="Y149" s="44"/>
      <c r="Z149" s="44"/>
      <c r="AA149" s="44"/>
      <c r="AB149" s="43"/>
      <c r="AC149" s="43"/>
      <c r="AD149" s="43"/>
      <c r="AE149" s="43"/>
      <c r="AF149" s="42" t="s">
        <v>727</v>
      </c>
      <c r="AG149" s="32">
        <f t="shared" si="9"/>
        <v>319</v>
      </c>
      <c r="AH149" s="32">
        <v>319</v>
      </c>
    </row>
    <row r="150" spans="1:34" s="33" customFormat="1" ht="100" customHeight="1" x14ac:dyDescent="0.95">
      <c r="A150" s="34">
        <v>14</v>
      </c>
      <c r="B150" s="39" t="s">
        <v>709</v>
      </c>
      <c r="C150" s="40">
        <v>301987</v>
      </c>
      <c r="D150" s="34">
        <v>302109</v>
      </c>
      <c r="E150" s="34"/>
      <c r="F150" s="41"/>
      <c r="G150" s="41"/>
      <c r="H150" s="41"/>
      <c r="I150" s="41"/>
      <c r="J150" s="41"/>
      <c r="K150" s="41"/>
      <c r="L150" s="42"/>
      <c r="M150" s="42"/>
      <c r="N150" s="43"/>
      <c r="O150" s="44"/>
      <c r="P150" s="42"/>
      <c r="Q150" s="43"/>
      <c r="R150" s="42"/>
      <c r="S150" s="42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2" t="s">
        <v>727</v>
      </c>
      <c r="AG150" s="32">
        <f t="shared" si="9"/>
        <v>122</v>
      </c>
      <c r="AH150" s="32">
        <v>122</v>
      </c>
    </row>
    <row r="151" spans="1:34" s="141" customFormat="1" ht="56.5" x14ac:dyDescent="1.05">
      <c r="A151" s="142">
        <v>15</v>
      </c>
      <c r="B151" s="185" t="s">
        <v>710</v>
      </c>
      <c r="C151" s="186"/>
      <c r="D151" s="186"/>
      <c r="E151" s="186"/>
      <c r="F151" s="187"/>
      <c r="G151" s="187"/>
      <c r="H151" s="187"/>
      <c r="I151" s="187"/>
      <c r="J151" s="187"/>
      <c r="K151" s="187"/>
      <c r="L151" s="188"/>
      <c r="M151" s="189"/>
      <c r="N151" s="189"/>
      <c r="O151" s="190"/>
      <c r="P151" s="188"/>
      <c r="Q151" s="189"/>
      <c r="R151" s="188"/>
      <c r="S151" s="188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8" t="s">
        <v>100</v>
      </c>
      <c r="AG151" s="146">
        <f t="shared" si="9"/>
        <v>0</v>
      </c>
      <c r="AH151" s="214" t="s">
        <v>213</v>
      </c>
    </row>
    <row r="152" spans="1:34" s="141" customFormat="1" ht="56.5" x14ac:dyDescent="1.05">
      <c r="A152" s="142">
        <v>16</v>
      </c>
      <c r="B152" s="185" t="s">
        <v>711</v>
      </c>
      <c r="C152" s="186"/>
      <c r="D152" s="186"/>
      <c r="E152" s="186"/>
      <c r="F152" s="187"/>
      <c r="G152" s="187"/>
      <c r="H152" s="187"/>
      <c r="I152" s="187"/>
      <c r="J152" s="187"/>
      <c r="K152" s="187"/>
      <c r="L152" s="188"/>
      <c r="M152" s="189"/>
      <c r="N152" s="189"/>
      <c r="O152" s="190"/>
      <c r="P152" s="188"/>
      <c r="Q152" s="189"/>
      <c r="R152" s="188"/>
      <c r="S152" s="188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8" t="s">
        <v>100</v>
      </c>
      <c r="AG152" s="146">
        <f t="shared" si="9"/>
        <v>0</v>
      </c>
      <c r="AH152" s="214" t="s">
        <v>213</v>
      </c>
    </row>
    <row r="153" spans="1:34" s="33" customFormat="1" ht="49.5" x14ac:dyDescent="0.95">
      <c r="A153" s="34">
        <v>17</v>
      </c>
      <c r="B153" s="198" t="s">
        <v>712</v>
      </c>
      <c r="C153" s="199"/>
      <c r="D153" s="199"/>
      <c r="E153" s="199"/>
      <c r="F153" s="200"/>
      <c r="G153" s="200"/>
      <c r="H153" s="200"/>
      <c r="I153" s="200"/>
      <c r="J153" s="200"/>
      <c r="K153" s="200"/>
      <c r="L153" s="201"/>
      <c r="M153" s="202"/>
      <c r="N153" s="202"/>
      <c r="O153" s="203"/>
      <c r="P153" s="201"/>
      <c r="Q153" s="202"/>
      <c r="R153" s="201"/>
      <c r="S153" s="201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1" t="s">
        <v>804</v>
      </c>
      <c r="AG153" s="32">
        <f t="shared" si="9"/>
        <v>0</v>
      </c>
      <c r="AH153" s="32" t="s">
        <v>214</v>
      </c>
    </row>
    <row r="154" spans="1:34" s="33" customFormat="1" ht="49.5" x14ac:dyDescent="0.95">
      <c r="A154" s="34">
        <v>18</v>
      </c>
      <c r="B154" s="198" t="s">
        <v>713</v>
      </c>
      <c r="C154" s="199"/>
      <c r="D154" s="199"/>
      <c r="E154" s="199"/>
      <c r="F154" s="200"/>
      <c r="G154" s="200"/>
      <c r="H154" s="200"/>
      <c r="I154" s="200"/>
      <c r="J154" s="200"/>
      <c r="K154" s="200"/>
      <c r="L154" s="201"/>
      <c r="M154" s="202"/>
      <c r="N154" s="202"/>
      <c r="O154" s="203"/>
      <c r="P154" s="201"/>
      <c r="Q154" s="202"/>
      <c r="R154" s="201"/>
      <c r="S154" s="201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1" t="s">
        <v>804</v>
      </c>
      <c r="AG154" s="32">
        <f t="shared" si="9"/>
        <v>0</v>
      </c>
      <c r="AH154" s="32" t="s">
        <v>214</v>
      </c>
    </row>
    <row r="155" spans="1:34" s="33" customFormat="1" ht="100" customHeight="1" x14ac:dyDescent="0.95">
      <c r="A155" s="34">
        <v>19</v>
      </c>
      <c r="B155" s="39" t="s">
        <v>714</v>
      </c>
      <c r="C155" s="34">
        <v>302109</v>
      </c>
      <c r="D155" s="40">
        <v>302289</v>
      </c>
      <c r="E155" s="34"/>
      <c r="F155" s="41"/>
      <c r="G155" s="41"/>
      <c r="H155" s="41"/>
      <c r="I155" s="41"/>
      <c r="J155" s="41"/>
      <c r="K155" s="41"/>
      <c r="L155" s="42"/>
      <c r="M155" s="43"/>
      <c r="N155" s="43"/>
      <c r="O155" s="44"/>
      <c r="P155" s="42"/>
      <c r="Q155" s="43"/>
      <c r="R155" s="42"/>
      <c r="S155" s="42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2" t="s">
        <v>727</v>
      </c>
      <c r="AG155" s="32">
        <f t="shared" si="9"/>
        <v>180</v>
      </c>
      <c r="AH155" s="32">
        <v>180</v>
      </c>
    </row>
    <row r="156" spans="1:34" s="33" customFormat="1" ht="100" customHeight="1" x14ac:dyDescent="0.95">
      <c r="A156" s="34">
        <v>20</v>
      </c>
      <c r="B156" s="39" t="s">
        <v>715</v>
      </c>
      <c r="C156" s="40">
        <v>302289</v>
      </c>
      <c r="D156" s="40">
        <v>302687</v>
      </c>
      <c r="E156" s="34"/>
      <c r="F156" s="41"/>
      <c r="G156" s="41"/>
      <c r="H156" s="41"/>
      <c r="I156" s="41"/>
      <c r="J156" s="41"/>
      <c r="K156" s="41"/>
      <c r="L156" s="42"/>
      <c r="M156" s="43"/>
      <c r="N156" s="44"/>
      <c r="O156" s="44"/>
      <c r="P156" s="42"/>
      <c r="Q156" s="43"/>
      <c r="R156" s="42"/>
      <c r="S156" s="42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2" t="s">
        <v>727</v>
      </c>
      <c r="AG156" s="32">
        <f t="shared" si="9"/>
        <v>398</v>
      </c>
      <c r="AH156" s="32">
        <v>398</v>
      </c>
    </row>
    <row r="157" spans="1:34" s="33" customFormat="1" ht="100" customHeight="1" x14ac:dyDescent="0.95">
      <c r="A157" s="34">
        <v>21</v>
      </c>
      <c r="B157" s="39" t="s">
        <v>716</v>
      </c>
      <c r="C157" s="40">
        <v>302687</v>
      </c>
      <c r="D157" s="34">
        <v>303100</v>
      </c>
      <c r="E157" s="34"/>
      <c r="F157" s="41"/>
      <c r="G157" s="41"/>
      <c r="H157" s="41"/>
      <c r="I157" s="41"/>
      <c r="J157" s="41"/>
      <c r="K157" s="41"/>
      <c r="L157" s="42"/>
      <c r="M157" s="42"/>
      <c r="N157" s="43"/>
      <c r="O157" s="43"/>
      <c r="P157" s="42"/>
      <c r="Q157" s="43"/>
      <c r="R157" s="42"/>
      <c r="S157" s="42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2" t="s">
        <v>727</v>
      </c>
      <c r="AG157" s="32">
        <f t="shared" si="9"/>
        <v>413</v>
      </c>
      <c r="AH157" s="32">
        <v>413</v>
      </c>
    </row>
    <row r="158" spans="1:34" s="141" customFormat="1" ht="56.5" x14ac:dyDescent="1.05">
      <c r="A158" s="142">
        <v>22</v>
      </c>
      <c r="B158" s="185" t="s">
        <v>717</v>
      </c>
      <c r="C158" s="186"/>
      <c r="D158" s="186"/>
      <c r="E158" s="186"/>
      <c r="F158" s="187"/>
      <c r="G158" s="187"/>
      <c r="H158" s="187"/>
      <c r="I158" s="187"/>
      <c r="J158" s="187"/>
      <c r="K158" s="187"/>
      <c r="L158" s="188"/>
      <c r="M158" s="189"/>
      <c r="N158" s="189"/>
      <c r="O158" s="190"/>
      <c r="P158" s="188"/>
      <c r="Q158" s="189"/>
      <c r="R158" s="188"/>
      <c r="S158" s="188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8" t="s">
        <v>100</v>
      </c>
      <c r="AG158" s="146">
        <f t="shared" si="9"/>
        <v>0</v>
      </c>
      <c r="AH158" s="214" t="s">
        <v>213</v>
      </c>
    </row>
    <row r="159" spans="1:34" s="33" customFormat="1" ht="100" customHeight="1" x14ac:dyDescent="0.95">
      <c r="A159" s="34">
        <v>23</v>
      </c>
      <c r="B159" s="39" t="s">
        <v>718</v>
      </c>
      <c r="C159" s="34">
        <v>303100</v>
      </c>
      <c r="D159" s="40">
        <v>303503</v>
      </c>
      <c r="E159" s="34"/>
      <c r="F159" s="41"/>
      <c r="G159" s="41"/>
      <c r="H159" s="41"/>
      <c r="I159" s="41"/>
      <c r="J159" s="41"/>
      <c r="K159" s="41"/>
      <c r="L159" s="42"/>
      <c r="M159" s="43"/>
      <c r="N159" s="43"/>
      <c r="O159" s="44"/>
      <c r="P159" s="42"/>
      <c r="Q159" s="43"/>
      <c r="R159" s="42"/>
      <c r="S159" s="42"/>
      <c r="T159" s="43"/>
      <c r="U159" s="43"/>
      <c r="V159" s="43"/>
      <c r="W159" s="43"/>
      <c r="X159" s="44"/>
      <c r="Y159" s="44"/>
      <c r="Z159" s="44"/>
      <c r="AA159" s="44"/>
      <c r="AB159" s="43"/>
      <c r="AC159" s="43"/>
      <c r="AD159" s="43"/>
      <c r="AE159" s="43"/>
      <c r="AF159" s="42" t="s">
        <v>727</v>
      </c>
      <c r="AG159" s="32">
        <f t="shared" si="9"/>
        <v>403</v>
      </c>
      <c r="AH159" s="32">
        <v>403</v>
      </c>
    </row>
    <row r="160" spans="1:34" s="33" customFormat="1" ht="100" customHeight="1" x14ac:dyDescent="0.95">
      <c r="A160" s="34">
        <v>24</v>
      </c>
      <c r="B160" s="39" t="s">
        <v>719</v>
      </c>
      <c r="C160" s="40">
        <v>303503</v>
      </c>
      <c r="D160" s="40">
        <v>303643</v>
      </c>
      <c r="E160" s="34"/>
      <c r="F160" s="41"/>
      <c r="G160" s="41"/>
      <c r="H160" s="41"/>
      <c r="I160" s="41"/>
      <c r="J160" s="41"/>
      <c r="K160" s="41"/>
      <c r="L160" s="42"/>
      <c r="M160" s="43"/>
      <c r="N160" s="44"/>
      <c r="O160" s="44"/>
      <c r="P160" s="42"/>
      <c r="Q160" s="43"/>
      <c r="R160" s="42"/>
      <c r="S160" s="42"/>
      <c r="T160" s="43"/>
      <c r="U160" s="43"/>
      <c r="V160" s="43"/>
      <c r="W160" s="43"/>
      <c r="X160" s="44"/>
      <c r="Y160" s="44"/>
      <c r="Z160" s="44"/>
      <c r="AA160" s="43"/>
      <c r="AB160" s="43"/>
      <c r="AC160" s="43"/>
      <c r="AD160" s="43"/>
      <c r="AE160" s="43"/>
      <c r="AF160" s="42" t="s">
        <v>727</v>
      </c>
      <c r="AG160" s="32">
        <f t="shared" si="9"/>
        <v>140</v>
      </c>
      <c r="AH160" s="32">
        <v>140</v>
      </c>
    </row>
    <row r="161" spans="1:217" s="33" customFormat="1" ht="100" customHeight="1" x14ac:dyDescent="0.95">
      <c r="A161" s="34">
        <v>25</v>
      </c>
      <c r="B161" s="39" t="s">
        <v>720</v>
      </c>
      <c r="C161" s="40">
        <v>303643</v>
      </c>
      <c r="D161" s="34">
        <v>303666</v>
      </c>
      <c r="E161" s="34"/>
      <c r="F161" s="41"/>
      <c r="G161" s="41"/>
      <c r="H161" s="41"/>
      <c r="I161" s="41"/>
      <c r="J161" s="41"/>
      <c r="K161" s="41"/>
      <c r="L161" s="42"/>
      <c r="M161" s="43"/>
      <c r="N161" s="47"/>
      <c r="O161" s="44"/>
      <c r="P161" s="42"/>
      <c r="Q161" s="43"/>
      <c r="R161" s="42"/>
      <c r="S161" s="42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2" t="s">
        <v>727</v>
      </c>
      <c r="AG161" s="32">
        <f t="shared" si="9"/>
        <v>23</v>
      </c>
      <c r="AH161" s="32">
        <v>23</v>
      </c>
    </row>
    <row r="162" spans="1:217" s="141" customFormat="1" ht="56.5" x14ac:dyDescent="1.05">
      <c r="A162" s="142">
        <v>26</v>
      </c>
      <c r="B162" s="185" t="s">
        <v>721</v>
      </c>
      <c r="C162" s="186"/>
      <c r="D162" s="186"/>
      <c r="E162" s="186"/>
      <c r="F162" s="187"/>
      <c r="G162" s="187"/>
      <c r="H162" s="187"/>
      <c r="I162" s="187"/>
      <c r="J162" s="187"/>
      <c r="K162" s="187"/>
      <c r="L162" s="188"/>
      <c r="M162" s="189"/>
      <c r="N162" s="189"/>
      <c r="O162" s="190"/>
      <c r="P162" s="188"/>
      <c r="Q162" s="189"/>
      <c r="R162" s="188"/>
      <c r="S162" s="188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8" t="s">
        <v>100</v>
      </c>
      <c r="AG162" s="146">
        <f t="shared" si="9"/>
        <v>0</v>
      </c>
      <c r="AH162" s="214" t="s">
        <v>213</v>
      </c>
    </row>
    <row r="163" spans="1:217" s="33" customFormat="1" ht="49.5" x14ac:dyDescent="0.95">
      <c r="A163" s="34">
        <v>27</v>
      </c>
      <c r="B163" s="198" t="s">
        <v>722</v>
      </c>
      <c r="C163" s="199"/>
      <c r="D163" s="199"/>
      <c r="E163" s="199"/>
      <c r="F163" s="200"/>
      <c r="G163" s="200"/>
      <c r="H163" s="200"/>
      <c r="I163" s="200"/>
      <c r="J163" s="200"/>
      <c r="K163" s="200"/>
      <c r="L163" s="201"/>
      <c r="M163" s="202"/>
      <c r="N163" s="202"/>
      <c r="O163" s="203"/>
      <c r="P163" s="201"/>
      <c r="Q163" s="202"/>
      <c r="R163" s="201"/>
      <c r="S163" s="201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1" t="s">
        <v>727</v>
      </c>
      <c r="AG163" s="32">
        <f t="shared" si="9"/>
        <v>0</v>
      </c>
      <c r="AH163" s="32" t="s">
        <v>214</v>
      </c>
    </row>
    <row r="164" spans="1:217" s="33" customFormat="1" ht="49.5" x14ac:dyDescent="0.95">
      <c r="A164" s="34">
        <v>26</v>
      </c>
      <c r="B164" s="198" t="s">
        <v>723</v>
      </c>
      <c r="C164" s="199"/>
      <c r="D164" s="199"/>
      <c r="E164" s="199"/>
      <c r="F164" s="200"/>
      <c r="G164" s="200"/>
      <c r="H164" s="200"/>
      <c r="I164" s="200"/>
      <c r="J164" s="200"/>
      <c r="K164" s="200"/>
      <c r="L164" s="201"/>
      <c r="M164" s="202"/>
      <c r="N164" s="202"/>
      <c r="O164" s="203"/>
      <c r="P164" s="201"/>
      <c r="Q164" s="202"/>
      <c r="R164" s="201"/>
      <c r="S164" s="201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1" t="s">
        <v>727</v>
      </c>
      <c r="AG164" s="32">
        <f t="shared" si="9"/>
        <v>0</v>
      </c>
      <c r="AH164" s="32" t="s">
        <v>214</v>
      </c>
    </row>
    <row r="165" spans="1:217" s="141" customFormat="1" ht="56.5" x14ac:dyDescent="1.05">
      <c r="A165" s="142">
        <v>27</v>
      </c>
      <c r="B165" s="185" t="s">
        <v>724</v>
      </c>
      <c r="C165" s="186"/>
      <c r="D165" s="186"/>
      <c r="E165" s="186"/>
      <c r="F165" s="187"/>
      <c r="G165" s="187"/>
      <c r="H165" s="187"/>
      <c r="I165" s="187"/>
      <c r="J165" s="187"/>
      <c r="K165" s="187"/>
      <c r="L165" s="188"/>
      <c r="M165" s="189"/>
      <c r="N165" s="189"/>
      <c r="O165" s="190"/>
      <c r="P165" s="188"/>
      <c r="Q165" s="189"/>
      <c r="R165" s="188"/>
      <c r="S165" s="188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8" t="s">
        <v>100</v>
      </c>
      <c r="AG165" s="146">
        <f t="shared" si="9"/>
        <v>0</v>
      </c>
      <c r="AH165" s="214" t="s">
        <v>213</v>
      </c>
    </row>
    <row r="166" spans="1:217" s="33" customFormat="1" ht="49.5" x14ac:dyDescent="0.95">
      <c r="A166" s="34">
        <v>28</v>
      </c>
      <c r="B166" s="198" t="s">
        <v>725</v>
      </c>
      <c r="C166" s="199"/>
      <c r="D166" s="199"/>
      <c r="E166" s="199"/>
      <c r="F166" s="200">
        <v>7</v>
      </c>
      <c r="G166" s="200">
        <v>12</v>
      </c>
      <c r="H166" s="200">
        <v>14</v>
      </c>
      <c r="I166" s="200">
        <v>17</v>
      </c>
      <c r="J166" s="200"/>
      <c r="K166" s="200"/>
      <c r="L166" s="201"/>
      <c r="M166" s="202"/>
      <c r="N166" s="202"/>
      <c r="O166" s="203"/>
      <c r="P166" s="201"/>
      <c r="Q166" s="202"/>
      <c r="R166" s="201"/>
      <c r="S166" s="201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1" t="s">
        <v>107</v>
      </c>
      <c r="AG166" s="32">
        <f t="shared" si="9"/>
        <v>0</v>
      </c>
      <c r="AH166" s="32" t="s">
        <v>214</v>
      </c>
    </row>
    <row r="167" spans="1:217" s="33" customFormat="1" ht="50" thickBot="1" x14ac:dyDescent="1">
      <c r="A167" s="34">
        <v>28</v>
      </c>
      <c r="B167" s="198" t="s">
        <v>726</v>
      </c>
      <c r="C167" s="199"/>
      <c r="D167" s="199"/>
      <c r="E167" s="199"/>
      <c r="F167" s="200">
        <v>7</v>
      </c>
      <c r="G167" s="200">
        <v>12</v>
      </c>
      <c r="H167" s="200">
        <v>14</v>
      </c>
      <c r="I167" s="200">
        <v>17</v>
      </c>
      <c r="J167" s="200"/>
      <c r="K167" s="200"/>
      <c r="L167" s="201"/>
      <c r="M167" s="202"/>
      <c r="N167" s="202"/>
      <c r="O167" s="203"/>
      <c r="P167" s="201"/>
      <c r="Q167" s="202"/>
      <c r="R167" s="201"/>
      <c r="S167" s="201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1" t="s">
        <v>107</v>
      </c>
      <c r="AG167" s="32">
        <f t="shared" si="9"/>
        <v>0</v>
      </c>
      <c r="AH167" s="32" t="s">
        <v>214</v>
      </c>
    </row>
    <row r="168" spans="1:217" s="67" customFormat="1" ht="50.5" thickTop="1" thickBot="1" x14ac:dyDescent="1">
      <c r="A168" s="317" t="s">
        <v>22</v>
      </c>
      <c r="B168" s="318"/>
      <c r="C168" s="57"/>
      <c r="D168" s="58"/>
      <c r="E168" s="59"/>
      <c r="F168" s="60"/>
      <c r="G168" s="61"/>
      <c r="H168" s="61"/>
      <c r="I168" s="61"/>
      <c r="J168" s="61"/>
      <c r="K168" s="62"/>
      <c r="L168" s="63">
        <f t="shared" ref="L168:AD168" si="10">SUM(L137:L167)</f>
        <v>0</v>
      </c>
      <c r="M168" s="64">
        <f t="shared" si="10"/>
        <v>0</v>
      </c>
      <c r="N168" s="65">
        <f t="shared" si="10"/>
        <v>0</v>
      </c>
      <c r="O168" s="65">
        <f t="shared" si="10"/>
        <v>0</v>
      </c>
      <c r="P168" s="63">
        <f t="shared" si="10"/>
        <v>0</v>
      </c>
      <c r="Q168" s="64">
        <f t="shared" si="10"/>
        <v>0</v>
      </c>
      <c r="R168" s="63">
        <f t="shared" si="10"/>
        <v>0</v>
      </c>
      <c r="S168" s="63">
        <f t="shared" si="10"/>
        <v>0</v>
      </c>
      <c r="T168" s="64">
        <f t="shared" si="10"/>
        <v>0</v>
      </c>
      <c r="U168" s="64">
        <f t="shared" si="10"/>
        <v>0</v>
      </c>
      <c r="V168" s="64">
        <f t="shared" si="10"/>
        <v>0</v>
      </c>
      <c r="W168" s="64">
        <f t="shared" si="10"/>
        <v>0</v>
      </c>
      <c r="X168" s="64">
        <f t="shared" si="10"/>
        <v>0</v>
      </c>
      <c r="Y168" s="66">
        <f t="shared" si="10"/>
        <v>0</v>
      </c>
      <c r="Z168" s="66">
        <f t="shared" si="10"/>
        <v>0</v>
      </c>
      <c r="AA168" s="66">
        <f t="shared" si="10"/>
        <v>0</v>
      </c>
      <c r="AB168" s="64">
        <f t="shared" si="10"/>
        <v>0</v>
      </c>
      <c r="AC168" s="64">
        <f t="shared" si="10"/>
        <v>0</v>
      </c>
      <c r="AD168" s="64">
        <f t="shared" si="10"/>
        <v>0</v>
      </c>
      <c r="AE168" s="63">
        <f>SUM(AE136:AE167)</f>
        <v>0</v>
      </c>
      <c r="AF168" s="63"/>
      <c r="AG168" s="32"/>
      <c r="AH168" s="32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</row>
    <row r="169" spans="1:217" s="67" customFormat="1" ht="47.25" customHeight="1" thickTop="1" thickBot="1" x14ac:dyDescent="1">
      <c r="A169" s="319"/>
      <c r="B169" s="320"/>
      <c r="C169" s="68"/>
      <c r="D169" s="69"/>
      <c r="E169" s="70"/>
      <c r="F169" s="323"/>
      <c r="G169" s="324"/>
      <c r="H169" s="324"/>
      <c r="I169" s="324"/>
      <c r="J169" s="324"/>
      <c r="K169" s="69"/>
      <c r="L169" s="292" t="s">
        <v>30</v>
      </c>
      <c r="M169" s="294" t="s">
        <v>46</v>
      </c>
      <c r="N169" s="292" t="s">
        <v>333</v>
      </c>
      <c r="O169" s="294" t="s">
        <v>48</v>
      </c>
      <c r="P169" s="294" t="s">
        <v>35</v>
      </c>
      <c r="Q169" s="331" t="s">
        <v>28</v>
      </c>
      <c r="R169" s="294" t="s">
        <v>53</v>
      </c>
      <c r="S169" s="294" t="s">
        <v>57</v>
      </c>
      <c r="T169" s="294" t="s">
        <v>58</v>
      </c>
      <c r="U169" s="294" t="s">
        <v>313</v>
      </c>
      <c r="V169" s="294" t="s">
        <v>480</v>
      </c>
      <c r="W169" s="294" t="s">
        <v>193</v>
      </c>
      <c r="X169" s="292" t="s">
        <v>168</v>
      </c>
      <c r="Y169" s="294" t="s">
        <v>140</v>
      </c>
      <c r="Z169" s="292" t="s">
        <v>33</v>
      </c>
      <c r="AA169" s="294" t="s">
        <v>141</v>
      </c>
      <c r="AB169" s="294" t="s">
        <v>199</v>
      </c>
      <c r="AC169" s="294" t="s">
        <v>535</v>
      </c>
      <c r="AD169" s="294" t="s">
        <v>554</v>
      </c>
      <c r="AE169" s="329"/>
      <c r="AF169" s="294" t="s">
        <v>23</v>
      </c>
      <c r="AG169" s="32"/>
      <c r="AH169" s="32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</row>
    <row r="170" spans="1:217" s="67" customFormat="1" ht="179.25" customHeight="1" thickTop="1" x14ac:dyDescent="0.95">
      <c r="A170" s="319"/>
      <c r="B170" s="320"/>
      <c r="C170" s="68"/>
      <c r="D170" s="69"/>
      <c r="E170" s="70"/>
      <c r="F170" s="71"/>
      <c r="G170" s="325"/>
      <c r="H170" s="325"/>
      <c r="I170" s="325"/>
      <c r="J170" s="325"/>
      <c r="K170" s="70"/>
      <c r="L170" s="293"/>
      <c r="M170" s="295"/>
      <c r="N170" s="293"/>
      <c r="O170" s="295"/>
      <c r="P170" s="295"/>
      <c r="Q170" s="332"/>
      <c r="R170" s="295"/>
      <c r="S170" s="295"/>
      <c r="T170" s="295"/>
      <c r="U170" s="295"/>
      <c r="V170" s="295"/>
      <c r="W170" s="295"/>
      <c r="X170" s="293"/>
      <c r="Y170" s="295"/>
      <c r="Z170" s="293"/>
      <c r="AA170" s="295"/>
      <c r="AB170" s="295"/>
      <c r="AC170" s="295"/>
      <c r="AD170" s="295"/>
      <c r="AE170" s="330"/>
      <c r="AF170" s="295"/>
      <c r="AG170" s="32"/>
      <c r="AH170" s="32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</row>
    <row r="171" spans="1:217" s="67" customFormat="1" ht="49.5" x14ac:dyDescent="0.95">
      <c r="A171" s="321"/>
      <c r="B171" s="322"/>
      <c r="C171" s="72"/>
      <c r="D171" s="73"/>
      <c r="E171" s="74"/>
      <c r="F171" s="326"/>
      <c r="G171" s="327"/>
      <c r="H171" s="327"/>
      <c r="I171" s="327"/>
      <c r="J171" s="327"/>
      <c r="K171" s="328"/>
      <c r="L171" s="75">
        <f>L168*3200</f>
        <v>0</v>
      </c>
      <c r="M171" s="76">
        <f>M168*4000</f>
        <v>0</v>
      </c>
      <c r="N171" s="75">
        <f>N168*7200</f>
        <v>0</v>
      </c>
      <c r="O171" s="77">
        <f>O168*38400</f>
        <v>0</v>
      </c>
      <c r="P171" s="75">
        <f>P168*68000</f>
        <v>0</v>
      </c>
      <c r="Q171" s="78">
        <f>Q168*84000</f>
        <v>0</v>
      </c>
      <c r="R171" s="75">
        <f>R168*76000</f>
        <v>0</v>
      </c>
      <c r="S171" s="76">
        <f>S168*84000</f>
        <v>0</v>
      </c>
      <c r="T171" s="76">
        <f>T168*80000</f>
        <v>0</v>
      </c>
      <c r="U171" s="76">
        <f>U168*8000</f>
        <v>0</v>
      </c>
      <c r="V171" s="76">
        <f>V168*19200</f>
        <v>0</v>
      </c>
      <c r="W171" s="76">
        <f>W168*6400</f>
        <v>0</v>
      </c>
      <c r="X171" s="79">
        <f>X168*5600</f>
        <v>0</v>
      </c>
      <c r="Y171" s="76">
        <f>Y168*8000</f>
        <v>0</v>
      </c>
      <c r="Z171" s="79">
        <f>Z168*6500</f>
        <v>0</v>
      </c>
      <c r="AA171" s="76">
        <f>AA168*6000</f>
        <v>0</v>
      </c>
      <c r="AB171" s="76"/>
      <c r="AC171" s="76"/>
      <c r="AD171" s="75"/>
      <c r="AE171" s="80"/>
      <c r="AF171" s="75">
        <f>SUM(L171:AD171)</f>
        <v>0</v>
      </c>
      <c r="AG171" s="32"/>
      <c r="AH171" s="82"/>
    </row>
    <row r="173" spans="1:217" s="8" customFormat="1" ht="49.5" x14ac:dyDescent="0.95">
      <c r="A173" s="298" t="s">
        <v>0</v>
      </c>
      <c r="B173" s="298"/>
      <c r="C173" s="1" t="s">
        <v>1</v>
      </c>
      <c r="D173" s="1" t="s">
        <v>2</v>
      </c>
      <c r="E173" s="1"/>
      <c r="F173" s="1"/>
      <c r="G173" s="1"/>
      <c r="H173" s="1"/>
      <c r="I173" s="1"/>
      <c r="J173" s="1"/>
      <c r="K173" s="1"/>
      <c r="L173" s="2"/>
      <c r="M173" s="3"/>
      <c r="N173" s="4"/>
      <c r="O173" s="5"/>
      <c r="P173" s="2"/>
      <c r="Q173" s="3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5"/>
      <c r="AG173" s="6"/>
      <c r="AH173" s="6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</row>
    <row r="174" spans="1:217" s="8" customFormat="1" ht="50.5" x14ac:dyDescent="0.95">
      <c r="A174" s="298" t="s">
        <v>3</v>
      </c>
      <c r="B174" s="298"/>
      <c r="C174" s="1" t="s">
        <v>1</v>
      </c>
      <c r="D174" s="83" t="s">
        <v>24</v>
      </c>
      <c r="E174" s="1"/>
      <c r="F174" s="1"/>
      <c r="G174" s="1"/>
      <c r="H174" s="1"/>
      <c r="I174" s="298" t="s">
        <v>695</v>
      </c>
      <c r="J174" s="298"/>
      <c r="K174" s="298"/>
      <c r="L174" s="298"/>
      <c r="M174" s="298"/>
      <c r="N174" s="298"/>
      <c r="O174" s="298"/>
      <c r="P174" s="298"/>
      <c r="Q174" s="298"/>
      <c r="R174" s="298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6"/>
      <c r="AH174" s="6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</row>
    <row r="175" spans="1:217" s="8" customFormat="1" ht="50.5" x14ac:dyDescent="0.95">
      <c r="A175" s="299" t="s">
        <v>4</v>
      </c>
      <c r="B175" s="299"/>
      <c r="C175" s="1" t="s">
        <v>1</v>
      </c>
      <c r="D175" s="84" t="s">
        <v>49</v>
      </c>
      <c r="E175" s="9"/>
      <c r="F175" s="1"/>
      <c r="G175" s="9"/>
      <c r="H175" s="9"/>
      <c r="I175" s="10"/>
      <c r="J175" s="10"/>
      <c r="K175" s="10"/>
      <c r="L175" s="11"/>
      <c r="M175" s="3"/>
      <c r="N175" s="4"/>
      <c r="O175" s="11"/>
      <c r="P175" s="11"/>
      <c r="Q175" s="3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5"/>
      <c r="AG175" s="6"/>
      <c r="AH175" s="6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</row>
    <row r="176" spans="1:217" s="15" customFormat="1" ht="49.5" x14ac:dyDescent="0.95">
      <c r="A176" s="300" t="s">
        <v>5</v>
      </c>
      <c r="B176" s="300" t="s">
        <v>6</v>
      </c>
      <c r="C176" s="303" t="s">
        <v>7</v>
      </c>
      <c r="D176" s="304"/>
      <c r="E176" s="12" t="s">
        <v>8</v>
      </c>
      <c r="F176" s="305" t="s">
        <v>9</v>
      </c>
      <c r="G176" s="306"/>
      <c r="H176" s="306"/>
      <c r="I176" s="306"/>
      <c r="J176" s="306"/>
      <c r="K176" s="307"/>
      <c r="L176" s="308" t="s">
        <v>10</v>
      </c>
      <c r="M176" s="309"/>
      <c r="N176" s="309"/>
      <c r="O176" s="309"/>
      <c r="P176" s="309"/>
      <c r="Q176" s="309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  <c r="AD176" s="309"/>
      <c r="AE176" s="296" t="s">
        <v>11</v>
      </c>
      <c r="AF176" s="296" t="s">
        <v>12</v>
      </c>
      <c r="AG176" s="13"/>
      <c r="AH176" s="13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</row>
    <row r="177" spans="1:217" s="15" customFormat="1" ht="45.75" customHeight="1" x14ac:dyDescent="0.95">
      <c r="A177" s="301"/>
      <c r="B177" s="301"/>
      <c r="C177" s="300" t="s">
        <v>13</v>
      </c>
      <c r="D177" s="300" t="s">
        <v>14</v>
      </c>
      <c r="E177" s="301" t="s">
        <v>15</v>
      </c>
      <c r="F177" s="311" t="s">
        <v>16</v>
      </c>
      <c r="G177" s="312"/>
      <c r="H177" s="312"/>
      <c r="I177" s="312"/>
      <c r="J177" s="312"/>
      <c r="K177" s="313"/>
      <c r="L177" s="296" t="s">
        <v>17</v>
      </c>
      <c r="M177" s="296" t="s">
        <v>45</v>
      </c>
      <c r="N177" s="296" t="s">
        <v>845</v>
      </c>
      <c r="O177" s="296" t="s">
        <v>47</v>
      </c>
      <c r="P177" s="296" t="s">
        <v>18</v>
      </c>
      <c r="Q177" s="316" t="s">
        <v>31</v>
      </c>
      <c r="R177" s="296" t="s">
        <v>54</v>
      </c>
      <c r="S177" s="314" t="s">
        <v>56</v>
      </c>
      <c r="T177" s="314" t="s">
        <v>59</v>
      </c>
      <c r="U177" s="296" t="s">
        <v>312</v>
      </c>
      <c r="V177" s="296" t="s">
        <v>501</v>
      </c>
      <c r="W177" s="296" t="s">
        <v>326</v>
      </c>
      <c r="X177" s="296" t="s">
        <v>136</v>
      </c>
      <c r="Y177" s="296" t="s">
        <v>139</v>
      </c>
      <c r="Z177" s="296" t="s">
        <v>32</v>
      </c>
      <c r="AA177" s="296" t="s">
        <v>537</v>
      </c>
      <c r="AB177" s="296" t="s">
        <v>111</v>
      </c>
      <c r="AC177" s="296" t="s">
        <v>535</v>
      </c>
      <c r="AD177" s="296" t="s">
        <v>66</v>
      </c>
      <c r="AE177" s="310"/>
      <c r="AF177" s="310"/>
      <c r="AG177" s="13"/>
      <c r="AH177" s="13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</row>
    <row r="178" spans="1:217" s="15" customFormat="1" ht="139.5" customHeight="1" x14ac:dyDescent="0.95">
      <c r="A178" s="302"/>
      <c r="B178" s="302"/>
      <c r="C178" s="302"/>
      <c r="D178" s="302"/>
      <c r="E178" s="302"/>
      <c r="F178" s="16" t="s">
        <v>20</v>
      </c>
      <c r="G178" s="16" t="s">
        <v>21</v>
      </c>
      <c r="H178" s="16" t="s">
        <v>20</v>
      </c>
      <c r="I178" s="16" t="s">
        <v>21</v>
      </c>
      <c r="J178" s="16" t="s">
        <v>20</v>
      </c>
      <c r="K178" s="16" t="s">
        <v>21</v>
      </c>
      <c r="L178" s="297"/>
      <c r="M178" s="297"/>
      <c r="N178" s="297"/>
      <c r="O178" s="297"/>
      <c r="P178" s="297"/>
      <c r="Q178" s="316"/>
      <c r="R178" s="297"/>
      <c r="S178" s="315"/>
      <c r="T178" s="315"/>
      <c r="U178" s="297"/>
      <c r="V178" s="297"/>
      <c r="W178" s="297"/>
      <c r="X178" s="297"/>
      <c r="Y178" s="297"/>
      <c r="Z178" s="297"/>
      <c r="AA178" s="297"/>
      <c r="AB178" s="297"/>
      <c r="AC178" s="297"/>
      <c r="AD178" s="297"/>
      <c r="AE178" s="297"/>
      <c r="AF178" s="297"/>
      <c r="AG178" s="13"/>
      <c r="AH178" s="13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</row>
    <row r="179" spans="1:217" s="15" customFormat="1" ht="49.5" customHeight="1" x14ac:dyDescent="0.95">
      <c r="A179" s="17"/>
      <c r="B179" s="18"/>
      <c r="C179" s="18"/>
      <c r="D179" s="17"/>
      <c r="E179" s="17"/>
      <c r="F179" s="19"/>
      <c r="G179" s="19"/>
      <c r="H179" s="19"/>
      <c r="I179" s="19"/>
      <c r="J179" s="19"/>
      <c r="K179" s="19"/>
      <c r="L179" s="20">
        <v>3200</v>
      </c>
      <c r="M179" s="21">
        <v>4000</v>
      </c>
      <c r="N179" s="20">
        <v>4800</v>
      </c>
      <c r="O179" s="20">
        <v>38400</v>
      </c>
      <c r="P179" s="20">
        <v>68000</v>
      </c>
      <c r="Q179" s="21">
        <v>84000</v>
      </c>
      <c r="R179" s="20">
        <v>76000</v>
      </c>
      <c r="S179" s="21">
        <v>84000</v>
      </c>
      <c r="T179" s="21">
        <v>80000</v>
      </c>
      <c r="U179" s="21">
        <v>8000</v>
      </c>
      <c r="V179" s="21">
        <v>33600</v>
      </c>
      <c r="W179" s="21">
        <v>7200</v>
      </c>
      <c r="X179" s="22">
        <v>9000</v>
      </c>
      <c r="Y179" s="21">
        <v>6000</v>
      </c>
      <c r="Z179" s="22">
        <v>6500</v>
      </c>
      <c r="AA179" s="21">
        <v>56800</v>
      </c>
      <c r="AB179" s="21">
        <v>84000</v>
      </c>
      <c r="AC179" s="21">
        <v>76000</v>
      </c>
      <c r="AD179" s="20">
        <v>76000</v>
      </c>
      <c r="AE179" s="23"/>
      <c r="AF179" s="17"/>
      <c r="AG179" s="13"/>
      <c r="AH179" s="13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</row>
    <row r="180" spans="1:217" s="33" customFormat="1" ht="49.5" x14ac:dyDescent="0.95">
      <c r="A180" s="34">
        <v>1</v>
      </c>
      <c r="B180" s="25" t="s">
        <v>696</v>
      </c>
      <c r="C180" s="35"/>
      <c r="D180" s="35"/>
      <c r="E180" s="35"/>
      <c r="F180" s="36"/>
      <c r="G180" s="36"/>
      <c r="H180" s="36"/>
      <c r="I180" s="36"/>
      <c r="J180" s="36"/>
      <c r="K180" s="36"/>
      <c r="L180" s="37"/>
      <c r="M180" s="38"/>
      <c r="N180" s="38"/>
      <c r="O180" s="204"/>
      <c r="P180" s="37"/>
      <c r="Q180" s="38"/>
      <c r="R180" s="37"/>
      <c r="S180" s="37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7" t="s">
        <v>100</v>
      </c>
      <c r="AG180" s="32">
        <f>D180-C180</f>
        <v>0</v>
      </c>
      <c r="AH180" s="213" t="s">
        <v>213</v>
      </c>
    </row>
    <row r="181" spans="1:217" s="33" customFormat="1" ht="49.5" x14ac:dyDescent="0.95">
      <c r="A181" s="34">
        <v>2</v>
      </c>
      <c r="B181" s="25" t="s">
        <v>697</v>
      </c>
      <c r="C181" s="35"/>
      <c r="D181" s="35"/>
      <c r="E181" s="35"/>
      <c r="F181" s="36"/>
      <c r="G181" s="36"/>
      <c r="H181" s="36"/>
      <c r="I181" s="36"/>
      <c r="J181" s="36"/>
      <c r="K181" s="36"/>
      <c r="L181" s="37"/>
      <c r="M181" s="38"/>
      <c r="N181" s="38"/>
      <c r="O181" s="204"/>
      <c r="P181" s="37"/>
      <c r="Q181" s="38"/>
      <c r="R181" s="37"/>
      <c r="S181" s="37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7" t="s">
        <v>100</v>
      </c>
      <c r="AG181" s="32">
        <f t="shared" ref="AG181:AG182" si="11">D181-C181</f>
        <v>0</v>
      </c>
      <c r="AH181" s="213" t="s">
        <v>213</v>
      </c>
    </row>
    <row r="182" spans="1:217" s="33" customFormat="1" ht="49.5" x14ac:dyDescent="0.95">
      <c r="A182" s="34">
        <v>3</v>
      </c>
      <c r="B182" s="25" t="s">
        <v>698</v>
      </c>
      <c r="C182" s="35"/>
      <c r="D182" s="35"/>
      <c r="E182" s="35"/>
      <c r="F182" s="36"/>
      <c r="G182" s="36"/>
      <c r="H182" s="36"/>
      <c r="I182" s="36"/>
      <c r="J182" s="36"/>
      <c r="K182" s="36"/>
      <c r="L182" s="37"/>
      <c r="M182" s="38"/>
      <c r="N182" s="38"/>
      <c r="O182" s="204"/>
      <c r="P182" s="37"/>
      <c r="Q182" s="38"/>
      <c r="R182" s="37"/>
      <c r="S182" s="37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7" t="s">
        <v>100</v>
      </c>
      <c r="AG182" s="32">
        <f t="shared" si="11"/>
        <v>0</v>
      </c>
      <c r="AH182" s="213" t="s">
        <v>213</v>
      </c>
    </row>
    <row r="183" spans="1:217" s="33" customFormat="1" ht="100" customHeight="1" x14ac:dyDescent="0.95">
      <c r="A183" s="34">
        <v>4</v>
      </c>
      <c r="B183" s="39" t="s">
        <v>699</v>
      </c>
      <c r="C183" s="34">
        <v>284971</v>
      </c>
      <c r="D183" s="34">
        <v>285102</v>
      </c>
      <c r="E183" s="34"/>
      <c r="F183" s="41">
        <v>7</v>
      </c>
      <c r="G183" s="41">
        <v>12</v>
      </c>
      <c r="H183" s="41">
        <v>13</v>
      </c>
      <c r="I183" s="41">
        <v>17</v>
      </c>
      <c r="J183" s="41"/>
      <c r="K183" s="41"/>
      <c r="L183" s="42"/>
      <c r="M183" s="43"/>
      <c r="N183" s="43"/>
      <c r="O183" s="44"/>
      <c r="P183" s="42"/>
      <c r="Q183" s="43"/>
      <c r="R183" s="42"/>
      <c r="S183" s="42"/>
      <c r="T183" s="43"/>
      <c r="U183" s="43"/>
      <c r="V183" s="43"/>
      <c r="W183" s="43"/>
      <c r="X183" s="43"/>
      <c r="Y183" s="43"/>
      <c r="Z183" s="44">
        <v>20.440000000000001</v>
      </c>
      <c r="AA183" s="43"/>
      <c r="AB183" s="43"/>
      <c r="AC183" s="43"/>
      <c r="AD183" s="43"/>
      <c r="AE183" s="43"/>
      <c r="AF183" s="42" t="s">
        <v>750</v>
      </c>
      <c r="AG183" s="32">
        <f t="shared" ref="AG183:AG210" si="12">D183-C183</f>
        <v>131</v>
      </c>
      <c r="AH183" s="32">
        <v>131</v>
      </c>
    </row>
    <row r="184" spans="1:217" s="33" customFormat="1" ht="100" customHeight="1" x14ac:dyDescent="0.95">
      <c r="A184" s="34">
        <v>5</v>
      </c>
      <c r="B184" s="39" t="s">
        <v>700</v>
      </c>
      <c r="C184" s="34">
        <v>285102</v>
      </c>
      <c r="D184" s="40">
        <v>285221</v>
      </c>
      <c r="E184" s="34"/>
      <c r="F184" s="41">
        <v>7</v>
      </c>
      <c r="G184" s="41">
        <v>12</v>
      </c>
      <c r="H184" s="41">
        <v>13</v>
      </c>
      <c r="I184" s="41">
        <v>17</v>
      </c>
      <c r="J184" s="41"/>
      <c r="K184" s="41"/>
      <c r="L184" s="42"/>
      <c r="M184" s="43"/>
      <c r="N184" s="43"/>
      <c r="O184" s="43"/>
      <c r="P184" s="42"/>
      <c r="Q184" s="43"/>
      <c r="R184" s="42"/>
      <c r="S184" s="42"/>
      <c r="T184" s="43"/>
      <c r="U184" s="43"/>
      <c r="V184" s="43"/>
      <c r="W184" s="43"/>
      <c r="X184" s="43"/>
      <c r="Y184" s="44">
        <v>23.18</v>
      </c>
      <c r="Z184" s="44">
        <v>20.78</v>
      </c>
      <c r="AA184" s="43"/>
      <c r="AB184" s="43"/>
      <c r="AC184" s="43"/>
      <c r="AD184" s="43"/>
      <c r="AE184" s="43"/>
      <c r="AF184" s="42" t="s">
        <v>756</v>
      </c>
      <c r="AG184" s="32">
        <f t="shared" si="12"/>
        <v>119</v>
      </c>
      <c r="AH184" s="32">
        <v>119</v>
      </c>
    </row>
    <row r="185" spans="1:217" s="33" customFormat="1" ht="100" customHeight="1" x14ac:dyDescent="0.95">
      <c r="A185" s="34">
        <v>6</v>
      </c>
      <c r="B185" s="39" t="s">
        <v>701</v>
      </c>
      <c r="C185" s="40">
        <v>285221</v>
      </c>
      <c r="D185" s="40">
        <v>285353</v>
      </c>
      <c r="E185" s="34"/>
      <c r="F185" s="41">
        <v>7</v>
      </c>
      <c r="G185" s="41">
        <v>12</v>
      </c>
      <c r="H185" s="41">
        <v>13</v>
      </c>
      <c r="I185" s="41">
        <v>17</v>
      </c>
      <c r="J185" s="41"/>
      <c r="K185" s="41"/>
      <c r="L185" s="42"/>
      <c r="M185" s="43"/>
      <c r="N185" s="43"/>
      <c r="O185" s="43"/>
      <c r="P185" s="42"/>
      <c r="Q185" s="43"/>
      <c r="R185" s="42"/>
      <c r="S185" s="42"/>
      <c r="T185" s="43"/>
      <c r="U185" s="43"/>
      <c r="V185" s="43"/>
      <c r="W185" s="43"/>
      <c r="X185" s="44"/>
      <c r="Y185" s="44">
        <v>19.8</v>
      </c>
      <c r="Z185" s="44">
        <v>37.15</v>
      </c>
      <c r="AA185" s="44"/>
      <c r="AB185" s="43"/>
      <c r="AC185" s="43"/>
      <c r="AD185" s="43"/>
      <c r="AE185" s="43"/>
      <c r="AF185" s="42" t="s">
        <v>761</v>
      </c>
      <c r="AG185" s="32">
        <f t="shared" si="12"/>
        <v>132</v>
      </c>
      <c r="AH185" s="32">
        <v>132</v>
      </c>
    </row>
    <row r="186" spans="1:217" s="33" customFormat="1" ht="100" customHeight="1" x14ac:dyDescent="0.95">
      <c r="A186" s="34">
        <v>7</v>
      </c>
      <c r="B186" s="39" t="s">
        <v>702</v>
      </c>
      <c r="C186" s="40">
        <v>285353</v>
      </c>
      <c r="D186" s="40">
        <v>285614</v>
      </c>
      <c r="E186" s="34"/>
      <c r="F186" s="41">
        <v>7</v>
      </c>
      <c r="G186" s="41">
        <v>12</v>
      </c>
      <c r="H186" s="41">
        <v>13</v>
      </c>
      <c r="I186" s="41">
        <v>17</v>
      </c>
      <c r="J186" s="41"/>
      <c r="K186" s="41"/>
      <c r="L186" s="42"/>
      <c r="M186" s="43"/>
      <c r="N186" s="43"/>
      <c r="O186" s="44"/>
      <c r="P186" s="42">
        <v>1</v>
      </c>
      <c r="Q186" s="43"/>
      <c r="R186" s="42"/>
      <c r="S186" s="42">
        <v>1</v>
      </c>
      <c r="T186" s="43"/>
      <c r="U186" s="43"/>
      <c r="V186" s="43"/>
      <c r="W186" s="43"/>
      <c r="X186" s="44"/>
      <c r="Y186" s="43"/>
      <c r="Z186" s="44">
        <v>11.02</v>
      </c>
      <c r="AA186" s="43"/>
      <c r="AB186" s="43"/>
      <c r="AC186" s="43"/>
      <c r="AD186" s="43"/>
      <c r="AE186" s="43"/>
      <c r="AF186" s="42" t="s">
        <v>766</v>
      </c>
      <c r="AG186" s="32">
        <f t="shared" si="12"/>
        <v>261</v>
      </c>
      <c r="AH186" s="32">
        <v>261</v>
      </c>
    </row>
    <row r="187" spans="1:217" s="33" customFormat="1" ht="49.5" x14ac:dyDescent="0.95">
      <c r="A187" s="34">
        <v>8</v>
      </c>
      <c r="B187" s="25" t="s">
        <v>703</v>
      </c>
      <c r="C187" s="35"/>
      <c r="D187" s="35"/>
      <c r="E187" s="35"/>
      <c r="F187" s="36"/>
      <c r="G187" s="36"/>
      <c r="H187" s="36"/>
      <c r="I187" s="36"/>
      <c r="J187" s="36"/>
      <c r="K187" s="36"/>
      <c r="L187" s="37"/>
      <c r="M187" s="38"/>
      <c r="N187" s="38"/>
      <c r="O187" s="204"/>
      <c r="P187" s="37"/>
      <c r="Q187" s="38"/>
      <c r="R187" s="37"/>
      <c r="S187" s="37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7" t="s">
        <v>100</v>
      </c>
      <c r="AG187" s="32">
        <f t="shared" si="12"/>
        <v>0</v>
      </c>
      <c r="AH187" s="213" t="s">
        <v>213</v>
      </c>
    </row>
    <row r="188" spans="1:217" s="33" customFormat="1" ht="100" customHeight="1" x14ac:dyDescent="0.95">
      <c r="A188" s="34">
        <v>9</v>
      </c>
      <c r="B188" s="39" t="s">
        <v>704</v>
      </c>
      <c r="C188" s="40">
        <v>285614</v>
      </c>
      <c r="D188" s="40">
        <v>285851</v>
      </c>
      <c r="E188" s="34"/>
      <c r="F188" s="41">
        <v>7</v>
      </c>
      <c r="G188" s="41">
        <v>12</v>
      </c>
      <c r="H188" s="41">
        <v>14</v>
      </c>
      <c r="I188" s="41">
        <v>17</v>
      </c>
      <c r="J188" s="41"/>
      <c r="K188" s="41"/>
      <c r="L188" s="42">
        <v>2</v>
      </c>
      <c r="M188" s="43"/>
      <c r="N188" s="43"/>
      <c r="O188" s="43"/>
      <c r="P188" s="42"/>
      <c r="Q188" s="43"/>
      <c r="R188" s="42"/>
      <c r="S188" s="42"/>
      <c r="T188" s="43"/>
      <c r="U188" s="43"/>
      <c r="V188" s="43"/>
      <c r="W188" s="43"/>
      <c r="X188" s="44"/>
      <c r="Y188" s="43"/>
      <c r="Z188" s="44"/>
      <c r="AA188" s="43"/>
      <c r="AB188" s="43"/>
      <c r="AC188" s="43"/>
      <c r="AD188" s="43"/>
      <c r="AE188" s="43"/>
      <c r="AF188" s="42" t="s">
        <v>773</v>
      </c>
      <c r="AG188" s="32">
        <f t="shared" si="12"/>
        <v>237</v>
      </c>
      <c r="AH188" s="32">
        <v>237</v>
      </c>
    </row>
    <row r="189" spans="1:217" s="33" customFormat="1" ht="100" customHeight="1" x14ac:dyDescent="0.95">
      <c r="A189" s="34">
        <v>10</v>
      </c>
      <c r="B189" s="39" t="s">
        <v>705</v>
      </c>
      <c r="C189" s="40">
        <v>285851</v>
      </c>
      <c r="D189" s="40">
        <v>285962</v>
      </c>
      <c r="E189" s="34"/>
      <c r="F189" s="41">
        <v>7</v>
      </c>
      <c r="G189" s="41">
        <v>12</v>
      </c>
      <c r="H189" s="41">
        <v>13</v>
      </c>
      <c r="I189" s="41">
        <v>17</v>
      </c>
      <c r="J189" s="41"/>
      <c r="K189" s="41"/>
      <c r="L189" s="42"/>
      <c r="M189" s="43"/>
      <c r="N189" s="44"/>
      <c r="O189" s="43"/>
      <c r="P189" s="42"/>
      <c r="Q189" s="43"/>
      <c r="R189" s="42"/>
      <c r="S189" s="42"/>
      <c r="T189" s="43"/>
      <c r="U189" s="43"/>
      <c r="V189" s="43"/>
      <c r="W189" s="43"/>
      <c r="X189" s="46"/>
      <c r="Y189" s="44">
        <v>20.059999999999999</v>
      </c>
      <c r="Z189" s="46">
        <v>9.85</v>
      </c>
      <c r="AA189" s="44"/>
      <c r="AB189" s="43"/>
      <c r="AC189" s="43"/>
      <c r="AD189" s="43"/>
      <c r="AE189" s="43"/>
      <c r="AF189" s="42" t="s">
        <v>778</v>
      </c>
      <c r="AG189" s="32">
        <f t="shared" si="12"/>
        <v>111</v>
      </c>
      <c r="AH189" s="32">
        <v>111</v>
      </c>
    </row>
    <row r="190" spans="1:217" s="33" customFormat="1" ht="100" customHeight="1" x14ac:dyDescent="0.95">
      <c r="A190" s="34">
        <v>11</v>
      </c>
      <c r="B190" s="39" t="s">
        <v>706</v>
      </c>
      <c r="C190" s="40">
        <v>285962</v>
      </c>
      <c r="D190" s="40">
        <v>286062</v>
      </c>
      <c r="E190" s="34"/>
      <c r="F190" s="41">
        <v>7</v>
      </c>
      <c r="G190" s="41">
        <v>12</v>
      </c>
      <c r="H190" s="41">
        <v>13</v>
      </c>
      <c r="I190" s="41">
        <v>17</v>
      </c>
      <c r="J190" s="41"/>
      <c r="K190" s="41"/>
      <c r="L190" s="42"/>
      <c r="M190" s="43"/>
      <c r="N190" s="44"/>
      <c r="O190" s="44"/>
      <c r="P190" s="42"/>
      <c r="Q190" s="43"/>
      <c r="R190" s="42"/>
      <c r="S190" s="42"/>
      <c r="T190" s="43"/>
      <c r="U190" s="43"/>
      <c r="V190" s="43"/>
      <c r="W190" s="43"/>
      <c r="X190" s="44"/>
      <c r="Y190" s="44">
        <v>26.95</v>
      </c>
      <c r="Z190" s="44">
        <v>25.02</v>
      </c>
      <c r="AA190" s="44"/>
      <c r="AB190" s="43"/>
      <c r="AC190" s="43"/>
      <c r="AD190" s="43"/>
      <c r="AE190" s="43"/>
      <c r="AF190" s="42" t="s">
        <v>783</v>
      </c>
      <c r="AG190" s="32">
        <f t="shared" si="12"/>
        <v>100</v>
      </c>
      <c r="AH190" s="32">
        <v>100</v>
      </c>
    </row>
    <row r="191" spans="1:217" s="33" customFormat="1" ht="100" customHeight="1" x14ac:dyDescent="0.95">
      <c r="A191" s="34">
        <v>12</v>
      </c>
      <c r="B191" s="39" t="s">
        <v>707</v>
      </c>
      <c r="C191" s="40">
        <v>286062</v>
      </c>
      <c r="D191" s="34">
        <v>286205</v>
      </c>
      <c r="E191" s="34"/>
      <c r="F191" s="41">
        <v>7</v>
      </c>
      <c r="G191" s="41">
        <v>12</v>
      </c>
      <c r="H191" s="41">
        <v>13</v>
      </c>
      <c r="I191" s="41">
        <v>17</v>
      </c>
      <c r="J191" s="41"/>
      <c r="K191" s="41"/>
      <c r="L191" s="42">
        <v>5</v>
      </c>
      <c r="M191" s="43"/>
      <c r="N191" s="47"/>
      <c r="O191" s="44"/>
      <c r="P191" s="42"/>
      <c r="Q191" s="43"/>
      <c r="R191" s="42"/>
      <c r="S191" s="42"/>
      <c r="T191" s="43"/>
      <c r="U191" s="43"/>
      <c r="V191" s="43"/>
      <c r="W191" s="43"/>
      <c r="X191" s="43"/>
      <c r="Y191" s="44">
        <v>19.37</v>
      </c>
      <c r="Z191" s="44">
        <v>22.37</v>
      </c>
      <c r="AA191" s="44"/>
      <c r="AB191" s="43"/>
      <c r="AC191" s="43"/>
      <c r="AD191" s="43"/>
      <c r="AE191" s="43"/>
      <c r="AF191" s="42" t="s">
        <v>793</v>
      </c>
      <c r="AG191" s="32">
        <f t="shared" si="12"/>
        <v>143</v>
      </c>
      <c r="AH191" s="32">
        <v>143</v>
      </c>
    </row>
    <row r="192" spans="1:217" s="33" customFormat="1" ht="100" customHeight="1" x14ac:dyDescent="0.95">
      <c r="A192" s="34">
        <v>13</v>
      </c>
      <c r="B192" s="39" t="s">
        <v>708</v>
      </c>
      <c r="C192" s="34">
        <v>286205</v>
      </c>
      <c r="D192" s="40">
        <v>286300</v>
      </c>
      <c r="E192" s="34"/>
      <c r="F192" s="41">
        <v>7</v>
      </c>
      <c r="G192" s="41">
        <v>12</v>
      </c>
      <c r="H192" s="41">
        <v>13</v>
      </c>
      <c r="I192" s="41">
        <v>17</v>
      </c>
      <c r="J192" s="41"/>
      <c r="K192" s="41"/>
      <c r="L192" s="42">
        <v>12</v>
      </c>
      <c r="M192" s="43"/>
      <c r="N192" s="43"/>
      <c r="O192" s="44"/>
      <c r="P192" s="42"/>
      <c r="Q192" s="43"/>
      <c r="R192" s="42"/>
      <c r="S192" s="42"/>
      <c r="T192" s="43"/>
      <c r="U192" s="43"/>
      <c r="V192" s="43"/>
      <c r="W192" s="43"/>
      <c r="X192" s="44"/>
      <c r="Y192" s="44"/>
      <c r="Z192" s="44"/>
      <c r="AA192" s="44"/>
      <c r="AB192" s="43"/>
      <c r="AC192" s="43"/>
      <c r="AD192" s="43"/>
      <c r="AE192" s="43"/>
      <c r="AF192" s="42" t="s">
        <v>366</v>
      </c>
      <c r="AG192" s="32">
        <f t="shared" si="12"/>
        <v>95</v>
      </c>
      <c r="AH192" s="32">
        <v>95</v>
      </c>
    </row>
    <row r="193" spans="1:34" s="33" customFormat="1" ht="100" customHeight="1" x14ac:dyDescent="0.95">
      <c r="A193" s="34">
        <v>14</v>
      </c>
      <c r="B193" s="39" t="s">
        <v>709</v>
      </c>
      <c r="C193" s="40">
        <v>286300</v>
      </c>
      <c r="D193" s="34">
        <v>286365</v>
      </c>
      <c r="E193" s="34"/>
      <c r="F193" s="41">
        <v>7</v>
      </c>
      <c r="G193" s="41">
        <v>12</v>
      </c>
      <c r="H193" s="41">
        <v>13</v>
      </c>
      <c r="I193" s="41">
        <v>17</v>
      </c>
      <c r="J193" s="41"/>
      <c r="K193" s="41"/>
      <c r="L193" s="42"/>
      <c r="M193" s="42"/>
      <c r="N193" s="43"/>
      <c r="O193" s="44"/>
      <c r="P193" s="42"/>
      <c r="Q193" s="43"/>
      <c r="R193" s="42"/>
      <c r="S193" s="42"/>
      <c r="T193" s="43"/>
      <c r="U193" s="43"/>
      <c r="V193" s="43"/>
      <c r="W193" s="43"/>
      <c r="X193" s="43"/>
      <c r="Y193" s="44">
        <v>15.84</v>
      </c>
      <c r="Z193" s="44">
        <v>11.94</v>
      </c>
      <c r="AA193" s="43"/>
      <c r="AB193" s="43"/>
      <c r="AC193" s="43"/>
      <c r="AD193" s="43"/>
      <c r="AE193" s="43"/>
      <c r="AF193" s="42" t="s">
        <v>799</v>
      </c>
      <c r="AG193" s="32">
        <f t="shared" si="12"/>
        <v>65</v>
      </c>
      <c r="AH193" s="32">
        <v>65</v>
      </c>
    </row>
    <row r="194" spans="1:34" s="33" customFormat="1" ht="100" customHeight="1" x14ac:dyDescent="0.95">
      <c r="A194" s="34">
        <v>15</v>
      </c>
      <c r="B194" s="45" t="s">
        <v>710</v>
      </c>
      <c r="C194" s="34">
        <v>286365</v>
      </c>
      <c r="D194" s="34">
        <v>286499</v>
      </c>
      <c r="E194" s="34"/>
      <c r="F194" s="41">
        <v>7</v>
      </c>
      <c r="G194" s="41">
        <v>12</v>
      </c>
      <c r="H194" s="41">
        <v>13</v>
      </c>
      <c r="I194" s="41">
        <v>17</v>
      </c>
      <c r="J194" s="41"/>
      <c r="K194" s="41"/>
      <c r="L194" s="42"/>
      <c r="M194" s="43"/>
      <c r="N194" s="43"/>
      <c r="O194" s="44"/>
      <c r="P194" s="42"/>
      <c r="Q194" s="43"/>
      <c r="R194" s="42"/>
      <c r="S194" s="42"/>
      <c r="T194" s="43"/>
      <c r="U194" s="43"/>
      <c r="V194" s="43"/>
      <c r="W194" s="43">
        <v>7</v>
      </c>
      <c r="X194" s="44"/>
      <c r="Y194" s="44"/>
      <c r="Z194" s="44"/>
      <c r="AA194" s="44"/>
      <c r="AB194" s="43"/>
      <c r="AC194" s="43"/>
      <c r="AD194" s="43"/>
      <c r="AE194" s="43"/>
      <c r="AF194" s="42" t="s">
        <v>359</v>
      </c>
      <c r="AG194" s="32">
        <f t="shared" si="12"/>
        <v>134</v>
      </c>
      <c r="AH194" s="32">
        <v>134</v>
      </c>
    </row>
    <row r="195" spans="1:34" s="33" customFormat="1" ht="100" customHeight="1" x14ac:dyDescent="0.95">
      <c r="A195" s="34">
        <v>16</v>
      </c>
      <c r="B195" s="45" t="s">
        <v>711</v>
      </c>
      <c r="C195" s="34">
        <v>286499</v>
      </c>
      <c r="D195" s="34">
        <v>286742</v>
      </c>
      <c r="E195" s="34"/>
      <c r="F195" s="41">
        <v>7</v>
      </c>
      <c r="G195" s="41">
        <v>12</v>
      </c>
      <c r="H195" s="41">
        <v>13</v>
      </c>
      <c r="I195" s="41">
        <v>17</v>
      </c>
      <c r="J195" s="41"/>
      <c r="K195" s="41"/>
      <c r="L195" s="42"/>
      <c r="M195" s="43"/>
      <c r="N195" s="43"/>
      <c r="O195" s="43"/>
      <c r="P195" s="42"/>
      <c r="Q195" s="43"/>
      <c r="R195" s="42"/>
      <c r="S195" s="42"/>
      <c r="T195" s="43"/>
      <c r="U195" s="43">
        <v>12</v>
      </c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2" t="s">
        <v>366</v>
      </c>
      <c r="AG195" s="32">
        <f t="shared" si="12"/>
        <v>243</v>
      </c>
      <c r="AH195" s="32">
        <v>243</v>
      </c>
    </row>
    <row r="196" spans="1:34" s="33" customFormat="1" ht="100" customHeight="1" x14ac:dyDescent="0.95">
      <c r="A196" s="34">
        <v>17</v>
      </c>
      <c r="B196" s="39" t="s">
        <v>712</v>
      </c>
      <c r="C196" s="34">
        <v>286742</v>
      </c>
      <c r="D196" s="40">
        <v>286886</v>
      </c>
      <c r="E196" s="34"/>
      <c r="F196" s="41">
        <v>7</v>
      </c>
      <c r="G196" s="41">
        <v>12</v>
      </c>
      <c r="H196" s="41">
        <v>13</v>
      </c>
      <c r="I196" s="41">
        <v>17</v>
      </c>
      <c r="J196" s="41"/>
      <c r="K196" s="41"/>
      <c r="L196" s="42">
        <v>20</v>
      </c>
      <c r="M196" s="43"/>
      <c r="N196" s="44"/>
      <c r="O196" s="44"/>
      <c r="P196" s="42"/>
      <c r="Q196" s="43"/>
      <c r="R196" s="42"/>
      <c r="S196" s="42"/>
      <c r="T196" s="43"/>
      <c r="U196" s="43"/>
      <c r="V196" s="43"/>
      <c r="W196" s="43"/>
      <c r="X196" s="44"/>
      <c r="Y196" s="43"/>
      <c r="Z196" s="44"/>
      <c r="AA196" s="43"/>
      <c r="AB196" s="43"/>
      <c r="AC196" s="43"/>
      <c r="AD196" s="43"/>
      <c r="AE196" s="43"/>
      <c r="AF196" s="42" t="s">
        <v>802</v>
      </c>
      <c r="AG196" s="32">
        <f t="shared" si="12"/>
        <v>144</v>
      </c>
      <c r="AH196" s="32">
        <v>144</v>
      </c>
    </row>
    <row r="197" spans="1:34" s="33" customFormat="1" ht="100" customHeight="1" x14ac:dyDescent="0.95">
      <c r="A197" s="34">
        <v>18</v>
      </c>
      <c r="B197" s="39" t="s">
        <v>713</v>
      </c>
      <c r="C197" s="40">
        <v>286886</v>
      </c>
      <c r="D197" s="34">
        <v>287044</v>
      </c>
      <c r="E197" s="34"/>
      <c r="F197" s="41">
        <v>7</v>
      </c>
      <c r="G197" s="41">
        <v>12</v>
      </c>
      <c r="H197" s="41">
        <v>13</v>
      </c>
      <c r="I197" s="41">
        <v>17</v>
      </c>
      <c r="J197" s="41"/>
      <c r="K197" s="41"/>
      <c r="L197" s="42">
        <v>25</v>
      </c>
      <c r="M197" s="43"/>
      <c r="N197" s="43"/>
      <c r="O197" s="44"/>
      <c r="P197" s="42"/>
      <c r="Q197" s="43"/>
      <c r="R197" s="42"/>
      <c r="S197" s="42"/>
      <c r="T197" s="43"/>
      <c r="U197" s="43"/>
      <c r="V197" s="43"/>
      <c r="W197" s="43"/>
      <c r="X197" s="44"/>
      <c r="Y197" s="44">
        <v>14.95</v>
      </c>
      <c r="Z197" s="44">
        <v>9.3000000000000007</v>
      </c>
      <c r="AA197" s="44"/>
      <c r="AB197" s="43"/>
      <c r="AC197" s="43"/>
      <c r="AD197" s="43"/>
      <c r="AE197" s="43"/>
      <c r="AF197" s="42" t="s">
        <v>805</v>
      </c>
      <c r="AG197" s="32">
        <f t="shared" si="12"/>
        <v>158</v>
      </c>
      <c r="AH197" s="32">
        <v>158</v>
      </c>
    </row>
    <row r="198" spans="1:34" s="33" customFormat="1" ht="100" customHeight="1" x14ac:dyDescent="0.95">
      <c r="A198" s="34">
        <v>19</v>
      </c>
      <c r="B198" s="39" t="s">
        <v>714</v>
      </c>
      <c r="C198" s="34">
        <v>287044</v>
      </c>
      <c r="D198" s="40">
        <v>287157</v>
      </c>
      <c r="E198" s="34"/>
      <c r="F198" s="41">
        <v>7</v>
      </c>
      <c r="G198" s="41">
        <v>12</v>
      </c>
      <c r="H198" s="41">
        <v>14</v>
      </c>
      <c r="I198" s="41">
        <v>16</v>
      </c>
      <c r="J198" s="41"/>
      <c r="K198" s="41"/>
      <c r="L198" s="42"/>
      <c r="M198" s="43"/>
      <c r="N198" s="43"/>
      <c r="O198" s="44"/>
      <c r="P198" s="42"/>
      <c r="Q198" s="43"/>
      <c r="R198" s="42"/>
      <c r="S198" s="42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2" t="s">
        <v>817</v>
      </c>
      <c r="AG198" s="32">
        <f t="shared" si="12"/>
        <v>113</v>
      </c>
      <c r="AH198" s="32">
        <v>113</v>
      </c>
    </row>
    <row r="199" spans="1:34" s="33" customFormat="1" ht="49.5" x14ac:dyDescent="0.95">
      <c r="A199" s="34">
        <v>20</v>
      </c>
      <c r="B199" s="198" t="s">
        <v>715</v>
      </c>
      <c r="C199" s="199"/>
      <c r="D199" s="199"/>
      <c r="E199" s="199"/>
      <c r="F199" s="200">
        <v>7</v>
      </c>
      <c r="G199" s="200">
        <v>12</v>
      </c>
      <c r="H199" s="200">
        <v>14</v>
      </c>
      <c r="I199" s="200">
        <v>17</v>
      </c>
      <c r="J199" s="200"/>
      <c r="K199" s="200"/>
      <c r="L199" s="201"/>
      <c r="M199" s="202"/>
      <c r="N199" s="202"/>
      <c r="O199" s="203"/>
      <c r="P199" s="201"/>
      <c r="Q199" s="202"/>
      <c r="R199" s="201"/>
      <c r="S199" s="201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1" t="s">
        <v>107</v>
      </c>
      <c r="AG199" s="32">
        <f t="shared" si="12"/>
        <v>0</v>
      </c>
      <c r="AH199" s="32" t="s">
        <v>214</v>
      </c>
    </row>
    <row r="200" spans="1:34" s="33" customFormat="1" ht="49.5" x14ac:dyDescent="0.95">
      <c r="A200" s="34">
        <v>21</v>
      </c>
      <c r="B200" s="198" t="s">
        <v>716</v>
      </c>
      <c r="C200" s="199"/>
      <c r="D200" s="199"/>
      <c r="E200" s="199"/>
      <c r="F200" s="200">
        <v>7</v>
      </c>
      <c r="G200" s="200">
        <v>12</v>
      </c>
      <c r="H200" s="200">
        <v>14</v>
      </c>
      <c r="I200" s="200">
        <v>17</v>
      </c>
      <c r="J200" s="200"/>
      <c r="K200" s="200"/>
      <c r="L200" s="201"/>
      <c r="M200" s="202"/>
      <c r="N200" s="202"/>
      <c r="O200" s="203"/>
      <c r="P200" s="201"/>
      <c r="Q200" s="202"/>
      <c r="R200" s="201"/>
      <c r="S200" s="201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1" t="s">
        <v>107</v>
      </c>
      <c r="AG200" s="32">
        <f t="shared" si="12"/>
        <v>0</v>
      </c>
      <c r="AH200" s="32" t="s">
        <v>214</v>
      </c>
    </row>
    <row r="201" spans="1:34" s="33" customFormat="1" ht="49.5" x14ac:dyDescent="0.95">
      <c r="A201" s="34">
        <v>22</v>
      </c>
      <c r="B201" s="25" t="s">
        <v>717</v>
      </c>
      <c r="C201" s="35"/>
      <c r="D201" s="35"/>
      <c r="E201" s="35"/>
      <c r="F201" s="36"/>
      <c r="G201" s="36"/>
      <c r="H201" s="36"/>
      <c r="I201" s="36"/>
      <c r="J201" s="36"/>
      <c r="K201" s="36"/>
      <c r="L201" s="37"/>
      <c r="M201" s="38"/>
      <c r="N201" s="38"/>
      <c r="O201" s="204"/>
      <c r="P201" s="37"/>
      <c r="Q201" s="38"/>
      <c r="R201" s="37"/>
      <c r="S201" s="37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7" t="s">
        <v>100</v>
      </c>
      <c r="AG201" s="32">
        <f t="shared" si="12"/>
        <v>0</v>
      </c>
      <c r="AH201" s="213" t="s">
        <v>213</v>
      </c>
    </row>
    <row r="202" spans="1:34" s="33" customFormat="1" ht="100" customHeight="1" x14ac:dyDescent="0.95">
      <c r="A202" s="34">
        <v>23</v>
      </c>
      <c r="B202" s="39" t="s">
        <v>718</v>
      </c>
      <c r="C202" s="40">
        <v>287157</v>
      </c>
      <c r="D202" s="40">
        <v>287223</v>
      </c>
      <c r="E202" s="34"/>
      <c r="F202" s="41">
        <v>7</v>
      </c>
      <c r="G202" s="41">
        <v>12</v>
      </c>
      <c r="H202" s="41">
        <v>13</v>
      </c>
      <c r="I202" s="41">
        <v>17</v>
      </c>
      <c r="J202" s="41"/>
      <c r="K202" s="41"/>
      <c r="L202" s="42"/>
      <c r="M202" s="43"/>
      <c r="N202" s="43"/>
      <c r="O202" s="44"/>
      <c r="P202" s="42"/>
      <c r="Q202" s="43"/>
      <c r="R202" s="42"/>
      <c r="S202" s="42"/>
      <c r="T202" s="43"/>
      <c r="U202" s="43"/>
      <c r="V202" s="43"/>
      <c r="W202" s="43"/>
      <c r="X202" s="44"/>
      <c r="Y202" s="44">
        <v>9.56</v>
      </c>
      <c r="Z202" s="44">
        <v>9.8000000000000007</v>
      </c>
      <c r="AA202" s="44"/>
      <c r="AB202" s="43"/>
      <c r="AC202" s="43"/>
      <c r="AD202" s="43"/>
      <c r="AE202" s="43"/>
      <c r="AF202" s="42" t="s">
        <v>834</v>
      </c>
      <c r="AG202" s="32">
        <f t="shared" si="12"/>
        <v>66</v>
      </c>
      <c r="AH202" s="32">
        <v>66</v>
      </c>
    </row>
    <row r="203" spans="1:34" s="33" customFormat="1" ht="100" customHeight="1" x14ac:dyDescent="0.95">
      <c r="A203" s="34">
        <v>24</v>
      </c>
      <c r="B203" s="39" t="s">
        <v>719</v>
      </c>
      <c r="C203" s="40">
        <v>287223</v>
      </c>
      <c r="D203" s="40">
        <v>287374</v>
      </c>
      <c r="E203" s="34"/>
      <c r="F203" s="41">
        <v>7</v>
      </c>
      <c r="G203" s="41">
        <v>12</v>
      </c>
      <c r="H203" s="41">
        <v>13</v>
      </c>
      <c r="I203" s="41">
        <v>17</v>
      </c>
      <c r="J203" s="41"/>
      <c r="K203" s="41"/>
      <c r="L203" s="42">
        <v>15</v>
      </c>
      <c r="M203" s="43"/>
      <c r="N203" s="44"/>
      <c r="O203" s="44"/>
      <c r="P203" s="42"/>
      <c r="Q203" s="43"/>
      <c r="R203" s="42"/>
      <c r="S203" s="42"/>
      <c r="T203" s="43"/>
      <c r="U203" s="43"/>
      <c r="V203" s="43"/>
      <c r="W203" s="43"/>
      <c r="X203" s="44"/>
      <c r="Y203" s="44"/>
      <c r="Z203" s="44">
        <v>10.43</v>
      </c>
      <c r="AA203" s="43"/>
      <c r="AB203" s="43"/>
      <c r="AC203" s="43"/>
      <c r="AD203" s="43"/>
      <c r="AE203" s="43"/>
      <c r="AF203" s="42" t="s">
        <v>838</v>
      </c>
      <c r="AG203" s="32">
        <f t="shared" si="12"/>
        <v>151</v>
      </c>
      <c r="AH203" s="32">
        <v>151</v>
      </c>
    </row>
    <row r="204" spans="1:34" s="33" customFormat="1" ht="100" customHeight="1" x14ac:dyDescent="0.95">
      <c r="A204" s="34">
        <v>25</v>
      </c>
      <c r="B204" s="39" t="s">
        <v>720</v>
      </c>
      <c r="C204" s="40">
        <v>287374</v>
      </c>
      <c r="D204" s="34">
        <v>287514</v>
      </c>
      <c r="E204" s="34"/>
      <c r="F204" s="41">
        <v>7</v>
      </c>
      <c r="G204" s="41">
        <v>12</v>
      </c>
      <c r="H204" s="41">
        <v>13</v>
      </c>
      <c r="I204" s="41">
        <v>17</v>
      </c>
      <c r="J204" s="41"/>
      <c r="K204" s="41"/>
      <c r="L204" s="42"/>
      <c r="M204" s="43"/>
      <c r="N204" s="47">
        <v>27</v>
      </c>
      <c r="O204" s="44"/>
      <c r="P204" s="42"/>
      <c r="Q204" s="43"/>
      <c r="R204" s="42"/>
      <c r="S204" s="42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2" t="s">
        <v>846</v>
      </c>
      <c r="AG204" s="32">
        <f t="shared" si="12"/>
        <v>140</v>
      </c>
      <c r="AH204" s="32">
        <v>140</v>
      </c>
    </row>
    <row r="205" spans="1:34" s="33" customFormat="1" ht="100" customHeight="1" x14ac:dyDescent="0.95">
      <c r="A205" s="34">
        <v>26</v>
      </c>
      <c r="B205" s="45" t="s">
        <v>721</v>
      </c>
      <c r="C205" s="34">
        <v>287514</v>
      </c>
      <c r="D205" s="34">
        <v>287580</v>
      </c>
      <c r="E205" s="34"/>
      <c r="F205" s="41">
        <v>7</v>
      </c>
      <c r="G205" s="41">
        <v>12</v>
      </c>
      <c r="H205" s="41">
        <v>13</v>
      </c>
      <c r="I205" s="41">
        <v>17</v>
      </c>
      <c r="J205" s="41"/>
      <c r="K205" s="41"/>
      <c r="L205" s="42"/>
      <c r="M205" s="43"/>
      <c r="N205" s="47"/>
      <c r="O205" s="44"/>
      <c r="P205" s="42"/>
      <c r="Q205" s="43"/>
      <c r="R205" s="42"/>
      <c r="S205" s="42"/>
      <c r="T205" s="43"/>
      <c r="U205" s="43"/>
      <c r="V205" s="43"/>
      <c r="W205" s="43"/>
      <c r="X205" s="43"/>
      <c r="Y205" s="44">
        <v>17.39</v>
      </c>
      <c r="Z205" s="44">
        <v>12.06</v>
      </c>
      <c r="AA205" s="43"/>
      <c r="AB205" s="43"/>
      <c r="AC205" s="43"/>
      <c r="AD205" s="43"/>
      <c r="AE205" s="43"/>
      <c r="AF205" s="42" t="s">
        <v>849</v>
      </c>
      <c r="AG205" s="32">
        <f t="shared" si="12"/>
        <v>66</v>
      </c>
      <c r="AH205" s="32">
        <v>66</v>
      </c>
    </row>
    <row r="206" spans="1:34" s="33" customFormat="1" ht="100" customHeight="1" x14ac:dyDescent="0.95">
      <c r="A206" s="34">
        <v>27</v>
      </c>
      <c r="B206" s="39" t="s">
        <v>722</v>
      </c>
      <c r="C206" s="34">
        <v>287580</v>
      </c>
      <c r="D206" s="34">
        <v>287745</v>
      </c>
      <c r="E206" s="34"/>
      <c r="F206" s="41">
        <v>7</v>
      </c>
      <c r="G206" s="41">
        <v>12</v>
      </c>
      <c r="H206" s="41">
        <v>13</v>
      </c>
      <c r="I206" s="41">
        <v>17</v>
      </c>
      <c r="J206" s="41"/>
      <c r="K206" s="41"/>
      <c r="L206" s="42"/>
      <c r="M206" s="43"/>
      <c r="N206" s="47">
        <v>25</v>
      </c>
      <c r="O206" s="44"/>
      <c r="P206" s="42"/>
      <c r="Q206" s="43"/>
      <c r="R206" s="42"/>
      <c r="S206" s="42"/>
      <c r="T206" s="43"/>
      <c r="U206" s="43"/>
      <c r="V206" s="43"/>
      <c r="W206" s="43"/>
      <c r="X206" s="43"/>
      <c r="Y206" s="44">
        <v>12.09</v>
      </c>
      <c r="Z206" s="44">
        <v>9.25</v>
      </c>
      <c r="AA206" s="43"/>
      <c r="AB206" s="43"/>
      <c r="AC206" s="43"/>
      <c r="AD206" s="43"/>
      <c r="AE206" s="43"/>
      <c r="AF206" s="42" t="s">
        <v>852</v>
      </c>
      <c r="AG206" s="32">
        <f t="shared" si="12"/>
        <v>165</v>
      </c>
      <c r="AH206" s="32">
        <v>165</v>
      </c>
    </row>
    <row r="207" spans="1:34" s="33" customFormat="1" ht="100" customHeight="1" x14ac:dyDescent="0.95">
      <c r="A207" s="34">
        <v>26</v>
      </c>
      <c r="B207" s="39" t="s">
        <v>723</v>
      </c>
      <c r="C207" s="34">
        <v>287745</v>
      </c>
      <c r="D207" s="34">
        <v>287908</v>
      </c>
      <c r="E207" s="34"/>
      <c r="F207" s="41">
        <v>7</v>
      </c>
      <c r="G207" s="41">
        <v>12</v>
      </c>
      <c r="H207" s="41">
        <v>13</v>
      </c>
      <c r="I207" s="41">
        <v>17</v>
      </c>
      <c r="J207" s="41"/>
      <c r="K207" s="41"/>
      <c r="L207" s="42"/>
      <c r="M207" s="43"/>
      <c r="N207" s="47">
        <v>18</v>
      </c>
      <c r="O207" s="44"/>
      <c r="P207" s="42"/>
      <c r="Q207" s="43"/>
      <c r="R207" s="42"/>
      <c r="S207" s="42"/>
      <c r="T207" s="43"/>
      <c r="U207" s="43"/>
      <c r="V207" s="43"/>
      <c r="W207" s="43"/>
      <c r="X207" s="43"/>
      <c r="Y207" s="44">
        <v>10.91</v>
      </c>
      <c r="Z207" s="44">
        <v>10.57</v>
      </c>
      <c r="AA207" s="43"/>
      <c r="AB207" s="43"/>
      <c r="AC207" s="43"/>
      <c r="AD207" s="43"/>
      <c r="AE207" s="43"/>
      <c r="AF207" s="42" t="s">
        <v>851</v>
      </c>
      <c r="AG207" s="32">
        <f t="shared" si="12"/>
        <v>163</v>
      </c>
      <c r="AH207" s="32">
        <v>163</v>
      </c>
    </row>
    <row r="208" spans="1:34" s="33" customFormat="1" ht="49.5" x14ac:dyDescent="0.95">
      <c r="A208" s="34">
        <v>27</v>
      </c>
      <c r="B208" s="25" t="s">
        <v>724</v>
      </c>
      <c r="C208" s="35"/>
      <c r="D208" s="35"/>
      <c r="E208" s="35"/>
      <c r="F208" s="36"/>
      <c r="G208" s="36"/>
      <c r="H208" s="36"/>
      <c r="I208" s="36"/>
      <c r="J208" s="36"/>
      <c r="K208" s="36"/>
      <c r="L208" s="37"/>
      <c r="M208" s="38"/>
      <c r="N208" s="38"/>
      <c r="O208" s="204"/>
      <c r="P208" s="37"/>
      <c r="Q208" s="38"/>
      <c r="R208" s="37"/>
      <c r="S208" s="37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7" t="s">
        <v>100</v>
      </c>
      <c r="AG208" s="32">
        <f t="shared" si="12"/>
        <v>0</v>
      </c>
      <c r="AH208" s="213" t="s">
        <v>213</v>
      </c>
    </row>
    <row r="209" spans="1:217" s="33" customFormat="1" ht="100" customHeight="1" x14ac:dyDescent="0.95">
      <c r="A209" s="34">
        <v>28</v>
      </c>
      <c r="B209" s="39" t="s">
        <v>725</v>
      </c>
      <c r="C209" s="34">
        <v>287908</v>
      </c>
      <c r="D209" s="40">
        <v>287985</v>
      </c>
      <c r="E209" s="34"/>
      <c r="F209" s="41">
        <v>7</v>
      </c>
      <c r="G209" s="41">
        <v>12</v>
      </c>
      <c r="H209" s="41">
        <v>13</v>
      </c>
      <c r="I209" s="41">
        <v>17</v>
      </c>
      <c r="J209" s="41"/>
      <c r="K209" s="41"/>
      <c r="L209" s="42"/>
      <c r="M209" s="43"/>
      <c r="N209" s="43"/>
      <c r="O209" s="43"/>
      <c r="P209" s="42"/>
      <c r="Q209" s="43"/>
      <c r="R209" s="42"/>
      <c r="S209" s="42"/>
      <c r="T209" s="43"/>
      <c r="U209" s="43"/>
      <c r="V209" s="43"/>
      <c r="W209" s="43"/>
      <c r="X209" s="43"/>
      <c r="Y209" s="44">
        <v>7.31</v>
      </c>
      <c r="Z209" s="44">
        <v>21.6</v>
      </c>
      <c r="AA209" s="43"/>
      <c r="AB209" s="43"/>
      <c r="AC209" s="43"/>
      <c r="AD209" s="43"/>
      <c r="AE209" s="43"/>
      <c r="AF209" s="42" t="s">
        <v>860</v>
      </c>
      <c r="AG209" s="32">
        <f t="shared" si="12"/>
        <v>77</v>
      </c>
      <c r="AH209" s="32">
        <v>77</v>
      </c>
    </row>
    <row r="210" spans="1:217" s="33" customFormat="1" ht="50" thickBot="1" x14ac:dyDescent="1">
      <c r="A210" s="34">
        <v>28</v>
      </c>
      <c r="B210" s="198" t="s">
        <v>726</v>
      </c>
      <c r="C210" s="199"/>
      <c r="D210" s="199"/>
      <c r="E210" s="199"/>
      <c r="F210" s="200">
        <v>7</v>
      </c>
      <c r="G210" s="200">
        <v>12</v>
      </c>
      <c r="H210" s="200">
        <v>14</v>
      </c>
      <c r="I210" s="200">
        <v>17</v>
      </c>
      <c r="J210" s="200"/>
      <c r="K210" s="200"/>
      <c r="L210" s="201"/>
      <c r="M210" s="202"/>
      <c r="N210" s="202"/>
      <c r="O210" s="203"/>
      <c r="P210" s="201"/>
      <c r="Q210" s="202"/>
      <c r="R210" s="201"/>
      <c r="S210" s="201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1" t="s">
        <v>107</v>
      </c>
      <c r="AG210" s="32">
        <f t="shared" si="12"/>
        <v>0</v>
      </c>
      <c r="AH210" s="32" t="s">
        <v>214</v>
      </c>
    </row>
    <row r="211" spans="1:217" s="67" customFormat="1" ht="50.5" thickTop="1" thickBot="1" x14ac:dyDescent="1">
      <c r="A211" s="317" t="s">
        <v>22</v>
      </c>
      <c r="B211" s="318"/>
      <c r="C211" s="57"/>
      <c r="D211" s="58"/>
      <c r="E211" s="59"/>
      <c r="F211" s="60"/>
      <c r="G211" s="61"/>
      <c r="H211" s="61"/>
      <c r="I211" s="61"/>
      <c r="J211" s="61"/>
      <c r="K211" s="62"/>
      <c r="L211" s="63">
        <f t="shared" ref="L211:AD211" si="13">SUM(L180:L210)</f>
        <v>79</v>
      </c>
      <c r="M211" s="64">
        <f t="shared" si="13"/>
        <v>0</v>
      </c>
      <c r="N211" s="65">
        <f t="shared" si="13"/>
        <v>70</v>
      </c>
      <c r="O211" s="65">
        <f t="shared" si="13"/>
        <v>0</v>
      </c>
      <c r="P211" s="63">
        <f t="shared" si="13"/>
        <v>1</v>
      </c>
      <c r="Q211" s="64">
        <f t="shared" si="13"/>
        <v>0</v>
      </c>
      <c r="R211" s="63">
        <f t="shared" si="13"/>
        <v>0</v>
      </c>
      <c r="S211" s="63">
        <f t="shared" si="13"/>
        <v>1</v>
      </c>
      <c r="T211" s="64">
        <f t="shared" si="13"/>
        <v>0</v>
      </c>
      <c r="U211" s="64">
        <f t="shared" si="13"/>
        <v>12</v>
      </c>
      <c r="V211" s="64">
        <f t="shared" si="13"/>
        <v>0</v>
      </c>
      <c r="W211" s="64">
        <f t="shared" si="13"/>
        <v>7</v>
      </c>
      <c r="X211" s="66">
        <f t="shared" si="13"/>
        <v>0</v>
      </c>
      <c r="Y211" s="66">
        <f t="shared" si="13"/>
        <v>197.41000000000003</v>
      </c>
      <c r="Z211" s="66">
        <f>SUM(Z180:Z210)</f>
        <v>241.58</v>
      </c>
      <c r="AA211" s="66">
        <f t="shared" si="13"/>
        <v>0</v>
      </c>
      <c r="AB211" s="64">
        <f t="shared" si="13"/>
        <v>0</v>
      </c>
      <c r="AC211" s="64">
        <f t="shared" si="13"/>
        <v>0</v>
      </c>
      <c r="AD211" s="64">
        <f t="shared" si="13"/>
        <v>0</v>
      </c>
      <c r="AE211" s="63">
        <f>SUM(AE179:AE210)</f>
        <v>0</v>
      </c>
      <c r="AF211" s="63"/>
      <c r="AG211" s="32"/>
      <c r="AH211" s="32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</row>
    <row r="212" spans="1:217" s="67" customFormat="1" ht="47.25" customHeight="1" thickTop="1" thickBot="1" x14ac:dyDescent="1">
      <c r="A212" s="319"/>
      <c r="B212" s="320"/>
      <c r="C212" s="68"/>
      <c r="D212" s="69"/>
      <c r="E212" s="70"/>
      <c r="F212" s="323"/>
      <c r="G212" s="324"/>
      <c r="H212" s="324"/>
      <c r="I212" s="324"/>
      <c r="J212" s="324"/>
      <c r="K212" s="69"/>
      <c r="L212" s="292" t="s">
        <v>30</v>
      </c>
      <c r="M212" s="294" t="s">
        <v>46</v>
      </c>
      <c r="N212" s="292" t="s">
        <v>29</v>
      </c>
      <c r="O212" s="294" t="s">
        <v>48</v>
      </c>
      <c r="P212" s="294" t="s">
        <v>35</v>
      </c>
      <c r="Q212" s="331" t="s">
        <v>28</v>
      </c>
      <c r="R212" s="294" t="s">
        <v>53</v>
      </c>
      <c r="S212" s="294" t="s">
        <v>57</v>
      </c>
      <c r="T212" s="294" t="s">
        <v>58</v>
      </c>
      <c r="U212" s="294" t="s">
        <v>313</v>
      </c>
      <c r="V212" s="294" t="s">
        <v>502</v>
      </c>
      <c r="W212" s="294" t="s">
        <v>333</v>
      </c>
      <c r="X212" s="292" t="s">
        <v>137</v>
      </c>
      <c r="Y212" s="294" t="s">
        <v>141</v>
      </c>
      <c r="Z212" s="292" t="s">
        <v>33</v>
      </c>
      <c r="AA212" s="294" t="s">
        <v>536</v>
      </c>
      <c r="AB212" s="294" t="s">
        <v>200</v>
      </c>
      <c r="AC212" s="294" t="s">
        <v>535</v>
      </c>
      <c r="AD212" s="294" t="s">
        <v>67</v>
      </c>
      <c r="AE212" s="329"/>
      <c r="AF212" s="294" t="s">
        <v>23</v>
      </c>
      <c r="AG212" s="32"/>
      <c r="AH212" s="32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</row>
    <row r="213" spans="1:217" s="67" customFormat="1" ht="194.25" customHeight="1" thickTop="1" x14ac:dyDescent="0.95">
      <c r="A213" s="319"/>
      <c r="B213" s="320"/>
      <c r="C213" s="68"/>
      <c r="D213" s="69"/>
      <c r="E213" s="70"/>
      <c r="F213" s="71"/>
      <c r="G213" s="325"/>
      <c r="H213" s="325"/>
      <c r="I213" s="325"/>
      <c r="J213" s="325"/>
      <c r="K213" s="70"/>
      <c r="L213" s="293"/>
      <c r="M213" s="295"/>
      <c r="N213" s="293"/>
      <c r="O213" s="295"/>
      <c r="P213" s="295"/>
      <c r="Q213" s="332"/>
      <c r="R213" s="295"/>
      <c r="S213" s="295"/>
      <c r="T213" s="295"/>
      <c r="U213" s="295"/>
      <c r="V213" s="295"/>
      <c r="W213" s="295"/>
      <c r="X213" s="293"/>
      <c r="Y213" s="295"/>
      <c r="Z213" s="293"/>
      <c r="AA213" s="295"/>
      <c r="AB213" s="295"/>
      <c r="AC213" s="295"/>
      <c r="AD213" s="295"/>
      <c r="AE213" s="330"/>
      <c r="AF213" s="295"/>
      <c r="AG213" s="32"/>
      <c r="AH213" s="32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</row>
    <row r="214" spans="1:217" s="67" customFormat="1" ht="49.5" x14ac:dyDescent="0.95">
      <c r="A214" s="321"/>
      <c r="B214" s="322"/>
      <c r="C214" s="72"/>
      <c r="D214" s="73"/>
      <c r="E214" s="74"/>
      <c r="F214" s="326"/>
      <c r="G214" s="327"/>
      <c r="H214" s="327"/>
      <c r="I214" s="327"/>
      <c r="J214" s="327"/>
      <c r="K214" s="328"/>
      <c r="L214" s="75">
        <f>L211*3200</f>
        <v>252800</v>
      </c>
      <c r="M214" s="76">
        <f>M211*4000</f>
        <v>0</v>
      </c>
      <c r="N214" s="75">
        <f>N211*4800</f>
        <v>336000</v>
      </c>
      <c r="O214" s="77">
        <f>O211*38400</f>
        <v>0</v>
      </c>
      <c r="P214" s="75">
        <f>P211*68000</f>
        <v>68000</v>
      </c>
      <c r="Q214" s="78">
        <f>Q211*84000</f>
        <v>0</v>
      </c>
      <c r="R214" s="75">
        <f>R211*76000</f>
        <v>0</v>
      </c>
      <c r="S214" s="76">
        <f>S211*84000</f>
        <v>84000</v>
      </c>
      <c r="T214" s="76">
        <f>T211*80000</f>
        <v>0</v>
      </c>
      <c r="U214" s="76">
        <f>U211*8000</f>
        <v>96000</v>
      </c>
      <c r="V214" s="76">
        <f>V211*33600</f>
        <v>0</v>
      </c>
      <c r="W214" s="76">
        <f>W211*7200</f>
        <v>50400</v>
      </c>
      <c r="X214" s="79">
        <f>X211*9000</f>
        <v>0</v>
      </c>
      <c r="Y214" s="76">
        <f>Y211*6000</f>
        <v>1184460.0000000002</v>
      </c>
      <c r="Z214" s="79">
        <f>Z211*6500</f>
        <v>1570270</v>
      </c>
      <c r="AA214" s="76">
        <f>AA211*56800</f>
        <v>0</v>
      </c>
      <c r="AB214" s="76"/>
      <c r="AC214" s="76"/>
      <c r="AD214" s="76"/>
      <c r="AE214" s="80"/>
      <c r="AF214" s="75">
        <f>SUM(L214:AD214)</f>
        <v>3641930</v>
      </c>
      <c r="AG214" s="32"/>
      <c r="AH214" s="82"/>
    </row>
    <row r="215" spans="1:217" s="8" customFormat="1" ht="49.5" x14ac:dyDescent="0.95">
      <c r="A215" s="298" t="s">
        <v>0</v>
      </c>
      <c r="B215" s="298"/>
      <c r="C215" s="1" t="s">
        <v>1</v>
      </c>
      <c r="D215" s="1" t="s">
        <v>2</v>
      </c>
      <c r="E215" s="1"/>
      <c r="F215" s="1"/>
      <c r="G215" s="1"/>
      <c r="H215" s="1"/>
      <c r="I215" s="1"/>
      <c r="J215" s="1"/>
      <c r="K215" s="1"/>
      <c r="L215" s="2"/>
      <c r="M215" s="3"/>
      <c r="N215" s="4"/>
      <c r="O215" s="5"/>
      <c r="P215" s="2"/>
      <c r="Q215" s="3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5"/>
      <c r="AG215" s="6"/>
      <c r="AH215" s="6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</row>
    <row r="216" spans="1:217" s="8" customFormat="1" ht="50.5" x14ac:dyDescent="0.95">
      <c r="A216" s="298" t="s">
        <v>3</v>
      </c>
      <c r="B216" s="298"/>
      <c r="C216" s="1" t="s">
        <v>1</v>
      </c>
      <c r="D216" s="83" t="s">
        <v>25</v>
      </c>
      <c r="E216" s="1"/>
      <c r="F216" s="1"/>
      <c r="G216" s="1"/>
      <c r="H216" s="1"/>
      <c r="I216" s="298" t="s">
        <v>695</v>
      </c>
      <c r="J216" s="298"/>
      <c r="K216" s="298"/>
      <c r="L216" s="298"/>
      <c r="M216" s="298"/>
      <c r="N216" s="298"/>
      <c r="O216" s="298"/>
      <c r="P216" s="298"/>
      <c r="Q216" s="298"/>
      <c r="R216" s="298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6"/>
      <c r="AH216" s="6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</row>
    <row r="217" spans="1:217" s="8" customFormat="1" ht="50.5" x14ac:dyDescent="0.95">
      <c r="A217" s="299" t="s">
        <v>4</v>
      </c>
      <c r="B217" s="299"/>
      <c r="C217" s="1" t="s">
        <v>1</v>
      </c>
      <c r="D217" s="84" t="s">
        <v>42</v>
      </c>
      <c r="E217" s="9"/>
      <c r="F217" s="1"/>
      <c r="G217" s="9"/>
      <c r="H217" s="9"/>
      <c r="I217" s="10"/>
      <c r="J217" s="10"/>
      <c r="K217" s="10"/>
      <c r="L217" s="11"/>
      <c r="M217" s="3"/>
      <c r="N217" s="4"/>
      <c r="O217" s="11"/>
      <c r="P217" s="11"/>
      <c r="Q217" s="3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5"/>
      <c r="AG217" s="6"/>
      <c r="AH217" s="6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</row>
    <row r="218" spans="1:217" s="15" customFormat="1" ht="49.5" x14ac:dyDescent="0.95">
      <c r="A218" s="300" t="s">
        <v>5</v>
      </c>
      <c r="B218" s="300" t="s">
        <v>6</v>
      </c>
      <c r="C218" s="303" t="s">
        <v>7</v>
      </c>
      <c r="D218" s="304"/>
      <c r="E218" s="12" t="s">
        <v>8</v>
      </c>
      <c r="F218" s="305" t="s">
        <v>9</v>
      </c>
      <c r="G218" s="306"/>
      <c r="H218" s="306"/>
      <c r="I218" s="306"/>
      <c r="J218" s="306"/>
      <c r="K218" s="307"/>
      <c r="L218" s="308" t="s">
        <v>10</v>
      </c>
      <c r="M218" s="309"/>
      <c r="N218" s="309"/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296" t="s">
        <v>11</v>
      </c>
      <c r="AF218" s="296" t="s">
        <v>12</v>
      </c>
      <c r="AG218" s="13"/>
      <c r="AH218" s="13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</row>
    <row r="219" spans="1:217" s="15" customFormat="1" ht="45.75" customHeight="1" x14ac:dyDescent="0.95">
      <c r="A219" s="301"/>
      <c r="B219" s="301"/>
      <c r="C219" s="300" t="s">
        <v>13</v>
      </c>
      <c r="D219" s="300" t="s">
        <v>14</v>
      </c>
      <c r="E219" s="301" t="s">
        <v>15</v>
      </c>
      <c r="F219" s="311" t="s">
        <v>16</v>
      </c>
      <c r="G219" s="312"/>
      <c r="H219" s="312"/>
      <c r="I219" s="312"/>
      <c r="J219" s="312"/>
      <c r="K219" s="313"/>
      <c r="L219" s="296" t="s">
        <v>17</v>
      </c>
      <c r="M219" s="296" t="s">
        <v>45</v>
      </c>
      <c r="N219" s="296" t="s">
        <v>312</v>
      </c>
      <c r="O219" s="296" t="s">
        <v>47</v>
      </c>
      <c r="P219" s="296" t="s">
        <v>18</v>
      </c>
      <c r="Q219" s="296" t="s">
        <v>327</v>
      </c>
      <c r="R219" s="296" t="s">
        <v>54</v>
      </c>
      <c r="S219" s="314" t="s">
        <v>56</v>
      </c>
      <c r="T219" s="314" t="s">
        <v>59</v>
      </c>
      <c r="U219" s="296" t="s">
        <v>784</v>
      </c>
      <c r="V219" s="296" t="s">
        <v>488</v>
      </c>
      <c r="W219" s="296" t="s">
        <v>822</v>
      </c>
      <c r="X219" s="296" t="s">
        <v>194</v>
      </c>
      <c r="Y219" s="296" t="s">
        <v>138</v>
      </c>
      <c r="Z219" s="296" t="s">
        <v>32</v>
      </c>
      <c r="AA219" s="296" t="s">
        <v>139</v>
      </c>
      <c r="AB219" s="296" t="s">
        <v>786</v>
      </c>
      <c r="AC219" s="296" t="s">
        <v>535</v>
      </c>
      <c r="AD219" s="296" t="s">
        <v>66</v>
      </c>
      <c r="AE219" s="310"/>
      <c r="AF219" s="310"/>
      <c r="AG219" s="13"/>
      <c r="AH219" s="13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</row>
    <row r="220" spans="1:217" s="15" customFormat="1" ht="202.5" customHeight="1" x14ac:dyDescent="0.95">
      <c r="A220" s="302"/>
      <c r="B220" s="302"/>
      <c r="C220" s="302"/>
      <c r="D220" s="302"/>
      <c r="E220" s="302"/>
      <c r="F220" s="16" t="s">
        <v>20</v>
      </c>
      <c r="G220" s="16" t="s">
        <v>21</v>
      </c>
      <c r="H220" s="16" t="s">
        <v>20</v>
      </c>
      <c r="I220" s="16" t="s">
        <v>21</v>
      </c>
      <c r="J220" s="16" t="s">
        <v>20</v>
      </c>
      <c r="K220" s="16" t="s">
        <v>21</v>
      </c>
      <c r="L220" s="297"/>
      <c r="M220" s="297"/>
      <c r="N220" s="297"/>
      <c r="O220" s="297"/>
      <c r="P220" s="297"/>
      <c r="Q220" s="297"/>
      <c r="R220" s="297"/>
      <c r="S220" s="315"/>
      <c r="T220" s="315"/>
      <c r="U220" s="297"/>
      <c r="V220" s="297"/>
      <c r="W220" s="297"/>
      <c r="X220" s="297"/>
      <c r="Y220" s="297"/>
      <c r="Z220" s="297"/>
      <c r="AA220" s="297"/>
      <c r="AB220" s="297"/>
      <c r="AC220" s="297"/>
      <c r="AD220" s="297"/>
      <c r="AE220" s="297"/>
      <c r="AF220" s="297"/>
      <c r="AG220" s="13"/>
      <c r="AH220" s="13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</row>
    <row r="221" spans="1:217" s="15" customFormat="1" ht="87" customHeight="1" x14ac:dyDescent="0.95">
      <c r="A221" s="17"/>
      <c r="B221" s="18"/>
      <c r="C221" s="18"/>
      <c r="D221" s="17"/>
      <c r="E221" s="17"/>
      <c r="F221" s="19"/>
      <c r="G221" s="19"/>
      <c r="H221" s="19"/>
      <c r="I221" s="19"/>
      <c r="J221" s="19"/>
      <c r="K221" s="19"/>
      <c r="L221" s="20">
        <v>3200</v>
      </c>
      <c r="M221" s="21">
        <v>4000</v>
      </c>
      <c r="N221" s="20">
        <v>8000</v>
      </c>
      <c r="O221" s="20">
        <v>38400</v>
      </c>
      <c r="P221" s="20">
        <v>68000</v>
      </c>
      <c r="Q221" s="21">
        <v>9600</v>
      </c>
      <c r="R221" s="20">
        <v>76000</v>
      </c>
      <c r="S221" s="21">
        <v>84000</v>
      </c>
      <c r="T221" s="21">
        <v>80000</v>
      </c>
      <c r="U221" s="21">
        <v>22000</v>
      </c>
      <c r="V221" s="21">
        <v>84000</v>
      </c>
      <c r="W221" s="21">
        <v>68800</v>
      </c>
      <c r="X221" s="22">
        <v>6400</v>
      </c>
      <c r="Y221" s="21">
        <v>8000</v>
      </c>
      <c r="Z221" s="22">
        <v>6500</v>
      </c>
      <c r="AA221" s="21">
        <v>6000</v>
      </c>
      <c r="AB221" s="21">
        <v>84000</v>
      </c>
      <c r="AC221" s="21">
        <v>76000</v>
      </c>
      <c r="AD221" s="20">
        <v>76000</v>
      </c>
      <c r="AE221" s="23"/>
      <c r="AF221" s="17"/>
      <c r="AG221" s="13"/>
      <c r="AH221" s="13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</row>
    <row r="222" spans="1:217" s="33" customFormat="1" ht="49.5" x14ac:dyDescent="0.95">
      <c r="A222" s="34">
        <v>1</v>
      </c>
      <c r="B222" s="25" t="s">
        <v>696</v>
      </c>
      <c r="C222" s="35"/>
      <c r="D222" s="35"/>
      <c r="E222" s="35"/>
      <c r="F222" s="36"/>
      <c r="G222" s="36"/>
      <c r="H222" s="36"/>
      <c r="I222" s="36"/>
      <c r="J222" s="36"/>
      <c r="K222" s="36"/>
      <c r="L222" s="37"/>
      <c r="M222" s="38"/>
      <c r="N222" s="38"/>
      <c r="O222" s="204"/>
      <c r="P222" s="37"/>
      <c r="Q222" s="38"/>
      <c r="R222" s="37"/>
      <c r="S222" s="37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7" t="s">
        <v>100</v>
      </c>
      <c r="AG222" s="32">
        <f>D222-C222</f>
        <v>0</v>
      </c>
      <c r="AH222" s="213" t="s">
        <v>213</v>
      </c>
    </row>
    <row r="223" spans="1:217" s="33" customFormat="1" ht="49.5" x14ac:dyDescent="0.95">
      <c r="A223" s="34">
        <v>2</v>
      </c>
      <c r="B223" s="25" t="s">
        <v>697</v>
      </c>
      <c r="C223" s="35"/>
      <c r="D223" s="35"/>
      <c r="E223" s="35"/>
      <c r="F223" s="36"/>
      <c r="G223" s="36"/>
      <c r="H223" s="36"/>
      <c r="I223" s="36"/>
      <c r="J223" s="36"/>
      <c r="K223" s="36"/>
      <c r="L223" s="37"/>
      <c r="M223" s="38"/>
      <c r="N223" s="38"/>
      <c r="O223" s="204"/>
      <c r="P223" s="37"/>
      <c r="Q223" s="38"/>
      <c r="R223" s="37"/>
      <c r="S223" s="37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7" t="s">
        <v>100</v>
      </c>
      <c r="AG223" s="32">
        <f t="shared" ref="AG223:AG224" si="14">D223-C223</f>
        <v>0</v>
      </c>
      <c r="AH223" s="213" t="s">
        <v>213</v>
      </c>
    </row>
    <row r="224" spans="1:217" s="33" customFormat="1" ht="49.5" x14ac:dyDescent="0.95">
      <c r="A224" s="34">
        <v>3</v>
      </c>
      <c r="B224" s="25" t="s">
        <v>698</v>
      </c>
      <c r="C224" s="35"/>
      <c r="D224" s="35"/>
      <c r="E224" s="35"/>
      <c r="F224" s="36"/>
      <c r="G224" s="36"/>
      <c r="H224" s="36"/>
      <c r="I224" s="36"/>
      <c r="J224" s="36"/>
      <c r="K224" s="36"/>
      <c r="L224" s="37"/>
      <c r="M224" s="38"/>
      <c r="N224" s="38"/>
      <c r="O224" s="204"/>
      <c r="P224" s="37"/>
      <c r="Q224" s="38"/>
      <c r="R224" s="37"/>
      <c r="S224" s="37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7" t="s">
        <v>100</v>
      </c>
      <c r="AG224" s="32">
        <f t="shared" si="14"/>
        <v>0</v>
      </c>
      <c r="AH224" s="213" t="s">
        <v>213</v>
      </c>
    </row>
    <row r="225" spans="1:34" s="33" customFormat="1" ht="49.5" x14ac:dyDescent="0.95">
      <c r="A225" s="34">
        <v>4</v>
      </c>
      <c r="B225" s="205" t="s">
        <v>699</v>
      </c>
      <c r="C225" s="206"/>
      <c r="D225" s="206"/>
      <c r="E225" s="206"/>
      <c r="F225" s="207">
        <v>7</v>
      </c>
      <c r="G225" s="207">
        <v>12</v>
      </c>
      <c r="H225" s="207">
        <v>14</v>
      </c>
      <c r="I225" s="207">
        <v>17</v>
      </c>
      <c r="J225" s="207"/>
      <c r="K225" s="207"/>
      <c r="L225" s="208"/>
      <c r="M225" s="209"/>
      <c r="N225" s="209"/>
      <c r="O225" s="210"/>
      <c r="P225" s="208"/>
      <c r="Q225" s="209"/>
      <c r="R225" s="208"/>
      <c r="S225" s="208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8" t="s">
        <v>865</v>
      </c>
      <c r="AG225" s="32">
        <f t="shared" ref="AG225:AG252" si="15">D225-C225</f>
        <v>0</v>
      </c>
      <c r="AH225" s="32" t="s">
        <v>214</v>
      </c>
    </row>
    <row r="226" spans="1:34" s="33" customFormat="1" ht="49.5" x14ac:dyDescent="0.95">
      <c r="A226" s="34">
        <v>5</v>
      </c>
      <c r="B226" s="205" t="s">
        <v>700</v>
      </c>
      <c r="C226" s="206"/>
      <c r="D226" s="206"/>
      <c r="E226" s="206"/>
      <c r="F226" s="207">
        <v>7</v>
      </c>
      <c r="G226" s="207">
        <v>12</v>
      </c>
      <c r="H226" s="207">
        <v>14</v>
      </c>
      <c r="I226" s="207">
        <v>17</v>
      </c>
      <c r="J226" s="207"/>
      <c r="K226" s="207"/>
      <c r="L226" s="208"/>
      <c r="M226" s="209"/>
      <c r="N226" s="209"/>
      <c r="O226" s="210"/>
      <c r="P226" s="208"/>
      <c r="Q226" s="209"/>
      <c r="R226" s="208"/>
      <c r="S226" s="208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8" t="s">
        <v>107</v>
      </c>
      <c r="AG226" s="32">
        <f t="shared" si="15"/>
        <v>0</v>
      </c>
      <c r="AH226" s="32" t="s">
        <v>214</v>
      </c>
    </row>
    <row r="227" spans="1:34" s="33" customFormat="1" ht="49.5" x14ac:dyDescent="0.95">
      <c r="A227" s="34">
        <v>6</v>
      </c>
      <c r="B227" s="205" t="s">
        <v>701</v>
      </c>
      <c r="C227" s="206"/>
      <c r="D227" s="206"/>
      <c r="E227" s="206"/>
      <c r="F227" s="207">
        <v>7</v>
      </c>
      <c r="G227" s="207">
        <v>12</v>
      </c>
      <c r="H227" s="207">
        <v>14</v>
      </c>
      <c r="I227" s="207">
        <v>17</v>
      </c>
      <c r="J227" s="207"/>
      <c r="K227" s="207"/>
      <c r="L227" s="208"/>
      <c r="M227" s="209"/>
      <c r="N227" s="209"/>
      <c r="O227" s="210"/>
      <c r="P227" s="208"/>
      <c r="Q227" s="209"/>
      <c r="R227" s="208"/>
      <c r="S227" s="208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8" t="s">
        <v>107</v>
      </c>
      <c r="AG227" s="32">
        <f t="shared" si="15"/>
        <v>0</v>
      </c>
      <c r="AH227" s="32" t="s">
        <v>214</v>
      </c>
    </row>
    <row r="228" spans="1:34" s="33" customFormat="1" ht="100" customHeight="1" x14ac:dyDescent="0.95">
      <c r="A228" s="34">
        <v>7</v>
      </c>
      <c r="B228" s="39" t="s">
        <v>702</v>
      </c>
      <c r="C228" s="34"/>
      <c r="D228" s="34"/>
      <c r="E228" s="34"/>
      <c r="F228" s="41">
        <v>7</v>
      </c>
      <c r="G228" s="41">
        <v>12</v>
      </c>
      <c r="H228" s="41"/>
      <c r="I228" s="41"/>
      <c r="J228" s="41"/>
      <c r="K228" s="41"/>
      <c r="L228" s="42">
        <v>28</v>
      </c>
      <c r="M228" s="43"/>
      <c r="N228" s="43"/>
      <c r="O228" s="44"/>
      <c r="P228" s="42"/>
      <c r="Q228" s="43"/>
      <c r="R228" s="42"/>
      <c r="S228" s="42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2" t="s">
        <v>768</v>
      </c>
      <c r="AG228" s="32">
        <f t="shared" si="15"/>
        <v>0</v>
      </c>
      <c r="AH228" s="32" t="s">
        <v>214</v>
      </c>
    </row>
    <row r="229" spans="1:34" s="33" customFormat="1" ht="49.5" x14ac:dyDescent="0.95">
      <c r="A229" s="34">
        <v>8</v>
      </c>
      <c r="B229" s="25" t="s">
        <v>703</v>
      </c>
      <c r="C229" s="35"/>
      <c r="D229" s="35"/>
      <c r="E229" s="35"/>
      <c r="F229" s="36"/>
      <c r="G229" s="36"/>
      <c r="H229" s="36"/>
      <c r="I229" s="36"/>
      <c r="J229" s="36"/>
      <c r="K229" s="36"/>
      <c r="L229" s="37"/>
      <c r="M229" s="38"/>
      <c r="N229" s="38"/>
      <c r="O229" s="204"/>
      <c r="P229" s="37"/>
      <c r="Q229" s="38"/>
      <c r="R229" s="37"/>
      <c r="S229" s="37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7" t="s">
        <v>100</v>
      </c>
      <c r="AG229" s="32">
        <f t="shared" si="15"/>
        <v>0</v>
      </c>
      <c r="AH229" s="213" t="s">
        <v>213</v>
      </c>
    </row>
    <row r="230" spans="1:34" s="33" customFormat="1" ht="100" customHeight="1" x14ac:dyDescent="0.95">
      <c r="A230" s="34">
        <v>9</v>
      </c>
      <c r="B230" s="39" t="s">
        <v>704</v>
      </c>
      <c r="C230" s="142">
        <v>283651</v>
      </c>
      <c r="D230" s="40">
        <v>284048</v>
      </c>
      <c r="E230" s="34"/>
      <c r="F230" s="41">
        <v>7</v>
      </c>
      <c r="G230" s="41">
        <v>12</v>
      </c>
      <c r="H230" s="41">
        <v>13</v>
      </c>
      <c r="I230" s="41">
        <v>17</v>
      </c>
      <c r="J230" s="41"/>
      <c r="K230" s="41"/>
      <c r="L230" s="42"/>
      <c r="M230" s="43"/>
      <c r="N230" s="43"/>
      <c r="O230" s="43"/>
      <c r="P230" s="42"/>
      <c r="Q230" s="43"/>
      <c r="R230" s="42">
        <v>1</v>
      </c>
      <c r="S230" s="42">
        <v>1</v>
      </c>
      <c r="T230" s="43"/>
      <c r="U230" s="43"/>
      <c r="V230" s="43"/>
      <c r="W230" s="43"/>
      <c r="X230" s="44"/>
      <c r="Y230" s="43"/>
      <c r="Z230" s="44"/>
      <c r="AA230" s="43"/>
      <c r="AB230" s="43"/>
      <c r="AC230" s="43">
        <v>9</v>
      </c>
      <c r="AD230" s="43"/>
      <c r="AE230" s="43"/>
      <c r="AF230" s="42" t="s">
        <v>775</v>
      </c>
      <c r="AG230" s="32">
        <f t="shared" si="15"/>
        <v>397</v>
      </c>
      <c r="AH230" s="32">
        <v>397</v>
      </c>
    </row>
    <row r="231" spans="1:34" s="33" customFormat="1" ht="100" customHeight="1" x14ac:dyDescent="0.95">
      <c r="A231" s="34">
        <v>10</v>
      </c>
      <c r="B231" s="39" t="s">
        <v>705</v>
      </c>
      <c r="C231" s="40">
        <v>284048</v>
      </c>
      <c r="D231" s="40">
        <v>284326</v>
      </c>
      <c r="E231" s="34"/>
      <c r="F231" s="41">
        <v>7</v>
      </c>
      <c r="G231" s="41">
        <v>12</v>
      </c>
      <c r="H231" s="41">
        <v>13</v>
      </c>
      <c r="I231" s="41">
        <v>17</v>
      </c>
      <c r="J231" s="41"/>
      <c r="K231" s="41"/>
      <c r="L231" s="42"/>
      <c r="M231" s="43"/>
      <c r="N231" s="44"/>
      <c r="O231" s="43"/>
      <c r="P231" s="42"/>
      <c r="Q231" s="43"/>
      <c r="R231" s="42"/>
      <c r="S231" s="42"/>
      <c r="T231" s="43">
        <v>1</v>
      </c>
      <c r="U231" s="43"/>
      <c r="V231" s="43"/>
      <c r="W231" s="43"/>
      <c r="X231" s="46"/>
      <c r="Y231" s="44"/>
      <c r="Z231" s="46">
        <v>14.29</v>
      </c>
      <c r="AA231" s="44"/>
      <c r="AB231" s="43"/>
      <c r="AC231" s="43">
        <v>5</v>
      </c>
      <c r="AD231" s="43"/>
      <c r="AE231" s="43"/>
      <c r="AF231" s="42" t="s">
        <v>779</v>
      </c>
      <c r="AG231" s="32">
        <f t="shared" si="15"/>
        <v>278</v>
      </c>
      <c r="AH231" s="32">
        <v>278</v>
      </c>
    </row>
    <row r="232" spans="1:34" s="33" customFormat="1" ht="100" customHeight="1" x14ac:dyDescent="0.95">
      <c r="A232" s="34">
        <v>11</v>
      </c>
      <c r="B232" s="39" t="s">
        <v>706</v>
      </c>
      <c r="C232" s="40">
        <v>284326</v>
      </c>
      <c r="D232" s="40">
        <v>284751</v>
      </c>
      <c r="E232" s="34"/>
      <c r="F232" s="41">
        <v>7</v>
      </c>
      <c r="G232" s="41">
        <v>12</v>
      </c>
      <c r="H232" s="41">
        <v>13</v>
      </c>
      <c r="I232" s="41">
        <v>17</v>
      </c>
      <c r="J232" s="41"/>
      <c r="K232" s="41"/>
      <c r="L232" s="42"/>
      <c r="M232" s="43"/>
      <c r="N232" s="44"/>
      <c r="O232" s="44"/>
      <c r="P232" s="42"/>
      <c r="Q232" s="43"/>
      <c r="R232" s="42"/>
      <c r="S232" s="42">
        <v>1</v>
      </c>
      <c r="T232" s="43">
        <v>1</v>
      </c>
      <c r="U232" s="43">
        <v>1</v>
      </c>
      <c r="V232" s="43"/>
      <c r="W232" s="43"/>
      <c r="X232" s="44"/>
      <c r="Y232" s="44"/>
      <c r="Z232" s="44"/>
      <c r="AA232" s="44"/>
      <c r="AB232" s="43"/>
      <c r="AC232" s="43">
        <v>12</v>
      </c>
      <c r="AD232" s="43"/>
      <c r="AE232" s="43"/>
      <c r="AF232" s="42" t="s">
        <v>787</v>
      </c>
      <c r="AG232" s="32">
        <f t="shared" si="15"/>
        <v>425</v>
      </c>
      <c r="AH232" s="32">
        <v>425</v>
      </c>
    </row>
    <row r="233" spans="1:34" s="33" customFormat="1" ht="100" customHeight="1" x14ac:dyDescent="0.95">
      <c r="A233" s="34">
        <v>12</v>
      </c>
      <c r="B233" s="39" t="s">
        <v>707</v>
      </c>
      <c r="C233" s="40">
        <v>284751</v>
      </c>
      <c r="D233" s="34">
        <v>284990</v>
      </c>
      <c r="E233" s="34"/>
      <c r="F233" s="41">
        <v>7</v>
      </c>
      <c r="G233" s="41">
        <v>12</v>
      </c>
      <c r="H233" s="41">
        <v>13</v>
      </c>
      <c r="I233" s="41">
        <v>17</v>
      </c>
      <c r="J233" s="41"/>
      <c r="K233" s="41"/>
      <c r="L233" s="42"/>
      <c r="M233" s="43"/>
      <c r="N233" s="47"/>
      <c r="O233" s="44"/>
      <c r="P233" s="42"/>
      <c r="Q233" s="43"/>
      <c r="R233" s="42"/>
      <c r="S233" s="42"/>
      <c r="T233" s="43">
        <v>1</v>
      </c>
      <c r="U233" s="43">
        <v>1</v>
      </c>
      <c r="V233" s="43"/>
      <c r="W233" s="43"/>
      <c r="X233" s="43"/>
      <c r="Y233" s="43"/>
      <c r="Z233" s="44"/>
      <c r="AA233" s="44"/>
      <c r="AB233" s="43"/>
      <c r="AC233" s="43">
        <v>6</v>
      </c>
      <c r="AD233" s="43"/>
      <c r="AE233" s="43"/>
      <c r="AF233" s="42" t="s">
        <v>794</v>
      </c>
      <c r="AG233" s="32">
        <f t="shared" si="15"/>
        <v>239</v>
      </c>
      <c r="AH233" s="32">
        <v>239</v>
      </c>
    </row>
    <row r="234" spans="1:34" s="33" customFormat="1" ht="49.5" x14ac:dyDescent="0.95">
      <c r="A234" s="34">
        <v>13</v>
      </c>
      <c r="B234" s="205" t="s">
        <v>708</v>
      </c>
      <c r="C234" s="206"/>
      <c r="D234" s="206"/>
      <c r="E234" s="206"/>
      <c r="F234" s="207">
        <v>7</v>
      </c>
      <c r="G234" s="207">
        <v>12</v>
      </c>
      <c r="H234" s="207">
        <v>14</v>
      </c>
      <c r="I234" s="207">
        <v>17</v>
      </c>
      <c r="J234" s="207"/>
      <c r="K234" s="207"/>
      <c r="L234" s="208"/>
      <c r="M234" s="209"/>
      <c r="N234" s="209"/>
      <c r="O234" s="210"/>
      <c r="P234" s="208"/>
      <c r="Q234" s="209"/>
      <c r="R234" s="208"/>
      <c r="S234" s="208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8" t="s">
        <v>107</v>
      </c>
      <c r="AG234" s="32">
        <f t="shared" si="15"/>
        <v>0</v>
      </c>
      <c r="AH234" s="32" t="s">
        <v>214</v>
      </c>
    </row>
    <row r="235" spans="1:34" s="33" customFormat="1" ht="49.5" x14ac:dyDescent="0.95">
      <c r="A235" s="34">
        <v>14</v>
      </c>
      <c r="B235" s="205" t="s">
        <v>709</v>
      </c>
      <c r="C235" s="206"/>
      <c r="D235" s="206"/>
      <c r="E235" s="206"/>
      <c r="F235" s="207">
        <v>7</v>
      </c>
      <c r="G235" s="207">
        <v>12</v>
      </c>
      <c r="H235" s="207">
        <v>14</v>
      </c>
      <c r="I235" s="207">
        <v>17</v>
      </c>
      <c r="J235" s="207"/>
      <c r="K235" s="207"/>
      <c r="L235" s="208"/>
      <c r="M235" s="209"/>
      <c r="N235" s="209"/>
      <c r="O235" s="210"/>
      <c r="P235" s="208"/>
      <c r="Q235" s="209"/>
      <c r="R235" s="208"/>
      <c r="S235" s="208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8" t="s">
        <v>107</v>
      </c>
      <c r="AG235" s="32">
        <f>D235-C235</f>
        <v>0</v>
      </c>
      <c r="AH235" s="32" t="s">
        <v>214</v>
      </c>
    </row>
    <row r="236" spans="1:34" s="33" customFormat="1" ht="49.5" x14ac:dyDescent="0.95">
      <c r="A236" s="34">
        <v>15</v>
      </c>
      <c r="B236" s="25" t="s">
        <v>710</v>
      </c>
      <c r="C236" s="35"/>
      <c r="D236" s="35"/>
      <c r="E236" s="35"/>
      <c r="F236" s="36"/>
      <c r="G236" s="36"/>
      <c r="H236" s="36"/>
      <c r="I236" s="36"/>
      <c r="J236" s="36"/>
      <c r="K236" s="36"/>
      <c r="L236" s="37"/>
      <c r="M236" s="38"/>
      <c r="N236" s="38"/>
      <c r="O236" s="204"/>
      <c r="P236" s="37"/>
      <c r="Q236" s="38"/>
      <c r="R236" s="37"/>
      <c r="S236" s="37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7" t="s">
        <v>100</v>
      </c>
      <c r="AG236" s="32">
        <f t="shared" si="15"/>
        <v>0</v>
      </c>
      <c r="AH236" s="213" t="s">
        <v>213</v>
      </c>
    </row>
    <row r="237" spans="1:34" s="33" customFormat="1" ht="49.5" x14ac:dyDescent="0.95">
      <c r="A237" s="34">
        <v>16</v>
      </c>
      <c r="B237" s="25" t="s">
        <v>711</v>
      </c>
      <c r="C237" s="35"/>
      <c r="D237" s="35"/>
      <c r="E237" s="35"/>
      <c r="F237" s="36"/>
      <c r="G237" s="36"/>
      <c r="H237" s="36"/>
      <c r="I237" s="36"/>
      <c r="J237" s="36"/>
      <c r="K237" s="36"/>
      <c r="L237" s="37"/>
      <c r="M237" s="38"/>
      <c r="N237" s="38"/>
      <c r="O237" s="204"/>
      <c r="P237" s="37"/>
      <c r="Q237" s="38"/>
      <c r="R237" s="37"/>
      <c r="S237" s="37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7" t="s">
        <v>100</v>
      </c>
      <c r="AG237" s="32">
        <f t="shared" si="15"/>
        <v>0</v>
      </c>
      <c r="AH237" s="213" t="s">
        <v>213</v>
      </c>
    </row>
    <row r="238" spans="1:34" s="33" customFormat="1" ht="49.5" x14ac:dyDescent="0.95">
      <c r="A238" s="34">
        <v>17</v>
      </c>
      <c r="B238" s="205" t="s">
        <v>712</v>
      </c>
      <c r="C238" s="206"/>
      <c r="D238" s="206"/>
      <c r="E238" s="206"/>
      <c r="F238" s="207">
        <v>7</v>
      </c>
      <c r="G238" s="207">
        <v>12</v>
      </c>
      <c r="H238" s="207">
        <v>14</v>
      </c>
      <c r="I238" s="207">
        <v>17</v>
      </c>
      <c r="J238" s="207"/>
      <c r="K238" s="207"/>
      <c r="L238" s="208"/>
      <c r="M238" s="209"/>
      <c r="N238" s="209"/>
      <c r="O238" s="210"/>
      <c r="P238" s="208"/>
      <c r="Q238" s="209"/>
      <c r="R238" s="208"/>
      <c r="S238" s="208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8" t="s">
        <v>107</v>
      </c>
      <c r="AG238" s="32">
        <f t="shared" si="15"/>
        <v>0</v>
      </c>
      <c r="AH238" s="32" t="s">
        <v>214</v>
      </c>
    </row>
    <row r="239" spans="1:34" s="33" customFormat="1" ht="49.5" x14ac:dyDescent="0.95">
      <c r="A239" s="34">
        <v>18</v>
      </c>
      <c r="B239" s="205" t="s">
        <v>713</v>
      </c>
      <c r="C239" s="206"/>
      <c r="D239" s="206"/>
      <c r="E239" s="206"/>
      <c r="F239" s="207">
        <v>7</v>
      </c>
      <c r="G239" s="207">
        <v>12</v>
      </c>
      <c r="H239" s="207">
        <v>14</v>
      </c>
      <c r="I239" s="207">
        <v>17</v>
      </c>
      <c r="J239" s="207"/>
      <c r="K239" s="207"/>
      <c r="L239" s="208"/>
      <c r="M239" s="209"/>
      <c r="N239" s="209"/>
      <c r="O239" s="210"/>
      <c r="P239" s="208"/>
      <c r="Q239" s="209"/>
      <c r="R239" s="208"/>
      <c r="S239" s="208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8" t="s">
        <v>107</v>
      </c>
      <c r="AG239" s="32">
        <f t="shared" si="15"/>
        <v>0</v>
      </c>
      <c r="AH239" s="32" t="s">
        <v>214</v>
      </c>
    </row>
    <row r="240" spans="1:34" s="33" customFormat="1" ht="49.5" x14ac:dyDescent="0.95">
      <c r="A240" s="34">
        <v>19</v>
      </c>
      <c r="B240" s="205" t="s">
        <v>714</v>
      </c>
      <c r="C240" s="206"/>
      <c r="D240" s="206"/>
      <c r="E240" s="206"/>
      <c r="F240" s="207">
        <v>7</v>
      </c>
      <c r="G240" s="207">
        <v>12</v>
      </c>
      <c r="H240" s="207">
        <v>14</v>
      </c>
      <c r="I240" s="207">
        <v>17</v>
      </c>
      <c r="J240" s="207"/>
      <c r="K240" s="207"/>
      <c r="L240" s="208"/>
      <c r="M240" s="209"/>
      <c r="N240" s="209"/>
      <c r="O240" s="210"/>
      <c r="P240" s="208"/>
      <c r="Q240" s="209"/>
      <c r="R240" s="208"/>
      <c r="S240" s="208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8" t="s">
        <v>107</v>
      </c>
      <c r="AG240" s="32">
        <f t="shared" si="15"/>
        <v>0</v>
      </c>
      <c r="AH240" s="32" t="s">
        <v>214</v>
      </c>
    </row>
    <row r="241" spans="1:217" s="33" customFormat="1" ht="49.5" x14ac:dyDescent="0.95">
      <c r="A241" s="34">
        <v>20</v>
      </c>
      <c r="B241" s="205" t="s">
        <v>715</v>
      </c>
      <c r="C241" s="206"/>
      <c r="D241" s="206"/>
      <c r="E241" s="206"/>
      <c r="F241" s="207">
        <v>7</v>
      </c>
      <c r="G241" s="207">
        <v>12</v>
      </c>
      <c r="H241" s="207">
        <v>14</v>
      </c>
      <c r="I241" s="207">
        <v>17</v>
      </c>
      <c r="J241" s="207"/>
      <c r="K241" s="207"/>
      <c r="L241" s="208"/>
      <c r="M241" s="209"/>
      <c r="N241" s="209"/>
      <c r="O241" s="210"/>
      <c r="P241" s="208"/>
      <c r="Q241" s="209"/>
      <c r="R241" s="208"/>
      <c r="S241" s="208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8" t="s">
        <v>107</v>
      </c>
      <c r="AG241" s="32">
        <f t="shared" si="15"/>
        <v>0</v>
      </c>
      <c r="AH241" s="32" t="s">
        <v>214</v>
      </c>
    </row>
    <row r="242" spans="1:217" s="33" customFormat="1" ht="100" customHeight="1" x14ac:dyDescent="0.95">
      <c r="A242" s="34">
        <v>21</v>
      </c>
      <c r="B242" s="39" t="s">
        <v>716</v>
      </c>
      <c r="C242" s="40"/>
      <c r="D242" s="34"/>
      <c r="E242" s="34"/>
      <c r="F242" s="41">
        <v>7</v>
      </c>
      <c r="G242" s="41">
        <v>12</v>
      </c>
      <c r="H242" s="41">
        <v>13</v>
      </c>
      <c r="I242" s="41">
        <v>17</v>
      </c>
      <c r="J242" s="41"/>
      <c r="K242" s="41"/>
      <c r="L242" s="42"/>
      <c r="M242" s="42"/>
      <c r="N242" s="43"/>
      <c r="O242" s="43"/>
      <c r="P242" s="42"/>
      <c r="Q242" s="43"/>
      <c r="R242" s="42">
        <v>1</v>
      </c>
      <c r="S242" s="42"/>
      <c r="T242" s="43"/>
      <c r="U242" s="43"/>
      <c r="V242" s="43"/>
      <c r="W242" s="43">
        <v>1</v>
      </c>
      <c r="X242" s="43"/>
      <c r="Y242" s="43"/>
      <c r="Z242" s="43"/>
      <c r="AA242" s="43"/>
      <c r="AB242" s="43"/>
      <c r="AC242" s="109">
        <v>8.75</v>
      </c>
      <c r="AD242" s="43"/>
      <c r="AE242" s="43"/>
      <c r="AF242" s="42" t="s">
        <v>824</v>
      </c>
      <c r="AG242" s="32">
        <f t="shared" si="15"/>
        <v>0</v>
      </c>
      <c r="AH242" s="32" t="s">
        <v>214</v>
      </c>
    </row>
    <row r="243" spans="1:217" s="33" customFormat="1" ht="49.5" x14ac:dyDescent="0.95">
      <c r="A243" s="34">
        <v>22</v>
      </c>
      <c r="B243" s="25" t="s">
        <v>717</v>
      </c>
      <c r="C243" s="35"/>
      <c r="D243" s="35"/>
      <c r="E243" s="35"/>
      <c r="F243" s="36"/>
      <c r="G243" s="36"/>
      <c r="H243" s="36"/>
      <c r="I243" s="36"/>
      <c r="J243" s="36"/>
      <c r="K243" s="36"/>
      <c r="L243" s="37"/>
      <c r="M243" s="38"/>
      <c r="N243" s="38"/>
      <c r="O243" s="204"/>
      <c r="P243" s="37"/>
      <c r="Q243" s="38"/>
      <c r="R243" s="37"/>
      <c r="S243" s="37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7" t="s">
        <v>100</v>
      </c>
      <c r="AG243" s="32">
        <f t="shared" si="15"/>
        <v>0</v>
      </c>
      <c r="AH243" s="213" t="s">
        <v>213</v>
      </c>
    </row>
    <row r="244" spans="1:217" s="33" customFormat="1" ht="49.5" x14ac:dyDescent="0.95">
      <c r="A244" s="34">
        <v>23</v>
      </c>
      <c r="B244" s="205" t="s">
        <v>718</v>
      </c>
      <c r="C244" s="206"/>
      <c r="D244" s="206"/>
      <c r="E244" s="206"/>
      <c r="F244" s="207">
        <v>7</v>
      </c>
      <c r="G244" s="207">
        <v>12</v>
      </c>
      <c r="H244" s="207">
        <v>14</v>
      </c>
      <c r="I244" s="207">
        <v>17</v>
      </c>
      <c r="J244" s="207"/>
      <c r="K244" s="207"/>
      <c r="L244" s="208"/>
      <c r="M244" s="209"/>
      <c r="N244" s="209"/>
      <c r="O244" s="210"/>
      <c r="P244" s="208"/>
      <c r="Q244" s="209"/>
      <c r="R244" s="208"/>
      <c r="S244" s="208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8" t="s">
        <v>107</v>
      </c>
      <c r="AG244" s="32">
        <f t="shared" si="15"/>
        <v>0</v>
      </c>
      <c r="AH244" s="32" t="s">
        <v>214</v>
      </c>
    </row>
    <row r="245" spans="1:217" s="33" customFormat="1" ht="100" customHeight="1" x14ac:dyDescent="0.95">
      <c r="A245" s="34">
        <v>24</v>
      </c>
      <c r="B245" s="39" t="s">
        <v>719</v>
      </c>
      <c r="C245" s="34">
        <v>284990</v>
      </c>
      <c r="D245" s="40">
        <v>285123</v>
      </c>
      <c r="E245" s="34"/>
      <c r="F245" s="41">
        <v>7</v>
      </c>
      <c r="G245" s="41">
        <v>12</v>
      </c>
      <c r="H245" s="41">
        <v>13</v>
      </c>
      <c r="I245" s="41">
        <v>17</v>
      </c>
      <c r="J245" s="41"/>
      <c r="K245" s="41"/>
      <c r="L245" s="42">
        <v>22</v>
      </c>
      <c r="M245" s="43"/>
      <c r="N245" s="44"/>
      <c r="O245" s="44"/>
      <c r="P245" s="42"/>
      <c r="Q245" s="43"/>
      <c r="R245" s="42"/>
      <c r="S245" s="42"/>
      <c r="T245" s="43"/>
      <c r="U245" s="43"/>
      <c r="V245" s="43"/>
      <c r="W245" s="43"/>
      <c r="X245" s="44"/>
      <c r="Y245" s="44"/>
      <c r="Z245" s="44"/>
      <c r="AA245" s="43"/>
      <c r="AB245" s="43"/>
      <c r="AC245" s="43"/>
      <c r="AD245" s="43"/>
      <c r="AE245" s="43"/>
      <c r="AF245" s="42" t="s">
        <v>839</v>
      </c>
      <c r="AG245" s="32">
        <f t="shared" si="15"/>
        <v>133</v>
      </c>
      <c r="AH245" s="32">
        <v>133</v>
      </c>
    </row>
    <row r="246" spans="1:217" s="33" customFormat="1" ht="100" customHeight="1" x14ac:dyDescent="0.95">
      <c r="A246" s="34">
        <v>25</v>
      </c>
      <c r="B246" s="39" t="s">
        <v>720</v>
      </c>
      <c r="C246" s="40">
        <v>285123</v>
      </c>
      <c r="D246" s="34">
        <v>285250</v>
      </c>
      <c r="E246" s="34"/>
      <c r="F246" s="41">
        <v>7</v>
      </c>
      <c r="G246" s="41">
        <v>12</v>
      </c>
      <c r="H246" s="41">
        <v>13</v>
      </c>
      <c r="I246" s="41">
        <v>17</v>
      </c>
      <c r="J246" s="41"/>
      <c r="K246" s="41"/>
      <c r="L246" s="42">
        <v>25</v>
      </c>
      <c r="M246" s="43"/>
      <c r="N246" s="47"/>
      <c r="O246" s="44"/>
      <c r="P246" s="42"/>
      <c r="Q246" s="43"/>
      <c r="R246" s="42"/>
      <c r="S246" s="42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2" t="s">
        <v>841</v>
      </c>
      <c r="AG246" s="32">
        <f t="shared" si="15"/>
        <v>127</v>
      </c>
      <c r="AH246" s="32">
        <v>127</v>
      </c>
    </row>
    <row r="247" spans="1:217" s="33" customFormat="1" ht="49.5" x14ac:dyDescent="0.95">
      <c r="A247" s="34">
        <v>26</v>
      </c>
      <c r="B247" s="25" t="s">
        <v>721</v>
      </c>
      <c r="C247" s="35"/>
      <c r="D247" s="35"/>
      <c r="E247" s="35"/>
      <c r="F247" s="36"/>
      <c r="G247" s="36"/>
      <c r="H247" s="36"/>
      <c r="I247" s="36"/>
      <c r="J247" s="36"/>
      <c r="K247" s="36"/>
      <c r="L247" s="37"/>
      <c r="M247" s="38"/>
      <c r="N247" s="38"/>
      <c r="O247" s="204"/>
      <c r="P247" s="37"/>
      <c r="Q247" s="38"/>
      <c r="R247" s="37"/>
      <c r="S247" s="37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7" t="s">
        <v>100</v>
      </c>
      <c r="AG247" s="32">
        <f t="shared" si="15"/>
        <v>0</v>
      </c>
      <c r="AH247" s="213" t="s">
        <v>213</v>
      </c>
    </row>
    <row r="248" spans="1:217" s="33" customFormat="1" ht="49.5" x14ac:dyDescent="0.95">
      <c r="A248" s="34">
        <v>27</v>
      </c>
      <c r="B248" s="205" t="s">
        <v>722</v>
      </c>
      <c r="C248" s="206">
        <v>285250</v>
      </c>
      <c r="D248" s="206">
        <v>285369</v>
      </c>
      <c r="E248" s="206"/>
      <c r="F248" s="207"/>
      <c r="G248" s="207"/>
      <c r="H248" s="207"/>
      <c r="I248" s="207"/>
      <c r="J248" s="207"/>
      <c r="K248" s="207"/>
      <c r="L248" s="208"/>
      <c r="M248" s="209"/>
      <c r="N248" s="209"/>
      <c r="O248" s="210"/>
      <c r="P248" s="208"/>
      <c r="Q248" s="209"/>
      <c r="R248" s="208"/>
      <c r="S248" s="208"/>
      <c r="T248" s="209"/>
      <c r="U248" s="209"/>
      <c r="V248" s="209"/>
      <c r="W248" s="209"/>
      <c r="X248" s="209"/>
      <c r="Y248" s="209"/>
      <c r="Z248" s="209"/>
      <c r="AA248" s="209"/>
      <c r="AB248" s="209"/>
      <c r="AC248" s="209"/>
      <c r="AD248" s="209"/>
      <c r="AE248" s="209"/>
      <c r="AF248" s="208" t="s">
        <v>225</v>
      </c>
      <c r="AG248" s="32">
        <f t="shared" si="15"/>
        <v>119</v>
      </c>
      <c r="AH248" s="32">
        <v>119</v>
      </c>
    </row>
    <row r="249" spans="1:217" s="33" customFormat="1" ht="100" customHeight="1" x14ac:dyDescent="0.95">
      <c r="A249" s="34">
        <v>26</v>
      </c>
      <c r="B249" s="39" t="s">
        <v>723</v>
      </c>
      <c r="C249" s="40">
        <v>285369</v>
      </c>
      <c r="D249" s="34">
        <v>285390</v>
      </c>
      <c r="E249" s="34"/>
      <c r="F249" s="41">
        <v>7</v>
      </c>
      <c r="G249" s="41">
        <v>12</v>
      </c>
      <c r="H249" s="41"/>
      <c r="I249" s="41"/>
      <c r="J249" s="41"/>
      <c r="K249" s="41"/>
      <c r="L249" s="42">
        <v>2</v>
      </c>
      <c r="M249" s="43"/>
      <c r="N249" s="47"/>
      <c r="O249" s="44"/>
      <c r="P249" s="42"/>
      <c r="Q249" s="43"/>
      <c r="R249" s="42"/>
      <c r="S249" s="42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2" t="s">
        <v>362</v>
      </c>
      <c r="AG249" s="32">
        <f t="shared" si="15"/>
        <v>21</v>
      </c>
      <c r="AH249" s="32">
        <v>21</v>
      </c>
    </row>
    <row r="250" spans="1:217" s="33" customFormat="1" ht="100" customHeight="1" x14ac:dyDescent="0.95">
      <c r="A250" s="34">
        <v>27</v>
      </c>
      <c r="B250" s="45" t="s">
        <v>724</v>
      </c>
      <c r="C250" s="34">
        <v>285390</v>
      </c>
      <c r="D250" s="34">
        <v>285415</v>
      </c>
      <c r="E250" s="34"/>
      <c r="F250" s="41">
        <v>7</v>
      </c>
      <c r="G250" s="41">
        <v>12</v>
      </c>
      <c r="H250" s="41">
        <v>13</v>
      </c>
      <c r="I250" s="41">
        <v>17</v>
      </c>
      <c r="J250" s="41"/>
      <c r="K250" s="41"/>
      <c r="L250" s="42">
        <v>12</v>
      </c>
      <c r="M250" s="43"/>
      <c r="N250" s="47"/>
      <c r="O250" s="44"/>
      <c r="P250" s="42"/>
      <c r="Q250" s="43"/>
      <c r="R250" s="42"/>
      <c r="S250" s="42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2" t="s">
        <v>366</v>
      </c>
      <c r="AG250" s="32">
        <f t="shared" si="15"/>
        <v>25</v>
      </c>
      <c r="AH250" s="32">
        <v>25</v>
      </c>
    </row>
    <row r="251" spans="1:217" s="33" customFormat="1" ht="49.5" x14ac:dyDescent="0.95">
      <c r="A251" s="34">
        <v>28</v>
      </c>
      <c r="B251" s="205" t="s">
        <v>725</v>
      </c>
      <c r="C251" s="206"/>
      <c r="D251" s="206"/>
      <c r="E251" s="206"/>
      <c r="F251" s="207">
        <v>7</v>
      </c>
      <c r="G251" s="207">
        <v>12</v>
      </c>
      <c r="H251" s="207">
        <v>14</v>
      </c>
      <c r="I251" s="207">
        <v>17</v>
      </c>
      <c r="J251" s="207"/>
      <c r="K251" s="207"/>
      <c r="L251" s="208"/>
      <c r="M251" s="209"/>
      <c r="N251" s="209"/>
      <c r="O251" s="210"/>
      <c r="P251" s="208"/>
      <c r="Q251" s="209"/>
      <c r="R251" s="208"/>
      <c r="S251" s="208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209"/>
      <c r="AE251" s="209"/>
      <c r="AF251" s="208" t="s">
        <v>107</v>
      </c>
      <c r="AG251" s="32">
        <f t="shared" si="15"/>
        <v>0</v>
      </c>
      <c r="AH251" s="32" t="s">
        <v>214</v>
      </c>
    </row>
    <row r="252" spans="1:217" s="33" customFormat="1" ht="50" thickBot="1" x14ac:dyDescent="1">
      <c r="A252" s="34">
        <v>28</v>
      </c>
      <c r="B252" s="205" t="s">
        <v>726</v>
      </c>
      <c r="C252" s="206"/>
      <c r="D252" s="206"/>
      <c r="E252" s="206"/>
      <c r="F252" s="207">
        <v>7</v>
      </c>
      <c r="G252" s="207">
        <v>12</v>
      </c>
      <c r="H252" s="207">
        <v>14</v>
      </c>
      <c r="I252" s="207">
        <v>17</v>
      </c>
      <c r="J252" s="207"/>
      <c r="K252" s="207"/>
      <c r="L252" s="208"/>
      <c r="M252" s="209"/>
      <c r="N252" s="209"/>
      <c r="O252" s="210"/>
      <c r="P252" s="208"/>
      <c r="Q252" s="209"/>
      <c r="R252" s="208"/>
      <c r="S252" s="208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209"/>
      <c r="AE252" s="209"/>
      <c r="AF252" s="208" t="s">
        <v>107</v>
      </c>
      <c r="AG252" s="32">
        <f t="shared" si="15"/>
        <v>0</v>
      </c>
      <c r="AH252" s="32" t="s">
        <v>214</v>
      </c>
    </row>
    <row r="253" spans="1:217" s="67" customFormat="1" ht="50.5" thickTop="1" thickBot="1" x14ac:dyDescent="1">
      <c r="A253" s="317" t="s">
        <v>22</v>
      </c>
      <c r="B253" s="318"/>
      <c r="C253" s="57"/>
      <c r="D253" s="58"/>
      <c r="E253" s="59"/>
      <c r="F253" s="60"/>
      <c r="G253" s="61"/>
      <c r="H253" s="61"/>
      <c r="I253" s="61"/>
      <c r="J253" s="61"/>
      <c r="K253" s="62"/>
      <c r="L253" s="63">
        <f t="shared" ref="L253:AD253" si="16">SUM(L222:L252)</f>
        <v>89</v>
      </c>
      <c r="M253" s="64">
        <f t="shared" si="16"/>
        <v>0</v>
      </c>
      <c r="N253" s="65">
        <f t="shared" si="16"/>
        <v>0</v>
      </c>
      <c r="O253" s="65">
        <f t="shared" si="16"/>
        <v>0</v>
      </c>
      <c r="P253" s="63">
        <f t="shared" si="16"/>
        <v>0</v>
      </c>
      <c r="Q253" s="64">
        <f t="shared" si="16"/>
        <v>0</v>
      </c>
      <c r="R253" s="63">
        <f t="shared" si="16"/>
        <v>2</v>
      </c>
      <c r="S253" s="63">
        <f t="shared" si="16"/>
        <v>2</v>
      </c>
      <c r="T253" s="64">
        <f t="shared" si="16"/>
        <v>3</v>
      </c>
      <c r="U253" s="64">
        <f t="shared" si="16"/>
        <v>2</v>
      </c>
      <c r="V253" s="64">
        <f t="shared" si="16"/>
        <v>0</v>
      </c>
      <c r="W253" s="64">
        <f t="shared" si="16"/>
        <v>1</v>
      </c>
      <c r="X253" s="64">
        <f>SUM(X222:X252)</f>
        <v>0</v>
      </c>
      <c r="Y253" s="66">
        <f t="shared" si="16"/>
        <v>0</v>
      </c>
      <c r="Z253" s="66">
        <f t="shared" si="16"/>
        <v>14.29</v>
      </c>
      <c r="AA253" s="66">
        <f t="shared" si="16"/>
        <v>0</v>
      </c>
      <c r="AB253" s="64">
        <f t="shared" si="16"/>
        <v>0</v>
      </c>
      <c r="AC253" s="212">
        <f t="shared" si="16"/>
        <v>40.75</v>
      </c>
      <c r="AD253" s="64">
        <f t="shared" si="16"/>
        <v>0</v>
      </c>
      <c r="AE253" s="63">
        <f>SUM(AE221:AE252)</f>
        <v>0</v>
      </c>
      <c r="AF253" s="63"/>
      <c r="AG253" s="32"/>
      <c r="AH253" s="32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</row>
    <row r="254" spans="1:217" s="67" customFormat="1" ht="47.25" customHeight="1" thickTop="1" thickBot="1" x14ac:dyDescent="1">
      <c r="A254" s="319"/>
      <c r="B254" s="320"/>
      <c r="C254" s="68"/>
      <c r="D254" s="69"/>
      <c r="E254" s="70"/>
      <c r="F254" s="323"/>
      <c r="G254" s="324"/>
      <c r="H254" s="324"/>
      <c r="I254" s="324"/>
      <c r="J254" s="324"/>
      <c r="K254" s="69"/>
      <c r="L254" s="292" t="s">
        <v>30</v>
      </c>
      <c r="M254" s="294" t="s">
        <v>46</v>
      </c>
      <c r="N254" s="292" t="s">
        <v>313</v>
      </c>
      <c r="O254" s="294" t="s">
        <v>48</v>
      </c>
      <c r="P254" s="294" t="s">
        <v>35</v>
      </c>
      <c r="Q254" s="294" t="s">
        <v>328</v>
      </c>
      <c r="R254" s="294" t="s">
        <v>53</v>
      </c>
      <c r="S254" s="294" t="s">
        <v>57</v>
      </c>
      <c r="T254" s="294" t="s">
        <v>58</v>
      </c>
      <c r="U254" s="294" t="s">
        <v>785</v>
      </c>
      <c r="V254" s="294" t="s">
        <v>28</v>
      </c>
      <c r="W254" s="294" t="s">
        <v>823</v>
      </c>
      <c r="X254" s="292" t="s">
        <v>193</v>
      </c>
      <c r="Y254" s="294" t="s">
        <v>140</v>
      </c>
      <c r="Z254" s="292" t="s">
        <v>33</v>
      </c>
      <c r="AA254" s="294" t="s">
        <v>141</v>
      </c>
      <c r="AB254" s="294" t="s">
        <v>201</v>
      </c>
      <c r="AC254" s="294" t="s">
        <v>858</v>
      </c>
      <c r="AD254" s="294" t="s">
        <v>557</v>
      </c>
      <c r="AE254" s="329"/>
      <c r="AF254" s="294" t="s">
        <v>23</v>
      </c>
      <c r="AG254" s="32"/>
      <c r="AH254" s="32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</row>
    <row r="255" spans="1:217" s="67" customFormat="1" ht="186.75" customHeight="1" thickTop="1" x14ac:dyDescent="0.95">
      <c r="A255" s="319"/>
      <c r="B255" s="320"/>
      <c r="C255" s="68"/>
      <c r="D255" s="69"/>
      <c r="E255" s="70"/>
      <c r="F255" s="71"/>
      <c r="G255" s="325"/>
      <c r="H255" s="325"/>
      <c r="I255" s="325"/>
      <c r="J255" s="325"/>
      <c r="K255" s="70"/>
      <c r="L255" s="293"/>
      <c r="M255" s="295"/>
      <c r="N255" s="293"/>
      <c r="O255" s="295"/>
      <c r="P255" s="295"/>
      <c r="Q255" s="295"/>
      <c r="R255" s="295"/>
      <c r="S255" s="295"/>
      <c r="T255" s="295"/>
      <c r="U255" s="295"/>
      <c r="V255" s="295"/>
      <c r="W255" s="295"/>
      <c r="X255" s="293"/>
      <c r="Y255" s="295"/>
      <c r="Z255" s="293"/>
      <c r="AA255" s="295"/>
      <c r="AB255" s="295"/>
      <c r="AC255" s="295"/>
      <c r="AD255" s="295"/>
      <c r="AE255" s="330"/>
      <c r="AF255" s="295"/>
      <c r="AG255" s="32"/>
      <c r="AH255" s="32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</row>
    <row r="256" spans="1:217" s="67" customFormat="1" ht="49.5" x14ac:dyDescent="0.95">
      <c r="A256" s="321"/>
      <c r="B256" s="322"/>
      <c r="C256" s="72"/>
      <c r="D256" s="73"/>
      <c r="E256" s="74"/>
      <c r="F256" s="326"/>
      <c r="G256" s="327"/>
      <c r="H256" s="327"/>
      <c r="I256" s="327"/>
      <c r="J256" s="327"/>
      <c r="K256" s="328"/>
      <c r="L256" s="75">
        <f>L253*3200</f>
        <v>284800</v>
      </c>
      <c r="M256" s="76">
        <f>M253*4000</f>
        <v>0</v>
      </c>
      <c r="N256" s="75">
        <f>N253*8000</f>
        <v>0</v>
      </c>
      <c r="O256" s="77">
        <f>O253*38400</f>
        <v>0</v>
      </c>
      <c r="P256" s="75">
        <f>P253*68000</f>
        <v>0</v>
      </c>
      <c r="Q256" s="76">
        <f>Q253*9600</f>
        <v>0</v>
      </c>
      <c r="R256" s="75">
        <f>R253*76000</f>
        <v>152000</v>
      </c>
      <c r="S256" s="76">
        <f>S253*84000</f>
        <v>168000</v>
      </c>
      <c r="T256" s="76">
        <f>T253*80000</f>
        <v>240000</v>
      </c>
      <c r="U256" s="76">
        <f>U253*22000</f>
        <v>44000</v>
      </c>
      <c r="V256" s="76">
        <f>V253*84000</f>
        <v>0</v>
      </c>
      <c r="W256" s="76">
        <f>W253*68800</f>
        <v>68800</v>
      </c>
      <c r="X256" s="79">
        <f>X253*6400</f>
        <v>0</v>
      </c>
      <c r="Y256" s="76">
        <f>Y253*8000</f>
        <v>0</v>
      </c>
      <c r="Z256" s="79">
        <f>Z253*6500</f>
        <v>92885</v>
      </c>
      <c r="AA256" s="76">
        <f>AA253*6000</f>
        <v>0</v>
      </c>
      <c r="AB256" s="76"/>
      <c r="AC256" s="76">
        <f>4*76000</f>
        <v>304000</v>
      </c>
      <c r="AD256" s="76"/>
      <c r="AE256" s="80"/>
      <c r="AF256" s="75">
        <f>SUM(L256:AD256)</f>
        <v>1354485</v>
      </c>
      <c r="AG256" s="32"/>
      <c r="AH256" s="82"/>
    </row>
    <row r="257" spans="1:217" s="8" customFormat="1" ht="49.5" x14ac:dyDescent="0.95">
      <c r="A257" s="334" t="s">
        <v>0</v>
      </c>
      <c r="B257" s="334"/>
      <c r="C257" s="1" t="s">
        <v>1</v>
      </c>
      <c r="D257" s="1" t="s">
        <v>2</v>
      </c>
      <c r="E257" s="1"/>
      <c r="F257" s="1"/>
      <c r="G257" s="1"/>
      <c r="H257" s="1"/>
      <c r="I257" s="1"/>
      <c r="J257" s="1"/>
      <c r="K257" s="1"/>
      <c r="L257" s="2"/>
      <c r="M257" s="3"/>
      <c r="N257" s="4"/>
      <c r="O257" s="5"/>
      <c r="P257" s="2"/>
      <c r="Q257" s="3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5"/>
      <c r="AG257" s="6"/>
      <c r="AH257" s="6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</row>
    <row r="258" spans="1:217" s="8" customFormat="1" ht="50.5" x14ac:dyDescent="0.95">
      <c r="A258" s="298" t="s">
        <v>3</v>
      </c>
      <c r="B258" s="298"/>
      <c r="C258" s="1" t="s">
        <v>1</v>
      </c>
      <c r="D258" s="83" t="s">
        <v>65</v>
      </c>
      <c r="E258" s="1"/>
      <c r="F258" s="1"/>
      <c r="G258" s="1"/>
      <c r="H258" s="1"/>
      <c r="I258" s="298" t="s">
        <v>695</v>
      </c>
      <c r="J258" s="298"/>
      <c r="K258" s="298"/>
      <c r="L258" s="298"/>
      <c r="M258" s="298"/>
      <c r="N258" s="298"/>
      <c r="O258" s="298"/>
      <c r="P258" s="298"/>
      <c r="Q258" s="298"/>
      <c r="R258" s="298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6"/>
      <c r="AH258" s="6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</row>
    <row r="259" spans="1:217" s="8" customFormat="1" ht="50.5" x14ac:dyDescent="0.95">
      <c r="A259" s="299" t="s">
        <v>4</v>
      </c>
      <c r="B259" s="299"/>
      <c r="C259" s="1" t="s">
        <v>1</v>
      </c>
      <c r="D259" s="84" t="s">
        <v>39</v>
      </c>
      <c r="E259" s="9"/>
      <c r="F259" s="1"/>
      <c r="G259" s="9"/>
      <c r="H259" s="9"/>
      <c r="I259" s="10"/>
      <c r="J259" s="10"/>
      <c r="K259" s="10"/>
      <c r="L259" s="11"/>
      <c r="M259" s="3"/>
      <c r="N259" s="4"/>
      <c r="O259" s="11"/>
      <c r="P259" s="11"/>
      <c r="Q259" s="3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5"/>
      <c r="AG259" s="6"/>
      <c r="AH259" s="6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</row>
    <row r="260" spans="1:217" s="15" customFormat="1" ht="49.5" x14ac:dyDescent="0.95">
      <c r="A260" s="300" t="s">
        <v>5</v>
      </c>
      <c r="B260" s="300" t="s">
        <v>6</v>
      </c>
      <c r="C260" s="303" t="s">
        <v>7</v>
      </c>
      <c r="D260" s="304"/>
      <c r="E260" s="12" t="s">
        <v>8</v>
      </c>
      <c r="F260" s="305" t="s">
        <v>9</v>
      </c>
      <c r="G260" s="306"/>
      <c r="H260" s="306"/>
      <c r="I260" s="306"/>
      <c r="J260" s="306"/>
      <c r="K260" s="307"/>
      <c r="L260" s="335" t="s">
        <v>10</v>
      </c>
      <c r="M260" s="336"/>
      <c r="N260" s="336"/>
      <c r="O260" s="336"/>
      <c r="P260" s="336"/>
      <c r="Q260" s="336"/>
      <c r="R260" s="336"/>
      <c r="S260" s="336"/>
      <c r="T260" s="336"/>
      <c r="U260" s="336"/>
      <c r="V260" s="336"/>
      <c r="W260" s="336"/>
      <c r="X260" s="336"/>
      <c r="Y260" s="336"/>
      <c r="Z260" s="336"/>
      <c r="AA260" s="336"/>
      <c r="AB260" s="336"/>
      <c r="AC260" s="336"/>
      <c r="AD260" s="337"/>
      <c r="AE260" s="296" t="s">
        <v>11</v>
      </c>
      <c r="AF260" s="296" t="s">
        <v>12</v>
      </c>
      <c r="AG260" s="13"/>
      <c r="AH260" s="13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</row>
    <row r="261" spans="1:217" s="15" customFormat="1" ht="45.75" customHeight="1" x14ac:dyDescent="0.95">
      <c r="A261" s="301"/>
      <c r="B261" s="301"/>
      <c r="C261" s="300" t="s">
        <v>13</v>
      </c>
      <c r="D261" s="300" t="s">
        <v>14</v>
      </c>
      <c r="E261" s="301" t="s">
        <v>15</v>
      </c>
      <c r="F261" s="311" t="s">
        <v>16</v>
      </c>
      <c r="G261" s="312"/>
      <c r="H261" s="312"/>
      <c r="I261" s="312"/>
      <c r="J261" s="312"/>
      <c r="K261" s="313"/>
      <c r="L261" s="296" t="s">
        <v>17</v>
      </c>
      <c r="M261" s="296" t="s">
        <v>45</v>
      </c>
      <c r="N261" s="296" t="s">
        <v>312</v>
      </c>
      <c r="O261" s="296" t="s">
        <v>36</v>
      </c>
      <c r="P261" s="296" t="s">
        <v>18</v>
      </c>
      <c r="Q261" s="296" t="s">
        <v>826</v>
      </c>
      <c r="R261" s="296" t="s">
        <v>54</v>
      </c>
      <c r="S261" s="314" t="s">
        <v>56</v>
      </c>
      <c r="T261" s="314" t="s">
        <v>59</v>
      </c>
      <c r="U261" s="296" t="s">
        <v>19</v>
      </c>
      <c r="V261" s="296" t="s">
        <v>326</v>
      </c>
      <c r="W261" s="296" t="s">
        <v>50</v>
      </c>
      <c r="X261" s="296" t="s">
        <v>169</v>
      </c>
      <c r="Y261" s="296" t="s">
        <v>828</v>
      </c>
      <c r="Z261" s="296" t="s">
        <v>32</v>
      </c>
      <c r="AA261" s="296" t="s">
        <v>139</v>
      </c>
      <c r="AB261" s="296" t="s">
        <v>111</v>
      </c>
      <c r="AC261" s="296" t="s">
        <v>535</v>
      </c>
      <c r="AD261" s="296" t="s">
        <v>66</v>
      </c>
      <c r="AE261" s="310"/>
      <c r="AF261" s="310"/>
      <c r="AG261" s="13"/>
      <c r="AH261" s="13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</row>
    <row r="262" spans="1:217" s="15" customFormat="1" ht="210" customHeight="1" x14ac:dyDescent="0.95">
      <c r="A262" s="302"/>
      <c r="B262" s="302"/>
      <c r="C262" s="302"/>
      <c r="D262" s="302"/>
      <c r="E262" s="302"/>
      <c r="F262" s="16" t="s">
        <v>20</v>
      </c>
      <c r="G262" s="16" t="s">
        <v>21</v>
      </c>
      <c r="H262" s="16" t="s">
        <v>20</v>
      </c>
      <c r="I262" s="16" t="s">
        <v>21</v>
      </c>
      <c r="J262" s="16" t="s">
        <v>20</v>
      </c>
      <c r="K262" s="16" t="s">
        <v>21</v>
      </c>
      <c r="L262" s="297"/>
      <c r="M262" s="297"/>
      <c r="N262" s="297"/>
      <c r="O262" s="297"/>
      <c r="P262" s="297"/>
      <c r="Q262" s="297"/>
      <c r="R262" s="297"/>
      <c r="S262" s="315"/>
      <c r="T262" s="315"/>
      <c r="U262" s="297"/>
      <c r="V262" s="297"/>
      <c r="W262" s="297"/>
      <c r="X262" s="297"/>
      <c r="Y262" s="297"/>
      <c r="Z262" s="297"/>
      <c r="AA262" s="297"/>
      <c r="AB262" s="297"/>
      <c r="AC262" s="297"/>
      <c r="AD262" s="297"/>
      <c r="AE262" s="297"/>
      <c r="AF262" s="297"/>
      <c r="AG262" s="13"/>
      <c r="AH262" s="13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</row>
    <row r="263" spans="1:217" s="15" customFormat="1" ht="49.5" x14ac:dyDescent="0.95">
      <c r="A263" s="17"/>
      <c r="B263" s="18"/>
      <c r="C263" s="18"/>
      <c r="D263" s="17"/>
      <c r="E263" s="17"/>
      <c r="F263" s="19"/>
      <c r="G263" s="19"/>
      <c r="H263" s="19"/>
      <c r="I263" s="19"/>
      <c r="J263" s="19"/>
      <c r="K263" s="19"/>
      <c r="L263" s="20">
        <v>3200</v>
      </c>
      <c r="M263" s="21">
        <v>4000</v>
      </c>
      <c r="N263" s="20">
        <v>8000</v>
      </c>
      <c r="O263" s="20">
        <v>12800</v>
      </c>
      <c r="P263" s="20">
        <v>68000</v>
      </c>
      <c r="Q263" s="21">
        <v>56800</v>
      </c>
      <c r="R263" s="20">
        <v>76000</v>
      </c>
      <c r="S263" s="21">
        <v>84000</v>
      </c>
      <c r="T263" s="21">
        <v>80000</v>
      </c>
      <c r="U263" s="21">
        <v>4800</v>
      </c>
      <c r="V263" s="21">
        <v>7200</v>
      </c>
      <c r="W263" s="20">
        <v>9680</v>
      </c>
      <c r="X263" s="22">
        <v>5600</v>
      </c>
      <c r="Y263" s="21">
        <v>69600</v>
      </c>
      <c r="Z263" s="22">
        <v>6500</v>
      </c>
      <c r="AA263" s="21">
        <v>6000</v>
      </c>
      <c r="AB263" s="21">
        <v>84000</v>
      </c>
      <c r="AC263" s="21">
        <v>76000</v>
      </c>
      <c r="AD263" s="20">
        <v>76000</v>
      </c>
      <c r="AE263" s="23"/>
      <c r="AF263" s="17"/>
      <c r="AG263" s="13"/>
      <c r="AH263" s="13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</row>
    <row r="264" spans="1:217" s="33" customFormat="1" ht="49.5" x14ac:dyDescent="0.95">
      <c r="A264" s="34">
        <v>1</v>
      </c>
      <c r="B264" s="25" t="s">
        <v>696</v>
      </c>
      <c r="C264" s="35"/>
      <c r="D264" s="35"/>
      <c r="E264" s="35"/>
      <c r="F264" s="36"/>
      <c r="G264" s="36"/>
      <c r="H264" s="36"/>
      <c r="I264" s="36"/>
      <c r="J264" s="36"/>
      <c r="K264" s="36"/>
      <c r="L264" s="37"/>
      <c r="M264" s="38"/>
      <c r="N264" s="38"/>
      <c r="O264" s="204"/>
      <c r="P264" s="37"/>
      <c r="Q264" s="38"/>
      <c r="R264" s="37"/>
      <c r="S264" s="37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7" t="s">
        <v>100</v>
      </c>
      <c r="AG264" s="32">
        <f>D264-C264</f>
        <v>0</v>
      </c>
      <c r="AH264" s="213" t="s">
        <v>213</v>
      </c>
    </row>
    <row r="265" spans="1:217" s="33" customFormat="1" ht="49.5" x14ac:dyDescent="0.95">
      <c r="A265" s="34">
        <v>2</v>
      </c>
      <c r="B265" s="25" t="s">
        <v>697</v>
      </c>
      <c r="C265" s="35"/>
      <c r="D265" s="35"/>
      <c r="E265" s="35"/>
      <c r="F265" s="36"/>
      <c r="G265" s="36"/>
      <c r="H265" s="36"/>
      <c r="I265" s="36"/>
      <c r="J265" s="36"/>
      <c r="K265" s="36"/>
      <c r="L265" s="37"/>
      <c r="M265" s="38"/>
      <c r="N265" s="38"/>
      <c r="O265" s="204"/>
      <c r="P265" s="37"/>
      <c r="Q265" s="38"/>
      <c r="R265" s="37"/>
      <c r="S265" s="37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7" t="s">
        <v>100</v>
      </c>
      <c r="AG265" s="32">
        <f t="shared" ref="AG265:AG266" si="17">D265-C265</f>
        <v>0</v>
      </c>
      <c r="AH265" s="213" t="s">
        <v>213</v>
      </c>
    </row>
    <row r="266" spans="1:217" s="33" customFormat="1" ht="49.5" x14ac:dyDescent="0.95">
      <c r="A266" s="34">
        <v>3</v>
      </c>
      <c r="B266" s="25" t="s">
        <v>698</v>
      </c>
      <c r="C266" s="35"/>
      <c r="D266" s="35"/>
      <c r="E266" s="35"/>
      <c r="F266" s="36"/>
      <c r="G266" s="36"/>
      <c r="H266" s="36"/>
      <c r="I266" s="36"/>
      <c r="J266" s="36"/>
      <c r="K266" s="36"/>
      <c r="L266" s="37"/>
      <c r="M266" s="38"/>
      <c r="N266" s="38"/>
      <c r="O266" s="204"/>
      <c r="P266" s="37"/>
      <c r="Q266" s="38"/>
      <c r="R266" s="37"/>
      <c r="S266" s="37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7" t="s">
        <v>100</v>
      </c>
      <c r="AG266" s="32">
        <f t="shared" si="17"/>
        <v>0</v>
      </c>
      <c r="AH266" s="213" t="s">
        <v>213</v>
      </c>
    </row>
    <row r="267" spans="1:217" s="33" customFormat="1" ht="100" customHeight="1" x14ac:dyDescent="0.95">
      <c r="A267" s="34">
        <v>4</v>
      </c>
      <c r="B267" s="39" t="s">
        <v>699</v>
      </c>
      <c r="C267" s="34">
        <v>219243</v>
      </c>
      <c r="D267" s="34">
        <v>219456</v>
      </c>
      <c r="E267" s="34"/>
      <c r="F267" s="41">
        <v>7</v>
      </c>
      <c r="G267" s="41">
        <v>12</v>
      </c>
      <c r="H267" s="41">
        <v>13</v>
      </c>
      <c r="I267" s="41">
        <v>17</v>
      </c>
      <c r="J267" s="41"/>
      <c r="K267" s="41"/>
      <c r="L267" s="42"/>
      <c r="M267" s="43"/>
      <c r="N267" s="43">
        <v>5</v>
      </c>
      <c r="O267" s="44"/>
      <c r="P267" s="42"/>
      <c r="Q267" s="43"/>
      <c r="R267" s="42"/>
      <c r="S267" s="42"/>
      <c r="T267" s="43"/>
      <c r="U267" s="43"/>
      <c r="V267" s="43"/>
      <c r="W267" s="43">
        <v>6</v>
      </c>
      <c r="X267" s="43"/>
      <c r="Y267" s="43"/>
      <c r="Z267" s="43"/>
      <c r="AA267" s="43"/>
      <c r="AB267" s="43"/>
      <c r="AC267" s="43"/>
      <c r="AD267" s="43"/>
      <c r="AE267" s="43"/>
      <c r="AF267" s="42" t="s">
        <v>365</v>
      </c>
      <c r="AG267" s="32">
        <f t="shared" ref="AG267:AG294" si="18">D267-C267</f>
        <v>213</v>
      </c>
      <c r="AH267" s="32">
        <v>213</v>
      </c>
    </row>
    <row r="268" spans="1:217" s="33" customFormat="1" ht="100" customHeight="1" x14ac:dyDescent="0.95">
      <c r="A268" s="34">
        <v>5</v>
      </c>
      <c r="B268" s="39" t="s">
        <v>700</v>
      </c>
      <c r="C268" s="34">
        <v>219456</v>
      </c>
      <c r="D268" s="40">
        <v>219576</v>
      </c>
      <c r="E268" s="34"/>
      <c r="F268" s="41">
        <v>7</v>
      </c>
      <c r="G268" s="41">
        <v>12</v>
      </c>
      <c r="H268" s="41">
        <v>13</v>
      </c>
      <c r="I268" s="41">
        <v>17</v>
      </c>
      <c r="J268" s="41"/>
      <c r="K268" s="41"/>
      <c r="L268" s="42"/>
      <c r="M268" s="43"/>
      <c r="N268" s="43"/>
      <c r="O268" s="43"/>
      <c r="P268" s="42"/>
      <c r="Q268" s="43"/>
      <c r="R268" s="42"/>
      <c r="S268" s="42"/>
      <c r="T268" s="43"/>
      <c r="U268" s="43"/>
      <c r="V268" s="43"/>
      <c r="W268" s="43"/>
      <c r="X268" s="43"/>
      <c r="Y268" s="43"/>
      <c r="Z268" s="44">
        <v>30.51</v>
      </c>
      <c r="AA268" s="43"/>
      <c r="AB268" s="43"/>
      <c r="AC268" s="43"/>
      <c r="AD268" s="43"/>
      <c r="AE268" s="43"/>
      <c r="AF268" s="42" t="s">
        <v>757</v>
      </c>
      <c r="AG268" s="32">
        <f t="shared" si="18"/>
        <v>120</v>
      </c>
      <c r="AH268" s="32">
        <v>120</v>
      </c>
    </row>
    <row r="269" spans="1:217" s="33" customFormat="1" ht="100" customHeight="1" x14ac:dyDescent="0.95">
      <c r="A269" s="34">
        <v>6</v>
      </c>
      <c r="B269" s="39" t="s">
        <v>701</v>
      </c>
      <c r="C269" s="40">
        <v>219576</v>
      </c>
      <c r="D269" s="40">
        <v>219702</v>
      </c>
      <c r="E269" s="34"/>
      <c r="F269" s="41">
        <v>7</v>
      </c>
      <c r="G269" s="41">
        <v>12</v>
      </c>
      <c r="H269" s="41">
        <v>13</v>
      </c>
      <c r="I269" s="41">
        <v>17</v>
      </c>
      <c r="J269" s="41"/>
      <c r="K269" s="41"/>
      <c r="L269" s="42"/>
      <c r="M269" s="43"/>
      <c r="N269" s="43"/>
      <c r="O269" s="43"/>
      <c r="P269" s="42"/>
      <c r="Q269" s="43"/>
      <c r="R269" s="42"/>
      <c r="S269" s="42"/>
      <c r="T269" s="43"/>
      <c r="U269" s="43"/>
      <c r="V269" s="43"/>
      <c r="W269" s="43"/>
      <c r="X269" s="44"/>
      <c r="Y269" s="44"/>
      <c r="Z269" s="44">
        <v>24.85</v>
      </c>
      <c r="AA269" s="44">
        <v>29.82</v>
      </c>
      <c r="AB269" s="43"/>
      <c r="AC269" s="43"/>
      <c r="AD269" s="43"/>
      <c r="AE269" s="43"/>
      <c r="AF269" s="42" t="s">
        <v>762</v>
      </c>
      <c r="AG269" s="32">
        <f t="shared" si="18"/>
        <v>126</v>
      </c>
      <c r="AH269" s="32">
        <v>126</v>
      </c>
    </row>
    <row r="270" spans="1:217" s="33" customFormat="1" ht="100" customHeight="1" x14ac:dyDescent="0.95">
      <c r="A270" s="34">
        <v>7</v>
      </c>
      <c r="B270" s="39" t="s">
        <v>702</v>
      </c>
      <c r="C270" s="40">
        <v>219702</v>
      </c>
      <c r="D270" s="40">
        <v>219754</v>
      </c>
      <c r="E270" s="34"/>
      <c r="F270" s="41">
        <v>7</v>
      </c>
      <c r="G270" s="41">
        <v>12</v>
      </c>
      <c r="H270" s="41"/>
      <c r="I270" s="41"/>
      <c r="J270" s="41"/>
      <c r="K270" s="41"/>
      <c r="L270" s="42">
        <v>32</v>
      </c>
      <c r="M270" s="43"/>
      <c r="N270" s="43"/>
      <c r="O270" s="44"/>
      <c r="P270" s="42"/>
      <c r="Q270" s="43"/>
      <c r="R270" s="42"/>
      <c r="S270" s="42"/>
      <c r="T270" s="43"/>
      <c r="U270" s="43"/>
      <c r="V270" s="43"/>
      <c r="W270" s="43"/>
      <c r="X270" s="44"/>
      <c r="Y270" s="43"/>
      <c r="Z270" s="44"/>
      <c r="AA270" s="43"/>
      <c r="AB270" s="43"/>
      <c r="AC270" s="43"/>
      <c r="AD270" s="43"/>
      <c r="AE270" s="43"/>
      <c r="AF270" s="42" t="s">
        <v>767</v>
      </c>
      <c r="AG270" s="32">
        <f t="shared" si="18"/>
        <v>52</v>
      </c>
      <c r="AH270" s="32">
        <v>52</v>
      </c>
    </row>
    <row r="271" spans="1:217" s="33" customFormat="1" ht="49.5" x14ac:dyDescent="0.95">
      <c r="A271" s="34">
        <v>8</v>
      </c>
      <c r="B271" s="25" t="s">
        <v>703</v>
      </c>
      <c r="C271" s="35"/>
      <c r="D271" s="35"/>
      <c r="E271" s="35"/>
      <c r="F271" s="36"/>
      <c r="G271" s="36"/>
      <c r="H271" s="36"/>
      <c r="I271" s="36"/>
      <c r="J271" s="36"/>
      <c r="K271" s="36"/>
      <c r="L271" s="37"/>
      <c r="M271" s="38"/>
      <c r="N271" s="38"/>
      <c r="O271" s="204"/>
      <c r="P271" s="37"/>
      <c r="Q271" s="38"/>
      <c r="R271" s="37"/>
      <c r="S271" s="37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7" t="s">
        <v>100</v>
      </c>
      <c r="AG271" s="32">
        <f t="shared" si="18"/>
        <v>0</v>
      </c>
      <c r="AH271" s="213" t="s">
        <v>213</v>
      </c>
    </row>
    <row r="272" spans="1:217" s="33" customFormat="1" ht="100" customHeight="1" x14ac:dyDescent="0.95">
      <c r="A272" s="34">
        <v>9</v>
      </c>
      <c r="B272" s="39" t="s">
        <v>704</v>
      </c>
      <c r="C272" s="40">
        <v>219754</v>
      </c>
      <c r="D272" s="40">
        <v>220128</v>
      </c>
      <c r="E272" s="34"/>
      <c r="F272" s="41">
        <v>7</v>
      </c>
      <c r="G272" s="41">
        <v>12</v>
      </c>
      <c r="H272" s="41">
        <v>13</v>
      </c>
      <c r="I272" s="41">
        <v>17</v>
      </c>
      <c r="J272" s="41"/>
      <c r="K272" s="41"/>
      <c r="L272" s="42"/>
      <c r="M272" s="43"/>
      <c r="N272" s="43"/>
      <c r="O272" s="43"/>
      <c r="P272" s="42"/>
      <c r="Q272" s="43"/>
      <c r="R272" s="42">
        <v>1</v>
      </c>
      <c r="S272" s="42">
        <v>1</v>
      </c>
      <c r="T272" s="43"/>
      <c r="U272" s="43"/>
      <c r="V272" s="43"/>
      <c r="W272" s="43"/>
      <c r="X272" s="44"/>
      <c r="Y272" s="43"/>
      <c r="Z272" s="44"/>
      <c r="AA272" s="43"/>
      <c r="AB272" s="43"/>
      <c r="AC272" s="43">
        <v>8</v>
      </c>
      <c r="AD272" s="43"/>
      <c r="AE272" s="43"/>
      <c r="AF272" s="42" t="s">
        <v>776</v>
      </c>
      <c r="AG272" s="32">
        <f t="shared" si="18"/>
        <v>374</v>
      </c>
      <c r="AH272" s="32">
        <v>374</v>
      </c>
    </row>
    <row r="273" spans="1:34" s="33" customFormat="1" ht="49.5" x14ac:dyDescent="0.95">
      <c r="A273" s="34">
        <v>10</v>
      </c>
      <c r="B273" s="205" t="s">
        <v>705</v>
      </c>
      <c r="C273" s="206"/>
      <c r="D273" s="206"/>
      <c r="E273" s="206"/>
      <c r="F273" s="207">
        <v>7</v>
      </c>
      <c r="G273" s="207">
        <v>12</v>
      </c>
      <c r="H273" s="207">
        <v>14</v>
      </c>
      <c r="I273" s="207">
        <v>17</v>
      </c>
      <c r="J273" s="207"/>
      <c r="K273" s="207"/>
      <c r="L273" s="208"/>
      <c r="M273" s="209"/>
      <c r="N273" s="209"/>
      <c r="O273" s="210"/>
      <c r="P273" s="208"/>
      <c r="Q273" s="209"/>
      <c r="R273" s="208"/>
      <c r="S273" s="208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8" t="s">
        <v>107</v>
      </c>
      <c r="AG273" s="32">
        <f t="shared" si="18"/>
        <v>0</v>
      </c>
      <c r="AH273" s="32" t="s">
        <v>214</v>
      </c>
    </row>
    <row r="274" spans="1:34" s="33" customFormat="1" ht="49.5" x14ac:dyDescent="0.95">
      <c r="A274" s="34">
        <v>11</v>
      </c>
      <c r="B274" s="205" t="s">
        <v>706</v>
      </c>
      <c r="C274" s="206"/>
      <c r="D274" s="206"/>
      <c r="E274" s="206"/>
      <c r="F274" s="207">
        <v>7</v>
      </c>
      <c r="G274" s="207">
        <v>12</v>
      </c>
      <c r="H274" s="207">
        <v>14</v>
      </c>
      <c r="I274" s="207">
        <v>17</v>
      </c>
      <c r="J274" s="207"/>
      <c r="K274" s="207"/>
      <c r="L274" s="208"/>
      <c r="M274" s="209"/>
      <c r="N274" s="209"/>
      <c r="O274" s="210"/>
      <c r="P274" s="208"/>
      <c r="Q274" s="209"/>
      <c r="R274" s="208"/>
      <c r="S274" s="208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8" t="s">
        <v>107</v>
      </c>
      <c r="AG274" s="32">
        <f t="shared" si="18"/>
        <v>0</v>
      </c>
      <c r="AH274" s="32" t="s">
        <v>214</v>
      </c>
    </row>
    <row r="275" spans="1:34" s="33" customFormat="1" ht="100" customHeight="1" x14ac:dyDescent="0.95">
      <c r="A275" s="34">
        <v>12</v>
      </c>
      <c r="B275" s="39" t="s">
        <v>707</v>
      </c>
      <c r="C275" s="40">
        <v>220128</v>
      </c>
      <c r="D275" s="34">
        <v>220337</v>
      </c>
      <c r="E275" s="34"/>
      <c r="F275" s="41">
        <v>7</v>
      </c>
      <c r="G275" s="41">
        <v>12</v>
      </c>
      <c r="H275" s="41">
        <v>13</v>
      </c>
      <c r="I275" s="41">
        <v>17</v>
      </c>
      <c r="J275" s="41"/>
      <c r="K275" s="41"/>
      <c r="L275" s="42"/>
      <c r="M275" s="43"/>
      <c r="N275" s="47"/>
      <c r="O275" s="44"/>
      <c r="P275" s="42"/>
      <c r="Q275" s="43"/>
      <c r="R275" s="42"/>
      <c r="S275" s="42"/>
      <c r="T275" s="43">
        <v>1</v>
      </c>
      <c r="U275" s="43"/>
      <c r="V275" s="43"/>
      <c r="W275" s="43"/>
      <c r="X275" s="43"/>
      <c r="Y275" s="43"/>
      <c r="Z275" s="44"/>
      <c r="AA275" s="44"/>
      <c r="AB275" s="43"/>
      <c r="AC275" s="43">
        <v>2</v>
      </c>
      <c r="AD275" s="43"/>
      <c r="AE275" s="43"/>
      <c r="AF275" s="42" t="s">
        <v>689</v>
      </c>
      <c r="AG275" s="32">
        <f t="shared" si="18"/>
        <v>209</v>
      </c>
      <c r="AH275" s="32">
        <v>209</v>
      </c>
    </row>
    <row r="276" spans="1:34" s="33" customFormat="1" ht="100" customHeight="1" x14ac:dyDescent="0.95">
      <c r="A276" s="34">
        <v>13</v>
      </c>
      <c r="B276" s="39" t="s">
        <v>708</v>
      </c>
      <c r="C276" s="34">
        <v>220337</v>
      </c>
      <c r="D276" s="40">
        <v>220607</v>
      </c>
      <c r="E276" s="34"/>
      <c r="F276" s="41">
        <v>7</v>
      </c>
      <c r="G276" s="41">
        <v>12</v>
      </c>
      <c r="H276" s="41">
        <v>13</v>
      </c>
      <c r="I276" s="41">
        <v>17</v>
      </c>
      <c r="J276" s="41"/>
      <c r="K276" s="41"/>
      <c r="L276" s="42"/>
      <c r="M276" s="43"/>
      <c r="N276" s="43"/>
      <c r="O276" s="44"/>
      <c r="P276" s="42"/>
      <c r="Q276" s="43"/>
      <c r="R276" s="42"/>
      <c r="S276" s="42">
        <v>1</v>
      </c>
      <c r="T276" s="43"/>
      <c r="U276" s="43"/>
      <c r="V276" s="43">
        <v>6</v>
      </c>
      <c r="W276" s="43"/>
      <c r="X276" s="44"/>
      <c r="Y276" s="44"/>
      <c r="Z276" s="44"/>
      <c r="AA276" s="44"/>
      <c r="AB276" s="43"/>
      <c r="AC276" s="43"/>
      <c r="AD276" s="43"/>
      <c r="AE276" s="43"/>
      <c r="AF276" s="42" t="s">
        <v>796</v>
      </c>
      <c r="AG276" s="32">
        <f t="shared" si="18"/>
        <v>270</v>
      </c>
      <c r="AH276" s="32">
        <v>270</v>
      </c>
    </row>
    <row r="277" spans="1:34" s="33" customFormat="1" ht="100" customHeight="1" x14ac:dyDescent="0.95">
      <c r="A277" s="34">
        <v>14</v>
      </c>
      <c r="B277" s="39" t="s">
        <v>709</v>
      </c>
      <c r="C277" s="40">
        <v>220607</v>
      </c>
      <c r="D277" s="34">
        <v>220742</v>
      </c>
      <c r="E277" s="34"/>
      <c r="F277" s="41">
        <v>7</v>
      </c>
      <c r="G277" s="41">
        <v>12</v>
      </c>
      <c r="H277" s="41">
        <v>13</v>
      </c>
      <c r="I277" s="41">
        <v>17</v>
      </c>
      <c r="J277" s="41"/>
      <c r="K277" s="41"/>
      <c r="L277" s="42"/>
      <c r="M277" s="42"/>
      <c r="N277" s="43"/>
      <c r="O277" s="44"/>
      <c r="P277" s="42"/>
      <c r="Q277" s="43"/>
      <c r="R277" s="42"/>
      <c r="S277" s="42"/>
      <c r="T277" s="43"/>
      <c r="U277" s="43"/>
      <c r="V277" s="43">
        <v>5</v>
      </c>
      <c r="W277" s="43"/>
      <c r="X277" s="43"/>
      <c r="Y277" s="43"/>
      <c r="Z277" s="43"/>
      <c r="AA277" s="43"/>
      <c r="AB277" s="43"/>
      <c r="AC277" s="43"/>
      <c r="AD277" s="43"/>
      <c r="AE277" s="43"/>
      <c r="AF277" s="42" t="s">
        <v>618</v>
      </c>
      <c r="AG277" s="32">
        <f t="shared" si="18"/>
        <v>135</v>
      </c>
      <c r="AH277" s="32">
        <v>135</v>
      </c>
    </row>
    <row r="278" spans="1:34" s="33" customFormat="1" ht="49.5" x14ac:dyDescent="0.95">
      <c r="A278" s="34">
        <v>15</v>
      </c>
      <c r="B278" s="25" t="s">
        <v>710</v>
      </c>
      <c r="C278" s="35">
        <v>220742</v>
      </c>
      <c r="D278" s="35">
        <v>220980</v>
      </c>
      <c r="E278" s="35"/>
      <c r="F278" s="36"/>
      <c r="G278" s="36"/>
      <c r="H278" s="36"/>
      <c r="I278" s="36"/>
      <c r="J278" s="36"/>
      <c r="K278" s="36"/>
      <c r="L278" s="37"/>
      <c r="M278" s="38"/>
      <c r="N278" s="38"/>
      <c r="O278" s="204"/>
      <c r="P278" s="37"/>
      <c r="Q278" s="38"/>
      <c r="R278" s="37"/>
      <c r="S278" s="37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7" t="s">
        <v>100</v>
      </c>
      <c r="AG278" s="32">
        <f t="shared" si="18"/>
        <v>238</v>
      </c>
      <c r="AH278" s="32">
        <v>238</v>
      </c>
    </row>
    <row r="279" spans="1:34" s="33" customFormat="1" ht="49.5" x14ac:dyDescent="0.95">
      <c r="A279" s="34">
        <v>16</v>
      </c>
      <c r="B279" s="25" t="s">
        <v>711</v>
      </c>
      <c r="C279" s="35">
        <v>220980</v>
      </c>
      <c r="D279" s="35">
        <v>221197</v>
      </c>
      <c r="E279" s="35"/>
      <c r="F279" s="36"/>
      <c r="G279" s="36"/>
      <c r="H279" s="36"/>
      <c r="I279" s="36"/>
      <c r="J279" s="36"/>
      <c r="K279" s="36"/>
      <c r="L279" s="37"/>
      <c r="M279" s="38"/>
      <c r="N279" s="38"/>
      <c r="O279" s="204"/>
      <c r="P279" s="37"/>
      <c r="Q279" s="38"/>
      <c r="R279" s="37"/>
      <c r="S279" s="37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7" t="s">
        <v>100</v>
      </c>
      <c r="AG279" s="32">
        <f t="shared" si="18"/>
        <v>217</v>
      </c>
      <c r="AH279" s="32">
        <v>217</v>
      </c>
    </row>
    <row r="280" spans="1:34" s="33" customFormat="1" ht="100" customHeight="1" x14ac:dyDescent="0.95">
      <c r="A280" s="34">
        <v>17</v>
      </c>
      <c r="B280" s="39" t="s">
        <v>712</v>
      </c>
      <c r="C280" s="34">
        <v>221197</v>
      </c>
      <c r="E280" s="34"/>
      <c r="F280" s="41">
        <v>7</v>
      </c>
      <c r="G280" s="41">
        <v>12</v>
      </c>
      <c r="H280" s="41">
        <v>13</v>
      </c>
      <c r="I280" s="41">
        <v>17</v>
      </c>
      <c r="J280" s="41"/>
      <c r="K280" s="41"/>
      <c r="L280" s="42"/>
      <c r="M280" s="43"/>
      <c r="N280" s="43">
        <v>10</v>
      </c>
      <c r="O280" s="44"/>
      <c r="P280" s="42"/>
      <c r="Q280" s="43"/>
      <c r="R280" s="42"/>
      <c r="S280" s="42"/>
      <c r="T280" s="43"/>
      <c r="U280" s="43"/>
      <c r="V280" s="43"/>
      <c r="W280" s="43"/>
      <c r="X280" s="44"/>
      <c r="Y280" s="43"/>
      <c r="Z280" s="44"/>
      <c r="AA280" s="43"/>
      <c r="AB280" s="43"/>
      <c r="AC280" s="43"/>
      <c r="AD280" s="43"/>
      <c r="AE280" s="43"/>
      <c r="AF280" s="42" t="s">
        <v>367</v>
      </c>
      <c r="AG280" s="32">
        <f>C282-C280</f>
        <v>215</v>
      </c>
      <c r="AH280" s="32">
        <v>215</v>
      </c>
    </row>
    <row r="281" spans="1:34" s="33" customFormat="1" ht="49.5" x14ac:dyDescent="0.95">
      <c r="A281" s="34">
        <v>18</v>
      </c>
      <c r="B281" s="205" t="s">
        <v>713</v>
      </c>
      <c r="C281" s="206"/>
      <c r="D281" s="206"/>
      <c r="E281" s="206"/>
      <c r="F281" s="207">
        <v>7</v>
      </c>
      <c r="G281" s="207">
        <v>12</v>
      </c>
      <c r="H281" s="207">
        <v>14</v>
      </c>
      <c r="I281" s="207">
        <v>17</v>
      </c>
      <c r="J281" s="207"/>
      <c r="K281" s="207"/>
      <c r="L281" s="208"/>
      <c r="M281" s="209"/>
      <c r="N281" s="209"/>
      <c r="O281" s="210"/>
      <c r="P281" s="208"/>
      <c r="Q281" s="209"/>
      <c r="R281" s="208"/>
      <c r="S281" s="208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  <c r="AE281" s="209"/>
      <c r="AF281" s="208" t="s">
        <v>107</v>
      </c>
      <c r="AG281" s="32">
        <f t="shared" si="18"/>
        <v>0</v>
      </c>
      <c r="AH281" s="32" t="s">
        <v>214</v>
      </c>
    </row>
    <row r="282" spans="1:34" s="33" customFormat="1" ht="100" customHeight="1" x14ac:dyDescent="0.95">
      <c r="A282" s="34">
        <v>19</v>
      </c>
      <c r="B282" s="39" t="s">
        <v>714</v>
      </c>
      <c r="C282" s="40">
        <v>221412</v>
      </c>
      <c r="D282" s="40">
        <v>221623</v>
      </c>
      <c r="E282" s="34"/>
      <c r="F282" s="41">
        <v>7</v>
      </c>
      <c r="G282" s="41">
        <v>12</v>
      </c>
      <c r="H282" s="41">
        <v>13</v>
      </c>
      <c r="I282" s="41">
        <v>17</v>
      </c>
      <c r="J282" s="41"/>
      <c r="K282" s="41"/>
      <c r="L282" s="42"/>
      <c r="M282" s="43"/>
      <c r="N282" s="43"/>
      <c r="O282" s="44"/>
      <c r="P282" s="42"/>
      <c r="Q282" s="43"/>
      <c r="R282" s="42"/>
      <c r="S282" s="42"/>
      <c r="T282" s="43"/>
      <c r="U282" s="43">
        <v>2</v>
      </c>
      <c r="V282" s="43">
        <v>6</v>
      </c>
      <c r="W282" s="43"/>
      <c r="X282" s="43">
        <v>4</v>
      </c>
      <c r="Y282" s="43"/>
      <c r="Z282" s="43"/>
      <c r="AA282" s="43"/>
      <c r="AB282" s="43"/>
      <c r="AC282" s="43"/>
      <c r="AD282" s="43"/>
      <c r="AE282" s="43"/>
      <c r="AF282" s="42" t="s">
        <v>366</v>
      </c>
      <c r="AG282" s="32" t="e">
        <f>D282-#REF!</f>
        <v>#REF!</v>
      </c>
      <c r="AH282" s="32" t="s">
        <v>215</v>
      </c>
    </row>
    <row r="283" spans="1:34" s="33" customFormat="1" ht="100" customHeight="1" x14ac:dyDescent="0.95">
      <c r="A283" s="34">
        <v>20</v>
      </c>
      <c r="B283" s="39" t="s">
        <v>715</v>
      </c>
      <c r="C283" s="40">
        <v>221623</v>
      </c>
      <c r="D283" s="40">
        <v>222012</v>
      </c>
      <c r="E283" s="34"/>
      <c r="F283" s="41">
        <v>7</v>
      </c>
      <c r="G283" s="41">
        <v>12</v>
      </c>
      <c r="H283" s="41">
        <v>13</v>
      </c>
      <c r="I283" s="41">
        <v>17</v>
      </c>
      <c r="J283" s="41"/>
      <c r="K283" s="41"/>
      <c r="L283" s="42"/>
      <c r="M283" s="43"/>
      <c r="N283" s="44"/>
      <c r="O283" s="44"/>
      <c r="P283" s="42"/>
      <c r="Q283" s="43"/>
      <c r="R283" s="42">
        <v>2</v>
      </c>
      <c r="S283" s="42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2" t="s">
        <v>816</v>
      </c>
      <c r="AG283" s="32">
        <f t="shared" si="18"/>
        <v>389</v>
      </c>
      <c r="AH283" s="32">
        <v>389</v>
      </c>
    </row>
    <row r="284" spans="1:34" s="33" customFormat="1" ht="100" customHeight="1" x14ac:dyDescent="0.95">
      <c r="A284" s="34">
        <v>21</v>
      </c>
      <c r="B284" s="39" t="s">
        <v>716</v>
      </c>
      <c r="C284" s="40">
        <v>222012</v>
      </c>
      <c r="D284" s="34">
        <v>222435</v>
      </c>
      <c r="E284" s="34"/>
      <c r="F284" s="41">
        <v>7</v>
      </c>
      <c r="G284" s="41">
        <v>12</v>
      </c>
      <c r="H284" s="41">
        <v>13</v>
      </c>
      <c r="I284" s="41">
        <v>17</v>
      </c>
      <c r="J284" s="41"/>
      <c r="K284" s="41"/>
      <c r="L284" s="42"/>
      <c r="M284" s="42"/>
      <c r="N284" s="43"/>
      <c r="O284" s="43"/>
      <c r="P284" s="42"/>
      <c r="Q284" s="43">
        <v>1</v>
      </c>
      <c r="R284" s="42"/>
      <c r="S284" s="42"/>
      <c r="T284" s="43">
        <v>2</v>
      </c>
      <c r="U284" s="43"/>
      <c r="V284" s="43"/>
      <c r="W284" s="43"/>
      <c r="X284" s="43"/>
      <c r="Y284" s="43">
        <v>1</v>
      </c>
      <c r="Z284" s="43"/>
      <c r="AA284" s="43"/>
      <c r="AB284" s="43">
        <v>5</v>
      </c>
      <c r="AC284" s="109">
        <v>8.75</v>
      </c>
      <c r="AD284" s="43"/>
      <c r="AE284" s="43"/>
      <c r="AF284" s="42" t="s">
        <v>829</v>
      </c>
      <c r="AG284" s="32">
        <f t="shared" si="18"/>
        <v>423</v>
      </c>
      <c r="AH284" s="32">
        <v>423</v>
      </c>
    </row>
    <row r="285" spans="1:34" s="33" customFormat="1" ht="100" customHeight="1" x14ac:dyDescent="0.95">
      <c r="A285" s="34">
        <v>22</v>
      </c>
      <c r="B285" s="45" t="s">
        <v>717</v>
      </c>
      <c r="C285" s="34">
        <v>222435</v>
      </c>
      <c r="D285" s="34">
        <v>222507</v>
      </c>
      <c r="E285" s="34"/>
      <c r="F285" s="41">
        <v>7</v>
      </c>
      <c r="G285" s="41">
        <v>12</v>
      </c>
      <c r="H285" s="41">
        <v>13</v>
      </c>
      <c r="I285" s="41">
        <v>17</v>
      </c>
      <c r="J285" s="41"/>
      <c r="K285" s="41"/>
      <c r="L285" s="42"/>
      <c r="M285" s="43"/>
      <c r="N285" s="43">
        <v>3</v>
      </c>
      <c r="O285" s="43"/>
      <c r="P285" s="42"/>
      <c r="Q285" s="43"/>
      <c r="R285" s="42"/>
      <c r="S285" s="42"/>
      <c r="T285" s="43"/>
      <c r="U285" s="43"/>
      <c r="V285" s="43">
        <v>5</v>
      </c>
      <c r="W285" s="43"/>
      <c r="X285" s="43"/>
      <c r="Y285" s="43"/>
      <c r="Z285" s="44"/>
      <c r="AA285" s="43"/>
      <c r="AB285" s="43"/>
      <c r="AC285" s="43"/>
      <c r="AD285" s="43"/>
      <c r="AE285" s="43"/>
      <c r="AF285" s="42" t="s">
        <v>360</v>
      </c>
      <c r="AG285" s="32">
        <f t="shared" si="18"/>
        <v>72</v>
      </c>
      <c r="AH285" s="32">
        <v>72</v>
      </c>
    </row>
    <row r="286" spans="1:34" s="33" customFormat="1" ht="100" customHeight="1" x14ac:dyDescent="0.95">
      <c r="A286" s="34">
        <v>23</v>
      </c>
      <c r="B286" s="39" t="s">
        <v>718</v>
      </c>
      <c r="C286" s="34">
        <v>222507</v>
      </c>
      <c r="D286" s="40">
        <v>222804</v>
      </c>
      <c r="E286" s="34"/>
      <c r="F286" s="41">
        <v>7</v>
      </c>
      <c r="G286" s="41">
        <v>12</v>
      </c>
      <c r="H286" s="41">
        <v>13</v>
      </c>
      <c r="I286" s="41">
        <v>17</v>
      </c>
      <c r="J286" s="41"/>
      <c r="K286" s="41"/>
      <c r="L286" s="42"/>
      <c r="M286" s="43"/>
      <c r="N286" s="43"/>
      <c r="O286" s="44"/>
      <c r="P286" s="42"/>
      <c r="Q286" s="43"/>
      <c r="R286" s="42"/>
      <c r="S286" s="42">
        <v>1</v>
      </c>
      <c r="T286" s="43"/>
      <c r="U286" s="43"/>
      <c r="V286" s="43"/>
      <c r="W286" s="43"/>
      <c r="X286" s="43">
        <v>7</v>
      </c>
      <c r="Y286" s="43">
        <v>1</v>
      </c>
      <c r="Z286" s="44"/>
      <c r="AA286" s="44"/>
      <c r="AB286" s="43"/>
      <c r="AC286" s="43"/>
      <c r="AD286" s="43"/>
      <c r="AE286" s="43"/>
      <c r="AF286" s="42" t="s">
        <v>835</v>
      </c>
      <c r="AG286" s="32">
        <f t="shared" si="18"/>
        <v>297</v>
      </c>
      <c r="AH286" s="32">
        <v>297</v>
      </c>
    </row>
    <row r="287" spans="1:34" s="33" customFormat="1" ht="100" customHeight="1" x14ac:dyDescent="0.95">
      <c r="A287" s="34">
        <v>24</v>
      </c>
      <c r="B287" s="39" t="s">
        <v>719</v>
      </c>
      <c r="C287" s="40">
        <v>222804</v>
      </c>
      <c r="D287" s="40">
        <v>222860</v>
      </c>
      <c r="E287" s="34"/>
      <c r="F287" s="41">
        <v>7</v>
      </c>
      <c r="G287" s="41">
        <v>12</v>
      </c>
      <c r="H287" s="41">
        <v>14</v>
      </c>
      <c r="I287" s="41">
        <v>17</v>
      </c>
      <c r="J287" s="41"/>
      <c r="K287" s="41"/>
      <c r="L287" s="42">
        <v>10</v>
      </c>
      <c r="M287" s="43"/>
      <c r="N287" s="44"/>
      <c r="O287" s="44"/>
      <c r="P287" s="42"/>
      <c r="Q287" s="43"/>
      <c r="R287" s="42"/>
      <c r="S287" s="42"/>
      <c r="T287" s="43"/>
      <c r="U287" s="43"/>
      <c r="V287" s="43"/>
      <c r="W287" s="43"/>
      <c r="X287" s="44"/>
      <c r="Y287" s="44"/>
      <c r="Z287" s="44"/>
      <c r="AA287" s="43"/>
      <c r="AB287" s="43"/>
      <c r="AC287" s="43"/>
      <c r="AD287" s="43"/>
      <c r="AE287" s="43"/>
      <c r="AF287" s="42" t="s">
        <v>840</v>
      </c>
      <c r="AG287" s="32">
        <f t="shared" si="18"/>
        <v>56</v>
      </c>
      <c r="AH287" s="32">
        <v>56</v>
      </c>
    </row>
    <row r="288" spans="1:34" s="33" customFormat="1" ht="100" customHeight="1" x14ac:dyDescent="0.95">
      <c r="A288" s="34">
        <v>25</v>
      </c>
      <c r="B288" s="39" t="s">
        <v>720</v>
      </c>
      <c r="C288" s="40">
        <v>222860</v>
      </c>
      <c r="D288" s="34">
        <v>223300</v>
      </c>
      <c r="E288" s="34"/>
      <c r="F288" s="41">
        <v>7</v>
      </c>
      <c r="G288" s="41">
        <v>12</v>
      </c>
      <c r="H288" s="41">
        <v>13</v>
      </c>
      <c r="I288" s="41">
        <v>17</v>
      </c>
      <c r="J288" s="41"/>
      <c r="K288" s="41"/>
      <c r="L288" s="42">
        <v>27</v>
      </c>
      <c r="M288" s="43"/>
      <c r="N288" s="47"/>
      <c r="O288" s="44"/>
      <c r="P288" s="42"/>
      <c r="Q288" s="43"/>
      <c r="R288" s="42"/>
      <c r="S288" s="42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2" t="s">
        <v>847</v>
      </c>
      <c r="AG288" s="32">
        <f t="shared" si="18"/>
        <v>440</v>
      </c>
      <c r="AH288" s="32">
        <v>440</v>
      </c>
    </row>
    <row r="289" spans="1:217" s="33" customFormat="1" ht="49.5" x14ac:dyDescent="0.95">
      <c r="A289" s="34">
        <v>26</v>
      </c>
      <c r="B289" s="25" t="s">
        <v>721</v>
      </c>
      <c r="C289" s="35">
        <v>223300</v>
      </c>
      <c r="D289" s="35">
        <v>223129</v>
      </c>
      <c r="E289" s="35"/>
      <c r="F289" s="36"/>
      <c r="G289" s="36"/>
      <c r="H289" s="36"/>
      <c r="I289" s="36"/>
      <c r="J289" s="36"/>
      <c r="K289" s="36"/>
      <c r="L289" s="37"/>
      <c r="M289" s="38"/>
      <c r="N289" s="38"/>
      <c r="O289" s="204"/>
      <c r="P289" s="37"/>
      <c r="Q289" s="38"/>
      <c r="R289" s="37"/>
      <c r="S289" s="37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7" t="s">
        <v>100</v>
      </c>
      <c r="AG289" s="32">
        <f t="shared" si="18"/>
        <v>-171</v>
      </c>
      <c r="AH289" s="32">
        <v>171</v>
      </c>
    </row>
    <row r="290" spans="1:217" s="33" customFormat="1" ht="100" customHeight="1" x14ac:dyDescent="0.95">
      <c r="A290" s="34">
        <v>27</v>
      </c>
      <c r="B290" s="39" t="s">
        <v>722</v>
      </c>
      <c r="C290" s="40">
        <v>223129</v>
      </c>
      <c r="D290" s="34">
        <v>223260</v>
      </c>
      <c r="E290" s="34"/>
      <c r="F290" s="41">
        <v>7</v>
      </c>
      <c r="G290" s="41">
        <v>12</v>
      </c>
      <c r="H290" s="41">
        <v>13</v>
      </c>
      <c r="I290" s="41">
        <v>17</v>
      </c>
      <c r="J290" s="41"/>
      <c r="K290" s="41"/>
      <c r="L290" s="42">
        <v>21</v>
      </c>
      <c r="M290" s="43"/>
      <c r="N290" s="47"/>
      <c r="O290" s="44"/>
      <c r="P290" s="42"/>
      <c r="Q290" s="43"/>
      <c r="R290" s="42"/>
      <c r="S290" s="42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2" t="s">
        <v>853</v>
      </c>
      <c r="AG290" s="32">
        <f t="shared" si="18"/>
        <v>131</v>
      </c>
      <c r="AH290" s="32">
        <v>131</v>
      </c>
    </row>
    <row r="291" spans="1:217" s="33" customFormat="1" ht="100" customHeight="1" x14ac:dyDescent="0.95">
      <c r="A291" s="34">
        <v>26</v>
      </c>
      <c r="B291" s="39" t="s">
        <v>723</v>
      </c>
      <c r="C291" s="34">
        <v>223260</v>
      </c>
      <c r="D291" s="34">
        <v>223340</v>
      </c>
      <c r="E291" s="34"/>
      <c r="F291" s="41">
        <v>7</v>
      </c>
      <c r="G291" s="41">
        <v>12</v>
      </c>
      <c r="H291" s="41">
        <v>13</v>
      </c>
      <c r="I291" s="41">
        <v>17</v>
      </c>
      <c r="J291" s="41"/>
      <c r="K291" s="41"/>
      <c r="L291" s="42">
        <v>13</v>
      </c>
      <c r="M291" s="43"/>
      <c r="N291" s="47"/>
      <c r="O291" s="44"/>
      <c r="P291" s="42"/>
      <c r="Q291" s="43"/>
      <c r="R291" s="42"/>
      <c r="S291" s="42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2" t="s">
        <v>624</v>
      </c>
      <c r="AG291" s="32">
        <f t="shared" si="18"/>
        <v>80</v>
      </c>
      <c r="AH291" s="32">
        <v>80</v>
      </c>
    </row>
    <row r="292" spans="1:217" s="33" customFormat="1" ht="100" customHeight="1" x14ac:dyDescent="0.95">
      <c r="A292" s="34">
        <v>27</v>
      </c>
      <c r="B292" s="45" t="s">
        <v>724</v>
      </c>
      <c r="C292" s="34">
        <v>223340</v>
      </c>
      <c r="D292" s="34">
        <v>223435</v>
      </c>
      <c r="E292" s="34"/>
      <c r="F292" s="41">
        <v>7</v>
      </c>
      <c r="G292" s="41">
        <v>12</v>
      </c>
      <c r="H292" s="41">
        <v>13</v>
      </c>
      <c r="I292" s="41">
        <v>17</v>
      </c>
      <c r="J292" s="41"/>
      <c r="K292" s="41"/>
      <c r="L292" s="42">
        <v>88</v>
      </c>
      <c r="M292" s="43"/>
      <c r="N292" s="47"/>
      <c r="O292" s="43">
        <v>1</v>
      </c>
      <c r="P292" s="42"/>
      <c r="Q292" s="43"/>
      <c r="R292" s="42"/>
      <c r="S292" s="42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2" t="s">
        <v>854</v>
      </c>
      <c r="AG292" s="32">
        <f t="shared" si="18"/>
        <v>95</v>
      </c>
      <c r="AH292" s="32">
        <v>95</v>
      </c>
    </row>
    <row r="293" spans="1:217" s="33" customFormat="1" ht="100" customHeight="1" x14ac:dyDescent="0.95">
      <c r="A293" s="34">
        <v>28</v>
      </c>
      <c r="B293" s="39" t="s">
        <v>725</v>
      </c>
      <c r="C293" s="34">
        <v>223435</v>
      </c>
      <c r="D293" s="40">
        <v>223556</v>
      </c>
      <c r="E293" s="34"/>
      <c r="F293" s="41">
        <v>7</v>
      </c>
      <c r="G293" s="41">
        <v>12</v>
      </c>
      <c r="H293" s="41">
        <v>13</v>
      </c>
      <c r="I293" s="41">
        <v>17</v>
      </c>
      <c r="J293" s="41"/>
      <c r="K293" s="41"/>
      <c r="L293" s="42">
        <v>31</v>
      </c>
      <c r="M293" s="43"/>
      <c r="N293" s="43"/>
      <c r="O293" s="43"/>
      <c r="P293" s="42"/>
      <c r="Q293" s="43"/>
      <c r="R293" s="42"/>
      <c r="S293" s="42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2" t="s">
        <v>861</v>
      </c>
      <c r="AG293" s="32">
        <f t="shared" si="18"/>
        <v>121</v>
      </c>
      <c r="AH293" s="32">
        <v>121</v>
      </c>
    </row>
    <row r="294" spans="1:217" s="33" customFormat="1" ht="100" customHeight="1" thickBot="1" x14ac:dyDescent="1">
      <c r="A294" s="34">
        <v>28</v>
      </c>
      <c r="B294" s="39" t="s">
        <v>726</v>
      </c>
      <c r="C294" s="40">
        <v>223556</v>
      </c>
      <c r="D294" s="40">
        <v>223680</v>
      </c>
      <c r="E294" s="34"/>
      <c r="F294" s="41">
        <v>7</v>
      </c>
      <c r="G294" s="41">
        <v>12</v>
      </c>
      <c r="H294" s="41">
        <v>13</v>
      </c>
      <c r="I294" s="41">
        <v>17</v>
      </c>
      <c r="J294" s="41"/>
      <c r="K294" s="41"/>
      <c r="L294" s="42">
        <v>19</v>
      </c>
      <c r="M294" s="43"/>
      <c r="N294" s="43"/>
      <c r="O294" s="43"/>
      <c r="P294" s="42"/>
      <c r="Q294" s="43"/>
      <c r="R294" s="42"/>
      <c r="S294" s="42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2" t="s">
        <v>863</v>
      </c>
      <c r="AG294" s="32">
        <f t="shared" si="18"/>
        <v>124</v>
      </c>
      <c r="AH294" s="32">
        <v>124</v>
      </c>
    </row>
    <row r="295" spans="1:217" s="67" customFormat="1" ht="50.5" thickTop="1" thickBot="1" x14ac:dyDescent="1">
      <c r="A295" s="317" t="s">
        <v>22</v>
      </c>
      <c r="B295" s="318"/>
      <c r="C295" s="57"/>
      <c r="D295" s="58"/>
      <c r="E295" s="59"/>
      <c r="F295" s="60"/>
      <c r="G295" s="61"/>
      <c r="H295" s="61"/>
      <c r="I295" s="61"/>
      <c r="J295" s="61"/>
      <c r="K295" s="62"/>
      <c r="L295" s="63">
        <f t="shared" ref="L295:AD295" si="19">SUM(L264:L294)</f>
        <v>241</v>
      </c>
      <c r="M295" s="64">
        <f t="shared" si="19"/>
        <v>0</v>
      </c>
      <c r="N295" s="65">
        <f t="shared" si="19"/>
        <v>18</v>
      </c>
      <c r="O295" s="65">
        <f t="shared" si="19"/>
        <v>1</v>
      </c>
      <c r="P295" s="63">
        <f t="shared" si="19"/>
        <v>0</v>
      </c>
      <c r="Q295" s="64">
        <f t="shared" si="19"/>
        <v>1</v>
      </c>
      <c r="R295" s="63">
        <f t="shared" si="19"/>
        <v>3</v>
      </c>
      <c r="S295" s="63">
        <f t="shared" si="19"/>
        <v>3</v>
      </c>
      <c r="T295" s="64">
        <f t="shared" si="19"/>
        <v>3</v>
      </c>
      <c r="U295" s="64">
        <f t="shared" si="19"/>
        <v>2</v>
      </c>
      <c r="V295" s="64">
        <f t="shared" si="19"/>
        <v>22</v>
      </c>
      <c r="W295" s="64">
        <f t="shared" si="19"/>
        <v>6</v>
      </c>
      <c r="X295" s="64">
        <f t="shared" si="19"/>
        <v>11</v>
      </c>
      <c r="Y295" s="64">
        <f t="shared" si="19"/>
        <v>2</v>
      </c>
      <c r="Z295" s="66">
        <f t="shared" si="19"/>
        <v>55.36</v>
      </c>
      <c r="AA295" s="66">
        <f t="shared" si="19"/>
        <v>29.82</v>
      </c>
      <c r="AB295" s="64"/>
      <c r="AC295" s="212">
        <f t="shared" si="19"/>
        <v>18.75</v>
      </c>
      <c r="AD295" s="64">
        <f t="shared" si="19"/>
        <v>0</v>
      </c>
      <c r="AE295" s="63">
        <f>SUM(AE263:AE294)</f>
        <v>0</v>
      </c>
      <c r="AF295" s="63"/>
      <c r="AG295" s="32"/>
      <c r="AH295" s="32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</row>
    <row r="296" spans="1:217" s="67" customFormat="1" ht="47.25" customHeight="1" thickTop="1" thickBot="1" x14ac:dyDescent="1">
      <c r="A296" s="319"/>
      <c r="B296" s="320"/>
      <c r="C296" s="68"/>
      <c r="D296" s="69"/>
      <c r="E296" s="70"/>
      <c r="F296" s="323"/>
      <c r="G296" s="324"/>
      <c r="H296" s="324"/>
      <c r="I296" s="324"/>
      <c r="J296" s="324"/>
      <c r="K296" s="69"/>
      <c r="L296" s="292" t="s">
        <v>30</v>
      </c>
      <c r="M296" s="294" t="s">
        <v>46</v>
      </c>
      <c r="N296" s="292" t="s">
        <v>313</v>
      </c>
      <c r="O296" s="292" t="s">
        <v>313</v>
      </c>
      <c r="P296" s="294" t="s">
        <v>35</v>
      </c>
      <c r="Q296" s="292" t="s">
        <v>825</v>
      </c>
      <c r="R296" s="294" t="s">
        <v>53</v>
      </c>
      <c r="S296" s="294" t="s">
        <v>57</v>
      </c>
      <c r="T296" s="294" t="s">
        <v>58</v>
      </c>
      <c r="U296" s="294" t="s">
        <v>29</v>
      </c>
      <c r="V296" s="294" t="s">
        <v>333</v>
      </c>
      <c r="W296" s="294" t="s">
        <v>34</v>
      </c>
      <c r="X296" s="292" t="s">
        <v>168</v>
      </c>
      <c r="Y296" s="294" t="s">
        <v>827</v>
      </c>
      <c r="Z296" s="292" t="s">
        <v>33</v>
      </c>
      <c r="AA296" s="294" t="s">
        <v>141</v>
      </c>
      <c r="AB296" s="294" t="s">
        <v>864</v>
      </c>
      <c r="AC296" s="294" t="s">
        <v>859</v>
      </c>
      <c r="AD296" s="294" t="s">
        <v>403</v>
      </c>
      <c r="AE296" s="329"/>
      <c r="AF296" s="294" t="s">
        <v>23</v>
      </c>
      <c r="AG296" s="32"/>
      <c r="AH296" s="32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</row>
    <row r="297" spans="1:217" s="67" customFormat="1" ht="183.75" customHeight="1" thickTop="1" x14ac:dyDescent="0.95">
      <c r="A297" s="319"/>
      <c r="B297" s="320"/>
      <c r="C297" s="68"/>
      <c r="D297" s="69"/>
      <c r="E297" s="70"/>
      <c r="F297" s="71"/>
      <c r="G297" s="325"/>
      <c r="H297" s="325"/>
      <c r="I297" s="325"/>
      <c r="J297" s="325"/>
      <c r="K297" s="70"/>
      <c r="L297" s="293"/>
      <c r="M297" s="295"/>
      <c r="N297" s="293"/>
      <c r="O297" s="293"/>
      <c r="P297" s="295"/>
      <c r="Q297" s="293"/>
      <c r="R297" s="295"/>
      <c r="S297" s="295"/>
      <c r="T297" s="295"/>
      <c r="U297" s="295"/>
      <c r="V297" s="295"/>
      <c r="W297" s="295"/>
      <c r="X297" s="293"/>
      <c r="Y297" s="295"/>
      <c r="Z297" s="293"/>
      <c r="AA297" s="295"/>
      <c r="AB297" s="295"/>
      <c r="AC297" s="295"/>
      <c r="AD297" s="295"/>
      <c r="AE297" s="330"/>
      <c r="AF297" s="295"/>
      <c r="AG297" s="32"/>
      <c r="AH297" s="32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</row>
    <row r="298" spans="1:217" s="67" customFormat="1" ht="49.5" x14ac:dyDescent="0.95">
      <c r="A298" s="321"/>
      <c r="B298" s="322"/>
      <c r="C298" s="72"/>
      <c r="D298" s="73"/>
      <c r="E298" s="74"/>
      <c r="F298" s="326"/>
      <c r="G298" s="327"/>
      <c r="H298" s="327"/>
      <c r="I298" s="327"/>
      <c r="J298" s="327"/>
      <c r="K298" s="328"/>
      <c r="L298" s="75">
        <f>L295*3200</f>
        <v>771200</v>
      </c>
      <c r="M298" s="76">
        <f>M295*4000</f>
        <v>0</v>
      </c>
      <c r="N298" s="75">
        <f>N295*8000</f>
        <v>144000</v>
      </c>
      <c r="O298" s="77">
        <f>O295*12800</f>
        <v>12800</v>
      </c>
      <c r="P298" s="75">
        <f>P295*68000</f>
        <v>0</v>
      </c>
      <c r="Q298" s="78">
        <f>Q295*56800</f>
        <v>56800</v>
      </c>
      <c r="R298" s="75">
        <f>R295*76000</f>
        <v>228000</v>
      </c>
      <c r="S298" s="76">
        <f>S295*84000</f>
        <v>252000</v>
      </c>
      <c r="T298" s="76">
        <f>T295*80000</f>
        <v>240000</v>
      </c>
      <c r="U298" s="76">
        <f>U295*4800</f>
        <v>9600</v>
      </c>
      <c r="V298" s="76">
        <f>V295*7200</f>
        <v>158400</v>
      </c>
      <c r="W298" s="76">
        <f>W295*9680</f>
        <v>58080</v>
      </c>
      <c r="X298" s="79">
        <f>X295*5600</f>
        <v>61600</v>
      </c>
      <c r="Y298" s="76">
        <f>Y295*69600</f>
        <v>139200</v>
      </c>
      <c r="Z298" s="79">
        <f>Z295*6500</f>
        <v>359840</v>
      </c>
      <c r="AA298" s="76">
        <f>AA295*6000</f>
        <v>178920</v>
      </c>
      <c r="AB298" s="76"/>
      <c r="AC298" s="76">
        <f>1*76000</f>
        <v>76000</v>
      </c>
      <c r="AD298" s="75"/>
      <c r="AE298" s="80"/>
      <c r="AF298" s="75">
        <f>SUM(L298:AD298)</f>
        <v>2746440</v>
      </c>
      <c r="AG298" s="32"/>
      <c r="AH298" s="82"/>
    </row>
    <row r="300" spans="1:217" s="8" customFormat="1" ht="49.5" x14ac:dyDescent="0.95">
      <c r="A300" s="298" t="s">
        <v>0</v>
      </c>
      <c r="B300" s="298"/>
      <c r="C300" s="1" t="s">
        <v>1</v>
      </c>
      <c r="D300" s="1" t="s">
        <v>2</v>
      </c>
      <c r="E300" s="1"/>
      <c r="F300" s="1"/>
      <c r="G300" s="1"/>
      <c r="H300" s="1"/>
      <c r="I300" s="1"/>
      <c r="J300" s="1"/>
      <c r="K300" s="1"/>
      <c r="L300" s="2"/>
      <c r="M300" s="3"/>
      <c r="N300" s="4"/>
      <c r="O300" s="5"/>
      <c r="P300" s="2"/>
      <c r="Q300" s="3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5"/>
      <c r="AG300" s="6"/>
      <c r="AH300" s="6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</row>
    <row r="301" spans="1:217" s="8" customFormat="1" ht="50.5" x14ac:dyDescent="0.95">
      <c r="A301" s="298" t="s">
        <v>3</v>
      </c>
      <c r="B301" s="298"/>
      <c r="C301" s="1" t="s">
        <v>1</v>
      </c>
      <c r="D301" s="83" t="s">
        <v>43</v>
      </c>
      <c r="E301" s="1"/>
      <c r="F301" s="1"/>
      <c r="G301" s="1"/>
      <c r="H301" s="1"/>
      <c r="I301" s="298" t="s">
        <v>695</v>
      </c>
      <c r="J301" s="298"/>
      <c r="K301" s="298"/>
      <c r="L301" s="298"/>
      <c r="M301" s="298"/>
      <c r="N301" s="298"/>
      <c r="O301" s="298"/>
      <c r="P301" s="298"/>
      <c r="Q301" s="298"/>
      <c r="R301" s="298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6"/>
      <c r="AH301" s="6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</row>
    <row r="302" spans="1:217" s="8" customFormat="1" ht="50.5" x14ac:dyDescent="0.95">
      <c r="A302" s="299" t="s">
        <v>4</v>
      </c>
      <c r="B302" s="299"/>
      <c r="C302" s="1" t="s">
        <v>602</v>
      </c>
      <c r="D302" s="84" t="s">
        <v>656</v>
      </c>
      <c r="E302" s="9"/>
      <c r="F302" s="1"/>
      <c r="G302" s="9"/>
      <c r="H302" s="9"/>
      <c r="I302" s="10"/>
      <c r="J302" s="10"/>
      <c r="K302" s="10"/>
      <c r="L302" s="11"/>
      <c r="M302" s="3"/>
      <c r="N302" s="4"/>
      <c r="O302" s="11"/>
      <c r="P302" s="11"/>
      <c r="Q302" s="3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5"/>
      <c r="AG302" s="6"/>
      <c r="AH302" s="6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</row>
    <row r="303" spans="1:217" s="15" customFormat="1" ht="49.5" x14ac:dyDescent="0.95">
      <c r="A303" s="300" t="s">
        <v>5</v>
      </c>
      <c r="B303" s="300" t="s">
        <v>6</v>
      </c>
      <c r="C303" s="303" t="s">
        <v>7</v>
      </c>
      <c r="D303" s="304"/>
      <c r="E303" s="12" t="s">
        <v>8</v>
      </c>
      <c r="F303" s="305" t="s">
        <v>9</v>
      </c>
      <c r="G303" s="306"/>
      <c r="H303" s="306"/>
      <c r="I303" s="306"/>
      <c r="J303" s="306"/>
      <c r="K303" s="307"/>
      <c r="L303" s="308" t="s">
        <v>10</v>
      </c>
      <c r="M303" s="309"/>
      <c r="N303" s="309"/>
      <c r="O303" s="309"/>
      <c r="P303" s="309"/>
      <c r="Q303" s="309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  <c r="AD303" s="309"/>
      <c r="AE303" s="296" t="s">
        <v>11</v>
      </c>
      <c r="AF303" s="296" t="s">
        <v>12</v>
      </c>
      <c r="AG303" s="13"/>
      <c r="AH303" s="13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</row>
    <row r="304" spans="1:217" s="15" customFormat="1" ht="45.75" customHeight="1" x14ac:dyDescent="0.95">
      <c r="A304" s="301"/>
      <c r="B304" s="301"/>
      <c r="C304" s="300" t="s">
        <v>13</v>
      </c>
      <c r="D304" s="300" t="s">
        <v>14</v>
      </c>
      <c r="E304" s="301" t="s">
        <v>15</v>
      </c>
      <c r="F304" s="311" t="s">
        <v>16</v>
      </c>
      <c r="G304" s="312"/>
      <c r="H304" s="312"/>
      <c r="I304" s="312"/>
      <c r="J304" s="312"/>
      <c r="K304" s="313"/>
      <c r="L304" s="296" t="s">
        <v>17</v>
      </c>
      <c r="M304" s="296" t="s">
        <v>45</v>
      </c>
      <c r="N304" s="296" t="s">
        <v>326</v>
      </c>
      <c r="O304" s="296" t="s">
        <v>610</v>
      </c>
      <c r="P304" s="296" t="s">
        <v>18</v>
      </c>
      <c r="Q304" s="316" t="s">
        <v>31</v>
      </c>
      <c r="R304" s="296" t="s">
        <v>54</v>
      </c>
      <c r="S304" s="314" t="s">
        <v>56</v>
      </c>
      <c r="T304" s="314" t="s">
        <v>59</v>
      </c>
      <c r="U304" s="296" t="s">
        <v>312</v>
      </c>
      <c r="V304" s="296" t="s">
        <v>50</v>
      </c>
      <c r="W304" s="296" t="s">
        <v>19</v>
      </c>
      <c r="X304" s="296" t="s">
        <v>169</v>
      </c>
      <c r="Y304" s="296" t="s">
        <v>138</v>
      </c>
      <c r="Z304" s="296" t="s">
        <v>32</v>
      </c>
      <c r="AA304" s="296" t="s">
        <v>139</v>
      </c>
      <c r="AB304" s="296" t="s">
        <v>111</v>
      </c>
      <c r="AC304" s="296" t="s">
        <v>535</v>
      </c>
      <c r="AD304" s="296" t="s">
        <v>66</v>
      </c>
      <c r="AE304" s="310"/>
      <c r="AF304" s="310"/>
      <c r="AG304" s="13"/>
      <c r="AH304" s="13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</row>
    <row r="305" spans="1:217" s="15" customFormat="1" ht="137.25" customHeight="1" x14ac:dyDescent="0.95">
      <c r="A305" s="302"/>
      <c r="B305" s="302"/>
      <c r="C305" s="302"/>
      <c r="D305" s="302"/>
      <c r="E305" s="302"/>
      <c r="F305" s="16" t="s">
        <v>20</v>
      </c>
      <c r="G305" s="16" t="s">
        <v>21</v>
      </c>
      <c r="H305" s="16" t="s">
        <v>20</v>
      </c>
      <c r="I305" s="16" t="s">
        <v>21</v>
      </c>
      <c r="J305" s="16" t="s">
        <v>20</v>
      </c>
      <c r="K305" s="16" t="s">
        <v>21</v>
      </c>
      <c r="L305" s="297"/>
      <c r="M305" s="297"/>
      <c r="N305" s="297"/>
      <c r="O305" s="297"/>
      <c r="P305" s="297"/>
      <c r="Q305" s="316"/>
      <c r="R305" s="297"/>
      <c r="S305" s="315"/>
      <c r="T305" s="315"/>
      <c r="U305" s="297"/>
      <c r="V305" s="297"/>
      <c r="W305" s="297"/>
      <c r="X305" s="297"/>
      <c r="Y305" s="297"/>
      <c r="Z305" s="297"/>
      <c r="AA305" s="297"/>
      <c r="AB305" s="297"/>
      <c r="AC305" s="297"/>
      <c r="AD305" s="297"/>
      <c r="AE305" s="297"/>
      <c r="AF305" s="297"/>
      <c r="AG305" s="13"/>
      <c r="AH305" s="13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</row>
    <row r="306" spans="1:217" s="15" customFormat="1" ht="49.5" x14ac:dyDescent="0.95">
      <c r="A306" s="17"/>
      <c r="B306" s="18"/>
      <c r="C306" s="18"/>
      <c r="D306" s="17"/>
      <c r="E306" s="17"/>
      <c r="F306" s="19"/>
      <c r="G306" s="19"/>
      <c r="H306" s="19"/>
      <c r="I306" s="19"/>
      <c r="J306" s="19"/>
      <c r="K306" s="19"/>
      <c r="L306" s="20">
        <v>3200</v>
      </c>
      <c r="M306" s="21">
        <v>4000</v>
      </c>
      <c r="N306" s="20">
        <v>7200</v>
      </c>
      <c r="O306" s="20">
        <v>71200</v>
      </c>
      <c r="P306" s="20">
        <v>68000</v>
      </c>
      <c r="Q306" s="21">
        <v>84000</v>
      </c>
      <c r="R306" s="20">
        <v>76000</v>
      </c>
      <c r="S306" s="21">
        <v>84000</v>
      </c>
      <c r="T306" s="21">
        <v>80000</v>
      </c>
      <c r="U306" s="21">
        <v>8000</v>
      </c>
      <c r="V306" s="20">
        <v>9680</v>
      </c>
      <c r="W306" s="21">
        <v>6800</v>
      </c>
      <c r="X306" s="22">
        <v>5600</v>
      </c>
      <c r="Y306" s="21">
        <v>8000</v>
      </c>
      <c r="Z306" s="22">
        <v>6500</v>
      </c>
      <c r="AA306" s="21">
        <v>6000</v>
      </c>
      <c r="AB306" s="21">
        <v>84000</v>
      </c>
      <c r="AC306" s="21">
        <v>76000</v>
      </c>
      <c r="AD306" s="20">
        <v>76000</v>
      </c>
      <c r="AE306" s="23"/>
      <c r="AF306" s="17"/>
      <c r="AG306" s="13"/>
      <c r="AH306" s="13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</row>
    <row r="307" spans="1:217" s="33" customFormat="1" ht="49.5" x14ac:dyDescent="0.95">
      <c r="A307" s="34">
        <v>1</v>
      </c>
      <c r="B307" s="25" t="s">
        <v>696</v>
      </c>
      <c r="C307" s="35"/>
      <c r="D307" s="35"/>
      <c r="E307" s="35"/>
      <c r="F307" s="36"/>
      <c r="G307" s="36"/>
      <c r="H307" s="36"/>
      <c r="I307" s="36"/>
      <c r="J307" s="36"/>
      <c r="K307" s="36"/>
      <c r="L307" s="37"/>
      <c r="M307" s="38"/>
      <c r="N307" s="38"/>
      <c r="O307" s="204"/>
      <c r="P307" s="37"/>
      <c r="Q307" s="38"/>
      <c r="R307" s="37"/>
      <c r="S307" s="37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7" t="s">
        <v>100</v>
      </c>
      <c r="AG307" s="32">
        <f>D307-C307</f>
        <v>0</v>
      </c>
      <c r="AH307" s="32"/>
    </row>
    <row r="308" spans="1:217" s="33" customFormat="1" ht="49.5" x14ac:dyDescent="0.95">
      <c r="A308" s="34">
        <v>2</v>
      </c>
      <c r="B308" s="25" t="s">
        <v>697</v>
      </c>
      <c r="C308" s="35"/>
      <c r="D308" s="35"/>
      <c r="E308" s="35"/>
      <c r="F308" s="36"/>
      <c r="G308" s="36"/>
      <c r="H308" s="36"/>
      <c r="I308" s="36"/>
      <c r="J308" s="36"/>
      <c r="K308" s="36"/>
      <c r="L308" s="37"/>
      <c r="M308" s="38"/>
      <c r="N308" s="38"/>
      <c r="O308" s="204"/>
      <c r="P308" s="37"/>
      <c r="Q308" s="38"/>
      <c r="R308" s="37"/>
      <c r="S308" s="37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7" t="s">
        <v>100</v>
      </c>
      <c r="AG308" s="32">
        <f t="shared" ref="AG308:AG337" si="20">D308-C308</f>
        <v>0</v>
      </c>
      <c r="AH308" s="32"/>
    </row>
    <row r="309" spans="1:217" s="33" customFormat="1" ht="49.5" x14ac:dyDescent="0.95">
      <c r="A309" s="34">
        <v>3</v>
      </c>
      <c r="B309" s="25" t="s">
        <v>698</v>
      </c>
      <c r="C309" s="35"/>
      <c r="D309" s="35"/>
      <c r="E309" s="35"/>
      <c r="F309" s="36"/>
      <c r="G309" s="36"/>
      <c r="H309" s="36"/>
      <c r="I309" s="36"/>
      <c r="J309" s="36"/>
      <c r="K309" s="36"/>
      <c r="L309" s="37"/>
      <c r="M309" s="38"/>
      <c r="N309" s="38"/>
      <c r="O309" s="204"/>
      <c r="P309" s="37"/>
      <c r="Q309" s="38"/>
      <c r="R309" s="37"/>
      <c r="S309" s="37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7" t="s">
        <v>100</v>
      </c>
      <c r="AG309" s="32">
        <f t="shared" si="20"/>
        <v>0</v>
      </c>
      <c r="AH309" s="32"/>
    </row>
    <row r="310" spans="1:217" s="33" customFormat="1" ht="100" customHeight="1" x14ac:dyDescent="0.95">
      <c r="A310" s="34">
        <v>4</v>
      </c>
      <c r="B310" s="39" t="s">
        <v>699</v>
      </c>
      <c r="C310" s="34"/>
      <c r="D310" s="34"/>
      <c r="E310" s="34"/>
      <c r="F310" s="41">
        <v>7</v>
      </c>
      <c r="G310" s="41">
        <v>12</v>
      </c>
      <c r="H310" s="41">
        <v>13</v>
      </c>
      <c r="I310" s="41">
        <v>17</v>
      </c>
      <c r="J310" s="41"/>
      <c r="K310" s="41"/>
      <c r="L310" s="42"/>
      <c r="M310" s="43"/>
      <c r="N310" s="43"/>
      <c r="O310" s="44"/>
      <c r="P310" s="42"/>
      <c r="Q310" s="43"/>
      <c r="R310" s="42"/>
      <c r="S310" s="42"/>
      <c r="T310" s="43"/>
      <c r="U310" s="43">
        <v>5</v>
      </c>
      <c r="V310" s="43">
        <v>6</v>
      </c>
      <c r="W310" s="43"/>
      <c r="X310" s="43"/>
      <c r="Y310" s="43"/>
      <c r="Z310" s="43"/>
      <c r="AA310" s="43"/>
      <c r="AB310" s="43"/>
      <c r="AC310" s="43"/>
      <c r="AD310" s="43"/>
      <c r="AE310" s="43"/>
      <c r="AF310" s="42" t="s">
        <v>752</v>
      </c>
      <c r="AG310" s="32">
        <f t="shared" si="20"/>
        <v>0</v>
      </c>
      <c r="AH310" s="32"/>
    </row>
    <row r="311" spans="1:217" s="33" customFormat="1" ht="100" customHeight="1" x14ac:dyDescent="0.95">
      <c r="A311" s="34">
        <v>5</v>
      </c>
      <c r="B311" s="39" t="s">
        <v>700</v>
      </c>
      <c r="C311" s="34"/>
      <c r="D311" s="40"/>
      <c r="E311" s="34"/>
      <c r="F311" s="41">
        <v>7</v>
      </c>
      <c r="G311" s="41">
        <v>12</v>
      </c>
      <c r="H311" s="41">
        <v>13</v>
      </c>
      <c r="I311" s="41">
        <v>17</v>
      </c>
      <c r="J311" s="41"/>
      <c r="K311" s="41"/>
      <c r="L311" s="42"/>
      <c r="M311" s="43"/>
      <c r="N311" s="43"/>
      <c r="O311" s="43"/>
      <c r="P311" s="42"/>
      <c r="Q311" s="43"/>
      <c r="R311" s="42">
        <v>1</v>
      </c>
      <c r="S311" s="42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2" t="s">
        <v>755</v>
      </c>
      <c r="AG311" s="32">
        <f t="shared" si="20"/>
        <v>0</v>
      </c>
      <c r="AH311" s="32"/>
    </row>
    <row r="312" spans="1:217" s="33" customFormat="1" ht="100" customHeight="1" x14ac:dyDescent="0.95">
      <c r="A312" s="34">
        <v>6</v>
      </c>
      <c r="B312" s="39" t="s">
        <v>701</v>
      </c>
      <c r="C312" s="40"/>
      <c r="D312" s="40"/>
      <c r="E312" s="34"/>
      <c r="F312" s="41">
        <v>7</v>
      </c>
      <c r="G312" s="41">
        <v>12</v>
      </c>
      <c r="H312" s="41">
        <v>13</v>
      </c>
      <c r="I312" s="41">
        <v>17</v>
      </c>
      <c r="J312" s="41"/>
      <c r="K312" s="41"/>
      <c r="L312" s="42"/>
      <c r="M312" s="43"/>
      <c r="N312" s="43"/>
      <c r="O312" s="43"/>
      <c r="P312" s="42"/>
      <c r="Q312" s="43"/>
      <c r="R312" s="42"/>
      <c r="S312" s="42"/>
      <c r="T312" s="43"/>
      <c r="U312" s="43"/>
      <c r="V312" s="43"/>
      <c r="W312" s="43"/>
      <c r="X312" s="44"/>
      <c r="Y312" s="44"/>
      <c r="Z312" s="44">
        <v>33.71</v>
      </c>
      <c r="AA312" s="44"/>
      <c r="AB312" s="43"/>
      <c r="AC312" s="43"/>
      <c r="AD312" s="43"/>
      <c r="AE312" s="43"/>
      <c r="AF312" s="42" t="s">
        <v>760</v>
      </c>
      <c r="AG312" s="32">
        <f t="shared" si="20"/>
        <v>0</v>
      </c>
      <c r="AH312" s="32"/>
    </row>
    <row r="313" spans="1:217" s="33" customFormat="1" ht="100" customHeight="1" x14ac:dyDescent="0.95">
      <c r="A313" s="34">
        <v>7</v>
      </c>
      <c r="B313" s="39" t="s">
        <v>702</v>
      </c>
      <c r="C313" s="40"/>
      <c r="D313" s="40"/>
      <c r="E313" s="34"/>
      <c r="F313" s="41">
        <v>7</v>
      </c>
      <c r="G313" s="41">
        <v>12</v>
      </c>
      <c r="H313" s="41">
        <v>13</v>
      </c>
      <c r="I313" s="41">
        <v>17</v>
      </c>
      <c r="J313" s="41"/>
      <c r="K313" s="41"/>
      <c r="L313" s="42"/>
      <c r="M313" s="43"/>
      <c r="N313" s="43"/>
      <c r="O313" s="44"/>
      <c r="P313" s="42">
        <v>1</v>
      </c>
      <c r="Q313" s="43"/>
      <c r="R313" s="42"/>
      <c r="S313" s="42">
        <v>1</v>
      </c>
      <c r="T313" s="43"/>
      <c r="U313" s="43"/>
      <c r="V313" s="43"/>
      <c r="W313" s="43"/>
      <c r="X313" s="44"/>
      <c r="Y313" s="43"/>
      <c r="Z313" s="44"/>
      <c r="AA313" s="43"/>
      <c r="AB313" s="43"/>
      <c r="AC313" s="43"/>
      <c r="AD313" s="43"/>
      <c r="AE313" s="43"/>
      <c r="AF313" s="42" t="s">
        <v>765</v>
      </c>
      <c r="AG313" s="32">
        <f t="shared" si="20"/>
        <v>0</v>
      </c>
      <c r="AH313" s="32"/>
    </row>
    <row r="314" spans="1:217" s="33" customFormat="1" ht="49.5" x14ac:dyDescent="0.95">
      <c r="A314" s="34">
        <v>8</v>
      </c>
      <c r="B314" s="25" t="s">
        <v>703</v>
      </c>
      <c r="C314" s="35"/>
      <c r="D314" s="35"/>
      <c r="E314" s="35"/>
      <c r="F314" s="36"/>
      <c r="G314" s="36"/>
      <c r="H314" s="36"/>
      <c r="I314" s="36"/>
      <c r="J314" s="36"/>
      <c r="K314" s="36"/>
      <c r="L314" s="37"/>
      <c r="M314" s="38"/>
      <c r="N314" s="38"/>
      <c r="O314" s="204"/>
      <c r="P314" s="37"/>
      <c r="Q314" s="38"/>
      <c r="R314" s="37"/>
      <c r="S314" s="37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7" t="s">
        <v>100</v>
      </c>
      <c r="AG314" s="32">
        <f t="shared" si="20"/>
        <v>0</v>
      </c>
      <c r="AH314" s="32"/>
    </row>
    <row r="315" spans="1:217" s="33" customFormat="1" ht="100" customHeight="1" x14ac:dyDescent="0.95">
      <c r="A315" s="34">
        <v>9</v>
      </c>
      <c r="B315" s="39" t="s">
        <v>704</v>
      </c>
      <c r="C315" s="40"/>
      <c r="D315" s="40"/>
      <c r="E315" s="34"/>
      <c r="F315" s="41">
        <v>7</v>
      </c>
      <c r="G315" s="41">
        <v>12</v>
      </c>
      <c r="H315" s="41">
        <v>13</v>
      </c>
      <c r="I315" s="41">
        <v>17</v>
      </c>
      <c r="J315" s="41"/>
      <c r="K315" s="41"/>
      <c r="L315" s="42"/>
      <c r="M315" s="43"/>
      <c r="N315" s="43"/>
      <c r="O315" s="43"/>
      <c r="P315" s="42"/>
      <c r="Q315" s="43"/>
      <c r="R315" s="42"/>
      <c r="S315" s="42">
        <v>1</v>
      </c>
      <c r="T315" s="43"/>
      <c r="U315" s="43"/>
      <c r="V315" s="43"/>
      <c r="W315" s="43"/>
      <c r="X315" s="44"/>
      <c r="Y315" s="43"/>
      <c r="Z315" s="44"/>
      <c r="AA315" s="43"/>
      <c r="AB315" s="43"/>
      <c r="AC315" s="43">
        <v>5</v>
      </c>
      <c r="AD315" s="43"/>
      <c r="AE315" s="43"/>
      <c r="AF315" s="42" t="s">
        <v>774</v>
      </c>
      <c r="AG315" s="32">
        <f t="shared" si="20"/>
        <v>0</v>
      </c>
      <c r="AH315" s="32"/>
    </row>
    <row r="316" spans="1:217" s="33" customFormat="1" ht="49.5" x14ac:dyDescent="0.95">
      <c r="A316" s="34">
        <v>10</v>
      </c>
      <c r="B316" s="205" t="s">
        <v>705</v>
      </c>
      <c r="C316" s="206"/>
      <c r="D316" s="206"/>
      <c r="E316" s="206"/>
      <c r="F316" s="207">
        <v>7</v>
      </c>
      <c r="G316" s="207">
        <v>12</v>
      </c>
      <c r="H316" s="207">
        <v>14</v>
      </c>
      <c r="I316" s="207">
        <v>17</v>
      </c>
      <c r="J316" s="207"/>
      <c r="K316" s="207"/>
      <c r="L316" s="208"/>
      <c r="M316" s="209"/>
      <c r="N316" s="209"/>
      <c r="O316" s="210"/>
      <c r="P316" s="208"/>
      <c r="Q316" s="209"/>
      <c r="R316" s="208"/>
      <c r="S316" s="208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8" t="s">
        <v>107</v>
      </c>
      <c r="AG316" s="32">
        <f t="shared" si="20"/>
        <v>0</v>
      </c>
      <c r="AH316" s="32"/>
    </row>
    <row r="317" spans="1:217" s="33" customFormat="1" ht="100" customHeight="1" x14ac:dyDescent="0.95">
      <c r="A317" s="34">
        <v>11</v>
      </c>
      <c r="B317" s="39" t="s">
        <v>706</v>
      </c>
      <c r="C317" s="40"/>
      <c r="D317" s="40"/>
      <c r="E317" s="34"/>
      <c r="F317" s="41">
        <v>7</v>
      </c>
      <c r="G317" s="41">
        <v>12</v>
      </c>
      <c r="H317" s="41">
        <v>13</v>
      </c>
      <c r="I317" s="41">
        <v>17</v>
      </c>
      <c r="J317" s="41"/>
      <c r="K317" s="41"/>
      <c r="L317" s="42"/>
      <c r="M317" s="43"/>
      <c r="N317" s="44"/>
      <c r="O317" s="44"/>
      <c r="P317" s="42"/>
      <c r="Q317" s="43"/>
      <c r="R317" s="42">
        <v>2</v>
      </c>
      <c r="S317" s="42"/>
      <c r="T317" s="43"/>
      <c r="U317" s="43"/>
      <c r="V317" s="43"/>
      <c r="W317" s="43"/>
      <c r="X317" s="44"/>
      <c r="Y317" s="44"/>
      <c r="Z317" s="44"/>
      <c r="AA317" s="44"/>
      <c r="AB317" s="43"/>
      <c r="AC317" s="43">
        <v>10</v>
      </c>
      <c r="AD317" s="43"/>
      <c r="AE317" s="43"/>
      <c r="AF317" s="42" t="s">
        <v>782</v>
      </c>
      <c r="AG317" s="32">
        <f t="shared" si="20"/>
        <v>0</v>
      </c>
      <c r="AH317" s="32"/>
    </row>
    <row r="318" spans="1:217" s="33" customFormat="1" ht="100" customHeight="1" x14ac:dyDescent="0.95">
      <c r="A318" s="34">
        <v>12</v>
      </c>
      <c r="B318" s="39" t="s">
        <v>707</v>
      </c>
      <c r="C318" s="40"/>
      <c r="D318" s="34"/>
      <c r="E318" s="34"/>
      <c r="F318" s="41">
        <v>7</v>
      </c>
      <c r="G318" s="41">
        <v>12</v>
      </c>
      <c r="H318" s="41">
        <v>13</v>
      </c>
      <c r="I318" s="41">
        <v>17</v>
      </c>
      <c r="J318" s="41"/>
      <c r="K318" s="41"/>
      <c r="L318" s="42"/>
      <c r="M318" s="43"/>
      <c r="N318" s="47"/>
      <c r="O318" s="44"/>
      <c r="P318" s="42"/>
      <c r="Q318" s="43"/>
      <c r="R318" s="42"/>
      <c r="S318" s="42"/>
      <c r="T318" s="43">
        <v>2</v>
      </c>
      <c r="U318" s="43"/>
      <c r="V318" s="43"/>
      <c r="W318" s="43"/>
      <c r="X318" s="43"/>
      <c r="Y318" s="43"/>
      <c r="Z318" s="44"/>
      <c r="AA318" s="44"/>
      <c r="AB318" s="43"/>
      <c r="AC318" s="43">
        <v>10</v>
      </c>
      <c r="AD318" s="43"/>
      <c r="AE318" s="43"/>
      <c r="AF318" s="42" t="s">
        <v>792</v>
      </c>
      <c r="AG318" s="32">
        <f t="shared" si="20"/>
        <v>0</v>
      </c>
      <c r="AH318" s="32"/>
    </row>
    <row r="319" spans="1:217" s="33" customFormat="1" ht="100" customHeight="1" x14ac:dyDescent="0.95">
      <c r="A319" s="34">
        <v>13</v>
      </c>
      <c r="B319" s="39" t="s">
        <v>708</v>
      </c>
      <c r="C319" s="34"/>
      <c r="D319" s="40"/>
      <c r="E319" s="34"/>
      <c r="F319" s="41">
        <v>7</v>
      </c>
      <c r="G319" s="41">
        <v>12</v>
      </c>
      <c r="H319" s="41">
        <v>13</v>
      </c>
      <c r="I319" s="41">
        <v>17</v>
      </c>
      <c r="J319" s="41"/>
      <c r="K319" s="41"/>
      <c r="L319" s="42"/>
      <c r="M319" s="43"/>
      <c r="N319" s="43">
        <v>6</v>
      </c>
      <c r="O319" s="44"/>
      <c r="P319" s="42"/>
      <c r="Q319" s="43"/>
      <c r="R319" s="42"/>
      <c r="S319" s="42"/>
      <c r="T319" s="43">
        <v>1</v>
      </c>
      <c r="U319" s="43"/>
      <c r="V319" s="43"/>
      <c r="W319" s="43"/>
      <c r="X319" s="44"/>
      <c r="Y319" s="44"/>
      <c r="Z319" s="44"/>
      <c r="AA319" s="44"/>
      <c r="AB319" s="43"/>
      <c r="AC319" s="43"/>
      <c r="AD319" s="43"/>
      <c r="AE319" s="43"/>
      <c r="AF319" s="42" t="s">
        <v>797</v>
      </c>
      <c r="AG319" s="32">
        <f t="shared" si="20"/>
        <v>0</v>
      </c>
      <c r="AH319" s="32"/>
    </row>
    <row r="320" spans="1:217" s="33" customFormat="1" ht="100" customHeight="1" x14ac:dyDescent="0.95">
      <c r="A320" s="34">
        <v>14</v>
      </c>
      <c r="B320" s="39" t="s">
        <v>709</v>
      </c>
      <c r="C320" s="40"/>
      <c r="D320" s="34"/>
      <c r="E320" s="34"/>
      <c r="F320" s="41">
        <v>7</v>
      </c>
      <c r="G320" s="41">
        <v>12</v>
      </c>
      <c r="H320" s="41">
        <v>13</v>
      </c>
      <c r="I320" s="41">
        <v>17</v>
      </c>
      <c r="J320" s="41"/>
      <c r="K320" s="41"/>
      <c r="L320" s="42"/>
      <c r="M320" s="42"/>
      <c r="N320" s="43">
        <v>6</v>
      </c>
      <c r="O320" s="44"/>
      <c r="P320" s="42"/>
      <c r="Q320" s="43"/>
      <c r="R320" s="42"/>
      <c r="S320" s="42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2" t="s">
        <v>798</v>
      </c>
      <c r="AG320" s="32">
        <f t="shared" si="20"/>
        <v>0</v>
      </c>
      <c r="AH320" s="32"/>
    </row>
    <row r="321" spans="1:34" s="141" customFormat="1" ht="130" customHeight="1" x14ac:dyDescent="1.05">
      <c r="A321" s="142">
        <v>15</v>
      </c>
      <c r="B321" s="147" t="s">
        <v>710</v>
      </c>
      <c r="C321" s="142"/>
      <c r="D321" s="142"/>
      <c r="E321" s="142"/>
      <c r="F321" s="143">
        <v>7</v>
      </c>
      <c r="G321" s="143">
        <v>12</v>
      </c>
      <c r="H321" s="143"/>
      <c r="I321" s="143"/>
      <c r="J321" s="143"/>
      <c r="K321" s="143"/>
      <c r="L321" s="144"/>
      <c r="M321" s="145"/>
      <c r="N321" s="145">
        <v>6</v>
      </c>
      <c r="O321" s="148"/>
      <c r="P321" s="144"/>
      <c r="Q321" s="145"/>
      <c r="R321" s="144"/>
      <c r="S321" s="144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4" t="s">
        <v>800</v>
      </c>
      <c r="AG321" s="146">
        <f t="shared" si="20"/>
        <v>0</v>
      </c>
      <c r="AH321" s="146"/>
    </row>
    <row r="322" spans="1:34" s="33" customFormat="1" ht="49.5" x14ac:dyDescent="0.95">
      <c r="A322" s="34">
        <v>16</v>
      </c>
      <c r="B322" s="25" t="s">
        <v>711</v>
      </c>
      <c r="C322" s="35"/>
      <c r="D322" s="35"/>
      <c r="E322" s="35"/>
      <c r="F322" s="36"/>
      <c r="G322" s="36"/>
      <c r="H322" s="36"/>
      <c r="I322" s="36"/>
      <c r="J322" s="36"/>
      <c r="K322" s="36"/>
      <c r="L322" s="37"/>
      <c r="M322" s="38"/>
      <c r="N322" s="38"/>
      <c r="O322" s="204"/>
      <c r="P322" s="37"/>
      <c r="Q322" s="38"/>
      <c r="R322" s="37"/>
      <c r="S322" s="37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7" t="s">
        <v>100</v>
      </c>
      <c r="AG322" s="32">
        <f t="shared" si="20"/>
        <v>0</v>
      </c>
      <c r="AH322" s="32"/>
    </row>
    <row r="323" spans="1:34" s="33" customFormat="1" ht="49.5" x14ac:dyDescent="0.95">
      <c r="A323" s="34">
        <v>17</v>
      </c>
      <c r="B323" s="205" t="s">
        <v>712</v>
      </c>
      <c r="C323" s="206"/>
      <c r="D323" s="206"/>
      <c r="E323" s="206"/>
      <c r="F323" s="207">
        <v>7</v>
      </c>
      <c r="G323" s="207">
        <v>12</v>
      </c>
      <c r="H323" s="207">
        <v>14</v>
      </c>
      <c r="I323" s="207">
        <v>17</v>
      </c>
      <c r="J323" s="207"/>
      <c r="K323" s="207"/>
      <c r="L323" s="208"/>
      <c r="M323" s="209"/>
      <c r="N323" s="209"/>
      <c r="O323" s="210"/>
      <c r="P323" s="208"/>
      <c r="Q323" s="209"/>
      <c r="R323" s="208"/>
      <c r="S323" s="208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  <c r="AF323" s="208" t="s">
        <v>107</v>
      </c>
      <c r="AG323" s="32">
        <f t="shared" si="20"/>
        <v>0</v>
      </c>
      <c r="AH323" s="32"/>
    </row>
    <row r="324" spans="1:34" s="33" customFormat="1" ht="49.5" x14ac:dyDescent="0.95">
      <c r="A324" s="34">
        <v>18</v>
      </c>
      <c r="B324" s="205" t="s">
        <v>713</v>
      </c>
      <c r="C324" s="206"/>
      <c r="D324" s="206"/>
      <c r="E324" s="206"/>
      <c r="F324" s="207">
        <v>7</v>
      </c>
      <c r="G324" s="207">
        <v>12</v>
      </c>
      <c r="H324" s="207">
        <v>14</v>
      </c>
      <c r="I324" s="207">
        <v>17</v>
      </c>
      <c r="J324" s="207"/>
      <c r="K324" s="207"/>
      <c r="L324" s="208"/>
      <c r="M324" s="209"/>
      <c r="N324" s="209"/>
      <c r="O324" s="210"/>
      <c r="P324" s="208"/>
      <c r="Q324" s="209"/>
      <c r="R324" s="208"/>
      <c r="S324" s="208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  <c r="AF324" s="208" t="s">
        <v>107</v>
      </c>
      <c r="AG324" s="32">
        <f t="shared" si="20"/>
        <v>0</v>
      </c>
      <c r="AH324" s="32"/>
    </row>
    <row r="325" spans="1:34" s="33" customFormat="1" ht="100" customHeight="1" x14ac:dyDescent="0.95">
      <c r="A325" s="34">
        <v>19</v>
      </c>
      <c r="B325" s="39" t="s">
        <v>714</v>
      </c>
      <c r="C325" s="34"/>
      <c r="D325" s="40"/>
      <c r="E325" s="34"/>
      <c r="F325" s="41">
        <v>7</v>
      </c>
      <c r="G325" s="41">
        <v>12</v>
      </c>
      <c r="H325" s="41">
        <v>13</v>
      </c>
      <c r="I325" s="41">
        <v>17</v>
      </c>
      <c r="J325" s="41"/>
      <c r="K325" s="41"/>
      <c r="L325" s="42"/>
      <c r="M325" s="43"/>
      <c r="N325" s="43">
        <v>6</v>
      </c>
      <c r="O325" s="44"/>
      <c r="P325" s="42"/>
      <c r="Q325" s="43"/>
      <c r="R325" s="42"/>
      <c r="S325" s="42"/>
      <c r="T325" s="43"/>
      <c r="U325" s="43"/>
      <c r="V325" s="43"/>
      <c r="W325" s="43">
        <v>2</v>
      </c>
      <c r="X325" s="43">
        <v>4</v>
      </c>
      <c r="Y325" s="43"/>
      <c r="Z325" s="43"/>
      <c r="AA325" s="43"/>
      <c r="AB325" s="43"/>
      <c r="AC325" s="43"/>
      <c r="AD325" s="43"/>
      <c r="AE325" s="43"/>
      <c r="AF325" s="42" t="s">
        <v>809</v>
      </c>
      <c r="AG325" s="32">
        <f t="shared" si="20"/>
        <v>0</v>
      </c>
      <c r="AH325" s="32"/>
    </row>
    <row r="326" spans="1:34" s="33" customFormat="1" ht="100" customHeight="1" x14ac:dyDescent="0.95">
      <c r="A326" s="34">
        <v>20</v>
      </c>
      <c r="B326" s="39" t="s">
        <v>715</v>
      </c>
      <c r="C326" s="40"/>
      <c r="D326" s="40"/>
      <c r="E326" s="34"/>
      <c r="F326" s="41">
        <v>7</v>
      </c>
      <c r="G326" s="41">
        <v>12</v>
      </c>
      <c r="H326" s="41">
        <v>13</v>
      </c>
      <c r="I326" s="41">
        <v>17</v>
      </c>
      <c r="J326" s="41"/>
      <c r="K326" s="41"/>
      <c r="L326" s="42"/>
      <c r="M326" s="43"/>
      <c r="N326" s="44"/>
      <c r="O326" s="44"/>
      <c r="P326" s="42"/>
      <c r="Q326" s="43"/>
      <c r="R326" s="42"/>
      <c r="S326" s="42">
        <v>1</v>
      </c>
      <c r="T326" s="43">
        <v>1</v>
      </c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2" t="s">
        <v>815</v>
      </c>
      <c r="AG326" s="32">
        <f t="shared" si="20"/>
        <v>0</v>
      </c>
      <c r="AH326" s="32"/>
    </row>
    <row r="327" spans="1:34" s="33" customFormat="1" ht="100" customHeight="1" x14ac:dyDescent="0.95">
      <c r="A327" s="34">
        <v>21</v>
      </c>
      <c r="B327" s="39" t="s">
        <v>716</v>
      </c>
      <c r="C327" s="40"/>
      <c r="D327" s="34"/>
      <c r="E327" s="34"/>
      <c r="F327" s="41">
        <v>7</v>
      </c>
      <c r="G327" s="41">
        <v>12</v>
      </c>
      <c r="H327" s="41">
        <v>13</v>
      </c>
      <c r="I327" s="41">
        <v>17</v>
      </c>
      <c r="J327" s="41"/>
      <c r="K327" s="41"/>
      <c r="L327" s="42"/>
      <c r="M327" s="42"/>
      <c r="N327" s="43"/>
      <c r="O327" s="43"/>
      <c r="P327" s="42"/>
      <c r="Q327" s="43"/>
      <c r="R327" s="42"/>
      <c r="S327" s="42"/>
      <c r="T327" s="43">
        <v>2</v>
      </c>
      <c r="U327" s="43"/>
      <c r="V327" s="43"/>
      <c r="W327" s="43"/>
      <c r="X327" s="43"/>
      <c r="Y327" s="43"/>
      <c r="Z327" s="43"/>
      <c r="AA327" s="43"/>
      <c r="AB327" s="43">
        <v>10</v>
      </c>
      <c r="AC327" s="43"/>
      <c r="AD327" s="43"/>
      <c r="AE327" s="43"/>
      <c r="AF327" s="42" t="s">
        <v>830</v>
      </c>
      <c r="AG327" s="32">
        <f t="shared" si="20"/>
        <v>0</v>
      </c>
      <c r="AH327" s="32"/>
    </row>
    <row r="328" spans="1:34" s="33" customFormat="1" ht="49.5" x14ac:dyDescent="0.95">
      <c r="A328" s="34">
        <v>22</v>
      </c>
      <c r="B328" s="25" t="s">
        <v>717</v>
      </c>
      <c r="C328" s="35"/>
      <c r="D328" s="35"/>
      <c r="E328" s="35"/>
      <c r="F328" s="36"/>
      <c r="G328" s="36"/>
      <c r="H328" s="36"/>
      <c r="I328" s="36"/>
      <c r="J328" s="36"/>
      <c r="K328" s="36"/>
      <c r="L328" s="37"/>
      <c r="M328" s="38"/>
      <c r="N328" s="38"/>
      <c r="O328" s="204"/>
      <c r="P328" s="37"/>
      <c r="Q328" s="38"/>
      <c r="R328" s="37"/>
      <c r="S328" s="37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7" t="s">
        <v>100</v>
      </c>
      <c r="AG328" s="32">
        <f t="shared" si="20"/>
        <v>0</v>
      </c>
      <c r="AH328" s="32"/>
    </row>
    <row r="329" spans="1:34" s="33" customFormat="1" ht="100" customHeight="1" x14ac:dyDescent="0.95">
      <c r="A329" s="34">
        <v>23</v>
      </c>
      <c r="B329" s="39" t="s">
        <v>718</v>
      </c>
      <c r="C329" s="34"/>
      <c r="D329" s="40"/>
      <c r="E329" s="34"/>
      <c r="F329" s="41">
        <v>7</v>
      </c>
      <c r="G329" s="41">
        <v>12</v>
      </c>
      <c r="H329" s="41">
        <v>13</v>
      </c>
      <c r="I329" s="41">
        <v>17</v>
      </c>
      <c r="J329" s="41"/>
      <c r="K329" s="41"/>
      <c r="L329" s="42"/>
      <c r="M329" s="43"/>
      <c r="N329" s="43"/>
      <c r="O329" s="43">
        <v>1</v>
      </c>
      <c r="P329" s="42"/>
      <c r="Q329" s="43"/>
      <c r="R329" s="42"/>
      <c r="S329" s="42"/>
      <c r="T329" s="43">
        <v>2</v>
      </c>
      <c r="U329" s="43"/>
      <c r="V329" s="43"/>
      <c r="W329" s="43"/>
      <c r="X329" s="44"/>
      <c r="Y329" s="44"/>
      <c r="Z329" s="44"/>
      <c r="AA329" s="44"/>
      <c r="AB329" s="43">
        <v>10</v>
      </c>
      <c r="AC329" s="43"/>
      <c r="AD329" s="43"/>
      <c r="AE329" s="43"/>
      <c r="AF329" s="42" t="s">
        <v>833</v>
      </c>
      <c r="AG329" s="32">
        <f t="shared" si="20"/>
        <v>0</v>
      </c>
      <c r="AH329" s="32"/>
    </row>
    <row r="330" spans="1:34" s="33" customFormat="1" ht="100" customHeight="1" x14ac:dyDescent="0.95">
      <c r="A330" s="34">
        <v>24</v>
      </c>
      <c r="B330" s="39" t="s">
        <v>719</v>
      </c>
      <c r="C330" s="40"/>
      <c r="D330" s="40"/>
      <c r="E330" s="34"/>
      <c r="F330" s="41">
        <v>7</v>
      </c>
      <c r="G330" s="41">
        <v>12</v>
      </c>
      <c r="H330" s="41">
        <v>13</v>
      </c>
      <c r="I330" s="41">
        <v>17</v>
      </c>
      <c r="J330" s="41"/>
      <c r="K330" s="41"/>
      <c r="L330" s="42">
        <v>28</v>
      </c>
      <c r="M330" s="43"/>
      <c r="N330" s="44"/>
      <c r="O330" s="44"/>
      <c r="P330" s="42"/>
      <c r="Q330" s="43"/>
      <c r="R330" s="42"/>
      <c r="S330" s="42"/>
      <c r="T330" s="43"/>
      <c r="U330" s="43"/>
      <c r="V330" s="43"/>
      <c r="W330" s="43"/>
      <c r="X330" s="44"/>
      <c r="Y330" s="44"/>
      <c r="Z330" s="44"/>
      <c r="AA330" s="43"/>
      <c r="AB330" s="43"/>
      <c r="AC330" s="43"/>
      <c r="AD330" s="43"/>
      <c r="AE330" s="43"/>
      <c r="AF330" s="42" t="s">
        <v>843</v>
      </c>
      <c r="AG330" s="32">
        <f t="shared" si="20"/>
        <v>0</v>
      </c>
      <c r="AH330" s="32"/>
    </row>
    <row r="331" spans="1:34" s="33" customFormat="1" ht="100" customHeight="1" x14ac:dyDescent="0.95">
      <c r="A331" s="34">
        <v>25</v>
      </c>
      <c r="B331" s="39" t="s">
        <v>720</v>
      </c>
      <c r="C331" s="40"/>
      <c r="D331" s="34"/>
      <c r="E331" s="34"/>
      <c r="F331" s="41">
        <v>7</v>
      </c>
      <c r="G331" s="41">
        <v>12</v>
      </c>
      <c r="H331" s="41"/>
      <c r="I331" s="41"/>
      <c r="J331" s="41"/>
      <c r="K331" s="41"/>
      <c r="L331" s="42"/>
      <c r="M331" s="43">
        <v>1</v>
      </c>
      <c r="N331" s="47"/>
      <c r="O331" s="44"/>
      <c r="P331" s="42"/>
      <c r="Q331" s="43"/>
      <c r="R331" s="42"/>
      <c r="S331" s="42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2" t="s">
        <v>844</v>
      </c>
      <c r="AG331" s="32">
        <f t="shared" si="20"/>
        <v>0</v>
      </c>
      <c r="AH331" s="32"/>
    </row>
    <row r="332" spans="1:34" s="33" customFormat="1" ht="49.5" x14ac:dyDescent="0.95">
      <c r="A332" s="34">
        <v>26</v>
      </c>
      <c r="B332" s="25" t="s">
        <v>721</v>
      </c>
      <c r="C332" s="35"/>
      <c r="D332" s="35"/>
      <c r="E332" s="35"/>
      <c r="F332" s="36"/>
      <c r="G332" s="36"/>
      <c r="H332" s="36"/>
      <c r="I332" s="36"/>
      <c r="J332" s="36"/>
      <c r="K332" s="36"/>
      <c r="L332" s="37"/>
      <c r="M332" s="38"/>
      <c r="N332" s="38"/>
      <c r="O332" s="204"/>
      <c r="P332" s="37"/>
      <c r="Q332" s="38"/>
      <c r="R332" s="37"/>
      <c r="S332" s="37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7" t="s">
        <v>100</v>
      </c>
      <c r="AG332" s="32">
        <f t="shared" si="20"/>
        <v>0</v>
      </c>
      <c r="AH332" s="32"/>
    </row>
    <row r="333" spans="1:34" s="33" customFormat="1" ht="100" customHeight="1" x14ac:dyDescent="0.95">
      <c r="A333" s="34">
        <v>27</v>
      </c>
      <c r="B333" s="39" t="s">
        <v>722</v>
      </c>
      <c r="C333" s="40"/>
      <c r="D333" s="34"/>
      <c r="E333" s="34"/>
      <c r="F333" s="41">
        <v>7</v>
      </c>
      <c r="G333" s="41">
        <v>12</v>
      </c>
      <c r="H333" s="41">
        <v>13</v>
      </c>
      <c r="I333" s="41">
        <v>17</v>
      </c>
      <c r="J333" s="41"/>
      <c r="K333" s="41"/>
      <c r="L333" s="42">
        <v>21</v>
      </c>
      <c r="M333" s="43"/>
      <c r="N333" s="47"/>
      <c r="O333" s="44"/>
      <c r="P333" s="42"/>
      <c r="Q333" s="43"/>
      <c r="R333" s="42"/>
      <c r="S333" s="42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2" t="s">
        <v>850</v>
      </c>
      <c r="AG333" s="32">
        <f t="shared" si="20"/>
        <v>0</v>
      </c>
      <c r="AH333" s="32"/>
    </row>
    <row r="334" spans="1:34" s="33" customFormat="1" ht="49.5" x14ac:dyDescent="0.95">
      <c r="A334" s="34">
        <v>26</v>
      </c>
      <c r="B334" s="205" t="s">
        <v>723</v>
      </c>
      <c r="C334" s="206"/>
      <c r="D334" s="206"/>
      <c r="E334" s="206"/>
      <c r="F334" s="207">
        <v>7</v>
      </c>
      <c r="G334" s="207">
        <v>12</v>
      </c>
      <c r="H334" s="207"/>
      <c r="I334" s="207"/>
      <c r="J334" s="207"/>
      <c r="K334" s="207"/>
      <c r="L334" s="208"/>
      <c r="M334" s="209"/>
      <c r="N334" s="209"/>
      <c r="O334" s="210"/>
      <c r="P334" s="208"/>
      <c r="Q334" s="209"/>
      <c r="R334" s="208"/>
      <c r="S334" s="208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8" t="s">
        <v>107</v>
      </c>
      <c r="AG334" s="32">
        <f t="shared" si="20"/>
        <v>0</v>
      </c>
      <c r="AH334" s="32"/>
    </row>
    <row r="335" spans="1:34" s="33" customFormat="1" ht="49.5" x14ac:dyDescent="0.95">
      <c r="A335" s="34">
        <v>27</v>
      </c>
      <c r="B335" s="25" t="s">
        <v>724</v>
      </c>
      <c r="C335" s="35"/>
      <c r="D335" s="35"/>
      <c r="E335" s="35"/>
      <c r="F335" s="36"/>
      <c r="G335" s="36"/>
      <c r="H335" s="36"/>
      <c r="I335" s="36"/>
      <c r="J335" s="36"/>
      <c r="K335" s="36"/>
      <c r="L335" s="37"/>
      <c r="M335" s="38"/>
      <c r="N335" s="38"/>
      <c r="O335" s="204"/>
      <c r="P335" s="37"/>
      <c r="Q335" s="38"/>
      <c r="R335" s="37"/>
      <c r="S335" s="37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7" t="s">
        <v>100</v>
      </c>
      <c r="AG335" s="32">
        <f t="shared" si="20"/>
        <v>0</v>
      </c>
      <c r="AH335" s="32"/>
    </row>
    <row r="336" spans="1:34" s="33" customFormat="1" ht="49.5" x14ac:dyDescent="0.95">
      <c r="A336" s="34">
        <v>28</v>
      </c>
      <c r="B336" s="205" t="s">
        <v>725</v>
      </c>
      <c r="C336" s="206"/>
      <c r="D336" s="206"/>
      <c r="E336" s="206"/>
      <c r="F336" s="207">
        <v>7</v>
      </c>
      <c r="G336" s="207">
        <v>12</v>
      </c>
      <c r="H336" s="207">
        <v>14</v>
      </c>
      <c r="I336" s="207">
        <v>17</v>
      </c>
      <c r="J336" s="207"/>
      <c r="K336" s="207"/>
      <c r="L336" s="208"/>
      <c r="M336" s="209"/>
      <c r="N336" s="209"/>
      <c r="O336" s="210"/>
      <c r="P336" s="208"/>
      <c r="Q336" s="209"/>
      <c r="R336" s="208"/>
      <c r="S336" s="208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  <c r="AF336" s="208" t="s">
        <v>862</v>
      </c>
      <c r="AG336" s="32">
        <f t="shared" si="20"/>
        <v>0</v>
      </c>
      <c r="AH336" s="32"/>
    </row>
    <row r="337" spans="1:217" s="33" customFormat="1" ht="50" thickBot="1" x14ac:dyDescent="1">
      <c r="A337" s="34">
        <v>28</v>
      </c>
      <c r="B337" s="205" t="s">
        <v>726</v>
      </c>
      <c r="C337" s="206"/>
      <c r="D337" s="206"/>
      <c r="E337" s="206"/>
      <c r="F337" s="207">
        <v>7</v>
      </c>
      <c r="G337" s="207">
        <v>12</v>
      </c>
      <c r="H337" s="207">
        <v>14</v>
      </c>
      <c r="I337" s="207">
        <v>17</v>
      </c>
      <c r="J337" s="207"/>
      <c r="K337" s="207"/>
      <c r="L337" s="208"/>
      <c r="M337" s="209"/>
      <c r="N337" s="209"/>
      <c r="O337" s="210"/>
      <c r="P337" s="208"/>
      <c r="Q337" s="209"/>
      <c r="R337" s="208"/>
      <c r="S337" s="208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  <c r="AF337" s="208" t="s">
        <v>862</v>
      </c>
      <c r="AG337" s="32">
        <f t="shared" si="20"/>
        <v>0</v>
      </c>
      <c r="AH337" s="32"/>
    </row>
    <row r="338" spans="1:217" s="67" customFormat="1" ht="50.5" thickTop="1" thickBot="1" x14ac:dyDescent="1">
      <c r="A338" s="317" t="s">
        <v>22</v>
      </c>
      <c r="B338" s="318"/>
      <c r="C338" s="57"/>
      <c r="D338" s="58"/>
      <c r="E338" s="59"/>
      <c r="F338" s="60"/>
      <c r="G338" s="61"/>
      <c r="H338" s="61"/>
      <c r="I338" s="61"/>
      <c r="J338" s="61"/>
      <c r="K338" s="62"/>
      <c r="L338" s="63">
        <f t="shared" ref="L338:AD338" si="21">SUM(L307:L337)</f>
        <v>49</v>
      </c>
      <c r="M338" s="64">
        <f t="shared" si="21"/>
        <v>1</v>
      </c>
      <c r="N338" s="65">
        <f t="shared" si="21"/>
        <v>24</v>
      </c>
      <c r="O338" s="65">
        <f t="shared" si="21"/>
        <v>1</v>
      </c>
      <c r="P338" s="63">
        <f t="shared" si="21"/>
        <v>1</v>
      </c>
      <c r="Q338" s="64">
        <f t="shared" si="21"/>
        <v>0</v>
      </c>
      <c r="R338" s="63">
        <f t="shared" si="21"/>
        <v>3</v>
      </c>
      <c r="S338" s="63">
        <f t="shared" si="21"/>
        <v>3</v>
      </c>
      <c r="T338" s="64">
        <f t="shared" si="21"/>
        <v>8</v>
      </c>
      <c r="U338" s="64">
        <f t="shared" si="21"/>
        <v>5</v>
      </c>
      <c r="V338" s="64">
        <f t="shared" si="21"/>
        <v>6</v>
      </c>
      <c r="W338" s="64">
        <f t="shared" si="21"/>
        <v>2</v>
      </c>
      <c r="X338" s="64">
        <f t="shared" si="21"/>
        <v>4</v>
      </c>
      <c r="Y338" s="66">
        <f t="shared" si="21"/>
        <v>0</v>
      </c>
      <c r="Z338" s="66">
        <f t="shared" si="21"/>
        <v>33.71</v>
      </c>
      <c r="AA338" s="66">
        <f t="shared" si="21"/>
        <v>0</v>
      </c>
      <c r="AB338" s="64">
        <f t="shared" si="21"/>
        <v>20</v>
      </c>
      <c r="AC338" s="64">
        <f t="shared" si="21"/>
        <v>25</v>
      </c>
      <c r="AD338" s="64">
        <f t="shared" si="21"/>
        <v>0</v>
      </c>
      <c r="AE338" s="63">
        <f>SUM(AE306:AE337)</f>
        <v>0</v>
      </c>
      <c r="AF338" s="63"/>
      <c r="AG338" s="32"/>
      <c r="AH338" s="32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</row>
    <row r="339" spans="1:217" s="67" customFormat="1" ht="47.25" customHeight="1" thickTop="1" thickBot="1" x14ac:dyDescent="1">
      <c r="A339" s="319"/>
      <c r="B339" s="320"/>
      <c r="C339" s="68"/>
      <c r="D339" s="69"/>
      <c r="E339" s="70"/>
      <c r="F339" s="323"/>
      <c r="G339" s="324"/>
      <c r="H339" s="324"/>
      <c r="I339" s="324"/>
      <c r="J339" s="324"/>
      <c r="K339" s="69"/>
      <c r="L339" s="292" t="s">
        <v>30</v>
      </c>
      <c r="M339" s="294" t="s">
        <v>46</v>
      </c>
      <c r="N339" s="292" t="s">
        <v>333</v>
      </c>
      <c r="O339" s="292" t="s">
        <v>611</v>
      </c>
      <c r="P339" s="294" t="s">
        <v>35</v>
      </c>
      <c r="Q339" s="331" t="s">
        <v>28</v>
      </c>
      <c r="R339" s="294" t="s">
        <v>53</v>
      </c>
      <c r="S339" s="294" t="s">
        <v>57</v>
      </c>
      <c r="T339" s="294" t="s">
        <v>58</v>
      </c>
      <c r="U339" s="294" t="s">
        <v>313</v>
      </c>
      <c r="V339" s="294" t="s">
        <v>34</v>
      </c>
      <c r="W339" s="294" t="s">
        <v>29</v>
      </c>
      <c r="X339" s="292" t="s">
        <v>168</v>
      </c>
      <c r="Y339" s="294" t="s">
        <v>140</v>
      </c>
      <c r="Z339" s="292" t="s">
        <v>33</v>
      </c>
      <c r="AA339" s="294" t="s">
        <v>141</v>
      </c>
      <c r="AB339" s="294" t="s">
        <v>199</v>
      </c>
      <c r="AC339" s="294" t="s">
        <v>535</v>
      </c>
      <c r="AD339" s="294" t="s">
        <v>554</v>
      </c>
      <c r="AE339" s="329"/>
      <c r="AF339" s="294" t="s">
        <v>23</v>
      </c>
      <c r="AG339" s="32"/>
      <c r="AH339" s="32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</row>
    <row r="340" spans="1:217" s="67" customFormat="1" ht="179.25" customHeight="1" thickTop="1" x14ac:dyDescent="0.95">
      <c r="A340" s="319"/>
      <c r="B340" s="320"/>
      <c r="C340" s="68"/>
      <c r="D340" s="69"/>
      <c r="E340" s="70"/>
      <c r="F340" s="71"/>
      <c r="G340" s="325"/>
      <c r="H340" s="325"/>
      <c r="I340" s="325"/>
      <c r="J340" s="325"/>
      <c r="K340" s="70"/>
      <c r="L340" s="293"/>
      <c r="M340" s="295"/>
      <c r="N340" s="293"/>
      <c r="O340" s="293"/>
      <c r="P340" s="295"/>
      <c r="Q340" s="332"/>
      <c r="R340" s="295"/>
      <c r="S340" s="295"/>
      <c r="T340" s="295"/>
      <c r="U340" s="295"/>
      <c r="V340" s="295"/>
      <c r="W340" s="295"/>
      <c r="X340" s="293"/>
      <c r="Y340" s="295"/>
      <c r="Z340" s="293"/>
      <c r="AA340" s="295"/>
      <c r="AB340" s="295"/>
      <c r="AC340" s="295"/>
      <c r="AD340" s="295"/>
      <c r="AE340" s="330"/>
      <c r="AF340" s="295"/>
      <c r="AG340" s="32"/>
      <c r="AH340" s="32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</row>
    <row r="341" spans="1:217" s="67" customFormat="1" ht="49.5" x14ac:dyDescent="0.95">
      <c r="A341" s="321"/>
      <c r="B341" s="322"/>
      <c r="C341" s="72"/>
      <c r="D341" s="73"/>
      <c r="E341" s="74"/>
      <c r="F341" s="326"/>
      <c r="G341" s="327"/>
      <c r="H341" s="327"/>
      <c r="I341" s="327"/>
      <c r="J341" s="327"/>
      <c r="K341" s="328"/>
      <c r="L341" s="75">
        <f>L338*3200</f>
        <v>156800</v>
      </c>
      <c r="M341" s="76">
        <f>M338*4000</f>
        <v>4000</v>
      </c>
      <c r="N341" s="75">
        <f>N338*7200</f>
        <v>172800</v>
      </c>
      <c r="O341" s="77">
        <f>O338*71200</f>
        <v>71200</v>
      </c>
      <c r="P341" s="75">
        <f>P338*68000</f>
        <v>68000</v>
      </c>
      <c r="Q341" s="78">
        <f>Q338*84000</f>
        <v>0</v>
      </c>
      <c r="R341" s="75">
        <f>R338*76000</f>
        <v>228000</v>
      </c>
      <c r="S341" s="76">
        <f>S338*84000</f>
        <v>252000</v>
      </c>
      <c r="T341" s="76">
        <f>T338*80000</f>
        <v>640000</v>
      </c>
      <c r="U341" s="76">
        <f>U338*8000</f>
        <v>40000</v>
      </c>
      <c r="V341" s="76">
        <f>V338*9680</f>
        <v>58080</v>
      </c>
      <c r="W341" s="76">
        <f>W338*6800</f>
        <v>13600</v>
      </c>
      <c r="X341" s="79">
        <f>X338*5600</f>
        <v>22400</v>
      </c>
      <c r="Y341" s="76">
        <f>Y338*8000</f>
        <v>0</v>
      </c>
      <c r="Z341" s="79">
        <f>Z338*6500</f>
        <v>219115</v>
      </c>
      <c r="AA341" s="76">
        <f>AA338*6000</f>
        <v>0</v>
      </c>
      <c r="AB341" s="76">
        <f>2*84000</f>
        <v>168000</v>
      </c>
      <c r="AC341" s="76">
        <f>3*76000</f>
        <v>228000</v>
      </c>
      <c r="AD341" s="75"/>
      <c r="AE341" s="80"/>
      <c r="AF341" s="75">
        <f>SUM(L341:AD341)</f>
        <v>2341995</v>
      </c>
      <c r="AG341" s="32"/>
      <c r="AH341" s="82"/>
    </row>
    <row r="344" spans="1:217" s="8" customFormat="1" ht="49.5" x14ac:dyDescent="0.95">
      <c r="A344" s="298" t="s">
        <v>0</v>
      </c>
      <c r="B344" s="298"/>
      <c r="C344" s="1" t="s">
        <v>1</v>
      </c>
      <c r="D344" s="1" t="s">
        <v>2</v>
      </c>
      <c r="E344" s="1"/>
      <c r="F344" s="1"/>
      <c r="G344" s="1"/>
      <c r="H344" s="1"/>
      <c r="I344" s="1"/>
      <c r="J344" s="1"/>
      <c r="K344" s="1"/>
      <c r="L344" s="2"/>
      <c r="M344" s="3"/>
      <c r="N344" s="4"/>
      <c r="O344" s="5"/>
      <c r="P344" s="2"/>
      <c r="Q344" s="3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5"/>
      <c r="AG344" s="6"/>
      <c r="AH344" s="6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</row>
    <row r="345" spans="1:217" s="8" customFormat="1" ht="50.5" x14ac:dyDescent="0.95">
      <c r="A345" s="298" t="s">
        <v>3</v>
      </c>
      <c r="B345" s="298"/>
      <c r="C345" s="1" t="s">
        <v>1</v>
      </c>
      <c r="D345" s="83"/>
      <c r="E345" s="1"/>
      <c r="F345" s="1"/>
      <c r="G345" s="1"/>
      <c r="H345" s="1"/>
      <c r="I345" s="298" t="s">
        <v>695</v>
      </c>
      <c r="J345" s="298"/>
      <c r="K345" s="298"/>
      <c r="L345" s="298"/>
      <c r="M345" s="298"/>
      <c r="N345" s="298"/>
      <c r="O345" s="298"/>
      <c r="P345" s="298"/>
      <c r="Q345" s="298"/>
      <c r="R345" s="298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6"/>
      <c r="AH345" s="6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</row>
    <row r="346" spans="1:217" s="8" customFormat="1" ht="50.5" x14ac:dyDescent="0.95">
      <c r="A346" s="299" t="s">
        <v>4</v>
      </c>
      <c r="B346" s="299"/>
      <c r="C346" s="1" t="s">
        <v>602</v>
      </c>
      <c r="D346" s="84" t="s">
        <v>654</v>
      </c>
      <c r="E346" s="9"/>
      <c r="F346" s="1"/>
      <c r="G346" s="9"/>
      <c r="H346" s="9"/>
      <c r="I346" s="10"/>
      <c r="J346" s="10"/>
      <c r="K346" s="10"/>
      <c r="L346" s="11"/>
      <c r="M346" s="3"/>
      <c r="N346" s="4"/>
      <c r="O346" s="11"/>
      <c r="P346" s="11"/>
      <c r="Q346" s="3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5"/>
      <c r="AG346" s="6"/>
      <c r="AH346" s="6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</row>
    <row r="347" spans="1:217" s="15" customFormat="1" ht="49.5" x14ac:dyDescent="0.95">
      <c r="A347" s="300" t="s">
        <v>5</v>
      </c>
      <c r="B347" s="300" t="s">
        <v>6</v>
      </c>
      <c r="C347" s="303" t="s">
        <v>7</v>
      </c>
      <c r="D347" s="304"/>
      <c r="E347" s="12" t="s">
        <v>8</v>
      </c>
      <c r="F347" s="305" t="s">
        <v>9</v>
      </c>
      <c r="G347" s="306"/>
      <c r="H347" s="306"/>
      <c r="I347" s="306"/>
      <c r="J347" s="306"/>
      <c r="K347" s="307"/>
      <c r="L347" s="308" t="s">
        <v>10</v>
      </c>
      <c r="M347" s="309"/>
      <c r="N347" s="309"/>
      <c r="O347" s="309"/>
      <c r="P347" s="309"/>
      <c r="Q347" s="309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  <c r="AB347" s="309"/>
      <c r="AC347" s="309"/>
      <c r="AD347" s="309"/>
      <c r="AE347" s="296" t="s">
        <v>11</v>
      </c>
      <c r="AF347" s="296" t="s">
        <v>12</v>
      </c>
      <c r="AG347" s="13"/>
      <c r="AH347" s="13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</row>
    <row r="348" spans="1:217" s="15" customFormat="1" ht="45.75" customHeight="1" x14ac:dyDescent="0.95">
      <c r="A348" s="301"/>
      <c r="B348" s="301"/>
      <c r="C348" s="300" t="s">
        <v>13</v>
      </c>
      <c r="D348" s="300" t="s">
        <v>14</v>
      </c>
      <c r="E348" s="301" t="s">
        <v>15</v>
      </c>
      <c r="F348" s="311" t="s">
        <v>16</v>
      </c>
      <c r="G348" s="312"/>
      <c r="H348" s="312"/>
      <c r="I348" s="312"/>
      <c r="J348" s="312"/>
      <c r="K348" s="313"/>
      <c r="L348" s="296" t="s">
        <v>17</v>
      </c>
      <c r="M348" s="296" t="s">
        <v>45</v>
      </c>
      <c r="N348" s="296" t="s">
        <v>326</v>
      </c>
      <c r="O348" s="296" t="s">
        <v>47</v>
      </c>
      <c r="P348" s="296" t="s">
        <v>18</v>
      </c>
      <c r="Q348" s="316" t="s">
        <v>31</v>
      </c>
      <c r="R348" s="296" t="s">
        <v>54</v>
      </c>
      <c r="S348" s="314" t="s">
        <v>56</v>
      </c>
      <c r="T348" s="314" t="s">
        <v>59</v>
      </c>
      <c r="U348" s="296" t="s">
        <v>312</v>
      </c>
      <c r="V348" s="296" t="s">
        <v>50</v>
      </c>
      <c r="W348" s="296" t="s">
        <v>194</v>
      </c>
      <c r="X348" s="296" t="s">
        <v>169</v>
      </c>
      <c r="Y348" s="296" t="s">
        <v>138</v>
      </c>
      <c r="Z348" s="296" t="s">
        <v>32</v>
      </c>
      <c r="AA348" s="296" t="s">
        <v>139</v>
      </c>
      <c r="AB348" s="296" t="s">
        <v>111</v>
      </c>
      <c r="AC348" s="296" t="s">
        <v>535</v>
      </c>
      <c r="AD348" s="296" t="s">
        <v>66</v>
      </c>
      <c r="AE348" s="310"/>
      <c r="AF348" s="310"/>
      <c r="AG348" s="13"/>
      <c r="AH348" s="13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</row>
    <row r="349" spans="1:217" s="15" customFormat="1" ht="137.25" customHeight="1" x14ac:dyDescent="0.95">
      <c r="A349" s="302"/>
      <c r="B349" s="302"/>
      <c r="C349" s="302"/>
      <c r="D349" s="302"/>
      <c r="E349" s="302"/>
      <c r="F349" s="16" t="s">
        <v>20</v>
      </c>
      <c r="G349" s="16" t="s">
        <v>21</v>
      </c>
      <c r="H349" s="16" t="s">
        <v>20</v>
      </c>
      <c r="I349" s="16" t="s">
        <v>21</v>
      </c>
      <c r="J349" s="16" t="s">
        <v>20</v>
      </c>
      <c r="K349" s="16" t="s">
        <v>21</v>
      </c>
      <c r="L349" s="297"/>
      <c r="M349" s="297"/>
      <c r="N349" s="297"/>
      <c r="O349" s="297"/>
      <c r="P349" s="297"/>
      <c r="Q349" s="316"/>
      <c r="R349" s="297"/>
      <c r="S349" s="315"/>
      <c r="T349" s="315"/>
      <c r="U349" s="297"/>
      <c r="V349" s="297"/>
      <c r="W349" s="297"/>
      <c r="X349" s="297"/>
      <c r="Y349" s="297"/>
      <c r="Z349" s="297"/>
      <c r="AA349" s="297"/>
      <c r="AB349" s="297"/>
      <c r="AC349" s="297"/>
      <c r="AD349" s="297"/>
      <c r="AE349" s="297"/>
      <c r="AF349" s="297"/>
      <c r="AG349" s="13"/>
      <c r="AH349" s="13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</row>
    <row r="350" spans="1:217" s="15" customFormat="1" ht="56.5" x14ac:dyDescent="0.95">
      <c r="A350" s="17"/>
      <c r="B350" s="18"/>
      <c r="C350" s="18"/>
      <c r="D350" s="17"/>
      <c r="E350" s="17"/>
      <c r="F350" s="19"/>
      <c r="G350" s="19"/>
      <c r="H350" s="19"/>
      <c r="I350" s="19"/>
      <c r="J350" s="19"/>
      <c r="K350" s="19"/>
      <c r="L350" s="20">
        <v>3200</v>
      </c>
      <c r="M350" s="21">
        <v>4000</v>
      </c>
      <c r="N350" s="20">
        <v>7200</v>
      </c>
      <c r="O350" s="20">
        <v>38400</v>
      </c>
      <c r="P350" s="20">
        <v>68000</v>
      </c>
      <c r="Q350" s="21">
        <v>84000</v>
      </c>
      <c r="R350" s="20">
        <v>76000</v>
      </c>
      <c r="S350" s="21">
        <v>84000</v>
      </c>
      <c r="T350" s="21">
        <v>80000</v>
      </c>
      <c r="U350" s="21">
        <v>8000</v>
      </c>
      <c r="V350" s="20">
        <v>9680</v>
      </c>
      <c r="W350" s="21">
        <v>6400</v>
      </c>
      <c r="X350" s="22">
        <v>5600</v>
      </c>
      <c r="Y350" s="21">
        <v>8000</v>
      </c>
      <c r="Z350" s="22">
        <v>6500</v>
      </c>
      <c r="AA350" s="21">
        <v>6000</v>
      </c>
      <c r="AB350" s="21">
        <v>84000</v>
      </c>
      <c r="AC350" s="21"/>
      <c r="AD350" s="20">
        <v>76000</v>
      </c>
      <c r="AE350" s="23"/>
      <c r="AF350" s="17"/>
      <c r="AG350" s="13"/>
      <c r="AH350" s="146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</row>
    <row r="351" spans="1:217" s="141" customFormat="1" ht="130" customHeight="1" x14ac:dyDescent="1.05">
      <c r="A351" s="142">
        <v>15</v>
      </c>
      <c r="B351" s="147" t="s">
        <v>710</v>
      </c>
      <c r="C351" s="142"/>
      <c r="D351" s="142"/>
      <c r="E351" s="142"/>
      <c r="F351" s="143"/>
      <c r="G351" s="143"/>
      <c r="H351" s="143">
        <v>13</v>
      </c>
      <c r="I351" s="143">
        <v>17</v>
      </c>
      <c r="J351" s="143"/>
      <c r="K351" s="143"/>
      <c r="L351" s="144"/>
      <c r="M351" s="145"/>
      <c r="N351" s="145">
        <v>6</v>
      </c>
      <c r="O351" s="148"/>
      <c r="P351" s="144"/>
      <c r="Q351" s="145"/>
      <c r="R351" s="144"/>
      <c r="S351" s="144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4" t="s">
        <v>800</v>
      </c>
      <c r="AG351" s="146">
        <f t="shared" ref="AG351:AG353" si="22">D351-C351</f>
        <v>0</v>
      </c>
      <c r="AH351" s="146"/>
    </row>
    <row r="352" spans="1:217" s="141" customFormat="1" ht="130" customHeight="1" x14ac:dyDescent="1.05">
      <c r="A352" s="142">
        <v>16</v>
      </c>
      <c r="B352" s="147" t="s">
        <v>711</v>
      </c>
      <c r="C352" s="142"/>
      <c r="D352" s="142"/>
      <c r="E352" s="142"/>
      <c r="F352" s="143">
        <v>7</v>
      </c>
      <c r="G352" s="143">
        <v>12</v>
      </c>
      <c r="H352" s="143">
        <v>13</v>
      </c>
      <c r="I352" s="143">
        <v>17</v>
      </c>
      <c r="J352" s="143"/>
      <c r="K352" s="143"/>
      <c r="L352" s="144"/>
      <c r="M352" s="145"/>
      <c r="N352" s="145"/>
      <c r="O352" s="148"/>
      <c r="P352" s="144"/>
      <c r="Q352" s="145"/>
      <c r="R352" s="144"/>
      <c r="S352" s="144"/>
      <c r="T352" s="145"/>
      <c r="U352" s="145">
        <v>12</v>
      </c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4" t="s">
        <v>801</v>
      </c>
      <c r="AG352" s="146">
        <f t="shared" si="22"/>
        <v>0</v>
      </c>
      <c r="AH352" s="146"/>
    </row>
    <row r="353" spans="1:217" s="141" customFormat="1" ht="130" customHeight="1" thickBot="1" x14ac:dyDescent="1.1000000000000001">
      <c r="A353" s="142">
        <v>26</v>
      </c>
      <c r="B353" s="147" t="s">
        <v>721</v>
      </c>
      <c r="C353" s="142"/>
      <c r="D353" s="142"/>
      <c r="E353" s="142"/>
      <c r="F353" s="143">
        <v>7</v>
      </c>
      <c r="G353" s="143">
        <v>12</v>
      </c>
      <c r="H353" s="143">
        <v>13</v>
      </c>
      <c r="I353" s="143">
        <v>17</v>
      </c>
      <c r="J353" s="143"/>
      <c r="K353" s="143"/>
      <c r="L353" s="144">
        <v>21</v>
      </c>
      <c r="M353" s="145"/>
      <c r="N353" s="145"/>
      <c r="O353" s="148"/>
      <c r="P353" s="144"/>
      <c r="Q353" s="145"/>
      <c r="R353" s="144"/>
      <c r="S353" s="144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4" t="s">
        <v>848</v>
      </c>
      <c r="AG353" s="146">
        <f t="shared" si="22"/>
        <v>0</v>
      </c>
      <c r="AH353" s="32"/>
    </row>
    <row r="354" spans="1:217" s="67" customFormat="1" ht="50.5" thickTop="1" thickBot="1" x14ac:dyDescent="1">
      <c r="A354" s="317" t="s">
        <v>22</v>
      </c>
      <c r="B354" s="318"/>
      <c r="C354" s="57"/>
      <c r="D354" s="58"/>
      <c r="E354" s="59"/>
      <c r="F354" s="60"/>
      <c r="G354" s="61"/>
      <c r="H354" s="61"/>
      <c r="I354" s="61"/>
      <c r="J354" s="61"/>
      <c r="K354" s="62"/>
      <c r="L354" s="63">
        <f t="shared" ref="L354:AD354" si="23">SUM(L351:L353)</f>
        <v>21</v>
      </c>
      <c r="M354" s="64">
        <f t="shared" si="23"/>
        <v>0</v>
      </c>
      <c r="N354" s="65">
        <f t="shared" si="23"/>
        <v>6</v>
      </c>
      <c r="O354" s="65">
        <f t="shared" si="23"/>
        <v>0</v>
      </c>
      <c r="P354" s="63">
        <f t="shared" si="23"/>
        <v>0</v>
      </c>
      <c r="Q354" s="64">
        <f t="shared" si="23"/>
        <v>0</v>
      </c>
      <c r="R354" s="63">
        <f t="shared" si="23"/>
        <v>0</v>
      </c>
      <c r="S354" s="63">
        <f t="shared" si="23"/>
        <v>0</v>
      </c>
      <c r="T354" s="64">
        <f t="shared" si="23"/>
        <v>0</v>
      </c>
      <c r="U354" s="64">
        <f t="shared" si="23"/>
        <v>12</v>
      </c>
      <c r="V354" s="64">
        <f t="shared" si="23"/>
        <v>0</v>
      </c>
      <c r="W354" s="64">
        <f t="shared" si="23"/>
        <v>0</v>
      </c>
      <c r="X354" s="66">
        <f t="shared" si="23"/>
        <v>0</v>
      </c>
      <c r="Y354" s="66">
        <f t="shared" si="23"/>
        <v>0</v>
      </c>
      <c r="Z354" s="66">
        <f t="shared" si="23"/>
        <v>0</v>
      </c>
      <c r="AA354" s="66">
        <f t="shared" si="23"/>
        <v>0</v>
      </c>
      <c r="AB354" s="64">
        <f t="shared" si="23"/>
        <v>0</v>
      </c>
      <c r="AC354" s="64">
        <f t="shared" si="23"/>
        <v>0</v>
      </c>
      <c r="AD354" s="64">
        <f t="shared" si="23"/>
        <v>0</v>
      </c>
      <c r="AE354" s="63">
        <f>SUM(AE350:AE353)</f>
        <v>0</v>
      </c>
      <c r="AF354" s="63"/>
      <c r="AG354" s="32"/>
      <c r="AH354" s="32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</row>
    <row r="355" spans="1:217" s="67" customFormat="1" ht="47.25" customHeight="1" thickTop="1" thickBot="1" x14ac:dyDescent="1">
      <c r="A355" s="319"/>
      <c r="B355" s="320"/>
      <c r="C355" s="68"/>
      <c r="D355" s="69"/>
      <c r="E355" s="70"/>
      <c r="F355" s="323"/>
      <c r="G355" s="324"/>
      <c r="H355" s="324"/>
      <c r="I355" s="324"/>
      <c r="J355" s="324"/>
      <c r="K355" s="69"/>
      <c r="L355" s="292" t="s">
        <v>30</v>
      </c>
      <c r="M355" s="294" t="s">
        <v>46</v>
      </c>
      <c r="N355" s="292" t="s">
        <v>333</v>
      </c>
      <c r="O355" s="294" t="s">
        <v>48</v>
      </c>
      <c r="P355" s="294" t="s">
        <v>35</v>
      </c>
      <c r="Q355" s="331" t="s">
        <v>28</v>
      </c>
      <c r="R355" s="294" t="s">
        <v>53</v>
      </c>
      <c r="S355" s="294" t="s">
        <v>57</v>
      </c>
      <c r="T355" s="294" t="s">
        <v>58</v>
      </c>
      <c r="U355" s="294" t="s">
        <v>313</v>
      </c>
      <c r="V355" s="294" t="s">
        <v>34</v>
      </c>
      <c r="W355" s="294" t="s">
        <v>193</v>
      </c>
      <c r="X355" s="292" t="s">
        <v>168</v>
      </c>
      <c r="Y355" s="294" t="s">
        <v>140</v>
      </c>
      <c r="Z355" s="292" t="s">
        <v>33</v>
      </c>
      <c r="AA355" s="294" t="s">
        <v>141</v>
      </c>
      <c r="AB355" s="294"/>
      <c r="AC355" s="294"/>
      <c r="AD355" s="294"/>
      <c r="AE355" s="329"/>
      <c r="AF355" s="294" t="s">
        <v>23</v>
      </c>
      <c r="AG355" s="32"/>
      <c r="AH355" s="81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</row>
    <row r="356" spans="1:217" s="67" customFormat="1" ht="179.25" customHeight="1" thickTop="1" x14ac:dyDescent="0.95">
      <c r="A356" s="319"/>
      <c r="B356" s="320"/>
      <c r="C356" s="68"/>
      <c r="D356" s="69"/>
      <c r="E356" s="70"/>
      <c r="F356" s="71"/>
      <c r="G356" s="325"/>
      <c r="H356" s="325"/>
      <c r="I356" s="325"/>
      <c r="J356" s="325"/>
      <c r="K356" s="70"/>
      <c r="L356" s="293"/>
      <c r="M356" s="295"/>
      <c r="N356" s="293"/>
      <c r="O356" s="295"/>
      <c r="P356" s="295"/>
      <c r="Q356" s="332"/>
      <c r="R356" s="295"/>
      <c r="S356" s="295"/>
      <c r="T356" s="295"/>
      <c r="U356" s="295"/>
      <c r="V356" s="295"/>
      <c r="W356" s="295"/>
      <c r="X356" s="293"/>
      <c r="Y356" s="295"/>
      <c r="Z356" s="293"/>
      <c r="AA356" s="295"/>
      <c r="AB356" s="295"/>
      <c r="AC356" s="295"/>
      <c r="AD356" s="295"/>
      <c r="AE356" s="330"/>
      <c r="AF356" s="295"/>
      <c r="AG356" s="32"/>
      <c r="AH356" s="32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</row>
    <row r="357" spans="1:217" s="67" customFormat="1" ht="49.5" x14ac:dyDescent="0.95">
      <c r="A357" s="321"/>
      <c r="B357" s="322"/>
      <c r="C357" s="72"/>
      <c r="D357" s="73"/>
      <c r="E357" s="74"/>
      <c r="F357" s="326"/>
      <c r="G357" s="327"/>
      <c r="H357" s="327"/>
      <c r="I357" s="327"/>
      <c r="J357" s="327"/>
      <c r="K357" s="328"/>
      <c r="L357" s="75">
        <f>L354*3200</f>
        <v>67200</v>
      </c>
      <c r="M357" s="76">
        <f>M354*4000</f>
        <v>0</v>
      </c>
      <c r="N357" s="75">
        <f>N354*7200</f>
        <v>43200</v>
      </c>
      <c r="O357" s="77">
        <f>O354*38400</f>
        <v>0</v>
      </c>
      <c r="P357" s="75">
        <f>P354*68000</f>
        <v>0</v>
      </c>
      <c r="Q357" s="78">
        <f>Q354*84000</f>
        <v>0</v>
      </c>
      <c r="R357" s="75">
        <f>R354*76000</f>
        <v>0</v>
      </c>
      <c r="S357" s="76">
        <f>S354*84000</f>
        <v>0</v>
      </c>
      <c r="T357" s="76">
        <f>T354*80000</f>
        <v>0</v>
      </c>
      <c r="U357" s="76">
        <f>U354*8000</f>
        <v>96000</v>
      </c>
      <c r="V357" s="76">
        <f>V354*9680</f>
        <v>0</v>
      </c>
      <c r="W357" s="76">
        <f>W354*6400</f>
        <v>0</v>
      </c>
      <c r="X357" s="79">
        <f>X354*5600</f>
        <v>0</v>
      </c>
      <c r="Y357" s="76">
        <f>Y354*8000</f>
        <v>0</v>
      </c>
      <c r="Z357" s="79">
        <f>Z354*6500</f>
        <v>0</v>
      </c>
      <c r="AA357" s="76">
        <f>AA354*6000</f>
        <v>0</v>
      </c>
      <c r="AB357" s="76"/>
      <c r="AC357" s="76"/>
      <c r="AD357" s="75"/>
      <c r="AE357" s="80"/>
      <c r="AF357" s="75">
        <f>SUM(L357:AD357)</f>
        <v>206400</v>
      </c>
      <c r="AG357" s="32"/>
      <c r="AH357" s="82"/>
    </row>
  </sheetData>
  <mergeCells count="532">
    <mergeCell ref="AB339:AB340"/>
    <mergeCell ref="AC339:AC340"/>
    <mergeCell ref="AD339:AD340"/>
    <mergeCell ref="AE339:AE340"/>
    <mergeCell ref="AF339:AF340"/>
    <mergeCell ref="G340:J340"/>
    <mergeCell ref="F341:K341"/>
    <mergeCell ref="S339:S340"/>
    <mergeCell ref="T339:T340"/>
    <mergeCell ref="U339:U340"/>
    <mergeCell ref="V339:V340"/>
    <mergeCell ref="W339:W340"/>
    <mergeCell ref="X339:X340"/>
    <mergeCell ref="Y339:Y340"/>
    <mergeCell ref="Z339:Z340"/>
    <mergeCell ref="AA339:AA340"/>
    <mergeCell ref="A338:B341"/>
    <mergeCell ref="F339:J339"/>
    <mergeCell ref="L339:L340"/>
    <mergeCell ref="M339:M340"/>
    <mergeCell ref="N339:N340"/>
    <mergeCell ref="O339:O340"/>
    <mergeCell ref="P339:P340"/>
    <mergeCell ref="Q339:Q340"/>
    <mergeCell ref="R339:R340"/>
    <mergeCell ref="AE303:AE305"/>
    <mergeCell ref="AF303:AF305"/>
    <mergeCell ref="C304:C305"/>
    <mergeCell ref="D304:D305"/>
    <mergeCell ref="E304:E305"/>
    <mergeCell ref="F304:K304"/>
    <mergeCell ref="L304:L305"/>
    <mergeCell ref="M304:M305"/>
    <mergeCell ref="N304:N305"/>
    <mergeCell ref="O304:O305"/>
    <mergeCell ref="P304:P305"/>
    <mergeCell ref="Q304:Q305"/>
    <mergeCell ref="R304:R305"/>
    <mergeCell ref="S304:S305"/>
    <mergeCell ref="T304:T305"/>
    <mergeCell ref="U304:U305"/>
    <mergeCell ref="V304:V305"/>
    <mergeCell ref="W304:W305"/>
    <mergeCell ref="X304:X305"/>
    <mergeCell ref="Y304:Y305"/>
    <mergeCell ref="Z304:Z305"/>
    <mergeCell ref="AA304:AA305"/>
    <mergeCell ref="AB304:AB305"/>
    <mergeCell ref="AC304:AC305"/>
    <mergeCell ref="A300:B300"/>
    <mergeCell ref="A301:B301"/>
    <mergeCell ref="I301:R301"/>
    <mergeCell ref="A302:B302"/>
    <mergeCell ref="A303:A305"/>
    <mergeCell ref="B303:B305"/>
    <mergeCell ref="C303:D303"/>
    <mergeCell ref="F303:K303"/>
    <mergeCell ref="L303:AD303"/>
    <mergeCell ref="AD304:AD305"/>
    <mergeCell ref="AA296:AA297"/>
    <mergeCell ref="AB296:AB297"/>
    <mergeCell ref="AC296:AC297"/>
    <mergeCell ref="AD296:AD297"/>
    <mergeCell ref="AE296:AE297"/>
    <mergeCell ref="AF296:AF297"/>
    <mergeCell ref="U296:U297"/>
    <mergeCell ref="V296:V297"/>
    <mergeCell ref="W296:W297"/>
    <mergeCell ref="X296:X297"/>
    <mergeCell ref="Y296:Y297"/>
    <mergeCell ref="Z296:Z297"/>
    <mergeCell ref="A295:B298"/>
    <mergeCell ref="F296:J296"/>
    <mergeCell ref="L296:L297"/>
    <mergeCell ref="M296:M297"/>
    <mergeCell ref="N296:N297"/>
    <mergeCell ref="T261:T262"/>
    <mergeCell ref="U261:U262"/>
    <mergeCell ref="V261:V262"/>
    <mergeCell ref="W261:W262"/>
    <mergeCell ref="G297:J297"/>
    <mergeCell ref="F298:K298"/>
    <mergeCell ref="O296:O297"/>
    <mergeCell ref="P296:P297"/>
    <mergeCell ref="Q296:Q297"/>
    <mergeCell ref="R296:R297"/>
    <mergeCell ref="S296:S297"/>
    <mergeCell ref="T296:T297"/>
    <mergeCell ref="AE260:AE262"/>
    <mergeCell ref="AF260:AF262"/>
    <mergeCell ref="C261:C262"/>
    <mergeCell ref="D261:D262"/>
    <mergeCell ref="E261:E262"/>
    <mergeCell ref="F261:K261"/>
    <mergeCell ref="L261:L262"/>
    <mergeCell ref="M261:M262"/>
    <mergeCell ref="N261:N262"/>
    <mergeCell ref="O261:O262"/>
    <mergeCell ref="Z261:Z262"/>
    <mergeCell ref="AA261:AA262"/>
    <mergeCell ref="AB261:AB262"/>
    <mergeCell ref="AC261:AC262"/>
    <mergeCell ref="AD261:AD262"/>
    <mergeCell ref="X261:X262"/>
    <mergeCell ref="Y261:Y262"/>
    <mergeCell ref="A259:B259"/>
    <mergeCell ref="A260:A262"/>
    <mergeCell ref="B260:B262"/>
    <mergeCell ref="C260:D260"/>
    <mergeCell ref="F260:K260"/>
    <mergeCell ref="L260:AD260"/>
    <mergeCell ref="P261:P262"/>
    <mergeCell ref="Q261:Q262"/>
    <mergeCell ref="R261:R262"/>
    <mergeCell ref="S261:S262"/>
    <mergeCell ref="AE254:AE255"/>
    <mergeCell ref="AF254:AF255"/>
    <mergeCell ref="G255:J255"/>
    <mergeCell ref="F256:K256"/>
    <mergeCell ref="A257:B257"/>
    <mergeCell ref="A258:B258"/>
    <mergeCell ref="I258:R258"/>
    <mergeCell ref="Y254:Y255"/>
    <mergeCell ref="Z254:Z255"/>
    <mergeCell ref="AA254:AA255"/>
    <mergeCell ref="AB254:AB255"/>
    <mergeCell ref="AC254:AC255"/>
    <mergeCell ref="AD254:AD255"/>
    <mergeCell ref="S254:S255"/>
    <mergeCell ref="T254:T255"/>
    <mergeCell ref="U254:U255"/>
    <mergeCell ref="V254:V255"/>
    <mergeCell ref="W254:W255"/>
    <mergeCell ref="X254:X255"/>
    <mergeCell ref="A253:B256"/>
    <mergeCell ref="F254:J254"/>
    <mergeCell ref="L254:L255"/>
    <mergeCell ref="M254:M255"/>
    <mergeCell ref="N254:N255"/>
    <mergeCell ref="O254:O255"/>
    <mergeCell ref="P254:P255"/>
    <mergeCell ref="Q254:Q255"/>
    <mergeCell ref="R254:R255"/>
    <mergeCell ref="AE218:AE220"/>
    <mergeCell ref="AF218:AF220"/>
    <mergeCell ref="C219:C220"/>
    <mergeCell ref="D219:D220"/>
    <mergeCell ref="E219:E220"/>
    <mergeCell ref="F219:K219"/>
    <mergeCell ref="L219:L220"/>
    <mergeCell ref="M219:M220"/>
    <mergeCell ref="N219:N220"/>
    <mergeCell ref="O219:O220"/>
    <mergeCell ref="AD219:AD220"/>
    <mergeCell ref="X219:X220"/>
    <mergeCell ref="Y219:Y220"/>
    <mergeCell ref="Z219:Z220"/>
    <mergeCell ref="AA219:AA220"/>
    <mergeCell ref="AB219:AB220"/>
    <mergeCell ref="AC219:AC220"/>
    <mergeCell ref="R219:R220"/>
    <mergeCell ref="S219:S220"/>
    <mergeCell ref="T219:T220"/>
    <mergeCell ref="U219:U220"/>
    <mergeCell ref="V219:V220"/>
    <mergeCell ref="W219:W220"/>
    <mergeCell ref="A216:B216"/>
    <mergeCell ref="I216:R216"/>
    <mergeCell ref="A217:B217"/>
    <mergeCell ref="A218:A220"/>
    <mergeCell ref="B218:B220"/>
    <mergeCell ref="C218:D218"/>
    <mergeCell ref="F218:K218"/>
    <mergeCell ref="L218:AD218"/>
    <mergeCell ref="P219:P220"/>
    <mergeCell ref="Q219:Q220"/>
    <mergeCell ref="AD212:AD213"/>
    <mergeCell ref="AE212:AE213"/>
    <mergeCell ref="AF212:AF213"/>
    <mergeCell ref="G213:J213"/>
    <mergeCell ref="F214:K214"/>
    <mergeCell ref="A215:B215"/>
    <mergeCell ref="X212:X213"/>
    <mergeCell ref="Y212:Y213"/>
    <mergeCell ref="Z212:Z213"/>
    <mergeCell ref="AA212:AA213"/>
    <mergeCell ref="AB212:AB213"/>
    <mergeCell ref="AC212:AC213"/>
    <mergeCell ref="R212:R213"/>
    <mergeCell ref="S212:S213"/>
    <mergeCell ref="T212:T213"/>
    <mergeCell ref="U212:U213"/>
    <mergeCell ref="V212:V213"/>
    <mergeCell ref="W212:W213"/>
    <mergeCell ref="A211:B214"/>
    <mergeCell ref="F212:J212"/>
    <mergeCell ref="L212:L213"/>
    <mergeCell ref="M212:M213"/>
    <mergeCell ref="N212:N213"/>
    <mergeCell ref="O212:O213"/>
    <mergeCell ref="P212:P213"/>
    <mergeCell ref="Q212:Q213"/>
    <mergeCell ref="W177:W178"/>
    <mergeCell ref="Q177:Q178"/>
    <mergeCell ref="R177:R178"/>
    <mergeCell ref="S177:S178"/>
    <mergeCell ref="T177:T178"/>
    <mergeCell ref="U177:U178"/>
    <mergeCell ref="V177:V178"/>
    <mergeCell ref="AE176:AE178"/>
    <mergeCell ref="AF176:AF178"/>
    <mergeCell ref="C177:C178"/>
    <mergeCell ref="D177:D178"/>
    <mergeCell ref="E177:E178"/>
    <mergeCell ref="F177:K177"/>
    <mergeCell ref="L177:L178"/>
    <mergeCell ref="M177:M178"/>
    <mergeCell ref="N177:N178"/>
    <mergeCell ref="O177:O178"/>
    <mergeCell ref="AC177:AC178"/>
    <mergeCell ref="AD177:AD178"/>
    <mergeCell ref="X177:X178"/>
    <mergeCell ref="Y177:Y178"/>
    <mergeCell ref="Z177:Z178"/>
    <mergeCell ref="AA177:AA178"/>
    <mergeCell ref="AB177:AB178"/>
    <mergeCell ref="A173:B173"/>
    <mergeCell ref="A174:B174"/>
    <mergeCell ref="I174:R174"/>
    <mergeCell ref="A175:B175"/>
    <mergeCell ref="A176:A178"/>
    <mergeCell ref="B176:B178"/>
    <mergeCell ref="C176:D176"/>
    <mergeCell ref="F176:K176"/>
    <mergeCell ref="L176:AD176"/>
    <mergeCell ref="P177:P178"/>
    <mergeCell ref="AC169:AC170"/>
    <mergeCell ref="AD169:AD170"/>
    <mergeCell ref="AE169:AE170"/>
    <mergeCell ref="AF169:AF170"/>
    <mergeCell ref="G170:J170"/>
    <mergeCell ref="F171:K171"/>
    <mergeCell ref="W169:W170"/>
    <mergeCell ref="X169:X170"/>
    <mergeCell ref="Y169:Y170"/>
    <mergeCell ref="Z169:Z170"/>
    <mergeCell ref="AA169:AA170"/>
    <mergeCell ref="AB169:AB170"/>
    <mergeCell ref="Q169:Q170"/>
    <mergeCell ref="R169:R170"/>
    <mergeCell ref="S169:S170"/>
    <mergeCell ref="T169:T170"/>
    <mergeCell ref="U169:U170"/>
    <mergeCell ref="V169:V170"/>
    <mergeCell ref="A168:B171"/>
    <mergeCell ref="F169:J169"/>
    <mergeCell ref="L169:L170"/>
    <mergeCell ref="M169:M170"/>
    <mergeCell ref="N169:N170"/>
    <mergeCell ref="O169:O170"/>
    <mergeCell ref="P169:P170"/>
    <mergeCell ref="V134:V135"/>
    <mergeCell ref="W134:W135"/>
    <mergeCell ref="P134:P135"/>
    <mergeCell ref="Q134:Q135"/>
    <mergeCell ref="R134:R135"/>
    <mergeCell ref="S134:S135"/>
    <mergeCell ref="T134:T135"/>
    <mergeCell ref="U134:U135"/>
    <mergeCell ref="AE133:AE135"/>
    <mergeCell ref="AF133:AF135"/>
    <mergeCell ref="C134:C135"/>
    <mergeCell ref="D134:D135"/>
    <mergeCell ref="E134:E135"/>
    <mergeCell ref="F134:K134"/>
    <mergeCell ref="L134:L135"/>
    <mergeCell ref="M134:M135"/>
    <mergeCell ref="N134:N135"/>
    <mergeCell ref="O134:O135"/>
    <mergeCell ref="AB134:AB135"/>
    <mergeCell ref="AC134:AC135"/>
    <mergeCell ref="AD134:AD135"/>
    <mergeCell ref="X134:X135"/>
    <mergeCell ref="Y134:Y135"/>
    <mergeCell ref="Z134:Z135"/>
    <mergeCell ref="AA134:AA135"/>
    <mergeCell ref="A130:B130"/>
    <mergeCell ref="A131:B131"/>
    <mergeCell ref="I131:R131"/>
    <mergeCell ref="A132:B132"/>
    <mergeCell ref="A133:A135"/>
    <mergeCell ref="B133:B135"/>
    <mergeCell ref="C133:D133"/>
    <mergeCell ref="F133:K133"/>
    <mergeCell ref="L133:AD133"/>
    <mergeCell ref="AB126:AB127"/>
    <mergeCell ref="AC126:AC127"/>
    <mergeCell ref="AD126:AD127"/>
    <mergeCell ref="AE126:AE127"/>
    <mergeCell ref="AF126:AF127"/>
    <mergeCell ref="G127:J127"/>
    <mergeCell ref="V126:V127"/>
    <mergeCell ref="W126:W127"/>
    <mergeCell ref="X126:X127"/>
    <mergeCell ref="Y126:Y127"/>
    <mergeCell ref="Z126:Z127"/>
    <mergeCell ref="AA126:AA127"/>
    <mergeCell ref="P126:P127"/>
    <mergeCell ref="Q126:Q127"/>
    <mergeCell ref="R126:R127"/>
    <mergeCell ref="S126:S127"/>
    <mergeCell ref="T126:T127"/>
    <mergeCell ref="U126:U127"/>
    <mergeCell ref="A125:B128"/>
    <mergeCell ref="F126:J126"/>
    <mergeCell ref="L126:L127"/>
    <mergeCell ref="M126:M127"/>
    <mergeCell ref="N126:N127"/>
    <mergeCell ref="O126:O127"/>
    <mergeCell ref="U91:U92"/>
    <mergeCell ref="V91:V92"/>
    <mergeCell ref="W91:W92"/>
    <mergeCell ref="O91:O92"/>
    <mergeCell ref="P91:P92"/>
    <mergeCell ref="Q91:Q92"/>
    <mergeCell ref="R91:R92"/>
    <mergeCell ref="S91:S92"/>
    <mergeCell ref="T91:T92"/>
    <mergeCell ref="F128:K128"/>
    <mergeCell ref="L90:AD90"/>
    <mergeCell ref="AE90:AE92"/>
    <mergeCell ref="AF90:AF92"/>
    <mergeCell ref="C91:C92"/>
    <mergeCell ref="D91:D92"/>
    <mergeCell ref="E91:E92"/>
    <mergeCell ref="F91:K91"/>
    <mergeCell ref="L91:L92"/>
    <mergeCell ref="M91:M92"/>
    <mergeCell ref="N91:N92"/>
    <mergeCell ref="AA91:AA92"/>
    <mergeCell ref="AB91:AB92"/>
    <mergeCell ref="AC91:AC92"/>
    <mergeCell ref="AD91:AD92"/>
    <mergeCell ref="X91:X92"/>
    <mergeCell ref="Y91:Y92"/>
    <mergeCell ref="Z91:Z92"/>
    <mergeCell ref="A89:B89"/>
    <mergeCell ref="C89:F89"/>
    <mergeCell ref="A90:A92"/>
    <mergeCell ref="B90:B92"/>
    <mergeCell ref="C90:D90"/>
    <mergeCell ref="F90:K90"/>
    <mergeCell ref="AE83:AE84"/>
    <mergeCell ref="AF83:AF84"/>
    <mergeCell ref="G84:J84"/>
    <mergeCell ref="F85:K85"/>
    <mergeCell ref="A87:B87"/>
    <mergeCell ref="A88:B88"/>
    <mergeCell ref="I88:R88"/>
    <mergeCell ref="Y83:Y84"/>
    <mergeCell ref="Z83:Z84"/>
    <mergeCell ref="AA83:AA84"/>
    <mergeCell ref="AB83:AB84"/>
    <mergeCell ref="AC83:AC84"/>
    <mergeCell ref="AD83:AD84"/>
    <mergeCell ref="S83:S84"/>
    <mergeCell ref="T83:T84"/>
    <mergeCell ref="U83:U84"/>
    <mergeCell ref="V83:V84"/>
    <mergeCell ref="W83:W84"/>
    <mergeCell ref="X83:X84"/>
    <mergeCell ref="AD48:AD49"/>
    <mergeCell ref="A82:B85"/>
    <mergeCell ref="F83:J83"/>
    <mergeCell ref="L83:L84"/>
    <mergeCell ref="M83:M84"/>
    <mergeCell ref="N83:N84"/>
    <mergeCell ref="O83:O84"/>
    <mergeCell ref="P83:P84"/>
    <mergeCell ref="Q83:Q84"/>
    <mergeCell ref="R83:R84"/>
    <mergeCell ref="X48:X49"/>
    <mergeCell ref="Y48:Y49"/>
    <mergeCell ref="Z48:Z49"/>
    <mergeCell ref="AA48:AA49"/>
    <mergeCell ref="AB48:AB49"/>
    <mergeCell ref="AC48:AC49"/>
    <mergeCell ref="R48:R49"/>
    <mergeCell ref="S48:S49"/>
    <mergeCell ref="T48:T49"/>
    <mergeCell ref="U48:U49"/>
    <mergeCell ref="V48:V49"/>
    <mergeCell ref="W48:W49"/>
    <mergeCell ref="AE47:AE49"/>
    <mergeCell ref="AF47:AF49"/>
    <mergeCell ref="C48:C49"/>
    <mergeCell ref="D48:D49"/>
    <mergeCell ref="E48:E49"/>
    <mergeCell ref="F48:K48"/>
    <mergeCell ref="L48:L49"/>
    <mergeCell ref="M48:M49"/>
    <mergeCell ref="N48:N49"/>
    <mergeCell ref="O48:O49"/>
    <mergeCell ref="A45:B45"/>
    <mergeCell ref="I45:R45"/>
    <mergeCell ref="A46:B46"/>
    <mergeCell ref="A47:A49"/>
    <mergeCell ref="B47:B49"/>
    <mergeCell ref="C47:D47"/>
    <mergeCell ref="F47:K47"/>
    <mergeCell ref="L47:AD47"/>
    <mergeCell ref="P48:P49"/>
    <mergeCell ref="Q48:Q49"/>
    <mergeCell ref="AD40:AD41"/>
    <mergeCell ref="AE40:AE41"/>
    <mergeCell ref="AF40:AF41"/>
    <mergeCell ref="G41:J41"/>
    <mergeCell ref="F42:K42"/>
    <mergeCell ref="A44:B44"/>
    <mergeCell ref="X40:X41"/>
    <mergeCell ref="Y40:Y41"/>
    <mergeCell ref="Z40:Z41"/>
    <mergeCell ref="AA40:AA41"/>
    <mergeCell ref="AB40:AB41"/>
    <mergeCell ref="AC40:AC41"/>
    <mergeCell ref="R40:R41"/>
    <mergeCell ref="S40:S41"/>
    <mergeCell ref="T40:T41"/>
    <mergeCell ref="U40:U41"/>
    <mergeCell ref="V40:V41"/>
    <mergeCell ref="W40:W41"/>
    <mergeCell ref="A39:B42"/>
    <mergeCell ref="F40:J40"/>
    <mergeCell ref="L40:L41"/>
    <mergeCell ref="M40:M41"/>
    <mergeCell ref="N40:N41"/>
    <mergeCell ref="O40:O41"/>
    <mergeCell ref="P40:P41"/>
    <mergeCell ref="Q40:Q41"/>
    <mergeCell ref="W5:W6"/>
    <mergeCell ref="Q5:Q6"/>
    <mergeCell ref="R5:R6"/>
    <mergeCell ref="S5:S6"/>
    <mergeCell ref="T5:T6"/>
    <mergeCell ref="U5:U6"/>
    <mergeCell ref="V5:V6"/>
    <mergeCell ref="AE4:AE6"/>
    <mergeCell ref="AF4:AF6"/>
    <mergeCell ref="C5:C6"/>
    <mergeCell ref="D5:D6"/>
    <mergeCell ref="E5:E6"/>
    <mergeCell ref="F5:K5"/>
    <mergeCell ref="L5:L6"/>
    <mergeCell ref="M5:M6"/>
    <mergeCell ref="N5:N6"/>
    <mergeCell ref="O5:O6"/>
    <mergeCell ref="AC5:AC6"/>
    <mergeCell ref="AD5:AD6"/>
    <mergeCell ref="X5:X6"/>
    <mergeCell ref="Y5:Y6"/>
    <mergeCell ref="Z5:Z6"/>
    <mergeCell ref="AA5:AA6"/>
    <mergeCell ref="AB5:AB6"/>
    <mergeCell ref="A1:B1"/>
    <mergeCell ref="A2:B2"/>
    <mergeCell ref="I2:R2"/>
    <mergeCell ref="A3:B3"/>
    <mergeCell ref="A4:A6"/>
    <mergeCell ref="B4:B6"/>
    <mergeCell ref="C4:D4"/>
    <mergeCell ref="F4:K4"/>
    <mergeCell ref="L4:AD4"/>
    <mergeCell ref="P5:P6"/>
    <mergeCell ref="A344:B344"/>
    <mergeCell ref="A345:B345"/>
    <mergeCell ref="I345:R345"/>
    <mergeCell ref="A346:B346"/>
    <mergeCell ref="A347:A349"/>
    <mergeCell ref="B347:B349"/>
    <mergeCell ref="C347:D347"/>
    <mergeCell ref="F347:K347"/>
    <mergeCell ref="L347:AD347"/>
    <mergeCell ref="AD348:AD349"/>
    <mergeCell ref="AE347:AE349"/>
    <mergeCell ref="AF347:AF349"/>
    <mergeCell ref="C348:C349"/>
    <mergeCell ref="D348:D349"/>
    <mergeCell ref="E348:E349"/>
    <mergeCell ref="F348:K348"/>
    <mergeCell ref="L348:L349"/>
    <mergeCell ref="M348:M349"/>
    <mergeCell ref="N348:N349"/>
    <mergeCell ref="O348:O349"/>
    <mergeCell ref="P348:P349"/>
    <mergeCell ref="Q348:Q349"/>
    <mergeCell ref="R348:R349"/>
    <mergeCell ref="S348:S349"/>
    <mergeCell ref="T348:T349"/>
    <mergeCell ref="U348:U349"/>
    <mergeCell ref="V348:V349"/>
    <mergeCell ref="W348:W349"/>
    <mergeCell ref="X348:X349"/>
    <mergeCell ref="Y348:Y349"/>
    <mergeCell ref="Z348:Z349"/>
    <mergeCell ref="AA348:AA349"/>
    <mergeCell ref="AB348:AB349"/>
    <mergeCell ref="AC348:AC349"/>
    <mergeCell ref="A354:B357"/>
    <mergeCell ref="F355:J355"/>
    <mergeCell ref="L355:L356"/>
    <mergeCell ref="M355:M356"/>
    <mergeCell ref="N355:N356"/>
    <mergeCell ref="O355:O356"/>
    <mergeCell ref="P355:P356"/>
    <mergeCell ref="Q355:Q356"/>
    <mergeCell ref="R355:R356"/>
    <mergeCell ref="AB355:AB356"/>
    <mergeCell ref="AC355:AC356"/>
    <mergeCell ref="AD355:AD356"/>
    <mergeCell ref="AE355:AE356"/>
    <mergeCell ref="AF355:AF356"/>
    <mergeCell ref="G356:J356"/>
    <mergeCell ref="F357:K357"/>
    <mergeCell ref="S355:S356"/>
    <mergeCell ref="T355:T356"/>
    <mergeCell ref="U355:U356"/>
    <mergeCell ref="V355:V356"/>
    <mergeCell ref="W355:W356"/>
    <mergeCell ref="X355:X356"/>
    <mergeCell ref="Y355:Y356"/>
    <mergeCell ref="Z355:Z356"/>
    <mergeCell ref="AA355:AA356"/>
  </mergeCells>
  <phoneticPr fontId="2" type="noConversion"/>
  <conditionalFormatting sqref="AH264:AH266">
    <cfRule type="uniqueValues" dxfId="0" priority="1"/>
  </conditionalFormatting>
  <pageMargins left="0.7" right="0.7" top="0.75" bottom="0.75" header="0.3" footer="0.3"/>
  <pageSetup paperSize="9" orientation="portrait" horizontalDpi="120" verticalDpi="72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I311"/>
  <sheetViews>
    <sheetView topLeftCell="R1" zoomScale="20" zoomScaleNormal="20" workbookViewId="0">
      <pane ySplit="1" topLeftCell="A20" activePane="bottomLeft" state="frozen"/>
      <selection activeCell="B1" sqref="B1"/>
      <selection pane="bottomLeft" activeCell="B31" sqref="A31:XFD31"/>
    </sheetView>
  </sheetViews>
  <sheetFormatPr defaultColWidth="9.1796875" defaultRowHeight="51" x14ac:dyDescent="1.1000000000000001"/>
  <cols>
    <col min="1" max="1" width="10.54296875" style="85" hidden="1" customWidth="1"/>
    <col min="2" max="2" width="64" style="85" customWidth="1"/>
    <col min="3" max="3" width="27.453125" style="85" customWidth="1"/>
    <col min="4" max="4" width="29.26953125" style="85" customWidth="1"/>
    <col min="5" max="5" width="15.7265625" style="85" customWidth="1"/>
    <col min="6" max="6" width="18.54296875" style="85" customWidth="1"/>
    <col min="7" max="8" width="20.81640625" style="85" bestFit="1" customWidth="1"/>
    <col min="9" max="9" width="20.81640625" style="85" customWidth="1"/>
    <col min="10" max="11" width="18.54296875" style="85" customWidth="1"/>
    <col min="12" max="12" width="53.1796875" style="85" customWidth="1"/>
    <col min="13" max="14" width="39.1796875" style="85" customWidth="1"/>
    <col min="15" max="16" width="44.81640625" style="85" customWidth="1"/>
    <col min="17" max="17" width="45.54296875" style="85" customWidth="1"/>
    <col min="18" max="18" width="53.453125" style="85" customWidth="1"/>
    <col min="19" max="19" width="54.54296875" style="85" customWidth="1"/>
    <col min="20" max="20" width="53.26953125" style="85" customWidth="1"/>
    <col min="21" max="22" width="39.1796875" style="85" customWidth="1"/>
    <col min="23" max="23" width="44.1796875" style="85" customWidth="1"/>
    <col min="24" max="24" width="39.1796875" style="85" customWidth="1"/>
    <col min="25" max="25" width="37.453125" style="85" customWidth="1"/>
    <col min="26" max="26" width="46.81640625" style="85" customWidth="1"/>
    <col min="27" max="27" width="42.7265625" style="85" customWidth="1"/>
    <col min="28" max="29" width="46.54296875" style="85" customWidth="1"/>
    <col min="30" max="30" width="53.54296875" style="85" customWidth="1"/>
    <col min="31" max="31" width="22" style="85" customWidth="1"/>
    <col min="32" max="32" width="211.54296875" style="85" customWidth="1"/>
    <col min="33" max="33" width="26.7265625" style="85" customWidth="1"/>
    <col min="34" max="34" width="17.81640625" style="217" customWidth="1"/>
    <col min="35" max="16384" width="9.1796875" style="85"/>
  </cols>
  <sheetData>
    <row r="1" spans="1:217" x14ac:dyDescent="1.1000000000000001">
      <c r="B1" s="388" t="s">
        <v>906</v>
      </c>
      <c r="C1" s="388"/>
      <c r="D1" s="388"/>
    </row>
    <row r="2" spans="1:217" x14ac:dyDescent="1.1000000000000001">
      <c r="B2" s="85" t="s">
        <v>900</v>
      </c>
    </row>
    <row r="3" spans="1:217" x14ac:dyDescent="1.1000000000000001">
      <c r="B3" s="85" t="s">
        <v>925</v>
      </c>
    </row>
    <row r="6" spans="1:217" s="8" customFormat="1" ht="49.5" x14ac:dyDescent="0.95">
      <c r="A6" s="298" t="s">
        <v>0</v>
      </c>
      <c r="B6" s="298"/>
      <c r="C6" s="1" t="s">
        <v>1</v>
      </c>
      <c r="D6" s="1" t="s">
        <v>2</v>
      </c>
      <c r="E6" s="1"/>
      <c r="F6" s="1"/>
      <c r="G6" s="1"/>
      <c r="H6" s="1"/>
      <c r="I6" s="1"/>
      <c r="J6" s="1"/>
      <c r="K6" s="1"/>
      <c r="L6" s="2"/>
      <c r="M6" s="3"/>
      <c r="N6" s="4"/>
      <c r="O6" s="5"/>
      <c r="P6" s="2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5"/>
      <c r="AG6" s="6"/>
      <c r="AH6" s="218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</row>
    <row r="7" spans="1:217" s="8" customFormat="1" ht="49.5" x14ac:dyDescent="0.95">
      <c r="A7" s="298" t="s">
        <v>3</v>
      </c>
      <c r="B7" s="298"/>
      <c r="C7" s="1" t="s">
        <v>1</v>
      </c>
      <c r="D7" s="1" t="s">
        <v>38</v>
      </c>
      <c r="E7" s="1"/>
      <c r="F7" s="1"/>
      <c r="G7" s="1"/>
      <c r="H7" s="1"/>
      <c r="I7" s="298" t="s">
        <v>867</v>
      </c>
      <c r="J7" s="298"/>
      <c r="K7" s="298"/>
      <c r="L7" s="298"/>
      <c r="M7" s="298"/>
      <c r="N7" s="298"/>
      <c r="O7" s="298"/>
      <c r="P7" s="298"/>
      <c r="Q7" s="298"/>
      <c r="R7" s="298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6"/>
      <c r="AH7" s="218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</row>
    <row r="8" spans="1:217" s="8" customFormat="1" ht="49.5" x14ac:dyDescent="0.95">
      <c r="A8" s="299" t="s">
        <v>4</v>
      </c>
      <c r="B8" s="299"/>
      <c r="C8" s="1" t="s">
        <v>1</v>
      </c>
      <c r="D8" s="9" t="s">
        <v>601</v>
      </c>
      <c r="E8" s="9"/>
      <c r="F8" s="1"/>
      <c r="G8" s="9"/>
      <c r="H8" s="9"/>
      <c r="I8" s="10"/>
      <c r="J8" s="10"/>
      <c r="K8" s="10"/>
      <c r="L8" s="11"/>
      <c r="M8" s="3"/>
      <c r="N8" s="4"/>
      <c r="O8" s="11"/>
      <c r="P8" s="11"/>
      <c r="Q8" s="3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5"/>
      <c r="AG8" s="6"/>
      <c r="AH8" s="218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</row>
    <row r="9" spans="1:217" s="15" customFormat="1" ht="49.5" x14ac:dyDescent="0.95">
      <c r="A9" s="300" t="s">
        <v>5</v>
      </c>
      <c r="B9" s="300" t="s">
        <v>6</v>
      </c>
      <c r="C9" s="303" t="s">
        <v>7</v>
      </c>
      <c r="D9" s="304"/>
      <c r="E9" s="12" t="s">
        <v>8</v>
      </c>
      <c r="F9" s="305" t="s">
        <v>9</v>
      </c>
      <c r="G9" s="306"/>
      <c r="H9" s="306"/>
      <c r="I9" s="306"/>
      <c r="J9" s="306"/>
      <c r="K9" s="307"/>
      <c r="L9" s="308" t="s">
        <v>10</v>
      </c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296" t="s">
        <v>11</v>
      </c>
      <c r="AF9" s="296" t="s">
        <v>12</v>
      </c>
      <c r="AG9" s="13"/>
      <c r="AH9" s="216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14"/>
      <c r="HC9" s="14"/>
      <c r="HD9" s="14"/>
      <c r="HE9" s="14"/>
      <c r="HF9" s="14"/>
      <c r="HG9" s="14"/>
      <c r="HH9" s="14"/>
      <c r="HI9" s="14"/>
    </row>
    <row r="10" spans="1:217" s="15" customFormat="1" ht="79.5" customHeight="1" x14ac:dyDescent="0.95">
      <c r="A10" s="301"/>
      <c r="B10" s="301"/>
      <c r="C10" s="300" t="s">
        <v>13</v>
      </c>
      <c r="D10" s="300" t="s">
        <v>14</v>
      </c>
      <c r="E10" s="301" t="s">
        <v>15</v>
      </c>
      <c r="F10" s="311" t="s">
        <v>16</v>
      </c>
      <c r="G10" s="312"/>
      <c r="H10" s="312"/>
      <c r="I10" s="312"/>
      <c r="J10" s="312"/>
      <c r="K10" s="313"/>
      <c r="L10" s="296" t="s">
        <v>17</v>
      </c>
      <c r="M10" s="296" t="s">
        <v>45</v>
      </c>
      <c r="N10" s="296" t="s">
        <v>312</v>
      </c>
      <c r="O10" s="296" t="s">
        <v>47</v>
      </c>
      <c r="P10" s="296" t="s">
        <v>18</v>
      </c>
      <c r="Q10" s="316" t="s">
        <v>31</v>
      </c>
      <c r="R10" s="296" t="s">
        <v>54</v>
      </c>
      <c r="S10" s="314" t="s">
        <v>56</v>
      </c>
      <c r="T10" s="314" t="s">
        <v>59</v>
      </c>
      <c r="U10" s="296" t="s">
        <v>811</v>
      </c>
      <c r="V10" s="296" t="s">
        <v>50</v>
      </c>
      <c r="W10" s="296" t="s">
        <v>19</v>
      </c>
      <c r="X10" s="296" t="s">
        <v>194</v>
      </c>
      <c r="Y10" s="296" t="s">
        <v>326</v>
      </c>
      <c r="Z10" s="296" t="s">
        <v>32</v>
      </c>
      <c r="AA10" s="296" t="s">
        <v>139</v>
      </c>
      <c r="AB10" s="296" t="s">
        <v>111</v>
      </c>
      <c r="AC10" s="296" t="s">
        <v>535</v>
      </c>
      <c r="AD10" s="296" t="s">
        <v>66</v>
      </c>
      <c r="AE10" s="310"/>
      <c r="AF10" s="310"/>
      <c r="AG10" s="13"/>
      <c r="AH10" s="216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14"/>
      <c r="HC10" s="14"/>
      <c r="HD10" s="14"/>
      <c r="HE10" s="14"/>
      <c r="HF10" s="14"/>
      <c r="HG10" s="14"/>
      <c r="HH10" s="14"/>
      <c r="HI10" s="14"/>
    </row>
    <row r="11" spans="1:217" s="15" customFormat="1" ht="153" customHeight="1" x14ac:dyDescent="0.95">
      <c r="A11" s="302"/>
      <c r="B11" s="302"/>
      <c r="C11" s="302"/>
      <c r="D11" s="302"/>
      <c r="E11" s="302"/>
      <c r="F11" s="16" t="s">
        <v>20</v>
      </c>
      <c r="G11" s="16" t="s">
        <v>21</v>
      </c>
      <c r="H11" s="16" t="s">
        <v>20</v>
      </c>
      <c r="I11" s="16" t="s">
        <v>21</v>
      </c>
      <c r="J11" s="16" t="s">
        <v>20</v>
      </c>
      <c r="K11" s="16" t="s">
        <v>21</v>
      </c>
      <c r="L11" s="297"/>
      <c r="M11" s="297"/>
      <c r="N11" s="297"/>
      <c r="O11" s="297"/>
      <c r="P11" s="297"/>
      <c r="Q11" s="316"/>
      <c r="R11" s="297"/>
      <c r="S11" s="315"/>
      <c r="T11" s="315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13"/>
      <c r="AH11" s="216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14"/>
      <c r="HC11" s="14"/>
      <c r="HD11" s="14"/>
      <c r="HE11" s="14"/>
      <c r="HF11" s="14"/>
      <c r="HG11" s="14"/>
      <c r="HH11" s="14"/>
      <c r="HI11" s="14"/>
    </row>
    <row r="12" spans="1:217" s="15" customFormat="1" ht="102" customHeight="1" x14ac:dyDescent="0.95">
      <c r="A12" s="17"/>
      <c r="B12" s="18"/>
      <c r="C12" s="18"/>
      <c r="D12" s="17"/>
      <c r="E12" s="17"/>
      <c r="F12" s="19"/>
      <c r="G12" s="19"/>
      <c r="H12" s="19"/>
      <c r="I12" s="19"/>
      <c r="J12" s="19"/>
      <c r="K12" s="19"/>
      <c r="L12" s="20">
        <v>3200</v>
      </c>
      <c r="M12" s="21">
        <v>4000</v>
      </c>
      <c r="N12" s="20">
        <v>8000</v>
      </c>
      <c r="O12" s="20">
        <v>38400</v>
      </c>
      <c r="P12" s="20">
        <v>68000</v>
      </c>
      <c r="Q12" s="21">
        <v>84000</v>
      </c>
      <c r="R12" s="20">
        <v>76000</v>
      </c>
      <c r="S12" s="21">
        <v>84000</v>
      </c>
      <c r="T12" s="21">
        <v>80000</v>
      </c>
      <c r="U12" s="21">
        <v>55200</v>
      </c>
      <c r="V12" s="21">
        <v>8800</v>
      </c>
      <c r="W12" s="21">
        <v>4800</v>
      </c>
      <c r="X12" s="22">
        <v>6400</v>
      </c>
      <c r="Y12" s="21">
        <v>7200</v>
      </c>
      <c r="Z12" s="22">
        <v>6500</v>
      </c>
      <c r="AA12" s="21">
        <v>6000</v>
      </c>
      <c r="AB12" s="21">
        <v>84000</v>
      </c>
      <c r="AC12" s="129">
        <v>76000</v>
      </c>
      <c r="AD12" s="20">
        <v>76000</v>
      </c>
      <c r="AE12" s="23"/>
      <c r="AF12" s="17"/>
      <c r="AG12" s="13"/>
      <c r="AH12" s="216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14"/>
      <c r="HC12" s="14"/>
      <c r="HD12" s="14"/>
      <c r="HE12" s="14"/>
      <c r="HF12" s="14"/>
      <c r="HG12" s="14"/>
      <c r="HH12" s="14"/>
      <c r="HI12" s="14"/>
    </row>
    <row r="13" spans="1:217" s="33" customFormat="1" ht="49.5" x14ac:dyDescent="0.95">
      <c r="A13" s="34">
        <v>1</v>
      </c>
      <c r="B13" s="25" t="s">
        <v>868</v>
      </c>
      <c r="C13" s="35"/>
      <c r="D13" s="35"/>
      <c r="E13" s="35"/>
      <c r="F13" s="36"/>
      <c r="G13" s="36"/>
      <c r="H13" s="36"/>
      <c r="I13" s="36"/>
      <c r="J13" s="36"/>
      <c r="K13" s="36"/>
      <c r="L13" s="37"/>
      <c r="M13" s="38"/>
      <c r="N13" s="38"/>
      <c r="O13" s="204"/>
      <c r="P13" s="37"/>
      <c r="Q13" s="38"/>
      <c r="R13" s="37"/>
      <c r="S13" s="37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7" t="s">
        <v>100</v>
      </c>
      <c r="AG13" s="32">
        <f>D13-C13</f>
        <v>0</v>
      </c>
      <c r="AH13" s="32" t="s">
        <v>213</v>
      </c>
    </row>
    <row r="14" spans="1:217" s="33" customFormat="1" ht="49.5" x14ac:dyDescent="0.95">
      <c r="A14" s="34">
        <v>2</v>
      </c>
      <c r="B14" s="39" t="s">
        <v>869</v>
      </c>
      <c r="C14" s="34">
        <v>336240</v>
      </c>
      <c r="D14" s="34">
        <v>336348</v>
      </c>
      <c r="E14" s="34"/>
      <c r="F14" s="41">
        <v>7</v>
      </c>
      <c r="G14" s="41">
        <v>12</v>
      </c>
      <c r="H14" s="41">
        <v>13</v>
      </c>
      <c r="I14" s="41">
        <v>17</v>
      </c>
      <c r="J14" s="41"/>
      <c r="K14" s="41"/>
      <c r="L14" s="42">
        <v>15</v>
      </c>
      <c r="M14" s="43"/>
      <c r="N14" s="43"/>
      <c r="O14" s="44"/>
      <c r="P14" s="42"/>
      <c r="Q14" s="43"/>
      <c r="R14" s="42"/>
      <c r="S14" s="42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2" t="s">
        <v>899</v>
      </c>
      <c r="AG14" s="32">
        <f t="shared" ref="AG14:AG42" si="0">D14-C14</f>
        <v>108</v>
      </c>
      <c r="AH14" s="32">
        <v>108</v>
      </c>
    </row>
    <row r="15" spans="1:217" s="33" customFormat="1" ht="49.5" x14ac:dyDescent="0.95">
      <c r="A15" s="34">
        <v>3</v>
      </c>
      <c r="B15" s="39" t="s">
        <v>870</v>
      </c>
      <c r="C15" s="34">
        <v>336348</v>
      </c>
      <c r="D15" s="34">
        <v>336464</v>
      </c>
      <c r="E15" s="34"/>
      <c r="F15" s="41">
        <v>7</v>
      </c>
      <c r="G15" s="41">
        <v>12</v>
      </c>
      <c r="H15" s="41">
        <v>13</v>
      </c>
      <c r="I15" s="41">
        <v>17</v>
      </c>
      <c r="J15" s="41"/>
      <c r="K15" s="41"/>
      <c r="L15" s="42">
        <v>15</v>
      </c>
      <c r="M15" s="43"/>
      <c r="N15" s="43"/>
      <c r="O15" s="44"/>
      <c r="P15" s="42"/>
      <c r="Q15" s="43"/>
      <c r="R15" s="42"/>
      <c r="S15" s="42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2" t="s">
        <v>899</v>
      </c>
      <c r="AG15" s="32">
        <f t="shared" si="0"/>
        <v>116</v>
      </c>
      <c r="AH15" s="32">
        <v>116</v>
      </c>
    </row>
    <row r="16" spans="1:217" s="33" customFormat="1" ht="49.5" x14ac:dyDescent="0.95">
      <c r="A16" s="34">
        <v>4</v>
      </c>
      <c r="B16" s="39" t="s">
        <v>871</v>
      </c>
      <c r="C16" s="34">
        <v>336464</v>
      </c>
      <c r="D16" s="34">
        <v>336509</v>
      </c>
      <c r="E16" s="34"/>
      <c r="F16" s="41">
        <v>7</v>
      </c>
      <c r="G16" s="41">
        <v>12</v>
      </c>
      <c r="H16" s="41">
        <v>13</v>
      </c>
      <c r="I16" s="41">
        <v>17</v>
      </c>
      <c r="J16" s="41"/>
      <c r="K16" s="41"/>
      <c r="L16" s="42">
        <v>60</v>
      </c>
      <c r="M16" s="43"/>
      <c r="N16" s="43"/>
      <c r="O16" s="44"/>
      <c r="P16" s="42"/>
      <c r="Q16" s="43"/>
      <c r="R16" s="42"/>
      <c r="S16" s="42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2" t="s">
        <v>901</v>
      </c>
      <c r="AG16" s="32">
        <f t="shared" si="0"/>
        <v>45</v>
      </c>
      <c r="AH16" s="32">
        <v>45</v>
      </c>
    </row>
    <row r="17" spans="1:34" s="33" customFormat="1" ht="49.5" x14ac:dyDescent="0.95">
      <c r="A17" s="34">
        <v>5</v>
      </c>
      <c r="B17" s="25" t="s">
        <v>872</v>
      </c>
      <c r="C17" s="35"/>
      <c r="D17" s="35"/>
      <c r="E17" s="35"/>
      <c r="F17" s="36"/>
      <c r="G17" s="36"/>
      <c r="H17" s="36"/>
      <c r="I17" s="36"/>
      <c r="J17" s="36"/>
      <c r="K17" s="36"/>
      <c r="L17" s="37"/>
      <c r="M17" s="38"/>
      <c r="N17" s="38"/>
      <c r="O17" s="204"/>
      <c r="P17" s="37"/>
      <c r="Q17" s="38"/>
      <c r="R17" s="37"/>
      <c r="S17" s="37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7" t="s">
        <v>100</v>
      </c>
      <c r="AG17" s="32">
        <f t="shared" si="0"/>
        <v>0</v>
      </c>
      <c r="AH17" s="32" t="s">
        <v>213</v>
      </c>
    </row>
    <row r="18" spans="1:34" s="33" customFormat="1" ht="49.5" x14ac:dyDescent="0.95">
      <c r="A18" s="34">
        <v>6</v>
      </c>
      <c r="B18" s="45" t="s">
        <v>873</v>
      </c>
      <c r="C18" s="34">
        <v>336509</v>
      </c>
      <c r="D18" s="34">
        <v>336588</v>
      </c>
      <c r="E18" s="34"/>
      <c r="F18" s="41">
        <v>7</v>
      </c>
      <c r="G18" s="41">
        <v>12</v>
      </c>
      <c r="H18" s="41">
        <v>13</v>
      </c>
      <c r="I18" s="41">
        <v>17</v>
      </c>
      <c r="J18" s="41"/>
      <c r="K18" s="41"/>
      <c r="L18" s="42">
        <v>56</v>
      </c>
      <c r="M18" s="43"/>
      <c r="N18" s="43"/>
      <c r="O18" s="44"/>
      <c r="P18" s="42"/>
      <c r="Q18" s="43"/>
      <c r="R18" s="42"/>
      <c r="S18" s="42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2" t="s">
        <v>904</v>
      </c>
      <c r="AG18" s="32">
        <f t="shared" si="0"/>
        <v>79</v>
      </c>
      <c r="AH18" s="32">
        <v>79</v>
      </c>
    </row>
    <row r="19" spans="1:34" s="33" customFormat="1" ht="49.5" x14ac:dyDescent="0.95">
      <c r="A19" s="34">
        <v>7</v>
      </c>
      <c r="B19" s="39" t="s">
        <v>874</v>
      </c>
      <c r="C19" s="34">
        <v>336588</v>
      </c>
      <c r="D19" s="34">
        <v>336627</v>
      </c>
      <c r="E19" s="34"/>
      <c r="F19" s="41">
        <v>7</v>
      </c>
      <c r="G19" s="41">
        <v>12</v>
      </c>
      <c r="H19" s="41">
        <v>13</v>
      </c>
      <c r="I19" s="41">
        <v>17</v>
      </c>
      <c r="J19" s="41"/>
      <c r="K19" s="41"/>
      <c r="L19" s="42">
        <v>18</v>
      </c>
      <c r="M19" s="43"/>
      <c r="N19" s="43"/>
      <c r="O19" s="44"/>
      <c r="P19" s="42"/>
      <c r="Q19" s="43"/>
      <c r="R19" s="42"/>
      <c r="S19" s="42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2" t="s">
        <v>907</v>
      </c>
      <c r="AG19" s="32">
        <f t="shared" si="0"/>
        <v>39</v>
      </c>
      <c r="AH19" s="32">
        <v>39</v>
      </c>
    </row>
    <row r="20" spans="1:34" s="33" customFormat="1" ht="49.5" x14ac:dyDescent="0.95">
      <c r="A20" s="34">
        <v>8</v>
      </c>
      <c r="B20" s="39" t="s">
        <v>875</v>
      </c>
      <c r="C20" s="34">
        <v>336627</v>
      </c>
      <c r="D20" s="34">
        <v>336855</v>
      </c>
      <c r="E20" s="34"/>
      <c r="F20" s="41">
        <v>7</v>
      </c>
      <c r="G20" s="41">
        <v>12</v>
      </c>
      <c r="H20" s="41">
        <v>13</v>
      </c>
      <c r="I20" s="41">
        <v>17</v>
      </c>
      <c r="J20" s="41"/>
      <c r="K20" s="41"/>
      <c r="L20" s="42">
        <v>24</v>
      </c>
      <c r="M20" s="43"/>
      <c r="N20" s="43"/>
      <c r="O20" s="44"/>
      <c r="P20" s="42"/>
      <c r="Q20" s="43"/>
      <c r="R20" s="42"/>
      <c r="S20" s="42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2" t="s">
        <v>911</v>
      </c>
      <c r="AG20" s="32">
        <f t="shared" si="0"/>
        <v>228</v>
      </c>
      <c r="AH20" s="32">
        <v>228</v>
      </c>
    </row>
    <row r="21" spans="1:34" s="33" customFormat="1" ht="49.5" x14ac:dyDescent="0.95">
      <c r="A21" s="34">
        <v>9</v>
      </c>
      <c r="B21" s="39" t="s">
        <v>876</v>
      </c>
      <c r="C21" s="34">
        <v>336855</v>
      </c>
      <c r="D21" s="34">
        <v>336994</v>
      </c>
      <c r="E21" s="34"/>
      <c r="F21" s="41">
        <v>7</v>
      </c>
      <c r="G21" s="41">
        <v>12</v>
      </c>
      <c r="H21" s="41">
        <v>13</v>
      </c>
      <c r="I21" s="41">
        <v>17</v>
      </c>
      <c r="J21" s="41"/>
      <c r="K21" s="41"/>
      <c r="L21" s="42">
        <v>22</v>
      </c>
      <c r="M21" s="43"/>
      <c r="N21" s="43"/>
      <c r="O21" s="44"/>
      <c r="P21" s="42"/>
      <c r="Q21" s="43"/>
      <c r="R21" s="42"/>
      <c r="S21" s="42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2" t="s">
        <v>902</v>
      </c>
      <c r="AG21" s="32">
        <f t="shared" si="0"/>
        <v>139</v>
      </c>
      <c r="AH21" s="32">
        <v>139</v>
      </c>
    </row>
    <row r="22" spans="1:34" s="33" customFormat="1" ht="49.5" x14ac:dyDescent="0.95">
      <c r="A22" s="34">
        <v>10</v>
      </c>
      <c r="B22" s="39" t="s">
        <v>877</v>
      </c>
      <c r="C22" s="34">
        <v>336994</v>
      </c>
      <c r="D22" s="34">
        <v>337020</v>
      </c>
      <c r="E22" s="34"/>
      <c r="F22" s="41">
        <v>7</v>
      </c>
      <c r="G22" s="41">
        <v>12</v>
      </c>
      <c r="H22" s="41">
        <v>14</v>
      </c>
      <c r="I22" s="41">
        <v>17</v>
      </c>
      <c r="J22" s="41"/>
      <c r="K22" s="41"/>
      <c r="L22" s="42">
        <v>2</v>
      </c>
      <c r="M22" s="43"/>
      <c r="N22" s="43"/>
      <c r="O22" s="44"/>
      <c r="P22" s="42"/>
      <c r="Q22" s="43"/>
      <c r="R22" s="42"/>
      <c r="S22" s="42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2" t="s">
        <v>917</v>
      </c>
      <c r="AG22" s="32">
        <f t="shared" si="0"/>
        <v>26</v>
      </c>
      <c r="AH22" s="32">
        <v>26</v>
      </c>
    </row>
    <row r="23" spans="1:34" s="33" customFormat="1" ht="49.5" x14ac:dyDescent="0.95">
      <c r="A23" s="34">
        <v>11</v>
      </c>
      <c r="B23" s="39" t="s">
        <v>878</v>
      </c>
      <c r="C23" s="34">
        <v>337020</v>
      </c>
      <c r="D23" s="34">
        <v>337159</v>
      </c>
      <c r="E23" s="34"/>
      <c r="F23" s="41">
        <v>7</v>
      </c>
      <c r="G23" s="41">
        <v>12</v>
      </c>
      <c r="H23" s="41">
        <v>13</v>
      </c>
      <c r="I23" s="41">
        <v>17</v>
      </c>
      <c r="J23" s="41"/>
      <c r="K23" s="41"/>
      <c r="L23" s="42">
        <v>16</v>
      </c>
      <c r="M23" s="43"/>
      <c r="N23" s="43"/>
      <c r="O23" s="44"/>
      <c r="P23" s="42"/>
      <c r="Q23" s="43"/>
      <c r="R23" s="42"/>
      <c r="S23" s="42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2" t="s">
        <v>919</v>
      </c>
      <c r="AG23" s="32">
        <f t="shared" si="0"/>
        <v>139</v>
      </c>
      <c r="AH23" s="32">
        <v>139</v>
      </c>
    </row>
    <row r="24" spans="1:34" s="33" customFormat="1" ht="49.5" x14ac:dyDescent="0.95">
      <c r="A24" s="34">
        <v>12</v>
      </c>
      <c r="B24" s="25" t="s">
        <v>879</v>
      </c>
      <c r="C24" s="35"/>
      <c r="D24" s="35"/>
      <c r="E24" s="35"/>
      <c r="F24" s="36"/>
      <c r="G24" s="36"/>
      <c r="H24" s="36"/>
      <c r="I24" s="36"/>
      <c r="J24" s="36"/>
      <c r="K24" s="36"/>
      <c r="L24" s="37"/>
      <c r="M24" s="38"/>
      <c r="N24" s="38"/>
      <c r="O24" s="204"/>
      <c r="P24" s="37"/>
      <c r="Q24" s="38"/>
      <c r="R24" s="37"/>
      <c r="S24" s="37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7" t="s">
        <v>100</v>
      </c>
      <c r="AG24" s="32">
        <f t="shared" si="0"/>
        <v>0</v>
      </c>
      <c r="AH24" s="32" t="s">
        <v>213</v>
      </c>
    </row>
    <row r="25" spans="1:34" s="33" customFormat="1" ht="49.5" x14ac:dyDescent="0.95">
      <c r="A25" s="34">
        <v>13</v>
      </c>
      <c r="B25" s="39" t="s">
        <v>880</v>
      </c>
      <c r="C25" s="34">
        <v>337159</v>
      </c>
      <c r="D25" s="34">
        <v>337322</v>
      </c>
      <c r="E25" s="34"/>
      <c r="F25" s="41">
        <v>7</v>
      </c>
      <c r="G25" s="41">
        <v>12</v>
      </c>
      <c r="H25" s="41">
        <v>13</v>
      </c>
      <c r="I25" s="41">
        <v>17</v>
      </c>
      <c r="J25" s="41"/>
      <c r="K25" s="41"/>
      <c r="L25" s="42">
        <v>23</v>
      </c>
      <c r="M25" s="43"/>
      <c r="N25" s="43"/>
      <c r="O25" s="44"/>
      <c r="P25" s="42"/>
      <c r="Q25" s="43"/>
      <c r="R25" s="42"/>
      <c r="S25" s="42"/>
      <c r="T25" s="43"/>
      <c r="U25" s="43"/>
      <c r="V25" s="43"/>
      <c r="W25" s="43"/>
      <c r="X25" s="44"/>
      <c r="Y25" s="43"/>
      <c r="Z25" s="44"/>
      <c r="AA25" s="44"/>
      <c r="AB25" s="43"/>
      <c r="AC25" s="43"/>
      <c r="AD25" s="43"/>
      <c r="AE25" s="43"/>
      <c r="AF25" s="42" t="s">
        <v>926</v>
      </c>
      <c r="AG25" s="32">
        <f t="shared" si="0"/>
        <v>163</v>
      </c>
      <c r="AH25" s="216">
        <v>163</v>
      </c>
    </row>
    <row r="26" spans="1:34" s="33" customFormat="1" ht="99" x14ac:dyDescent="0.95">
      <c r="A26" s="34">
        <v>14</v>
      </c>
      <c r="B26" s="39" t="s">
        <v>881</v>
      </c>
      <c r="C26" s="34">
        <v>337322</v>
      </c>
      <c r="D26" s="34">
        <v>337726</v>
      </c>
      <c r="E26" s="34"/>
      <c r="F26" s="41">
        <v>7</v>
      </c>
      <c r="G26" s="41">
        <v>12</v>
      </c>
      <c r="H26" s="41">
        <v>13</v>
      </c>
      <c r="I26" s="41">
        <v>17</v>
      </c>
      <c r="J26" s="41"/>
      <c r="K26" s="41"/>
      <c r="L26" s="42"/>
      <c r="M26" s="43"/>
      <c r="N26" s="43"/>
      <c r="O26" s="44"/>
      <c r="P26" s="42"/>
      <c r="Q26" s="43"/>
      <c r="R26" s="42"/>
      <c r="S26" s="42">
        <v>2</v>
      </c>
      <c r="T26" s="43"/>
      <c r="U26" s="43"/>
      <c r="V26" s="43"/>
      <c r="W26" s="43"/>
      <c r="X26" s="43"/>
      <c r="Y26" s="43"/>
      <c r="Z26" s="43"/>
      <c r="AA26" s="43"/>
      <c r="AB26" s="43"/>
      <c r="AC26" s="43">
        <v>10</v>
      </c>
      <c r="AD26" s="43"/>
      <c r="AE26" s="43"/>
      <c r="AF26" s="42" t="s">
        <v>928</v>
      </c>
      <c r="AG26" s="32">
        <f t="shared" si="0"/>
        <v>404</v>
      </c>
      <c r="AH26" s="32">
        <v>404</v>
      </c>
    </row>
    <row r="27" spans="1:34" s="33" customFormat="1" ht="49.5" x14ac:dyDescent="0.95">
      <c r="A27" s="34">
        <v>15</v>
      </c>
      <c r="B27" s="39" t="s">
        <v>882</v>
      </c>
      <c r="C27" s="34">
        <v>337726</v>
      </c>
      <c r="D27" s="34">
        <v>338007</v>
      </c>
      <c r="E27" s="34"/>
      <c r="F27" s="41">
        <v>7</v>
      </c>
      <c r="G27" s="41">
        <v>12</v>
      </c>
      <c r="H27" s="41">
        <v>13</v>
      </c>
      <c r="I27" s="41">
        <v>17</v>
      </c>
      <c r="J27" s="41"/>
      <c r="K27" s="41"/>
      <c r="L27" s="42">
        <v>1</v>
      </c>
      <c r="M27" s="43">
        <v>8</v>
      </c>
      <c r="N27" s="43"/>
      <c r="O27" s="44"/>
      <c r="P27" s="42"/>
      <c r="Q27" s="43"/>
      <c r="R27" s="42"/>
      <c r="S27" s="42">
        <v>1</v>
      </c>
      <c r="T27" s="43"/>
      <c r="U27" s="43"/>
      <c r="V27" s="43"/>
      <c r="W27" s="43"/>
      <c r="X27" s="43"/>
      <c r="Y27" s="43"/>
      <c r="Z27" s="43"/>
      <c r="AA27" s="43"/>
      <c r="AB27" s="43"/>
      <c r="AC27" s="211">
        <v>2.5</v>
      </c>
      <c r="AD27" s="43"/>
      <c r="AE27" s="43"/>
      <c r="AF27" s="42" t="s">
        <v>935</v>
      </c>
      <c r="AG27" s="32">
        <f t="shared" si="0"/>
        <v>281</v>
      </c>
      <c r="AH27" s="32">
        <v>281</v>
      </c>
    </row>
    <row r="28" spans="1:34" s="33" customFormat="1" ht="49.5" x14ac:dyDescent="0.95">
      <c r="A28" s="34">
        <v>16</v>
      </c>
      <c r="B28" s="39" t="s">
        <v>883</v>
      </c>
      <c r="C28" s="34">
        <v>338007</v>
      </c>
      <c r="D28" s="34">
        <v>338143</v>
      </c>
      <c r="E28" s="34"/>
      <c r="F28" s="41">
        <v>7</v>
      </c>
      <c r="G28" s="41">
        <v>12</v>
      </c>
      <c r="H28" s="41">
        <v>13</v>
      </c>
      <c r="I28" s="41">
        <v>17</v>
      </c>
      <c r="J28" s="41"/>
      <c r="K28" s="41"/>
      <c r="L28" s="42"/>
      <c r="M28" s="43"/>
      <c r="N28" s="43"/>
      <c r="O28" s="44"/>
      <c r="P28" s="42"/>
      <c r="Q28" s="43"/>
      <c r="R28" s="42"/>
      <c r="S28" s="42"/>
      <c r="T28" s="43"/>
      <c r="U28" s="43"/>
      <c r="V28" s="43">
        <v>4</v>
      </c>
      <c r="W28" s="43">
        <v>4</v>
      </c>
      <c r="X28" s="43">
        <v>6</v>
      </c>
      <c r="Y28" s="43"/>
      <c r="Z28" s="43"/>
      <c r="AA28" s="43"/>
      <c r="AB28" s="43"/>
      <c r="AC28" s="43"/>
      <c r="AD28" s="43"/>
      <c r="AE28" s="43"/>
      <c r="AF28" s="42" t="s">
        <v>922</v>
      </c>
      <c r="AG28" s="32">
        <f t="shared" si="0"/>
        <v>136</v>
      </c>
      <c r="AH28" s="32">
        <v>136</v>
      </c>
    </row>
    <row r="29" spans="1:34" s="33" customFormat="1" ht="49.5" x14ac:dyDescent="0.95">
      <c r="A29" s="34">
        <v>17</v>
      </c>
      <c r="B29" s="39" t="s">
        <v>884</v>
      </c>
      <c r="C29" s="34">
        <v>338143</v>
      </c>
      <c r="D29" s="34">
        <v>338258</v>
      </c>
      <c r="E29" s="34"/>
      <c r="F29" s="41">
        <v>7</v>
      </c>
      <c r="G29" s="41">
        <v>12</v>
      </c>
      <c r="H29" s="41">
        <v>13</v>
      </c>
      <c r="I29" s="41">
        <v>17</v>
      </c>
      <c r="J29" s="41"/>
      <c r="K29" s="41"/>
      <c r="L29" s="42">
        <v>25</v>
      </c>
      <c r="M29" s="43">
        <v>2</v>
      </c>
      <c r="N29" s="43"/>
      <c r="O29" s="44"/>
      <c r="P29" s="42"/>
      <c r="Q29" s="43"/>
      <c r="R29" s="42"/>
      <c r="S29" s="42"/>
      <c r="T29" s="43"/>
      <c r="U29" s="43"/>
      <c r="V29" s="43"/>
      <c r="W29" s="43"/>
      <c r="X29" s="43">
        <v>1</v>
      </c>
      <c r="Y29" s="43"/>
      <c r="Z29" s="43"/>
      <c r="AA29" s="43"/>
      <c r="AB29" s="43"/>
      <c r="AC29" s="43"/>
      <c r="AD29" s="43"/>
      <c r="AE29" s="43"/>
      <c r="AF29" s="42" t="s">
        <v>943</v>
      </c>
      <c r="AG29" s="32">
        <f t="shared" si="0"/>
        <v>115</v>
      </c>
      <c r="AH29" s="32">
        <v>115</v>
      </c>
    </row>
    <row r="30" spans="1:34" s="33" customFormat="1" ht="49.5" x14ac:dyDescent="0.95">
      <c r="A30" s="34">
        <v>18</v>
      </c>
      <c r="B30" s="39" t="s">
        <v>885</v>
      </c>
      <c r="C30" s="34">
        <v>338258</v>
      </c>
      <c r="D30" s="34">
        <v>338387</v>
      </c>
      <c r="E30" s="34"/>
      <c r="F30" s="41">
        <v>7</v>
      </c>
      <c r="G30" s="41">
        <v>12</v>
      </c>
      <c r="H30" s="41">
        <v>13</v>
      </c>
      <c r="I30" s="41">
        <v>17</v>
      </c>
      <c r="J30" s="41"/>
      <c r="K30" s="41"/>
      <c r="L30" s="42">
        <v>26</v>
      </c>
      <c r="M30" s="43"/>
      <c r="N30" s="43">
        <v>1</v>
      </c>
      <c r="O30" s="44"/>
      <c r="P30" s="42"/>
      <c r="Q30" s="43"/>
      <c r="R30" s="42"/>
      <c r="S30" s="42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2" t="s">
        <v>927</v>
      </c>
      <c r="AG30" s="32">
        <f t="shared" si="0"/>
        <v>129</v>
      </c>
      <c r="AH30" s="32">
        <v>129</v>
      </c>
    </row>
    <row r="31" spans="1:34" s="33" customFormat="1" ht="49.5" x14ac:dyDescent="0.95">
      <c r="A31" s="34">
        <v>19</v>
      </c>
      <c r="B31" s="45" t="s">
        <v>886</v>
      </c>
      <c r="C31" s="34">
        <v>338387</v>
      </c>
      <c r="D31" s="40">
        <v>338496</v>
      </c>
      <c r="E31" s="34"/>
      <c r="F31" s="41">
        <v>7</v>
      </c>
      <c r="G31" s="41">
        <v>12</v>
      </c>
      <c r="H31" s="41"/>
      <c r="I31" s="41"/>
      <c r="J31" s="41"/>
      <c r="K31" s="41"/>
      <c r="L31" s="42">
        <v>41</v>
      </c>
      <c r="M31" s="43"/>
      <c r="N31" s="43"/>
      <c r="O31" s="44"/>
      <c r="P31" s="42"/>
      <c r="Q31" s="43"/>
      <c r="R31" s="42"/>
      <c r="S31" s="42"/>
      <c r="T31" s="43"/>
      <c r="U31" s="43"/>
      <c r="V31" s="43"/>
      <c r="W31" s="43"/>
      <c r="X31" s="43"/>
      <c r="Y31" s="43">
        <v>1</v>
      </c>
      <c r="Z31" s="44"/>
      <c r="AA31" s="44"/>
      <c r="AB31" s="43"/>
      <c r="AC31" s="43"/>
      <c r="AD31" s="43"/>
      <c r="AE31" s="43"/>
      <c r="AF31" s="42" t="s">
        <v>949</v>
      </c>
      <c r="AG31" s="32">
        <f t="shared" si="0"/>
        <v>109</v>
      </c>
      <c r="AH31" s="216">
        <v>109</v>
      </c>
    </row>
    <row r="32" spans="1:34" s="33" customFormat="1" ht="49.5" x14ac:dyDescent="0.95">
      <c r="A32" s="34">
        <v>20</v>
      </c>
      <c r="B32" s="39" t="s">
        <v>887</v>
      </c>
      <c r="C32" s="40"/>
      <c r="D32" s="40"/>
      <c r="E32" s="34"/>
      <c r="F32" s="41">
        <v>7</v>
      </c>
      <c r="G32" s="41">
        <v>12</v>
      </c>
      <c r="H32" s="41">
        <v>14</v>
      </c>
      <c r="I32" s="41">
        <v>17</v>
      </c>
      <c r="J32" s="41"/>
      <c r="K32" s="41"/>
      <c r="L32" s="42"/>
      <c r="M32" s="43"/>
      <c r="N32" s="44"/>
      <c r="O32" s="44"/>
      <c r="P32" s="42"/>
      <c r="Q32" s="43"/>
      <c r="R32" s="42"/>
      <c r="S32" s="42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2" t="s">
        <v>951</v>
      </c>
      <c r="AG32" s="32">
        <f t="shared" si="0"/>
        <v>0</v>
      </c>
      <c r="AH32" s="216" t="s">
        <v>387</v>
      </c>
    </row>
    <row r="33" spans="1:217" s="33" customFormat="1" ht="49.5" x14ac:dyDescent="0.95">
      <c r="A33" s="34">
        <v>21</v>
      </c>
      <c r="B33" s="198" t="s">
        <v>888</v>
      </c>
      <c r="C33" s="199"/>
      <c r="D33" s="199"/>
      <c r="E33" s="199"/>
      <c r="F33" s="200">
        <v>7</v>
      </c>
      <c r="G33" s="200">
        <v>12</v>
      </c>
      <c r="H33" s="200">
        <v>14</v>
      </c>
      <c r="I33" s="200">
        <v>17</v>
      </c>
      <c r="J33" s="200"/>
      <c r="K33" s="200"/>
      <c r="L33" s="201"/>
      <c r="M33" s="202"/>
      <c r="N33" s="202"/>
      <c r="O33" s="203"/>
      <c r="P33" s="201"/>
      <c r="Q33" s="202"/>
      <c r="R33" s="201"/>
      <c r="S33" s="201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1" t="s">
        <v>107</v>
      </c>
      <c r="AG33" s="32">
        <f t="shared" si="0"/>
        <v>0</v>
      </c>
      <c r="AH33" s="32" t="s">
        <v>214</v>
      </c>
    </row>
    <row r="34" spans="1:217" s="33" customFormat="1" ht="49.5" x14ac:dyDescent="0.95">
      <c r="A34" s="34">
        <v>22</v>
      </c>
      <c r="B34" s="198" t="s">
        <v>889</v>
      </c>
      <c r="C34" s="199"/>
      <c r="D34" s="199"/>
      <c r="E34" s="199"/>
      <c r="F34" s="200">
        <v>7</v>
      </c>
      <c r="G34" s="200">
        <v>12</v>
      </c>
      <c r="H34" s="200">
        <v>14</v>
      </c>
      <c r="I34" s="200">
        <v>17</v>
      </c>
      <c r="J34" s="200"/>
      <c r="K34" s="200"/>
      <c r="L34" s="201"/>
      <c r="M34" s="202"/>
      <c r="N34" s="202"/>
      <c r="O34" s="203"/>
      <c r="P34" s="201"/>
      <c r="Q34" s="202"/>
      <c r="R34" s="201"/>
      <c r="S34" s="201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1" t="s">
        <v>107</v>
      </c>
      <c r="AG34" s="32">
        <f t="shared" si="0"/>
        <v>0</v>
      </c>
      <c r="AH34" s="32" t="s">
        <v>214</v>
      </c>
    </row>
    <row r="35" spans="1:217" s="33" customFormat="1" ht="49.5" x14ac:dyDescent="0.95">
      <c r="A35" s="34">
        <v>23</v>
      </c>
      <c r="B35" s="198" t="s">
        <v>890</v>
      </c>
      <c r="C35" s="199"/>
      <c r="D35" s="199"/>
      <c r="E35" s="199"/>
      <c r="F35" s="200">
        <v>7</v>
      </c>
      <c r="G35" s="200">
        <v>12</v>
      </c>
      <c r="H35" s="200">
        <v>14</v>
      </c>
      <c r="I35" s="200">
        <v>17</v>
      </c>
      <c r="J35" s="200"/>
      <c r="K35" s="200"/>
      <c r="L35" s="201"/>
      <c r="M35" s="202"/>
      <c r="N35" s="202"/>
      <c r="O35" s="203"/>
      <c r="P35" s="201"/>
      <c r="Q35" s="202"/>
      <c r="R35" s="201"/>
      <c r="S35" s="201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1" t="s">
        <v>107</v>
      </c>
      <c r="AG35" s="32">
        <f t="shared" si="0"/>
        <v>0</v>
      </c>
      <c r="AH35" s="32" t="s">
        <v>214</v>
      </c>
    </row>
    <row r="36" spans="1:217" s="33" customFormat="1" ht="49.5" x14ac:dyDescent="0.95">
      <c r="A36" s="34">
        <v>24</v>
      </c>
      <c r="B36" s="198" t="s">
        <v>891</v>
      </c>
      <c r="C36" s="199"/>
      <c r="D36" s="199"/>
      <c r="E36" s="199"/>
      <c r="F36" s="200">
        <v>7</v>
      </c>
      <c r="G36" s="200">
        <v>12</v>
      </c>
      <c r="H36" s="200">
        <v>14</v>
      </c>
      <c r="I36" s="200">
        <v>17</v>
      </c>
      <c r="J36" s="200"/>
      <c r="K36" s="200"/>
      <c r="L36" s="201"/>
      <c r="M36" s="202"/>
      <c r="N36" s="202"/>
      <c r="O36" s="203"/>
      <c r="P36" s="201"/>
      <c r="Q36" s="202"/>
      <c r="R36" s="201"/>
      <c r="S36" s="201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1" t="s">
        <v>107</v>
      </c>
      <c r="AG36" s="32">
        <f t="shared" si="0"/>
        <v>0</v>
      </c>
      <c r="AH36" s="32" t="s">
        <v>214</v>
      </c>
    </row>
    <row r="37" spans="1:217" s="33" customFormat="1" ht="49.5" x14ac:dyDescent="0.95">
      <c r="A37" s="34">
        <v>25</v>
      </c>
      <c r="B37" s="198" t="s">
        <v>892</v>
      </c>
      <c r="C37" s="199"/>
      <c r="D37" s="199"/>
      <c r="E37" s="199"/>
      <c r="F37" s="200">
        <v>7</v>
      </c>
      <c r="G37" s="200">
        <v>12</v>
      </c>
      <c r="H37" s="200"/>
      <c r="I37" s="200"/>
      <c r="J37" s="200"/>
      <c r="K37" s="200"/>
      <c r="L37" s="201"/>
      <c r="M37" s="202"/>
      <c r="N37" s="202"/>
      <c r="O37" s="203"/>
      <c r="P37" s="201"/>
      <c r="Q37" s="202"/>
      <c r="R37" s="201"/>
      <c r="S37" s="201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1" t="s">
        <v>107</v>
      </c>
      <c r="AG37" s="32">
        <f t="shared" si="0"/>
        <v>0</v>
      </c>
      <c r="AH37" s="32" t="s">
        <v>214</v>
      </c>
    </row>
    <row r="38" spans="1:217" s="33" customFormat="1" ht="49.5" x14ac:dyDescent="0.95">
      <c r="A38" s="34">
        <v>26</v>
      </c>
      <c r="B38" s="25" t="s">
        <v>893</v>
      </c>
      <c r="C38" s="35"/>
      <c r="D38" s="35"/>
      <c r="E38" s="35"/>
      <c r="F38" s="36"/>
      <c r="G38" s="36"/>
      <c r="H38" s="36"/>
      <c r="I38" s="36"/>
      <c r="J38" s="36"/>
      <c r="K38" s="36"/>
      <c r="L38" s="37"/>
      <c r="M38" s="38"/>
      <c r="N38" s="38"/>
      <c r="O38" s="204"/>
      <c r="P38" s="37"/>
      <c r="Q38" s="38"/>
      <c r="R38" s="37"/>
      <c r="S38" s="37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7" t="s">
        <v>100</v>
      </c>
      <c r="AG38" s="32">
        <f t="shared" si="0"/>
        <v>0</v>
      </c>
      <c r="AH38" s="32" t="s">
        <v>213</v>
      </c>
    </row>
    <row r="39" spans="1:217" s="33" customFormat="1" ht="49.5" x14ac:dyDescent="0.95">
      <c r="A39" s="34">
        <v>27</v>
      </c>
      <c r="B39" s="198" t="s">
        <v>894</v>
      </c>
      <c r="C39" s="199"/>
      <c r="D39" s="199"/>
      <c r="E39" s="199"/>
      <c r="F39" s="200">
        <v>7</v>
      </c>
      <c r="G39" s="200">
        <v>12</v>
      </c>
      <c r="H39" s="200">
        <v>14</v>
      </c>
      <c r="I39" s="200">
        <v>17</v>
      </c>
      <c r="J39" s="200"/>
      <c r="K39" s="200"/>
      <c r="L39" s="201"/>
      <c r="M39" s="202"/>
      <c r="N39" s="202"/>
      <c r="O39" s="203"/>
      <c r="P39" s="201"/>
      <c r="Q39" s="202"/>
      <c r="R39" s="201"/>
      <c r="S39" s="201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1" t="s">
        <v>107</v>
      </c>
      <c r="AG39" s="32">
        <f t="shared" si="0"/>
        <v>0</v>
      </c>
      <c r="AH39" s="32" t="s">
        <v>214</v>
      </c>
    </row>
    <row r="40" spans="1:217" s="33" customFormat="1" ht="49.5" x14ac:dyDescent="0.95">
      <c r="A40" s="34">
        <v>26</v>
      </c>
      <c r="B40" s="39" t="s">
        <v>895</v>
      </c>
      <c r="C40" s="34"/>
      <c r="D40" s="34"/>
      <c r="E40" s="34"/>
      <c r="F40" s="41">
        <v>7</v>
      </c>
      <c r="G40" s="41">
        <v>12</v>
      </c>
      <c r="H40" s="41">
        <v>13</v>
      </c>
      <c r="I40" s="41">
        <v>17</v>
      </c>
      <c r="J40" s="41"/>
      <c r="K40" s="41"/>
      <c r="L40" s="42"/>
      <c r="M40" s="43"/>
      <c r="N40" s="43"/>
      <c r="O40" s="44"/>
      <c r="P40" s="42"/>
      <c r="Q40" s="43"/>
      <c r="R40" s="42"/>
      <c r="S40" s="42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2" t="s">
        <v>974</v>
      </c>
      <c r="AG40" s="32">
        <f t="shared" si="0"/>
        <v>0</v>
      </c>
      <c r="AH40" s="32" t="s">
        <v>214</v>
      </c>
    </row>
    <row r="41" spans="1:217" s="33" customFormat="1" ht="49.5" x14ac:dyDescent="0.95">
      <c r="A41" s="34">
        <v>27</v>
      </c>
      <c r="B41" s="39" t="s">
        <v>896</v>
      </c>
      <c r="C41" s="34"/>
      <c r="D41" s="34"/>
      <c r="E41" s="34"/>
      <c r="F41" s="41">
        <v>7</v>
      </c>
      <c r="G41" s="41">
        <v>12</v>
      </c>
      <c r="H41" s="41">
        <v>13</v>
      </c>
      <c r="I41" s="41">
        <v>17</v>
      </c>
      <c r="J41" s="41"/>
      <c r="K41" s="41"/>
      <c r="L41" s="42"/>
      <c r="M41" s="43"/>
      <c r="N41" s="43"/>
      <c r="O41" s="44"/>
      <c r="P41" s="42"/>
      <c r="Q41" s="43"/>
      <c r="R41" s="42"/>
      <c r="S41" s="42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2" t="s">
        <v>974</v>
      </c>
      <c r="AG41" s="32">
        <f t="shared" si="0"/>
        <v>0</v>
      </c>
      <c r="AH41" s="32" t="s">
        <v>214</v>
      </c>
    </row>
    <row r="42" spans="1:217" s="33" customFormat="1" ht="50" thickBot="1" x14ac:dyDescent="1">
      <c r="A42" s="34">
        <v>28</v>
      </c>
      <c r="B42" s="39" t="s">
        <v>897</v>
      </c>
      <c r="C42" s="40">
        <v>338496</v>
      </c>
      <c r="D42" s="40">
        <v>338716</v>
      </c>
      <c r="E42" s="34"/>
      <c r="F42" s="41">
        <v>7</v>
      </c>
      <c r="G42" s="41">
        <v>12</v>
      </c>
      <c r="H42" s="41">
        <v>13</v>
      </c>
      <c r="I42" s="41">
        <v>17</v>
      </c>
      <c r="J42" s="41"/>
      <c r="K42" s="41"/>
      <c r="L42" s="42">
        <v>13</v>
      </c>
      <c r="M42" s="43">
        <v>5</v>
      </c>
      <c r="N42" s="43"/>
      <c r="O42" s="43"/>
      <c r="P42" s="42"/>
      <c r="Q42" s="43"/>
      <c r="R42" s="42"/>
      <c r="S42" s="42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2" t="s">
        <v>907</v>
      </c>
      <c r="AG42" s="32">
        <f t="shared" si="0"/>
        <v>220</v>
      </c>
      <c r="AH42" s="216">
        <v>220</v>
      </c>
    </row>
    <row r="43" spans="1:217" s="67" customFormat="1" ht="84.75" customHeight="1" thickTop="1" thickBot="1" x14ac:dyDescent="1">
      <c r="A43" s="317" t="s">
        <v>22</v>
      </c>
      <c r="B43" s="318"/>
      <c r="C43" s="57"/>
      <c r="D43" s="58"/>
      <c r="E43" s="59"/>
      <c r="F43" s="60"/>
      <c r="G43" s="61"/>
      <c r="H43" s="61"/>
      <c r="I43" s="61"/>
      <c r="J43" s="61"/>
      <c r="K43" s="62"/>
      <c r="L43" s="63">
        <f t="shared" ref="L43:AA43" si="1">SUM(L13:L42)</f>
        <v>357</v>
      </c>
      <c r="M43" s="64">
        <f t="shared" si="1"/>
        <v>15</v>
      </c>
      <c r="N43" s="65">
        <f t="shared" si="1"/>
        <v>1</v>
      </c>
      <c r="O43" s="65">
        <f t="shared" si="1"/>
        <v>0</v>
      </c>
      <c r="P43" s="63">
        <f t="shared" si="1"/>
        <v>0</v>
      </c>
      <c r="Q43" s="64">
        <f t="shared" si="1"/>
        <v>0</v>
      </c>
      <c r="R43" s="63">
        <f t="shared" si="1"/>
        <v>0</v>
      </c>
      <c r="S43" s="63">
        <f t="shared" si="1"/>
        <v>3</v>
      </c>
      <c r="T43" s="64">
        <f t="shared" si="1"/>
        <v>0</v>
      </c>
      <c r="U43" s="64">
        <f t="shared" si="1"/>
        <v>0</v>
      </c>
      <c r="V43" s="64">
        <f t="shared" si="1"/>
        <v>4</v>
      </c>
      <c r="W43" s="64">
        <f t="shared" si="1"/>
        <v>4</v>
      </c>
      <c r="X43" s="64">
        <f t="shared" si="1"/>
        <v>7</v>
      </c>
      <c r="Y43" s="64">
        <f t="shared" si="1"/>
        <v>1</v>
      </c>
      <c r="Z43" s="66">
        <f t="shared" si="1"/>
        <v>0</v>
      </c>
      <c r="AA43" s="66">
        <f t="shared" si="1"/>
        <v>0</v>
      </c>
      <c r="AB43" s="64"/>
      <c r="AC43" s="215">
        <f>SUM(AC13:AC42)</f>
        <v>12.5</v>
      </c>
      <c r="AD43" s="64">
        <f>SUM(AD13:AD42)</f>
        <v>0</v>
      </c>
      <c r="AE43" s="63">
        <f>SUM(AE12:AE42)</f>
        <v>0</v>
      </c>
      <c r="AF43" s="63"/>
      <c r="AG43" s="32"/>
      <c r="AH43" s="216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</row>
    <row r="44" spans="1:217" s="67" customFormat="1" ht="47.25" customHeight="1" thickTop="1" thickBot="1" x14ac:dyDescent="1">
      <c r="A44" s="319"/>
      <c r="B44" s="320"/>
      <c r="C44" s="68"/>
      <c r="D44" s="69"/>
      <c r="E44" s="70"/>
      <c r="F44" s="323"/>
      <c r="G44" s="324"/>
      <c r="H44" s="324"/>
      <c r="I44" s="324"/>
      <c r="J44" s="324"/>
      <c r="K44" s="69"/>
      <c r="L44" s="292" t="s">
        <v>30</v>
      </c>
      <c r="M44" s="294" t="s">
        <v>46</v>
      </c>
      <c r="N44" s="292" t="s">
        <v>313</v>
      </c>
      <c r="O44" s="294" t="s">
        <v>48</v>
      </c>
      <c r="P44" s="294" t="s">
        <v>35</v>
      </c>
      <c r="Q44" s="331" t="s">
        <v>28</v>
      </c>
      <c r="R44" s="294" t="s">
        <v>53</v>
      </c>
      <c r="S44" s="294" t="s">
        <v>57</v>
      </c>
      <c r="T44" s="294" t="s">
        <v>58</v>
      </c>
      <c r="U44" s="294" t="s">
        <v>810</v>
      </c>
      <c r="V44" s="294" t="s">
        <v>34</v>
      </c>
      <c r="W44" s="294" t="s">
        <v>29</v>
      </c>
      <c r="X44" s="292" t="s">
        <v>193</v>
      </c>
      <c r="Y44" s="292" t="s">
        <v>333</v>
      </c>
      <c r="Z44" s="292" t="s">
        <v>33</v>
      </c>
      <c r="AA44" s="294" t="s">
        <v>141</v>
      </c>
      <c r="AB44" s="294" t="s">
        <v>855</v>
      </c>
      <c r="AC44" s="294" t="s">
        <v>965</v>
      </c>
      <c r="AD44" s="294" t="s">
        <v>548</v>
      </c>
      <c r="AE44" s="329"/>
      <c r="AF44" s="294" t="s">
        <v>23</v>
      </c>
      <c r="AG44" s="32"/>
      <c r="AH44" s="216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</row>
    <row r="45" spans="1:217" s="67" customFormat="1" ht="204.75" customHeight="1" thickTop="1" x14ac:dyDescent="0.95">
      <c r="A45" s="319"/>
      <c r="B45" s="320"/>
      <c r="C45" s="68"/>
      <c r="D45" s="69"/>
      <c r="E45" s="70"/>
      <c r="F45" s="71"/>
      <c r="G45" s="325"/>
      <c r="H45" s="325"/>
      <c r="I45" s="325"/>
      <c r="J45" s="325"/>
      <c r="K45" s="70"/>
      <c r="L45" s="293"/>
      <c r="M45" s="295"/>
      <c r="N45" s="293"/>
      <c r="O45" s="295"/>
      <c r="P45" s="295"/>
      <c r="Q45" s="332"/>
      <c r="R45" s="295"/>
      <c r="S45" s="295"/>
      <c r="T45" s="295"/>
      <c r="U45" s="295"/>
      <c r="V45" s="295"/>
      <c r="W45" s="295"/>
      <c r="X45" s="293"/>
      <c r="Y45" s="293"/>
      <c r="Z45" s="293"/>
      <c r="AA45" s="295"/>
      <c r="AB45" s="295"/>
      <c r="AC45" s="295"/>
      <c r="AD45" s="295"/>
      <c r="AE45" s="330"/>
      <c r="AF45" s="295"/>
      <c r="AG45" s="32"/>
      <c r="AH45" s="216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</row>
    <row r="46" spans="1:217" s="67" customFormat="1" ht="68.25" customHeight="1" x14ac:dyDescent="0.95">
      <c r="A46" s="321"/>
      <c r="B46" s="322"/>
      <c r="C46" s="72"/>
      <c r="D46" s="73"/>
      <c r="E46" s="74"/>
      <c r="F46" s="326"/>
      <c r="G46" s="327"/>
      <c r="H46" s="327"/>
      <c r="I46" s="327"/>
      <c r="J46" s="327"/>
      <c r="K46" s="328"/>
      <c r="L46" s="75">
        <f>L43*3200</f>
        <v>1142400</v>
      </c>
      <c r="M46" s="76">
        <f>M43*4000</f>
        <v>60000</v>
      </c>
      <c r="N46" s="75">
        <f>N43*8000</f>
        <v>8000</v>
      </c>
      <c r="O46" s="77">
        <f>O43*38400</f>
        <v>0</v>
      </c>
      <c r="P46" s="75">
        <f>P43*68000</f>
        <v>0</v>
      </c>
      <c r="Q46" s="78">
        <f>Q43*84000</f>
        <v>0</v>
      </c>
      <c r="R46" s="75">
        <f>R43*76000</f>
        <v>0</v>
      </c>
      <c r="S46" s="76">
        <f>S43*84000</f>
        <v>252000</v>
      </c>
      <c r="T46" s="76">
        <f>T43*80000</f>
        <v>0</v>
      </c>
      <c r="U46" s="76">
        <f>U43*55200</f>
        <v>0</v>
      </c>
      <c r="V46" s="76">
        <f>V43*8800</f>
        <v>35200</v>
      </c>
      <c r="W46" s="76">
        <f>W43*4800</f>
        <v>19200</v>
      </c>
      <c r="X46" s="79">
        <f>X43*6400</f>
        <v>44800</v>
      </c>
      <c r="Y46" s="76">
        <f>Y43*7200</f>
        <v>7200</v>
      </c>
      <c r="Z46" s="79">
        <f>Z43*6500</f>
        <v>0</v>
      </c>
      <c r="AA46" s="76">
        <f>AA43*6000</f>
        <v>0</v>
      </c>
      <c r="AB46" s="76"/>
      <c r="AC46" s="76">
        <f>1*76000</f>
        <v>76000</v>
      </c>
      <c r="AD46" s="75"/>
      <c r="AE46" s="80"/>
      <c r="AF46" s="75">
        <f>SUM(L46:AD46)</f>
        <v>1644800</v>
      </c>
      <c r="AG46" s="32"/>
      <c r="AH46" s="216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</row>
    <row r="47" spans="1:217" s="67" customFormat="1" ht="49.5" x14ac:dyDescent="0.95">
      <c r="N47" s="81"/>
      <c r="AH47" s="81"/>
    </row>
    <row r="48" spans="1:217" s="8" customFormat="1" ht="49.5" x14ac:dyDescent="0.95">
      <c r="A48" s="298" t="s">
        <v>0</v>
      </c>
      <c r="B48" s="298"/>
      <c r="C48" s="1" t="s">
        <v>1</v>
      </c>
      <c r="D48" s="1" t="s">
        <v>2</v>
      </c>
      <c r="E48" s="1"/>
      <c r="F48" s="1"/>
      <c r="G48" s="1"/>
      <c r="H48" s="1"/>
      <c r="I48" s="1"/>
      <c r="J48" s="1"/>
      <c r="K48" s="1"/>
      <c r="L48" s="2"/>
      <c r="M48" s="3"/>
      <c r="N48" s="4"/>
      <c r="O48" s="5"/>
      <c r="P48" s="2"/>
      <c r="Q48" s="3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5"/>
      <c r="AG48" s="6"/>
      <c r="AH48" s="218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</row>
    <row r="49" spans="1:217" s="8" customFormat="1" ht="50.5" x14ac:dyDescent="0.95">
      <c r="A49" s="298" t="s">
        <v>3</v>
      </c>
      <c r="B49" s="298"/>
      <c r="C49" s="1" t="s">
        <v>1</v>
      </c>
      <c r="D49" s="83" t="s">
        <v>40</v>
      </c>
      <c r="E49" s="1"/>
      <c r="F49" s="1"/>
      <c r="G49" s="1"/>
      <c r="H49" s="1"/>
      <c r="I49" s="298" t="s">
        <v>867</v>
      </c>
      <c r="J49" s="298"/>
      <c r="K49" s="298"/>
      <c r="L49" s="298"/>
      <c r="M49" s="298"/>
      <c r="N49" s="298"/>
      <c r="O49" s="298"/>
      <c r="P49" s="298"/>
      <c r="Q49" s="298"/>
      <c r="R49" s="298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6"/>
      <c r="AH49" s="218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</row>
    <row r="50" spans="1:217" s="8" customFormat="1" ht="50.5" x14ac:dyDescent="0.95">
      <c r="A50" s="299" t="s">
        <v>4</v>
      </c>
      <c r="B50" s="299"/>
      <c r="C50" s="1" t="s">
        <v>1</v>
      </c>
      <c r="D50" s="84" t="s">
        <v>407</v>
      </c>
      <c r="E50" s="9"/>
      <c r="F50" s="1"/>
      <c r="G50" s="9"/>
      <c r="H50" s="9"/>
      <c r="I50" s="10"/>
      <c r="J50" s="10"/>
      <c r="K50" s="10"/>
      <c r="L50" s="11"/>
      <c r="M50" s="3"/>
      <c r="N50" s="4"/>
      <c r="O50" s="11"/>
      <c r="P50" s="11"/>
      <c r="Q50" s="3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5"/>
      <c r="AG50" s="6"/>
      <c r="AH50" s="218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</row>
    <row r="51" spans="1:217" s="15" customFormat="1" ht="49.5" x14ac:dyDescent="0.95">
      <c r="A51" s="300" t="s">
        <v>5</v>
      </c>
      <c r="B51" s="300" t="s">
        <v>6</v>
      </c>
      <c r="C51" s="303" t="s">
        <v>7</v>
      </c>
      <c r="D51" s="304"/>
      <c r="E51" s="12" t="s">
        <v>8</v>
      </c>
      <c r="F51" s="305" t="s">
        <v>9</v>
      </c>
      <c r="G51" s="306"/>
      <c r="H51" s="306"/>
      <c r="I51" s="306"/>
      <c r="J51" s="306"/>
      <c r="K51" s="307"/>
      <c r="L51" s="308" t="s">
        <v>10</v>
      </c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296" t="s">
        <v>11</v>
      </c>
      <c r="AF51" s="296" t="s">
        <v>12</v>
      </c>
      <c r="AG51" s="13"/>
      <c r="AH51" s="216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14"/>
      <c r="HC51" s="14"/>
      <c r="HD51" s="14"/>
      <c r="HE51" s="14"/>
      <c r="HF51" s="14"/>
      <c r="HG51" s="14"/>
      <c r="HH51" s="14"/>
      <c r="HI51" s="14"/>
    </row>
    <row r="52" spans="1:217" s="15" customFormat="1" ht="45.75" customHeight="1" x14ac:dyDescent="0.95">
      <c r="A52" s="301"/>
      <c r="B52" s="301"/>
      <c r="C52" s="300" t="s">
        <v>13</v>
      </c>
      <c r="D52" s="300" t="s">
        <v>14</v>
      </c>
      <c r="E52" s="301" t="s">
        <v>15</v>
      </c>
      <c r="F52" s="311" t="s">
        <v>16</v>
      </c>
      <c r="G52" s="312"/>
      <c r="H52" s="312"/>
      <c r="I52" s="312"/>
      <c r="J52" s="312"/>
      <c r="K52" s="313"/>
      <c r="L52" s="296" t="s">
        <v>17</v>
      </c>
      <c r="M52" s="296" t="s">
        <v>45</v>
      </c>
      <c r="N52" s="296" t="s">
        <v>169</v>
      </c>
      <c r="O52" s="296" t="s">
        <v>47</v>
      </c>
      <c r="P52" s="296" t="s">
        <v>18</v>
      </c>
      <c r="Q52" s="316" t="s">
        <v>31</v>
      </c>
      <c r="R52" s="296" t="s">
        <v>54</v>
      </c>
      <c r="S52" s="314" t="s">
        <v>56</v>
      </c>
      <c r="T52" s="314" t="s">
        <v>59</v>
      </c>
      <c r="U52" s="296" t="s">
        <v>312</v>
      </c>
      <c r="V52" s="296" t="s">
        <v>326</v>
      </c>
      <c r="W52" s="296" t="s">
        <v>50</v>
      </c>
      <c r="X52" s="296" t="s">
        <v>803</v>
      </c>
      <c r="Y52" s="296" t="s">
        <v>194</v>
      </c>
      <c r="Z52" s="296" t="s">
        <v>32</v>
      </c>
      <c r="AA52" s="296" t="s">
        <v>139</v>
      </c>
      <c r="AB52" s="296" t="s">
        <v>111</v>
      </c>
      <c r="AC52" s="296" t="s">
        <v>535</v>
      </c>
      <c r="AD52" s="296" t="s">
        <v>66</v>
      </c>
      <c r="AE52" s="310"/>
      <c r="AF52" s="310"/>
      <c r="AG52" s="13"/>
      <c r="AH52" s="216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14"/>
      <c r="HC52" s="14"/>
      <c r="HD52" s="14"/>
      <c r="HE52" s="14"/>
      <c r="HF52" s="14"/>
      <c r="HG52" s="14"/>
      <c r="HH52" s="14"/>
      <c r="HI52" s="14"/>
    </row>
    <row r="53" spans="1:217" s="15" customFormat="1" ht="192.75" customHeight="1" x14ac:dyDescent="0.95">
      <c r="A53" s="302"/>
      <c r="B53" s="302"/>
      <c r="C53" s="302"/>
      <c r="D53" s="302"/>
      <c r="E53" s="302"/>
      <c r="F53" s="16" t="s">
        <v>20</v>
      </c>
      <c r="G53" s="16" t="s">
        <v>21</v>
      </c>
      <c r="H53" s="16" t="s">
        <v>20</v>
      </c>
      <c r="I53" s="16" t="s">
        <v>21</v>
      </c>
      <c r="J53" s="16" t="s">
        <v>20</v>
      </c>
      <c r="K53" s="16" t="s">
        <v>21</v>
      </c>
      <c r="L53" s="297"/>
      <c r="M53" s="297"/>
      <c r="N53" s="297"/>
      <c r="O53" s="297"/>
      <c r="P53" s="297"/>
      <c r="Q53" s="316"/>
      <c r="R53" s="297"/>
      <c r="S53" s="315"/>
      <c r="T53" s="315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13"/>
      <c r="AH53" s="216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14"/>
      <c r="HC53" s="14"/>
      <c r="HD53" s="14"/>
      <c r="HE53" s="14"/>
      <c r="HF53" s="14"/>
      <c r="HG53" s="14"/>
      <c r="HH53" s="14"/>
      <c r="HI53" s="14"/>
    </row>
    <row r="54" spans="1:217" s="15" customFormat="1" ht="49.5" x14ac:dyDescent="0.95">
      <c r="A54" s="17"/>
      <c r="B54" s="18"/>
      <c r="C54" s="18"/>
      <c r="D54" s="17"/>
      <c r="E54" s="17"/>
      <c r="F54" s="19"/>
      <c r="G54" s="19"/>
      <c r="H54" s="19"/>
      <c r="I54" s="19"/>
      <c r="J54" s="19"/>
      <c r="K54" s="19"/>
      <c r="L54" s="20">
        <v>3200</v>
      </c>
      <c r="M54" s="21">
        <v>4000</v>
      </c>
      <c r="N54" s="20">
        <v>5600</v>
      </c>
      <c r="O54" s="20">
        <v>38400</v>
      </c>
      <c r="P54" s="20">
        <v>68000</v>
      </c>
      <c r="Q54" s="21">
        <v>84000</v>
      </c>
      <c r="R54" s="20">
        <v>76000</v>
      </c>
      <c r="S54" s="21">
        <v>84000</v>
      </c>
      <c r="T54" s="21">
        <v>80000</v>
      </c>
      <c r="U54" s="21">
        <v>8000</v>
      </c>
      <c r="V54" s="21">
        <v>7200</v>
      </c>
      <c r="W54" s="21">
        <v>8800</v>
      </c>
      <c r="X54" s="22">
        <v>4800</v>
      </c>
      <c r="Y54" s="22">
        <v>6400</v>
      </c>
      <c r="Z54" s="22">
        <v>6500</v>
      </c>
      <c r="AA54" s="21">
        <v>6000</v>
      </c>
      <c r="AB54" s="21">
        <v>84000</v>
      </c>
      <c r="AC54" s="21">
        <v>76000</v>
      </c>
      <c r="AD54" s="20">
        <v>76000</v>
      </c>
      <c r="AE54" s="23"/>
      <c r="AF54" s="17"/>
      <c r="AG54" s="13"/>
      <c r="AH54" s="216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14"/>
      <c r="HC54" s="14"/>
      <c r="HD54" s="14"/>
      <c r="HE54" s="14"/>
      <c r="HF54" s="14"/>
      <c r="HG54" s="14"/>
      <c r="HH54" s="14"/>
      <c r="HI54" s="14"/>
    </row>
    <row r="55" spans="1:217" s="33" customFormat="1" ht="49.5" x14ac:dyDescent="0.95">
      <c r="A55" s="34">
        <v>1</v>
      </c>
      <c r="B55" s="25" t="s">
        <v>868</v>
      </c>
      <c r="C55" s="35"/>
      <c r="D55" s="35"/>
      <c r="E55" s="35"/>
      <c r="F55" s="36"/>
      <c r="G55" s="36"/>
      <c r="H55" s="36"/>
      <c r="I55" s="36"/>
      <c r="J55" s="36"/>
      <c r="K55" s="36"/>
      <c r="L55" s="37"/>
      <c r="M55" s="38"/>
      <c r="N55" s="38"/>
      <c r="O55" s="204"/>
      <c r="P55" s="37"/>
      <c r="Q55" s="38"/>
      <c r="R55" s="37"/>
      <c r="S55" s="37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7" t="s">
        <v>100</v>
      </c>
      <c r="AG55" s="32">
        <f>D55-C55</f>
        <v>0</v>
      </c>
      <c r="AH55" s="32" t="s">
        <v>213</v>
      </c>
    </row>
    <row r="56" spans="1:217" s="33" customFormat="1" ht="49.5" x14ac:dyDescent="0.95">
      <c r="A56" s="34">
        <v>2</v>
      </c>
      <c r="B56" s="198" t="s">
        <v>869</v>
      </c>
      <c r="C56" s="199"/>
      <c r="D56" s="199"/>
      <c r="E56" s="199"/>
      <c r="F56" s="200">
        <v>7</v>
      </c>
      <c r="G56" s="200">
        <v>12</v>
      </c>
      <c r="H56" s="200">
        <v>14</v>
      </c>
      <c r="I56" s="200">
        <v>17</v>
      </c>
      <c r="J56" s="200"/>
      <c r="K56" s="200"/>
      <c r="L56" s="201"/>
      <c r="M56" s="202"/>
      <c r="N56" s="202"/>
      <c r="O56" s="203"/>
      <c r="P56" s="201"/>
      <c r="Q56" s="202"/>
      <c r="R56" s="201"/>
      <c r="S56" s="201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1" t="s">
        <v>107</v>
      </c>
      <c r="AG56" s="32">
        <f t="shared" ref="AG56:AG84" si="2">D56-C56</f>
        <v>0</v>
      </c>
      <c r="AH56" s="32" t="s">
        <v>214</v>
      </c>
    </row>
    <row r="57" spans="1:217" s="33" customFormat="1" ht="49.5" x14ac:dyDescent="0.95">
      <c r="A57" s="34">
        <v>3</v>
      </c>
      <c r="B57" s="198" t="s">
        <v>870</v>
      </c>
      <c r="C57" s="199"/>
      <c r="D57" s="199"/>
      <c r="E57" s="199"/>
      <c r="F57" s="200">
        <v>7</v>
      </c>
      <c r="G57" s="200">
        <v>12</v>
      </c>
      <c r="H57" s="200">
        <v>14</v>
      </c>
      <c r="I57" s="200">
        <v>17</v>
      </c>
      <c r="J57" s="200"/>
      <c r="K57" s="200"/>
      <c r="L57" s="201"/>
      <c r="M57" s="202"/>
      <c r="N57" s="202"/>
      <c r="O57" s="203"/>
      <c r="P57" s="201"/>
      <c r="Q57" s="202"/>
      <c r="R57" s="201"/>
      <c r="S57" s="201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1" t="s">
        <v>107</v>
      </c>
      <c r="AG57" s="32">
        <f t="shared" si="2"/>
        <v>0</v>
      </c>
      <c r="AH57" s="32" t="s">
        <v>214</v>
      </c>
    </row>
    <row r="58" spans="1:217" s="33" customFormat="1" ht="49.5" x14ac:dyDescent="0.95">
      <c r="A58" s="34">
        <v>4</v>
      </c>
      <c r="B58" s="198" t="s">
        <v>871</v>
      </c>
      <c r="C58" s="199"/>
      <c r="D58" s="199"/>
      <c r="E58" s="199"/>
      <c r="F58" s="200">
        <v>7</v>
      </c>
      <c r="G58" s="200">
        <v>12</v>
      </c>
      <c r="H58" s="200">
        <v>14</v>
      </c>
      <c r="I58" s="200">
        <v>17</v>
      </c>
      <c r="J58" s="200"/>
      <c r="K58" s="200"/>
      <c r="L58" s="201"/>
      <c r="M58" s="202"/>
      <c r="N58" s="202"/>
      <c r="O58" s="203"/>
      <c r="P58" s="201"/>
      <c r="Q58" s="202"/>
      <c r="R58" s="201"/>
      <c r="S58" s="201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1" t="s">
        <v>107</v>
      </c>
      <c r="AG58" s="32">
        <f t="shared" si="2"/>
        <v>0</v>
      </c>
      <c r="AH58" s="32" t="s">
        <v>214</v>
      </c>
    </row>
    <row r="59" spans="1:217" s="33" customFormat="1" ht="49.5" x14ac:dyDescent="0.95">
      <c r="A59" s="34">
        <v>5</v>
      </c>
      <c r="B59" s="25" t="s">
        <v>872</v>
      </c>
      <c r="C59" s="35"/>
      <c r="D59" s="35"/>
      <c r="E59" s="35"/>
      <c r="F59" s="36"/>
      <c r="G59" s="36"/>
      <c r="H59" s="36"/>
      <c r="I59" s="36"/>
      <c r="J59" s="36"/>
      <c r="K59" s="36"/>
      <c r="L59" s="37"/>
      <c r="M59" s="38"/>
      <c r="N59" s="38"/>
      <c r="O59" s="204"/>
      <c r="P59" s="37"/>
      <c r="Q59" s="38"/>
      <c r="R59" s="37"/>
      <c r="S59" s="37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7" t="s">
        <v>100</v>
      </c>
      <c r="AG59" s="32">
        <f t="shared" si="2"/>
        <v>0</v>
      </c>
      <c r="AH59" s="32" t="s">
        <v>213</v>
      </c>
    </row>
    <row r="60" spans="1:217" s="33" customFormat="1" ht="49.5" x14ac:dyDescent="0.95">
      <c r="A60" s="34">
        <v>6</v>
      </c>
      <c r="B60" s="45" t="s">
        <v>873</v>
      </c>
      <c r="C60" s="34">
        <v>321094</v>
      </c>
      <c r="D60" s="34">
        <v>321119</v>
      </c>
      <c r="E60" s="34"/>
      <c r="F60" s="41">
        <v>7</v>
      </c>
      <c r="G60" s="41">
        <v>12</v>
      </c>
      <c r="H60" s="41">
        <v>13</v>
      </c>
      <c r="I60" s="41">
        <v>17</v>
      </c>
      <c r="J60" s="41"/>
      <c r="K60" s="41"/>
      <c r="L60" s="42">
        <v>112</v>
      </c>
      <c r="M60" s="43"/>
      <c r="N60" s="43"/>
      <c r="O60" s="44"/>
      <c r="P60" s="42"/>
      <c r="Q60" s="43"/>
      <c r="R60" s="42"/>
      <c r="S60" s="42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2" t="s">
        <v>971</v>
      </c>
      <c r="AG60" s="32">
        <f t="shared" si="2"/>
        <v>25</v>
      </c>
      <c r="AH60" s="32">
        <v>25</v>
      </c>
    </row>
    <row r="61" spans="1:217" s="33" customFormat="1" ht="49.5" x14ac:dyDescent="0.95">
      <c r="A61" s="34">
        <v>7</v>
      </c>
      <c r="B61" s="39" t="s">
        <v>874</v>
      </c>
      <c r="C61" s="34">
        <v>321119</v>
      </c>
      <c r="D61" s="34">
        <v>321263</v>
      </c>
      <c r="E61" s="34"/>
      <c r="F61" s="41">
        <v>7</v>
      </c>
      <c r="G61" s="41">
        <v>12</v>
      </c>
      <c r="H61" s="41">
        <v>13</v>
      </c>
      <c r="I61" s="41">
        <v>17</v>
      </c>
      <c r="J61" s="41"/>
      <c r="K61" s="41"/>
      <c r="L61" s="42">
        <v>19</v>
      </c>
      <c r="M61" s="43"/>
      <c r="N61" s="43"/>
      <c r="O61" s="44"/>
      <c r="P61" s="42"/>
      <c r="Q61" s="43"/>
      <c r="R61" s="42"/>
      <c r="S61" s="42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2" t="s">
        <v>908</v>
      </c>
      <c r="AG61" s="32">
        <f t="shared" si="2"/>
        <v>144</v>
      </c>
      <c r="AH61" s="32">
        <v>144</v>
      </c>
    </row>
    <row r="62" spans="1:217" s="33" customFormat="1" ht="49.5" x14ac:dyDescent="0.95">
      <c r="A62" s="34">
        <v>8</v>
      </c>
      <c r="B62" s="39" t="s">
        <v>875</v>
      </c>
      <c r="C62" s="34">
        <v>321263</v>
      </c>
      <c r="D62" s="34">
        <v>321387</v>
      </c>
      <c r="E62" s="34"/>
      <c r="F62" s="41">
        <v>7</v>
      </c>
      <c r="G62" s="41">
        <v>12</v>
      </c>
      <c r="H62" s="41">
        <v>13</v>
      </c>
      <c r="I62" s="41">
        <v>17</v>
      </c>
      <c r="J62" s="41"/>
      <c r="K62" s="41"/>
      <c r="L62" s="42">
        <v>26</v>
      </c>
      <c r="M62" s="43"/>
      <c r="N62" s="43"/>
      <c r="O62" s="44"/>
      <c r="P62" s="42"/>
      <c r="Q62" s="43"/>
      <c r="R62" s="42"/>
      <c r="S62" s="42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2" t="s">
        <v>912</v>
      </c>
      <c r="AG62" s="32">
        <f t="shared" si="2"/>
        <v>124</v>
      </c>
      <c r="AH62" s="32">
        <v>124</v>
      </c>
    </row>
    <row r="63" spans="1:217" s="33" customFormat="1" ht="49.5" x14ac:dyDescent="0.95">
      <c r="A63" s="34">
        <v>9</v>
      </c>
      <c r="B63" s="39" t="s">
        <v>876</v>
      </c>
      <c r="C63" s="34">
        <v>321387</v>
      </c>
      <c r="D63" s="34">
        <v>321513</v>
      </c>
      <c r="E63" s="34"/>
      <c r="F63" s="41">
        <v>7</v>
      </c>
      <c r="G63" s="41">
        <v>12</v>
      </c>
      <c r="H63" s="41">
        <v>13</v>
      </c>
      <c r="I63" s="41">
        <v>17</v>
      </c>
      <c r="J63" s="41"/>
      <c r="K63" s="41"/>
      <c r="L63" s="42">
        <v>21</v>
      </c>
      <c r="M63" s="43"/>
      <c r="N63" s="43"/>
      <c r="O63" s="44"/>
      <c r="P63" s="42"/>
      <c r="Q63" s="43"/>
      <c r="R63" s="42"/>
      <c r="S63" s="42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2" t="s">
        <v>910</v>
      </c>
      <c r="AG63" s="32">
        <f t="shared" si="2"/>
        <v>126</v>
      </c>
      <c r="AH63" s="32">
        <v>126</v>
      </c>
    </row>
    <row r="64" spans="1:217" s="33" customFormat="1" ht="49.5" x14ac:dyDescent="0.95">
      <c r="A64" s="34">
        <v>10</v>
      </c>
      <c r="B64" s="39" t="s">
        <v>877</v>
      </c>
      <c r="C64" s="34">
        <v>321513</v>
      </c>
      <c r="D64" s="34">
        <v>321645</v>
      </c>
      <c r="E64" s="34"/>
      <c r="F64" s="41">
        <v>7</v>
      </c>
      <c r="G64" s="41">
        <v>12</v>
      </c>
      <c r="H64" s="41">
        <v>13</v>
      </c>
      <c r="I64" s="41">
        <v>17</v>
      </c>
      <c r="J64" s="41"/>
      <c r="K64" s="41"/>
      <c r="L64" s="42">
        <v>13</v>
      </c>
      <c r="M64" s="43"/>
      <c r="N64" s="43"/>
      <c r="O64" s="44"/>
      <c r="P64" s="42"/>
      <c r="Q64" s="43"/>
      <c r="R64" s="42"/>
      <c r="S64" s="42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2" t="s">
        <v>918</v>
      </c>
      <c r="AG64" s="32">
        <f t="shared" si="2"/>
        <v>132</v>
      </c>
      <c r="AH64" s="32">
        <v>132</v>
      </c>
    </row>
    <row r="65" spans="1:34" s="33" customFormat="1" ht="49.5" x14ac:dyDescent="0.95">
      <c r="A65" s="34">
        <v>11</v>
      </c>
      <c r="B65" s="39" t="s">
        <v>878</v>
      </c>
      <c r="C65" s="34">
        <v>321645</v>
      </c>
      <c r="D65" s="34">
        <v>321790</v>
      </c>
      <c r="E65" s="34"/>
      <c r="F65" s="41">
        <v>7</v>
      </c>
      <c r="G65" s="41">
        <v>12</v>
      </c>
      <c r="H65" s="41">
        <v>13</v>
      </c>
      <c r="I65" s="41">
        <v>17</v>
      </c>
      <c r="J65" s="41"/>
      <c r="K65" s="41"/>
      <c r="L65" s="42">
        <v>19</v>
      </c>
      <c r="M65" s="43"/>
      <c r="N65" s="43"/>
      <c r="O65" s="44"/>
      <c r="P65" s="42"/>
      <c r="Q65" s="43"/>
      <c r="R65" s="42"/>
      <c r="S65" s="42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2" t="s">
        <v>908</v>
      </c>
      <c r="AG65" s="32">
        <f t="shared" si="2"/>
        <v>145</v>
      </c>
      <c r="AH65" s="32">
        <v>145</v>
      </c>
    </row>
    <row r="66" spans="1:34" s="33" customFormat="1" ht="49.5" x14ac:dyDescent="0.95">
      <c r="A66" s="34">
        <v>12</v>
      </c>
      <c r="B66" s="25" t="s">
        <v>879</v>
      </c>
      <c r="C66" s="35"/>
      <c r="D66" s="35"/>
      <c r="E66" s="35"/>
      <c r="F66" s="36"/>
      <c r="G66" s="36"/>
      <c r="H66" s="36"/>
      <c r="I66" s="36"/>
      <c r="J66" s="36"/>
      <c r="K66" s="36"/>
      <c r="L66" s="37"/>
      <c r="M66" s="38"/>
      <c r="N66" s="38"/>
      <c r="O66" s="204"/>
      <c r="P66" s="37"/>
      <c r="Q66" s="38"/>
      <c r="R66" s="37"/>
      <c r="S66" s="37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7" t="s">
        <v>100</v>
      </c>
      <c r="AG66" s="32">
        <f t="shared" si="2"/>
        <v>0</v>
      </c>
      <c r="AH66" s="32" t="s">
        <v>213</v>
      </c>
    </row>
    <row r="67" spans="1:34" s="33" customFormat="1" ht="49.5" x14ac:dyDescent="0.95">
      <c r="A67" s="34">
        <v>13</v>
      </c>
      <c r="B67" s="39" t="s">
        <v>880</v>
      </c>
      <c r="C67" s="34">
        <v>321790</v>
      </c>
      <c r="D67" s="34">
        <v>321942</v>
      </c>
      <c r="E67" s="34"/>
      <c r="F67" s="41">
        <v>7</v>
      </c>
      <c r="G67" s="41">
        <v>12</v>
      </c>
      <c r="H67" s="41">
        <v>13</v>
      </c>
      <c r="I67" s="41">
        <v>17</v>
      </c>
      <c r="J67" s="41"/>
      <c r="K67" s="41"/>
      <c r="L67" s="42">
        <v>26</v>
      </c>
      <c r="M67" s="43"/>
      <c r="N67" s="43"/>
      <c r="O67" s="44"/>
      <c r="P67" s="42"/>
      <c r="Q67" s="43"/>
      <c r="R67" s="42"/>
      <c r="S67" s="42"/>
      <c r="T67" s="43"/>
      <c r="U67" s="43"/>
      <c r="V67" s="43"/>
      <c r="W67" s="43"/>
      <c r="X67" s="44"/>
      <c r="Y67" s="43"/>
      <c r="Z67" s="44"/>
      <c r="AA67" s="44"/>
      <c r="AB67" s="43"/>
      <c r="AC67" s="43"/>
      <c r="AD67" s="43"/>
      <c r="AE67" s="43"/>
      <c r="AF67" s="42" t="s">
        <v>912</v>
      </c>
      <c r="AG67" s="32">
        <f t="shared" si="2"/>
        <v>152</v>
      </c>
      <c r="AH67" s="216">
        <v>152</v>
      </c>
    </row>
    <row r="68" spans="1:34" s="33" customFormat="1" ht="49.5" x14ac:dyDescent="0.95">
      <c r="A68" s="34">
        <v>14</v>
      </c>
      <c r="B68" s="39" t="s">
        <v>881</v>
      </c>
      <c r="C68" s="34">
        <v>321942</v>
      </c>
      <c r="D68" s="34">
        <v>322348</v>
      </c>
      <c r="E68" s="34"/>
      <c r="F68" s="41">
        <v>7</v>
      </c>
      <c r="G68" s="41">
        <v>12</v>
      </c>
      <c r="H68" s="41">
        <v>13</v>
      </c>
      <c r="I68" s="41">
        <v>17</v>
      </c>
      <c r="J68" s="41"/>
      <c r="K68" s="41"/>
      <c r="L68" s="42"/>
      <c r="M68" s="43"/>
      <c r="N68" s="43"/>
      <c r="O68" s="44"/>
      <c r="P68" s="42"/>
      <c r="Q68" s="43"/>
      <c r="R68" s="42"/>
      <c r="S68" s="42">
        <v>2</v>
      </c>
      <c r="T68" s="43"/>
      <c r="U68" s="43"/>
      <c r="V68" s="43"/>
      <c r="W68" s="43"/>
      <c r="X68" s="43"/>
      <c r="Y68" s="43"/>
      <c r="Z68" s="43"/>
      <c r="AA68" s="43"/>
      <c r="AB68" s="43"/>
      <c r="AC68" s="43">
        <v>10</v>
      </c>
      <c r="AD68" s="43"/>
      <c r="AE68" s="43"/>
      <c r="AF68" s="42" t="s">
        <v>929</v>
      </c>
      <c r="AG68" s="32">
        <f t="shared" si="2"/>
        <v>406</v>
      </c>
      <c r="AH68" s="32">
        <v>406</v>
      </c>
    </row>
    <row r="69" spans="1:34" s="33" customFormat="1" ht="49.5" x14ac:dyDescent="0.95">
      <c r="A69" s="34">
        <v>15</v>
      </c>
      <c r="B69" s="39" t="s">
        <v>882</v>
      </c>
      <c r="C69" s="34">
        <v>322348</v>
      </c>
      <c r="D69" s="34">
        <v>322639</v>
      </c>
      <c r="E69" s="34"/>
      <c r="F69" s="41">
        <v>7</v>
      </c>
      <c r="G69" s="41">
        <v>12</v>
      </c>
      <c r="H69" s="41">
        <v>13</v>
      </c>
      <c r="I69" s="41">
        <v>17</v>
      </c>
      <c r="J69" s="41"/>
      <c r="K69" s="41"/>
      <c r="L69" s="42">
        <v>2</v>
      </c>
      <c r="M69" s="43">
        <v>8</v>
      </c>
      <c r="N69" s="43"/>
      <c r="O69" s="44"/>
      <c r="P69" s="42"/>
      <c r="Q69" s="43"/>
      <c r="R69" s="42"/>
      <c r="S69" s="42"/>
      <c r="T69" s="43">
        <v>1</v>
      </c>
      <c r="U69" s="43"/>
      <c r="V69" s="43"/>
      <c r="W69" s="43"/>
      <c r="X69" s="43"/>
      <c r="Y69" s="43"/>
      <c r="Z69" s="43"/>
      <c r="AA69" s="43"/>
      <c r="AB69" s="43"/>
      <c r="AC69" s="43">
        <v>5</v>
      </c>
      <c r="AD69" s="43"/>
      <c r="AE69" s="43"/>
      <c r="AF69" s="42" t="s">
        <v>936</v>
      </c>
      <c r="AG69" s="32">
        <f t="shared" si="2"/>
        <v>291</v>
      </c>
      <c r="AH69" s="32">
        <v>291</v>
      </c>
    </row>
    <row r="70" spans="1:34" s="33" customFormat="1" ht="49.5" x14ac:dyDescent="0.95">
      <c r="A70" s="34">
        <v>16</v>
      </c>
      <c r="B70" s="39" t="s">
        <v>883</v>
      </c>
      <c r="C70" s="34">
        <v>322639</v>
      </c>
      <c r="D70" s="34">
        <v>322790</v>
      </c>
      <c r="E70" s="34"/>
      <c r="F70" s="41">
        <v>7</v>
      </c>
      <c r="G70" s="41">
        <v>12</v>
      </c>
      <c r="H70" s="41">
        <v>13</v>
      </c>
      <c r="I70" s="41">
        <v>17</v>
      </c>
      <c r="J70" s="41"/>
      <c r="K70" s="41"/>
      <c r="L70" s="42"/>
      <c r="M70" s="43"/>
      <c r="N70" s="43"/>
      <c r="O70" s="44"/>
      <c r="P70" s="42"/>
      <c r="Q70" s="43"/>
      <c r="R70" s="42"/>
      <c r="S70" s="42"/>
      <c r="T70" s="43"/>
      <c r="U70" s="43"/>
      <c r="V70" s="43"/>
      <c r="W70" s="43">
        <v>5</v>
      </c>
      <c r="X70" s="43">
        <v>5</v>
      </c>
      <c r="Y70" s="43">
        <v>6</v>
      </c>
      <c r="Z70" s="43"/>
      <c r="AA70" s="43"/>
      <c r="AB70" s="43"/>
      <c r="AC70" s="43"/>
      <c r="AD70" s="43"/>
      <c r="AE70" s="43"/>
      <c r="AF70" s="42" t="s">
        <v>919</v>
      </c>
      <c r="AG70" s="32">
        <f t="shared" si="2"/>
        <v>151</v>
      </c>
      <c r="AH70" s="32">
        <v>151</v>
      </c>
    </row>
    <row r="71" spans="1:34" s="33" customFormat="1" ht="49.5" x14ac:dyDescent="0.95">
      <c r="A71" s="34">
        <v>17</v>
      </c>
      <c r="B71" s="39" t="s">
        <v>884</v>
      </c>
      <c r="C71" s="34">
        <v>322790</v>
      </c>
      <c r="D71" s="34">
        <v>322897</v>
      </c>
      <c r="E71" s="34"/>
      <c r="F71" s="41">
        <v>7</v>
      </c>
      <c r="G71" s="41">
        <v>12</v>
      </c>
      <c r="H71" s="41">
        <v>13</v>
      </c>
      <c r="I71" s="41">
        <v>17</v>
      </c>
      <c r="J71" s="41"/>
      <c r="K71" s="41"/>
      <c r="L71" s="42">
        <v>25</v>
      </c>
      <c r="M71" s="43">
        <v>2</v>
      </c>
      <c r="N71" s="43"/>
      <c r="O71" s="44"/>
      <c r="P71" s="42"/>
      <c r="Q71" s="43"/>
      <c r="R71" s="42"/>
      <c r="S71" s="42"/>
      <c r="T71" s="43"/>
      <c r="U71" s="43"/>
      <c r="V71" s="43"/>
      <c r="W71" s="43"/>
      <c r="X71" s="43"/>
      <c r="Y71" s="43">
        <v>1</v>
      </c>
      <c r="Z71" s="43"/>
      <c r="AA71" s="43"/>
      <c r="AB71" s="43"/>
      <c r="AC71" s="43"/>
      <c r="AD71" s="43"/>
      <c r="AE71" s="43"/>
      <c r="AF71" s="42" t="s">
        <v>943</v>
      </c>
      <c r="AG71" s="32">
        <f t="shared" si="2"/>
        <v>107</v>
      </c>
      <c r="AH71" s="32">
        <v>107</v>
      </c>
    </row>
    <row r="72" spans="1:34" s="33" customFormat="1" ht="49.5" x14ac:dyDescent="0.95">
      <c r="A72" s="34">
        <v>18</v>
      </c>
      <c r="B72" s="39" t="s">
        <v>885</v>
      </c>
      <c r="C72" s="34">
        <v>322897</v>
      </c>
      <c r="D72" s="34">
        <v>322931</v>
      </c>
      <c r="E72" s="34"/>
      <c r="F72" s="41">
        <v>7</v>
      </c>
      <c r="G72" s="41">
        <v>12</v>
      </c>
      <c r="H72" s="41">
        <v>13</v>
      </c>
      <c r="I72" s="41">
        <v>17</v>
      </c>
      <c r="J72" s="41"/>
      <c r="K72" s="41"/>
      <c r="L72" s="42">
        <v>50</v>
      </c>
      <c r="M72" s="43"/>
      <c r="N72" s="43"/>
      <c r="O72" s="44"/>
      <c r="P72" s="42"/>
      <c r="Q72" s="43"/>
      <c r="R72" s="42"/>
      <c r="S72" s="42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2" t="s">
        <v>947</v>
      </c>
      <c r="AG72" s="32">
        <f t="shared" si="2"/>
        <v>34</v>
      </c>
      <c r="AH72" s="32">
        <v>34</v>
      </c>
    </row>
    <row r="73" spans="1:34" s="33" customFormat="1" ht="49.5" x14ac:dyDescent="0.95">
      <c r="A73" s="34">
        <v>19</v>
      </c>
      <c r="B73" s="45" t="s">
        <v>886</v>
      </c>
      <c r="C73" s="34">
        <v>322931</v>
      </c>
      <c r="D73" s="40">
        <v>323047</v>
      </c>
      <c r="E73" s="34"/>
      <c r="F73" s="41">
        <v>7</v>
      </c>
      <c r="G73" s="41">
        <v>12</v>
      </c>
      <c r="H73" s="41">
        <v>13</v>
      </c>
      <c r="I73" s="41">
        <v>17</v>
      </c>
      <c r="J73" s="41"/>
      <c r="K73" s="41"/>
      <c r="L73" s="42">
        <v>75</v>
      </c>
      <c r="M73" s="43"/>
      <c r="N73" s="43"/>
      <c r="O73" s="44"/>
      <c r="P73" s="42"/>
      <c r="Q73" s="43"/>
      <c r="R73" s="42"/>
      <c r="S73" s="42"/>
      <c r="T73" s="43"/>
      <c r="U73" s="43"/>
      <c r="V73" s="43">
        <v>2</v>
      </c>
      <c r="W73" s="43"/>
      <c r="X73" s="43"/>
      <c r="Y73" s="43"/>
      <c r="Z73" s="44"/>
      <c r="AA73" s="44"/>
      <c r="AB73" s="43"/>
      <c r="AC73" s="43"/>
      <c r="AD73" s="43"/>
      <c r="AE73" s="43"/>
      <c r="AF73" s="42" t="s">
        <v>950</v>
      </c>
      <c r="AG73" s="32">
        <f t="shared" si="2"/>
        <v>116</v>
      </c>
      <c r="AH73" s="216">
        <v>116</v>
      </c>
    </row>
    <row r="74" spans="1:34" s="33" customFormat="1" ht="49.5" x14ac:dyDescent="0.95">
      <c r="A74" s="34">
        <v>20</v>
      </c>
      <c r="B74" s="39" t="s">
        <v>887</v>
      </c>
      <c r="C74" s="40"/>
      <c r="D74" s="40"/>
      <c r="E74" s="34"/>
      <c r="F74" s="41">
        <v>7</v>
      </c>
      <c r="G74" s="41">
        <v>12</v>
      </c>
      <c r="H74" s="41">
        <v>14</v>
      </c>
      <c r="I74" s="41">
        <v>17</v>
      </c>
      <c r="J74" s="41"/>
      <c r="K74" s="41"/>
      <c r="L74" s="42"/>
      <c r="M74" s="43"/>
      <c r="N74" s="44"/>
      <c r="O74" s="44"/>
      <c r="P74" s="42"/>
      <c r="Q74" s="43"/>
      <c r="R74" s="42"/>
      <c r="S74" s="42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2" t="s">
        <v>951</v>
      </c>
      <c r="AG74" s="32">
        <f t="shared" si="2"/>
        <v>0</v>
      </c>
      <c r="AH74" s="216" t="s">
        <v>387</v>
      </c>
    </row>
    <row r="75" spans="1:34" s="33" customFormat="1" ht="49.5" x14ac:dyDescent="0.95">
      <c r="A75" s="34">
        <v>21</v>
      </c>
      <c r="B75" s="39" t="s">
        <v>888</v>
      </c>
      <c r="C75" s="40"/>
      <c r="D75" s="34"/>
      <c r="E75" s="34"/>
      <c r="F75" s="41">
        <v>7</v>
      </c>
      <c r="G75" s="41">
        <v>12</v>
      </c>
      <c r="H75" s="41">
        <v>14</v>
      </c>
      <c r="I75" s="41">
        <v>17</v>
      </c>
      <c r="J75" s="41"/>
      <c r="K75" s="41"/>
      <c r="L75" s="42"/>
      <c r="M75" s="42"/>
      <c r="N75" s="43"/>
      <c r="O75" s="43"/>
      <c r="P75" s="42"/>
      <c r="Q75" s="43"/>
      <c r="R75" s="42"/>
      <c r="S75" s="42"/>
      <c r="T75" s="43"/>
      <c r="U75" s="43"/>
      <c r="V75" s="43"/>
      <c r="W75" s="43"/>
      <c r="X75" s="43"/>
      <c r="Y75" s="43"/>
      <c r="Z75" s="43"/>
      <c r="AA75" s="43"/>
      <c r="AB75" s="43"/>
      <c r="AC75" s="109"/>
      <c r="AD75" s="43"/>
      <c r="AE75" s="43"/>
      <c r="AF75" s="42" t="s">
        <v>951</v>
      </c>
      <c r="AG75" s="32">
        <f t="shared" si="2"/>
        <v>0</v>
      </c>
      <c r="AH75" s="216" t="s">
        <v>387</v>
      </c>
    </row>
    <row r="76" spans="1:34" s="33" customFormat="1" ht="49.5" x14ac:dyDescent="0.95">
      <c r="A76" s="34">
        <v>22</v>
      </c>
      <c r="B76" s="39" t="s">
        <v>889</v>
      </c>
      <c r="C76" s="34"/>
      <c r="D76" s="34"/>
      <c r="E76" s="34"/>
      <c r="F76" s="41">
        <v>7</v>
      </c>
      <c r="G76" s="41">
        <v>12</v>
      </c>
      <c r="H76" s="41">
        <v>14</v>
      </c>
      <c r="I76" s="41">
        <v>17</v>
      </c>
      <c r="J76" s="41"/>
      <c r="K76" s="41"/>
      <c r="L76" s="42"/>
      <c r="M76" s="43"/>
      <c r="N76" s="43"/>
      <c r="O76" s="44"/>
      <c r="P76" s="42"/>
      <c r="Q76" s="43"/>
      <c r="R76" s="42"/>
      <c r="S76" s="42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2" t="s">
        <v>951</v>
      </c>
      <c r="AG76" s="32">
        <f t="shared" si="2"/>
        <v>0</v>
      </c>
      <c r="AH76" s="216" t="s">
        <v>387</v>
      </c>
    </row>
    <row r="77" spans="1:34" s="33" customFormat="1" ht="49.5" x14ac:dyDescent="0.95">
      <c r="A77" s="34">
        <v>23</v>
      </c>
      <c r="B77" s="198" t="s">
        <v>890</v>
      </c>
      <c r="C77" s="199"/>
      <c r="D77" s="199"/>
      <c r="E77" s="199"/>
      <c r="F77" s="200">
        <v>7</v>
      </c>
      <c r="G77" s="200">
        <v>12</v>
      </c>
      <c r="H77" s="200">
        <v>14</v>
      </c>
      <c r="I77" s="200">
        <v>17</v>
      </c>
      <c r="J77" s="200"/>
      <c r="K77" s="200"/>
      <c r="L77" s="201"/>
      <c r="M77" s="202"/>
      <c r="N77" s="202"/>
      <c r="O77" s="203"/>
      <c r="P77" s="201"/>
      <c r="Q77" s="202"/>
      <c r="R77" s="201"/>
      <c r="S77" s="201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1" t="s">
        <v>107</v>
      </c>
      <c r="AG77" s="32">
        <f t="shared" si="2"/>
        <v>0</v>
      </c>
      <c r="AH77" s="32" t="s">
        <v>214</v>
      </c>
    </row>
    <row r="78" spans="1:34" s="33" customFormat="1" ht="49.5" x14ac:dyDescent="0.95">
      <c r="A78" s="34">
        <v>24</v>
      </c>
      <c r="B78" s="198" t="s">
        <v>891</v>
      </c>
      <c r="C78" s="199"/>
      <c r="D78" s="199"/>
      <c r="E78" s="199"/>
      <c r="F78" s="200">
        <v>7</v>
      </c>
      <c r="G78" s="200">
        <v>12</v>
      </c>
      <c r="H78" s="200">
        <v>14</v>
      </c>
      <c r="I78" s="200">
        <v>17</v>
      </c>
      <c r="J78" s="200"/>
      <c r="K78" s="200"/>
      <c r="L78" s="201"/>
      <c r="M78" s="202"/>
      <c r="N78" s="202"/>
      <c r="O78" s="203"/>
      <c r="P78" s="201"/>
      <c r="Q78" s="202"/>
      <c r="R78" s="201"/>
      <c r="S78" s="201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1" t="s">
        <v>107</v>
      </c>
      <c r="AG78" s="32">
        <f t="shared" si="2"/>
        <v>0</v>
      </c>
      <c r="AH78" s="32" t="s">
        <v>214</v>
      </c>
    </row>
    <row r="79" spans="1:34" s="33" customFormat="1" ht="49.5" x14ac:dyDescent="0.95">
      <c r="A79" s="34">
        <v>25</v>
      </c>
      <c r="B79" s="198" t="s">
        <v>892</v>
      </c>
      <c r="C79" s="199"/>
      <c r="D79" s="199"/>
      <c r="E79" s="199"/>
      <c r="F79" s="200">
        <v>7</v>
      </c>
      <c r="G79" s="200">
        <v>12</v>
      </c>
      <c r="H79" s="200"/>
      <c r="I79" s="200"/>
      <c r="J79" s="200"/>
      <c r="K79" s="200"/>
      <c r="L79" s="201"/>
      <c r="M79" s="202"/>
      <c r="N79" s="202"/>
      <c r="O79" s="203"/>
      <c r="P79" s="201"/>
      <c r="Q79" s="202"/>
      <c r="R79" s="201"/>
      <c r="S79" s="201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1" t="s">
        <v>107</v>
      </c>
      <c r="AG79" s="32">
        <f t="shared" si="2"/>
        <v>0</v>
      </c>
      <c r="AH79" s="32" t="s">
        <v>214</v>
      </c>
    </row>
    <row r="80" spans="1:34" s="33" customFormat="1" ht="49.5" x14ac:dyDescent="0.95">
      <c r="A80" s="34">
        <v>26</v>
      </c>
      <c r="B80" s="25" t="s">
        <v>893</v>
      </c>
      <c r="C80" s="35"/>
      <c r="D80" s="35"/>
      <c r="E80" s="35"/>
      <c r="F80" s="36"/>
      <c r="G80" s="36"/>
      <c r="H80" s="36"/>
      <c r="I80" s="36"/>
      <c r="J80" s="36"/>
      <c r="K80" s="36"/>
      <c r="L80" s="37"/>
      <c r="M80" s="38"/>
      <c r="N80" s="38"/>
      <c r="O80" s="204"/>
      <c r="P80" s="37"/>
      <c r="Q80" s="38"/>
      <c r="R80" s="37"/>
      <c r="S80" s="37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7" t="s">
        <v>100</v>
      </c>
      <c r="AG80" s="32">
        <f t="shared" si="2"/>
        <v>0</v>
      </c>
      <c r="AH80" s="32" t="s">
        <v>213</v>
      </c>
    </row>
    <row r="81" spans="1:217" s="33" customFormat="1" ht="49.5" x14ac:dyDescent="0.95">
      <c r="A81" s="34">
        <v>27</v>
      </c>
      <c r="B81" s="198" t="s">
        <v>894</v>
      </c>
      <c r="C81" s="199"/>
      <c r="D81" s="199"/>
      <c r="E81" s="199"/>
      <c r="F81" s="200">
        <v>7</v>
      </c>
      <c r="G81" s="200">
        <v>12</v>
      </c>
      <c r="H81" s="200">
        <v>13</v>
      </c>
      <c r="I81" s="200">
        <v>17</v>
      </c>
      <c r="J81" s="200"/>
      <c r="K81" s="200"/>
      <c r="L81" s="201"/>
      <c r="M81" s="202"/>
      <c r="N81" s="202"/>
      <c r="O81" s="203"/>
      <c r="P81" s="201"/>
      <c r="Q81" s="202"/>
      <c r="R81" s="201"/>
      <c r="S81" s="201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1" t="s">
        <v>107</v>
      </c>
      <c r="AG81" s="32">
        <f t="shared" si="2"/>
        <v>0</v>
      </c>
      <c r="AH81" s="32" t="s">
        <v>214</v>
      </c>
    </row>
    <row r="82" spans="1:217" s="33" customFormat="1" ht="49.5" x14ac:dyDescent="0.95">
      <c r="A82" s="34">
        <v>26</v>
      </c>
      <c r="B82" s="39" t="s">
        <v>895</v>
      </c>
      <c r="C82" s="40">
        <v>323047</v>
      </c>
      <c r="D82" s="34">
        <v>323099</v>
      </c>
      <c r="E82" s="34"/>
      <c r="F82" s="41">
        <v>7</v>
      </c>
      <c r="G82" s="41">
        <v>12</v>
      </c>
      <c r="H82" s="41">
        <v>13</v>
      </c>
      <c r="I82" s="41">
        <v>17</v>
      </c>
      <c r="J82" s="41"/>
      <c r="K82" s="41"/>
      <c r="L82" s="42"/>
      <c r="M82" s="43"/>
      <c r="N82" s="43"/>
      <c r="O82" s="44"/>
      <c r="P82" s="42"/>
      <c r="Q82" s="43"/>
      <c r="R82" s="42"/>
      <c r="S82" s="42"/>
      <c r="T82" s="43"/>
      <c r="U82" s="43"/>
      <c r="V82" s="43"/>
      <c r="W82" s="43"/>
      <c r="X82" s="43"/>
      <c r="Y82" s="43">
        <v>3</v>
      </c>
      <c r="Z82" s="43"/>
      <c r="AA82" s="43"/>
      <c r="AB82" s="43"/>
      <c r="AC82" s="43"/>
      <c r="AD82" s="43"/>
      <c r="AE82" s="43"/>
      <c r="AF82" s="42" t="s">
        <v>975</v>
      </c>
      <c r="AG82" s="32">
        <f t="shared" si="2"/>
        <v>52</v>
      </c>
      <c r="AH82" s="32">
        <v>52</v>
      </c>
    </row>
    <row r="83" spans="1:217" s="33" customFormat="1" ht="49.5" x14ac:dyDescent="0.95">
      <c r="A83" s="34">
        <v>27</v>
      </c>
      <c r="B83" s="39" t="s">
        <v>896</v>
      </c>
      <c r="C83" s="34">
        <v>323099</v>
      </c>
      <c r="D83" s="34">
        <v>323276</v>
      </c>
      <c r="E83" s="34"/>
      <c r="F83" s="41">
        <v>7</v>
      </c>
      <c r="G83" s="41">
        <v>12</v>
      </c>
      <c r="H83" s="41">
        <v>13</v>
      </c>
      <c r="I83" s="41">
        <v>17</v>
      </c>
      <c r="J83" s="41"/>
      <c r="K83" s="41"/>
      <c r="L83" s="42"/>
      <c r="M83" s="43">
        <v>9</v>
      </c>
      <c r="N83" s="43"/>
      <c r="O83" s="44"/>
      <c r="P83" s="42"/>
      <c r="Q83" s="43"/>
      <c r="R83" s="42"/>
      <c r="S83" s="42"/>
      <c r="T83" s="43"/>
      <c r="U83" s="43"/>
      <c r="V83" s="43"/>
      <c r="W83" s="43"/>
      <c r="X83" s="43">
        <v>6</v>
      </c>
      <c r="Y83" s="43"/>
      <c r="Z83" s="43"/>
      <c r="AA83" s="43"/>
      <c r="AB83" s="43"/>
      <c r="AC83" s="43"/>
      <c r="AD83" s="43"/>
      <c r="AE83" s="43"/>
      <c r="AF83" s="42" t="s">
        <v>899</v>
      </c>
      <c r="AG83" s="32">
        <f t="shared" si="2"/>
        <v>177</v>
      </c>
      <c r="AH83" s="32">
        <v>177</v>
      </c>
    </row>
    <row r="84" spans="1:217" s="33" customFormat="1" ht="50" thickBot="1" x14ac:dyDescent="1">
      <c r="A84" s="34">
        <v>28</v>
      </c>
      <c r="B84" s="39" t="s">
        <v>897</v>
      </c>
      <c r="C84" s="34">
        <v>323276</v>
      </c>
      <c r="D84" s="40">
        <v>323470</v>
      </c>
      <c r="E84" s="34"/>
      <c r="F84" s="41">
        <v>7</v>
      </c>
      <c r="G84" s="41">
        <v>12</v>
      </c>
      <c r="H84" s="41">
        <v>13</v>
      </c>
      <c r="I84" s="41">
        <v>17</v>
      </c>
      <c r="J84" s="41"/>
      <c r="K84" s="41"/>
      <c r="L84" s="42">
        <v>14</v>
      </c>
      <c r="M84" s="43">
        <v>6</v>
      </c>
      <c r="N84" s="43"/>
      <c r="O84" s="43"/>
      <c r="P84" s="42"/>
      <c r="Q84" s="43"/>
      <c r="R84" s="42"/>
      <c r="S84" s="42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2" t="s">
        <v>915</v>
      </c>
      <c r="AG84" s="32">
        <f t="shared" si="2"/>
        <v>194</v>
      </c>
      <c r="AH84" s="216">
        <v>194</v>
      </c>
    </row>
    <row r="85" spans="1:217" s="67" customFormat="1" ht="73.5" customHeight="1" thickTop="1" thickBot="1" x14ac:dyDescent="1">
      <c r="A85" s="317" t="s">
        <v>22</v>
      </c>
      <c r="B85" s="318"/>
      <c r="C85" s="57"/>
      <c r="D85" s="58"/>
      <c r="E85" s="59"/>
      <c r="F85" s="60"/>
      <c r="G85" s="61"/>
      <c r="H85" s="61"/>
      <c r="I85" s="61"/>
      <c r="J85" s="61"/>
      <c r="K85" s="62"/>
      <c r="L85" s="63">
        <f>SUM(L55:L84)</f>
        <v>402</v>
      </c>
      <c r="M85" s="64">
        <f t="shared" ref="M85:AA85" si="3">SUM(M55:M84)</f>
        <v>25</v>
      </c>
      <c r="N85" s="65">
        <f t="shared" si="3"/>
        <v>0</v>
      </c>
      <c r="O85" s="65">
        <f t="shared" si="3"/>
        <v>0</v>
      </c>
      <c r="P85" s="63">
        <f t="shared" si="3"/>
        <v>0</v>
      </c>
      <c r="Q85" s="64">
        <f t="shared" si="3"/>
        <v>0</v>
      </c>
      <c r="R85" s="63">
        <f t="shared" si="3"/>
        <v>0</v>
      </c>
      <c r="S85" s="63">
        <f t="shared" si="3"/>
        <v>2</v>
      </c>
      <c r="T85" s="64">
        <f t="shared" si="3"/>
        <v>1</v>
      </c>
      <c r="U85" s="64">
        <f t="shared" si="3"/>
        <v>0</v>
      </c>
      <c r="V85" s="64">
        <f t="shared" si="3"/>
        <v>2</v>
      </c>
      <c r="W85" s="64">
        <f t="shared" si="3"/>
        <v>5</v>
      </c>
      <c r="X85" s="64">
        <f t="shared" si="3"/>
        <v>11</v>
      </c>
      <c r="Y85" s="64">
        <f t="shared" si="3"/>
        <v>10</v>
      </c>
      <c r="Z85" s="66">
        <f t="shared" si="3"/>
        <v>0</v>
      </c>
      <c r="AA85" s="66">
        <f t="shared" si="3"/>
        <v>0</v>
      </c>
      <c r="AB85" s="64"/>
      <c r="AC85" s="212">
        <f>SUM(AC55:AC84)</f>
        <v>15</v>
      </c>
      <c r="AD85" s="64">
        <f>SUM(AD55:AD84)</f>
        <v>0</v>
      </c>
      <c r="AE85" s="63">
        <f>SUM(AE54:AE84)</f>
        <v>0</v>
      </c>
      <c r="AF85" s="63"/>
      <c r="AG85" s="32"/>
      <c r="AH85" s="216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</row>
    <row r="86" spans="1:217" s="67" customFormat="1" ht="47.25" customHeight="1" thickTop="1" thickBot="1" x14ac:dyDescent="1">
      <c r="A86" s="319"/>
      <c r="B86" s="320"/>
      <c r="C86" s="68"/>
      <c r="D86" s="69"/>
      <c r="E86" s="70"/>
      <c r="F86" s="323"/>
      <c r="G86" s="324"/>
      <c r="H86" s="324"/>
      <c r="I86" s="324"/>
      <c r="J86" s="324"/>
      <c r="K86" s="69"/>
      <c r="L86" s="292" t="s">
        <v>30</v>
      </c>
      <c r="M86" s="294" t="s">
        <v>46</v>
      </c>
      <c r="N86" s="292" t="s">
        <v>168</v>
      </c>
      <c r="O86" s="294" t="s">
        <v>48</v>
      </c>
      <c r="P86" s="294" t="s">
        <v>35</v>
      </c>
      <c r="Q86" s="331" t="s">
        <v>28</v>
      </c>
      <c r="R86" s="294" t="s">
        <v>160</v>
      </c>
      <c r="S86" s="294" t="s">
        <v>57</v>
      </c>
      <c r="T86" s="294" t="s">
        <v>58</v>
      </c>
      <c r="U86" s="294" t="s">
        <v>313</v>
      </c>
      <c r="V86" s="294" t="s">
        <v>333</v>
      </c>
      <c r="W86" s="294" t="s">
        <v>34</v>
      </c>
      <c r="X86" s="292" t="s">
        <v>29</v>
      </c>
      <c r="Y86" s="292" t="s">
        <v>193</v>
      </c>
      <c r="Z86" s="292" t="s">
        <v>33</v>
      </c>
      <c r="AA86" s="294" t="s">
        <v>141</v>
      </c>
      <c r="AB86" s="294" t="s">
        <v>855</v>
      </c>
      <c r="AC86" s="294" t="s">
        <v>866</v>
      </c>
      <c r="AD86" s="294" t="s">
        <v>553</v>
      </c>
      <c r="AE86" s="329"/>
      <c r="AF86" s="294" t="s">
        <v>23</v>
      </c>
      <c r="AG86" s="32"/>
      <c r="AH86" s="216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</row>
    <row r="87" spans="1:217" s="67" customFormat="1" ht="197.25" customHeight="1" thickTop="1" x14ac:dyDescent="0.95">
      <c r="A87" s="319"/>
      <c r="B87" s="320"/>
      <c r="C87" s="68"/>
      <c r="D87" s="69"/>
      <c r="E87" s="70"/>
      <c r="F87" s="71"/>
      <c r="G87" s="325"/>
      <c r="H87" s="325"/>
      <c r="I87" s="325"/>
      <c r="J87" s="325"/>
      <c r="K87" s="70"/>
      <c r="L87" s="293"/>
      <c r="M87" s="295"/>
      <c r="N87" s="293"/>
      <c r="O87" s="295"/>
      <c r="P87" s="295"/>
      <c r="Q87" s="332"/>
      <c r="R87" s="295"/>
      <c r="S87" s="295"/>
      <c r="T87" s="295"/>
      <c r="U87" s="295"/>
      <c r="V87" s="295"/>
      <c r="W87" s="295"/>
      <c r="X87" s="293"/>
      <c r="Y87" s="293"/>
      <c r="Z87" s="293"/>
      <c r="AA87" s="295"/>
      <c r="AB87" s="295"/>
      <c r="AC87" s="295"/>
      <c r="AD87" s="295"/>
      <c r="AE87" s="330"/>
      <c r="AF87" s="295"/>
      <c r="AG87" s="32"/>
      <c r="AH87" s="216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</row>
    <row r="88" spans="1:217" s="67" customFormat="1" ht="49.5" x14ac:dyDescent="0.95">
      <c r="A88" s="321"/>
      <c r="B88" s="322"/>
      <c r="C88" s="72"/>
      <c r="D88" s="73"/>
      <c r="E88" s="74"/>
      <c r="F88" s="326"/>
      <c r="G88" s="327"/>
      <c r="H88" s="327"/>
      <c r="I88" s="327"/>
      <c r="J88" s="327"/>
      <c r="K88" s="328"/>
      <c r="L88" s="75">
        <f>L85*3200</f>
        <v>1286400</v>
      </c>
      <c r="M88" s="76">
        <f>M85*4000</f>
        <v>100000</v>
      </c>
      <c r="N88" s="75">
        <f>N85*5600</f>
        <v>0</v>
      </c>
      <c r="O88" s="77">
        <f>O85*38400</f>
        <v>0</v>
      </c>
      <c r="P88" s="75">
        <f>P85*68000</f>
        <v>0</v>
      </c>
      <c r="Q88" s="78">
        <f>Q85*84000</f>
        <v>0</v>
      </c>
      <c r="R88" s="75">
        <f>R85*76000</f>
        <v>0</v>
      </c>
      <c r="S88" s="76">
        <f>S85*84000</f>
        <v>168000</v>
      </c>
      <c r="T88" s="76">
        <f>T85*80000</f>
        <v>80000</v>
      </c>
      <c r="U88" s="76">
        <f>U85*8000</f>
        <v>0</v>
      </c>
      <c r="V88" s="76">
        <f>V85*7200</f>
        <v>14400</v>
      </c>
      <c r="W88" s="76">
        <f>W85*8800</f>
        <v>44000</v>
      </c>
      <c r="X88" s="79">
        <f>X85*4800</f>
        <v>52800</v>
      </c>
      <c r="Y88" s="79">
        <f>Y85*6400</f>
        <v>64000</v>
      </c>
      <c r="Z88" s="79">
        <f>Z85*6500</f>
        <v>0</v>
      </c>
      <c r="AA88" s="76">
        <f>AA85*6000</f>
        <v>0</v>
      </c>
      <c r="AB88" s="76"/>
      <c r="AC88" s="76">
        <f>2*76000</f>
        <v>152000</v>
      </c>
      <c r="AD88" s="76"/>
      <c r="AE88" s="80"/>
      <c r="AF88" s="75">
        <f>SUM(L88:AD88)</f>
        <v>1961600</v>
      </c>
      <c r="AG88" s="32"/>
      <c r="AH88" s="81"/>
    </row>
    <row r="90" spans="1:217" s="8" customFormat="1" ht="49.5" x14ac:dyDescent="0.95">
      <c r="A90" s="298" t="s">
        <v>0</v>
      </c>
      <c r="B90" s="298"/>
      <c r="C90" s="1" t="s">
        <v>63</v>
      </c>
      <c r="E90" s="1"/>
      <c r="F90" s="1"/>
      <c r="G90" s="1"/>
      <c r="H90" s="1"/>
      <c r="I90" s="1"/>
      <c r="J90" s="1"/>
      <c r="K90" s="1"/>
      <c r="L90" s="2"/>
      <c r="M90" s="3"/>
      <c r="N90" s="4"/>
      <c r="O90" s="5"/>
      <c r="P90" s="2"/>
      <c r="Q90" s="3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5"/>
      <c r="AG90" s="6"/>
      <c r="AH90" s="218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</row>
    <row r="91" spans="1:217" s="8" customFormat="1" ht="50.5" x14ac:dyDescent="0.95">
      <c r="A91" s="298" t="s">
        <v>3</v>
      </c>
      <c r="B91" s="298"/>
      <c r="C91" s="83" t="s">
        <v>64</v>
      </c>
      <c r="E91" s="1"/>
      <c r="F91" s="1"/>
      <c r="G91" s="1"/>
      <c r="H91" s="1"/>
      <c r="I91" s="298" t="s">
        <v>867</v>
      </c>
      <c r="J91" s="298"/>
      <c r="K91" s="298"/>
      <c r="L91" s="298"/>
      <c r="M91" s="298"/>
      <c r="N91" s="298"/>
      <c r="O91" s="298"/>
      <c r="P91" s="298"/>
      <c r="Q91" s="298"/>
      <c r="R91" s="298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6"/>
      <c r="AH91" s="218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</row>
    <row r="92" spans="1:217" s="8" customFormat="1" ht="49.5" x14ac:dyDescent="0.95">
      <c r="A92" s="299" t="s">
        <v>4</v>
      </c>
      <c r="B92" s="299"/>
      <c r="C92" s="333" t="s">
        <v>408</v>
      </c>
      <c r="D92" s="333"/>
      <c r="E92" s="333"/>
      <c r="F92" s="333"/>
      <c r="G92" s="9"/>
      <c r="H92" s="9"/>
      <c r="I92" s="10"/>
      <c r="J92" s="10"/>
      <c r="K92" s="10"/>
      <c r="L92" s="11"/>
      <c r="M92" s="3"/>
      <c r="N92" s="4"/>
      <c r="O92" s="11"/>
      <c r="P92" s="11"/>
      <c r="Q92" s="3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5"/>
      <c r="AG92" s="6"/>
      <c r="AH92" s="218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</row>
    <row r="93" spans="1:217" s="67" customFormat="1" ht="49.5" x14ac:dyDescent="0.95">
      <c r="A93" s="300" t="s">
        <v>5</v>
      </c>
      <c r="B93" s="300" t="s">
        <v>6</v>
      </c>
      <c r="C93" s="303" t="s">
        <v>7</v>
      </c>
      <c r="D93" s="304"/>
      <c r="E93" s="12" t="s">
        <v>8</v>
      </c>
      <c r="F93" s="305" t="s">
        <v>9</v>
      </c>
      <c r="G93" s="306"/>
      <c r="H93" s="306"/>
      <c r="I93" s="306"/>
      <c r="J93" s="306"/>
      <c r="K93" s="307"/>
      <c r="L93" s="308" t="s">
        <v>10</v>
      </c>
      <c r="M93" s="309"/>
      <c r="N93" s="309"/>
      <c r="O93" s="309"/>
      <c r="P93" s="309"/>
      <c r="Q93" s="309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  <c r="AD93" s="309"/>
      <c r="AE93" s="296" t="s">
        <v>11</v>
      </c>
      <c r="AF93" s="296" t="s">
        <v>12</v>
      </c>
      <c r="AG93" s="13"/>
      <c r="AH93" s="216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</row>
    <row r="94" spans="1:217" s="67" customFormat="1" ht="45.75" customHeight="1" x14ac:dyDescent="0.95">
      <c r="A94" s="301"/>
      <c r="B94" s="301"/>
      <c r="C94" s="300" t="s">
        <v>13</v>
      </c>
      <c r="D94" s="300" t="s">
        <v>14</v>
      </c>
      <c r="E94" s="301" t="s">
        <v>15</v>
      </c>
      <c r="F94" s="311" t="s">
        <v>16</v>
      </c>
      <c r="G94" s="312"/>
      <c r="H94" s="312"/>
      <c r="I94" s="312"/>
      <c r="J94" s="312"/>
      <c r="K94" s="313"/>
      <c r="L94" s="296" t="s">
        <v>17</v>
      </c>
      <c r="M94" s="296" t="s">
        <v>45</v>
      </c>
      <c r="N94" s="296" t="s">
        <v>50</v>
      </c>
      <c r="O94" s="296" t="s">
        <v>194</v>
      </c>
      <c r="P94" s="296" t="s">
        <v>18</v>
      </c>
      <c r="Q94" s="316" t="s">
        <v>31</v>
      </c>
      <c r="R94" s="296" t="s">
        <v>54</v>
      </c>
      <c r="S94" s="314" t="s">
        <v>56</v>
      </c>
      <c r="T94" s="314" t="s">
        <v>59</v>
      </c>
      <c r="U94" s="296" t="s">
        <v>312</v>
      </c>
      <c r="V94" s="296" t="s">
        <v>326</v>
      </c>
      <c r="W94" s="296" t="s">
        <v>169</v>
      </c>
      <c r="X94" s="296" t="s">
        <v>803</v>
      </c>
      <c r="Y94" s="296" t="s">
        <v>138</v>
      </c>
      <c r="Z94" s="296" t="s">
        <v>32</v>
      </c>
      <c r="AA94" s="296" t="s">
        <v>139</v>
      </c>
      <c r="AB94" s="296" t="s">
        <v>111</v>
      </c>
      <c r="AC94" s="296" t="s">
        <v>535</v>
      </c>
      <c r="AD94" s="296" t="s">
        <v>66</v>
      </c>
      <c r="AE94" s="310"/>
      <c r="AF94" s="310"/>
      <c r="AG94" s="13"/>
      <c r="AH94" s="216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</row>
    <row r="95" spans="1:217" s="67" customFormat="1" ht="228.75" customHeight="1" x14ac:dyDescent="0.95">
      <c r="A95" s="302"/>
      <c r="B95" s="302"/>
      <c r="C95" s="302"/>
      <c r="D95" s="302"/>
      <c r="E95" s="302"/>
      <c r="F95" s="16" t="s">
        <v>20</v>
      </c>
      <c r="G95" s="16" t="s">
        <v>21</v>
      </c>
      <c r="H95" s="16" t="s">
        <v>20</v>
      </c>
      <c r="I95" s="16" t="s">
        <v>21</v>
      </c>
      <c r="J95" s="16" t="s">
        <v>20</v>
      </c>
      <c r="K95" s="16" t="s">
        <v>21</v>
      </c>
      <c r="L95" s="297"/>
      <c r="M95" s="297"/>
      <c r="N95" s="297"/>
      <c r="O95" s="297"/>
      <c r="P95" s="297"/>
      <c r="Q95" s="316"/>
      <c r="R95" s="297"/>
      <c r="S95" s="315"/>
      <c r="T95" s="315"/>
      <c r="U95" s="297"/>
      <c r="V95" s="297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13"/>
      <c r="AH95" s="216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</row>
    <row r="96" spans="1:217" s="67" customFormat="1" ht="49.5" x14ac:dyDescent="0.95">
      <c r="A96" s="17"/>
      <c r="B96" s="18"/>
      <c r="C96" s="18"/>
      <c r="D96" s="17"/>
      <c r="E96" s="17"/>
      <c r="F96" s="19"/>
      <c r="G96" s="19"/>
      <c r="H96" s="19"/>
      <c r="I96" s="19"/>
      <c r="J96" s="19"/>
      <c r="K96" s="19"/>
      <c r="L96" s="20">
        <v>3200</v>
      </c>
      <c r="M96" s="21">
        <v>6400</v>
      </c>
      <c r="N96" s="20">
        <v>9680</v>
      </c>
      <c r="O96" s="22">
        <v>6400</v>
      </c>
      <c r="P96" s="20">
        <v>68000</v>
      </c>
      <c r="Q96" s="21">
        <v>84000</v>
      </c>
      <c r="R96" s="20">
        <v>76000</v>
      </c>
      <c r="S96" s="21">
        <v>84000</v>
      </c>
      <c r="T96" s="21">
        <v>80000</v>
      </c>
      <c r="U96" s="21">
        <v>8000</v>
      </c>
      <c r="V96" s="21">
        <v>7200</v>
      </c>
      <c r="W96" s="22">
        <v>5600</v>
      </c>
      <c r="X96" s="22">
        <v>4800</v>
      </c>
      <c r="Y96" s="21">
        <v>8000</v>
      </c>
      <c r="Z96" s="22">
        <v>6500</v>
      </c>
      <c r="AA96" s="21">
        <v>6000</v>
      </c>
      <c r="AB96" s="21">
        <v>84000</v>
      </c>
      <c r="AC96" s="21">
        <v>76000</v>
      </c>
      <c r="AD96" s="20">
        <v>76000</v>
      </c>
      <c r="AE96" s="23"/>
      <c r="AF96" s="17"/>
      <c r="AG96" s="13"/>
      <c r="AH96" s="216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</row>
    <row r="97" spans="1:34" s="33" customFormat="1" ht="49.5" x14ac:dyDescent="0.95">
      <c r="A97" s="34">
        <v>1</v>
      </c>
      <c r="B97" s="25" t="s">
        <v>868</v>
      </c>
      <c r="C97" s="35"/>
      <c r="D97" s="35"/>
      <c r="E97" s="35"/>
      <c r="F97" s="36"/>
      <c r="G97" s="36"/>
      <c r="H97" s="36"/>
      <c r="I97" s="36"/>
      <c r="J97" s="36"/>
      <c r="K97" s="36"/>
      <c r="L97" s="37"/>
      <c r="M97" s="38"/>
      <c r="N97" s="38"/>
      <c r="O97" s="204"/>
      <c r="P97" s="37"/>
      <c r="Q97" s="38"/>
      <c r="R97" s="37"/>
      <c r="S97" s="37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7" t="s">
        <v>100</v>
      </c>
      <c r="AG97" s="32">
        <f>D97-C97</f>
        <v>0</v>
      </c>
      <c r="AH97" s="32" t="s">
        <v>213</v>
      </c>
    </row>
    <row r="98" spans="1:34" s="33" customFormat="1" ht="49.5" x14ac:dyDescent="0.95">
      <c r="A98" s="34">
        <v>2</v>
      </c>
      <c r="B98" s="39" t="s">
        <v>869</v>
      </c>
      <c r="C98" s="34">
        <v>170705</v>
      </c>
      <c r="D98" s="34">
        <v>170766</v>
      </c>
      <c r="E98" s="34"/>
      <c r="F98" s="41">
        <v>7</v>
      </c>
      <c r="G98" s="41">
        <v>12</v>
      </c>
      <c r="H98" s="41">
        <v>13</v>
      </c>
      <c r="I98" s="41">
        <v>17</v>
      </c>
      <c r="J98" s="41"/>
      <c r="K98" s="41"/>
      <c r="L98" s="42">
        <v>9</v>
      </c>
      <c r="M98" s="43"/>
      <c r="N98" s="43"/>
      <c r="O98" s="44"/>
      <c r="P98" s="42"/>
      <c r="Q98" s="43"/>
      <c r="R98" s="42"/>
      <c r="S98" s="42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2" t="s">
        <v>498</v>
      </c>
      <c r="AG98" s="32">
        <f t="shared" ref="AG98:AG126" si="4">D98-C98</f>
        <v>61</v>
      </c>
      <c r="AH98" s="32">
        <v>61</v>
      </c>
    </row>
    <row r="99" spans="1:34" s="33" customFormat="1" ht="49.5" x14ac:dyDescent="0.95">
      <c r="A99" s="34">
        <v>3</v>
      </c>
      <c r="B99" s="39" t="s">
        <v>870</v>
      </c>
      <c r="C99" s="34">
        <v>170766</v>
      </c>
      <c r="D99" s="34">
        <v>170890</v>
      </c>
      <c r="E99" s="34"/>
      <c r="F99" s="41">
        <v>7</v>
      </c>
      <c r="G99" s="41">
        <v>12</v>
      </c>
      <c r="H99" s="41">
        <v>13</v>
      </c>
      <c r="I99" s="41">
        <v>17</v>
      </c>
      <c r="J99" s="41"/>
      <c r="K99" s="41"/>
      <c r="L99" s="42">
        <v>15</v>
      </c>
      <c r="M99" s="43"/>
      <c r="N99" s="43"/>
      <c r="O99" s="44"/>
      <c r="P99" s="42"/>
      <c r="Q99" s="43"/>
      <c r="R99" s="42"/>
      <c r="S99" s="42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2" t="s">
        <v>899</v>
      </c>
      <c r="AG99" s="32">
        <f t="shared" si="4"/>
        <v>124</v>
      </c>
      <c r="AH99" s="32">
        <v>124</v>
      </c>
    </row>
    <row r="100" spans="1:34" s="33" customFormat="1" ht="49.5" x14ac:dyDescent="0.95">
      <c r="A100" s="34">
        <v>4</v>
      </c>
      <c r="B100" s="39" t="s">
        <v>871</v>
      </c>
      <c r="C100" s="34">
        <v>170890</v>
      </c>
      <c r="D100" s="34">
        <v>171023</v>
      </c>
      <c r="E100" s="34"/>
      <c r="F100" s="41">
        <v>7</v>
      </c>
      <c r="G100" s="41">
        <v>12</v>
      </c>
      <c r="H100" s="41">
        <v>13</v>
      </c>
      <c r="I100" s="41">
        <v>17</v>
      </c>
      <c r="J100" s="41"/>
      <c r="K100" s="41"/>
      <c r="L100" s="42">
        <v>22</v>
      </c>
      <c r="M100" s="43"/>
      <c r="N100" s="43"/>
      <c r="O100" s="44"/>
      <c r="P100" s="42"/>
      <c r="Q100" s="43"/>
      <c r="R100" s="42"/>
      <c r="S100" s="42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2" t="s">
        <v>902</v>
      </c>
      <c r="AG100" s="32">
        <f t="shared" si="4"/>
        <v>133</v>
      </c>
      <c r="AH100" s="32">
        <v>133</v>
      </c>
    </row>
    <row r="101" spans="1:34" s="33" customFormat="1" ht="49.5" x14ac:dyDescent="0.95">
      <c r="A101" s="34">
        <v>5</v>
      </c>
      <c r="B101" s="25" t="s">
        <v>872</v>
      </c>
      <c r="C101" s="35"/>
      <c r="D101" s="35"/>
      <c r="E101" s="35"/>
      <c r="F101" s="36"/>
      <c r="G101" s="36"/>
      <c r="H101" s="36"/>
      <c r="I101" s="36"/>
      <c r="J101" s="36"/>
      <c r="K101" s="36"/>
      <c r="L101" s="37"/>
      <c r="M101" s="38"/>
      <c r="N101" s="38"/>
      <c r="O101" s="204"/>
      <c r="P101" s="37"/>
      <c r="Q101" s="38"/>
      <c r="R101" s="37"/>
      <c r="S101" s="37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7" t="s">
        <v>100</v>
      </c>
      <c r="AG101" s="32">
        <f t="shared" si="4"/>
        <v>0</v>
      </c>
      <c r="AH101" s="32" t="s">
        <v>213</v>
      </c>
    </row>
    <row r="102" spans="1:34" s="33" customFormat="1" ht="49.5" x14ac:dyDescent="0.95">
      <c r="A102" s="34">
        <v>6</v>
      </c>
      <c r="B102" s="25" t="s">
        <v>873</v>
      </c>
      <c r="C102" s="35">
        <v>171023</v>
      </c>
      <c r="D102" s="35">
        <v>171091</v>
      </c>
      <c r="E102" s="35"/>
      <c r="F102" s="36"/>
      <c r="G102" s="36"/>
      <c r="H102" s="36"/>
      <c r="I102" s="36"/>
      <c r="J102" s="36"/>
      <c r="K102" s="36"/>
      <c r="L102" s="37"/>
      <c r="M102" s="38"/>
      <c r="N102" s="38"/>
      <c r="O102" s="204"/>
      <c r="P102" s="37"/>
      <c r="Q102" s="38"/>
      <c r="R102" s="37"/>
      <c r="S102" s="37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7" t="s">
        <v>100</v>
      </c>
      <c r="AG102" s="32">
        <f t="shared" si="4"/>
        <v>68</v>
      </c>
      <c r="AH102" s="32">
        <v>68</v>
      </c>
    </row>
    <row r="103" spans="1:34" s="33" customFormat="1" ht="49.5" x14ac:dyDescent="0.95">
      <c r="A103" s="34">
        <v>7</v>
      </c>
      <c r="B103" s="39" t="s">
        <v>874</v>
      </c>
      <c r="C103" s="34">
        <v>171091</v>
      </c>
      <c r="D103" s="34">
        <v>171240</v>
      </c>
      <c r="E103" s="34"/>
      <c r="F103" s="41">
        <v>7</v>
      </c>
      <c r="G103" s="41">
        <v>12</v>
      </c>
      <c r="H103" s="41">
        <v>13</v>
      </c>
      <c r="I103" s="41">
        <v>17</v>
      </c>
      <c r="J103" s="41"/>
      <c r="K103" s="41"/>
      <c r="L103" s="42">
        <v>25</v>
      </c>
      <c r="M103" s="43"/>
      <c r="N103" s="43"/>
      <c r="O103" s="44"/>
      <c r="P103" s="42"/>
      <c r="Q103" s="43"/>
      <c r="R103" s="42"/>
      <c r="S103" s="42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2" t="s">
        <v>909</v>
      </c>
      <c r="AG103" s="32">
        <f t="shared" si="4"/>
        <v>149</v>
      </c>
      <c r="AH103" s="32">
        <v>149</v>
      </c>
    </row>
    <row r="104" spans="1:34" s="33" customFormat="1" ht="49.5" x14ac:dyDescent="0.95">
      <c r="A104" s="34">
        <v>8</v>
      </c>
      <c r="B104" s="39" t="s">
        <v>875</v>
      </c>
      <c r="C104" s="34">
        <v>171240</v>
      </c>
      <c r="D104" s="34">
        <v>171341</v>
      </c>
      <c r="E104" s="34"/>
      <c r="F104" s="41">
        <v>7</v>
      </c>
      <c r="G104" s="41">
        <v>12</v>
      </c>
      <c r="H104" s="41">
        <v>13</v>
      </c>
      <c r="I104" s="41">
        <v>17</v>
      </c>
      <c r="J104" s="41"/>
      <c r="K104" s="41"/>
      <c r="L104" s="42">
        <v>22</v>
      </c>
      <c r="M104" s="43"/>
      <c r="N104" s="43"/>
      <c r="O104" s="44"/>
      <c r="P104" s="42"/>
      <c r="Q104" s="43"/>
      <c r="R104" s="42"/>
      <c r="S104" s="42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2" t="s">
        <v>902</v>
      </c>
      <c r="AG104" s="32">
        <f t="shared" si="4"/>
        <v>101</v>
      </c>
      <c r="AH104" s="32">
        <v>101</v>
      </c>
    </row>
    <row r="105" spans="1:34" s="33" customFormat="1" ht="49.5" x14ac:dyDescent="0.95">
      <c r="A105" s="34">
        <v>9</v>
      </c>
      <c r="B105" s="39" t="s">
        <v>876</v>
      </c>
      <c r="C105" s="34">
        <v>171341</v>
      </c>
      <c r="D105" s="34">
        <v>171445</v>
      </c>
      <c r="E105" s="34"/>
      <c r="F105" s="41">
        <v>7</v>
      </c>
      <c r="G105" s="41">
        <v>12</v>
      </c>
      <c r="H105" s="41">
        <v>13</v>
      </c>
      <c r="I105" s="41">
        <v>17</v>
      </c>
      <c r="J105" s="41"/>
      <c r="K105" s="41"/>
      <c r="L105" s="42">
        <v>16</v>
      </c>
      <c r="M105" s="43"/>
      <c r="N105" s="43"/>
      <c r="O105" s="44"/>
      <c r="P105" s="42"/>
      <c r="Q105" s="43"/>
      <c r="R105" s="42"/>
      <c r="S105" s="42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2" t="s">
        <v>919</v>
      </c>
      <c r="AG105" s="32">
        <f t="shared" si="4"/>
        <v>104</v>
      </c>
      <c r="AH105" s="32">
        <v>104</v>
      </c>
    </row>
    <row r="106" spans="1:34" s="33" customFormat="1" ht="49.5" x14ac:dyDescent="0.95">
      <c r="A106" s="34">
        <v>10</v>
      </c>
      <c r="B106" s="39" t="s">
        <v>877</v>
      </c>
      <c r="C106" s="34">
        <v>171445</v>
      </c>
      <c r="D106" s="34">
        <v>171566</v>
      </c>
      <c r="E106" s="34"/>
      <c r="F106" s="41">
        <v>7</v>
      </c>
      <c r="G106" s="41">
        <v>12</v>
      </c>
      <c r="H106" s="41">
        <v>13</v>
      </c>
      <c r="I106" s="41">
        <v>17</v>
      </c>
      <c r="J106" s="41"/>
      <c r="K106" s="41"/>
      <c r="L106" s="42">
        <v>16</v>
      </c>
      <c r="M106" s="43"/>
      <c r="N106" s="43"/>
      <c r="O106" s="44"/>
      <c r="P106" s="42"/>
      <c r="Q106" s="43"/>
      <c r="R106" s="42"/>
      <c r="S106" s="42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2" t="s">
        <v>919</v>
      </c>
      <c r="AG106" s="32">
        <f t="shared" si="4"/>
        <v>121</v>
      </c>
      <c r="AH106" s="32">
        <v>121</v>
      </c>
    </row>
    <row r="107" spans="1:34" s="33" customFormat="1" ht="99" x14ac:dyDescent="0.95">
      <c r="A107" s="34">
        <v>11</v>
      </c>
      <c r="B107" s="39" t="s">
        <v>878</v>
      </c>
      <c r="C107" s="34">
        <v>171566</v>
      </c>
      <c r="D107" s="34">
        <v>171734</v>
      </c>
      <c r="E107" s="34"/>
      <c r="F107" s="41">
        <v>7</v>
      </c>
      <c r="G107" s="41">
        <v>12</v>
      </c>
      <c r="H107" s="41">
        <v>13</v>
      </c>
      <c r="I107" s="41">
        <v>17</v>
      </c>
      <c r="J107" s="41"/>
      <c r="K107" s="41"/>
      <c r="L107" s="42">
        <v>13</v>
      </c>
      <c r="M107" s="43"/>
      <c r="N107" s="43"/>
      <c r="O107" s="44"/>
      <c r="P107" s="42"/>
      <c r="Q107" s="43"/>
      <c r="R107" s="42"/>
      <c r="S107" s="42"/>
      <c r="T107" s="43"/>
      <c r="U107" s="43"/>
      <c r="V107" s="43"/>
      <c r="W107" s="43"/>
      <c r="X107" s="43"/>
      <c r="Y107" s="43"/>
      <c r="Z107" s="44">
        <v>10.51</v>
      </c>
      <c r="AA107" s="43"/>
      <c r="AB107" s="43"/>
      <c r="AC107" s="43"/>
      <c r="AD107" s="43"/>
      <c r="AE107" s="43"/>
      <c r="AF107" s="42" t="s">
        <v>973</v>
      </c>
      <c r="AG107" s="32">
        <f t="shared" si="4"/>
        <v>168</v>
      </c>
      <c r="AH107" s="32">
        <v>168</v>
      </c>
    </row>
    <row r="108" spans="1:34" s="33" customFormat="1" ht="49.5" x14ac:dyDescent="0.95">
      <c r="A108" s="34">
        <v>12</v>
      </c>
      <c r="B108" s="25" t="s">
        <v>879</v>
      </c>
      <c r="C108" s="35"/>
      <c r="D108" s="35"/>
      <c r="E108" s="35"/>
      <c r="F108" s="36"/>
      <c r="G108" s="36"/>
      <c r="H108" s="36"/>
      <c r="I108" s="36"/>
      <c r="J108" s="36"/>
      <c r="K108" s="36"/>
      <c r="L108" s="37"/>
      <c r="M108" s="38"/>
      <c r="N108" s="38"/>
      <c r="O108" s="204"/>
      <c r="P108" s="37"/>
      <c r="Q108" s="38"/>
      <c r="R108" s="37"/>
      <c r="S108" s="37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7" t="s">
        <v>100</v>
      </c>
      <c r="AG108" s="32">
        <f t="shared" si="4"/>
        <v>0</v>
      </c>
      <c r="AH108" s="32" t="s">
        <v>213</v>
      </c>
    </row>
    <row r="109" spans="1:34" s="33" customFormat="1" ht="49.5" x14ac:dyDescent="0.95">
      <c r="A109" s="34">
        <v>13</v>
      </c>
      <c r="B109" s="39" t="s">
        <v>880</v>
      </c>
      <c r="C109" s="34">
        <v>171734</v>
      </c>
      <c r="D109" s="34">
        <v>171894</v>
      </c>
      <c r="E109" s="34"/>
      <c r="F109" s="41">
        <v>7</v>
      </c>
      <c r="G109" s="41">
        <v>12</v>
      </c>
      <c r="H109" s="41">
        <v>13</v>
      </c>
      <c r="I109" s="41">
        <v>17</v>
      </c>
      <c r="J109" s="41"/>
      <c r="K109" s="41"/>
      <c r="L109" s="42">
        <v>27</v>
      </c>
      <c r="M109" s="43"/>
      <c r="N109" s="43"/>
      <c r="O109" s="44"/>
      <c r="P109" s="42"/>
      <c r="Q109" s="43"/>
      <c r="R109" s="42"/>
      <c r="S109" s="42"/>
      <c r="T109" s="43"/>
      <c r="U109" s="43"/>
      <c r="V109" s="43"/>
      <c r="W109" s="43"/>
      <c r="X109" s="44"/>
      <c r="Y109" s="43"/>
      <c r="Z109" s="44"/>
      <c r="AA109" s="44"/>
      <c r="AB109" s="43"/>
      <c r="AC109" s="43"/>
      <c r="AD109" s="43"/>
      <c r="AE109" s="43"/>
      <c r="AF109" s="42" t="s">
        <v>927</v>
      </c>
      <c r="AG109" s="32">
        <f t="shared" si="4"/>
        <v>160</v>
      </c>
      <c r="AH109" s="216">
        <v>160</v>
      </c>
    </row>
    <row r="110" spans="1:34" s="33" customFormat="1" ht="49.5" x14ac:dyDescent="0.95">
      <c r="A110" s="34">
        <v>14</v>
      </c>
      <c r="B110" s="39" t="s">
        <v>881</v>
      </c>
      <c r="C110" s="34">
        <v>171894</v>
      </c>
      <c r="D110" s="34">
        <v>172294</v>
      </c>
      <c r="E110" s="34"/>
      <c r="F110" s="41">
        <v>7</v>
      </c>
      <c r="G110" s="41">
        <v>12</v>
      </c>
      <c r="H110" s="41">
        <v>13</v>
      </c>
      <c r="I110" s="41">
        <v>17</v>
      </c>
      <c r="J110" s="41"/>
      <c r="K110" s="41"/>
      <c r="L110" s="42"/>
      <c r="M110" s="43"/>
      <c r="N110" s="43"/>
      <c r="O110" s="44"/>
      <c r="P110" s="42"/>
      <c r="Q110" s="43"/>
      <c r="R110" s="42"/>
      <c r="S110" s="42">
        <v>1</v>
      </c>
      <c r="T110" s="43">
        <v>1</v>
      </c>
      <c r="U110" s="43"/>
      <c r="V110" s="43"/>
      <c r="W110" s="43"/>
      <c r="X110" s="43"/>
      <c r="Y110" s="43"/>
      <c r="Z110" s="43"/>
      <c r="AA110" s="43"/>
      <c r="AB110" s="43">
        <v>5</v>
      </c>
      <c r="AC110" s="43">
        <v>5</v>
      </c>
      <c r="AD110" s="43"/>
      <c r="AE110" s="43"/>
      <c r="AF110" s="42" t="s">
        <v>930</v>
      </c>
      <c r="AG110" s="32">
        <f t="shared" si="4"/>
        <v>400</v>
      </c>
      <c r="AH110" s="32">
        <v>400</v>
      </c>
    </row>
    <row r="111" spans="1:34" s="33" customFormat="1" ht="49.5" x14ac:dyDescent="0.95">
      <c r="A111" s="34">
        <v>15</v>
      </c>
      <c r="B111" s="39" t="s">
        <v>882</v>
      </c>
      <c r="C111" s="34">
        <v>172294</v>
      </c>
      <c r="D111" s="34">
        <v>172521</v>
      </c>
      <c r="E111" s="34"/>
      <c r="F111" s="41">
        <v>7</v>
      </c>
      <c r="G111" s="41">
        <v>12</v>
      </c>
      <c r="H111" s="41">
        <v>13</v>
      </c>
      <c r="I111" s="41">
        <v>17</v>
      </c>
      <c r="J111" s="41"/>
      <c r="K111" s="41"/>
      <c r="L111" s="42"/>
      <c r="M111" s="43">
        <v>10</v>
      </c>
      <c r="N111" s="43"/>
      <c r="O111" s="44"/>
      <c r="P111" s="42"/>
      <c r="Q111" s="43"/>
      <c r="R111" s="42"/>
      <c r="S111" s="42">
        <v>1</v>
      </c>
      <c r="T111" s="43"/>
      <c r="U111" s="43"/>
      <c r="V111" s="43"/>
      <c r="W111" s="43"/>
      <c r="X111" s="43"/>
      <c r="Y111" s="43"/>
      <c r="Z111" s="43"/>
      <c r="AA111" s="43"/>
      <c r="AB111" s="43"/>
      <c r="AC111" s="211">
        <v>7.5</v>
      </c>
      <c r="AD111" s="43"/>
      <c r="AE111" s="43"/>
      <c r="AF111" s="42" t="s">
        <v>937</v>
      </c>
      <c r="AG111" s="32">
        <f t="shared" si="4"/>
        <v>227</v>
      </c>
      <c r="AH111" s="32">
        <v>227</v>
      </c>
    </row>
    <row r="112" spans="1:34" s="33" customFormat="1" ht="49.5" x14ac:dyDescent="0.95">
      <c r="A112" s="34">
        <v>16</v>
      </c>
      <c r="B112" s="39" t="s">
        <v>883</v>
      </c>
      <c r="C112" s="34">
        <v>172521</v>
      </c>
      <c r="D112" s="34">
        <v>172717</v>
      </c>
      <c r="E112" s="34"/>
      <c r="F112" s="41">
        <v>7</v>
      </c>
      <c r="G112" s="41">
        <v>12</v>
      </c>
      <c r="H112" s="41">
        <v>13</v>
      </c>
      <c r="I112" s="41">
        <v>17</v>
      </c>
      <c r="J112" s="41"/>
      <c r="K112" s="41"/>
      <c r="L112" s="42"/>
      <c r="M112" s="43"/>
      <c r="N112" s="43">
        <v>4</v>
      </c>
      <c r="O112" s="43">
        <v>7</v>
      </c>
      <c r="P112" s="42"/>
      <c r="Q112" s="43"/>
      <c r="R112" s="42"/>
      <c r="S112" s="42"/>
      <c r="T112" s="43"/>
      <c r="U112" s="43"/>
      <c r="V112" s="43"/>
      <c r="W112" s="43"/>
      <c r="X112" s="43">
        <v>3</v>
      </c>
      <c r="Y112" s="43"/>
      <c r="Z112" s="43"/>
      <c r="AA112" s="43"/>
      <c r="AB112" s="43"/>
      <c r="AC112" s="43"/>
      <c r="AD112" s="43"/>
      <c r="AE112" s="43"/>
      <c r="AF112" s="42" t="s">
        <v>922</v>
      </c>
      <c r="AG112" s="32">
        <f t="shared" si="4"/>
        <v>196</v>
      </c>
      <c r="AH112" s="32">
        <v>196</v>
      </c>
    </row>
    <row r="113" spans="1:217" s="33" customFormat="1" ht="49.5" x14ac:dyDescent="0.95">
      <c r="A113" s="34">
        <v>17</v>
      </c>
      <c r="B113" s="39" t="s">
        <v>884</v>
      </c>
      <c r="C113" s="34">
        <v>172717</v>
      </c>
      <c r="D113" s="34">
        <v>172759</v>
      </c>
      <c r="E113" s="34"/>
      <c r="F113" s="41">
        <v>7</v>
      </c>
      <c r="G113" s="41">
        <v>12</v>
      </c>
      <c r="H113" s="41">
        <v>13</v>
      </c>
      <c r="I113" s="41">
        <v>17</v>
      </c>
      <c r="J113" s="41"/>
      <c r="K113" s="41"/>
      <c r="L113" s="42">
        <v>80</v>
      </c>
      <c r="M113" s="43"/>
      <c r="N113" s="43"/>
      <c r="O113" s="44"/>
      <c r="P113" s="42"/>
      <c r="Q113" s="43"/>
      <c r="R113" s="42"/>
      <c r="S113" s="42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2" t="s">
        <v>944</v>
      </c>
      <c r="AG113" s="32">
        <f t="shared" si="4"/>
        <v>42</v>
      </c>
      <c r="AH113" s="32">
        <v>42</v>
      </c>
    </row>
    <row r="114" spans="1:217" s="33" customFormat="1" ht="49.5" x14ac:dyDescent="0.95">
      <c r="A114" s="34">
        <v>18</v>
      </c>
      <c r="B114" s="39" t="s">
        <v>885</v>
      </c>
      <c r="C114" s="34">
        <v>172759</v>
      </c>
      <c r="D114" s="34">
        <v>172906</v>
      </c>
      <c r="E114" s="34"/>
      <c r="F114" s="41">
        <v>7</v>
      </c>
      <c r="G114" s="41">
        <v>12</v>
      </c>
      <c r="H114" s="41">
        <v>13</v>
      </c>
      <c r="I114" s="41">
        <v>17</v>
      </c>
      <c r="J114" s="41"/>
      <c r="K114" s="41"/>
      <c r="L114" s="42">
        <v>29</v>
      </c>
      <c r="M114" s="43"/>
      <c r="N114" s="43"/>
      <c r="O114" s="44"/>
      <c r="P114" s="42"/>
      <c r="Q114" s="43"/>
      <c r="R114" s="42"/>
      <c r="S114" s="42"/>
      <c r="T114" s="43"/>
      <c r="U114" s="43">
        <v>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2" t="s">
        <v>946</v>
      </c>
      <c r="AG114" s="32">
        <f t="shared" si="4"/>
        <v>147</v>
      </c>
      <c r="AH114" s="32">
        <v>147</v>
      </c>
    </row>
    <row r="115" spans="1:217" s="33" customFormat="1" ht="49.5" x14ac:dyDescent="0.95">
      <c r="A115" s="34">
        <v>19</v>
      </c>
      <c r="B115" s="45" t="s">
        <v>886</v>
      </c>
      <c r="C115" s="34">
        <v>172906</v>
      </c>
      <c r="D115" s="40">
        <v>173033</v>
      </c>
      <c r="E115" s="34"/>
      <c r="F115" s="41">
        <v>7</v>
      </c>
      <c r="G115" s="41">
        <v>12</v>
      </c>
      <c r="H115" s="41">
        <v>13</v>
      </c>
      <c r="I115" s="41">
        <v>17</v>
      </c>
      <c r="J115" s="41"/>
      <c r="K115" s="41"/>
      <c r="L115" s="42">
        <v>75</v>
      </c>
      <c r="M115" s="43"/>
      <c r="N115" s="43"/>
      <c r="O115" s="44"/>
      <c r="P115" s="42"/>
      <c r="Q115" s="43"/>
      <c r="R115" s="42"/>
      <c r="S115" s="42"/>
      <c r="T115" s="43"/>
      <c r="U115" s="43"/>
      <c r="V115" s="43">
        <v>2</v>
      </c>
      <c r="W115" s="43"/>
      <c r="X115" s="43"/>
      <c r="Y115" s="43"/>
      <c r="Z115" s="44"/>
      <c r="AA115" s="44"/>
      <c r="AB115" s="43"/>
      <c r="AC115" s="43"/>
      <c r="AD115" s="43"/>
      <c r="AE115" s="43"/>
      <c r="AF115" s="42" t="s">
        <v>950</v>
      </c>
      <c r="AG115" s="32">
        <f t="shared" si="4"/>
        <v>127</v>
      </c>
      <c r="AH115" s="216">
        <v>127</v>
      </c>
    </row>
    <row r="116" spans="1:217" s="33" customFormat="1" ht="49.5" x14ac:dyDescent="0.95">
      <c r="A116" s="34">
        <v>20</v>
      </c>
      <c r="B116" s="39" t="s">
        <v>887</v>
      </c>
      <c r="C116" s="40"/>
      <c r="D116" s="40"/>
      <c r="E116" s="34"/>
      <c r="F116" s="41">
        <v>7</v>
      </c>
      <c r="G116" s="41">
        <v>12</v>
      </c>
      <c r="H116" s="41">
        <v>14</v>
      </c>
      <c r="I116" s="41">
        <v>17</v>
      </c>
      <c r="J116" s="41"/>
      <c r="K116" s="41"/>
      <c r="L116" s="42"/>
      <c r="M116" s="43"/>
      <c r="N116" s="44"/>
      <c r="O116" s="44"/>
      <c r="P116" s="42"/>
      <c r="Q116" s="43"/>
      <c r="R116" s="42"/>
      <c r="S116" s="42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2" t="s">
        <v>951</v>
      </c>
      <c r="AG116" s="32">
        <f t="shared" si="4"/>
        <v>0</v>
      </c>
      <c r="AH116" s="216" t="s">
        <v>387</v>
      </c>
    </row>
    <row r="117" spans="1:217" s="33" customFormat="1" ht="49.5" x14ac:dyDescent="0.95">
      <c r="A117" s="34">
        <v>21</v>
      </c>
      <c r="B117" s="39" t="s">
        <v>888</v>
      </c>
      <c r="C117" s="40"/>
      <c r="D117" s="34"/>
      <c r="E117" s="34"/>
      <c r="F117" s="41">
        <v>7</v>
      </c>
      <c r="G117" s="41">
        <v>12</v>
      </c>
      <c r="H117" s="41">
        <v>14</v>
      </c>
      <c r="I117" s="41">
        <v>17</v>
      </c>
      <c r="J117" s="41"/>
      <c r="K117" s="41"/>
      <c r="L117" s="42"/>
      <c r="M117" s="42"/>
      <c r="N117" s="43"/>
      <c r="O117" s="43"/>
      <c r="P117" s="42"/>
      <c r="Q117" s="43"/>
      <c r="R117" s="42"/>
      <c r="S117" s="42"/>
      <c r="T117" s="43"/>
      <c r="U117" s="43"/>
      <c r="V117" s="43"/>
      <c r="W117" s="43"/>
      <c r="X117" s="43"/>
      <c r="Y117" s="43"/>
      <c r="Z117" s="43"/>
      <c r="AA117" s="43"/>
      <c r="AB117" s="43"/>
      <c r="AC117" s="109"/>
      <c r="AD117" s="43"/>
      <c r="AE117" s="43"/>
      <c r="AF117" s="42" t="s">
        <v>951</v>
      </c>
      <c r="AG117" s="32">
        <f t="shared" si="4"/>
        <v>0</v>
      </c>
      <c r="AH117" s="216" t="s">
        <v>387</v>
      </c>
    </row>
    <row r="118" spans="1:217" s="33" customFormat="1" ht="49.5" x14ac:dyDescent="0.95">
      <c r="A118" s="34">
        <v>22</v>
      </c>
      <c r="B118" s="39" t="s">
        <v>889</v>
      </c>
      <c r="C118" s="34"/>
      <c r="D118" s="34"/>
      <c r="E118" s="34"/>
      <c r="F118" s="41">
        <v>7</v>
      </c>
      <c r="G118" s="41">
        <v>12</v>
      </c>
      <c r="H118" s="41">
        <v>14</v>
      </c>
      <c r="I118" s="41">
        <v>17</v>
      </c>
      <c r="J118" s="41"/>
      <c r="K118" s="41"/>
      <c r="L118" s="42"/>
      <c r="M118" s="43"/>
      <c r="N118" s="43"/>
      <c r="O118" s="44"/>
      <c r="P118" s="42"/>
      <c r="Q118" s="43"/>
      <c r="R118" s="42"/>
      <c r="S118" s="42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2" t="s">
        <v>951</v>
      </c>
      <c r="AG118" s="32">
        <f t="shared" si="4"/>
        <v>0</v>
      </c>
      <c r="AH118" s="32" t="s">
        <v>387</v>
      </c>
    </row>
    <row r="119" spans="1:217" s="33" customFormat="1" ht="49.5" x14ac:dyDescent="0.95">
      <c r="A119" s="34">
        <v>23</v>
      </c>
      <c r="B119" s="39" t="s">
        <v>890</v>
      </c>
      <c r="C119" s="40">
        <v>173033</v>
      </c>
      <c r="D119" s="34">
        <v>173186</v>
      </c>
      <c r="E119" s="34"/>
      <c r="F119" s="41">
        <v>7</v>
      </c>
      <c r="G119" s="41">
        <v>12</v>
      </c>
      <c r="H119" s="41">
        <v>13</v>
      </c>
      <c r="I119" s="41">
        <v>17</v>
      </c>
      <c r="J119" s="41"/>
      <c r="K119" s="41"/>
      <c r="L119" s="42"/>
      <c r="M119" s="43">
        <v>7</v>
      </c>
      <c r="N119" s="43"/>
      <c r="O119" s="44"/>
      <c r="P119" s="42"/>
      <c r="Q119" s="43"/>
      <c r="R119" s="42"/>
      <c r="S119" s="42"/>
      <c r="T119" s="43"/>
      <c r="U119" s="43"/>
      <c r="V119" s="43"/>
      <c r="W119" s="43"/>
      <c r="X119" s="43">
        <v>6</v>
      </c>
      <c r="Y119" s="43"/>
      <c r="Z119" s="43"/>
      <c r="AA119" s="43"/>
      <c r="AB119" s="43"/>
      <c r="AC119" s="43"/>
      <c r="AD119" s="43"/>
      <c r="AE119" s="43"/>
      <c r="AF119" s="42" t="s">
        <v>918</v>
      </c>
      <c r="AG119" s="32">
        <f t="shared" si="4"/>
        <v>153</v>
      </c>
      <c r="AH119" s="32">
        <v>153</v>
      </c>
    </row>
    <row r="120" spans="1:217" s="33" customFormat="1" ht="49.5" x14ac:dyDescent="0.95">
      <c r="A120" s="34">
        <v>24</v>
      </c>
      <c r="B120" s="39" t="s">
        <v>891</v>
      </c>
      <c r="C120" s="34">
        <v>173186</v>
      </c>
      <c r="D120" s="40">
        <v>173392</v>
      </c>
      <c r="E120" s="34"/>
      <c r="F120" s="41">
        <v>7</v>
      </c>
      <c r="G120" s="41">
        <v>12</v>
      </c>
      <c r="H120" s="41">
        <v>14</v>
      </c>
      <c r="I120" s="41">
        <v>17</v>
      </c>
      <c r="J120" s="41"/>
      <c r="K120" s="41"/>
      <c r="L120" s="42"/>
      <c r="M120" s="43"/>
      <c r="N120" s="44"/>
      <c r="O120" s="44"/>
      <c r="P120" s="42"/>
      <c r="Q120" s="43"/>
      <c r="R120" s="42"/>
      <c r="S120" s="42">
        <v>1</v>
      </c>
      <c r="T120" s="43"/>
      <c r="U120" s="43"/>
      <c r="V120" s="43"/>
      <c r="W120" s="43"/>
      <c r="X120" s="44"/>
      <c r="Y120" s="44"/>
      <c r="Z120" s="44"/>
      <c r="AA120" s="43"/>
      <c r="AB120" s="43"/>
      <c r="AC120" s="43"/>
      <c r="AD120" s="43"/>
      <c r="AE120" s="43"/>
      <c r="AF120" s="42" t="s">
        <v>961</v>
      </c>
      <c r="AG120" s="32">
        <f t="shared" si="4"/>
        <v>206</v>
      </c>
      <c r="AH120" s="216">
        <v>206</v>
      </c>
    </row>
    <row r="121" spans="1:217" s="33" customFormat="1" ht="49.5" x14ac:dyDescent="0.95">
      <c r="A121" s="34">
        <v>25</v>
      </c>
      <c r="B121" s="39" t="s">
        <v>892</v>
      </c>
      <c r="C121" s="40">
        <v>173392</v>
      </c>
      <c r="D121" s="34">
        <v>173594</v>
      </c>
      <c r="E121" s="34"/>
      <c r="F121" s="41">
        <v>7</v>
      </c>
      <c r="G121" s="41">
        <v>12</v>
      </c>
      <c r="H121" s="41">
        <v>13</v>
      </c>
      <c r="I121" s="41">
        <v>17</v>
      </c>
      <c r="J121" s="41"/>
      <c r="K121" s="41"/>
      <c r="L121" s="42"/>
      <c r="M121" s="43"/>
      <c r="N121" s="43"/>
      <c r="O121" s="44"/>
      <c r="P121" s="42"/>
      <c r="Q121" s="43"/>
      <c r="R121" s="42"/>
      <c r="S121" s="42">
        <v>1</v>
      </c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2" t="s">
        <v>956</v>
      </c>
      <c r="AG121" s="32">
        <f t="shared" si="4"/>
        <v>202</v>
      </c>
      <c r="AH121" s="32">
        <v>202</v>
      </c>
    </row>
    <row r="122" spans="1:217" s="33" customFormat="1" ht="49.5" x14ac:dyDescent="0.95">
      <c r="A122" s="34">
        <v>26</v>
      </c>
      <c r="B122" s="25" t="s">
        <v>893</v>
      </c>
      <c r="C122" s="35"/>
      <c r="D122" s="35"/>
      <c r="E122" s="35"/>
      <c r="F122" s="36"/>
      <c r="G122" s="36"/>
      <c r="H122" s="36"/>
      <c r="I122" s="36"/>
      <c r="J122" s="36"/>
      <c r="K122" s="36"/>
      <c r="L122" s="37"/>
      <c r="M122" s="38"/>
      <c r="N122" s="38"/>
      <c r="O122" s="204"/>
      <c r="P122" s="37"/>
      <c r="Q122" s="38"/>
      <c r="R122" s="37"/>
      <c r="S122" s="37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7" t="s">
        <v>100</v>
      </c>
      <c r="AG122" s="32">
        <f t="shared" si="4"/>
        <v>0</v>
      </c>
      <c r="AH122" s="32" t="s">
        <v>213</v>
      </c>
    </row>
    <row r="123" spans="1:217" s="33" customFormat="1" ht="49.5" x14ac:dyDescent="0.95">
      <c r="A123" s="34">
        <v>27</v>
      </c>
      <c r="B123" s="39" t="s">
        <v>894</v>
      </c>
      <c r="C123" s="34"/>
      <c r="D123" s="34"/>
      <c r="E123" s="34"/>
      <c r="F123" s="41">
        <v>7</v>
      </c>
      <c r="G123" s="41">
        <v>12</v>
      </c>
      <c r="H123" s="41">
        <v>14</v>
      </c>
      <c r="I123" s="41">
        <v>17</v>
      </c>
      <c r="J123" s="41"/>
      <c r="K123" s="41"/>
      <c r="L123" s="42"/>
      <c r="M123" s="43"/>
      <c r="N123" s="43"/>
      <c r="O123" s="44"/>
      <c r="P123" s="42"/>
      <c r="Q123" s="43"/>
      <c r="R123" s="42"/>
      <c r="S123" s="42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2" t="s">
        <v>951</v>
      </c>
      <c r="AG123" s="32">
        <f t="shared" si="4"/>
        <v>0</v>
      </c>
      <c r="AH123" s="32" t="s">
        <v>387</v>
      </c>
    </row>
    <row r="124" spans="1:217" s="33" customFormat="1" ht="49.5" x14ac:dyDescent="0.95">
      <c r="A124" s="34">
        <v>26</v>
      </c>
      <c r="B124" s="39" t="s">
        <v>895</v>
      </c>
      <c r="C124" s="34">
        <v>173594</v>
      </c>
      <c r="D124" s="34">
        <v>173672</v>
      </c>
      <c r="E124" s="34"/>
      <c r="F124" s="41">
        <v>7</v>
      </c>
      <c r="G124" s="41">
        <v>12</v>
      </c>
      <c r="H124" s="41">
        <v>13</v>
      </c>
      <c r="I124" s="41">
        <v>17</v>
      </c>
      <c r="J124" s="41"/>
      <c r="K124" s="41"/>
      <c r="L124" s="42"/>
      <c r="M124" s="43"/>
      <c r="N124" s="43"/>
      <c r="O124" s="43">
        <v>5</v>
      </c>
      <c r="P124" s="42"/>
      <c r="Q124" s="43"/>
      <c r="R124" s="42"/>
      <c r="S124" s="42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2" t="s">
        <v>976</v>
      </c>
      <c r="AG124" s="32">
        <f t="shared" si="4"/>
        <v>78</v>
      </c>
      <c r="AH124" s="32">
        <v>78</v>
      </c>
    </row>
    <row r="125" spans="1:217" s="33" customFormat="1" ht="49.5" x14ac:dyDescent="0.95">
      <c r="A125" s="34">
        <v>27</v>
      </c>
      <c r="B125" s="39" t="s">
        <v>896</v>
      </c>
      <c r="C125" s="34">
        <v>173672</v>
      </c>
      <c r="D125" s="34">
        <v>173854</v>
      </c>
      <c r="E125" s="34"/>
      <c r="F125" s="41">
        <v>7</v>
      </c>
      <c r="G125" s="41">
        <v>12</v>
      </c>
      <c r="H125" s="41">
        <v>13</v>
      </c>
      <c r="I125" s="41">
        <v>17</v>
      </c>
      <c r="J125" s="41"/>
      <c r="K125" s="41"/>
      <c r="L125" s="42"/>
      <c r="M125" s="43">
        <v>9</v>
      </c>
      <c r="N125" s="43"/>
      <c r="O125" s="44"/>
      <c r="P125" s="42"/>
      <c r="Q125" s="43"/>
      <c r="R125" s="42"/>
      <c r="S125" s="42"/>
      <c r="T125" s="43"/>
      <c r="U125" s="43"/>
      <c r="V125" s="43"/>
      <c r="W125" s="43"/>
      <c r="X125" s="43">
        <v>6</v>
      </c>
      <c r="Y125" s="43"/>
      <c r="Z125" s="43"/>
      <c r="AA125" s="43"/>
      <c r="AB125" s="43"/>
      <c r="AC125" s="43"/>
      <c r="AD125" s="43"/>
      <c r="AE125" s="43"/>
      <c r="AF125" s="42" t="s">
        <v>899</v>
      </c>
      <c r="AG125" s="32">
        <f t="shared" si="4"/>
        <v>182</v>
      </c>
      <c r="AH125" s="32">
        <v>182</v>
      </c>
    </row>
    <row r="126" spans="1:217" s="33" customFormat="1" ht="50" thickBot="1" x14ac:dyDescent="1">
      <c r="A126" s="34">
        <v>28</v>
      </c>
      <c r="B126" s="39" t="s">
        <v>897</v>
      </c>
      <c r="C126" s="34">
        <v>173854</v>
      </c>
      <c r="D126" s="40">
        <v>174049</v>
      </c>
      <c r="E126" s="34"/>
      <c r="F126" s="41">
        <v>7</v>
      </c>
      <c r="G126" s="41">
        <v>12</v>
      </c>
      <c r="H126" s="41">
        <v>13</v>
      </c>
      <c r="I126" s="41">
        <v>17</v>
      </c>
      <c r="J126" s="41"/>
      <c r="K126" s="41"/>
      <c r="L126" s="42">
        <v>14</v>
      </c>
      <c r="M126" s="43">
        <v>5</v>
      </c>
      <c r="N126" s="43"/>
      <c r="O126" s="43"/>
      <c r="P126" s="42"/>
      <c r="Q126" s="43"/>
      <c r="R126" s="42"/>
      <c r="S126" s="42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2" t="s">
        <v>908</v>
      </c>
      <c r="AG126" s="32">
        <f t="shared" si="4"/>
        <v>195</v>
      </c>
      <c r="AH126" s="216">
        <v>195</v>
      </c>
    </row>
    <row r="127" spans="1:217" s="67" customFormat="1" ht="50.5" thickTop="1" thickBot="1" x14ac:dyDescent="1">
      <c r="A127" s="317" t="s">
        <v>22</v>
      </c>
      <c r="B127" s="318"/>
      <c r="C127" s="57"/>
      <c r="D127" s="58"/>
      <c r="E127" s="59"/>
      <c r="F127" s="60"/>
      <c r="G127" s="61"/>
      <c r="H127" s="61"/>
      <c r="I127" s="61"/>
      <c r="J127" s="61"/>
      <c r="K127" s="62"/>
      <c r="L127" s="63">
        <f t="shared" ref="L127:AD127" si="5">SUM(L97:L126)</f>
        <v>363</v>
      </c>
      <c r="M127" s="64">
        <f t="shared" si="5"/>
        <v>31</v>
      </c>
      <c r="N127" s="65">
        <f t="shared" si="5"/>
        <v>4</v>
      </c>
      <c r="O127" s="65">
        <f t="shared" si="5"/>
        <v>12</v>
      </c>
      <c r="P127" s="63">
        <f t="shared" si="5"/>
        <v>0</v>
      </c>
      <c r="Q127" s="64">
        <f t="shared" si="5"/>
        <v>0</v>
      </c>
      <c r="R127" s="63">
        <f t="shared" si="5"/>
        <v>0</v>
      </c>
      <c r="S127" s="63">
        <f t="shared" si="5"/>
        <v>4</v>
      </c>
      <c r="T127" s="64">
        <f t="shared" si="5"/>
        <v>1</v>
      </c>
      <c r="U127" s="64">
        <f t="shared" si="5"/>
        <v>1</v>
      </c>
      <c r="V127" s="64">
        <f t="shared" si="5"/>
        <v>2</v>
      </c>
      <c r="W127" s="64">
        <f t="shared" si="5"/>
        <v>0</v>
      </c>
      <c r="X127" s="64">
        <f t="shared" si="5"/>
        <v>15</v>
      </c>
      <c r="Y127" s="66">
        <f t="shared" si="5"/>
        <v>0</v>
      </c>
      <c r="Z127" s="66">
        <f t="shared" si="5"/>
        <v>10.51</v>
      </c>
      <c r="AA127" s="66">
        <f t="shared" si="5"/>
        <v>0</v>
      </c>
      <c r="AB127" s="64">
        <f t="shared" si="5"/>
        <v>5</v>
      </c>
      <c r="AC127" s="212">
        <f t="shared" si="5"/>
        <v>12.5</v>
      </c>
      <c r="AD127" s="64">
        <f t="shared" si="5"/>
        <v>0</v>
      </c>
      <c r="AE127" s="63">
        <f>SUM(AE96:AE126)</f>
        <v>0</v>
      </c>
      <c r="AF127" s="63"/>
      <c r="AG127" s="32"/>
      <c r="AH127" s="216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</row>
    <row r="128" spans="1:217" s="67" customFormat="1" ht="67.5" customHeight="1" thickTop="1" thickBot="1" x14ac:dyDescent="1">
      <c r="A128" s="319"/>
      <c r="B128" s="320"/>
      <c r="C128" s="68"/>
      <c r="D128" s="69"/>
      <c r="E128" s="70"/>
      <c r="F128" s="323"/>
      <c r="G128" s="324"/>
      <c r="H128" s="324"/>
      <c r="I128" s="324"/>
      <c r="J128" s="324"/>
      <c r="K128" s="69"/>
      <c r="L128" s="292" t="s">
        <v>30</v>
      </c>
      <c r="M128" s="294" t="s">
        <v>46</v>
      </c>
      <c r="N128" s="292" t="s">
        <v>34</v>
      </c>
      <c r="O128" s="292" t="s">
        <v>193</v>
      </c>
      <c r="P128" s="294" t="s">
        <v>35</v>
      </c>
      <c r="Q128" s="331" t="s">
        <v>28</v>
      </c>
      <c r="R128" s="294" t="s">
        <v>53</v>
      </c>
      <c r="S128" s="294" t="s">
        <v>57</v>
      </c>
      <c r="T128" s="294" t="s">
        <v>58</v>
      </c>
      <c r="U128" s="294" t="s">
        <v>313</v>
      </c>
      <c r="V128" s="294" t="s">
        <v>333</v>
      </c>
      <c r="W128" s="292" t="s">
        <v>168</v>
      </c>
      <c r="X128" s="292" t="s">
        <v>29</v>
      </c>
      <c r="Y128" s="294" t="s">
        <v>140</v>
      </c>
      <c r="Z128" s="292" t="s">
        <v>33</v>
      </c>
      <c r="AA128" s="294" t="s">
        <v>141</v>
      </c>
      <c r="AB128" s="294" t="s">
        <v>855</v>
      </c>
      <c r="AC128" s="294" t="s">
        <v>966</v>
      </c>
      <c r="AD128" s="294" t="s">
        <v>405</v>
      </c>
      <c r="AE128" s="329"/>
      <c r="AF128" s="294" t="s">
        <v>23</v>
      </c>
      <c r="AG128" s="32"/>
      <c r="AH128" s="216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</row>
    <row r="129" spans="1:217" s="67" customFormat="1" ht="182.25" customHeight="1" thickTop="1" x14ac:dyDescent="0.95">
      <c r="A129" s="319"/>
      <c r="B129" s="320"/>
      <c r="C129" s="68"/>
      <c r="D129" s="69"/>
      <c r="E129" s="70"/>
      <c r="F129" s="71"/>
      <c r="G129" s="325"/>
      <c r="H129" s="325"/>
      <c r="I129" s="325"/>
      <c r="J129" s="325"/>
      <c r="K129" s="70"/>
      <c r="L129" s="293"/>
      <c r="M129" s="295"/>
      <c r="N129" s="293"/>
      <c r="O129" s="293"/>
      <c r="P129" s="295"/>
      <c r="Q129" s="332"/>
      <c r="R129" s="295"/>
      <c r="S129" s="295"/>
      <c r="T129" s="295"/>
      <c r="U129" s="295"/>
      <c r="V129" s="295"/>
      <c r="W129" s="293"/>
      <c r="X129" s="293"/>
      <c r="Y129" s="295"/>
      <c r="Z129" s="293"/>
      <c r="AA129" s="295"/>
      <c r="AB129" s="295"/>
      <c r="AC129" s="295"/>
      <c r="AD129" s="295"/>
      <c r="AE129" s="330"/>
      <c r="AF129" s="295"/>
      <c r="AG129" s="32"/>
      <c r="AH129" s="216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</row>
    <row r="130" spans="1:217" s="67" customFormat="1" ht="49.5" x14ac:dyDescent="0.95">
      <c r="A130" s="321"/>
      <c r="B130" s="322"/>
      <c r="C130" s="72"/>
      <c r="D130" s="73"/>
      <c r="E130" s="74"/>
      <c r="F130" s="326"/>
      <c r="G130" s="327"/>
      <c r="H130" s="327"/>
      <c r="I130" s="327"/>
      <c r="J130" s="327"/>
      <c r="K130" s="328"/>
      <c r="L130" s="75">
        <f>L127*3200</f>
        <v>1161600</v>
      </c>
      <c r="M130" s="76">
        <f>M127*4000</f>
        <v>124000</v>
      </c>
      <c r="N130" s="75">
        <f>N127*9680</f>
        <v>38720</v>
      </c>
      <c r="O130" s="79">
        <f>O127*6400</f>
        <v>76800</v>
      </c>
      <c r="P130" s="75">
        <f>P127*68000</f>
        <v>0</v>
      </c>
      <c r="Q130" s="78">
        <f>Q127*84000</f>
        <v>0</v>
      </c>
      <c r="R130" s="75">
        <f>R127*76000</f>
        <v>0</v>
      </c>
      <c r="S130" s="76">
        <f>S127*84000</f>
        <v>336000</v>
      </c>
      <c r="T130" s="76">
        <f>T127*80000</f>
        <v>80000</v>
      </c>
      <c r="U130" s="76">
        <f>U127*8000</f>
        <v>8000</v>
      </c>
      <c r="V130" s="76">
        <f>V127*7200</f>
        <v>14400</v>
      </c>
      <c r="W130" s="79">
        <f>W127*5600</f>
        <v>0</v>
      </c>
      <c r="X130" s="79">
        <f>X127*4800</f>
        <v>72000</v>
      </c>
      <c r="Y130" s="76">
        <f>Y127*8000</f>
        <v>0</v>
      </c>
      <c r="Z130" s="79">
        <f>Z127*6500</f>
        <v>68315</v>
      </c>
      <c r="AA130" s="76">
        <f>AA127*6000</f>
        <v>0</v>
      </c>
      <c r="AB130" s="76"/>
      <c r="AC130" s="76">
        <f>1*76000</f>
        <v>76000</v>
      </c>
      <c r="AD130" s="75"/>
      <c r="AE130" s="80"/>
      <c r="AF130" s="75">
        <f>SUM(L130:AD130)</f>
        <v>2055835</v>
      </c>
      <c r="AG130" s="32"/>
      <c r="AH130" s="81"/>
    </row>
    <row r="132" spans="1:217" s="8" customFormat="1" ht="49.5" x14ac:dyDescent="0.95">
      <c r="A132" s="298" t="s">
        <v>0</v>
      </c>
      <c r="B132" s="298"/>
      <c r="C132" s="1" t="s">
        <v>1</v>
      </c>
      <c r="D132" s="1" t="s">
        <v>2</v>
      </c>
      <c r="E132" s="1"/>
      <c r="F132" s="1"/>
      <c r="G132" s="1"/>
      <c r="H132" s="1"/>
      <c r="I132" s="1"/>
      <c r="J132" s="1"/>
      <c r="K132" s="1"/>
      <c r="L132" s="2"/>
      <c r="M132" s="3"/>
      <c r="N132" s="4"/>
      <c r="O132" s="5"/>
      <c r="P132" s="2"/>
      <c r="Q132" s="3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5"/>
      <c r="AG132" s="6"/>
      <c r="AH132" s="218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</row>
    <row r="133" spans="1:217" s="8" customFormat="1" ht="50.5" x14ac:dyDescent="0.95">
      <c r="A133" s="298" t="s">
        <v>3</v>
      </c>
      <c r="B133" s="298"/>
      <c r="C133" s="1" t="s">
        <v>1</v>
      </c>
      <c r="D133" s="83" t="s">
        <v>43</v>
      </c>
      <c r="E133" s="1"/>
      <c r="F133" s="1"/>
      <c r="G133" s="1"/>
      <c r="H133" s="1"/>
      <c r="I133" s="298" t="s">
        <v>867</v>
      </c>
      <c r="J133" s="298"/>
      <c r="K133" s="298"/>
      <c r="L133" s="298"/>
      <c r="M133" s="298"/>
      <c r="N133" s="298"/>
      <c r="O133" s="298"/>
      <c r="P133" s="298"/>
      <c r="Q133" s="298"/>
      <c r="R133" s="298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6"/>
      <c r="AH133" s="218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</row>
    <row r="134" spans="1:217" s="8" customFormat="1" ht="50.5" x14ac:dyDescent="0.95">
      <c r="A134" s="299" t="s">
        <v>4</v>
      </c>
      <c r="B134" s="299"/>
      <c r="C134" s="1" t="s">
        <v>1</v>
      </c>
      <c r="D134" s="84" t="s">
        <v>27</v>
      </c>
      <c r="E134" s="9"/>
      <c r="F134" s="1"/>
      <c r="G134" s="9"/>
      <c r="H134" s="9"/>
      <c r="I134" s="10"/>
      <c r="J134" s="10"/>
      <c r="K134" s="10"/>
      <c r="L134" s="11"/>
      <c r="M134" s="3"/>
      <c r="N134" s="4"/>
      <c r="O134" s="11"/>
      <c r="P134" s="11"/>
      <c r="Q134" s="3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5"/>
      <c r="AG134" s="6"/>
      <c r="AH134" s="218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</row>
    <row r="135" spans="1:217" s="15" customFormat="1" ht="49.5" x14ac:dyDescent="0.95">
      <c r="A135" s="300" t="s">
        <v>5</v>
      </c>
      <c r="B135" s="300" t="s">
        <v>6</v>
      </c>
      <c r="C135" s="303" t="s">
        <v>7</v>
      </c>
      <c r="D135" s="304"/>
      <c r="E135" s="12" t="s">
        <v>8</v>
      </c>
      <c r="F135" s="305" t="s">
        <v>9</v>
      </c>
      <c r="G135" s="306"/>
      <c r="H135" s="306"/>
      <c r="I135" s="306"/>
      <c r="J135" s="306"/>
      <c r="K135" s="307"/>
      <c r="L135" s="308" t="s">
        <v>10</v>
      </c>
      <c r="M135" s="309"/>
      <c r="N135" s="309"/>
      <c r="O135" s="309"/>
      <c r="P135" s="309"/>
      <c r="Q135" s="309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  <c r="AD135" s="309"/>
      <c r="AE135" s="296" t="s">
        <v>11</v>
      </c>
      <c r="AF135" s="296" t="s">
        <v>12</v>
      </c>
      <c r="AG135" s="13"/>
      <c r="AH135" s="216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14"/>
      <c r="HC135" s="14"/>
      <c r="HD135" s="14"/>
      <c r="HE135" s="14"/>
      <c r="HF135" s="14"/>
      <c r="HG135" s="14"/>
      <c r="HH135" s="14"/>
      <c r="HI135" s="14"/>
    </row>
    <row r="136" spans="1:217" s="15" customFormat="1" ht="45.75" customHeight="1" x14ac:dyDescent="0.95">
      <c r="A136" s="301"/>
      <c r="B136" s="301"/>
      <c r="C136" s="300" t="s">
        <v>13</v>
      </c>
      <c r="D136" s="300" t="s">
        <v>14</v>
      </c>
      <c r="E136" s="301" t="s">
        <v>15</v>
      </c>
      <c r="F136" s="311" t="s">
        <v>16</v>
      </c>
      <c r="G136" s="312"/>
      <c r="H136" s="312"/>
      <c r="I136" s="312"/>
      <c r="J136" s="312"/>
      <c r="K136" s="313"/>
      <c r="L136" s="296" t="s">
        <v>17</v>
      </c>
      <c r="M136" s="296" t="s">
        <v>45</v>
      </c>
      <c r="N136" s="296" t="s">
        <v>326</v>
      </c>
      <c r="O136" s="296" t="s">
        <v>47</v>
      </c>
      <c r="P136" s="296" t="s">
        <v>18</v>
      </c>
      <c r="Q136" s="316" t="s">
        <v>31</v>
      </c>
      <c r="R136" s="296" t="s">
        <v>54</v>
      </c>
      <c r="S136" s="314" t="s">
        <v>56</v>
      </c>
      <c r="T136" s="314" t="s">
        <v>59</v>
      </c>
      <c r="U136" s="296" t="s">
        <v>50</v>
      </c>
      <c r="V136" s="296" t="s">
        <v>194</v>
      </c>
      <c r="W136" s="296" t="s">
        <v>19</v>
      </c>
      <c r="X136" s="296" t="s">
        <v>169</v>
      </c>
      <c r="Y136" s="296" t="s">
        <v>138</v>
      </c>
      <c r="Z136" s="296" t="s">
        <v>32</v>
      </c>
      <c r="AA136" s="296" t="s">
        <v>139</v>
      </c>
      <c r="AB136" s="296" t="s">
        <v>111</v>
      </c>
      <c r="AC136" s="296" t="s">
        <v>535</v>
      </c>
      <c r="AD136" s="296" t="s">
        <v>66</v>
      </c>
      <c r="AE136" s="310"/>
      <c r="AF136" s="310"/>
      <c r="AG136" s="13"/>
      <c r="AH136" s="216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14"/>
      <c r="HC136" s="14"/>
      <c r="HD136" s="14"/>
      <c r="HE136" s="14"/>
      <c r="HF136" s="14"/>
      <c r="HG136" s="14"/>
      <c r="HH136" s="14"/>
      <c r="HI136" s="14"/>
    </row>
    <row r="137" spans="1:217" s="15" customFormat="1" ht="137.25" customHeight="1" x14ac:dyDescent="0.95">
      <c r="A137" s="302"/>
      <c r="B137" s="302"/>
      <c r="C137" s="302"/>
      <c r="D137" s="302"/>
      <c r="E137" s="302"/>
      <c r="F137" s="16" t="s">
        <v>20</v>
      </c>
      <c r="G137" s="16" t="s">
        <v>21</v>
      </c>
      <c r="H137" s="16" t="s">
        <v>20</v>
      </c>
      <c r="I137" s="16" t="s">
        <v>21</v>
      </c>
      <c r="J137" s="16" t="s">
        <v>20</v>
      </c>
      <c r="K137" s="16" t="s">
        <v>21</v>
      </c>
      <c r="L137" s="297"/>
      <c r="M137" s="297"/>
      <c r="N137" s="297"/>
      <c r="O137" s="297"/>
      <c r="P137" s="297"/>
      <c r="Q137" s="316"/>
      <c r="R137" s="297"/>
      <c r="S137" s="315"/>
      <c r="T137" s="315"/>
      <c r="U137" s="297"/>
      <c r="V137" s="297"/>
      <c r="W137" s="297"/>
      <c r="X137" s="297"/>
      <c r="Y137" s="297"/>
      <c r="Z137" s="297"/>
      <c r="AA137" s="297"/>
      <c r="AB137" s="297"/>
      <c r="AC137" s="297"/>
      <c r="AD137" s="297"/>
      <c r="AE137" s="297"/>
      <c r="AF137" s="297"/>
      <c r="AG137" s="13"/>
      <c r="AH137" s="216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14"/>
      <c r="HC137" s="14"/>
      <c r="HD137" s="14"/>
      <c r="HE137" s="14"/>
      <c r="HF137" s="14"/>
      <c r="HG137" s="14"/>
      <c r="HH137" s="14"/>
      <c r="HI137" s="14"/>
    </row>
    <row r="138" spans="1:217" s="15" customFormat="1" ht="49.5" x14ac:dyDescent="0.95">
      <c r="A138" s="17"/>
      <c r="B138" s="18"/>
      <c r="C138" s="18"/>
      <c r="D138" s="17"/>
      <c r="E138" s="17"/>
      <c r="F138" s="19"/>
      <c r="G138" s="19"/>
      <c r="H138" s="19"/>
      <c r="I138" s="19"/>
      <c r="J138" s="19"/>
      <c r="K138" s="19"/>
      <c r="L138" s="20">
        <v>3200</v>
      </c>
      <c r="M138" s="21">
        <v>4000</v>
      </c>
      <c r="N138" s="20">
        <v>7200</v>
      </c>
      <c r="O138" s="20">
        <v>38400</v>
      </c>
      <c r="P138" s="20">
        <v>68000</v>
      </c>
      <c r="Q138" s="21">
        <v>84000</v>
      </c>
      <c r="R138" s="20">
        <v>76000</v>
      </c>
      <c r="S138" s="21">
        <v>84000</v>
      </c>
      <c r="T138" s="21">
        <v>80000</v>
      </c>
      <c r="U138" s="20">
        <v>9680</v>
      </c>
      <c r="V138" s="22">
        <v>6400</v>
      </c>
      <c r="W138" s="21">
        <v>4800</v>
      </c>
      <c r="X138" s="22">
        <v>5600</v>
      </c>
      <c r="Y138" s="21">
        <v>8000</v>
      </c>
      <c r="Z138" s="22">
        <v>6500</v>
      </c>
      <c r="AA138" s="21">
        <v>6000</v>
      </c>
      <c r="AB138" s="21">
        <v>84000</v>
      </c>
      <c r="AC138" s="21">
        <v>76000</v>
      </c>
      <c r="AD138" s="20">
        <v>76000</v>
      </c>
      <c r="AE138" s="23"/>
      <c r="AF138" s="17"/>
      <c r="AG138" s="13"/>
      <c r="AH138" s="216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14"/>
      <c r="HC138" s="14"/>
      <c r="HD138" s="14"/>
      <c r="HE138" s="14"/>
      <c r="HF138" s="14"/>
      <c r="HG138" s="14"/>
      <c r="HH138" s="14"/>
      <c r="HI138" s="14"/>
    </row>
    <row r="139" spans="1:217" s="33" customFormat="1" ht="49.5" x14ac:dyDescent="0.95">
      <c r="A139" s="34">
        <v>1</v>
      </c>
      <c r="B139" s="25" t="s">
        <v>868</v>
      </c>
      <c r="C139" s="35"/>
      <c r="D139" s="35"/>
      <c r="E139" s="35"/>
      <c r="F139" s="36"/>
      <c r="G139" s="36"/>
      <c r="H139" s="36"/>
      <c r="I139" s="36"/>
      <c r="J139" s="36"/>
      <c r="K139" s="36"/>
      <c r="L139" s="37"/>
      <c r="M139" s="38"/>
      <c r="N139" s="38"/>
      <c r="O139" s="204"/>
      <c r="P139" s="37"/>
      <c r="Q139" s="38"/>
      <c r="R139" s="37"/>
      <c r="S139" s="37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7" t="s">
        <v>100</v>
      </c>
      <c r="AG139" s="32">
        <f>D139-C139</f>
        <v>0</v>
      </c>
      <c r="AH139" s="32" t="s">
        <v>213</v>
      </c>
    </row>
    <row r="140" spans="1:217" s="33" customFormat="1" ht="49.5" x14ac:dyDescent="0.95">
      <c r="A140" s="34">
        <v>2</v>
      </c>
      <c r="B140" s="198" t="s">
        <v>869</v>
      </c>
      <c r="C140" s="199"/>
      <c r="D140" s="199"/>
      <c r="E140" s="199"/>
      <c r="F140" s="200">
        <v>7</v>
      </c>
      <c r="G140" s="200">
        <v>12</v>
      </c>
      <c r="H140" s="200">
        <v>14</v>
      </c>
      <c r="I140" s="200">
        <v>17</v>
      </c>
      <c r="J140" s="200"/>
      <c r="K140" s="200"/>
      <c r="L140" s="201"/>
      <c r="M140" s="202"/>
      <c r="N140" s="202"/>
      <c r="O140" s="203"/>
      <c r="P140" s="201"/>
      <c r="Q140" s="202"/>
      <c r="R140" s="201"/>
      <c r="S140" s="201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1" t="s">
        <v>107</v>
      </c>
      <c r="AG140" s="32">
        <f t="shared" ref="AG140:AG168" si="6">D140-C140</f>
        <v>0</v>
      </c>
      <c r="AH140" s="32" t="s">
        <v>214</v>
      </c>
    </row>
    <row r="141" spans="1:217" s="33" customFormat="1" ht="49.5" x14ac:dyDescent="0.95">
      <c r="A141" s="34">
        <v>3</v>
      </c>
      <c r="B141" s="198" t="s">
        <v>870</v>
      </c>
      <c r="C141" s="199"/>
      <c r="D141" s="199"/>
      <c r="E141" s="199"/>
      <c r="F141" s="200">
        <v>7</v>
      </c>
      <c r="G141" s="200">
        <v>12</v>
      </c>
      <c r="H141" s="200">
        <v>14</v>
      </c>
      <c r="I141" s="200">
        <v>17</v>
      </c>
      <c r="J141" s="200"/>
      <c r="K141" s="200"/>
      <c r="L141" s="201"/>
      <c r="M141" s="202"/>
      <c r="N141" s="202"/>
      <c r="O141" s="203"/>
      <c r="P141" s="201"/>
      <c r="Q141" s="202"/>
      <c r="R141" s="201"/>
      <c r="S141" s="201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1" t="s">
        <v>107</v>
      </c>
      <c r="AG141" s="32">
        <f t="shared" si="6"/>
        <v>0</v>
      </c>
      <c r="AH141" s="32" t="s">
        <v>214</v>
      </c>
    </row>
    <row r="142" spans="1:217" s="33" customFormat="1" ht="49.5" x14ac:dyDescent="0.95">
      <c r="A142" s="34">
        <v>4</v>
      </c>
      <c r="B142" s="198" t="s">
        <v>871</v>
      </c>
      <c r="C142" s="199"/>
      <c r="D142" s="199"/>
      <c r="E142" s="199"/>
      <c r="F142" s="200">
        <v>7</v>
      </c>
      <c r="G142" s="200">
        <v>12</v>
      </c>
      <c r="H142" s="200">
        <v>14</v>
      </c>
      <c r="I142" s="200">
        <v>17</v>
      </c>
      <c r="J142" s="200"/>
      <c r="K142" s="200"/>
      <c r="L142" s="201"/>
      <c r="M142" s="202"/>
      <c r="N142" s="202"/>
      <c r="O142" s="203"/>
      <c r="P142" s="201"/>
      <c r="Q142" s="202"/>
      <c r="R142" s="201"/>
      <c r="S142" s="201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1" t="s">
        <v>107</v>
      </c>
      <c r="AG142" s="32">
        <f t="shared" si="6"/>
        <v>0</v>
      </c>
      <c r="AH142" s="32" t="s">
        <v>214</v>
      </c>
    </row>
    <row r="143" spans="1:217" s="33" customFormat="1" ht="49.5" x14ac:dyDescent="0.95">
      <c r="A143" s="34">
        <v>5</v>
      </c>
      <c r="B143" s="25" t="s">
        <v>872</v>
      </c>
      <c r="C143" s="35"/>
      <c r="D143" s="35"/>
      <c r="E143" s="35"/>
      <c r="F143" s="36"/>
      <c r="G143" s="36"/>
      <c r="H143" s="36"/>
      <c r="I143" s="36"/>
      <c r="J143" s="36"/>
      <c r="K143" s="36"/>
      <c r="L143" s="37"/>
      <c r="M143" s="38"/>
      <c r="N143" s="38"/>
      <c r="O143" s="204"/>
      <c r="P143" s="37"/>
      <c r="Q143" s="38"/>
      <c r="R143" s="37"/>
      <c r="S143" s="37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7" t="s">
        <v>100</v>
      </c>
      <c r="AG143" s="32">
        <f t="shared" si="6"/>
        <v>0</v>
      </c>
      <c r="AH143" s="32" t="s">
        <v>213</v>
      </c>
    </row>
    <row r="144" spans="1:217" s="33" customFormat="1" ht="49.5" x14ac:dyDescent="0.95">
      <c r="A144" s="34">
        <v>6</v>
      </c>
      <c r="B144" s="25" t="s">
        <v>873</v>
      </c>
      <c r="C144" s="35"/>
      <c r="D144" s="35"/>
      <c r="E144" s="35"/>
      <c r="F144" s="36"/>
      <c r="G144" s="36"/>
      <c r="H144" s="36"/>
      <c r="I144" s="36"/>
      <c r="J144" s="36"/>
      <c r="K144" s="36"/>
      <c r="L144" s="37"/>
      <c r="M144" s="38"/>
      <c r="N144" s="38"/>
      <c r="O144" s="204"/>
      <c r="P144" s="37"/>
      <c r="Q144" s="38"/>
      <c r="R144" s="37"/>
      <c r="S144" s="37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7" t="s">
        <v>100</v>
      </c>
      <c r="AG144" s="32">
        <f t="shared" si="6"/>
        <v>0</v>
      </c>
      <c r="AH144" s="32" t="s">
        <v>213</v>
      </c>
    </row>
    <row r="145" spans="1:34" s="33" customFormat="1" ht="49.5" x14ac:dyDescent="0.95">
      <c r="A145" s="34">
        <v>7</v>
      </c>
      <c r="B145" s="198" t="s">
        <v>874</v>
      </c>
      <c r="C145" s="199"/>
      <c r="D145" s="199"/>
      <c r="E145" s="199"/>
      <c r="F145" s="200">
        <v>7</v>
      </c>
      <c r="G145" s="200">
        <v>12</v>
      </c>
      <c r="H145" s="200">
        <v>14</v>
      </c>
      <c r="I145" s="200">
        <v>17</v>
      </c>
      <c r="J145" s="200"/>
      <c r="K145" s="200"/>
      <c r="L145" s="201"/>
      <c r="M145" s="202"/>
      <c r="N145" s="202"/>
      <c r="O145" s="203"/>
      <c r="P145" s="201"/>
      <c r="Q145" s="202"/>
      <c r="R145" s="201"/>
      <c r="S145" s="201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1" t="s">
        <v>107</v>
      </c>
      <c r="AG145" s="32">
        <f t="shared" si="6"/>
        <v>0</v>
      </c>
      <c r="AH145" s="32" t="s">
        <v>214</v>
      </c>
    </row>
    <row r="146" spans="1:34" s="33" customFormat="1" ht="49.5" x14ac:dyDescent="0.95">
      <c r="A146" s="34">
        <v>8</v>
      </c>
      <c r="B146" s="39" t="s">
        <v>875</v>
      </c>
      <c r="C146" s="34">
        <v>303666</v>
      </c>
      <c r="D146" s="34">
        <v>303792</v>
      </c>
      <c r="E146" s="34"/>
      <c r="F146" s="41">
        <v>7</v>
      </c>
      <c r="G146" s="41">
        <v>12</v>
      </c>
      <c r="H146" s="41">
        <v>13</v>
      </c>
      <c r="I146" s="41">
        <v>17</v>
      </c>
      <c r="J146" s="41"/>
      <c r="K146" s="41"/>
      <c r="L146" s="42">
        <v>24</v>
      </c>
      <c r="M146" s="43"/>
      <c r="N146" s="43"/>
      <c r="O146" s="44"/>
      <c r="P146" s="42"/>
      <c r="Q146" s="43"/>
      <c r="R146" s="42"/>
      <c r="S146" s="42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2" t="s">
        <v>911</v>
      </c>
      <c r="AG146" s="32">
        <f t="shared" si="6"/>
        <v>126</v>
      </c>
      <c r="AH146" s="32">
        <v>126</v>
      </c>
    </row>
    <row r="147" spans="1:34" s="33" customFormat="1" ht="49.5" x14ac:dyDescent="0.95">
      <c r="A147" s="34">
        <v>9</v>
      </c>
      <c r="B147" s="39" t="s">
        <v>876</v>
      </c>
      <c r="C147" s="34">
        <v>303792</v>
      </c>
      <c r="D147" s="34">
        <v>303907</v>
      </c>
      <c r="E147" s="34"/>
      <c r="F147" s="41">
        <v>7</v>
      </c>
      <c r="G147" s="41">
        <v>12</v>
      </c>
      <c r="H147" s="41">
        <v>13</v>
      </c>
      <c r="I147" s="41">
        <v>17</v>
      </c>
      <c r="J147" s="41"/>
      <c r="K147" s="41"/>
      <c r="L147" s="42">
        <v>18</v>
      </c>
      <c r="M147" s="43"/>
      <c r="N147" s="43"/>
      <c r="O147" s="44"/>
      <c r="P147" s="42"/>
      <c r="Q147" s="43"/>
      <c r="R147" s="42"/>
      <c r="S147" s="42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2" t="s">
        <v>907</v>
      </c>
      <c r="AG147" s="32">
        <f t="shared" si="6"/>
        <v>115</v>
      </c>
      <c r="AH147" s="32">
        <v>115</v>
      </c>
    </row>
    <row r="148" spans="1:34" s="33" customFormat="1" ht="49.5" x14ac:dyDescent="0.95">
      <c r="A148" s="34">
        <v>10</v>
      </c>
      <c r="B148" s="39" t="s">
        <v>877</v>
      </c>
      <c r="C148" s="34">
        <v>303907</v>
      </c>
      <c r="D148" s="34">
        <v>304023</v>
      </c>
      <c r="E148" s="34"/>
      <c r="F148" s="41">
        <v>7</v>
      </c>
      <c r="G148" s="41">
        <v>12</v>
      </c>
      <c r="H148" s="41">
        <v>13</v>
      </c>
      <c r="I148" s="41">
        <v>17</v>
      </c>
      <c r="J148" s="41"/>
      <c r="K148" s="41"/>
      <c r="L148" s="42">
        <v>12</v>
      </c>
      <c r="M148" s="43"/>
      <c r="N148" s="43"/>
      <c r="O148" s="44"/>
      <c r="P148" s="42"/>
      <c r="Q148" s="43"/>
      <c r="R148" s="42"/>
      <c r="S148" s="42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2" t="s">
        <v>920</v>
      </c>
      <c r="AG148" s="32">
        <f t="shared" si="6"/>
        <v>116</v>
      </c>
      <c r="AH148" s="32">
        <v>116</v>
      </c>
    </row>
    <row r="149" spans="1:34" s="33" customFormat="1" ht="49.5" x14ac:dyDescent="0.95">
      <c r="A149" s="34">
        <v>11</v>
      </c>
      <c r="B149" s="39" t="s">
        <v>878</v>
      </c>
      <c r="C149" s="34">
        <v>304023</v>
      </c>
      <c r="D149" s="34">
        <v>304150</v>
      </c>
      <c r="E149" s="34"/>
      <c r="F149" s="41">
        <v>7</v>
      </c>
      <c r="G149" s="41">
        <v>12</v>
      </c>
      <c r="H149" s="41">
        <v>13</v>
      </c>
      <c r="I149" s="41">
        <v>17</v>
      </c>
      <c r="J149" s="41"/>
      <c r="K149" s="41"/>
      <c r="L149" s="42">
        <v>15</v>
      </c>
      <c r="M149" s="43"/>
      <c r="N149" s="43"/>
      <c r="O149" s="44"/>
      <c r="P149" s="42"/>
      <c r="Q149" s="43"/>
      <c r="R149" s="42"/>
      <c r="S149" s="42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2" t="s">
        <v>899</v>
      </c>
      <c r="AG149" s="32">
        <f t="shared" si="6"/>
        <v>127</v>
      </c>
      <c r="AH149" s="32">
        <v>127</v>
      </c>
    </row>
    <row r="150" spans="1:34" s="33" customFormat="1" ht="49.5" x14ac:dyDescent="0.95">
      <c r="A150" s="34">
        <v>12</v>
      </c>
      <c r="B150" s="25" t="s">
        <v>879</v>
      </c>
      <c r="C150" s="35"/>
      <c r="D150" s="35"/>
      <c r="E150" s="35"/>
      <c r="F150" s="36"/>
      <c r="G150" s="36"/>
      <c r="H150" s="36"/>
      <c r="I150" s="36"/>
      <c r="J150" s="36"/>
      <c r="K150" s="36"/>
      <c r="L150" s="37"/>
      <c r="M150" s="38"/>
      <c r="N150" s="38"/>
      <c r="O150" s="204"/>
      <c r="P150" s="37"/>
      <c r="Q150" s="38"/>
      <c r="R150" s="37"/>
      <c r="S150" s="37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7" t="s">
        <v>100</v>
      </c>
      <c r="AG150" s="32">
        <f t="shared" si="6"/>
        <v>0</v>
      </c>
      <c r="AH150" s="32" t="s">
        <v>213</v>
      </c>
    </row>
    <row r="151" spans="1:34" s="33" customFormat="1" ht="49.5" x14ac:dyDescent="0.95">
      <c r="A151" s="34">
        <v>13</v>
      </c>
      <c r="B151" s="39" t="s">
        <v>880</v>
      </c>
      <c r="C151" s="34">
        <v>304150</v>
      </c>
      <c r="D151" s="34">
        <v>304280</v>
      </c>
      <c r="E151" s="34"/>
      <c r="F151" s="41">
        <v>7</v>
      </c>
      <c r="G151" s="41">
        <v>12</v>
      </c>
      <c r="H151" s="41">
        <v>13</v>
      </c>
      <c r="I151" s="41">
        <v>17</v>
      </c>
      <c r="J151" s="41"/>
      <c r="K151" s="41"/>
      <c r="L151" s="42">
        <v>20</v>
      </c>
      <c r="M151" s="43"/>
      <c r="N151" s="43"/>
      <c r="O151" s="44"/>
      <c r="P151" s="42"/>
      <c r="Q151" s="43"/>
      <c r="R151" s="42"/>
      <c r="S151" s="42"/>
      <c r="T151" s="43"/>
      <c r="U151" s="43"/>
      <c r="V151" s="43"/>
      <c r="W151" s="43"/>
      <c r="X151" s="44"/>
      <c r="Y151" s="43"/>
      <c r="Z151" s="44"/>
      <c r="AA151" s="44"/>
      <c r="AB151" s="43"/>
      <c r="AC151" s="43"/>
      <c r="AD151" s="43"/>
      <c r="AE151" s="43"/>
      <c r="AF151" s="42" t="s">
        <v>915</v>
      </c>
      <c r="AG151" s="32">
        <f t="shared" si="6"/>
        <v>130</v>
      </c>
      <c r="AH151" s="216">
        <v>130</v>
      </c>
    </row>
    <row r="152" spans="1:34" s="33" customFormat="1" ht="49.5" x14ac:dyDescent="0.95">
      <c r="A152" s="34">
        <v>14</v>
      </c>
      <c r="B152" s="39" t="s">
        <v>881</v>
      </c>
      <c r="C152" s="34">
        <v>304280</v>
      </c>
      <c r="D152" s="34">
        <v>304685</v>
      </c>
      <c r="E152" s="34"/>
      <c r="F152" s="41">
        <v>7</v>
      </c>
      <c r="G152" s="41">
        <v>12</v>
      </c>
      <c r="H152" s="41">
        <v>13</v>
      </c>
      <c r="I152" s="41">
        <v>17</v>
      </c>
      <c r="J152" s="41"/>
      <c r="K152" s="41"/>
      <c r="L152" s="42"/>
      <c r="M152" s="43"/>
      <c r="N152" s="43"/>
      <c r="O152" s="44"/>
      <c r="P152" s="42"/>
      <c r="Q152" s="43"/>
      <c r="R152" s="42"/>
      <c r="S152" s="42">
        <v>1</v>
      </c>
      <c r="T152" s="43">
        <v>1</v>
      </c>
      <c r="U152" s="43"/>
      <c r="V152" s="43"/>
      <c r="W152" s="43"/>
      <c r="X152" s="43"/>
      <c r="Y152" s="43"/>
      <c r="Z152" s="43"/>
      <c r="AA152" s="43"/>
      <c r="AB152" s="43">
        <v>5</v>
      </c>
      <c r="AC152" s="43">
        <v>5</v>
      </c>
      <c r="AD152" s="43"/>
      <c r="AE152" s="43"/>
      <c r="AF152" s="42" t="s">
        <v>931</v>
      </c>
      <c r="AG152" s="32">
        <f t="shared" si="6"/>
        <v>405</v>
      </c>
      <c r="AH152" s="32">
        <v>405</v>
      </c>
    </row>
    <row r="153" spans="1:34" s="33" customFormat="1" ht="49.5" x14ac:dyDescent="0.95">
      <c r="A153" s="34">
        <v>15</v>
      </c>
      <c r="B153" s="39" t="s">
        <v>882</v>
      </c>
      <c r="C153" s="34">
        <v>304685</v>
      </c>
      <c r="D153" s="34">
        <v>304951</v>
      </c>
      <c r="E153" s="34"/>
      <c r="F153" s="41">
        <v>7</v>
      </c>
      <c r="G153" s="41">
        <v>12</v>
      </c>
      <c r="H153" s="41">
        <v>13</v>
      </c>
      <c r="I153" s="41">
        <v>17</v>
      </c>
      <c r="J153" s="41"/>
      <c r="K153" s="41"/>
      <c r="L153" s="42"/>
      <c r="M153" s="43">
        <v>10</v>
      </c>
      <c r="N153" s="43"/>
      <c r="O153" s="44"/>
      <c r="P153" s="42"/>
      <c r="Q153" s="43"/>
      <c r="R153" s="42">
        <v>1</v>
      </c>
      <c r="S153" s="42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2" t="s">
        <v>938</v>
      </c>
      <c r="AG153" s="32">
        <f t="shared" si="6"/>
        <v>266</v>
      </c>
      <c r="AH153" s="32">
        <v>266</v>
      </c>
    </row>
    <row r="154" spans="1:34" s="33" customFormat="1" ht="49.5" x14ac:dyDescent="0.95">
      <c r="A154" s="34">
        <v>16</v>
      </c>
      <c r="B154" s="39" t="s">
        <v>883</v>
      </c>
      <c r="C154" s="34">
        <v>304951</v>
      </c>
      <c r="D154" s="34">
        <v>305067</v>
      </c>
      <c r="E154" s="34"/>
      <c r="F154" s="41">
        <v>7</v>
      </c>
      <c r="G154" s="41">
        <v>12</v>
      </c>
      <c r="H154" s="41">
        <v>13</v>
      </c>
      <c r="I154" s="41">
        <v>17</v>
      </c>
      <c r="J154" s="41"/>
      <c r="K154" s="41"/>
      <c r="L154" s="42"/>
      <c r="M154" s="43"/>
      <c r="N154" s="43"/>
      <c r="O154" s="44"/>
      <c r="P154" s="42"/>
      <c r="Q154" s="43"/>
      <c r="R154" s="42"/>
      <c r="S154" s="42"/>
      <c r="T154" s="43"/>
      <c r="U154" s="43">
        <v>3</v>
      </c>
      <c r="V154" s="43">
        <v>6</v>
      </c>
      <c r="W154" s="43">
        <v>4</v>
      </c>
      <c r="X154" s="43"/>
      <c r="Y154" s="43"/>
      <c r="Z154" s="43"/>
      <c r="AA154" s="43"/>
      <c r="AB154" s="43"/>
      <c r="AC154" s="43"/>
      <c r="AD154" s="43"/>
      <c r="AE154" s="43"/>
      <c r="AF154" s="42" t="s">
        <v>918</v>
      </c>
      <c r="AG154" s="32">
        <f t="shared" si="6"/>
        <v>116</v>
      </c>
      <c r="AH154" s="32">
        <v>116</v>
      </c>
    </row>
    <row r="155" spans="1:34" s="33" customFormat="1" ht="49.5" x14ac:dyDescent="0.95">
      <c r="A155" s="34">
        <v>17</v>
      </c>
      <c r="B155" s="198" t="s">
        <v>884</v>
      </c>
      <c r="C155" s="199"/>
      <c r="D155" s="199"/>
      <c r="E155" s="199"/>
      <c r="F155" s="200">
        <v>7</v>
      </c>
      <c r="G155" s="200">
        <v>12</v>
      </c>
      <c r="H155" s="200">
        <v>14</v>
      </c>
      <c r="I155" s="200">
        <v>17</v>
      </c>
      <c r="J155" s="200"/>
      <c r="K155" s="200"/>
      <c r="L155" s="201"/>
      <c r="M155" s="202"/>
      <c r="N155" s="202"/>
      <c r="O155" s="203"/>
      <c r="P155" s="201"/>
      <c r="Q155" s="202"/>
      <c r="R155" s="201"/>
      <c r="S155" s="201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1" t="s">
        <v>107</v>
      </c>
      <c r="AG155" s="32">
        <f t="shared" si="6"/>
        <v>0</v>
      </c>
      <c r="AH155" s="32" t="s">
        <v>214</v>
      </c>
    </row>
    <row r="156" spans="1:34" s="33" customFormat="1" ht="49.5" x14ac:dyDescent="0.95">
      <c r="A156" s="34">
        <v>18</v>
      </c>
      <c r="B156" s="198" t="s">
        <v>885</v>
      </c>
      <c r="C156" s="199"/>
      <c r="D156" s="199"/>
      <c r="E156" s="199"/>
      <c r="F156" s="200">
        <v>7</v>
      </c>
      <c r="G156" s="200">
        <v>12</v>
      </c>
      <c r="H156" s="200"/>
      <c r="I156" s="200"/>
      <c r="J156" s="200"/>
      <c r="K156" s="200"/>
      <c r="L156" s="201"/>
      <c r="M156" s="202"/>
      <c r="N156" s="202"/>
      <c r="O156" s="203"/>
      <c r="P156" s="201"/>
      <c r="Q156" s="202"/>
      <c r="R156" s="201"/>
      <c r="S156" s="201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1" t="s">
        <v>107</v>
      </c>
      <c r="AG156" s="32">
        <f t="shared" si="6"/>
        <v>0</v>
      </c>
      <c r="AH156" s="32" t="s">
        <v>214</v>
      </c>
    </row>
    <row r="157" spans="1:34" s="33" customFormat="1" ht="49.5" x14ac:dyDescent="0.95">
      <c r="A157" s="34">
        <v>19</v>
      </c>
      <c r="B157" s="25" t="s">
        <v>886</v>
      </c>
      <c r="C157" s="35"/>
      <c r="D157" s="35"/>
      <c r="E157" s="35"/>
      <c r="F157" s="36"/>
      <c r="G157" s="36"/>
      <c r="H157" s="36"/>
      <c r="I157" s="36"/>
      <c r="J157" s="36"/>
      <c r="K157" s="36"/>
      <c r="L157" s="37"/>
      <c r="M157" s="38"/>
      <c r="N157" s="38"/>
      <c r="O157" s="204"/>
      <c r="P157" s="37"/>
      <c r="Q157" s="38"/>
      <c r="R157" s="37"/>
      <c r="S157" s="37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7" t="s">
        <v>100</v>
      </c>
      <c r="AG157" s="32">
        <f t="shared" si="6"/>
        <v>0</v>
      </c>
      <c r="AH157" s="32" t="s">
        <v>213</v>
      </c>
    </row>
    <row r="158" spans="1:34" s="33" customFormat="1" ht="49.5" x14ac:dyDescent="0.95">
      <c r="A158" s="34">
        <v>20</v>
      </c>
      <c r="B158" s="39" t="s">
        <v>887</v>
      </c>
      <c r="C158" s="40"/>
      <c r="D158" s="40"/>
      <c r="E158" s="34"/>
      <c r="F158" s="41">
        <v>7</v>
      </c>
      <c r="G158" s="41">
        <v>12</v>
      </c>
      <c r="H158" s="41">
        <v>14</v>
      </c>
      <c r="I158" s="41">
        <v>17</v>
      </c>
      <c r="J158" s="41"/>
      <c r="K158" s="41"/>
      <c r="L158" s="42"/>
      <c r="M158" s="43"/>
      <c r="N158" s="44"/>
      <c r="O158" s="44"/>
      <c r="P158" s="42"/>
      <c r="Q158" s="43"/>
      <c r="R158" s="42"/>
      <c r="S158" s="42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2" t="s">
        <v>951</v>
      </c>
      <c r="AG158" s="32">
        <f t="shared" si="6"/>
        <v>0</v>
      </c>
      <c r="AH158" s="216" t="s">
        <v>387</v>
      </c>
    </row>
    <row r="159" spans="1:34" s="33" customFormat="1" ht="49.5" x14ac:dyDescent="0.95">
      <c r="A159" s="34">
        <v>21</v>
      </c>
      <c r="B159" s="39" t="s">
        <v>888</v>
      </c>
      <c r="C159" s="40"/>
      <c r="D159" s="34"/>
      <c r="E159" s="34"/>
      <c r="F159" s="41">
        <v>7</v>
      </c>
      <c r="G159" s="41">
        <v>12</v>
      </c>
      <c r="H159" s="41">
        <v>14</v>
      </c>
      <c r="I159" s="41">
        <v>17</v>
      </c>
      <c r="J159" s="41"/>
      <c r="K159" s="41"/>
      <c r="L159" s="42"/>
      <c r="M159" s="42"/>
      <c r="N159" s="43"/>
      <c r="O159" s="43"/>
      <c r="P159" s="42"/>
      <c r="Q159" s="43"/>
      <c r="R159" s="42"/>
      <c r="S159" s="42"/>
      <c r="T159" s="43"/>
      <c r="U159" s="43"/>
      <c r="V159" s="43"/>
      <c r="W159" s="43"/>
      <c r="X159" s="43"/>
      <c r="Y159" s="43"/>
      <c r="Z159" s="43"/>
      <c r="AA159" s="43"/>
      <c r="AB159" s="43"/>
      <c r="AC159" s="109"/>
      <c r="AD159" s="43"/>
      <c r="AE159" s="43"/>
      <c r="AF159" s="42" t="s">
        <v>951</v>
      </c>
      <c r="AG159" s="32">
        <f t="shared" si="6"/>
        <v>0</v>
      </c>
      <c r="AH159" s="216" t="s">
        <v>387</v>
      </c>
    </row>
    <row r="160" spans="1:34" s="33" customFormat="1" ht="49.5" x14ac:dyDescent="0.95">
      <c r="A160" s="34">
        <v>22</v>
      </c>
      <c r="B160" s="39" t="s">
        <v>889</v>
      </c>
      <c r="C160" s="34"/>
      <c r="D160" s="34"/>
      <c r="E160" s="34"/>
      <c r="F160" s="41">
        <v>7</v>
      </c>
      <c r="G160" s="41">
        <v>12</v>
      </c>
      <c r="H160" s="41">
        <v>14</v>
      </c>
      <c r="I160" s="41">
        <v>17</v>
      </c>
      <c r="J160" s="41"/>
      <c r="K160" s="41"/>
      <c r="L160" s="42"/>
      <c r="M160" s="43"/>
      <c r="N160" s="43"/>
      <c r="O160" s="44"/>
      <c r="P160" s="42"/>
      <c r="Q160" s="43"/>
      <c r="R160" s="42"/>
      <c r="S160" s="42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2" t="s">
        <v>951</v>
      </c>
      <c r="AG160" s="32">
        <f t="shared" si="6"/>
        <v>0</v>
      </c>
      <c r="AH160" s="32" t="s">
        <v>387</v>
      </c>
    </row>
    <row r="161" spans="1:217" s="33" customFormat="1" ht="49.5" x14ac:dyDescent="0.95">
      <c r="A161" s="34">
        <v>23</v>
      </c>
      <c r="B161" s="39" t="s">
        <v>890</v>
      </c>
      <c r="C161" s="34">
        <v>305067</v>
      </c>
      <c r="D161" s="34">
        <v>305222</v>
      </c>
      <c r="E161" s="34"/>
      <c r="F161" s="41">
        <v>7</v>
      </c>
      <c r="G161" s="41">
        <v>12</v>
      </c>
      <c r="H161" s="41">
        <v>13</v>
      </c>
      <c r="I161" s="41">
        <v>17</v>
      </c>
      <c r="J161" s="41"/>
      <c r="K161" s="41"/>
      <c r="L161" s="42"/>
      <c r="M161" s="43">
        <v>8</v>
      </c>
      <c r="N161" s="43"/>
      <c r="O161" s="44"/>
      <c r="P161" s="42"/>
      <c r="Q161" s="43"/>
      <c r="R161" s="42"/>
      <c r="S161" s="42"/>
      <c r="T161" s="43"/>
      <c r="U161" s="43"/>
      <c r="V161" s="43"/>
      <c r="W161" s="43">
        <v>6</v>
      </c>
      <c r="X161" s="43"/>
      <c r="Y161" s="43"/>
      <c r="Z161" s="43"/>
      <c r="AA161" s="43"/>
      <c r="AB161" s="43"/>
      <c r="AC161" s="43"/>
      <c r="AD161" s="43"/>
      <c r="AE161" s="43"/>
      <c r="AF161" s="42" t="s">
        <v>954</v>
      </c>
      <c r="AG161" s="32">
        <f t="shared" si="6"/>
        <v>155</v>
      </c>
      <c r="AH161" s="32">
        <v>155</v>
      </c>
    </row>
    <row r="162" spans="1:217" s="33" customFormat="1" ht="49.5" x14ac:dyDescent="0.95">
      <c r="A162" s="34">
        <v>24</v>
      </c>
      <c r="B162" s="39" t="s">
        <v>891</v>
      </c>
      <c r="C162" s="34">
        <v>305222</v>
      </c>
      <c r="D162" s="40">
        <v>305920</v>
      </c>
      <c r="E162" s="34"/>
      <c r="F162" s="41">
        <v>7</v>
      </c>
      <c r="G162" s="41">
        <v>12</v>
      </c>
      <c r="H162" s="41">
        <v>14</v>
      </c>
      <c r="I162" s="41">
        <v>17</v>
      </c>
      <c r="J162" s="41"/>
      <c r="K162" s="41"/>
      <c r="L162" s="42"/>
      <c r="M162" s="43"/>
      <c r="N162" s="44"/>
      <c r="O162" s="44"/>
      <c r="P162" s="42"/>
      <c r="Q162" s="43"/>
      <c r="R162" s="42"/>
      <c r="S162" s="42">
        <v>1</v>
      </c>
      <c r="T162" s="43"/>
      <c r="U162" s="43"/>
      <c r="V162" s="43"/>
      <c r="W162" s="43"/>
      <c r="X162" s="44"/>
      <c r="Y162" s="44"/>
      <c r="Z162" s="44"/>
      <c r="AA162" s="43"/>
      <c r="AB162" s="43"/>
      <c r="AC162" s="43"/>
      <c r="AD162" s="43"/>
      <c r="AE162" s="43"/>
      <c r="AF162" s="42" t="s">
        <v>962</v>
      </c>
      <c r="AG162" s="32">
        <f t="shared" si="6"/>
        <v>698</v>
      </c>
      <c r="AH162" s="216">
        <v>698</v>
      </c>
    </row>
    <row r="163" spans="1:217" s="33" customFormat="1" ht="49.5" x14ac:dyDescent="0.95">
      <c r="A163" s="34">
        <v>25</v>
      </c>
      <c r="B163" s="198" t="s">
        <v>892</v>
      </c>
      <c r="C163" s="199"/>
      <c r="D163" s="199"/>
      <c r="E163" s="199"/>
      <c r="F163" s="200">
        <v>7</v>
      </c>
      <c r="G163" s="200">
        <v>12</v>
      </c>
      <c r="H163" s="200"/>
      <c r="I163" s="200"/>
      <c r="J163" s="200"/>
      <c r="K163" s="200"/>
      <c r="L163" s="201"/>
      <c r="M163" s="202"/>
      <c r="N163" s="202"/>
      <c r="O163" s="203"/>
      <c r="P163" s="201"/>
      <c r="Q163" s="202"/>
      <c r="R163" s="201"/>
      <c r="S163" s="201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1" t="s">
        <v>107</v>
      </c>
      <c r="AG163" s="32">
        <f t="shared" si="6"/>
        <v>0</v>
      </c>
      <c r="AH163" s="32" t="s">
        <v>214</v>
      </c>
    </row>
    <row r="164" spans="1:217" s="33" customFormat="1" ht="49.5" x14ac:dyDescent="0.95">
      <c r="A164" s="34">
        <v>26</v>
      </c>
      <c r="B164" s="25" t="s">
        <v>893</v>
      </c>
      <c r="C164" s="35"/>
      <c r="D164" s="35"/>
      <c r="E164" s="35"/>
      <c r="F164" s="36"/>
      <c r="G164" s="36"/>
      <c r="H164" s="36"/>
      <c r="I164" s="36"/>
      <c r="J164" s="36"/>
      <c r="K164" s="36"/>
      <c r="L164" s="37"/>
      <c r="M164" s="38"/>
      <c r="N164" s="38"/>
      <c r="O164" s="204"/>
      <c r="P164" s="37"/>
      <c r="Q164" s="38"/>
      <c r="R164" s="37"/>
      <c r="S164" s="37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7" t="s">
        <v>100</v>
      </c>
      <c r="AG164" s="32">
        <f t="shared" si="6"/>
        <v>0</v>
      </c>
      <c r="AH164" s="32" t="s">
        <v>213</v>
      </c>
    </row>
    <row r="165" spans="1:217" s="33" customFormat="1" ht="49.5" x14ac:dyDescent="0.95">
      <c r="A165" s="34">
        <v>27</v>
      </c>
      <c r="B165" s="198" t="s">
        <v>894</v>
      </c>
      <c r="C165" s="199"/>
      <c r="D165" s="199"/>
      <c r="E165" s="199"/>
      <c r="F165" s="200">
        <v>7</v>
      </c>
      <c r="G165" s="200">
        <v>12</v>
      </c>
      <c r="H165" s="200">
        <v>14</v>
      </c>
      <c r="I165" s="200">
        <v>17</v>
      </c>
      <c r="J165" s="200"/>
      <c r="K165" s="200"/>
      <c r="L165" s="201"/>
      <c r="M165" s="202"/>
      <c r="N165" s="202"/>
      <c r="O165" s="203"/>
      <c r="P165" s="201"/>
      <c r="Q165" s="202"/>
      <c r="R165" s="201"/>
      <c r="S165" s="201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1" t="s">
        <v>107</v>
      </c>
      <c r="AG165" s="32">
        <f t="shared" si="6"/>
        <v>0</v>
      </c>
      <c r="AH165" s="32" t="s">
        <v>214</v>
      </c>
    </row>
    <row r="166" spans="1:217" s="33" customFormat="1" ht="49.5" x14ac:dyDescent="0.95">
      <c r="A166" s="34">
        <v>26</v>
      </c>
      <c r="B166" s="198" t="s">
        <v>895</v>
      </c>
      <c r="C166" s="199"/>
      <c r="D166" s="199"/>
      <c r="E166" s="199"/>
      <c r="F166" s="200">
        <v>7</v>
      </c>
      <c r="G166" s="200">
        <v>12</v>
      </c>
      <c r="H166" s="200">
        <v>14</v>
      </c>
      <c r="I166" s="200">
        <v>17</v>
      </c>
      <c r="J166" s="200"/>
      <c r="K166" s="200"/>
      <c r="L166" s="201"/>
      <c r="M166" s="202"/>
      <c r="N166" s="202"/>
      <c r="O166" s="203"/>
      <c r="P166" s="201"/>
      <c r="Q166" s="202"/>
      <c r="R166" s="201"/>
      <c r="S166" s="201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1" t="s">
        <v>107</v>
      </c>
      <c r="AG166" s="32">
        <f t="shared" si="6"/>
        <v>0</v>
      </c>
      <c r="AH166" s="32" t="s">
        <v>214</v>
      </c>
    </row>
    <row r="167" spans="1:217" s="33" customFormat="1" ht="49.5" x14ac:dyDescent="0.95">
      <c r="A167" s="34">
        <v>27</v>
      </c>
      <c r="B167" s="39" t="s">
        <v>896</v>
      </c>
      <c r="C167" s="40">
        <v>305920</v>
      </c>
      <c r="D167" s="34">
        <v>305950</v>
      </c>
      <c r="E167" s="34"/>
      <c r="F167" s="41">
        <v>7</v>
      </c>
      <c r="G167" s="41">
        <v>12</v>
      </c>
      <c r="H167" s="41">
        <v>14</v>
      </c>
      <c r="I167" s="41">
        <v>17</v>
      </c>
      <c r="J167" s="41"/>
      <c r="K167" s="41"/>
      <c r="L167" s="42"/>
      <c r="M167" s="43"/>
      <c r="N167" s="43"/>
      <c r="O167" s="44"/>
      <c r="P167" s="42"/>
      <c r="Q167" s="43"/>
      <c r="R167" s="42"/>
      <c r="S167" s="42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2" t="s">
        <v>978</v>
      </c>
      <c r="AG167" s="32">
        <f t="shared" si="6"/>
        <v>30</v>
      </c>
      <c r="AH167" s="32">
        <v>30</v>
      </c>
    </row>
    <row r="168" spans="1:217" s="33" customFormat="1" ht="50" thickBot="1" x14ac:dyDescent="1">
      <c r="A168" s="34">
        <v>28</v>
      </c>
      <c r="B168" s="39" t="s">
        <v>897</v>
      </c>
      <c r="C168" s="34">
        <v>305950</v>
      </c>
      <c r="D168" s="40">
        <v>305791</v>
      </c>
      <c r="E168" s="34"/>
      <c r="F168" s="41">
        <v>7</v>
      </c>
      <c r="G168" s="41">
        <v>12</v>
      </c>
      <c r="H168" s="41">
        <v>13</v>
      </c>
      <c r="I168" s="41">
        <v>17</v>
      </c>
      <c r="J168" s="41"/>
      <c r="K168" s="41"/>
      <c r="L168" s="42">
        <v>16</v>
      </c>
      <c r="M168" s="43">
        <v>5</v>
      </c>
      <c r="N168" s="43"/>
      <c r="O168" s="43"/>
      <c r="P168" s="42"/>
      <c r="Q168" s="43"/>
      <c r="R168" s="42"/>
      <c r="S168" s="42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2" t="s">
        <v>910</v>
      </c>
      <c r="AG168" s="32">
        <f t="shared" si="6"/>
        <v>-159</v>
      </c>
      <c r="AH168" s="216">
        <v>0</v>
      </c>
    </row>
    <row r="169" spans="1:217" s="67" customFormat="1" ht="50.5" thickTop="1" thickBot="1" x14ac:dyDescent="1">
      <c r="A169" s="317" t="s">
        <v>22</v>
      </c>
      <c r="B169" s="318"/>
      <c r="C169" s="57"/>
      <c r="D169" s="58"/>
      <c r="E169" s="59"/>
      <c r="F169" s="60"/>
      <c r="G169" s="61"/>
      <c r="H169" s="61"/>
      <c r="I169" s="61"/>
      <c r="J169" s="61"/>
      <c r="K169" s="62"/>
      <c r="L169" s="63">
        <f t="shared" ref="L169:AD169" si="7">SUM(L139:L168)</f>
        <v>105</v>
      </c>
      <c r="M169" s="64">
        <f t="shared" si="7"/>
        <v>23</v>
      </c>
      <c r="N169" s="65">
        <f t="shared" si="7"/>
        <v>0</v>
      </c>
      <c r="O169" s="65">
        <f t="shared" si="7"/>
        <v>0</v>
      </c>
      <c r="P169" s="63">
        <f t="shared" si="7"/>
        <v>0</v>
      </c>
      <c r="Q169" s="64">
        <f t="shared" si="7"/>
        <v>0</v>
      </c>
      <c r="R169" s="63">
        <f t="shared" si="7"/>
        <v>1</v>
      </c>
      <c r="S169" s="63">
        <f t="shared" si="7"/>
        <v>2</v>
      </c>
      <c r="T169" s="64">
        <f t="shared" si="7"/>
        <v>1</v>
      </c>
      <c r="U169" s="64">
        <f t="shared" si="7"/>
        <v>3</v>
      </c>
      <c r="V169" s="64">
        <f t="shared" si="7"/>
        <v>6</v>
      </c>
      <c r="W169" s="64">
        <f t="shared" si="7"/>
        <v>10</v>
      </c>
      <c r="X169" s="64">
        <f t="shared" si="7"/>
        <v>0</v>
      </c>
      <c r="Y169" s="66">
        <f t="shared" si="7"/>
        <v>0</v>
      </c>
      <c r="Z169" s="66">
        <f t="shared" si="7"/>
        <v>0</v>
      </c>
      <c r="AA169" s="66">
        <f t="shared" si="7"/>
        <v>0</v>
      </c>
      <c r="AB169" s="64">
        <f t="shared" si="7"/>
        <v>5</v>
      </c>
      <c r="AC169" s="64">
        <f t="shared" si="7"/>
        <v>5</v>
      </c>
      <c r="AD169" s="64">
        <f t="shared" si="7"/>
        <v>0</v>
      </c>
      <c r="AE169" s="63">
        <f>SUM(AE138:AE168)</f>
        <v>0</v>
      </c>
      <c r="AF169" s="63"/>
      <c r="AG169" s="32"/>
      <c r="AH169" s="216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</row>
    <row r="170" spans="1:217" s="67" customFormat="1" ht="47.25" customHeight="1" thickTop="1" thickBot="1" x14ac:dyDescent="1">
      <c r="A170" s="319"/>
      <c r="B170" s="320"/>
      <c r="C170" s="68"/>
      <c r="D170" s="69"/>
      <c r="E170" s="70"/>
      <c r="F170" s="323"/>
      <c r="G170" s="324"/>
      <c r="H170" s="324"/>
      <c r="I170" s="324"/>
      <c r="J170" s="324"/>
      <c r="K170" s="69"/>
      <c r="L170" s="292" t="s">
        <v>30</v>
      </c>
      <c r="M170" s="294" t="s">
        <v>46</v>
      </c>
      <c r="N170" s="292" t="s">
        <v>333</v>
      </c>
      <c r="O170" s="294" t="s">
        <v>48</v>
      </c>
      <c r="P170" s="294" t="s">
        <v>35</v>
      </c>
      <c r="Q170" s="331" t="s">
        <v>28</v>
      </c>
      <c r="R170" s="294" t="s">
        <v>53</v>
      </c>
      <c r="S170" s="294" t="s">
        <v>57</v>
      </c>
      <c r="T170" s="294" t="s">
        <v>58</v>
      </c>
      <c r="U170" s="292" t="s">
        <v>34</v>
      </c>
      <c r="V170" s="292" t="s">
        <v>193</v>
      </c>
      <c r="W170" s="292" t="s">
        <v>29</v>
      </c>
      <c r="X170" s="292" t="s">
        <v>168</v>
      </c>
      <c r="Y170" s="294" t="s">
        <v>140</v>
      </c>
      <c r="Z170" s="292" t="s">
        <v>33</v>
      </c>
      <c r="AA170" s="294" t="s">
        <v>141</v>
      </c>
      <c r="AB170" s="294" t="s">
        <v>967</v>
      </c>
      <c r="AC170" s="294" t="s">
        <v>968</v>
      </c>
      <c r="AD170" s="294" t="s">
        <v>554</v>
      </c>
      <c r="AE170" s="329"/>
      <c r="AF170" s="294" t="s">
        <v>23</v>
      </c>
      <c r="AG170" s="32"/>
      <c r="AH170" s="216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</row>
    <row r="171" spans="1:217" s="67" customFormat="1" ht="189" customHeight="1" thickTop="1" x14ac:dyDescent="0.95">
      <c r="A171" s="319"/>
      <c r="B171" s="320"/>
      <c r="C171" s="68"/>
      <c r="D171" s="69"/>
      <c r="E171" s="70"/>
      <c r="F171" s="71"/>
      <c r="G171" s="325"/>
      <c r="H171" s="325"/>
      <c r="I171" s="325"/>
      <c r="J171" s="325"/>
      <c r="K171" s="70"/>
      <c r="L171" s="293"/>
      <c r="M171" s="295"/>
      <c r="N171" s="293"/>
      <c r="O171" s="295"/>
      <c r="P171" s="295"/>
      <c r="Q171" s="332"/>
      <c r="R171" s="295"/>
      <c r="S171" s="295"/>
      <c r="T171" s="295"/>
      <c r="U171" s="293"/>
      <c r="V171" s="293"/>
      <c r="W171" s="293"/>
      <c r="X171" s="293"/>
      <c r="Y171" s="295"/>
      <c r="Z171" s="293"/>
      <c r="AA171" s="295"/>
      <c r="AB171" s="295"/>
      <c r="AC171" s="295"/>
      <c r="AD171" s="295"/>
      <c r="AE171" s="330"/>
      <c r="AF171" s="295"/>
      <c r="AG171" s="32"/>
      <c r="AH171" s="216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</row>
    <row r="172" spans="1:217" s="67" customFormat="1" ht="49.5" x14ac:dyDescent="0.95">
      <c r="A172" s="321"/>
      <c r="B172" s="322"/>
      <c r="C172" s="72"/>
      <c r="D172" s="73"/>
      <c r="E172" s="74"/>
      <c r="F172" s="326"/>
      <c r="G172" s="327"/>
      <c r="H172" s="327"/>
      <c r="I172" s="327"/>
      <c r="J172" s="327"/>
      <c r="K172" s="328"/>
      <c r="L172" s="75">
        <f>L169*3200</f>
        <v>336000</v>
      </c>
      <c r="M172" s="76">
        <f>M169*4000</f>
        <v>92000</v>
      </c>
      <c r="N172" s="75">
        <f>N169*7200</f>
        <v>0</v>
      </c>
      <c r="O172" s="77">
        <f>O169*38400</f>
        <v>0</v>
      </c>
      <c r="P172" s="75">
        <f>P169*68000</f>
        <v>0</v>
      </c>
      <c r="Q172" s="78">
        <f>Q169*84000</f>
        <v>0</v>
      </c>
      <c r="R172" s="75">
        <f>R169*76000</f>
        <v>76000</v>
      </c>
      <c r="S172" s="76">
        <f>S169*84000</f>
        <v>168000</v>
      </c>
      <c r="T172" s="76">
        <f>T169*80000</f>
        <v>80000</v>
      </c>
      <c r="U172" s="75">
        <f>U169*9680</f>
        <v>29040</v>
      </c>
      <c r="V172" s="79">
        <f>V169*6400</f>
        <v>38400</v>
      </c>
      <c r="W172" s="79">
        <f>W169*4800</f>
        <v>48000</v>
      </c>
      <c r="X172" s="79">
        <f>X169*5600</f>
        <v>0</v>
      </c>
      <c r="Y172" s="76">
        <f>Y169*8000</f>
        <v>0</v>
      </c>
      <c r="Z172" s="79">
        <f>Z169*6500</f>
        <v>0</v>
      </c>
      <c r="AA172" s="76">
        <f>AA169*6000</f>
        <v>0</v>
      </c>
      <c r="AB172" s="76"/>
      <c r="AC172" s="76"/>
      <c r="AD172" s="75"/>
      <c r="AE172" s="80"/>
      <c r="AF172" s="75">
        <f>SUM(L172:AD172)</f>
        <v>867440</v>
      </c>
      <c r="AG172" s="32"/>
      <c r="AH172" s="81"/>
    </row>
    <row r="174" spans="1:217" s="8" customFormat="1" ht="49.5" x14ac:dyDescent="0.95">
      <c r="A174" s="298" t="s">
        <v>0</v>
      </c>
      <c r="B174" s="298"/>
      <c r="C174" s="1" t="s">
        <v>1</v>
      </c>
      <c r="D174" s="1" t="s">
        <v>2</v>
      </c>
      <c r="E174" s="1"/>
      <c r="F174" s="1"/>
      <c r="G174" s="1"/>
      <c r="H174" s="1"/>
      <c r="I174" s="1"/>
      <c r="J174" s="1"/>
      <c r="K174" s="1"/>
      <c r="L174" s="2"/>
      <c r="M174" s="3"/>
      <c r="N174" s="4"/>
      <c r="O174" s="5"/>
      <c r="P174" s="2"/>
      <c r="Q174" s="3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5"/>
      <c r="AG174" s="6"/>
      <c r="AH174" s="218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</row>
    <row r="175" spans="1:217" s="8" customFormat="1" ht="50.5" x14ac:dyDescent="0.95">
      <c r="A175" s="298" t="s">
        <v>3</v>
      </c>
      <c r="B175" s="298"/>
      <c r="C175" s="1" t="s">
        <v>1</v>
      </c>
      <c r="D175" s="83" t="s">
        <v>24</v>
      </c>
      <c r="E175" s="1"/>
      <c r="F175" s="1"/>
      <c r="G175" s="1"/>
      <c r="H175" s="1"/>
      <c r="I175" s="298" t="s">
        <v>867</v>
      </c>
      <c r="J175" s="298"/>
      <c r="K175" s="298"/>
      <c r="L175" s="298"/>
      <c r="M175" s="298"/>
      <c r="N175" s="298"/>
      <c r="O175" s="298"/>
      <c r="P175" s="298"/>
      <c r="Q175" s="298"/>
      <c r="R175" s="298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6"/>
      <c r="AH175" s="218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</row>
    <row r="176" spans="1:217" s="8" customFormat="1" ht="50.5" x14ac:dyDescent="0.95">
      <c r="A176" s="299" t="s">
        <v>4</v>
      </c>
      <c r="B176" s="299"/>
      <c r="C176" s="1" t="s">
        <v>1</v>
      </c>
      <c r="D176" s="84" t="s">
        <v>49</v>
      </c>
      <c r="E176" s="9"/>
      <c r="F176" s="1"/>
      <c r="G176" s="9"/>
      <c r="H176" s="9"/>
      <c r="I176" s="10"/>
      <c r="J176" s="10"/>
      <c r="K176" s="10"/>
      <c r="L176" s="11"/>
      <c r="M176" s="3"/>
      <c r="N176" s="4"/>
      <c r="O176" s="11"/>
      <c r="P176" s="11"/>
      <c r="Q176" s="3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5"/>
      <c r="AG176" s="6"/>
      <c r="AH176" s="218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</row>
    <row r="177" spans="1:217" s="15" customFormat="1" ht="49.5" x14ac:dyDescent="0.95">
      <c r="A177" s="300" t="s">
        <v>5</v>
      </c>
      <c r="B177" s="300" t="s">
        <v>6</v>
      </c>
      <c r="C177" s="303" t="s">
        <v>7</v>
      </c>
      <c r="D177" s="304"/>
      <c r="E177" s="12" t="s">
        <v>8</v>
      </c>
      <c r="F177" s="305" t="s">
        <v>9</v>
      </c>
      <c r="G177" s="306"/>
      <c r="H177" s="306"/>
      <c r="I177" s="306"/>
      <c r="J177" s="306"/>
      <c r="K177" s="307"/>
      <c r="L177" s="308" t="s">
        <v>10</v>
      </c>
      <c r="M177" s="309"/>
      <c r="N177" s="309"/>
      <c r="O177" s="309"/>
      <c r="P177" s="309"/>
      <c r="Q177" s="309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  <c r="AD177" s="309"/>
      <c r="AE177" s="296" t="s">
        <v>11</v>
      </c>
      <c r="AF177" s="296" t="s">
        <v>12</v>
      </c>
      <c r="AG177" s="13"/>
      <c r="AH177" s="216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14"/>
      <c r="HC177" s="14"/>
      <c r="HD177" s="14"/>
      <c r="HE177" s="14"/>
      <c r="HF177" s="14"/>
      <c r="HG177" s="14"/>
      <c r="HH177" s="14"/>
      <c r="HI177" s="14"/>
    </row>
    <row r="178" spans="1:217" s="15" customFormat="1" ht="45.75" customHeight="1" x14ac:dyDescent="0.95">
      <c r="A178" s="301"/>
      <c r="B178" s="301"/>
      <c r="C178" s="300" t="s">
        <v>13</v>
      </c>
      <c r="D178" s="300" t="s">
        <v>14</v>
      </c>
      <c r="E178" s="301" t="s">
        <v>15</v>
      </c>
      <c r="F178" s="311" t="s">
        <v>16</v>
      </c>
      <c r="G178" s="312"/>
      <c r="H178" s="312"/>
      <c r="I178" s="312"/>
      <c r="J178" s="312"/>
      <c r="K178" s="313"/>
      <c r="L178" s="296" t="s">
        <v>17</v>
      </c>
      <c r="M178" s="296" t="s">
        <v>45</v>
      </c>
      <c r="N178" s="296" t="s">
        <v>845</v>
      </c>
      <c r="O178" s="296" t="s">
        <v>47</v>
      </c>
      <c r="P178" s="296" t="s">
        <v>18</v>
      </c>
      <c r="Q178" s="316" t="s">
        <v>31</v>
      </c>
      <c r="R178" s="296" t="s">
        <v>54</v>
      </c>
      <c r="S178" s="314" t="s">
        <v>56</v>
      </c>
      <c r="T178" s="314" t="s">
        <v>59</v>
      </c>
      <c r="U178" s="296" t="s">
        <v>312</v>
      </c>
      <c r="V178" s="296" t="s">
        <v>501</v>
      </c>
      <c r="W178" s="296" t="s">
        <v>326</v>
      </c>
      <c r="X178" s="296" t="s">
        <v>136</v>
      </c>
      <c r="Y178" s="296" t="s">
        <v>139</v>
      </c>
      <c r="Z178" s="296" t="s">
        <v>32</v>
      </c>
      <c r="AA178" s="296" t="s">
        <v>537</v>
      </c>
      <c r="AB178" s="296" t="s">
        <v>111</v>
      </c>
      <c r="AC178" s="296" t="s">
        <v>535</v>
      </c>
      <c r="AD178" s="296" t="s">
        <v>66</v>
      </c>
      <c r="AE178" s="310"/>
      <c r="AF178" s="310"/>
      <c r="AG178" s="13"/>
      <c r="AH178" s="216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14"/>
      <c r="HC178" s="14"/>
      <c r="HD178" s="14"/>
      <c r="HE178" s="14"/>
      <c r="HF178" s="14"/>
      <c r="HG178" s="14"/>
      <c r="HH178" s="14"/>
      <c r="HI178" s="14"/>
    </row>
    <row r="179" spans="1:217" s="15" customFormat="1" ht="139.5" customHeight="1" x14ac:dyDescent="0.95">
      <c r="A179" s="302"/>
      <c r="B179" s="302"/>
      <c r="C179" s="302"/>
      <c r="D179" s="302"/>
      <c r="E179" s="302"/>
      <c r="F179" s="16" t="s">
        <v>20</v>
      </c>
      <c r="G179" s="16" t="s">
        <v>21</v>
      </c>
      <c r="H179" s="16" t="s">
        <v>20</v>
      </c>
      <c r="I179" s="16" t="s">
        <v>21</v>
      </c>
      <c r="J179" s="16" t="s">
        <v>20</v>
      </c>
      <c r="K179" s="16" t="s">
        <v>21</v>
      </c>
      <c r="L179" s="297"/>
      <c r="M179" s="297"/>
      <c r="N179" s="297"/>
      <c r="O179" s="297"/>
      <c r="P179" s="297"/>
      <c r="Q179" s="316"/>
      <c r="R179" s="297"/>
      <c r="S179" s="315"/>
      <c r="T179" s="315"/>
      <c r="U179" s="297"/>
      <c r="V179" s="297"/>
      <c r="W179" s="297"/>
      <c r="X179" s="297"/>
      <c r="Y179" s="297"/>
      <c r="Z179" s="297"/>
      <c r="AA179" s="297"/>
      <c r="AB179" s="297"/>
      <c r="AC179" s="297"/>
      <c r="AD179" s="297"/>
      <c r="AE179" s="297"/>
      <c r="AF179" s="297"/>
      <c r="AG179" s="13"/>
      <c r="AH179" s="216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14"/>
      <c r="HC179" s="14"/>
      <c r="HD179" s="14"/>
      <c r="HE179" s="14"/>
      <c r="HF179" s="14"/>
      <c r="HG179" s="14"/>
      <c r="HH179" s="14"/>
      <c r="HI179" s="14"/>
    </row>
    <row r="180" spans="1:217" s="15" customFormat="1" ht="49.5" customHeight="1" x14ac:dyDescent="0.95">
      <c r="A180" s="17"/>
      <c r="B180" s="18"/>
      <c r="C180" s="18"/>
      <c r="D180" s="17"/>
      <c r="E180" s="17"/>
      <c r="F180" s="19"/>
      <c r="G180" s="19"/>
      <c r="H180" s="19"/>
      <c r="I180" s="19"/>
      <c r="J180" s="19"/>
      <c r="K180" s="19"/>
      <c r="L180" s="20">
        <v>3200</v>
      </c>
      <c r="M180" s="21">
        <v>4000</v>
      </c>
      <c r="N180" s="20">
        <v>4800</v>
      </c>
      <c r="O180" s="20">
        <v>38400</v>
      </c>
      <c r="P180" s="20">
        <v>68000</v>
      </c>
      <c r="Q180" s="21">
        <v>84000</v>
      </c>
      <c r="R180" s="20">
        <v>76000</v>
      </c>
      <c r="S180" s="21">
        <v>84000</v>
      </c>
      <c r="T180" s="21">
        <v>80000</v>
      </c>
      <c r="U180" s="21">
        <v>8000</v>
      </c>
      <c r="V180" s="21">
        <v>33600</v>
      </c>
      <c r="W180" s="21">
        <v>7200</v>
      </c>
      <c r="X180" s="22">
        <v>9000</v>
      </c>
      <c r="Y180" s="21">
        <v>6000</v>
      </c>
      <c r="Z180" s="22">
        <v>6500</v>
      </c>
      <c r="AA180" s="21">
        <v>56800</v>
      </c>
      <c r="AB180" s="21">
        <v>84000</v>
      </c>
      <c r="AC180" s="21">
        <v>76000</v>
      </c>
      <c r="AD180" s="20">
        <v>76000</v>
      </c>
      <c r="AE180" s="23"/>
      <c r="AF180" s="17"/>
      <c r="AG180" s="13"/>
      <c r="AH180" s="216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14"/>
      <c r="HC180" s="14"/>
      <c r="HD180" s="14"/>
      <c r="HE180" s="14"/>
      <c r="HF180" s="14"/>
      <c r="HG180" s="14"/>
      <c r="HH180" s="14"/>
      <c r="HI180" s="14"/>
    </row>
    <row r="181" spans="1:217" s="33" customFormat="1" ht="49.5" x14ac:dyDescent="0.95">
      <c r="A181" s="34">
        <v>1</v>
      </c>
      <c r="B181" s="25" t="s">
        <v>868</v>
      </c>
      <c r="C181" s="35"/>
      <c r="D181" s="35"/>
      <c r="E181" s="35"/>
      <c r="F181" s="36"/>
      <c r="G181" s="36"/>
      <c r="H181" s="36"/>
      <c r="I181" s="36"/>
      <c r="J181" s="36"/>
      <c r="K181" s="36"/>
      <c r="L181" s="37"/>
      <c r="M181" s="38"/>
      <c r="N181" s="38"/>
      <c r="O181" s="204"/>
      <c r="P181" s="37"/>
      <c r="Q181" s="38"/>
      <c r="R181" s="37"/>
      <c r="S181" s="37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7" t="s">
        <v>100</v>
      </c>
      <c r="AG181" s="32">
        <f>D181-C181</f>
        <v>0</v>
      </c>
      <c r="AH181" s="32" t="s">
        <v>213</v>
      </c>
    </row>
    <row r="182" spans="1:217" s="33" customFormat="1" ht="49.5" x14ac:dyDescent="0.95">
      <c r="A182" s="34">
        <v>2</v>
      </c>
      <c r="B182" s="198" t="s">
        <v>869</v>
      </c>
      <c r="C182" s="199"/>
      <c r="D182" s="199"/>
      <c r="E182" s="199"/>
      <c r="F182" s="200">
        <v>7</v>
      </c>
      <c r="G182" s="200">
        <v>12</v>
      </c>
      <c r="H182" s="200">
        <v>14</v>
      </c>
      <c r="I182" s="200">
        <v>17</v>
      </c>
      <c r="J182" s="200"/>
      <c r="K182" s="200"/>
      <c r="L182" s="201"/>
      <c r="M182" s="202"/>
      <c r="N182" s="202"/>
      <c r="O182" s="203"/>
      <c r="P182" s="201"/>
      <c r="Q182" s="202"/>
      <c r="R182" s="201"/>
      <c r="S182" s="201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1" t="s">
        <v>107</v>
      </c>
      <c r="AG182" s="32">
        <f t="shared" ref="AG182:AG210" si="8">D182-C182</f>
        <v>0</v>
      </c>
      <c r="AH182" s="32" t="s">
        <v>214</v>
      </c>
    </row>
    <row r="183" spans="1:217" s="33" customFormat="1" ht="49.5" x14ac:dyDescent="0.95">
      <c r="A183" s="34">
        <v>3</v>
      </c>
      <c r="B183" s="198" t="s">
        <v>870</v>
      </c>
      <c r="C183" s="199"/>
      <c r="D183" s="199"/>
      <c r="E183" s="199"/>
      <c r="F183" s="200">
        <v>7</v>
      </c>
      <c r="G183" s="200">
        <v>12</v>
      </c>
      <c r="H183" s="200">
        <v>14</v>
      </c>
      <c r="I183" s="200">
        <v>17</v>
      </c>
      <c r="J183" s="200"/>
      <c r="K183" s="200"/>
      <c r="L183" s="201"/>
      <c r="M183" s="202"/>
      <c r="N183" s="202"/>
      <c r="O183" s="203"/>
      <c r="P183" s="201"/>
      <c r="Q183" s="202"/>
      <c r="R183" s="201"/>
      <c r="S183" s="201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1" t="s">
        <v>107</v>
      </c>
      <c r="AG183" s="32">
        <f t="shared" si="8"/>
        <v>0</v>
      </c>
      <c r="AH183" s="32" t="s">
        <v>214</v>
      </c>
    </row>
    <row r="184" spans="1:217" s="33" customFormat="1" ht="49.5" x14ac:dyDescent="0.95">
      <c r="A184" s="34">
        <v>4</v>
      </c>
      <c r="B184" s="39" t="s">
        <v>871</v>
      </c>
      <c r="C184" s="40">
        <v>287985</v>
      </c>
      <c r="D184" s="34">
        <v>288037</v>
      </c>
      <c r="E184" s="34"/>
      <c r="F184" s="41">
        <v>7</v>
      </c>
      <c r="G184" s="41">
        <v>12</v>
      </c>
      <c r="H184" s="41">
        <v>14</v>
      </c>
      <c r="I184" s="41">
        <v>17</v>
      </c>
      <c r="J184" s="41"/>
      <c r="K184" s="41"/>
      <c r="L184" s="42">
        <v>5</v>
      </c>
      <c r="M184" s="43"/>
      <c r="N184" s="43"/>
      <c r="O184" s="44"/>
      <c r="P184" s="42"/>
      <c r="Q184" s="43"/>
      <c r="R184" s="42"/>
      <c r="S184" s="42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2" t="s">
        <v>903</v>
      </c>
      <c r="AG184" s="32">
        <f t="shared" si="8"/>
        <v>52</v>
      </c>
      <c r="AH184" s="32">
        <v>52</v>
      </c>
    </row>
    <row r="185" spans="1:217" s="33" customFormat="1" ht="49.5" x14ac:dyDescent="0.95">
      <c r="A185" s="34">
        <v>5</v>
      </c>
      <c r="B185" s="25" t="s">
        <v>872</v>
      </c>
      <c r="C185" s="35"/>
      <c r="D185" s="35"/>
      <c r="E185" s="35"/>
      <c r="F185" s="36"/>
      <c r="G185" s="36"/>
      <c r="H185" s="36"/>
      <c r="I185" s="36"/>
      <c r="J185" s="36"/>
      <c r="K185" s="36"/>
      <c r="L185" s="37"/>
      <c r="M185" s="38"/>
      <c r="N185" s="38"/>
      <c r="O185" s="204"/>
      <c r="P185" s="37"/>
      <c r="Q185" s="38"/>
      <c r="R185" s="37"/>
      <c r="S185" s="37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7" t="s">
        <v>100</v>
      </c>
      <c r="AG185" s="32">
        <f t="shared" si="8"/>
        <v>0</v>
      </c>
      <c r="AH185" s="32" t="s">
        <v>213</v>
      </c>
    </row>
    <row r="186" spans="1:217" s="33" customFormat="1" ht="49.5" x14ac:dyDescent="0.95">
      <c r="A186" s="34">
        <v>6</v>
      </c>
      <c r="B186" s="45" t="s">
        <v>873</v>
      </c>
      <c r="C186" s="34">
        <v>288037</v>
      </c>
      <c r="D186" s="34">
        <v>288114</v>
      </c>
      <c r="E186" s="34"/>
      <c r="F186" s="41">
        <v>7</v>
      </c>
      <c r="G186" s="41">
        <v>12</v>
      </c>
      <c r="H186" s="41">
        <v>13</v>
      </c>
      <c r="I186" s="41">
        <v>17</v>
      </c>
      <c r="J186" s="41"/>
      <c r="K186" s="41"/>
      <c r="L186" s="42">
        <v>56</v>
      </c>
      <c r="M186" s="43"/>
      <c r="N186" s="43"/>
      <c r="O186" s="44"/>
      <c r="P186" s="42"/>
      <c r="Q186" s="43"/>
      <c r="R186" s="42"/>
      <c r="S186" s="42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2" t="s">
        <v>904</v>
      </c>
      <c r="AG186" s="32">
        <f t="shared" si="8"/>
        <v>77</v>
      </c>
      <c r="AH186" s="32">
        <v>77</v>
      </c>
    </row>
    <row r="187" spans="1:217" s="33" customFormat="1" ht="49.5" x14ac:dyDescent="0.95">
      <c r="A187" s="34">
        <v>7</v>
      </c>
      <c r="B187" s="39" t="s">
        <v>874</v>
      </c>
      <c r="C187" s="34">
        <v>288114</v>
      </c>
      <c r="D187" s="34">
        <v>288244</v>
      </c>
      <c r="E187" s="34"/>
      <c r="F187" s="41">
        <v>7</v>
      </c>
      <c r="G187" s="41">
        <v>12</v>
      </c>
      <c r="H187" s="41">
        <v>13</v>
      </c>
      <c r="I187" s="41">
        <v>17</v>
      </c>
      <c r="J187" s="41"/>
      <c r="K187" s="41"/>
      <c r="L187" s="42">
        <v>17</v>
      </c>
      <c r="M187" s="43"/>
      <c r="N187" s="43"/>
      <c r="O187" s="44"/>
      <c r="P187" s="42"/>
      <c r="Q187" s="43"/>
      <c r="R187" s="42"/>
      <c r="S187" s="42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2" t="s">
        <v>972</v>
      </c>
      <c r="AG187" s="32">
        <f t="shared" si="8"/>
        <v>130</v>
      </c>
      <c r="AH187" s="32">
        <v>130</v>
      </c>
    </row>
    <row r="188" spans="1:217" s="33" customFormat="1" ht="99" x14ac:dyDescent="0.95">
      <c r="A188" s="34">
        <v>8</v>
      </c>
      <c r="B188" s="39" t="s">
        <v>875</v>
      </c>
      <c r="C188" s="34">
        <v>288244</v>
      </c>
      <c r="D188" s="34">
        <v>288358</v>
      </c>
      <c r="E188" s="34"/>
      <c r="F188" s="41">
        <v>7</v>
      </c>
      <c r="G188" s="41">
        <v>12</v>
      </c>
      <c r="H188" s="41">
        <v>13</v>
      </c>
      <c r="I188" s="41">
        <v>17</v>
      </c>
      <c r="J188" s="41"/>
      <c r="K188" s="41"/>
      <c r="L188" s="42">
        <v>13</v>
      </c>
      <c r="M188" s="43"/>
      <c r="N188" s="43"/>
      <c r="O188" s="44"/>
      <c r="P188" s="42"/>
      <c r="Q188" s="43"/>
      <c r="R188" s="42"/>
      <c r="S188" s="42"/>
      <c r="T188" s="43"/>
      <c r="U188" s="43"/>
      <c r="V188" s="43"/>
      <c r="W188" s="43"/>
      <c r="X188" s="43"/>
      <c r="Y188" s="43"/>
      <c r="Z188" s="44">
        <v>10.67</v>
      </c>
      <c r="AA188" s="43"/>
      <c r="AB188" s="43"/>
      <c r="AC188" s="43"/>
      <c r="AD188" s="43"/>
      <c r="AE188" s="43"/>
      <c r="AF188" s="42" t="s">
        <v>913</v>
      </c>
      <c r="AG188" s="32">
        <f t="shared" si="8"/>
        <v>114</v>
      </c>
      <c r="AH188" s="32">
        <v>114</v>
      </c>
    </row>
    <row r="189" spans="1:217" s="33" customFormat="1" ht="99" x14ac:dyDescent="0.95">
      <c r="A189" s="34">
        <v>9</v>
      </c>
      <c r="B189" s="39" t="s">
        <v>876</v>
      </c>
      <c r="C189" s="34">
        <v>288358</v>
      </c>
      <c r="D189" s="34">
        <v>288413</v>
      </c>
      <c r="E189" s="34"/>
      <c r="F189" s="41">
        <v>7</v>
      </c>
      <c r="G189" s="41">
        <v>12</v>
      </c>
      <c r="H189" s="41">
        <v>13</v>
      </c>
      <c r="I189" s="41">
        <v>17</v>
      </c>
      <c r="J189" s="41"/>
      <c r="K189" s="41"/>
      <c r="L189" s="42"/>
      <c r="M189" s="43"/>
      <c r="N189" s="43"/>
      <c r="O189" s="44"/>
      <c r="P189" s="42"/>
      <c r="Q189" s="43"/>
      <c r="R189" s="42"/>
      <c r="S189" s="42"/>
      <c r="T189" s="43"/>
      <c r="U189" s="43"/>
      <c r="V189" s="43"/>
      <c r="W189" s="43"/>
      <c r="X189" s="43"/>
      <c r="Y189" s="44">
        <v>5.25</v>
      </c>
      <c r="Z189" s="44">
        <v>11.12</v>
      </c>
      <c r="AA189" s="43"/>
      <c r="AB189" s="43"/>
      <c r="AC189" s="43"/>
      <c r="AD189" s="43"/>
      <c r="AE189" s="43"/>
      <c r="AF189" s="42" t="s">
        <v>916</v>
      </c>
      <c r="AG189" s="32">
        <f t="shared" si="8"/>
        <v>55</v>
      </c>
      <c r="AH189" s="32">
        <v>55</v>
      </c>
    </row>
    <row r="190" spans="1:217" s="33" customFormat="1" ht="99" x14ac:dyDescent="0.95">
      <c r="A190" s="34">
        <v>10</v>
      </c>
      <c r="B190" s="39" t="s">
        <v>877</v>
      </c>
      <c r="C190" s="34">
        <v>288413</v>
      </c>
      <c r="D190" s="34">
        <v>288567</v>
      </c>
      <c r="E190" s="34"/>
      <c r="F190" s="41">
        <v>7</v>
      </c>
      <c r="G190" s="41">
        <v>12</v>
      </c>
      <c r="H190" s="41">
        <v>13</v>
      </c>
      <c r="I190" s="41">
        <v>17</v>
      </c>
      <c r="J190" s="41"/>
      <c r="K190" s="41"/>
      <c r="L190" s="42">
        <v>21</v>
      </c>
      <c r="M190" s="43"/>
      <c r="N190" s="43"/>
      <c r="O190" s="44"/>
      <c r="P190" s="42"/>
      <c r="Q190" s="43"/>
      <c r="R190" s="42"/>
      <c r="S190" s="42"/>
      <c r="T190" s="43"/>
      <c r="U190" s="43"/>
      <c r="V190" s="43"/>
      <c r="W190" s="43"/>
      <c r="X190" s="43"/>
      <c r="Y190" s="44">
        <v>7.75</v>
      </c>
      <c r="Z190" s="44">
        <v>11.92</v>
      </c>
      <c r="AA190" s="43"/>
      <c r="AB190" s="43"/>
      <c r="AC190" s="43"/>
      <c r="AD190" s="43"/>
      <c r="AE190" s="43"/>
      <c r="AF190" s="42" t="s">
        <v>921</v>
      </c>
      <c r="AG190" s="32">
        <f t="shared" si="8"/>
        <v>154</v>
      </c>
      <c r="AH190" s="32">
        <v>154</v>
      </c>
    </row>
    <row r="191" spans="1:217" s="33" customFormat="1" ht="49.5" x14ac:dyDescent="0.95">
      <c r="A191" s="34">
        <v>11</v>
      </c>
      <c r="B191" s="39" t="s">
        <v>878</v>
      </c>
      <c r="C191" s="34">
        <v>288567</v>
      </c>
      <c r="D191" s="34">
        <v>288764</v>
      </c>
      <c r="E191" s="34"/>
      <c r="F191" s="41">
        <v>7</v>
      </c>
      <c r="G191" s="41">
        <v>12</v>
      </c>
      <c r="H191" s="41">
        <v>13</v>
      </c>
      <c r="I191" s="41">
        <v>17</v>
      </c>
      <c r="J191" s="41"/>
      <c r="K191" s="41"/>
      <c r="L191" s="42">
        <v>24</v>
      </c>
      <c r="M191" s="43"/>
      <c r="N191" s="43"/>
      <c r="O191" s="44"/>
      <c r="P191" s="42"/>
      <c r="Q191" s="43"/>
      <c r="R191" s="42"/>
      <c r="S191" s="42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2" t="s">
        <v>923</v>
      </c>
      <c r="AG191" s="32">
        <f t="shared" si="8"/>
        <v>197</v>
      </c>
      <c r="AH191" s="32">
        <v>197</v>
      </c>
    </row>
    <row r="192" spans="1:217" s="33" customFormat="1" ht="49.5" x14ac:dyDescent="0.95">
      <c r="A192" s="34">
        <v>12</v>
      </c>
      <c r="B192" s="25" t="s">
        <v>879</v>
      </c>
      <c r="C192" s="35"/>
      <c r="D192" s="35"/>
      <c r="E192" s="35"/>
      <c r="F192" s="36"/>
      <c r="G192" s="36"/>
      <c r="H192" s="36"/>
      <c r="I192" s="36"/>
      <c r="J192" s="36"/>
      <c r="K192" s="36"/>
      <c r="L192" s="37"/>
      <c r="M192" s="38"/>
      <c r="N192" s="38"/>
      <c r="O192" s="204"/>
      <c r="P192" s="37"/>
      <c r="Q192" s="38"/>
      <c r="R192" s="37"/>
      <c r="S192" s="37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7" t="s">
        <v>100</v>
      </c>
      <c r="AG192" s="32">
        <f t="shared" si="8"/>
        <v>0</v>
      </c>
      <c r="AH192" s="32" t="s">
        <v>213</v>
      </c>
    </row>
    <row r="193" spans="1:34" s="33" customFormat="1" ht="99" x14ac:dyDescent="0.95">
      <c r="A193" s="34">
        <v>13</v>
      </c>
      <c r="B193" s="39" t="s">
        <v>880</v>
      </c>
      <c r="C193" s="34">
        <v>288764</v>
      </c>
      <c r="D193" s="34">
        <v>288773</v>
      </c>
      <c r="E193" s="34"/>
      <c r="F193" s="41">
        <v>7</v>
      </c>
      <c r="G193" s="41">
        <v>12</v>
      </c>
      <c r="H193" s="41">
        <v>13</v>
      </c>
      <c r="I193" s="41">
        <v>17</v>
      </c>
      <c r="J193" s="41"/>
      <c r="K193" s="41"/>
      <c r="L193" s="42"/>
      <c r="M193" s="43"/>
      <c r="N193" s="43"/>
      <c r="O193" s="44"/>
      <c r="P193" s="42"/>
      <c r="Q193" s="43"/>
      <c r="R193" s="42"/>
      <c r="S193" s="42"/>
      <c r="T193" s="43"/>
      <c r="U193" s="43"/>
      <c r="V193" s="43"/>
      <c r="W193" s="43"/>
      <c r="X193" s="44"/>
      <c r="Y193" s="44">
        <v>10.61</v>
      </c>
      <c r="Z193" s="44">
        <v>20.78</v>
      </c>
      <c r="AA193" s="44"/>
      <c r="AB193" s="43"/>
      <c r="AC193" s="43"/>
      <c r="AD193" s="43"/>
      <c r="AE193" s="43"/>
      <c r="AF193" s="42" t="s">
        <v>924</v>
      </c>
      <c r="AG193" s="32">
        <f t="shared" si="8"/>
        <v>9</v>
      </c>
      <c r="AH193" s="216">
        <v>9</v>
      </c>
    </row>
    <row r="194" spans="1:34" s="33" customFormat="1" ht="99" x14ac:dyDescent="0.95">
      <c r="A194" s="34">
        <v>14</v>
      </c>
      <c r="B194" s="39" t="s">
        <v>881</v>
      </c>
      <c r="C194" s="34">
        <v>288773</v>
      </c>
      <c r="D194" s="34">
        <v>288918</v>
      </c>
      <c r="E194" s="34"/>
      <c r="F194" s="41">
        <v>7</v>
      </c>
      <c r="G194" s="41">
        <v>12</v>
      </c>
      <c r="H194" s="41">
        <v>13</v>
      </c>
      <c r="I194" s="41">
        <v>17</v>
      </c>
      <c r="J194" s="41"/>
      <c r="K194" s="41"/>
      <c r="L194" s="42"/>
      <c r="M194" s="43"/>
      <c r="N194" s="43"/>
      <c r="O194" s="44"/>
      <c r="P194" s="42"/>
      <c r="Q194" s="43"/>
      <c r="R194" s="42"/>
      <c r="S194" s="42"/>
      <c r="T194" s="43"/>
      <c r="U194" s="43"/>
      <c r="V194" s="43"/>
      <c r="W194" s="43"/>
      <c r="X194" s="43"/>
      <c r="Y194" s="44">
        <v>13.75</v>
      </c>
      <c r="Z194" s="44">
        <v>32.130000000000003</v>
      </c>
      <c r="AA194" s="43"/>
      <c r="AB194" s="43"/>
      <c r="AC194" s="43"/>
      <c r="AD194" s="43"/>
      <c r="AE194" s="43"/>
      <c r="AF194" s="42" t="s">
        <v>932</v>
      </c>
      <c r="AG194" s="32">
        <f t="shared" si="8"/>
        <v>145</v>
      </c>
      <c r="AH194" s="32">
        <v>145</v>
      </c>
    </row>
    <row r="195" spans="1:34" s="33" customFormat="1" ht="49.5" x14ac:dyDescent="0.95">
      <c r="A195" s="34">
        <v>15</v>
      </c>
      <c r="B195" s="39" t="s">
        <v>882</v>
      </c>
      <c r="C195" s="34">
        <v>288918</v>
      </c>
      <c r="D195" s="34">
        <v>289011</v>
      </c>
      <c r="E195" s="34"/>
      <c r="F195" s="41">
        <v>7</v>
      </c>
      <c r="G195" s="41">
        <v>12</v>
      </c>
      <c r="H195" s="41">
        <v>13</v>
      </c>
      <c r="I195" s="41">
        <v>17</v>
      </c>
      <c r="J195" s="41"/>
      <c r="K195" s="41"/>
      <c r="L195" s="42">
        <v>20</v>
      </c>
      <c r="M195" s="43"/>
      <c r="N195" s="43"/>
      <c r="O195" s="44"/>
      <c r="P195" s="42"/>
      <c r="Q195" s="43"/>
      <c r="R195" s="42"/>
      <c r="S195" s="42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2" t="s">
        <v>939</v>
      </c>
      <c r="AG195" s="32">
        <f t="shared" si="8"/>
        <v>93</v>
      </c>
      <c r="AH195" s="32">
        <v>93</v>
      </c>
    </row>
    <row r="196" spans="1:34" s="33" customFormat="1" ht="49.5" x14ac:dyDescent="0.95">
      <c r="A196" s="34">
        <v>16</v>
      </c>
      <c r="B196" s="39" t="s">
        <v>883</v>
      </c>
      <c r="C196" s="34">
        <v>289011</v>
      </c>
      <c r="D196" s="34">
        <v>289108</v>
      </c>
      <c r="E196" s="34"/>
      <c r="F196" s="41">
        <v>7</v>
      </c>
      <c r="G196" s="41">
        <v>12</v>
      </c>
      <c r="H196" s="41">
        <v>13</v>
      </c>
      <c r="I196" s="41">
        <v>17</v>
      </c>
      <c r="J196" s="41"/>
      <c r="K196" s="41"/>
      <c r="L196" s="42">
        <v>23</v>
      </c>
      <c r="M196" s="43"/>
      <c r="N196" s="43"/>
      <c r="O196" s="44"/>
      <c r="P196" s="42"/>
      <c r="Q196" s="43"/>
      <c r="R196" s="42"/>
      <c r="S196" s="42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2" t="s">
        <v>942</v>
      </c>
      <c r="AG196" s="32">
        <f t="shared" si="8"/>
        <v>97</v>
      </c>
      <c r="AH196" s="32">
        <v>97</v>
      </c>
    </row>
    <row r="197" spans="1:34" s="33" customFormat="1" ht="49.5" x14ac:dyDescent="0.95">
      <c r="A197" s="34">
        <v>17</v>
      </c>
      <c r="B197" s="39" t="s">
        <v>884</v>
      </c>
      <c r="C197" s="34">
        <v>289108</v>
      </c>
      <c r="D197" s="34">
        <v>289210</v>
      </c>
      <c r="E197" s="34"/>
      <c r="F197" s="41">
        <v>7</v>
      </c>
      <c r="G197" s="41">
        <v>12</v>
      </c>
      <c r="H197" s="41">
        <v>13</v>
      </c>
      <c r="I197" s="41">
        <v>17</v>
      </c>
      <c r="J197" s="41"/>
      <c r="K197" s="41"/>
      <c r="L197" s="42">
        <v>26</v>
      </c>
      <c r="M197" s="43"/>
      <c r="N197" s="43"/>
      <c r="O197" s="44"/>
      <c r="P197" s="42"/>
      <c r="Q197" s="43"/>
      <c r="R197" s="42"/>
      <c r="S197" s="42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2" t="s">
        <v>945</v>
      </c>
      <c r="AG197" s="32">
        <f t="shared" si="8"/>
        <v>102</v>
      </c>
      <c r="AH197" s="32">
        <v>102</v>
      </c>
    </row>
    <row r="198" spans="1:34" s="33" customFormat="1" ht="49.5" x14ac:dyDescent="0.95">
      <c r="A198" s="34">
        <v>18</v>
      </c>
      <c r="B198" s="39" t="s">
        <v>885</v>
      </c>
      <c r="C198" s="34">
        <v>289210</v>
      </c>
      <c r="D198" s="34">
        <v>289285</v>
      </c>
      <c r="E198" s="34"/>
      <c r="F198" s="41">
        <v>7</v>
      </c>
      <c r="G198" s="41">
        <v>12</v>
      </c>
      <c r="H198" s="41">
        <v>13</v>
      </c>
      <c r="I198" s="41">
        <v>17</v>
      </c>
      <c r="J198" s="41"/>
      <c r="K198" s="41"/>
      <c r="L198" s="42"/>
      <c r="M198" s="43"/>
      <c r="N198" s="43"/>
      <c r="O198" s="44"/>
      <c r="P198" s="42"/>
      <c r="Q198" s="43"/>
      <c r="R198" s="42"/>
      <c r="S198" s="42"/>
      <c r="T198" s="43"/>
      <c r="U198" s="43"/>
      <c r="V198" s="43"/>
      <c r="W198" s="43"/>
      <c r="X198" s="43"/>
      <c r="Y198" s="43"/>
      <c r="Z198" s="44">
        <v>12.85</v>
      </c>
      <c r="AA198" s="43"/>
      <c r="AB198" s="43"/>
      <c r="AC198" s="43"/>
      <c r="AD198" s="43"/>
      <c r="AE198" s="43"/>
      <c r="AF198" s="42" t="s">
        <v>948</v>
      </c>
      <c r="AG198" s="32">
        <f t="shared" si="8"/>
        <v>75</v>
      </c>
      <c r="AH198" s="32">
        <v>75</v>
      </c>
    </row>
    <row r="199" spans="1:34" s="33" customFormat="1" ht="49.5" x14ac:dyDescent="0.95">
      <c r="A199" s="34">
        <v>19</v>
      </c>
      <c r="B199" s="25" t="s">
        <v>886</v>
      </c>
      <c r="C199" s="35"/>
      <c r="D199" s="35"/>
      <c r="E199" s="35"/>
      <c r="F199" s="36"/>
      <c r="G199" s="36"/>
      <c r="H199" s="36"/>
      <c r="I199" s="36"/>
      <c r="J199" s="36"/>
      <c r="K199" s="36"/>
      <c r="L199" s="37"/>
      <c r="M199" s="38"/>
      <c r="N199" s="38"/>
      <c r="O199" s="204"/>
      <c r="P199" s="37"/>
      <c r="Q199" s="38"/>
      <c r="R199" s="37"/>
      <c r="S199" s="37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7" t="s">
        <v>100</v>
      </c>
      <c r="AG199" s="32">
        <f t="shared" si="8"/>
        <v>0</v>
      </c>
      <c r="AH199" s="32" t="s">
        <v>213</v>
      </c>
    </row>
    <row r="200" spans="1:34" s="33" customFormat="1" ht="49.5" x14ac:dyDescent="0.95">
      <c r="A200" s="34">
        <v>20</v>
      </c>
      <c r="B200" s="39" t="s">
        <v>887</v>
      </c>
      <c r="C200" s="40"/>
      <c r="D200" s="40"/>
      <c r="E200" s="34"/>
      <c r="F200" s="41">
        <v>7</v>
      </c>
      <c r="G200" s="41">
        <v>12</v>
      </c>
      <c r="H200" s="41">
        <v>14</v>
      </c>
      <c r="I200" s="41">
        <v>17</v>
      </c>
      <c r="J200" s="41"/>
      <c r="K200" s="41"/>
      <c r="L200" s="42"/>
      <c r="M200" s="43"/>
      <c r="N200" s="44"/>
      <c r="O200" s="44"/>
      <c r="P200" s="42"/>
      <c r="Q200" s="43"/>
      <c r="R200" s="42"/>
      <c r="S200" s="42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2" t="s">
        <v>951</v>
      </c>
      <c r="AG200" s="32">
        <f t="shared" si="8"/>
        <v>0</v>
      </c>
      <c r="AH200" s="216" t="s">
        <v>387</v>
      </c>
    </row>
    <row r="201" spans="1:34" s="33" customFormat="1" ht="99" x14ac:dyDescent="0.95">
      <c r="A201" s="34">
        <v>21</v>
      </c>
      <c r="B201" s="39" t="s">
        <v>888</v>
      </c>
      <c r="C201" s="34">
        <v>289285</v>
      </c>
      <c r="D201" s="34">
        <v>289431</v>
      </c>
      <c r="E201" s="34"/>
      <c r="F201" s="41">
        <v>7</v>
      </c>
      <c r="G201" s="41">
        <v>12</v>
      </c>
      <c r="H201" s="41">
        <v>13</v>
      </c>
      <c r="I201" s="41">
        <v>17</v>
      </c>
      <c r="J201" s="41"/>
      <c r="K201" s="41"/>
      <c r="L201" s="42"/>
      <c r="M201" s="42"/>
      <c r="N201" s="43"/>
      <c r="O201" s="43"/>
      <c r="P201" s="42"/>
      <c r="Q201" s="43"/>
      <c r="R201" s="42"/>
      <c r="S201" s="42"/>
      <c r="T201" s="43"/>
      <c r="U201" s="43"/>
      <c r="V201" s="43"/>
      <c r="W201" s="43"/>
      <c r="X201" s="43"/>
      <c r="Y201" s="44">
        <v>14.98</v>
      </c>
      <c r="Z201" s="44">
        <v>27.86</v>
      </c>
      <c r="AA201" s="43"/>
      <c r="AB201" s="43"/>
      <c r="AC201" s="109"/>
      <c r="AD201" s="43"/>
      <c r="AE201" s="43"/>
      <c r="AF201" s="42" t="s">
        <v>952</v>
      </c>
      <c r="AG201" s="32">
        <f t="shared" si="8"/>
        <v>146</v>
      </c>
      <c r="AH201" s="216">
        <v>146</v>
      </c>
    </row>
    <row r="202" spans="1:34" s="33" customFormat="1" ht="99" x14ac:dyDescent="0.95">
      <c r="A202" s="34">
        <v>22</v>
      </c>
      <c r="B202" s="39" t="s">
        <v>889</v>
      </c>
      <c r="C202" s="34">
        <v>289431</v>
      </c>
      <c r="D202" s="34">
        <v>289489</v>
      </c>
      <c r="E202" s="34"/>
      <c r="F202" s="41">
        <v>7</v>
      </c>
      <c r="G202" s="41">
        <v>12</v>
      </c>
      <c r="H202" s="41">
        <v>13</v>
      </c>
      <c r="I202" s="41">
        <v>17</v>
      </c>
      <c r="J202" s="41"/>
      <c r="K202" s="41"/>
      <c r="L202" s="42"/>
      <c r="M202" s="43"/>
      <c r="N202" s="43"/>
      <c r="O202" s="44"/>
      <c r="P202" s="42"/>
      <c r="Q202" s="43"/>
      <c r="R202" s="42"/>
      <c r="S202" s="42"/>
      <c r="T202" s="43"/>
      <c r="U202" s="43"/>
      <c r="V202" s="43"/>
      <c r="W202" s="43"/>
      <c r="X202" s="43"/>
      <c r="Y202" s="46">
        <v>7.81</v>
      </c>
      <c r="Z202" s="46">
        <v>12.96</v>
      </c>
      <c r="AA202" s="43"/>
      <c r="AB202" s="43"/>
      <c r="AC202" s="43"/>
      <c r="AD202" s="43"/>
      <c r="AE202" s="43"/>
      <c r="AF202" s="42" t="s">
        <v>953</v>
      </c>
      <c r="AG202" s="32">
        <f t="shared" si="8"/>
        <v>58</v>
      </c>
      <c r="AH202" s="32">
        <v>58</v>
      </c>
    </row>
    <row r="203" spans="1:34" s="33" customFormat="1" ht="49.5" x14ac:dyDescent="0.95">
      <c r="A203" s="34">
        <v>23</v>
      </c>
      <c r="B203" s="39" t="s">
        <v>890</v>
      </c>
      <c r="C203" s="34">
        <v>289489</v>
      </c>
      <c r="D203" s="34">
        <v>289701</v>
      </c>
      <c r="E203" s="34"/>
      <c r="F203" s="41">
        <v>7</v>
      </c>
      <c r="G203" s="41">
        <v>12</v>
      </c>
      <c r="H203" s="41">
        <v>13</v>
      </c>
      <c r="I203" s="41">
        <v>17</v>
      </c>
      <c r="J203" s="41"/>
      <c r="K203" s="41"/>
      <c r="L203" s="42"/>
      <c r="M203" s="43"/>
      <c r="N203" s="43"/>
      <c r="O203" s="44"/>
      <c r="P203" s="42"/>
      <c r="Q203" s="43"/>
      <c r="R203" s="42"/>
      <c r="S203" s="42"/>
      <c r="T203" s="43">
        <v>1</v>
      </c>
      <c r="U203" s="43"/>
      <c r="V203" s="43"/>
      <c r="W203" s="43"/>
      <c r="X203" s="43"/>
      <c r="Y203" s="43"/>
      <c r="Z203" s="43"/>
      <c r="AA203" s="43"/>
      <c r="AB203" s="43">
        <v>5</v>
      </c>
      <c r="AC203" s="43"/>
      <c r="AD203" s="43"/>
      <c r="AE203" s="43"/>
      <c r="AF203" s="42" t="s">
        <v>955</v>
      </c>
      <c r="AG203" s="32">
        <f t="shared" si="8"/>
        <v>212</v>
      </c>
      <c r="AH203" s="32">
        <v>212</v>
      </c>
    </row>
    <row r="204" spans="1:34" s="33" customFormat="1" ht="99" x14ac:dyDescent="0.95">
      <c r="A204" s="34">
        <v>24</v>
      </c>
      <c r="B204" s="39" t="s">
        <v>891</v>
      </c>
      <c r="C204" s="34">
        <v>289701</v>
      </c>
      <c r="D204" s="40">
        <v>289859</v>
      </c>
      <c r="E204" s="34"/>
      <c r="F204" s="41">
        <v>7</v>
      </c>
      <c r="G204" s="41">
        <v>12</v>
      </c>
      <c r="H204" s="41">
        <v>14</v>
      </c>
      <c r="I204" s="41">
        <v>17</v>
      </c>
      <c r="J204" s="41"/>
      <c r="K204" s="41"/>
      <c r="L204" s="42"/>
      <c r="M204" s="43"/>
      <c r="N204" s="44"/>
      <c r="O204" s="44"/>
      <c r="P204" s="42"/>
      <c r="Q204" s="43"/>
      <c r="R204" s="42"/>
      <c r="S204" s="42"/>
      <c r="T204" s="43"/>
      <c r="U204" s="43"/>
      <c r="V204" s="43"/>
      <c r="W204" s="43"/>
      <c r="X204" s="44"/>
      <c r="Y204" s="44">
        <v>7.02</v>
      </c>
      <c r="Z204" s="44">
        <v>25.02</v>
      </c>
      <c r="AA204" s="43"/>
      <c r="AB204" s="43"/>
      <c r="AC204" s="43"/>
      <c r="AD204" s="43"/>
      <c r="AE204" s="43"/>
      <c r="AF204" s="42" t="s">
        <v>963</v>
      </c>
      <c r="AG204" s="32">
        <f t="shared" si="8"/>
        <v>158</v>
      </c>
      <c r="AH204" s="216">
        <v>158</v>
      </c>
    </row>
    <row r="205" spans="1:34" s="33" customFormat="1" ht="99" x14ac:dyDescent="0.95">
      <c r="A205" s="34">
        <v>25</v>
      </c>
      <c r="B205" s="39" t="s">
        <v>892</v>
      </c>
      <c r="C205" s="40">
        <v>289859</v>
      </c>
      <c r="D205" s="34">
        <v>289942</v>
      </c>
      <c r="E205" s="34"/>
      <c r="F205" s="41">
        <v>7</v>
      </c>
      <c r="G205" s="41">
        <v>12</v>
      </c>
      <c r="H205" s="41">
        <v>13</v>
      </c>
      <c r="I205" s="41">
        <v>17</v>
      </c>
      <c r="J205" s="41"/>
      <c r="K205" s="41"/>
      <c r="L205" s="42"/>
      <c r="M205" s="43"/>
      <c r="N205" s="43"/>
      <c r="O205" s="44"/>
      <c r="P205" s="42"/>
      <c r="Q205" s="43"/>
      <c r="R205" s="42"/>
      <c r="S205" s="42"/>
      <c r="T205" s="43"/>
      <c r="U205" s="43"/>
      <c r="V205" s="43"/>
      <c r="W205" s="43"/>
      <c r="X205" s="43"/>
      <c r="Y205" s="46">
        <v>16.54</v>
      </c>
      <c r="Z205" s="46">
        <v>35.659999999999997</v>
      </c>
      <c r="AA205" s="43"/>
      <c r="AB205" s="43"/>
      <c r="AC205" s="43"/>
      <c r="AD205" s="43"/>
      <c r="AE205" s="43"/>
      <c r="AF205" s="42" t="s">
        <v>957</v>
      </c>
      <c r="AG205" s="32">
        <f t="shared" si="8"/>
        <v>83</v>
      </c>
      <c r="AH205" s="32">
        <v>83</v>
      </c>
    </row>
    <row r="206" spans="1:34" s="33" customFormat="1" ht="49.5" x14ac:dyDescent="0.95">
      <c r="A206" s="34">
        <v>26</v>
      </c>
      <c r="B206" s="45" t="s">
        <v>893</v>
      </c>
      <c r="C206" s="34">
        <v>289942</v>
      </c>
      <c r="D206" s="34">
        <v>289996</v>
      </c>
      <c r="E206" s="34"/>
      <c r="F206" s="41">
        <v>7</v>
      </c>
      <c r="G206" s="41">
        <v>12</v>
      </c>
      <c r="H206" s="41"/>
      <c r="I206" s="41"/>
      <c r="J206" s="41"/>
      <c r="K206" s="41"/>
      <c r="L206" s="42"/>
      <c r="M206" s="43"/>
      <c r="N206" s="43"/>
      <c r="O206" s="44"/>
      <c r="P206" s="42"/>
      <c r="Q206" s="43"/>
      <c r="R206" s="42"/>
      <c r="S206" s="42"/>
      <c r="T206" s="43"/>
      <c r="U206" s="43"/>
      <c r="V206" s="43"/>
      <c r="W206" s="43"/>
      <c r="X206" s="43"/>
      <c r="Y206" s="43"/>
      <c r="Z206" s="44">
        <v>12.14</v>
      </c>
      <c r="AA206" s="43"/>
      <c r="AB206" s="43"/>
      <c r="AC206" s="43"/>
      <c r="AD206" s="43"/>
      <c r="AE206" s="43"/>
      <c r="AF206" s="42" t="s">
        <v>958</v>
      </c>
      <c r="AG206" s="32">
        <f t="shared" si="8"/>
        <v>54</v>
      </c>
      <c r="AH206" s="32">
        <v>54</v>
      </c>
    </row>
    <row r="207" spans="1:34" s="33" customFormat="1" ht="49.5" x14ac:dyDescent="0.95">
      <c r="A207" s="34">
        <v>27</v>
      </c>
      <c r="B207" s="198" t="s">
        <v>894</v>
      </c>
      <c r="C207" s="199"/>
      <c r="D207" s="199"/>
      <c r="E207" s="199"/>
      <c r="F207" s="200">
        <v>7</v>
      </c>
      <c r="G207" s="200">
        <v>12</v>
      </c>
      <c r="H207" s="200">
        <v>14</v>
      </c>
      <c r="I207" s="200">
        <v>17</v>
      </c>
      <c r="J207" s="200"/>
      <c r="K207" s="200"/>
      <c r="L207" s="201"/>
      <c r="M207" s="202"/>
      <c r="N207" s="202"/>
      <c r="O207" s="203"/>
      <c r="P207" s="201"/>
      <c r="Q207" s="202"/>
      <c r="R207" s="201"/>
      <c r="S207" s="201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1" t="s">
        <v>107</v>
      </c>
      <c r="AG207" s="32">
        <f t="shared" si="8"/>
        <v>0</v>
      </c>
      <c r="AH207" s="32" t="s">
        <v>214</v>
      </c>
    </row>
    <row r="208" spans="1:34" s="33" customFormat="1" ht="49.5" x14ac:dyDescent="0.95">
      <c r="A208" s="34">
        <v>26</v>
      </c>
      <c r="B208" s="198" t="s">
        <v>895</v>
      </c>
      <c r="C208" s="199"/>
      <c r="D208" s="199"/>
      <c r="E208" s="199"/>
      <c r="F208" s="200">
        <v>7</v>
      </c>
      <c r="G208" s="200">
        <v>12</v>
      </c>
      <c r="H208" s="200">
        <v>14</v>
      </c>
      <c r="I208" s="200">
        <v>17</v>
      </c>
      <c r="J208" s="200"/>
      <c r="K208" s="200"/>
      <c r="L208" s="201"/>
      <c r="M208" s="202"/>
      <c r="N208" s="202"/>
      <c r="O208" s="203"/>
      <c r="P208" s="201"/>
      <c r="Q208" s="202"/>
      <c r="R208" s="201"/>
      <c r="S208" s="201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1" t="s">
        <v>107</v>
      </c>
      <c r="AG208" s="32">
        <f t="shared" si="8"/>
        <v>0</v>
      </c>
      <c r="AH208" s="32" t="s">
        <v>214</v>
      </c>
    </row>
    <row r="209" spans="1:217" s="33" customFormat="1" ht="49.5" x14ac:dyDescent="0.95">
      <c r="A209" s="34">
        <v>27</v>
      </c>
      <c r="B209" s="198" t="s">
        <v>896</v>
      </c>
      <c r="C209" s="199"/>
      <c r="D209" s="199"/>
      <c r="E209" s="199"/>
      <c r="F209" s="200">
        <v>7</v>
      </c>
      <c r="G209" s="200">
        <v>12</v>
      </c>
      <c r="H209" s="200">
        <v>14</v>
      </c>
      <c r="I209" s="200">
        <v>17</v>
      </c>
      <c r="J209" s="200"/>
      <c r="K209" s="200"/>
      <c r="L209" s="201"/>
      <c r="M209" s="202"/>
      <c r="N209" s="202"/>
      <c r="O209" s="203"/>
      <c r="P209" s="201"/>
      <c r="Q209" s="202"/>
      <c r="R209" s="201"/>
      <c r="S209" s="201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1" t="s">
        <v>107</v>
      </c>
      <c r="AG209" s="32">
        <f t="shared" si="8"/>
        <v>0</v>
      </c>
      <c r="AH209" s="32" t="s">
        <v>214</v>
      </c>
    </row>
    <row r="210" spans="1:217" s="33" customFormat="1" ht="50" thickBot="1" x14ac:dyDescent="1">
      <c r="A210" s="34">
        <v>28</v>
      </c>
      <c r="B210" s="198" t="s">
        <v>897</v>
      </c>
      <c r="C210" s="199"/>
      <c r="D210" s="199"/>
      <c r="E210" s="199"/>
      <c r="F210" s="200">
        <v>7</v>
      </c>
      <c r="G210" s="200">
        <v>12</v>
      </c>
      <c r="H210" s="200">
        <v>14</v>
      </c>
      <c r="I210" s="200">
        <v>17</v>
      </c>
      <c r="J210" s="200"/>
      <c r="K210" s="200"/>
      <c r="L210" s="201"/>
      <c r="M210" s="202"/>
      <c r="N210" s="202"/>
      <c r="O210" s="203"/>
      <c r="P210" s="201"/>
      <c r="Q210" s="202"/>
      <c r="R210" s="201"/>
      <c r="S210" s="201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1" t="s">
        <v>107</v>
      </c>
      <c r="AG210" s="32">
        <f t="shared" si="8"/>
        <v>0</v>
      </c>
      <c r="AH210" s="32" t="s">
        <v>214</v>
      </c>
    </row>
    <row r="211" spans="1:217" s="67" customFormat="1" ht="50.5" thickTop="1" thickBot="1" x14ac:dyDescent="1">
      <c r="A211" s="317" t="s">
        <v>22</v>
      </c>
      <c r="B211" s="318"/>
      <c r="C211" s="57"/>
      <c r="D211" s="58"/>
      <c r="E211" s="59"/>
      <c r="F211" s="60"/>
      <c r="G211" s="61"/>
      <c r="H211" s="61"/>
      <c r="I211" s="61"/>
      <c r="J211" s="61"/>
      <c r="K211" s="62"/>
      <c r="L211" s="63">
        <f t="shared" ref="L211:AD211" si="9">SUM(L181:L210)</f>
        <v>205</v>
      </c>
      <c r="M211" s="64">
        <f t="shared" si="9"/>
        <v>0</v>
      </c>
      <c r="N211" s="65">
        <f t="shared" si="9"/>
        <v>0</v>
      </c>
      <c r="O211" s="65">
        <f t="shared" si="9"/>
        <v>0</v>
      </c>
      <c r="P211" s="63">
        <f t="shared" si="9"/>
        <v>0</v>
      </c>
      <c r="Q211" s="64">
        <f t="shared" si="9"/>
        <v>0</v>
      </c>
      <c r="R211" s="63">
        <f t="shared" si="9"/>
        <v>0</v>
      </c>
      <c r="S211" s="63">
        <f t="shared" si="9"/>
        <v>0</v>
      </c>
      <c r="T211" s="64">
        <f t="shared" si="9"/>
        <v>1</v>
      </c>
      <c r="U211" s="64">
        <f t="shared" si="9"/>
        <v>0</v>
      </c>
      <c r="V211" s="64">
        <f t="shared" si="9"/>
        <v>0</v>
      </c>
      <c r="W211" s="64">
        <f t="shared" si="9"/>
        <v>0</v>
      </c>
      <c r="X211" s="66">
        <f t="shared" si="9"/>
        <v>0</v>
      </c>
      <c r="Y211" s="66">
        <f t="shared" si="9"/>
        <v>83.710000000000008</v>
      </c>
      <c r="Z211" s="66">
        <f t="shared" si="9"/>
        <v>213.11</v>
      </c>
      <c r="AA211" s="66">
        <f t="shared" si="9"/>
        <v>0</v>
      </c>
      <c r="AB211" s="64">
        <f t="shared" si="9"/>
        <v>5</v>
      </c>
      <c r="AC211" s="64">
        <f t="shared" si="9"/>
        <v>0</v>
      </c>
      <c r="AD211" s="64">
        <f t="shared" si="9"/>
        <v>0</v>
      </c>
      <c r="AE211" s="63">
        <f>SUM(AE180:AE210)</f>
        <v>0</v>
      </c>
      <c r="AF211" s="63"/>
      <c r="AG211" s="32"/>
      <c r="AH211" s="216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</row>
    <row r="212" spans="1:217" s="67" customFormat="1" ht="47.25" customHeight="1" thickTop="1" thickBot="1" x14ac:dyDescent="1">
      <c r="A212" s="319"/>
      <c r="B212" s="320"/>
      <c r="C212" s="68"/>
      <c r="D212" s="69"/>
      <c r="E212" s="70"/>
      <c r="F212" s="323"/>
      <c r="G212" s="324"/>
      <c r="H212" s="324"/>
      <c r="I212" s="324"/>
      <c r="J212" s="324"/>
      <c r="K212" s="69"/>
      <c r="L212" s="292" t="s">
        <v>30</v>
      </c>
      <c r="M212" s="294" t="s">
        <v>46</v>
      </c>
      <c r="N212" s="292" t="s">
        <v>29</v>
      </c>
      <c r="O212" s="294" t="s">
        <v>48</v>
      </c>
      <c r="P212" s="294" t="s">
        <v>35</v>
      </c>
      <c r="Q212" s="331" t="s">
        <v>28</v>
      </c>
      <c r="R212" s="294" t="s">
        <v>53</v>
      </c>
      <c r="S212" s="294" t="s">
        <v>57</v>
      </c>
      <c r="T212" s="294" t="s">
        <v>58</v>
      </c>
      <c r="U212" s="294" t="s">
        <v>313</v>
      </c>
      <c r="V212" s="294" t="s">
        <v>502</v>
      </c>
      <c r="W212" s="294" t="s">
        <v>333</v>
      </c>
      <c r="X212" s="292" t="s">
        <v>137</v>
      </c>
      <c r="Y212" s="294" t="s">
        <v>141</v>
      </c>
      <c r="Z212" s="292" t="s">
        <v>33</v>
      </c>
      <c r="AA212" s="294" t="s">
        <v>536</v>
      </c>
      <c r="AB212" s="294" t="s">
        <v>864</v>
      </c>
      <c r="AC212" s="294" t="s">
        <v>535</v>
      </c>
      <c r="AD212" s="294" t="s">
        <v>67</v>
      </c>
      <c r="AE212" s="329"/>
      <c r="AF212" s="294" t="s">
        <v>23</v>
      </c>
      <c r="AG212" s="32"/>
      <c r="AH212" s="216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</row>
    <row r="213" spans="1:217" s="67" customFormat="1" ht="194.25" customHeight="1" thickTop="1" x14ac:dyDescent="0.95">
      <c r="A213" s="319"/>
      <c r="B213" s="320"/>
      <c r="C213" s="68"/>
      <c r="D213" s="69"/>
      <c r="E213" s="70"/>
      <c r="F213" s="71"/>
      <c r="G213" s="325"/>
      <c r="H213" s="325"/>
      <c r="I213" s="325"/>
      <c r="J213" s="325"/>
      <c r="K213" s="70"/>
      <c r="L213" s="293"/>
      <c r="M213" s="295"/>
      <c r="N213" s="293"/>
      <c r="O213" s="295"/>
      <c r="P213" s="295"/>
      <c r="Q213" s="332"/>
      <c r="R213" s="295"/>
      <c r="S213" s="295"/>
      <c r="T213" s="295"/>
      <c r="U213" s="295"/>
      <c r="V213" s="295"/>
      <c r="W213" s="295"/>
      <c r="X213" s="293"/>
      <c r="Y213" s="295"/>
      <c r="Z213" s="293"/>
      <c r="AA213" s="295"/>
      <c r="AB213" s="295"/>
      <c r="AC213" s="295"/>
      <c r="AD213" s="295"/>
      <c r="AE213" s="330"/>
      <c r="AF213" s="295"/>
      <c r="AG213" s="32"/>
      <c r="AH213" s="216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</row>
    <row r="214" spans="1:217" s="67" customFormat="1" ht="49.5" x14ac:dyDescent="0.95">
      <c r="A214" s="321"/>
      <c r="B214" s="322"/>
      <c r="C214" s="72"/>
      <c r="D214" s="73"/>
      <c r="E214" s="74"/>
      <c r="F214" s="326"/>
      <c r="G214" s="327"/>
      <c r="H214" s="327"/>
      <c r="I214" s="327"/>
      <c r="J214" s="327"/>
      <c r="K214" s="328"/>
      <c r="L214" s="75">
        <f>L211*3200</f>
        <v>656000</v>
      </c>
      <c r="M214" s="76">
        <f>M211*4000</f>
        <v>0</v>
      </c>
      <c r="N214" s="75">
        <f>N211*4800</f>
        <v>0</v>
      </c>
      <c r="O214" s="77">
        <f>O211*38400</f>
        <v>0</v>
      </c>
      <c r="P214" s="75">
        <f>P211*68000</f>
        <v>0</v>
      </c>
      <c r="Q214" s="78">
        <f>Q211*84000</f>
        <v>0</v>
      </c>
      <c r="R214" s="75">
        <f>R211*76000</f>
        <v>0</v>
      </c>
      <c r="S214" s="76">
        <f>S211*84000</f>
        <v>0</v>
      </c>
      <c r="T214" s="76">
        <f>T211*80000</f>
        <v>80000</v>
      </c>
      <c r="U214" s="76">
        <f>U211*8000</f>
        <v>0</v>
      </c>
      <c r="V214" s="76">
        <f>V211*33600</f>
        <v>0</v>
      </c>
      <c r="W214" s="76">
        <f>W211*7200</f>
        <v>0</v>
      </c>
      <c r="X214" s="79">
        <f>X211*9000</f>
        <v>0</v>
      </c>
      <c r="Y214" s="76">
        <f>Y211*6000</f>
        <v>502260.00000000006</v>
      </c>
      <c r="Z214" s="79">
        <f>Z211*6500</f>
        <v>1385215</v>
      </c>
      <c r="AA214" s="76">
        <f>AA211*56800</f>
        <v>0</v>
      </c>
      <c r="AB214" s="76"/>
      <c r="AC214" s="76"/>
      <c r="AD214" s="76"/>
      <c r="AE214" s="80"/>
      <c r="AF214" s="75">
        <f>SUM(L214:AD214)</f>
        <v>2623475</v>
      </c>
      <c r="AG214" s="32"/>
      <c r="AH214" s="81"/>
    </row>
    <row r="215" spans="1:217" s="8" customFormat="1" ht="49.5" x14ac:dyDescent="0.95">
      <c r="A215" s="298" t="s">
        <v>0</v>
      </c>
      <c r="B215" s="298"/>
      <c r="C215" s="1" t="s">
        <v>1</v>
      </c>
      <c r="D215" s="1" t="s">
        <v>2</v>
      </c>
      <c r="E215" s="1"/>
      <c r="F215" s="1"/>
      <c r="G215" s="1"/>
      <c r="H215" s="1"/>
      <c r="I215" s="1"/>
      <c r="J215" s="1"/>
      <c r="K215" s="1"/>
      <c r="L215" s="2"/>
      <c r="M215" s="3"/>
      <c r="N215" s="4"/>
      <c r="O215" s="5"/>
      <c r="P215" s="2"/>
      <c r="Q215" s="3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5"/>
      <c r="AG215" s="6"/>
      <c r="AH215" s="218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</row>
    <row r="216" spans="1:217" s="8" customFormat="1" ht="50.5" x14ac:dyDescent="0.95">
      <c r="A216" s="298" t="s">
        <v>3</v>
      </c>
      <c r="B216" s="298"/>
      <c r="C216" s="1" t="s">
        <v>1</v>
      </c>
      <c r="D216" s="83" t="s">
        <v>25</v>
      </c>
      <c r="E216" s="1"/>
      <c r="F216" s="1"/>
      <c r="G216" s="1"/>
      <c r="H216" s="1"/>
      <c r="I216" s="298" t="s">
        <v>867</v>
      </c>
      <c r="J216" s="298"/>
      <c r="K216" s="298"/>
      <c r="L216" s="298"/>
      <c r="M216" s="298"/>
      <c r="N216" s="298"/>
      <c r="O216" s="298"/>
      <c r="P216" s="298"/>
      <c r="Q216" s="298"/>
      <c r="R216" s="298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6"/>
      <c r="AH216" s="218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</row>
    <row r="217" spans="1:217" s="8" customFormat="1" ht="50.5" x14ac:dyDescent="0.95">
      <c r="A217" s="299" t="s">
        <v>4</v>
      </c>
      <c r="B217" s="299"/>
      <c r="C217" s="1" t="s">
        <v>1</v>
      </c>
      <c r="D217" s="84" t="s">
        <v>42</v>
      </c>
      <c r="E217" s="9"/>
      <c r="F217" s="1"/>
      <c r="G217" s="9"/>
      <c r="H217" s="9"/>
      <c r="I217" s="10"/>
      <c r="J217" s="10"/>
      <c r="K217" s="10"/>
      <c r="L217" s="11"/>
      <c r="M217" s="3"/>
      <c r="N217" s="4"/>
      <c r="O217" s="11"/>
      <c r="P217" s="11"/>
      <c r="Q217" s="3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5"/>
      <c r="AG217" s="6"/>
      <c r="AH217" s="218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</row>
    <row r="218" spans="1:217" s="15" customFormat="1" ht="49.5" x14ac:dyDescent="0.95">
      <c r="A218" s="300" t="s">
        <v>5</v>
      </c>
      <c r="B218" s="300" t="s">
        <v>6</v>
      </c>
      <c r="C218" s="303" t="s">
        <v>7</v>
      </c>
      <c r="D218" s="304"/>
      <c r="E218" s="12" t="s">
        <v>8</v>
      </c>
      <c r="F218" s="305" t="s">
        <v>9</v>
      </c>
      <c r="G218" s="306"/>
      <c r="H218" s="306"/>
      <c r="I218" s="306"/>
      <c r="J218" s="306"/>
      <c r="K218" s="307"/>
      <c r="L218" s="308" t="s">
        <v>10</v>
      </c>
      <c r="M218" s="309"/>
      <c r="N218" s="309"/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296" t="s">
        <v>11</v>
      </c>
      <c r="AF218" s="296" t="s">
        <v>12</v>
      </c>
      <c r="AG218" s="13"/>
      <c r="AH218" s="216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14"/>
      <c r="HC218" s="14"/>
      <c r="HD218" s="14"/>
      <c r="HE218" s="14"/>
      <c r="HF218" s="14"/>
      <c r="HG218" s="14"/>
      <c r="HH218" s="14"/>
      <c r="HI218" s="14"/>
    </row>
    <row r="219" spans="1:217" s="15" customFormat="1" ht="45.75" customHeight="1" x14ac:dyDescent="0.95">
      <c r="A219" s="301"/>
      <c r="B219" s="301"/>
      <c r="C219" s="300" t="s">
        <v>13</v>
      </c>
      <c r="D219" s="300" t="s">
        <v>14</v>
      </c>
      <c r="E219" s="301" t="s">
        <v>15</v>
      </c>
      <c r="F219" s="311" t="s">
        <v>16</v>
      </c>
      <c r="G219" s="312"/>
      <c r="H219" s="312"/>
      <c r="I219" s="312"/>
      <c r="J219" s="312"/>
      <c r="K219" s="313"/>
      <c r="L219" s="296" t="s">
        <v>17</v>
      </c>
      <c r="M219" s="296" t="s">
        <v>45</v>
      </c>
      <c r="N219" s="296" t="s">
        <v>312</v>
      </c>
      <c r="O219" s="296" t="s">
        <v>47</v>
      </c>
      <c r="P219" s="296" t="s">
        <v>18</v>
      </c>
      <c r="Q219" s="296" t="s">
        <v>327</v>
      </c>
      <c r="R219" s="296" t="s">
        <v>54</v>
      </c>
      <c r="S219" s="314" t="s">
        <v>56</v>
      </c>
      <c r="T219" s="314" t="s">
        <v>59</v>
      </c>
      <c r="U219" s="296" t="s">
        <v>50</v>
      </c>
      <c r="V219" s="296" t="s">
        <v>194</v>
      </c>
      <c r="W219" s="296" t="s">
        <v>19</v>
      </c>
      <c r="X219" s="296" t="s">
        <v>169</v>
      </c>
      <c r="Y219" s="296" t="s">
        <v>138</v>
      </c>
      <c r="Z219" s="296" t="s">
        <v>32</v>
      </c>
      <c r="AA219" s="296" t="s">
        <v>139</v>
      </c>
      <c r="AB219" s="296" t="s">
        <v>786</v>
      </c>
      <c r="AC219" s="296" t="s">
        <v>535</v>
      </c>
      <c r="AD219" s="296" t="s">
        <v>66</v>
      </c>
      <c r="AE219" s="310"/>
      <c r="AF219" s="310"/>
      <c r="AG219" s="13"/>
      <c r="AH219" s="216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14"/>
      <c r="HC219" s="14"/>
      <c r="HD219" s="14"/>
      <c r="HE219" s="14"/>
      <c r="HF219" s="14"/>
      <c r="HG219" s="14"/>
      <c r="HH219" s="14"/>
      <c r="HI219" s="14"/>
    </row>
    <row r="220" spans="1:217" s="15" customFormat="1" ht="202.5" customHeight="1" x14ac:dyDescent="0.95">
      <c r="A220" s="302"/>
      <c r="B220" s="302"/>
      <c r="C220" s="302"/>
      <c r="D220" s="302"/>
      <c r="E220" s="302"/>
      <c r="F220" s="16" t="s">
        <v>20</v>
      </c>
      <c r="G220" s="16" t="s">
        <v>21</v>
      </c>
      <c r="H220" s="16" t="s">
        <v>20</v>
      </c>
      <c r="I220" s="16" t="s">
        <v>21</v>
      </c>
      <c r="J220" s="16" t="s">
        <v>20</v>
      </c>
      <c r="K220" s="16" t="s">
        <v>21</v>
      </c>
      <c r="L220" s="297"/>
      <c r="M220" s="297"/>
      <c r="N220" s="297"/>
      <c r="O220" s="297"/>
      <c r="P220" s="297"/>
      <c r="Q220" s="297"/>
      <c r="R220" s="297"/>
      <c r="S220" s="315"/>
      <c r="T220" s="315"/>
      <c r="U220" s="297"/>
      <c r="V220" s="297"/>
      <c r="W220" s="297"/>
      <c r="X220" s="297"/>
      <c r="Y220" s="297"/>
      <c r="Z220" s="297"/>
      <c r="AA220" s="297"/>
      <c r="AB220" s="297"/>
      <c r="AC220" s="297"/>
      <c r="AD220" s="297"/>
      <c r="AE220" s="297"/>
      <c r="AF220" s="297"/>
      <c r="AG220" s="13"/>
      <c r="AH220" s="216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14"/>
      <c r="HC220" s="14"/>
      <c r="HD220" s="14"/>
      <c r="HE220" s="14"/>
      <c r="HF220" s="14"/>
      <c r="HG220" s="14"/>
      <c r="HH220" s="14"/>
      <c r="HI220" s="14"/>
    </row>
    <row r="221" spans="1:217" s="15" customFormat="1" ht="89.5" customHeight="1" x14ac:dyDescent="0.95">
      <c r="A221" s="17"/>
      <c r="B221" s="18"/>
      <c r="C221" s="18"/>
      <c r="D221" s="17"/>
      <c r="E221" s="17"/>
      <c r="F221" s="19"/>
      <c r="G221" s="19"/>
      <c r="H221" s="19"/>
      <c r="I221" s="19"/>
      <c r="J221" s="19"/>
      <c r="K221" s="19"/>
      <c r="L221" s="20">
        <v>3200</v>
      </c>
      <c r="M221" s="21">
        <v>4000</v>
      </c>
      <c r="N221" s="20">
        <v>8000</v>
      </c>
      <c r="O221" s="20">
        <v>38400</v>
      </c>
      <c r="P221" s="20">
        <v>68000</v>
      </c>
      <c r="Q221" s="21">
        <v>9600</v>
      </c>
      <c r="R221" s="20">
        <v>76000</v>
      </c>
      <c r="S221" s="21">
        <v>84000</v>
      </c>
      <c r="T221" s="21">
        <v>80000</v>
      </c>
      <c r="U221" s="20">
        <v>9680</v>
      </c>
      <c r="V221" s="22">
        <v>6400</v>
      </c>
      <c r="W221" s="21">
        <v>4800</v>
      </c>
      <c r="X221" s="22">
        <v>5600</v>
      </c>
      <c r="Y221" s="21">
        <v>8000</v>
      </c>
      <c r="Z221" s="22">
        <v>6500</v>
      </c>
      <c r="AA221" s="21">
        <v>6000</v>
      </c>
      <c r="AB221" s="21">
        <v>84000</v>
      </c>
      <c r="AC221" s="21">
        <v>76000</v>
      </c>
      <c r="AD221" s="20">
        <v>76000</v>
      </c>
      <c r="AE221" s="23"/>
      <c r="AF221" s="17"/>
      <c r="AG221" s="13"/>
      <c r="AH221" s="216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14"/>
      <c r="HC221" s="14"/>
      <c r="HD221" s="14"/>
      <c r="HE221" s="14"/>
      <c r="HF221" s="14"/>
      <c r="HG221" s="14"/>
      <c r="HH221" s="14"/>
      <c r="HI221" s="14"/>
    </row>
    <row r="222" spans="1:217" s="33" customFormat="1" ht="49.5" x14ac:dyDescent="0.95">
      <c r="A222" s="34">
        <v>1</v>
      </c>
      <c r="B222" s="25" t="s">
        <v>868</v>
      </c>
      <c r="C222" s="35"/>
      <c r="D222" s="35"/>
      <c r="E222" s="35"/>
      <c r="F222" s="36"/>
      <c r="G222" s="36"/>
      <c r="H222" s="36"/>
      <c r="I222" s="36"/>
      <c r="J222" s="36"/>
      <c r="K222" s="36"/>
      <c r="L222" s="37"/>
      <c r="M222" s="38"/>
      <c r="N222" s="38"/>
      <c r="O222" s="204"/>
      <c r="P222" s="37"/>
      <c r="Q222" s="38"/>
      <c r="R222" s="37"/>
      <c r="S222" s="37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7" t="s">
        <v>100</v>
      </c>
      <c r="AG222" s="32">
        <f>D222-C222</f>
        <v>0</v>
      </c>
      <c r="AH222" s="32" t="s">
        <v>213</v>
      </c>
    </row>
    <row r="223" spans="1:217" s="33" customFormat="1" ht="49.5" x14ac:dyDescent="0.95">
      <c r="A223" s="34">
        <v>2</v>
      </c>
      <c r="B223" s="198" t="s">
        <v>869</v>
      </c>
      <c r="C223" s="199"/>
      <c r="D223" s="199"/>
      <c r="E223" s="199"/>
      <c r="F223" s="200">
        <v>7</v>
      </c>
      <c r="G223" s="200">
        <v>12</v>
      </c>
      <c r="H223" s="200">
        <v>14</v>
      </c>
      <c r="I223" s="200">
        <v>17</v>
      </c>
      <c r="J223" s="200"/>
      <c r="K223" s="200"/>
      <c r="L223" s="201"/>
      <c r="M223" s="202"/>
      <c r="N223" s="202"/>
      <c r="O223" s="203"/>
      <c r="P223" s="201"/>
      <c r="Q223" s="202"/>
      <c r="R223" s="201"/>
      <c r="S223" s="201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1" t="s">
        <v>107</v>
      </c>
      <c r="AG223" s="32">
        <f t="shared" ref="AG223:AG251" si="10">D223-C223</f>
        <v>0</v>
      </c>
      <c r="AH223" s="32" t="s">
        <v>214</v>
      </c>
    </row>
    <row r="224" spans="1:217" s="33" customFormat="1" ht="49.5" x14ac:dyDescent="0.95">
      <c r="A224" s="34">
        <v>3</v>
      </c>
      <c r="B224" s="198" t="s">
        <v>870</v>
      </c>
      <c r="C224" s="199"/>
      <c r="D224" s="199"/>
      <c r="E224" s="199"/>
      <c r="F224" s="200">
        <v>7</v>
      </c>
      <c r="G224" s="200">
        <v>12</v>
      </c>
      <c r="H224" s="200">
        <v>14</v>
      </c>
      <c r="I224" s="200">
        <v>17</v>
      </c>
      <c r="J224" s="200"/>
      <c r="K224" s="200"/>
      <c r="L224" s="201"/>
      <c r="M224" s="202"/>
      <c r="N224" s="202"/>
      <c r="O224" s="203"/>
      <c r="P224" s="201"/>
      <c r="Q224" s="202"/>
      <c r="R224" s="201"/>
      <c r="S224" s="201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1" t="s">
        <v>107</v>
      </c>
      <c r="AG224" s="32">
        <f t="shared" si="10"/>
        <v>0</v>
      </c>
      <c r="AH224" s="32" t="s">
        <v>214</v>
      </c>
    </row>
    <row r="225" spans="1:34" s="33" customFormat="1" ht="49.5" x14ac:dyDescent="0.95">
      <c r="A225" s="34">
        <v>4</v>
      </c>
      <c r="B225" s="198" t="s">
        <v>871</v>
      </c>
      <c r="C225" s="199"/>
      <c r="D225" s="199"/>
      <c r="E225" s="199"/>
      <c r="F225" s="200">
        <v>7</v>
      </c>
      <c r="G225" s="200">
        <v>12</v>
      </c>
      <c r="H225" s="200">
        <v>14</v>
      </c>
      <c r="I225" s="200">
        <v>17</v>
      </c>
      <c r="J225" s="200"/>
      <c r="K225" s="200"/>
      <c r="L225" s="201"/>
      <c r="M225" s="202"/>
      <c r="N225" s="202"/>
      <c r="O225" s="203"/>
      <c r="P225" s="201"/>
      <c r="Q225" s="202"/>
      <c r="R225" s="201"/>
      <c r="S225" s="201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1" t="s">
        <v>107</v>
      </c>
      <c r="AG225" s="32">
        <f t="shared" si="10"/>
        <v>0</v>
      </c>
      <c r="AH225" s="32" t="s">
        <v>214</v>
      </c>
    </row>
    <row r="226" spans="1:34" s="33" customFormat="1" ht="47.15" customHeight="1" x14ac:dyDescent="0.95">
      <c r="A226" s="34">
        <v>5</v>
      </c>
      <c r="B226" s="25" t="s">
        <v>872</v>
      </c>
      <c r="C226" s="35"/>
      <c r="D226" s="35"/>
      <c r="E226" s="35"/>
      <c r="F226" s="36"/>
      <c r="G226" s="36"/>
      <c r="H226" s="36"/>
      <c r="I226" s="36"/>
      <c r="J226" s="36"/>
      <c r="K226" s="36"/>
      <c r="L226" s="37"/>
      <c r="M226" s="38"/>
      <c r="N226" s="38"/>
      <c r="O226" s="204"/>
      <c r="P226" s="37"/>
      <c r="Q226" s="38"/>
      <c r="R226" s="37"/>
      <c r="S226" s="37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7" t="s">
        <v>100</v>
      </c>
      <c r="AG226" s="32">
        <f t="shared" si="10"/>
        <v>0</v>
      </c>
      <c r="AH226" s="32" t="s">
        <v>213</v>
      </c>
    </row>
    <row r="227" spans="1:34" s="33" customFormat="1" ht="49.5" x14ac:dyDescent="0.95">
      <c r="A227" s="34">
        <v>6</v>
      </c>
      <c r="B227" s="25" t="s">
        <v>873</v>
      </c>
      <c r="C227" s="35"/>
      <c r="D227" s="35"/>
      <c r="E227" s="35"/>
      <c r="F227" s="36">
        <v>7</v>
      </c>
      <c r="G227" s="36">
        <v>12</v>
      </c>
      <c r="H227" s="36">
        <v>13</v>
      </c>
      <c r="I227" s="36">
        <v>17</v>
      </c>
      <c r="J227" s="36"/>
      <c r="K227" s="36"/>
      <c r="L227" s="37">
        <v>56</v>
      </c>
      <c r="M227" s="38"/>
      <c r="N227" s="38"/>
      <c r="O227" s="204"/>
      <c r="P227" s="37"/>
      <c r="Q227" s="38"/>
      <c r="R227" s="37"/>
      <c r="S227" s="37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7" t="s">
        <v>905</v>
      </c>
      <c r="AG227" s="32">
        <f t="shared" si="10"/>
        <v>0</v>
      </c>
      <c r="AH227" s="32" t="s">
        <v>213</v>
      </c>
    </row>
    <row r="228" spans="1:34" s="33" customFormat="1" ht="49.5" x14ac:dyDescent="0.95">
      <c r="A228" s="34">
        <v>7</v>
      </c>
      <c r="B228" s="198" t="s">
        <v>874</v>
      </c>
      <c r="C228" s="199"/>
      <c r="D228" s="199"/>
      <c r="E228" s="199"/>
      <c r="F228" s="200">
        <v>7</v>
      </c>
      <c r="G228" s="200">
        <v>12</v>
      </c>
      <c r="H228" s="200">
        <v>13</v>
      </c>
      <c r="I228" s="200">
        <v>17</v>
      </c>
      <c r="J228" s="200"/>
      <c r="K228" s="200"/>
      <c r="L228" s="201"/>
      <c r="M228" s="202"/>
      <c r="N228" s="202"/>
      <c r="O228" s="203"/>
      <c r="P228" s="201"/>
      <c r="Q228" s="202"/>
      <c r="R228" s="201"/>
      <c r="S228" s="201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1" t="s">
        <v>107</v>
      </c>
      <c r="AG228" s="32">
        <f t="shared" si="10"/>
        <v>0</v>
      </c>
      <c r="AH228" s="32" t="s">
        <v>214</v>
      </c>
    </row>
    <row r="229" spans="1:34" s="33" customFormat="1" ht="49.5" x14ac:dyDescent="0.95">
      <c r="A229" s="34">
        <v>8</v>
      </c>
      <c r="B229" s="39" t="s">
        <v>875</v>
      </c>
      <c r="C229" s="34">
        <v>285415</v>
      </c>
      <c r="D229" s="34">
        <v>285482</v>
      </c>
      <c r="E229" s="34"/>
      <c r="F229" s="41">
        <v>7</v>
      </c>
      <c r="G229" s="41">
        <v>12</v>
      </c>
      <c r="H229" s="41">
        <v>13</v>
      </c>
      <c r="I229" s="41">
        <v>17</v>
      </c>
      <c r="J229" s="41"/>
      <c r="K229" s="41"/>
      <c r="L229" s="42">
        <v>17</v>
      </c>
      <c r="M229" s="43"/>
      <c r="N229" s="43"/>
      <c r="O229" s="44"/>
      <c r="P229" s="42"/>
      <c r="Q229" s="43"/>
      <c r="R229" s="42"/>
      <c r="S229" s="42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2" t="s">
        <v>914</v>
      </c>
      <c r="AG229" s="32">
        <f t="shared" si="10"/>
        <v>67</v>
      </c>
      <c r="AH229" s="32">
        <v>67</v>
      </c>
    </row>
    <row r="230" spans="1:34" s="33" customFormat="1" ht="49.5" x14ac:dyDescent="0.95">
      <c r="A230" s="34">
        <v>9</v>
      </c>
      <c r="B230" s="39" t="s">
        <v>876</v>
      </c>
      <c r="C230" s="34">
        <v>285482</v>
      </c>
      <c r="D230" s="34">
        <v>285602</v>
      </c>
      <c r="E230" s="34"/>
      <c r="F230" s="41">
        <v>7</v>
      </c>
      <c r="G230" s="41">
        <v>12</v>
      </c>
      <c r="H230" s="41">
        <v>13</v>
      </c>
      <c r="I230" s="41">
        <v>17</v>
      </c>
      <c r="J230" s="41"/>
      <c r="K230" s="41"/>
      <c r="L230" s="42">
        <v>20</v>
      </c>
      <c r="M230" s="43"/>
      <c r="N230" s="43"/>
      <c r="O230" s="44"/>
      <c r="P230" s="42"/>
      <c r="Q230" s="43"/>
      <c r="R230" s="42"/>
      <c r="S230" s="42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2" t="s">
        <v>915</v>
      </c>
      <c r="AG230" s="32">
        <f t="shared" si="10"/>
        <v>120</v>
      </c>
      <c r="AH230" s="32">
        <v>120</v>
      </c>
    </row>
    <row r="231" spans="1:34" s="33" customFormat="1" ht="49.5" x14ac:dyDescent="0.95">
      <c r="A231" s="34">
        <v>10</v>
      </c>
      <c r="B231" s="39" t="s">
        <v>877</v>
      </c>
      <c r="C231" s="34">
        <v>285602</v>
      </c>
      <c r="D231" s="34">
        <v>285724</v>
      </c>
      <c r="E231" s="34"/>
      <c r="F231" s="41">
        <v>7</v>
      </c>
      <c r="G231" s="41">
        <v>12</v>
      </c>
      <c r="H231" s="41">
        <v>13</v>
      </c>
      <c r="I231" s="41">
        <v>17</v>
      </c>
      <c r="J231" s="41"/>
      <c r="K231" s="41"/>
      <c r="L231" s="42">
        <v>15</v>
      </c>
      <c r="M231" s="43"/>
      <c r="N231" s="43"/>
      <c r="O231" s="44"/>
      <c r="P231" s="42"/>
      <c r="Q231" s="43"/>
      <c r="R231" s="42"/>
      <c r="S231" s="42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2" t="s">
        <v>899</v>
      </c>
      <c r="AG231" s="32">
        <f t="shared" si="10"/>
        <v>122</v>
      </c>
      <c r="AH231" s="32">
        <v>122</v>
      </c>
    </row>
    <row r="232" spans="1:34" s="33" customFormat="1" ht="49.5" x14ac:dyDescent="0.95">
      <c r="A232" s="34">
        <v>11</v>
      </c>
      <c r="B232" s="39" t="s">
        <v>878</v>
      </c>
      <c r="C232" s="34">
        <v>285724</v>
      </c>
      <c r="D232" s="34">
        <v>285877</v>
      </c>
      <c r="E232" s="34"/>
      <c r="F232" s="41">
        <v>7</v>
      </c>
      <c r="G232" s="41">
        <v>12</v>
      </c>
      <c r="H232" s="41">
        <v>13</v>
      </c>
      <c r="I232" s="41">
        <v>17</v>
      </c>
      <c r="J232" s="41"/>
      <c r="K232" s="41"/>
      <c r="L232" s="42">
        <v>16</v>
      </c>
      <c r="M232" s="43"/>
      <c r="N232" s="43"/>
      <c r="O232" s="44"/>
      <c r="P232" s="42"/>
      <c r="Q232" s="43"/>
      <c r="R232" s="42"/>
      <c r="S232" s="42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2" t="s">
        <v>919</v>
      </c>
      <c r="AG232" s="32">
        <f t="shared" si="10"/>
        <v>153</v>
      </c>
      <c r="AH232" s="32">
        <v>153</v>
      </c>
    </row>
    <row r="233" spans="1:34" s="33" customFormat="1" ht="49.5" x14ac:dyDescent="0.95">
      <c r="A233" s="34">
        <v>12</v>
      </c>
      <c r="B233" s="25" t="s">
        <v>879</v>
      </c>
      <c r="C233" s="35"/>
      <c r="D233" s="35"/>
      <c r="E233" s="35"/>
      <c r="F233" s="36"/>
      <c r="G233" s="36"/>
      <c r="H233" s="36"/>
      <c r="I233" s="36"/>
      <c r="J233" s="36"/>
      <c r="K233" s="36"/>
      <c r="L233" s="37"/>
      <c r="M233" s="38"/>
      <c r="N233" s="38"/>
      <c r="O233" s="204"/>
      <c r="P233" s="37"/>
      <c r="Q233" s="38"/>
      <c r="R233" s="37"/>
      <c r="S233" s="37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7" t="s">
        <v>100</v>
      </c>
      <c r="AG233" s="32">
        <f t="shared" si="10"/>
        <v>0</v>
      </c>
      <c r="AH233" s="32" t="s">
        <v>213</v>
      </c>
    </row>
    <row r="234" spans="1:34" s="33" customFormat="1" ht="49.5" x14ac:dyDescent="0.95">
      <c r="A234" s="34">
        <v>13</v>
      </c>
      <c r="B234" s="39" t="s">
        <v>880</v>
      </c>
      <c r="C234" s="34">
        <v>285877</v>
      </c>
      <c r="D234" s="34">
        <v>286016</v>
      </c>
      <c r="E234" s="34"/>
      <c r="F234" s="41">
        <v>7</v>
      </c>
      <c r="G234" s="41">
        <v>12</v>
      </c>
      <c r="H234" s="41">
        <v>13</v>
      </c>
      <c r="I234" s="41">
        <v>17</v>
      </c>
      <c r="J234" s="41"/>
      <c r="K234" s="41"/>
      <c r="L234" s="42">
        <v>22</v>
      </c>
      <c r="M234" s="43"/>
      <c r="N234" s="43"/>
      <c r="O234" s="44"/>
      <c r="P234" s="42"/>
      <c r="Q234" s="43"/>
      <c r="R234" s="42"/>
      <c r="S234" s="42"/>
      <c r="T234" s="43"/>
      <c r="U234" s="43"/>
      <c r="V234" s="43"/>
      <c r="W234" s="43"/>
      <c r="X234" s="44"/>
      <c r="Y234" s="43"/>
      <c r="Z234" s="44"/>
      <c r="AA234" s="44"/>
      <c r="AB234" s="43"/>
      <c r="AC234" s="43"/>
      <c r="AD234" s="43"/>
      <c r="AE234" s="43"/>
      <c r="AF234" s="42" t="s">
        <v>902</v>
      </c>
      <c r="AG234" s="32">
        <f t="shared" si="10"/>
        <v>139</v>
      </c>
      <c r="AH234" s="216">
        <v>139</v>
      </c>
    </row>
    <row r="235" spans="1:34" s="33" customFormat="1" ht="49.5" x14ac:dyDescent="0.95">
      <c r="A235" s="34">
        <v>14</v>
      </c>
      <c r="B235" s="39" t="s">
        <v>881</v>
      </c>
      <c r="C235" s="34">
        <v>286016</v>
      </c>
      <c r="D235" s="34">
        <v>286413</v>
      </c>
      <c r="E235" s="34"/>
      <c r="F235" s="41">
        <v>7</v>
      </c>
      <c r="G235" s="41">
        <v>12</v>
      </c>
      <c r="H235" s="41">
        <v>13</v>
      </c>
      <c r="I235" s="41">
        <v>17</v>
      </c>
      <c r="J235" s="41"/>
      <c r="K235" s="41"/>
      <c r="L235" s="42"/>
      <c r="M235" s="43"/>
      <c r="N235" s="43"/>
      <c r="O235" s="44"/>
      <c r="P235" s="42"/>
      <c r="Q235" s="43"/>
      <c r="R235" s="42">
        <v>1</v>
      </c>
      <c r="S235" s="42">
        <v>1</v>
      </c>
      <c r="T235" s="43"/>
      <c r="U235" s="43"/>
      <c r="V235" s="43"/>
      <c r="W235" s="43"/>
      <c r="X235" s="43"/>
      <c r="Y235" s="43"/>
      <c r="Z235" s="43"/>
      <c r="AA235" s="43"/>
      <c r="AB235" s="43"/>
      <c r="AC235" s="43">
        <v>5</v>
      </c>
      <c r="AD235" s="43">
        <v>2</v>
      </c>
      <c r="AE235" s="43"/>
      <c r="AF235" s="42" t="s">
        <v>933</v>
      </c>
      <c r="AG235" s="32">
        <f t="shared" si="10"/>
        <v>397</v>
      </c>
      <c r="AH235" s="32">
        <v>397</v>
      </c>
    </row>
    <row r="236" spans="1:34" s="33" customFormat="1" ht="49.5" x14ac:dyDescent="0.95">
      <c r="A236" s="34">
        <v>15</v>
      </c>
      <c r="B236" s="39" t="s">
        <v>882</v>
      </c>
      <c r="C236" s="34">
        <v>286413</v>
      </c>
      <c r="D236" s="34">
        <v>286692</v>
      </c>
      <c r="E236" s="34"/>
      <c r="F236" s="41">
        <v>7</v>
      </c>
      <c r="G236" s="41">
        <v>12</v>
      </c>
      <c r="H236" s="41">
        <v>13</v>
      </c>
      <c r="I236" s="41">
        <v>17</v>
      </c>
      <c r="J236" s="41"/>
      <c r="K236" s="41"/>
      <c r="L236" s="42">
        <v>2</v>
      </c>
      <c r="M236" s="43">
        <v>8</v>
      </c>
      <c r="N236" s="43"/>
      <c r="O236" s="44"/>
      <c r="P236" s="42"/>
      <c r="Q236" s="43"/>
      <c r="R236" s="42"/>
      <c r="S236" s="42"/>
      <c r="T236" s="43">
        <v>1</v>
      </c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2" t="s">
        <v>940</v>
      </c>
      <c r="AG236" s="32">
        <f t="shared" si="10"/>
        <v>279</v>
      </c>
      <c r="AH236" s="32">
        <v>279</v>
      </c>
    </row>
    <row r="237" spans="1:34" s="33" customFormat="1" ht="49.5" x14ac:dyDescent="0.95">
      <c r="A237" s="34">
        <v>16</v>
      </c>
      <c r="B237" s="39" t="s">
        <v>883</v>
      </c>
      <c r="C237" s="34">
        <v>286692</v>
      </c>
      <c r="D237" s="34">
        <v>286809</v>
      </c>
      <c r="E237" s="34"/>
      <c r="F237" s="41">
        <v>7</v>
      </c>
      <c r="G237" s="41">
        <v>12</v>
      </c>
      <c r="H237" s="41">
        <v>13</v>
      </c>
      <c r="I237" s="41">
        <v>17</v>
      </c>
      <c r="J237" s="41"/>
      <c r="K237" s="41"/>
      <c r="L237" s="42"/>
      <c r="M237" s="43"/>
      <c r="N237" s="43"/>
      <c r="O237" s="44"/>
      <c r="P237" s="42"/>
      <c r="Q237" s="43"/>
      <c r="R237" s="42"/>
      <c r="S237" s="42"/>
      <c r="T237" s="43"/>
      <c r="U237" s="43">
        <v>3</v>
      </c>
      <c r="V237" s="43">
        <v>5</v>
      </c>
      <c r="W237" s="43">
        <v>5</v>
      </c>
      <c r="X237" s="43"/>
      <c r="Y237" s="43"/>
      <c r="Z237" s="43"/>
      <c r="AA237" s="43"/>
      <c r="AB237" s="43"/>
      <c r="AC237" s="43"/>
      <c r="AD237" s="43"/>
      <c r="AE237" s="43"/>
      <c r="AF237" s="42" t="s">
        <v>918</v>
      </c>
      <c r="AG237" s="32">
        <f t="shared" si="10"/>
        <v>117</v>
      </c>
      <c r="AH237" s="32">
        <v>117</v>
      </c>
    </row>
    <row r="238" spans="1:34" s="33" customFormat="1" ht="49.5" x14ac:dyDescent="0.95">
      <c r="A238" s="34">
        <v>17</v>
      </c>
      <c r="B238" s="39" t="s">
        <v>884</v>
      </c>
      <c r="C238" s="34">
        <v>286809</v>
      </c>
      <c r="D238" s="34">
        <v>286847</v>
      </c>
      <c r="E238" s="34"/>
      <c r="F238" s="41">
        <v>7</v>
      </c>
      <c r="G238" s="41">
        <v>12</v>
      </c>
      <c r="H238" s="41">
        <v>13</v>
      </c>
      <c r="I238" s="41">
        <v>17</v>
      </c>
      <c r="J238" s="41"/>
      <c r="K238" s="41"/>
      <c r="L238" s="42">
        <v>80</v>
      </c>
      <c r="M238" s="43"/>
      <c r="N238" s="43"/>
      <c r="O238" s="44"/>
      <c r="P238" s="42"/>
      <c r="Q238" s="43"/>
      <c r="R238" s="42"/>
      <c r="S238" s="42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2" t="s">
        <v>944</v>
      </c>
      <c r="AG238" s="32">
        <f t="shared" si="10"/>
        <v>38</v>
      </c>
      <c r="AH238" s="32">
        <v>38</v>
      </c>
    </row>
    <row r="239" spans="1:34" s="33" customFormat="1" ht="49.5" x14ac:dyDescent="0.95">
      <c r="A239" s="34">
        <v>18</v>
      </c>
      <c r="B239" s="39" t="s">
        <v>885</v>
      </c>
      <c r="C239" s="34">
        <v>286847</v>
      </c>
      <c r="D239" s="34">
        <v>286913</v>
      </c>
      <c r="E239" s="34"/>
      <c r="F239" s="41">
        <v>7</v>
      </c>
      <c r="G239" s="41">
        <v>12</v>
      </c>
      <c r="H239" s="41">
        <v>13</v>
      </c>
      <c r="I239" s="41">
        <v>17</v>
      </c>
      <c r="J239" s="41"/>
      <c r="K239" s="41"/>
      <c r="L239" s="42">
        <v>11</v>
      </c>
      <c r="M239" s="43"/>
      <c r="N239" s="43">
        <v>1</v>
      </c>
      <c r="O239" s="44"/>
      <c r="P239" s="42"/>
      <c r="Q239" s="43"/>
      <c r="R239" s="42"/>
      <c r="S239" s="42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2" t="s">
        <v>920</v>
      </c>
      <c r="AG239" s="32">
        <f t="shared" si="10"/>
        <v>66</v>
      </c>
      <c r="AH239" s="32">
        <v>66</v>
      </c>
    </row>
    <row r="240" spans="1:34" s="33" customFormat="1" ht="49.5" x14ac:dyDescent="0.95">
      <c r="A240" s="34">
        <v>19</v>
      </c>
      <c r="B240" s="25" t="s">
        <v>886</v>
      </c>
      <c r="C240" s="35"/>
      <c r="D240" s="35"/>
      <c r="E240" s="35"/>
      <c r="F240" s="36"/>
      <c r="G240" s="36"/>
      <c r="H240" s="36"/>
      <c r="I240" s="36"/>
      <c r="J240" s="36"/>
      <c r="K240" s="36"/>
      <c r="L240" s="37"/>
      <c r="M240" s="38"/>
      <c r="N240" s="38"/>
      <c r="O240" s="204"/>
      <c r="P240" s="37"/>
      <c r="Q240" s="38"/>
      <c r="R240" s="37"/>
      <c r="S240" s="37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7" t="s">
        <v>100</v>
      </c>
      <c r="AG240" s="32">
        <f t="shared" si="10"/>
        <v>0</v>
      </c>
      <c r="AH240" s="32" t="s">
        <v>213</v>
      </c>
    </row>
    <row r="241" spans="1:217" s="33" customFormat="1" ht="49.5" x14ac:dyDescent="0.95">
      <c r="A241" s="34">
        <v>20</v>
      </c>
      <c r="B241" s="39" t="s">
        <v>887</v>
      </c>
      <c r="C241" s="40"/>
      <c r="D241" s="40"/>
      <c r="E241" s="34"/>
      <c r="F241" s="41">
        <v>7</v>
      </c>
      <c r="G241" s="41">
        <v>12</v>
      </c>
      <c r="H241" s="41">
        <v>14</v>
      </c>
      <c r="I241" s="41">
        <v>17</v>
      </c>
      <c r="J241" s="41"/>
      <c r="K241" s="41"/>
      <c r="L241" s="42"/>
      <c r="M241" s="43"/>
      <c r="N241" s="44"/>
      <c r="O241" s="44"/>
      <c r="P241" s="42"/>
      <c r="Q241" s="43"/>
      <c r="R241" s="42"/>
      <c r="S241" s="42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2" t="s">
        <v>951</v>
      </c>
      <c r="AG241" s="32">
        <f t="shared" si="10"/>
        <v>0</v>
      </c>
      <c r="AH241" s="216" t="s">
        <v>387</v>
      </c>
    </row>
    <row r="242" spans="1:217" s="33" customFormat="1" ht="49.5" x14ac:dyDescent="0.95">
      <c r="A242" s="34">
        <v>21</v>
      </c>
      <c r="B242" s="39" t="s">
        <v>888</v>
      </c>
      <c r="C242" s="40"/>
      <c r="D242" s="34"/>
      <c r="E242" s="34"/>
      <c r="F242" s="41">
        <v>7</v>
      </c>
      <c r="G242" s="41">
        <v>12</v>
      </c>
      <c r="H242" s="41">
        <v>14</v>
      </c>
      <c r="I242" s="41">
        <v>17</v>
      </c>
      <c r="J242" s="41"/>
      <c r="K242" s="41"/>
      <c r="L242" s="42"/>
      <c r="M242" s="42"/>
      <c r="N242" s="43"/>
      <c r="O242" s="43"/>
      <c r="P242" s="42"/>
      <c r="Q242" s="43"/>
      <c r="R242" s="42"/>
      <c r="S242" s="42"/>
      <c r="T242" s="43"/>
      <c r="U242" s="43"/>
      <c r="V242" s="43"/>
      <c r="W242" s="43"/>
      <c r="X242" s="43"/>
      <c r="Y242" s="43"/>
      <c r="Z242" s="43"/>
      <c r="AA242" s="43"/>
      <c r="AB242" s="43"/>
      <c r="AC242" s="109"/>
      <c r="AD242" s="43"/>
      <c r="AE242" s="43"/>
      <c r="AF242" s="42" t="s">
        <v>951</v>
      </c>
      <c r="AG242" s="32">
        <f t="shared" si="10"/>
        <v>0</v>
      </c>
      <c r="AH242" s="216" t="s">
        <v>387</v>
      </c>
    </row>
    <row r="243" spans="1:217" s="33" customFormat="1" ht="49.5" x14ac:dyDescent="0.95">
      <c r="A243" s="34">
        <v>22</v>
      </c>
      <c r="B243" s="39" t="s">
        <v>889</v>
      </c>
      <c r="C243" s="34"/>
      <c r="D243" s="34"/>
      <c r="E243" s="34"/>
      <c r="F243" s="41">
        <v>7</v>
      </c>
      <c r="G243" s="41">
        <v>12</v>
      </c>
      <c r="H243" s="41">
        <v>14</v>
      </c>
      <c r="I243" s="41">
        <v>17</v>
      </c>
      <c r="J243" s="41"/>
      <c r="K243" s="41"/>
      <c r="L243" s="42"/>
      <c r="M243" s="43"/>
      <c r="N243" s="43"/>
      <c r="O243" s="44"/>
      <c r="P243" s="42"/>
      <c r="Q243" s="43"/>
      <c r="R243" s="42"/>
      <c r="S243" s="42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2" t="s">
        <v>951</v>
      </c>
      <c r="AG243" s="32">
        <f t="shared" si="10"/>
        <v>0</v>
      </c>
      <c r="AH243" s="216" t="s">
        <v>387</v>
      </c>
    </row>
    <row r="244" spans="1:217" s="33" customFormat="1" ht="49.5" x14ac:dyDescent="0.95">
      <c r="A244" s="34">
        <v>23</v>
      </c>
      <c r="B244" s="39" t="s">
        <v>890</v>
      </c>
      <c r="C244" s="34">
        <v>286913</v>
      </c>
      <c r="D244" s="34">
        <v>287048</v>
      </c>
      <c r="E244" s="34"/>
      <c r="F244" s="41">
        <v>7</v>
      </c>
      <c r="G244" s="41">
        <v>12</v>
      </c>
      <c r="H244" s="41">
        <v>13</v>
      </c>
      <c r="I244" s="41">
        <v>17</v>
      </c>
      <c r="J244" s="41"/>
      <c r="K244" s="41"/>
      <c r="L244" s="42"/>
      <c r="M244" s="43">
        <v>10</v>
      </c>
      <c r="N244" s="43"/>
      <c r="O244" s="44"/>
      <c r="P244" s="42"/>
      <c r="Q244" s="43"/>
      <c r="R244" s="42"/>
      <c r="S244" s="42"/>
      <c r="T244" s="43"/>
      <c r="U244" s="43"/>
      <c r="V244" s="43"/>
      <c r="W244" s="43">
        <v>6</v>
      </c>
      <c r="X244" s="43"/>
      <c r="Y244" s="43"/>
      <c r="Z244" s="43"/>
      <c r="AA244" s="43"/>
      <c r="AB244" s="43"/>
      <c r="AC244" s="43"/>
      <c r="AD244" s="43"/>
      <c r="AE244" s="43"/>
      <c r="AF244" s="42" t="s">
        <v>919</v>
      </c>
      <c r="AG244" s="32">
        <f>D244-C244</f>
        <v>135</v>
      </c>
      <c r="AH244" s="32">
        <v>135</v>
      </c>
    </row>
    <row r="245" spans="1:217" s="33" customFormat="1" ht="49.5" x14ac:dyDescent="0.95">
      <c r="A245" s="34">
        <v>24</v>
      </c>
      <c r="B245" s="39" t="s">
        <v>891</v>
      </c>
      <c r="C245" s="34">
        <v>287048</v>
      </c>
      <c r="D245" s="40">
        <v>287245</v>
      </c>
      <c r="E245" s="34"/>
      <c r="F245" s="41">
        <v>7</v>
      </c>
      <c r="G245" s="41">
        <v>12</v>
      </c>
      <c r="H245" s="41">
        <v>14</v>
      </c>
      <c r="I245" s="41">
        <v>17</v>
      </c>
      <c r="J245" s="41"/>
      <c r="K245" s="41"/>
      <c r="L245" s="42"/>
      <c r="M245" s="43"/>
      <c r="N245" s="44"/>
      <c r="O245" s="44"/>
      <c r="P245" s="42"/>
      <c r="Q245" s="43"/>
      <c r="R245" s="42"/>
      <c r="S245" s="42">
        <v>1</v>
      </c>
      <c r="T245" s="43"/>
      <c r="U245" s="43"/>
      <c r="V245" s="43"/>
      <c r="W245" s="43"/>
      <c r="X245" s="44"/>
      <c r="Y245" s="44"/>
      <c r="Z245" s="44"/>
      <c r="AA245" s="43"/>
      <c r="AB245" s="43"/>
      <c r="AC245" s="43"/>
      <c r="AD245" s="43"/>
      <c r="AE245" s="43"/>
      <c r="AF245" s="42" t="s">
        <v>962</v>
      </c>
      <c r="AG245" s="32">
        <f t="shared" si="10"/>
        <v>197</v>
      </c>
      <c r="AH245" s="216">
        <v>197</v>
      </c>
    </row>
    <row r="246" spans="1:217" s="33" customFormat="1" ht="99" x14ac:dyDescent="0.95">
      <c r="A246" s="34">
        <v>25</v>
      </c>
      <c r="B246" s="39" t="s">
        <v>892</v>
      </c>
      <c r="C246" s="40">
        <v>287245</v>
      </c>
      <c r="D246" s="40">
        <v>287468</v>
      </c>
      <c r="E246" s="34"/>
      <c r="F246" s="41">
        <v>7</v>
      </c>
      <c r="G246" s="41">
        <v>12</v>
      </c>
      <c r="H246" s="41">
        <v>13</v>
      </c>
      <c r="I246" s="41">
        <v>17</v>
      </c>
      <c r="J246" s="41"/>
      <c r="K246" s="41"/>
      <c r="L246" s="42"/>
      <c r="M246" s="43"/>
      <c r="N246" s="43"/>
      <c r="O246" s="44"/>
      <c r="P246" s="42">
        <v>1</v>
      </c>
      <c r="Q246" s="43"/>
      <c r="R246" s="42"/>
      <c r="S246" s="42">
        <v>1</v>
      </c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2" t="s">
        <v>959</v>
      </c>
      <c r="AG246" s="32">
        <f t="shared" si="10"/>
        <v>223</v>
      </c>
      <c r="AH246" s="32">
        <v>223</v>
      </c>
    </row>
    <row r="247" spans="1:217" s="33" customFormat="1" ht="49.5" x14ac:dyDescent="0.95">
      <c r="A247" s="34">
        <v>26</v>
      </c>
      <c r="B247" s="25" t="s">
        <v>893</v>
      </c>
      <c r="C247" s="35"/>
      <c r="D247" s="35"/>
      <c r="E247" s="35"/>
      <c r="F247" s="36"/>
      <c r="G247" s="36"/>
      <c r="H247" s="36"/>
      <c r="I247" s="36"/>
      <c r="J247" s="36"/>
      <c r="K247" s="36"/>
      <c r="L247" s="37"/>
      <c r="M247" s="38"/>
      <c r="N247" s="38"/>
      <c r="O247" s="204"/>
      <c r="P247" s="37"/>
      <c r="Q247" s="38"/>
      <c r="R247" s="37"/>
      <c r="S247" s="37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7" t="s">
        <v>100</v>
      </c>
      <c r="AG247" s="32">
        <f t="shared" si="10"/>
        <v>0</v>
      </c>
      <c r="AH247" s="32" t="s">
        <v>213</v>
      </c>
    </row>
    <row r="248" spans="1:217" s="33" customFormat="1" ht="49.5" x14ac:dyDescent="0.95">
      <c r="A248" s="34">
        <v>27</v>
      </c>
      <c r="B248" s="198" t="s">
        <v>894</v>
      </c>
      <c r="C248" s="199"/>
      <c r="D248" s="199"/>
      <c r="E248" s="199"/>
      <c r="F248" s="200">
        <v>7</v>
      </c>
      <c r="G248" s="200">
        <v>12</v>
      </c>
      <c r="H248" s="200">
        <v>14</v>
      </c>
      <c r="I248" s="200">
        <v>17</v>
      </c>
      <c r="J248" s="200"/>
      <c r="K248" s="200"/>
      <c r="L248" s="201"/>
      <c r="M248" s="202"/>
      <c r="N248" s="202"/>
      <c r="O248" s="203"/>
      <c r="P248" s="201"/>
      <c r="Q248" s="202"/>
      <c r="R248" s="201"/>
      <c r="S248" s="201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1" t="s">
        <v>951</v>
      </c>
      <c r="AG248" s="32">
        <f t="shared" si="10"/>
        <v>0</v>
      </c>
      <c r="AH248" s="32" t="s">
        <v>387</v>
      </c>
    </row>
    <row r="249" spans="1:217" s="33" customFormat="1" ht="49.5" x14ac:dyDescent="0.95">
      <c r="A249" s="34">
        <v>26</v>
      </c>
      <c r="B249" s="39" t="s">
        <v>895</v>
      </c>
      <c r="C249" s="34"/>
      <c r="D249" s="34"/>
      <c r="E249" s="34"/>
      <c r="F249" s="41">
        <v>7</v>
      </c>
      <c r="G249" s="41">
        <v>12</v>
      </c>
      <c r="H249" s="41">
        <v>13</v>
      </c>
      <c r="I249" s="41">
        <v>17</v>
      </c>
      <c r="J249" s="41"/>
      <c r="K249" s="41"/>
      <c r="L249" s="42"/>
      <c r="M249" s="43"/>
      <c r="N249" s="43"/>
      <c r="O249" s="44"/>
      <c r="P249" s="42"/>
      <c r="Q249" s="43"/>
      <c r="R249" s="42"/>
      <c r="S249" s="42"/>
      <c r="T249" s="43"/>
      <c r="U249" s="43"/>
      <c r="V249" s="43">
        <v>5</v>
      </c>
      <c r="W249" s="43"/>
      <c r="X249" s="43"/>
      <c r="Y249" s="43"/>
      <c r="Z249" s="43"/>
      <c r="AA249" s="43"/>
      <c r="AB249" s="43"/>
      <c r="AC249" s="43"/>
      <c r="AD249" s="43"/>
      <c r="AE249" s="43"/>
      <c r="AF249" s="42" t="s">
        <v>977</v>
      </c>
      <c r="AG249" s="32">
        <f t="shared" si="10"/>
        <v>0</v>
      </c>
      <c r="AH249" s="32" t="s">
        <v>214</v>
      </c>
    </row>
    <row r="250" spans="1:217" s="33" customFormat="1" ht="49.5" x14ac:dyDescent="0.95">
      <c r="A250" s="34">
        <v>27</v>
      </c>
      <c r="B250" s="39" t="s">
        <v>896</v>
      </c>
      <c r="C250" s="34"/>
      <c r="D250" s="34"/>
      <c r="E250" s="34"/>
      <c r="F250" s="41">
        <v>7</v>
      </c>
      <c r="G250" s="41">
        <v>12</v>
      </c>
      <c r="H250" s="41">
        <v>13</v>
      </c>
      <c r="I250" s="41">
        <v>17</v>
      </c>
      <c r="J250" s="41"/>
      <c r="K250" s="41"/>
      <c r="L250" s="42"/>
      <c r="M250" s="43">
        <v>9</v>
      </c>
      <c r="N250" s="43"/>
      <c r="O250" s="44"/>
      <c r="P250" s="42"/>
      <c r="Q250" s="43"/>
      <c r="R250" s="42"/>
      <c r="S250" s="42"/>
      <c r="T250" s="43"/>
      <c r="U250" s="43"/>
      <c r="V250" s="43"/>
      <c r="W250" s="43">
        <v>6</v>
      </c>
      <c r="X250" s="43"/>
      <c r="Y250" s="43"/>
      <c r="Z250" s="43"/>
      <c r="AA250" s="43"/>
      <c r="AB250" s="43"/>
      <c r="AC250" s="43"/>
      <c r="AD250" s="43"/>
      <c r="AE250" s="43"/>
      <c r="AF250" s="42" t="s">
        <v>979</v>
      </c>
      <c r="AG250" s="32">
        <f t="shared" si="10"/>
        <v>0</v>
      </c>
      <c r="AH250" s="32" t="s">
        <v>214</v>
      </c>
    </row>
    <row r="251" spans="1:217" s="33" customFormat="1" ht="50" thickBot="1" x14ac:dyDescent="1">
      <c r="A251" s="34">
        <v>28</v>
      </c>
      <c r="B251" s="198" t="s">
        <v>897</v>
      </c>
      <c r="C251" s="199"/>
      <c r="D251" s="199"/>
      <c r="E251" s="199"/>
      <c r="F251" s="200">
        <v>7</v>
      </c>
      <c r="G251" s="200">
        <v>12</v>
      </c>
      <c r="H251" s="200">
        <v>13</v>
      </c>
      <c r="I251" s="200">
        <v>17</v>
      </c>
      <c r="J251" s="200"/>
      <c r="K251" s="200"/>
      <c r="L251" s="201"/>
      <c r="M251" s="202"/>
      <c r="N251" s="202"/>
      <c r="O251" s="203"/>
      <c r="P251" s="201"/>
      <c r="Q251" s="202"/>
      <c r="R251" s="201"/>
      <c r="S251" s="201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1" t="s">
        <v>107</v>
      </c>
      <c r="AG251" s="32">
        <f t="shared" si="10"/>
        <v>0</v>
      </c>
      <c r="AH251" s="32" t="s">
        <v>214</v>
      </c>
    </row>
    <row r="252" spans="1:217" s="67" customFormat="1" ht="50.5" thickTop="1" thickBot="1" x14ac:dyDescent="1">
      <c r="A252" s="317" t="s">
        <v>22</v>
      </c>
      <c r="B252" s="318"/>
      <c r="C252" s="57"/>
      <c r="D252" s="58"/>
      <c r="E252" s="59"/>
      <c r="F252" s="60"/>
      <c r="G252" s="61"/>
      <c r="H252" s="61"/>
      <c r="I252" s="61"/>
      <c r="J252" s="61"/>
      <c r="K252" s="62"/>
      <c r="L252" s="63">
        <f t="shared" ref="L252:AD252" si="11">SUM(L222:L251)</f>
        <v>239</v>
      </c>
      <c r="M252" s="64">
        <f t="shared" si="11"/>
        <v>27</v>
      </c>
      <c r="N252" s="65">
        <f t="shared" si="11"/>
        <v>1</v>
      </c>
      <c r="O252" s="65">
        <f t="shared" si="11"/>
        <v>0</v>
      </c>
      <c r="P252" s="63">
        <f t="shared" si="11"/>
        <v>1</v>
      </c>
      <c r="Q252" s="64">
        <f t="shared" si="11"/>
        <v>0</v>
      </c>
      <c r="R252" s="63">
        <f t="shared" si="11"/>
        <v>1</v>
      </c>
      <c r="S252" s="63">
        <f t="shared" si="11"/>
        <v>3</v>
      </c>
      <c r="T252" s="64">
        <f t="shared" si="11"/>
        <v>1</v>
      </c>
      <c r="U252" s="64">
        <f t="shared" si="11"/>
        <v>3</v>
      </c>
      <c r="V252" s="64">
        <f t="shared" si="11"/>
        <v>10</v>
      </c>
      <c r="W252" s="64">
        <f t="shared" si="11"/>
        <v>17</v>
      </c>
      <c r="X252" s="64">
        <f t="shared" si="11"/>
        <v>0</v>
      </c>
      <c r="Y252" s="66">
        <f t="shared" si="11"/>
        <v>0</v>
      </c>
      <c r="Z252" s="66">
        <f t="shared" si="11"/>
        <v>0</v>
      </c>
      <c r="AA252" s="66">
        <f t="shared" si="11"/>
        <v>0</v>
      </c>
      <c r="AB252" s="64">
        <f t="shared" si="11"/>
        <v>0</v>
      </c>
      <c r="AC252" s="212">
        <f t="shared" si="11"/>
        <v>5</v>
      </c>
      <c r="AD252" s="64">
        <f t="shared" si="11"/>
        <v>2</v>
      </c>
      <c r="AE252" s="63">
        <f>SUM(AE221:AE251)</f>
        <v>0</v>
      </c>
      <c r="AF252" s="63"/>
      <c r="AG252" s="32"/>
      <c r="AH252" s="216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</row>
    <row r="253" spans="1:217" s="67" customFormat="1" ht="47.25" customHeight="1" thickTop="1" thickBot="1" x14ac:dyDescent="1">
      <c r="A253" s="319"/>
      <c r="B253" s="320"/>
      <c r="C253" s="68"/>
      <c r="D253" s="69"/>
      <c r="E253" s="70"/>
      <c r="F253" s="323"/>
      <c r="G253" s="324"/>
      <c r="H253" s="324"/>
      <c r="I253" s="324"/>
      <c r="J253" s="324"/>
      <c r="K253" s="69"/>
      <c r="L253" s="292" t="s">
        <v>30</v>
      </c>
      <c r="M253" s="294" t="s">
        <v>46</v>
      </c>
      <c r="N253" s="292" t="s">
        <v>313</v>
      </c>
      <c r="O253" s="294" t="s">
        <v>48</v>
      </c>
      <c r="P253" s="294" t="s">
        <v>35</v>
      </c>
      <c r="Q253" s="294" t="s">
        <v>328</v>
      </c>
      <c r="R253" s="294" t="s">
        <v>53</v>
      </c>
      <c r="S253" s="294" t="s">
        <v>57</v>
      </c>
      <c r="T253" s="294" t="s">
        <v>58</v>
      </c>
      <c r="U253" s="292" t="s">
        <v>34</v>
      </c>
      <c r="V253" s="292" t="s">
        <v>193</v>
      </c>
      <c r="W253" s="292" t="s">
        <v>29</v>
      </c>
      <c r="X253" s="292" t="s">
        <v>168</v>
      </c>
      <c r="Y253" s="294" t="s">
        <v>140</v>
      </c>
      <c r="Z253" s="292" t="s">
        <v>33</v>
      </c>
      <c r="AA253" s="294" t="s">
        <v>141</v>
      </c>
      <c r="AB253" s="294" t="s">
        <v>201</v>
      </c>
      <c r="AC253" s="294" t="s">
        <v>969</v>
      </c>
      <c r="AD253" s="294" t="s">
        <v>405</v>
      </c>
      <c r="AE253" s="329"/>
      <c r="AF253" s="294" t="s">
        <v>23</v>
      </c>
      <c r="AG253" s="32"/>
      <c r="AH253" s="216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</row>
    <row r="254" spans="1:217" s="67" customFormat="1" ht="186.75" customHeight="1" thickTop="1" x14ac:dyDescent="0.95">
      <c r="A254" s="319"/>
      <c r="B254" s="320"/>
      <c r="C254" s="68"/>
      <c r="D254" s="69"/>
      <c r="E254" s="70"/>
      <c r="F254" s="71"/>
      <c r="G254" s="325"/>
      <c r="H254" s="325"/>
      <c r="I254" s="325"/>
      <c r="J254" s="325"/>
      <c r="K254" s="70"/>
      <c r="L254" s="293"/>
      <c r="M254" s="295"/>
      <c r="N254" s="293"/>
      <c r="O254" s="295"/>
      <c r="P254" s="295"/>
      <c r="Q254" s="295"/>
      <c r="R254" s="295"/>
      <c r="S254" s="295"/>
      <c r="T254" s="295"/>
      <c r="U254" s="293"/>
      <c r="V254" s="293"/>
      <c r="W254" s="293"/>
      <c r="X254" s="293"/>
      <c r="Y254" s="295"/>
      <c r="Z254" s="293"/>
      <c r="AA254" s="295"/>
      <c r="AB254" s="295"/>
      <c r="AC254" s="295"/>
      <c r="AD254" s="295"/>
      <c r="AE254" s="330"/>
      <c r="AF254" s="295"/>
      <c r="AG254" s="32"/>
      <c r="AH254" s="216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</row>
    <row r="255" spans="1:217" s="67" customFormat="1" ht="49.5" x14ac:dyDescent="0.95">
      <c r="A255" s="321"/>
      <c r="B255" s="322"/>
      <c r="C255" s="72"/>
      <c r="D255" s="73"/>
      <c r="E255" s="74"/>
      <c r="F255" s="326"/>
      <c r="G255" s="327"/>
      <c r="H255" s="327"/>
      <c r="I255" s="327"/>
      <c r="J255" s="327"/>
      <c r="K255" s="328"/>
      <c r="L255" s="75">
        <f>L252*3200</f>
        <v>764800</v>
      </c>
      <c r="M255" s="76">
        <f>M252*4000</f>
        <v>108000</v>
      </c>
      <c r="N255" s="75">
        <f>N252*8000</f>
        <v>8000</v>
      </c>
      <c r="O255" s="77">
        <f>O252*38400</f>
        <v>0</v>
      </c>
      <c r="P255" s="75">
        <f>P252*68000</f>
        <v>68000</v>
      </c>
      <c r="Q255" s="76">
        <f>Q252*9600</f>
        <v>0</v>
      </c>
      <c r="R255" s="75">
        <f>R252*76000</f>
        <v>76000</v>
      </c>
      <c r="S255" s="76">
        <f>S252*84000</f>
        <v>252000</v>
      </c>
      <c r="T255" s="76">
        <f>T252*80000</f>
        <v>80000</v>
      </c>
      <c r="U255" s="75">
        <f>U252*9680</f>
        <v>29040</v>
      </c>
      <c r="V255" s="79">
        <f>V252*6400</f>
        <v>64000</v>
      </c>
      <c r="W255" s="79">
        <f>W252*4800</f>
        <v>81600</v>
      </c>
      <c r="X255" s="79">
        <f>X252*5600</f>
        <v>0</v>
      </c>
      <c r="Y255" s="76">
        <f>Y252*8000</f>
        <v>0</v>
      </c>
      <c r="Z255" s="79">
        <f>Z252*6500</f>
        <v>0</v>
      </c>
      <c r="AA255" s="76">
        <f>AA252*6000</f>
        <v>0</v>
      </c>
      <c r="AB255" s="76"/>
      <c r="AC255" s="76"/>
      <c r="AD255" s="76"/>
      <c r="AE255" s="80"/>
      <c r="AF255" s="75">
        <f>SUM(L255:AD255)</f>
        <v>1531440</v>
      </c>
      <c r="AG255" s="32"/>
      <c r="AH255" s="81"/>
    </row>
    <row r="256" spans="1:217" s="8" customFormat="1" ht="49.5" x14ac:dyDescent="0.95">
      <c r="A256" s="334" t="s">
        <v>0</v>
      </c>
      <c r="B256" s="334"/>
      <c r="C256" s="1" t="s">
        <v>1</v>
      </c>
      <c r="D256" s="1" t="s">
        <v>2</v>
      </c>
      <c r="E256" s="1"/>
      <c r="F256" s="1"/>
      <c r="G256" s="1"/>
      <c r="H256" s="1"/>
      <c r="I256" s="1"/>
      <c r="J256" s="1"/>
      <c r="K256" s="1"/>
      <c r="L256" s="2"/>
      <c r="M256" s="3"/>
      <c r="N256" s="4"/>
      <c r="O256" s="5"/>
      <c r="P256" s="2"/>
      <c r="Q256" s="3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5"/>
      <c r="AG256" s="6"/>
      <c r="AH256" s="218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</row>
    <row r="257" spans="1:217" s="8" customFormat="1" ht="50.5" x14ac:dyDescent="0.95">
      <c r="A257" s="298" t="s">
        <v>3</v>
      </c>
      <c r="B257" s="298"/>
      <c r="C257" s="1" t="s">
        <v>1</v>
      </c>
      <c r="D257" s="83" t="s">
        <v>65</v>
      </c>
      <c r="E257" s="1"/>
      <c r="F257" s="1"/>
      <c r="G257" s="1"/>
      <c r="H257" s="1"/>
      <c r="I257" s="298" t="s">
        <v>867</v>
      </c>
      <c r="J257" s="298"/>
      <c r="K257" s="298"/>
      <c r="L257" s="298"/>
      <c r="M257" s="298"/>
      <c r="N257" s="298"/>
      <c r="O257" s="298"/>
      <c r="P257" s="298"/>
      <c r="Q257" s="298"/>
      <c r="R257" s="298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6"/>
      <c r="AH257" s="218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</row>
    <row r="258" spans="1:217" s="8" customFormat="1" ht="50.5" x14ac:dyDescent="0.95">
      <c r="A258" s="299" t="s">
        <v>4</v>
      </c>
      <c r="B258" s="299"/>
      <c r="C258" s="1" t="s">
        <v>1</v>
      </c>
      <c r="D258" s="84" t="s">
        <v>39</v>
      </c>
      <c r="E258" s="9"/>
      <c r="F258" s="1"/>
      <c r="G258" s="9"/>
      <c r="H258" s="9"/>
      <c r="I258" s="10"/>
      <c r="J258" s="10"/>
      <c r="K258" s="10"/>
      <c r="L258" s="11"/>
      <c r="M258" s="3"/>
      <c r="N258" s="4"/>
      <c r="O258" s="11"/>
      <c r="P258" s="11"/>
      <c r="Q258" s="3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5"/>
      <c r="AG258" s="6"/>
      <c r="AH258" s="218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</row>
    <row r="259" spans="1:217" s="15" customFormat="1" ht="49.5" x14ac:dyDescent="0.95">
      <c r="A259" s="300" t="s">
        <v>5</v>
      </c>
      <c r="B259" s="300" t="s">
        <v>6</v>
      </c>
      <c r="C259" s="303" t="s">
        <v>7</v>
      </c>
      <c r="D259" s="304"/>
      <c r="E259" s="12" t="s">
        <v>8</v>
      </c>
      <c r="F259" s="305" t="s">
        <v>9</v>
      </c>
      <c r="G259" s="306"/>
      <c r="H259" s="306"/>
      <c r="I259" s="306"/>
      <c r="J259" s="306"/>
      <c r="K259" s="307"/>
      <c r="L259" s="335" t="s">
        <v>10</v>
      </c>
      <c r="M259" s="336"/>
      <c r="N259" s="336"/>
      <c r="O259" s="336"/>
      <c r="P259" s="336"/>
      <c r="Q259" s="336"/>
      <c r="R259" s="336"/>
      <c r="S259" s="336"/>
      <c r="T259" s="336"/>
      <c r="U259" s="336"/>
      <c r="V259" s="336"/>
      <c r="W259" s="336"/>
      <c r="X259" s="336"/>
      <c r="Y259" s="336"/>
      <c r="Z259" s="336"/>
      <c r="AA259" s="336"/>
      <c r="AB259" s="336"/>
      <c r="AC259" s="336"/>
      <c r="AD259" s="337"/>
      <c r="AE259" s="296" t="s">
        <v>11</v>
      </c>
      <c r="AF259" s="296" t="s">
        <v>12</v>
      </c>
      <c r="AG259" s="13"/>
      <c r="AH259" s="216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14"/>
      <c r="HC259" s="14"/>
      <c r="HD259" s="14"/>
      <c r="HE259" s="14"/>
      <c r="HF259" s="14"/>
      <c r="HG259" s="14"/>
      <c r="HH259" s="14"/>
      <c r="HI259" s="14"/>
    </row>
    <row r="260" spans="1:217" s="15" customFormat="1" ht="45.75" customHeight="1" x14ac:dyDescent="0.95">
      <c r="A260" s="301"/>
      <c r="B260" s="301"/>
      <c r="C260" s="300" t="s">
        <v>13</v>
      </c>
      <c r="D260" s="300" t="s">
        <v>14</v>
      </c>
      <c r="E260" s="301" t="s">
        <v>15</v>
      </c>
      <c r="F260" s="311" t="s">
        <v>16</v>
      </c>
      <c r="G260" s="312"/>
      <c r="H260" s="312"/>
      <c r="I260" s="312"/>
      <c r="J260" s="312"/>
      <c r="K260" s="313"/>
      <c r="L260" s="296" t="s">
        <v>17</v>
      </c>
      <c r="M260" s="296" t="s">
        <v>45</v>
      </c>
      <c r="N260" s="296" t="s">
        <v>312</v>
      </c>
      <c r="O260" s="296" t="s">
        <v>36</v>
      </c>
      <c r="P260" s="296" t="s">
        <v>18</v>
      </c>
      <c r="Q260" s="296" t="s">
        <v>826</v>
      </c>
      <c r="R260" s="296" t="s">
        <v>54</v>
      </c>
      <c r="S260" s="314" t="s">
        <v>56</v>
      </c>
      <c r="T260" s="314" t="s">
        <v>59</v>
      </c>
      <c r="U260" s="296" t="s">
        <v>19</v>
      </c>
      <c r="V260" s="296" t="s">
        <v>326</v>
      </c>
      <c r="W260" s="296" t="s">
        <v>50</v>
      </c>
      <c r="X260" s="296" t="s">
        <v>169</v>
      </c>
      <c r="Y260" s="296" t="s">
        <v>194</v>
      </c>
      <c r="Z260" s="296" t="s">
        <v>32</v>
      </c>
      <c r="AA260" s="296" t="s">
        <v>139</v>
      </c>
      <c r="AB260" s="296" t="s">
        <v>111</v>
      </c>
      <c r="AC260" s="296" t="s">
        <v>535</v>
      </c>
      <c r="AD260" s="296" t="s">
        <v>66</v>
      </c>
      <c r="AE260" s="310"/>
      <c r="AF260" s="310"/>
      <c r="AG260" s="13"/>
      <c r="AH260" s="216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14"/>
      <c r="HC260" s="14"/>
      <c r="HD260" s="14"/>
      <c r="HE260" s="14"/>
      <c r="HF260" s="14"/>
      <c r="HG260" s="14"/>
      <c r="HH260" s="14"/>
      <c r="HI260" s="14"/>
    </row>
    <row r="261" spans="1:217" s="15" customFormat="1" ht="210" customHeight="1" x14ac:dyDescent="0.95">
      <c r="A261" s="302"/>
      <c r="B261" s="302"/>
      <c r="C261" s="302"/>
      <c r="D261" s="302"/>
      <c r="E261" s="302"/>
      <c r="F261" s="16" t="s">
        <v>20</v>
      </c>
      <c r="G261" s="16" t="s">
        <v>21</v>
      </c>
      <c r="H261" s="16" t="s">
        <v>20</v>
      </c>
      <c r="I261" s="16" t="s">
        <v>21</v>
      </c>
      <c r="J261" s="16" t="s">
        <v>20</v>
      </c>
      <c r="K261" s="16" t="s">
        <v>21</v>
      </c>
      <c r="L261" s="297"/>
      <c r="M261" s="297"/>
      <c r="N261" s="297"/>
      <c r="O261" s="297"/>
      <c r="P261" s="297"/>
      <c r="Q261" s="297"/>
      <c r="R261" s="297"/>
      <c r="S261" s="315"/>
      <c r="T261" s="315"/>
      <c r="U261" s="297"/>
      <c r="V261" s="297"/>
      <c r="W261" s="297"/>
      <c r="X261" s="297"/>
      <c r="Y261" s="297"/>
      <c r="Z261" s="297"/>
      <c r="AA261" s="297"/>
      <c r="AB261" s="297"/>
      <c r="AC261" s="297"/>
      <c r="AD261" s="297"/>
      <c r="AE261" s="297"/>
      <c r="AF261" s="297"/>
      <c r="AG261" s="13"/>
      <c r="AH261" s="216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14"/>
      <c r="HC261" s="14"/>
      <c r="HD261" s="14"/>
      <c r="HE261" s="14"/>
      <c r="HF261" s="14"/>
      <c r="HG261" s="14"/>
      <c r="HH261" s="14"/>
      <c r="HI261" s="14"/>
    </row>
    <row r="262" spans="1:217" s="15" customFormat="1" ht="49.5" x14ac:dyDescent="0.95">
      <c r="A262" s="17"/>
      <c r="B262" s="18"/>
      <c r="C262" s="18"/>
      <c r="D262" s="17"/>
      <c r="E262" s="17"/>
      <c r="F262" s="19"/>
      <c r="G262" s="19"/>
      <c r="H262" s="19"/>
      <c r="I262" s="19"/>
      <c r="J262" s="19"/>
      <c r="K262" s="19"/>
      <c r="L262" s="20">
        <v>3200</v>
      </c>
      <c r="M262" s="21">
        <v>4000</v>
      </c>
      <c r="N262" s="20">
        <v>8000</v>
      </c>
      <c r="O262" s="20">
        <v>12800</v>
      </c>
      <c r="P262" s="20">
        <v>68000</v>
      </c>
      <c r="Q262" s="21">
        <v>56800</v>
      </c>
      <c r="R262" s="20">
        <v>76000</v>
      </c>
      <c r="S262" s="21">
        <v>84000</v>
      </c>
      <c r="T262" s="21">
        <v>80000</v>
      </c>
      <c r="U262" s="21">
        <v>4800</v>
      </c>
      <c r="V262" s="21">
        <v>7200</v>
      </c>
      <c r="W262" s="20">
        <v>9680</v>
      </c>
      <c r="X262" s="22">
        <v>5600</v>
      </c>
      <c r="Y262" s="22">
        <v>6400</v>
      </c>
      <c r="Z262" s="22">
        <v>6500</v>
      </c>
      <c r="AA262" s="21">
        <v>6000</v>
      </c>
      <c r="AB262" s="21">
        <v>84000</v>
      </c>
      <c r="AC262" s="21">
        <v>76000</v>
      </c>
      <c r="AD262" s="20">
        <v>76000</v>
      </c>
      <c r="AE262" s="23"/>
      <c r="AF262" s="17"/>
      <c r="AG262" s="13"/>
      <c r="AH262" s="216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14"/>
      <c r="HC262" s="14"/>
      <c r="HD262" s="14"/>
      <c r="HE262" s="14"/>
      <c r="HF262" s="14"/>
      <c r="HG262" s="14"/>
      <c r="HH262" s="14"/>
      <c r="HI262" s="14"/>
    </row>
    <row r="263" spans="1:217" s="33" customFormat="1" ht="49.5" x14ac:dyDescent="0.95">
      <c r="A263" s="34">
        <v>1</v>
      </c>
      <c r="B263" s="25" t="s">
        <v>868</v>
      </c>
      <c r="C263" s="35">
        <v>223680</v>
      </c>
      <c r="D263" s="35">
        <v>223783</v>
      </c>
      <c r="E263" s="35"/>
      <c r="F263" s="36"/>
      <c r="G263" s="36"/>
      <c r="H263" s="36"/>
      <c r="I263" s="36"/>
      <c r="J263" s="36"/>
      <c r="K263" s="36"/>
      <c r="L263" s="37"/>
      <c r="M263" s="38"/>
      <c r="N263" s="38"/>
      <c r="O263" s="204"/>
      <c r="P263" s="37"/>
      <c r="Q263" s="38"/>
      <c r="R263" s="37"/>
      <c r="S263" s="37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7" t="s">
        <v>100</v>
      </c>
      <c r="AG263" s="32">
        <f>D263-C263</f>
        <v>103</v>
      </c>
      <c r="AH263" s="32">
        <v>103</v>
      </c>
    </row>
    <row r="264" spans="1:217" s="33" customFormat="1" ht="49.5" x14ac:dyDescent="0.95">
      <c r="A264" s="34">
        <v>2</v>
      </c>
      <c r="B264" s="198" t="s">
        <v>869</v>
      </c>
      <c r="C264" s="199"/>
      <c r="D264" s="199"/>
      <c r="E264" s="199"/>
      <c r="F264" s="200">
        <v>7</v>
      </c>
      <c r="G264" s="200">
        <v>12</v>
      </c>
      <c r="H264" s="200">
        <v>14</v>
      </c>
      <c r="I264" s="200">
        <v>17</v>
      </c>
      <c r="J264" s="200"/>
      <c r="K264" s="200"/>
      <c r="L264" s="201"/>
      <c r="M264" s="202"/>
      <c r="N264" s="202"/>
      <c r="O264" s="203"/>
      <c r="P264" s="201"/>
      <c r="Q264" s="202"/>
      <c r="R264" s="201"/>
      <c r="S264" s="201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1" t="s">
        <v>107</v>
      </c>
      <c r="AG264" s="32">
        <f t="shared" ref="AG264:AG292" si="12">D264-C264</f>
        <v>0</v>
      </c>
      <c r="AH264" s="32" t="s">
        <v>214</v>
      </c>
    </row>
    <row r="265" spans="1:217" s="33" customFormat="1" ht="49.5" x14ac:dyDescent="0.95">
      <c r="A265" s="34">
        <v>3</v>
      </c>
      <c r="B265" s="39" t="s">
        <v>870</v>
      </c>
      <c r="C265" s="34">
        <v>223783</v>
      </c>
      <c r="D265" s="34">
        <v>223864</v>
      </c>
      <c r="E265" s="34"/>
      <c r="F265" s="41">
        <v>7</v>
      </c>
      <c r="G265" s="41">
        <v>12</v>
      </c>
      <c r="H265" s="41">
        <v>13</v>
      </c>
      <c r="I265" s="41">
        <v>17</v>
      </c>
      <c r="J265" s="41"/>
      <c r="K265" s="41"/>
      <c r="L265" s="42">
        <v>10</v>
      </c>
      <c r="M265" s="43"/>
      <c r="N265" s="43"/>
      <c r="O265" s="44"/>
      <c r="P265" s="42"/>
      <c r="Q265" s="43"/>
      <c r="R265" s="42"/>
      <c r="S265" s="42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2" t="s">
        <v>218</v>
      </c>
      <c r="AG265" s="32">
        <f t="shared" si="12"/>
        <v>81</v>
      </c>
      <c r="AH265" s="32">
        <v>81</v>
      </c>
    </row>
    <row r="266" spans="1:217" s="33" customFormat="1" ht="49.5" x14ac:dyDescent="0.95">
      <c r="A266" s="34">
        <v>4</v>
      </c>
      <c r="B266" s="39" t="s">
        <v>871</v>
      </c>
      <c r="C266" s="34">
        <v>223864</v>
      </c>
      <c r="D266" s="34">
        <v>224002</v>
      </c>
      <c r="E266" s="34"/>
      <c r="F266" s="41">
        <v>7</v>
      </c>
      <c r="G266" s="41">
        <v>12</v>
      </c>
      <c r="H266" s="41">
        <v>13</v>
      </c>
      <c r="I266" s="41">
        <v>17</v>
      </c>
      <c r="J266" s="41"/>
      <c r="K266" s="41"/>
      <c r="L266" s="42">
        <v>24</v>
      </c>
      <c r="M266" s="43"/>
      <c r="N266" s="43"/>
      <c r="O266" s="44"/>
      <c r="P266" s="42"/>
      <c r="Q266" s="43"/>
      <c r="R266" s="42"/>
      <c r="S266" s="42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2" t="s">
        <v>911</v>
      </c>
      <c r="AG266" s="32">
        <f t="shared" si="12"/>
        <v>138</v>
      </c>
      <c r="AH266" s="32">
        <v>138</v>
      </c>
    </row>
    <row r="267" spans="1:217" s="33" customFormat="1" ht="49.5" x14ac:dyDescent="0.95">
      <c r="A267" s="34">
        <v>5</v>
      </c>
      <c r="B267" s="25" t="s">
        <v>872</v>
      </c>
      <c r="C267" s="35"/>
      <c r="D267" s="35"/>
      <c r="E267" s="35"/>
      <c r="F267" s="36"/>
      <c r="G267" s="36"/>
      <c r="H267" s="36"/>
      <c r="I267" s="36"/>
      <c r="J267" s="36"/>
      <c r="K267" s="36"/>
      <c r="L267" s="37"/>
      <c r="M267" s="38"/>
      <c r="N267" s="38"/>
      <c r="O267" s="204"/>
      <c r="P267" s="37"/>
      <c r="Q267" s="38"/>
      <c r="R267" s="37"/>
      <c r="S267" s="37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7" t="s">
        <v>100</v>
      </c>
      <c r="AG267" s="32">
        <f t="shared" si="12"/>
        <v>0</v>
      </c>
      <c r="AH267" s="32" t="s">
        <v>213</v>
      </c>
    </row>
    <row r="268" spans="1:217" s="33" customFormat="1" ht="49.5" x14ac:dyDescent="0.95">
      <c r="A268" s="34">
        <v>6</v>
      </c>
      <c r="B268" s="45" t="s">
        <v>873</v>
      </c>
      <c r="C268" s="34">
        <v>224002</v>
      </c>
      <c r="D268" s="34">
        <v>224081</v>
      </c>
      <c r="E268" s="34"/>
      <c r="F268" s="41">
        <v>7</v>
      </c>
      <c r="G268" s="41">
        <v>12</v>
      </c>
      <c r="H268" s="41">
        <v>13</v>
      </c>
      <c r="I268" s="41">
        <v>17</v>
      </c>
      <c r="J268" s="41"/>
      <c r="K268" s="41"/>
      <c r="L268" s="42">
        <v>56</v>
      </c>
      <c r="M268" s="43"/>
      <c r="N268" s="43"/>
      <c r="O268" s="44"/>
      <c r="P268" s="42"/>
      <c r="Q268" s="43"/>
      <c r="R268" s="42"/>
      <c r="S268" s="42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2" t="s">
        <v>904</v>
      </c>
      <c r="AG268" s="32">
        <f t="shared" si="12"/>
        <v>79</v>
      </c>
      <c r="AH268" s="32">
        <v>79</v>
      </c>
    </row>
    <row r="269" spans="1:217" s="33" customFormat="1" ht="49.5" x14ac:dyDescent="0.95">
      <c r="A269" s="34">
        <v>7</v>
      </c>
      <c r="B269" s="39" t="s">
        <v>874</v>
      </c>
      <c r="C269" s="34">
        <v>224081</v>
      </c>
      <c r="D269" s="34">
        <v>224227</v>
      </c>
      <c r="E269" s="34"/>
      <c r="F269" s="41">
        <v>7</v>
      </c>
      <c r="G269" s="41">
        <v>12</v>
      </c>
      <c r="H269" s="41">
        <v>13</v>
      </c>
      <c r="I269" s="41">
        <v>17</v>
      </c>
      <c r="J269" s="41"/>
      <c r="K269" s="41"/>
      <c r="L269" s="42">
        <v>21</v>
      </c>
      <c r="M269" s="43"/>
      <c r="N269" s="43"/>
      <c r="O269" s="44"/>
      <c r="P269" s="42"/>
      <c r="Q269" s="43"/>
      <c r="R269" s="42"/>
      <c r="S269" s="42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2" t="s">
        <v>910</v>
      </c>
      <c r="AG269" s="32">
        <f t="shared" si="12"/>
        <v>146</v>
      </c>
      <c r="AH269" s="32">
        <v>146</v>
      </c>
    </row>
    <row r="270" spans="1:217" s="33" customFormat="1" ht="49.5" x14ac:dyDescent="0.95">
      <c r="A270" s="34">
        <v>8</v>
      </c>
      <c r="B270" s="39" t="s">
        <v>875</v>
      </c>
      <c r="C270" s="34">
        <v>224227</v>
      </c>
      <c r="D270" s="34">
        <v>224327</v>
      </c>
      <c r="E270" s="34"/>
      <c r="F270" s="41">
        <v>7</v>
      </c>
      <c r="G270" s="41">
        <v>12</v>
      </c>
      <c r="H270" s="41">
        <v>13</v>
      </c>
      <c r="I270" s="41">
        <v>17</v>
      </c>
      <c r="J270" s="41"/>
      <c r="K270" s="41"/>
      <c r="L270" s="42">
        <v>20</v>
      </c>
      <c r="M270" s="43"/>
      <c r="N270" s="43"/>
      <c r="O270" s="44"/>
      <c r="P270" s="42"/>
      <c r="Q270" s="43"/>
      <c r="R270" s="42"/>
      <c r="S270" s="42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2" t="s">
        <v>915</v>
      </c>
      <c r="AG270" s="32">
        <f t="shared" si="12"/>
        <v>100</v>
      </c>
      <c r="AH270" s="32">
        <v>100</v>
      </c>
    </row>
    <row r="271" spans="1:217" s="33" customFormat="1" ht="49.5" x14ac:dyDescent="0.95">
      <c r="A271" s="34">
        <v>9</v>
      </c>
      <c r="B271" s="39" t="s">
        <v>876</v>
      </c>
      <c r="C271" s="34">
        <v>224327</v>
      </c>
      <c r="D271" s="34">
        <v>224403</v>
      </c>
      <c r="E271" s="34"/>
      <c r="F271" s="41">
        <v>7</v>
      </c>
      <c r="G271" s="41">
        <v>12</v>
      </c>
      <c r="H271" s="41">
        <v>13</v>
      </c>
      <c r="I271" s="41">
        <v>17</v>
      </c>
      <c r="J271" s="41"/>
      <c r="K271" s="41"/>
      <c r="L271" s="42">
        <v>10</v>
      </c>
      <c r="M271" s="43"/>
      <c r="N271" s="43"/>
      <c r="O271" s="44"/>
      <c r="P271" s="42"/>
      <c r="Q271" s="43"/>
      <c r="R271" s="42"/>
      <c r="S271" s="42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2" t="s">
        <v>218</v>
      </c>
      <c r="AG271" s="32">
        <f t="shared" si="12"/>
        <v>76</v>
      </c>
      <c r="AH271" s="32">
        <v>76</v>
      </c>
    </row>
    <row r="272" spans="1:217" s="33" customFormat="1" ht="49.5" x14ac:dyDescent="0.95">
      <c r="A272" s="34">
        <v>10</v>
      </c>
      <c r="B272" s="39" t="s">
        <v>877</v>
      </c>
      <c r="C272" s="34">
        <v>224403</v>
      </c>
      <c r="D272" s="34">
        <v>224548</v>
      </c>
      <c r="E272" s="34"/>
      <c r="F272" s="41">
        <v>7</v>
      </c>
      <c r="G272" s="41">
        <v>12</v>
      </c>
      <c r="H272" s="41">
        <v>13</v>
      </c>
      <c r="I272" s="41">
        <v>17</v>
      </c>
      <c r="J272" s="41"/>
      <c r="K272" s="41"/>
      <c r="L272" s="42">
        <v>16</v>
      </c>
      <c r="M272" s="43"/>
      <c r="N272" s="43"/>
      <c r="O272" s="44"/>
      <c r="P272" s="42"/>
      <c r="Q272" s="43"/>
      <c r="R272" s="42"/>
      <c r="S272" s="42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2" t="s">
        <v>919</v>
      </c>
      <c r="AG272" s="32">
        <f t="shared" si="12"/>
        <v>145</v>
      </c>
      <c r="AH272" s="32">
        <v>145</v>
      </c>
    </row>
    <row r="273" spans="1:34" s="33" customFormat="1" ht="49.5" x14ac:dyDescent="0.95">
      <c r="A273" s="34">
        <v>11</v>
      </c>
      <c r="B273" s="39" t="s">
        <v>878</v>
      </c>
      <c r="C273" s="34">
        <v>224548</v>
      </c>
      <c r="D273" s="34">
        <v>224714</v>
      </c>
      <c r="E273" s="34"/>
      <c r="F273" s="41">
        <v>7</v>
      </c>
      <c r="G273" s="41">
        <v>12</v>
      </c>
      <c r="H273" s="41">
        <v>13</v>
      </c>
      <c r="I273" s="41">
        <v>17</v>
      </c>
      <c r="J273" s="41"/>
      <c r="K273" s="41"/>
      <c r="L273" s="42">
        <v>19</v>
      </c>
      <c r="M273" s="43"/>
      <c r="N273" s="43"/>
      <c r="O273" s="44"/>
      <c r="P273" s="42"/>
      <c r="Q273" s="43"/>
      <c r="R273" s="42"/>
      <c r="S273" s="42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2" t="s">
        <v>908</v>
      </c>
      <c r="AG273" s="32">
        <f t="shared" si="12"/>
        <v>166</v>
      </c>
      <c r="AH273" s="32">
        <v>166</v>
      </c>
    </row>
    <row r="274" spans="1:34" s="33" customFormat="1" ht="49.5" x14ac:dyDescent="0.95">
      <c r="A274" s="34">
        <v>12</v>
      </c>
      <c r="B274" s="25" t="s">
        <v>879</v>
      </c>
      <c r="C274" s="35"/>
      <c r="D274" s="35"/>
      <c r="E274" s="35"/>
      <c r="F274" s="36"/>
      <c r="G274" s="36"/>
      <c r="H274" s="36"/>
      <c r="I274" s="36"/>
      <c r="J274" s="36"/>
      <c r="K274" s="36"/>
      <c r="L274" s="37"/>
      <c r="M274" s="38"/>
      <c r="N274" s="38"/>
      <c r="O274" s="204"/>
      <c r="P274" s="37"/>
      <c r="Q274" s="38"/>
      <c r="R274" s="37"/>
      <c r="S274" s="37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7" t="s">
        <v>100</v>
      </c>
      <c r="AG274" s="32">
        <f t="shared" si="12"/>
        <v>0</v>
      </c>
      <c r="AH274" s="32" t="s">
        <v>213</v>
      </c>
    </row>
    <row r="275" spans="1:34" s="33" customFormat="1" ht="49.5" x14ac:dyDescent="0.95">
      <c r="A275" s="34">
        <v>13</v>
      </c>
      <c r="B275" s="39" t="s">
        <v>880</v>
      </c>
      <c r="C275" s="34">
        <v>224714</v>
      </c>
      <c r="D275" s="34">
        <v>224875</v>
      </c>
      <c r="E275" s="34"/>
      <c r="F275" s="41">
        <v>7</v>
      </c>
      <c r="G275" s="41">
        <v>12</v>
      </c>
      <c r="H275" s="41">
        <v>13</v>
      </c>
      <c r="I275" s="41">
        <v>17</v>
      </c>
      <c r="J275" s="41"/>
      <c r="K275" s="41"/>
      <c r="L275" s="42">
        <v>26</v>
      </c>
      <c r="M275" s="43"/>
      <c r="N275" s="43"/>
      <c r="O275" s="44"/>
      <c r="P275" s="42"/>
      <c r="Q275" s="43"/>
      <c r="R275" s="42"/>
      <c r="S275" s="42"/>
      <c r="T275" s="43"/>
      <c r="U275" s="43"/>
      <c r="V275" s="43"/>
      <c r="W275" s="43"/>
      <c r="X275" s="44"/>
      <c r="Y275" s="43"/>
      <c r="Z275" s="44"/>
      <c r="AA275" s="44"/>
      <c r="AB275" s="43"/>
      <c r="AC275" s="43"/>
      <c r="AD275" s="43"/>
      <c r="AE275" s="43"/>
      <c r="AF275" s="42" t="s">
        <v>912</v>
      </c>
      <c r="AG275" s="32">
        <f t="shared" si="12"/>
        <v>161</v>
      </c>
      <c r="AH275" s="216">
        <v>161</v>
      </c>
    </row>
    <row r="276" spans="1:34" s="33" customFormat="1" ht="49.5" x14ac:dyDescent="0.95">
      <c r="A276" s="34">
        <v>14</v>
      </c>
      <c r="B276" s="39" t="s">
        <v>881</v>
      </c>
      <c r="C276" s="34">
        <v>224875</v>
      </c>
      <c r="D276" s="34">
        <v>225293</v>
      </c>
      <c r="E276" s="34"/>
      <c r="F276" s="41">
        <v>7</v>
      </c>
      <c r="G276" s="41">
        <v>12</v>
      </c>
      <c r="H276" s="41">
        <v>13</v>
      </c>
      <c r="I276" s="41">
        <v>17</v>
      </c>
      <c r="J276" s="41"/>
      <c r="K276" s="41"/>
      <c r="L276" s="42"/>
      <c r="M276" s="43"/>
      <c r="N276" s="43"/>
      <c r="O276" s="44"/>
      <c r="P276" s="42"/>
      <c r="Q276" s="43"/>
      <c r="R276" s="42">
        <v>1</v>
      </c>
      <c r="S276" s="42"/>
      <c r="T276" s="43">
        <v>1</v>
      </c>
      <c r="U276" s="43"/>
      <c r="V276" s="43"/>
      <c r="W276" s="43"/>
      <c r="X276" s="43"/>
      <c r="Y276" s="43"/>
      <c r="Z276" s="43"/>
      <c r="AA276" s="43"/>
      <c r="AB276" s="43"/>
      <c r="AC276" s="43">
        <v>9</v>
      </c>
      <c r="AD276" s="43"/>
      <c r="AE276" s="43"/>
      <c r="AF276" s="42" t="s">
        <v>934</v>
      </c>
      <c r="AG276" s="32">
        <f t="shared" si="12"/>
        <v>418</v>
      </c>
      <c r="AH276" s="32">
        <v>418</v>
      </c>
    </row>
    <row r="277" spans="1:34" s="33" customFormat="1" ht="49.5" x14ac:dyDescent="0.95">
      <c r="A277" s="34">
        <v>15</v>
      </c>
      <c r="B277" s="39" t="s">
        <v>882</v>
      </c>
      <c r="C277" s="34">
        <v>225293</v>
      </c>
      <c r="D277" s="34">
        <v>225573</v>
      </c>
      <c r="E277" s="34"/>
      <c r="F277" s="41">
        <v>7</v>
      </c>
      <c r="G277" s="41">
        <v>12</v>
      </c>
      <c r="H277" s="41">
        <v>13</v>
      </c>
      <c r="I277" s="41">
        <v>17</v>
      </c>
      <c r="J277" s="41"/>
      <c r="K277" s="41"/>
      <c r="L277" s="42">
        <v>1</v>
      </c>
      <c r="M277" s="43">
        <v>6</v>
      </c>
      <c r="N277" s="43"/>
      <c r="O277" s="44"/>
      <c r="P277" s="42"/>
      <c r="Q277" s="43"/>
      <c r="R277" s="42"/>
      <c r="S277" s="42"/>
      <c r="T277" s="43">
        <v>1</v>
      </c>
      <c r="U277" s="43"/>
      <c r="V277" s="43"/>
      <c r="W277" s="43"/>
      <c r="X277" s="43"/>
      <c r="Y277" s="43"/>
      <c r="Z277" s="43"/>
      <c r="AA277" s="43"/>
      <c r="AB277" s="43"/>
      <c r="AC277" s="43">
        <v>2.5</v>
      </c>
      <c r="AD277" s="43"/>
      <c r="AE277" s="43"/>
      <c r="AF277" s="42" t="s">
        <v>941</v>
      </c>
      <c r="AG277" s="32">
        <f t="shared" si="12"/>
        <v>280</v>
      </c>
      <c r="AH277" s="32">
        <v>280</v>
      </c>
    </row>
    <row r="278" spans="1:34" s="33" customFormat="1" ht="49.5" x14ac:dyDescent="0.95">
      <c r="A278" s="34">
        <v>16</v>
      </c>
      <c r="B278" s="39" t="s">
        <v>883</v>
      </c>
      <c r="C278" s="34">
        <v>225573</v>
      </c>
      <c r="D278" s="34">
        <v>225695</v>
      </c>
      <c r="E278" s="34"/>
      <c r="F278" s="41">
        <v>7</v>
      </c>
      <c r="G278" s="41">
        <v>12</v>
      </c>
      <c r="H278" s="41">
        <v>13</v>
      </c>
      <c r="I278" s="41">
        <v>17</v>
      </c>
      <c r="J278" s="41"/>
      <c r="K278" s="41"/>
      <c r="L278" s="42"/>
      <c r="M278" s="43"/>
      <c r="N278" s="43"/>
      <c r="O278" s="44"/>
      <c r="P278" s="42"/>
      <c r="Q278" s="43"/>
      <c r="R278" s="42"/>
      <c r="S278" s="42"/>
      <c r="T278" s="43"/>
      <c r="U278" s="43">
        <v>3</v>
      </c>
      <c r="V278" s="43"/>
      <c r="W278" s="43">
        <v>2</v>
      </c>
      <c r="X278" s="43"/>
      <c r="Y278" s="43">
        <v>10</v>
      </c>
      <c r="Z278" s="43"/>
      <c r="AA278" s="43"/>
      <c r="AB278" s="43"/>
      <c r="AC278" s="43"/>
      <c r="AD278" s="43"/>
      <c r="AE278" s="43"/>
      <c r="AF278" s="42" t="s">
        <v>899</v>
      </c>
      <c r="AG278" s="32">
        <f t="shared" si="12"/>
        <v>122</v>
      </c>
      <c r="AH278" s="32">
        <v>122</v>
      </c>
    </row>
    <row r="279" spans="1:34" s="33" customFormat="1" ht="49.5" x14ac:dyDescent="0.95">
      <c r="A279" s="34">
        <v>17</v>
      </c>
      <c r="B279" s="39" t="s">
        <v>884</v>
      </c>
      <c r="C279" s="34">
        <v>225695</v>
      </c>
      <c r="D279" s="34">
        <v>225818</v>
      </c>
      <c r="E279" s="34"/>
      <c r="F279" s="41">
        <v>7</v>
      </c>
      <c r="G279" s="41">
        <v>12</v>
      </c>
      <c r="H279" s="41">
        <v>13</v>
      </c>
      <c r="I279" s="41">
        <v>17</v>
      </c>
      <c r="J279" s="41"/>
      <c r="K279" s="41"/>
      <c r="L279" s="42">
        <v>25</v>
      </c>
      <c r="M279" s="43">
        <v>2</v>
      </c>
      <c r="N279" s="43"/>
      <c r="O279" s="44"/>
      <c r="P279" s="42"/>
      <c r="Q279" s="43"/>
      <c r="R279" s="42"/>
      <c r="S279" s="42"/>
      <c r="T279" s="43"/>
      <c r="U279" s="43"/>
      <c r="V279" s="43"/>
      <c r="W279" s="43"/>
      <c r="X279" s="43"/>
      <c r="Y279" s="43">
        <v>1</v>
      </c>
      <c r="Z279" s="43"/>
      <c r="AA279" s="43"/>
      <c r="AB279" s="43"/>
      <c r="AC279" s="43"/>
      <c r="AD279" s="43"/>
      <c r="AE279" s="43"/>
      <c r="AF279" s="42" t="s">
        <v>943</v>
      </c>
      <c r="AG279" s="32">
        <f t="shared" si="12"/>
        <v>123</v>
      </c>
      <c r="AH279" s="32">
        <v>123</v>
      </c>
    </row>
    <row r="280" spans="1:34" s="33" customFormat="1" ht="49.5" x14ac:dyDescent="0.95">
      <c r="A280" s="34">
        <v>18</v>
      </c>
      <c r="B280" s="39" t="s">
        <v>885</v>
      </c>
      <c r="C280" s="34">
        <v>225818</v>
      </c>
      <c r="D280" s="34">
        <v>225940</v>
      </c>
      <c r="E280" s="34"/>
      <c r="F280" s="41">
        <v>7</v>
      </c>
      <c r="G280" s="41">
        <v>12</v>
      </c>
      <c r="H280" s="41"/>
      <c r="I280" s="41"/>
      <c r="J280" s="41"/>
      <c r="K280" s="41"/>
      <c r="L280" s="42">
        <v>13</v>
      </c>
      <c r="M280" s="43"/>
      <c r="N280" s="43"/>
      <c r="O280" s="44"/>
      <c r="P280" s="42"/>
      <c r="Q280" s="43"/>
      <c r="R280" s="42"/>
      <c r="S280" s="42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2" t="s">
        <v>918</v>
      </c>
      <c r="AG280" s="32">
        <f t="shared" si="12"/>
        <v>122</v>
      </c>
      <c r="AH280" s="32">
        <v>122</v>
      </c>
    </row>
    <row r="281" spans="1:34" s="33" customFormat="1" ht="49.5" x14ac:dyDescent="0.95">
      <c r="A281" s="34">
        <v>19</v>
      </c>
      <c r="B281" s="25" t="s">
        <v>886</v>
      </c>
      <c r="C281" s="35">
        <v>225940</v>
      </c>
      <c r="D281" s="35">
        <v>226023</v>
      </c>
      <c r="E281" s="35"/>
      <c r="F281" s="36"/>
      <c r="G281" s="36"/>
      <c r="H281" s="36"/>
      <c r="I281" s="36"/>
      <c r="J281" s="36"/>
      <c r="K281" s="36"/>
      <c r="L281" s="37"/>
      <c r="M281" s="38"/>
      <c r="N281" s="38"/>
      <c r="O281" s="204"/>
      <c r="P281" s="37"/>
      <c r="Q281" s="38"/>
      <c r="R281" s="37"/>
      <c r="S281" s="37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7" t="s">
        <v>100</v>
      </c>
      <c r="AG281" s="32">
        <f t="shared" si="12"/>
        <v>83</v>
      </c>
      <c r="AH281" s="32">
        <v>83</v>
      </c>
    </row>
    <row r="282" spans="1:34" s="33" customFormat="1" ht="49.5" x14ac:dyDescent="0.95">
      <c r="A282" s="34">
        <v>20</v>
      </c>
      <c r="B282" s="39" t="s">
        <v>887</v>
      </c>
      <c r="C282" s="40"/>
      <c r="D282" s="40"/>
      <c r="E282" s="34"/>
      <c r="F282" s="41">
        <v>7</v>
      </c>
      <c r="G282" s="41">
        <v>12</v>
      </c>
      <c r="H282" s="41">
        <v>14</v>
      </c>
      <c r="I282" s="41">
        <v>17</v>
      </c>
      <c r="J282" s="41"/>
      <c r="K282" s="41"/>
      <c r="L282" s="42"/>
      <c r="M282" s="43"/>
      <c r="N282" s="44"/>
      <c r="O282" s="44"/>
      <c r="P282" s="42"/>
      <c r="Q282" s="43"/>
      <c r="R282" s="42"/>
      <c r="S282" s="42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2" t="s">
        <v>951</v>
      </c>
      <c r="AG282" s="32">
        <f t="shared" si="12"/>
        <v>0</v>
      </c>
      <c r="AH282" s="216" t="s">
        <v>387</v>
      </c>
    </row>
    <row r="283" spans="1:34" s="33" customFormat="1" ht="49.5" x14ac:dyDescent="0.95">
      <c r="A283" s="34">
        <v>21</v>
      </c>
      <c r="B283" s="39" t="s">
        <v>888</v>
      </c>
      <c r="C283" s="40"/>
      <c r="D283" s="34"/>
      <c r="E283" s="34"/>
      <c r="F283" s="41">
        <v>7</v>
      </c>
      <c r="G283" s="41">
        <v>12</v>
      </c>
      <c r="H283" s="41">
        <v>14</v>
      </c>
      <c r="I283" s="41">
        <v>17</v>
      </c>
      <c r="J283" s="41"/>
      <c r="K283" s="41"/>
      <c r="L283" s="42"/>
      <c r="M283" s="42"/>
      <c r="N283" s="43"/>
      <c r="O283" s="43"/>
      <c r="P283" s="42"/>
      <c r="Q283" s="43"/>
      <c r="R283" s="42"/>
      <c r="S283" s="42"/>
      <c r="T283" s="43"/>
      <c r="U283" s="43"/>
      <c r="V283" s="43"/>
      <c r="W283" s="43"/>
      <c r="X283" s="43"/>
      <c r="Y283" s="43"/>
      <c r="Z283" s="43"/>
      <c r="AA283" s="43"/>
      <c r="AB283" s="43"/>
      <c r="AC283" s="109"/>
      <c r="AD283" s="43"/>
      <c r="AE283" s="43"/>
      <c r="AF283" s="42" t="s">
        <v>951</v>
      </c>
      <c r="AG283" s="32">
        <f t="shared" si="12"/>
        <v>0</v>
      </c>
      <c r="AH283" s="216" t="s">
        <v>387</v>
      </c>
    </row>
    <row r="284" spans="1:34" s="33" customFormat="1" ht="49.5" x14ac:dyDescent="0.95">
      <c r="A284" s="34">
        <v>22</v>
      </c>
      <c r="B284" s="39" t="s">
        <v>889</v>
      </c>
      <c r="C284" s="34"/>
      <c r="D284" s="34"/>
      <c r="E284" s="34"/>
      <c r="F284" s="41">
        <v>7</v>
      </c>
      <c r="G284" s="41">
        <v>12</v>
      </c>
      <c r="H284" s="41">
        <v>14</v>
      </c>
      <c r="I284" s="41">
        <v>17</v>
      </c>
      <c r="J284" s="41"/>
      <c r="K284" s="41"/>
      <c r="L284" s="42"/>
      <c r="M284" s="43"/>
      <c r="N284" s="43"/>
      <c r="O284" s="44"/>
      <c r="P284" s="42"/>
      <c r="Q284" s="43"/>
      <c r="R284" s="42"/>
      <c r="S284" s="42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2" t="s">
        <v>951</v>
      </c>
      <c r="AG284" s="32">
        <f t="shared" si="12"/>
        <v>0</v>
      </c>
      <c r="AH284" s="32" t="s">
        <v>387</v>
      </c>
    </row>
    <row r="285" spans="1:34" s="33" customFormat="1" ht="49.5" x14ac:dyDescent="0.95">
      <c r="A285" s="34">
        <v>23</v>
      </c>
      <c r="B285" s="39" t="s">
        <v>890</v>
      </c>
      <c r="C285" s="34">
        <v>226023</v>
      </c>
      <c r="D285" s="34">
        <v>226178</v>
      </c>
      <c r="E285" s="34"/>
      <c r="F285" s="41">
        <v>7</v>
      </c>
      <c r="G285" s="41">
        <v>12</v>
      </c>
      <c r="H285" s="41">
        <v>13</v>
      </c>
      <c r="I285" s="41">
        <v>17</v>
      </c>
      <c r="J285" s="41"/>
      <c r="K285" s="41"/>
      <c r="L285" s="42"/>
      <c r="M285" s="43">
        <v>14</v>
      </c>
      <c r="N285" s="43"/>
      <c r="O285" s="44"/>
      <c r="P285" s="42"/>
      <c r="Q285" s="43"/>
      <c r="R285" s="42"/>
      <c r="S285" s="42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2" t="s">
        <v>922</v>
      </c>
      <c r="AG285" s="32">
        <f t="shared" si="12"/>
        <v>155</v>
      </c>
      <c r="AH285" s="32">
        <v>155</v>
      </c>
    </row>
    <row r="286" spans="1:34" s="33" customFormat="1" ht="49.5" x14ac:dyDescent="0.95">
      <c r="A286" s="34">
        <v>24</v>
      </c>
      <c r="B286" s="39" t="s">
        <v>891</v>
      </c>
      <c r="C286" s="34">
        <v>226178</v>
      </c>
      <c r="D286" s="40">
        <v>226375</v>
      </c>
      <c r="E286" s="34"/>
      <c r="F286" s="41">
        <v>7</v>
      </c>
      <c r="G286" s="41">
        <v>12</v>
      </c>
      <c r="H286" s="41">
        <v>14</v>
      </c>
      <c r="I286" s="41">
        <v>17</v>
      </c>
      <c r="J286" s="41"/>
      <c r="K286" s="41"/>
      <c r="L286" s="42"/>
      <c r="M286" s="43"/>
      <c r="N286" s="44"/>
      <c r="O286" s="44"/>
      <c r="P286" s="42"/>
      <c r="Q286" s="43"/>
      <c r="R286" s="42"/>
      <c r="S286" s="42">
        <v>1</v>
      </c>
      <c r="T286" s="43"/>
      <c r="U286" s="43"/>
      <c r="V286" s="43"/>
      <c r="W286" s="43"/>
      <c r="X286" s="44"/>
      <c r="Y286" s="44"/>
      <c r="Z286" s="44"/>
      <c r="AA286" s="43"/>
      <c r="AB286" s="43"/>
      <c r="AC286" s="43"/>
      <c r="AD286" s="43"/>
      <c r="AE286" s="43"/>
      <c r="AF286" s="42" t="s">
        <v>964</v>
      </c>
      <c r="AG286" s="32">
        <f t="shared" si="12"/>
        <v>197</v>
      </c>
      <c r="AH286" s="216">
        <v>197</v>
      </c>
    </row>
    <row r="287" spans="1:34" s="33" customFormat="1" ht="49.5" x14ac:dyDescent="0.95">
      <c r="A287" s="34">
        <v>25</v>
      </c>
      <c r="B287" s="39" t="s">
        <v>892</v>
      </c>
      <c r="C287" s="40">
        <v>226375</v>
      </c>
      <c r="D287" s="34">
        <v>226582</v>
      </c>
      <c r="E287" s="34"/>
      <c r="F287" s="41">
        <v>7</v>
      </c>
      <c r="G287" s="41">
        <v>12</v>
      </c>
      <c r="H287" s="41">
        <v>13</v>
      </c>
      <c r="I287" s="41">
        <v>17</v>
      </c>
      <c r="J287" s="41"/>
      <c r="K287" s="41"/>
      <c r="L287" s="42"/>
      <c r="M287" s="43"/>
      <c r="N287" s="43"/>
      <c r="O287" s="44"/>
      <c r="P287" s="42">
        <v>1</v>
      </c>
      <c r="Q287" s="43"/>
      <c r="R287" s="42"/>
      <c r="S287" s="42">
        <v>1</v>
      </c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2" t="s">
        <v>960</v>
      </c>
      <c r="AG287" s="32">
        <f t="shared" si="12"/>
        <v>207</v>
      </c>
      <c r="AH287" s="32">
        <v>207</v>
      </c>
    </row>
    <row r="288" spans="1:34" s="33" customFormat="1" ht="49.5" x14ac:dyDescent="0.95">
      <c r="A288" s="34">
        <v>26</v>
      </c>
      <c r="B288" s="25" t="s">
        <v>893</v>
      </c>
      <c r="C288" s="35"/>
      <c r="D288" s="35"/>
      <c r="E288" s="35"/>
      <c r="F288" s="36"/>
      <c r="G288" s="36"/>
      <c r="H288" s="36"/>
      <c r="I288" s="36"/>
      <c r="J288" s="36"/>
      <c r="K288" s="36"/>
      <c r="L288" s="37"/>
      <c r="M288" s="38"/>
      <c r="N288" s="38"/>
      <c r="O288" s="204"/>
      <c r="P288" s="37"/>
      <c r="Q288" s="38"/>
      <c r="R288" s="37"/>
      <c r="S288" s="37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7" t="s">
        <v>100</v>
      </c>
      <c r="AG288" s="32">
        <f t="shared" si="12"/>
        <v>0</v>
      </c>
      <c r="AH288" s="32" t="s">
        <v>213</v>
      </c>
    </row>
    <row r="289" spans="1:217" s="33" customFormat="1" ht="49.5" x14ac:dyDescent="0.95">
      <c r="A289" s="34">
        <v>27</v>
      </c>
      <c r="B289" s="39" t="s">
        <v>894</v>
      </c>
      <c r="C289" s="34"/>
      <c r="D289" s="34"/>
      <c r="E289" s="34"/>
      <c r="F289" s="41">
        <v>7</v>
      </c>
      <c r="G289" s="41">
        <v>12</v>
      </c>
      <c r="H289" s="41">
        <v>14</v>
      </c>
      <c r="I289" s="41">
        <v>17</v>
      </c>
      <c r="J289" s="41"/>
      <c r="K289" s="41"/>
      <c r="L289" s="42"/>
      <c r="M289" s="43"/>
      <c r="N289" s="43"/>
      <c r="O289" s="44"/>
      <c r="P289" s="42"/>
      <c r="Q289" s="43"/>
      <c r="R289" s="42"/>
      <c r="S289" s="42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2" t="s">
        <v>951</v>
      </c>
      <c r="AG289" s="32">
        <f t="shared" si="12"/>
        <v>0</v>
      </c>
      <c r="AH289" s="32" t="s">
        <v>387</v>
      </c>
    </row>
    <row r="290" spans="1:217" s="33" customFormat="1" ht="49.5" x14ac:dyDescent="0.95">
      <c r="A290" s="34">
        <v>26</v>
      </c>
      <c r="B290" s="39" t="s">
        <v>895</v>
      </c>
      <c r="C290" s="34">
        <v>226582</v>
      </c>
      <c r="D290" s="34">
        <v>226657</v>
      </c>
      <c r="E290" s="34"/>
      <c r="F290" s="41">
        <v>7</v>
      </c>
      <c r="G290" s="41">
        <v>12</v>
      </c>
      <c r="H290" s="41">
        <v>14</v>
      </c>
      <c r="I290" s="41">
        <v>17</v>
      </c>
      <c r="J290" s="41"/>
      <c r="K290" s="41"/>
      <c r="L290" s="42"/>
      <c r="M290" s="43"/>
      <c r="N290" s="43"/>
      <c r="O290" s="44"/>
      <c r="P290" s="42"/>
      <c r="Q290" s="43"/>
      <c r="R290" s="42"/>
      <c r="S290" s="42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2" t="s">
        <v>978</v>
      </c>
      <c r="AG290" s="32">
        <f t="shared" si="12"/>
        <v>75</v>
      </c>
      <c r="AH290" s="32">
        <v>75</v>
      </c>
    </row>
    <row r="291" spans="1:217" s="33" customFormat="1" ht="49.5" x14ac:dyDescent="0.95">
      <c r="A291" s="34">
        <v>27</v>
      </c>
      <c r="B291" s="39" t="s">
        <v>896</v>
      </c>
      <c r="C291" s="34">
        <v>226657</v>
      </c>
      <c r="D291" s="34">
        <v>226827</v>
      </c>
      <c r="E291" s="34"/>
      <c r="F291" s="41">
        <v>7</v>
      </c>
      <c r="G291" s="41">
        <v>12</v>
      </c>
      <c r="H291" s="41">
        <v>13</v>
      </c>
      <c r="I291" s="41">
        <v>17</v>
      </c>
      <c r="J291" s="41"/>
      <c r="K291" s="41"/>
      <c r="L291" s="42"/>
      <c r="M291" s="43"/>
      <c r="N291" s="43"/>
      <c r="O291" s="44"/>
      <c r="P291" s="42"/>
      <c r="Q291" s="43"/>
      <c r="R291" s="42"/>
      <c r="S291" s="42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2" t="s">
        <v>899</v>
      </c>
      <c r="AG291" s="32">
        <f t="shared" si="12"/>
        <v>170</v>
      </c>
      <c r="AH291" s="32">
        <v>170</v>
      </c>
    </row>
    <row r="292" spans="1:217" s="33" customFormat="1" ht="50" thickBot="1" x14ac:dyDescent="1">
      <c r="A292" s="34">
        <v>28</v>
      </c>
      <c r="B292" s="39" t="s">
        <v>897</v>
      </c>
      <c r="C292" s="34">
        <v>226827</v>
      </c>
      <c r="D292" s="40">
        <v>227041</v>
      </c>
      <c r="E292" s="34"/>
      <c r="F292" s="41">
        <v>7</v>
      </c>
      <c r="G292" s="41">
        <v>12</v>
      </c>
      <c r="H292" s="41">
        <v>13</v>
      </c>
      <c r="I292" s="41">
        <v>17</v>
      </c>
      <c r="J292" s="41"/>
      <c r="K292" s="41"/>
      <c r="L292" s="42">
        <v>12</v>
      </c>
      <c r="M292" s="43">
        <v>15</v>
      </c>
      <c r="N292" s="43"/>
      <c r="O292" s="43"/>
      <c r="P292" s="42"/>
      <c r="Q292" s="43"/>
      <c r="R292" s="42"/>
      <c r="S292" s="42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2" t="s">
        <v>927</v>
      </c>
      <c r="AG292" s="32">
        <f t="shared" si="12"/>
        <v>214</v>
      </c>
      <c r="AH292" s="216">
        <v>214</v>
      </c>
    </row>
    <row r="293" spans="1:217" s="67" customFormat="1" ht="50.5" thickTop="1" thickBot="1" x14ac:dyDescent="1">
      <c r="A293" s="317" t="s">
        <v>22</v>
      </c>
      <c r="B293" s="318"/>
      <c r="C293" s="57"/>
      <c r="D293" s="58"/>
      <c r="E293" s="59"/>
      <c r="F293" s="60"/>
      <c r="G293" s="61"/>
      <c r="H293" s="61"/>
      <c r="I293" s="61"/>
      <c r="J293" s="61"/>
      <c r="K293" s="62"/>
      <c r="L293" s="63">
        <f>SUM(L263:L292)</f>
        <v>253</v>
      </c>
      <c r="M293" s="64">
        <f t="shared" ref="M293:AA293" si="13">SUM(M263:M292)</f>
        <v>37</v>
      </c>
      <c r="N293" s="65">
        <f t="shared" si="13"/>
        <v>0</v>
      </c>
      <c r="O293" s="65">
        <f t="shared" si="13"/>
        <v>0</v>
      </c>
      <c r="P293" s="63">
        <f t="shared" si="13"/>
        <v>1</v>
      </c>
      <c r="Q293" s="64">
        <f t="shared" si="13"/>
        <v>0</v>
      </c>
      <c r="R293" s="63">
        <f t="shared" si="13"/>
        <v>1</v>
      </c>
      <c r="S293" s="63">
        <f t="shared" si="13"/>
        <v>2</v>
      </c>
      <c r="T293" s="64">
        <f t="shared" si="13"/>
        <v>2</v>
      </c>
      <c r="U293" s="64">
        <f t="shared" si="13"/>
        <v>3</v>
      </c>
      <c r="V293" s="64">
        <f t="shared" si="13"/>
        <v>0</v>
      </c>
      <c r="W293" s="64">
        <f t="shared" si="13"/>
        <v>2</v>
      </c>
      <c r="X293" s="64">
        <f t="shared" si="13"/>
        <v>0</v>
      </c>
      <c r="Y293" s="64">
        <f t="shared" si="13"/>
        <v>11</v>
      </c>
      <c r="Z293" s="66">
        <f t="shared" si="13"/>
        <v>0</v>
      </c>
      <c r="AA293" s="66">
        <f t="shared" si="13"/>
        <v>0</v>
      </c>
      <c r="AB293" s="64"/>
      <c r="AC293" s="212">
        <f>SUM(AC263:AC292)</f>
        <v>11.5</v>
      </c>
      <c r="AD293" s="64">
        <f>SUM(AD263:AD292)</f>
        <v>0</v>
      </c>
      <c r="AE293" s="63">
        <f>SUM(AE262:AE292)</f>
        <v>0</v>
      </c>
      <c r="AF293" s="63"/>
      <c r="AG293" s="32"/>
      <c r="AH293" s="216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</row>
    <row r="294" spans="1:217" s="67" customFormat="1" ht="47.25" customHeight="1" thickTop="1" thickBot="1" x14ac:dyDescent="1">
      <c r="A294" s="319"/>
      <c r="B294" s="320"/>
      <c r="C294" s="68"/>
      <c r="D294" s="69"/>
      <c r="E294" s="70"/>
      <c r="F294" s="323"/>
      <c r="G294" s="324"/>
      <c r="H294" s="324"/>
      <c r="I294" s="324"/>
      <c r="J294" s="324"/>
      <c r="K294" s="69"/>
      <c r="L294" s="292" t="s">
        <v>30</v>
      </c>
      <c r="M294" s="294" t="s">
        <v>46</v>
      </c>
      <c r="N294" s="292" t="s">
        <v>313</v>
      </c>
      <c r="O294" s="292" t="s">
        <v>44</v>
      </c>
      <c r="P294" s="294" t="s">
        <v>35</v>
      </c>
      <c r="Q294" s="292" t="s">
        <v>825</v>
      </c>
      <c r="R294" s="294" t="s">
        <v>53</v>
      </c>
      <c r="S294" s="294" t="s">
        <v>57</v>
      </c>
      <c r="T294" s="294" t="s">
        <v>58</v>
      </c>
      <c r="U294" s="294" t="s">
        <v>29</v>
      </c>
      <c r="V294" s="294" t="s">
        <v>333</v>
      </c>
      <c r="W294" s="294" t="s">
        <v>34</v>
      </c>
      <c r="X294" s="292" t="s">
        <v>168</v>
      </c>
      <c r="Y294" s="292" t="s">
        <v>193</v>
      </c>
      <c r="Z294" s="292" t="s">
        <v>33</v>
      </c>
      <c r="AA294" s="294" t="s">
        <v>141</v>
      </c>
      <c r="AB294" s="294" t="s">
        <v>864</v>
      </c>
      <c r="AC294" s="294" t="s">
        <v>970</v>
      </c>
      <c r="AD294" s="294" t="s">
        <v>403</v>
      </c>
      <c r="AE294" s="329"/>
      <c r="AF294" s="294" t="s">
        <v>23</v>
      </c>
      <c r="AG294" s="32"/>
      <c r="AH294" s="216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</row>
    <row r="295" spans="1:217" s="67" customFormat="1" ht="183.75" customHeight="1" thickTop="1" x14ac:dyDescent="0.95">
      <c r="A295" s="319"/>
      <c r="B295" s="320"/>
      <c r="C295" s="68"/>
      <c r="D295" s="69"/>
      <c r="E295" s="70"/>
      <c r="F295" s="71"/>
      <c r="G295" s="325"/>
      <c r="H295" s="325"/>
      <c r="I295" s="325"/>
      <c r="J295" s="325"/>
      <c r="K295" s="70"/>
      <c r="L295" s="293"/>
      <c r="M295" s="295"/>
      <c r="N295" s="293"/>
      <c r="O295" s="293"/>
      <c r="P295" s="295"/>
      <c r="Q295" s="293"/>
      <c r="R295" s="295"/>
      <c r="S295" s="295"/>
      <c r="T295" s="295"/>
      <c r="U295" s="295"/>
      <c r="V295" s="295"/>
      <c r="W295" s="295"/>
      <c r="X295" s="293"/>
      <c r="Y295" s="293"/>
      <c r="Z295" s="293"/>
      <c r="AA295" s="295"/>
      <c r="AB295" s="295"/>
      <c r="AC295" s="295"/>
      <c r="AD295" s="295"/>
      <c r="AE295" s="330"/>
      <c r="AF295" s="295"/>
      <c r="AG295" s="32"/>
      <c r="AH295" s="216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</row>
    <row r="296" spans="1:217" s="67" customFormat="1" ht="49.5" x14ac:dyDescent="0.95">
      <c r="A296" s="321"/>
      <c r="B296" s="322"/>
      <c r="C296" s="72"/>
      <c r="D296" s="73"/>
      <c r="E296" s="74"/>
      <c r="F296" s="326"/>
      <c r="G296" s="327"/>
      <c r="H296" s="327"/>
      <c r="I296" s="327"/>
      <c r="J296" s="327"/>
      <c r="K296" s="328"/>
      <c r="L296" s="75">
        <f>L293*3200</f>
        <v>809600</v>
      </c>
      <c r="M296" s="76">
        <f>M293*4000</f>
        <v>148000</v>
      </c>
      <c r="N296" s="75">
        <f>N293*8000</f>
        <v>0</v>
      </c>
      <c r="O296" s="77">
        <f>O293*12800</f>
        <v>0</v>
      </c>
      <c r="P296" s="75">
        <f>P293*68000</f>
        <v>68000</v>
      </c>
      <c r="Q296" s="78">
        <f>Q293*56800</f>
        <v>0</v>
      </c>
      <c r="R296" s="75">
        <f>R293*76000</f>
        <v>76000</v>
      </c>
      <c r="S296" s="76">
        <f>S293*84000</f>
        <v>168000</v>
      </c>
      <c r="T296" s="76">
        <f>T293*80000</f>
        <v>160000</v>
      </c>
      <c r="U296" s="76">
        <f>U293*4800</f>
        <v>14400</v>
      </c>
      <c r="V296" s="76">
        <f>V293*7200</f>
        <v>0</v>
      </c>
      <c r="W296" s="76">
        <f>W293*9680</f>
        <v>19360</v>
      </c>
      <c r="X296" s="79">
        <f>X293*5600</f>
        <v>0</v>
      </c>
      <c r="Y296" s="79">
        <f>Y293*6400</f>
        <v>70400</v>
      </c>
      <c r="Z296" s="79">
        <f>Z293*6500</f>
        <v>0</v>
      </c>
      <c r="AA296" s="76">
        <f>AA293*6000</f>
        <v>0</v>
      </c>
      <c r="AB296" s="76"/>
      <c r="AC296" s="76">
        <f>2*76000</f>
        <v>152000</v>
      </c>
      <c r="AD296" s="75"/>
      <c r="AE296" s="80"/>
      <c r="AF296" s="75">
        <f>SUM(L296:AD296)</f>
        <v>1685760</v>
      </c>
      <c r="AG296" s="32"/>
      <c r="AH296" s="81"/>
    </row>
    <row r="300" spans="1:217" s="8" customFormat="1" ht="49.5" x14ac:dyDescent="0.95">
      <c r="A300" s="298" t="s">
        <v>0</v>
      </c>
      <c r="B300" s="298"/>
      <c r="C300" s="1" t="s">
        <v>1</v>
      </c>
      <c r="D300" s="1" t="s">
        <v>2</v>
      </c>
      <c r="E300" s="1"/>
      <c r="F300" s="1"/>
      <c r="G300" s="1"/>
      <c r="H300" s="1"/>
      <c r="I300" s="1"/>
      <c r="J300" s="1"/>
      <c r="K300" s="1"/>
      <c r="L300" s="2"/>
      <c r="M300" s="3"/>
      <c r="N300" s="4"/>
      <c r="O300" s="5"/>
      <c r="P300" s="2"/>
      <c r="Q300" s="3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5"/>
      <c r="AG300" s="6"/>
      <c r="AH300" s="218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</row>
    <row r="301" spans="1:217" s="8" customFormat="1" ht="50.5" x14ac:dyDescent="0.95">
      <c r="A301" s="298" t="s">
        <v>3</v>
      </c>
      <c r="B301" s="298"/>
      <c r="C301" s="1" t="s">
        <v>1</v>
      </c>
      <c r="D301" s="83"/>
      <c r="E301" s="1"/>
      <c r="F301" s="1"/>
      <c r="G301" s="1"/>
      <c r="H301" s="1"/>
      <c r="I301" s="298" t="s">
        <v>867</v>
      </c>
      <c r="J301" s="298"/>
      <c r="K301" s="298"/>
      <c r="L301" s="298"/>
      <c r="M301" s="298"/>
      <c r="N301" s="298"/>
      <c r="O301" s="298"/>
      <c r="P301" s="298"/>
      <c r="Q301" s="298"/>
      <c r="R301" s="298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6"/>
      <c r="AH301" s="218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</row>
    <row r="302" spans="1:217" s="8" customFormat="1" ht="50.5" x14ac:dyDescent="0.95">
      <c r="A302" s="299" t="s">
        <v>4</v>
      </c>
      <c r="B302" s="299"/>
      <c r="C302" s="1" t="s">
        <v>602</v>
      </c>
      <c r="D302" s="84" t="s">
        <v>654</v>
      </c>
      <c r="E302" s="9"/>
      <c r="F302" s="1"/>
      <c r="G302" s="9"/>
      <c r="H302" s="9"/>
      <c r="I302" s="10"/>
      <c r="J302" s="10"/>
      <c r="K302" s="10"/>
      <c r="L302" s="11"/>
      <c r="M302" s="3"/>
      <c r="N302" s="4"/>
      <c r="O302" s="11"/>
      <c r="P302" s="11"/>
      <c r="Q302" s="3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5"/>
      <c r="AG302" s="6"/>
      <c r="AH302" s="218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</row>
    <row r="303" spans="1:217" s="15" customFormat="1" ht="49.5" x14ac:dyDescent="0.95">
      <c r="A303" s="300" t="s">
        <v>5</v>
      </c>
      <c r="B303" s="300" t="s">
        <v>6</v>
      </c>
      <c r="C303" s="303" t="s">
        <v>7</v>
      </c>
      <c r="D303" s="304"/>
      <c r="E303" s="12" t="s">
        <v>8</v>
      </c>
      <c r="F303" s="305" t="s">
        <v>9</v>
      </c>
      <c r="G303" s="306"/>
      <c r="H303" s="306"/>
      <c r="I303" s="306"/>
      <c r="J303" s="306"/>
      <c r="K303" s="307"/>
      <c r="L303" s="308" t="s">
        <v>10</v>
      </c>
      <c r="M303" s="309"/>
      <c r="N303" s="309"/>
      <c r="O303" s="309"/>
      <c r="P303" s="309"/>
      <c r="Q303" s="309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  <c r="AD303" s="309"/>
      <c r="AE303" s="296" t="s">
        <v>11</v>
      </c>
      <c r="AF303" s="296" t="s">
        <v>12</v>
      </c>
      <c r="AG303" s="13"/>
      <c r="AH303" s="216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14"/>
      <c r="HC303" s="14"/>
      <c r="HD303" s="14"/>
      <c r="HE303" s="14"/>
      <c r="HF303" s="14"/>
      <c r="HG303" s="14"/>
      <c r="HH303" s="14"/>
      <c r="HI303" s="14"/>
    </row>
    <row r="304" spans="1:217" s="15" customFormat="1" ht="45.75" customHeight="1" x14ac:dyDescent="0.95">
      <c r="A304" s="301"/>
      <c r="B304" s="301"/>
      <c r="C304" s="300" t="s">
        <v>13</v>
      </c>
      <c r="D304" s="300" t="s">
        <v>14</v>
      </c>
      <c r="E304" s="301" t="s">
        <v>15</v>
      </c>
      <c r="F304" s="311" t="s">
        <v>16</v>
      </c>
      <c r="G304" s="312"/>
      <c r="H304" s="312"/>
      <c r="I304" s="312"/>
      <c r="J304" s="312"/>
      <c r="K304" s="313"/>
      <c r="L304" s="296" t="s">
        <v>17</v>
      </c>
      <c r="M304" s="296" t="s">
        <v>45</v>
      </c>
      <c r="N304" s="296" t="s">
        <v>326</v>
      </c>
      <c r="O304" s="296" t="s">
        <v>47</v>
      </c>
      <c r="P304" s="296" t="s">
        <v>18</v>
      </c>
      <c r="Q304" s="316" t="s">
        <v>31</v>
      </c>
      <c r="R304" s="296" t="s">
        <v>54</v>
      </c>
      <c r="S304" s="314" t="s">
        <v>56</v>
      </c>
      <c r="T304" s="314" t="s">
        <v>59</v>
      </c>
      <c r="U304" s="296" t="s">
        <v>312</v>
      </c>
      <c r="V304" s="296" t="s">
        <v>50</v>
      </c>
      <c r="W304" s="296" t="s">
        <v>194</v>
      </c>
      <c r="X304" s="296" t="s">
        <v>169</v>
      </c>
      <c r="Y304" s="296" t="s">
        <v>138</v>
      </c>
      <c r="Z304" s="296" t="s">
        <v>32</v>
      </c>
      <c r="AA304" s="296" t="s">
        <v>139</v>
      </c>
      <c r="AB304" s="296" t="s">
        <v>111</v>
      </c>
      <c r="AC304" s="296" t="s">
        <v>535</v>
      </c>
      <c r="AD304" s="296" t="s">
        <v>66</v>
      </c>
      <c r="AE304" s="310"/>
      <c r="AF304" s="310"/>
      <c r="AG304" s="13"/>
      <c r="AH304" s="216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14"/>
      <c r="HC304" s="14"/>
      <c r="HD304" s="14"/>
      <c r="HE304" s="14"/>
      <c r="HF304" s="14"/>
      <c r="HG304" s="14"/>
      <c r="HH304" s="14"/>
      <c r="HI304" s="14"/>
    </row>
    <row r="305" spans="1:217" s="15" customFormat="1" ht="137.25" customHeight="1" x14ac:dyDescent="0.95">
      <c r="A305" s="302"/>
      <c r="B305" s="302"/>
      <c r="C305" s="302"/>
      <c r="D305" s="302"/>
      <c r="E305" s="302"/>
      <c r="F305" s="16" t="s">
        <v>20</v>
      </c>
      <c r="G305" s="16" t="s">
        <v>21</v>
      </c>
      <c r="H305" s="16" t="s">
        <v>20</v>
      </c>
      <c r="I305" s="16" t="s">
        <v>21</v>
      </c>
      <c r="J305" s="16" t="s">
        <v>20</v>
      </c>
      <c r="K305" s="16" t="s">
        <v>21</v>
      </c>
      <c r="L305" s="297"/>
      <c r="M305" s="297"/>
      <c r="N305" s="297"/>
      <c r="O305" s="297"/>
      <c r="P305" s="297"/>
      <c r="Q305" s="316"/>
      <c r="R305" s="297"/>
      <c r="S305" s="315"/>
      <c r="T305" s="315"/>
      <c r="U305" s="297"/>
      <c r="V305" s="297"/>
      <c r="W305" s="297"/>
      <c r="X305" s="297"/>
      <c r="Y305" s="297"/>
      <c r="Z305" s="297"/>
      <c r="AA305" s="297"/>
      <c r="AB305" s="297"/>
      <c r="AC305" s="297"/>
      <c r="AD305" s="297"/>
      <c r="AE305" s="297"/>
      <c r="AF305" s="297"/>
      <c r="AG305" s="13"/>
      <c r="AH305" s="216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14"/>
      <c r="HC305" s="14"/>
      <c r="HD305" s="14"/>
      <c r="HE305" s="14"/>
      <c r="HF305" s="14"/>
      <c r="HG305" s="14"/>
      <c r="HH305" s="14"/>
      <c r="HI305" s="14"/>
    </row>
    <row r="306" spans="1:217" s="15" customFormat="1" ht="49.5" x14ac:dyDescent="0.95">
      <c r="A306" s="17"/>
      <c r="B306" s="18"/>
      <c r="C306" s="18"/>
      <c r="D306" s="17"/>
      <c r="E306" s="17"/>
      <c r="F306" s="19"/>
      <c r="G306" s="19"/>
      <c r="H306" s="19"/>
      <c r="I306" s="19"/>
      <c r="J306" s="19"/>
      <c r="K306" s="19"/>
      <c r="L306" s="20">
        <v>3200</v>
      </c>
      <c r="M306" s="21">
        <v>4000</v>
      </c>
      <c r="N306" s="20">
        <v>7200</v>
      </c>
      <c r="O306" s="20">
        <v>38400</v>
      </c>
      <c r="P306" s="20">
        <v>68000</v>
      </c>
      <c r="Q306" s="21">
        <v>84000</v>
      </c>
      <c r="R306" s="20">
        <v>76000</v>
      </c>
      <c r="S306" s="21">
        <v>84000</v>
      </c>
      <c r="T306" s="21">
        <v>80000</v>
      </c>
      <c r="U306" s="21">
        <v>8000</v>
      </c>
      <c r="V306" s="20">
        <v>9680</v>
      </c>
      <c r="W306" s="21">
        <v>6400</v>
      </c>
      <c r="X306" s="22">
        <v>5600</v>
      </c>
      <c r="Y306" s="21">
        <v>8000</v>
      </c>
      <c r="Z306" s="22">
        <v>6500</v>
      </c>
      <c r="AA306" s="21">
        <v>6000</v>
      </c>
      <c r="AB306" s="21">
        <v>84000</v>
      </c>
      <c r="AC306" s="21"/>
      <c r="AD306" s="20">
        <v>76000</v>
      </c>
      <c r="AE306" s="23"/>
      <c r="AF306" s="17"/>
      <c r="AG306" s="13"/>
      <c r="AH306" s="216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14"/>
      <c r="HC306" s="14"/>
      <c r="HD306" s="14"/>
      <c r="HE306" s="14"/>
      <c r="HF306" s="14"/>
      <c r="HG306" s="14"/>
      <c r="HH306" s="14"/>
      <c r="HI306" s="14"/>
    </row>
    <row r="307" spans="1:217" s="141" customFormat="1" ht="130" customHeight="1" thickBot="1" x14ac:dyDescent="1.1000000000000001">
      <c r="A307" s="142">
        <v>15</v>
      </c>
      <c r="B307" s="45" t="s">
        <v>868</v>
      </c>
      <c r="C307" s="142"/>
      <c r="D307" s="142"/>
      <c r="E307" s="142"/>
      <c r="F307" s="143">
        <v>7</v>
      </c>
      <c r="G307" s="143">
        <v>12</v>
      </c>
      <c r="H307" s="143">
        <v>14</v>
      </c>
      <c r="I307" s="143">
        <v>17</v>
      </c>
      <c r="J307" s="143"/>
      <c r="K307" s="143"/>
      <c r="L307" s="144">
        <v>10</v>
      </c>
      <c r="M307" s="145"/>
      <c r="N307" s="145"/>
      <c r="O307" s="148"/>
      <c r="P307" s="144"/>
      <c r="Q307" s="145"/>
      <c r="R307" s="144"/>
      <c r="S307" s="144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4" t="s">
        <v>898</v>
      </c>
      <c r="AG307" s="146">
        <f t="shared" ref="AG307" si="14">D307-C307</f>
        <v>0</v>
      </c>
      <c r="AH307" s="146">
        <v>0</v>
      </c>
    </row>
    <row r="308" spans="1:217" s="67" customFormat="1" ht="50.5" thickTop="1" thickBot="1" x14ac:dyDescent="1">
      <c r="A308" s="317" t="s">
        <v>22</v>
      </c>
      <c r="B308" s="318"/>
      <c r="C308" s="57"/>
      <c r="D308" s="58"/>
      <c r="E308" s="59"/>
      <c r="F308" s="60"/>
      <c r="G308" s="61"/>
      <c r="H308" s="61"/>
      <c r="I308" s="61"/>
      <c r="J308" s="61"/>
      <c r="K308" s="62"/>
      <c r="L308" s="63">
        <f t="shared" ref="L308:AD308" si="15">SUM(L307:L307)</f>
        <v>10</v>
      </c>
      <c r="M308" s="64">
        <f t="shared" si="15"/>
        <v>0</v>
      </c>
      <c r="N308" s="65">
        <f t="shared" si="15"/>
        <v>0</v>
      </c>
      <c r="O308" s="65">
        <f t="shared" si="15"/>
        <v>0</v>
      </c>
      <c r="P308" s="63">
        <f t="shared" si="15"/>
        <v>0</v>
      </c>
      <c r="Q308" s="64">
        <f t="shared" si="15"/>
        <v>0</v>
      </c>
      <c r="R308" s="63">
        <f t="shared" si="15"/>
        <v>0</v>
      </c>
      <c r="S308" s="63">
        <f t="shared" si="15"/>
        <v>0</v>
      </c>
      <c r="T308" s="64">
        <f t="shared" si="15"/>
        <v>0</v>
      </c>
      <c r="U308" s="64">
        <f t="shared" si="15"/>
        <v>0</v>
      </c>
      <c r="V308" s="64">
        <f t="shared" si="15"/>
        <v>0</v>
      </c>
      <c r="W308" s="64">
        <f t="shared" si="15"/>
        <v>0</v>
      </c>
      <c r="X308" s="66">
        <f t="shared" si="15"/>
        <v>0</v>
      </c>
      <c r="Y308" s="66">
        <f t="shared" si="15"/>
        <v>0</v>
      </c>
      <c r="Z308" s="66">
        <f t="shared" si="15"/>
        <v>0</v>
      </c>
      <c r="AA308" s="66">
        <f t="shared" si="15"/>
        <v>0</v>
      </c>
      <c r="AB308" s="64">
        <f t="shared" si="15"/>
        <v>0</v>
      </c>
      <c r="AC308" s="64">
        <f t="shared" si="15"/>
        <v>0</v>
      </c>
      <c r="AD308" s="64">
        <f t="shared" si="15"/>
        <v>0</v>
      </c>
      <c r="AE308" s="63">
        <f>SUM(AE306:AE307)</f>
        <v>0</v>
      </c>
      <c r="AF308" s="63"/>
      <c r="AG308" s="32"/>
      <c r="AH308" s="216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</row>
    <row r="309" spans="1:217" s="67" customFormat="1" ht="47.25" customHeight="1" thickTop="1" thickBot="1" x14ac:dyDescent="1">
      <c r="A309" s="319"/>
      <c r="B309" s="320"/>
      <c r="C309" s="68"/>
      <c r="D309" s="69"/>
      <c r="E309" s="70"/>
      <c r="F309" s="323"/>
      <c r="G309" s="324"/>
      <c r="H309" s="324"/>
      <c r="I309" s="324"/>
      <c r="J309" s="324"/>
      <c r="K309" s="69"/>
      <c r="L309" s="292" t="s">
        <v>30</v>
      </c>
      <c r="M309" s="294" t="s">
        <v>46</v>
      </c>
      <c r="N309" s="292" t="s">
        <v>333</v>
      </c>
      <c r="O309" s="294" t="s">
        <v>48</v>
      </c>
      <c r="P309" s="294" t="s">
        <v>35</v>
      </c>
      <c r="Q309" s="331" t="s">
        <v>28</v>
      </c>
      <c r="R309" s="294" t="s">
        <v>53</v>
      </c>
      <c r="S309" s="294" t="s">
        <v>57</v>
      </c>
      <c r="T309" s="294" t="s">
        <v>58</v>
      </c>
      <c r="U309" s="294" t="s">
        <v>313</v>
      </c>
      <c r="V309" s="294" t="s">
        <v>34</v>
      </c>
      <c r="W309" s="294" t="s">
        <v>193</v>
      </c>
      <c r="X309" s="292" t="s">
        <v>168</v>
      </c>
      <c r="Y309" s="294" t="s">
        <v>140</v>
      </c>
      <c r="Z309" s="292" t="s">
        <v>33</v>
      </c>
      <c r="AA309" s="294" t="s">
        <v>141</v>
      </c>
      <c r="AB309" s="294"/>
      <c r="AC309" s="294"/>
      <c r="AD309" s="294"/>
      <c r="AE309" s="329"/>
      <c r="AF309" s="294" t="s">
        <v>23</v>
      </c>
      <c r="AG309" s="32"/>
      <c r="AH309" s="216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</row>
    <row r="310" spans="1:217" s="67" customFormat="1" ht="179.25" customHeight="1" thickTop="1" x14ac:dyDescent="0.95">
      <c r="A310" s="319"/>
      <c r="B310" s="320"/>
      <c r="C310" s="68"/>
      <c r="D310" s="69"/>
      <c r="E310" s="70"/>
      <c r="F310" s="71"/>
      <c r="G310" s="325"/>
      <c r="H310" s="325"/>
      <c r="I310" s="325"/>
      <c r="J310" s="325"/>
      <c r="K310" s="70"/>
      <c r="L310" s="293"/>
      <c r="M310" s="295"/>
      <c r="N310" s="293"/>
      <c r="O310" s="295"/>
      <c r="P310" s="295"/>
      <c r="Q310" s="332"/>
      <c r="R310" s="295"/>
      <c r="S310" s="295"/>
      <c r="T310" s="295"/>
      <c r="U310" s="295"/>
      <c r="V310" s="295"/>
      <c r="W310" s="295"/>
      <c r="X310" s="293"/>
      <c r="Y310" s="295"/>
      <c r="Z310" s="293"/>
      <c r="AA310" s="295"/>
      <c r="AB310" s="295"/>
      <c r="AC310" s="295"/>
      <c r="AD310" s="295"/>
      <c r="AE310" s="330"/>
      <c r="AF310" s="295"/>
      <c r="AG310" s="32"/>
      <c r="AH310" s="216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</row>
    <row r="311" spans="1:217" s="67" customFormat="1" ht="49.5" x14ac:dyDescent="0.95">
      <c r="A311" s="321"/>
      <c r="B311" s="322"/>
      <c r="C311" s="72"/>
      <c r="D311" s="73"/>
      <c r="E311" s="74"/>
      <c r="F311" s="326"/>
      <c r="G311" s="327"/>
      <c r="H311" s="327"/>
      <c r="I311" s="327"/>
      <c r="J311" s="327"/>
      <c r="K311" s="328"/>
      <c r="L311" s="75">
        <f>L308*3200</f>
        <v>32000</v>
      </c>
      <c r="M311" s="76">
        <f>M308*4000</f>
        <v>0</v>
      </c>
      <c r="N311" s="75">
        <f>N308*7200</f>
        <v>0</v>
      </c>
      <c r="O311" s="77">
        <f>O308*38400</f>
        <v>0</v>
      </c>
      <c r="P311" s="75">
        <f>P308*68000</f>
        <v>0</v>
      </c>
      <c r="Q311" s="78">
        <f>Q308*84000</f>
        <v>0</v>
      </c>
      <c r="R311" s="75">
        <f>R308*76000</f>
        <v>0</v>
      </c>
      <c r="S311" s="76">
        <f>S308*84000</f>
        <v>0</v>
      </c>
      <c r="T311" s="76">
        <f>T308*80000</f>
        <v>0</v>
      </c>
      <c r="U311" s="76">
        <f>U308*8000</f>
        <v>0</v>
      </c>
      <c r="V311" s="76">
        <f>V308*9680</f>
        <v>0</v>
      </c>
      <c r="W311" s="76">
        <f>W308*6400</f>
        <v>0</v>
      </c>
      <c r="X311" s="79">
        <f>X308*5600</f>
        <v>0</v>
      </c>
      <c r="Y311" s="76">
        <f>Y308*8000</f>
        <v>0</v>
      </c>
      <c r="Z311" s="79">
        <f>Z308*6500</f>
        <v>0</v>
      </c>
      <c r="AA311" s="76">
        <f>AA308*6000</f>
        <v>0</v>
      </c>
      <c r="AB311" s="76"/>
      <c r="AC311" s="76"/>
      <c r="AD311" s="75"/>
      <c r="AE311" s="80"/>
      <c r="AF311" s="75">
        <f>SUM(L311:AD311)</f>
        <v>32000</v>
      </c>
      <c r="AG311" s="32"/>
      <c r="AH311" s="81"/>
    </row>
  </sheetData>
  <mergeCells count="474">
    <mergeCell ref="AC309:AC310"/>
    <mergeCell ref="AD309:AD310"/>
    <mergeCell ref="AE309:AE310"/>
    <mergeCell ref="AF309:AF310"/>
    <mergeCell ref="G310:J310"/>
    <mergeCell ref="F311:K311"/>
    <mergeCell ref="W309:W310"/>
    <mergeCell ref="X309:X310"/>
    <mergeCell ref="Y309:Y310"/>
    <mergeCell ref="Z309:Z310"/>
    <mergeCell ref="AA309:AA310"/>
    <mergeCell ref="AB309:AB310"/>
    <mergeCell ref="Q309:Q310"/>
    <mergeCell ref="R309:R310"/>
    <mergeCell ref="S309:S310"/>
    <mergeCell ref="T309:T310"/>
    <mergeCell ref="U309:U310"/>
    <mergeCell ref="V309:V310"/>
    <mergeCell ref="A308:B311"/>
    <mergeCell ref="F309:J309"/>
    <mergeCell ref="L309:L310"/>
    <mergeCell ref="M309:M310"/>
    <mergeCell ref="N309:N310"/>
    <mergeCell ref="O309:O310"/>
    <mergeCell ref="P309:P310"/>
    <mergeCell ref="V304:V305"/>
    <mergeCell ref="W304:W305"/>
    <mergeCell ref="P304:P305"/>
    <mergeCell ref="Q304:Q305"/>
    <mergeCell ref="R304:R305"/>
    <mergeCell ref="S304:S305"/>
    <mergeCell ref="T304:T305"/>
    <mergeCell ref="U304:U305"/>
    <mergeCell ref="AE303:AE305"/>
    <mergeCell ref="AF303:AF305"/>
    <mergeCell ref="C304:C305"/>
    <mergeCell ref="D304:D305"/>
    <mergeCell ref="E304:E305"/>
    <mergeCell ref="F304:K304"/>
    <mergeCell ref="L304:L305"/>
    <mergeCell ref="M304:M305"/>
    <mergeCell ref="N304:N305"/>
    <mergeCell ref="O304:O305"/>
    <mergeCell ref="AB304:AB305"/>
    <mergeCell ref="AC304:AC305"/>
    <mergeCell ref="AD304:AD305"/>
    <mergeCell ref="X304:X305"/>
    <mergeCell ref="Y304:Y305"/>
    <mergeCell ref="Z304:Z305"/>
    <mergeCell ref="AA304:AA305"/>
    <mergeCell ref="A300:B300"/>
    <mergeCell ref="A301:B301"/>
    <mergeCell ref="I301:R301"/>
    <mergeCell ref="A302:B302"/>
    <mergeCell ref="A303:A305"/>
    <mergeCell ref="B303:B305"/>
    <mergeCell ref="C303:D303"/>
    <mergeCell ref="F303:K303"/>
    <mergeCell ref="L303:AD303"/>
    <mergeCell ref="AD294:AD295"/>
    <mergeCell ref="AE294:AE295"/>
    <mergeCell ref="AF294:AF295"/>
    <mergeCell ref="U294:U295"/>
    <mergeCell ref="V294:V295"/>
    <mergeCell ref="W294:W295"/>
    <mergeCell ref="X294:X295"/>
    <mergeCell ref="Y294:Y295"/>
    <mergeCell ref="Z294:Z295"/>
    <mergeCell ref="AA294:AA295"/>
    <mergeCell ref="AB294:AB295"/>
    <mergeCell ref="AC294:AC295"/>
    <mergeCell ref="A293:B296"/>
    <mergeCell ref="F294:J294"/>
    <mergeCell ref="L294:L295"/>
    <mergeCell ref="M294:M295"/>
    <mergeCell ref="N294:N295"/>
    <mergeCell ref="T260:T261"/>
    <mergeCell ref="U260:U261"/>
    <mergeCell ref="V260:V261"/>
    <mergeCell ref="W260:W261"/>
    <mergeCell ref="G295:J295"/>
    <mergeCell ref="F296:K296"/>
    <mergeCell ref="O294:O295"/>
    <mergeCell ref="P294:P295"/>
    <mergeCell ref="Q294:Q295"/>
    <mergeCell ref="R294:R295"/>
    <mergeCell ref="S294:S295"/>
    <mergeCell ref="T294:T295"/>
    <mergeCell ref="AE259:AE261"/>
    <mergeCell ref="AF259:AF261"/>
    <mergeCell ref="C260:C261"/>
    <mergeCell ref="D260:D261"/>
    <mergeCell ref="E260:E261"/>
    <mergeCell ref="F260:K260"/>
    <mergeCell ref="L260:L261"/>
    <mergeCell ref="M260:M261"/>
    <mergeCell ref="N260:N261"/>
    <mergeCell ref="O260:O261"/>
    <mergeCell ref="Z260:Z261"/>
    <mergeCell ref="AA260:AA261"/>
    <mergeCell ref="AB260:AB261"/>
    <mergeCell ref="AC260:AC261"/>
    <mergeCell ref="AD260:AD261"/>
    <mergeCell ref="X260:X261"/>
    <mergeCell ref="Y260:Y261"/>
    <mergeCell ref="A258:B258"/>
    <mergeCell ref="A259:A261"/>
    <mergeCell ref="B259:B261"/>
    <mergeCell ref="C259:D259"/>
    <mergeCell ref="F259:K259"/>
    <mergeCell ref="L259:AD259"/>
    <mergeCell ref="P260:P261"/>
    <mergeCell ref="Q260:Q261"/>
    <mergeCell ref="R260:R261"/>
    <mergeCell ref="S260:S261"/>
    <mergeCell ref="AE253:AE254"/>
    <mergeCell ref="AF253:AF254"/>
    <mergeCell ref="G254:J254"/>
    <mergeCell ref="F255:K255"/>
    <mergeCell ref="A256:B256"/>
    <mergeCell ref="A257:B257"/>
    <mergeCell ref="I257:R257"/>
    <mergeCell ref="Y253:Y254"/>
    <mergeCell ref="Z253:Z254"/>
    <mergeCell ref="AA253:AA254"/>
    <mergeCell ref="AB253:AB254"/>
    <mergeCell ref="AC253:AC254"/>
    <mergeCell ref="AD253:AD254"/>
    <mergeCell ref="S253:S254"/>
    <mergeCell ref="T253:T254"/>
    <mergeCell ref="U253:U254"/>
    <mergeCell ref="V253:V254"/>
    <mergeCell ref="W253:W254"/>
    <mergeCell ref="X253:X254"/>
    <mergeCell ref="A252:B255"/>
    <mergeCell ref="F253:J253"/>
    <mergeCell ref="L253:L254"/>
    <mergeCell ref="M253:M254"/>
    <mergeCell ref="N253:N254"/>
    <mergeCell ref="O253:O254"/>
    <mergeCell ref="P253:P254"/>
    <mergeCell ref="Q253:Q254"/>
    <mergeCell ref="R253:R254"/>
    <mergeCell ref="AE218:AE220"/>
    <mergeCell ref="AF218:AF220"/>
    <mergeCell ref="C219:C220"/>
    <mergeCell ref="D219:D220"/>
    <mergeCell ref="E219:E220"/>
    <mergeCell ref="F219:K219"/>
    <mergeCell ref="L219:L220"/>
    <mergeCell ref="M219:M220"/>
    <mergeCell ref="N219:N220"/>
    <mergeCell ref="O219:O220"/>
    <mergeCell ref="AD219:AD220"/>
    <mergeCell ref="X219:X220"/>
    <mergeCell ref="Y219:Y220"/>
    <mergeCell ref="Z219:Z220"/>
    <mergeCell ref="AA219:AA220"/>
    <mergeCell ref="AB219:AB220"/>
    <mergeCell ref="AC219:AC220"/>
    <mergeCell ref="R219:R220"/>
    <mergeCell ref="S219:S220"/>
    <mergeCell ref="T219:T220"/>
    <mergeCell ref="U219:U220"/>
    <mergeCell ref="V219:V220"/>
    <mergeCell ref="W219:W220"/>
    <mergeCell ref="A216:B216"/>
    <mergeCell ref="I216:R216"/>
    <mergeCell ref="A217:B217"/>
    <mergeCell ref="A218:A220"/>
    <mergeCell ref="B218:B220"/>
    <mergeCell ref="C218:D218"/>
    <mergeCell ref="F218:K218"/>
    <mergeCell ref="L218:AD218"/>
    <mergeCell ref="P219:P220"/>
    <mergeCell ref="Q219:Q220"/>
    <mergeCell ref="AD212:AD213"/>
    <mergeCell ref="AE212:AE213"/>
    <mergeCell ref="AF212:AF213"/>
    <mergeCell ref="G213:J213"/>
    <mergeCell ref="F214:K214"/>
    <mergeCell ref="A215:B215"/>
    <mergeCell ref="X212:X213"/>
    <mergeCell ref="Y212:Y213"/>
    <mergeCell ref="Z212:Z213"/>
    <mergeCell ref="AA212:AA213"/>
    <mergeCell ref="AB212:AB213"/>
    <mergeCell ref="AC212:AC213"/>
    <mergeCell ref="R212:R213"/>
    <mergeCell ref="S212:S213"/>
    <mergeCell ref="T212:T213"/>
    <mergeCell ref="U212:U213"/>
    <mergeCell ref="V212:V213"/>
    <mergeCell ref="W212:W213"/>
    <mergeCell ref="A211:B214"/>
    <mergeCell ref="F212:J212"/>
    <mergeCell ref="L212:L213"/>
    <mergeCell ref="M212:M213"/>
    <mergeCell ref="N212:N213"/>
    <mergeCell ref="O212:O213"/>
    <mergeCell ref="P212:P213"/>
    <mergeCell ref="Q212:Q213"/>
    <mergeCell ref="W178:W179"/>
    <mergeCell ref="Q178:Q179"/>
    <mergeCell ref="R178:R179"/>
    <mergeCell ref="S178:S179"/>
    <mergeCell ref="T178:T179"/>
    <mergeCell ref="U178:U179"/>
    <mergeCell ref="V178:V179"/>
    <mergeCell ref="AE177:AE179"/>
    <mergeCell ref="AF177:AF179"/>
    <mergeCell ref="C178:C179"/>
    <mergeCell ref="D178:D179"/>
    <mergeCell ref="E178:E179"/>
    <mergeCell ref="F178:K178"/>
    <mergeCell ref="L178:L179"/>
    <mergeCell ref="M178:M179"/>
    <mergeCell ref="N178:N179"/>
    <mergeCell ref="O178:O179"/>
    <mergeCell ref="AC178:AC179"/>
    <mergeCell ref="AD178:AD179"/>
    <mergeCell ref="X178:X179"/>
    <mergeCell ref="Y178:Y179"/>
    <mergeCell ref="Z178:Z179"/>
    <mergeCell ref="AA178:AA179"/>
    <mergeCell ref="AB178:AB179"/>
    <mergeCell ref="A174:B174"/>
    <mergeCell ref="A175:B175"/>
    <mergeCell ref="I175:R175"/>
    <mergeCell ref="A176:B176"/>
    <mergeCell ref="A177:A179"/>
    <mergeCell ref="B177:B179"/>
    <mergeCell ref="C177:D177"/>
    <mergeCell ref="F177:K177"/>
    <mergeCell ref="L177:AD177"/>
    <mergeCell ref="P178:P179"/>
    <mergeCell ref="AC170:AC171"/>
    <mergeCell ref="AD170:AD171"/>
    <mergeCell ref="AE170:AE171"/>
    <mergeCell ref="AF170:AF171"/>
    <mergeCell ref="G171:J171"/>
    <mergeCell ref="F172:K172"/>
    <mergeCell ref="W170:W171"/>
    <mergeCell ref="X170:X171"/>
    <mergeCell ref="Y170:Y171"/>
    <mergeCell ref="Z170:Z171"/>
    <mergeCell ref="AA170:AA171"/>
    <mergeCell ref="AB170:AB171"/>
    <mergeCell ref="Q170:Q171"/>
    <mergeCell ref="R170:R171"/>
    <mergeCell ref="S170:S171"/>
    <mergeCell ref="T170:T171"/>
    <mergeCell ref="U170:U171"/>
    <mergeCell ref="V170:V171"/>
    <mergeCell ref="A169:B172"/>
    <mergeCell ref="F170:J170"/>
    <mergeCell ref="L170:L171"/>
    <mergeCell ref="M170:M171"/>
    <mergeCell ref="N170:N171"/>
    <mergeCell ref="O170:O171"/>
    <mergeCell ref="P170:P171"/>
    <mergeCell ref="V136:V137"/>
    <mergeCell ref="W136:W137"/>
    <mergeCell ref="P136:P137"/>
    <mergeCell ref="Q136:Q137"/>
    <mergeCell ref="R136:R137"/>
    <mergeCell ref="S136:S137"/>
    <mergeCell ref="T136:T137"/>
    <mergeCell ref="U136:U137"/>
    <mergeCell ref="AE135:AE137"/>
    <mergeCell ref="AF135:AF137"/>
    <mergeCell ref="C136:C137"/>
    <mergeCell ref="D136:D137"/>
    <mergeCell ref="E136:E137"/>
    <mergeCell ref="F136:K136"/>
    <mergeCell ref="L136:L137"/>
    <mergeCell ref="M136:M137"/>
    <mergeCell ref="N136:N137"/>
    <mergeCell ref="O136:O137"/>
    <mergeCell ref="AB136:AB137"/>
    <mergeCell ref="AC136:AC137"/>
    <mergeCell ref="AD136:AD137"/>
    <mergeCell ref="X136:X137"/>
    <mergeCell ref="Y136:Y137"/>
    <mergeCell ref="Z136:Z137"/>
    <mergeCell ref="AA136:AA137"/>
    <mergeCell ref="A132:B132"/>
    <mergeCell ref="A133:B133"/>
    <mergeCell ref="I133:R133"/>
    <mergeCell ref="A134:B134"/>
    <mergeCell ref="A135:A137"/>
    <mergeCell ref="B135:B137"/>
    <mergeCell ref="C135:D135"/>
    <mergeCell ref="F135:K135"/>
    <mergeCell ref="L135:AD135"/>
    <mergeCell ref="AB128:AB129"/>
    <mergeCell ref="AC128:AC129"/>
    <mergeCell ref="AD128:AD129"/>
    <mergeCell ref="AE128:AE129"/>
    <mergeCell ref="AF128:AF129"/>
    <mergeCell ref="G129:J129"/>
    <mergeCell ref="V128:V129"/>
    <mergeCell ref="W128:W129"/>
    <mergeCell ref="X128:X129"/>
    <mergeCell ref="Y128:Y129"/>
    <mergeCell ref="Z128:Z129"/>
    <mergeCell ref="AA128:AA129"/>
    <mergeCell ref="P128:P129"/>
    <mergeCell ref="Q128:Q129"/>
    <mergeCell ref="R128:R129"/>
    <mergeCell ref="S128:S129"/>
    <mergeCell ref="T128:T129"/>
    <mergeCell ref="U128:U129"/>
    <mergeCell ref="A127:B130"/>
    <mergeCell ref="F128:J128"/>
    <mergeCell ref="L128:L129"/>
    <mergeCell ref="M128:M129"/>
    <mergeCell ref="N128:N129"/>
    <mergeCell ref="O128:O129"/>
    <mergeCell ref="U94:U95"/>
    <mergeCell ref="V94:V95"/>
    <mergeCell ref="W94:W95"/>
    <mergeCell ref="O94:O95"/>
    <mergeCell ref="P94:P95"/>
    <mergeCell ref="Q94:Q95"/>
    <mergeCell ref="R94:R95"/>
    <mergeCell ref="S94:S95"/>
    <mergeCell ref="T94:T95"/>
    <mergeCell ref="F130:K130"/>
    <mergeCell ref="L93:AD93"/>
    <mergeCell ref="AE93:AE95"/>
    <mergeCell ref="AF93:AF95"/>
    <mergeCell ref="C94:C95"/>
    <mergeCell ref="D94:D95"/>
    <mergeCell ref="E94:E95"/>
    <mergeCell ref="F94:K94"/>
    <mergeCell ref="L94:L95"/>
    <mergeCell ref="M94:M95"/>
    <mergeCell ref="N94:N95"/>
    <mergeCell ref="AA94:AA95"/>
    <mergeCell ref="AB94:AB95"/>
    <mergeCell ref="AC94:AC95"/>
    <mergeCell ref="AD94:AD95"/>
    <mergeCell ref="X94:X95"/>
    <mergeCell ref="Y94:Y95"/>
    <mergeCell ref="Z94:Z95"/>
    <mergeCell ref="A92:B92"/>
    <mergeCell ref="C92:F92"/>
    <mergeCell ref="A93:A95"/>
    <mergeCell ref="B93:B95"/>
    <mergeCell ref="C93:D93"/>
    <mergeCell ref="F93:K93"/>
    <mergeCell ref="AE86:AE87"/>
    <mergeCell ref="AF86:AF87"/>
    <mergeCell ref="G87:J87"/>
    <mergeCell ref="F88:K88"/>
    <mergeCell ref="A90:B90"/>
    <mergeCell ref="A91:B91"/>
    <mergeCell ref="I91:R91"/>
    <mergeCell ref="Y86:Y87"/>
    <mergeCell ref="Z86:Z87"/>
    <mergeCell ref="AA86:AA87"/>
    <mergeCell ref="AB86:AB87"/>
    <mergeCell ref="AC86:AC87"/>
    <mergeCell ref="AD86:AD87"/>
    <mergeCell ref="S86:S87"/>
    <mergeCell ref="T86:T87"/>
    <mergeCell ref="U86:U87"/>
    <mergeCell ref="V86:V87"/>
    <mergeCell ref="W86:W87"/>
    <mergeCell ref="X86:X87"/>
    <mergeCell ref="AD52:AD53"/>
    <mergeCell ref="A85:B88"/>
    <mergeCell ref="F86:J86"/>
    <mergeCell ref="L86:L87"/>
    <mergeCell ref="M86:M87"/>
    <mergeCell ref="N86:N87"/>
    <mergeCell ref="O86:O87"/>
    <mergeCell ref="P86:P87"/>
    <mergeCell ref="Q86:Q87"/>
    <mergeCell ref="R86:R87"/>
    <mergeCell ref="X52:X53"/>
    <mergeCell ref="Y52:Y53"/>
    <mergeCell ref="Z52:Z53"/>
    <mergeCell ref="AA52:AA53"/>
    <mergeCell ref="AB52:AB53"/>
    <mergeCell ref="AC52:AC53"/>
    <mergeCell ref="R52:R53"/>
    <mergeCell ref="S52:S53"/>
    <mergeCell ref="T52:T53"/>
    <mergeCell ref="U52:U53"/>
    <mergeCell ref="V52:V53"/>
    <mergeCell ref="W52:W53"/>
    <mergeCell ref="AE51:AE53"/>
    <mergeCell ref="AF51:AF53"/>
    <mergeCell ref="C52:C53"/>
    <mergeCell ref="D52:D53"/>
    <mergeCell ref="E52:E53"/>
    <mergeCell ref="F52:K52"/>
    <mergeCell ref="L52:L53"/>
    <mergeCell ref="M52:M53"/>
    <mergeCell ref="N52:N53"/>
    <mergeCell ref="O52:O53"/>
    <mergeCell ref="A49:B49"/>
    <mergeCell ref="I49:R49"/>
    <mergeCell ref="A50:B50"/>
    <mergeCell ref="A51:A53"/>
    <mergeCell ref="B51:B53"/>
    <mergeCell ref="C51:D51"/>
    <mergeCell ref="F51:K51"/>
    <mergeCell ref="L51:AD51"/>
    <mergeCell ref="P52:P53"/>
    <mergeCell ref="Q52:Q53"/>
    <mergeCell ref="AD44:AD45"/>
    <mergeCell ref="AE44:AE45"/>
    <mergeCell ref="AF44:AF45"/>
    <mergeCell ref="G45:J45"/>
    <mergeCell ref="F46:K46"/>
    <mergeCell ref="A48:B48"/>
    <mergeCell ref="X44:X45"/>
    <mergeCell ref="Y44:Y45"/>
    <mergeCell ref="Z44:Z45"/>
    <mergeCell ref="AA44:AA45"/>
    <mergeCell ref="AB44:AB45"/>
    <mergeCell ref="AC44:AC45"/>
    <mergeCell ref="R44:R45"/>
    <mergeCell ref="S44:S45"/>
    <mergeCell ref="T44:T45"/>
    <mergeCell ref="U44:U45"/>
    <mergeCell ref="V44:V45"/>
    <mergeCell ref="W44:W45"/>
    <mergeCell ref="A43:B46"/>
    <mergeCell ref="F44:J44"/>
    <mergeCell ref="L44:L45"/>
    <mergeCell ref="M44:M45"/>
    <mergeCell ref="N44:N45"/>
    <mergeCell ref="O44:O45"/>
    <mergeCell ref="P44:P45"/>
    <mergeCell ref="Q44:Q45"/>
    <mergeCell ref="W10:W11"/>
    <mergeCell ref="Q10:Q11"/>
    <mergeCell ref="R10:R11"/>
    <mergeCell ref="S10:S11"/>
    <mergeCell ref="T10:T11"/>
    <mergeCell ref="U10:U11"/>
    <mergeCell ref="V10:V11"/>
    <mergeCell ref="AE9:AE11"/>
    <mergeCell ref="AF9:AF11"/>
    <mergeCell ref="C10:C11"/>
    <mergeCell ref="D10:D11"/>
    <mergeCell ref="E10:E11"/>
    <mergeCell ref="F10:K10"/>
    <mergeCell ref="L10:L11"/>
    <mergeCell ref="M10:M11"/>
    <mergeCell ref="N10:N11"/>
    <mergeCell ref="O10:O11"/>
    <mergeCell ref="AC10:AC11"/>
    <mergeCell ref="AD10:AD11"/>
    <mergeCell ref="X10:X11"/>
    <mergeCell ref="Y10:Y11"/>
    <mergeCell ref="Z10:Z11"/>
    <mergeCell ref="AA10:AA11"/>
    <mergeCell ref="AB10:AB11"/>
    <mergeCell ref="B1:D1"/>
    <mergeCell ref="A6:B6"/>
    <mergeCell ref="A7:B7"/>
    <mergeCell ref="I7:R7"/>
    <mergeCell ref="A8:B8"/>
    <mergeCell ref="A9:A11"/>
    <mergeCell ref="B9:B11"/>
    <mergeCell ref="C9:D9"/>
    <mergeCell ref="F9:K9"/>
    <mergeCell ref="L9:AD9"/>
    <mergeCell ref="P10:P11"/>
  </mergeCells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303"/>
  <sheetViews>
    <sheetView topLeftCell="B241" zoomScale="20" zoomScaleNormal="20" workbookViewId="0">
      <pane xSplit="1" topLeftCell="U1" activePane="topRight" state="frozen"/>
      <selection activeCell="B1" sqref="B1"/>
      <selection pane="topRight" activeCell="D254" sqref="D254"/>
    </sheetView>
  </sheetViews>
  <sheetFormatPr defaultColWidth="9.1796875" defaultRowHeight="51" x14ac:dyDescent="1.1000000000000001"/>
  <cols>
    <col min="1" max="1" width="10.54296875" style="85" hidden="1" customWidth="1"/>
    <col min="2" max="2" width="64" style="85" customWidth="1"/>
    <col min="3" max="3" width="27.453125" style="85" customWidth="1"/>
    <col min="4" max="4" width="29.26953125" style="85" customWidth="1"/>
    <col min="5" max="5" width="15.7265625" style="85" customWidth="1"/>
    <col min="6" max="6" width="18.54296875" style="85" customWidth="1"/>
    <col min="7" max="8" width="20.81640625" style="85" bestFit="1" customWidth="1"/>
    <col min="9" max="9" width="20.81640625" style="85" customWidth="1"/>
    <col min="10" max="11" width="18.54296875" style="85" customWidth="1"/>
    <col min="12" max="12" width="53.1796875" style="85" customWidth="1"/>
    <col min="13" max="14" width="39.1796875" style="85" customWidth="1"/>
    <col min="15" max="16" width="44.81640625" style="85" customWidth="1"/>
    <col min="17" max="17" width="45.54296875" style="85" customWidth="1"/>
    <col min="18" max="18" width="53.453125" style="85" customWidth="1"/>
    <col min="19" max="19" width="54.54296875" style="85" customWidth="1"/>
    <col min="20" max="20" width="53.26953125" style="85" customWidth="1"/>
    <col min="21" max="22" width="39.1796875" style="85" customWidth="1"/>
    <col min="23" max="23" width="44.1796875" style="85" customWidth="1"/>
    <col min="24" max="24" width="39.1796875" style="85" customWidth="1"/>
    <col min="25" max="25" width="40.1796875" style="85" customWidth="1"/>
    <col min="26" max="26" width="46.81640625" style="85" customWidth="1"/>
    <col min="27" max="27" width="42.7265625" style="85" customWidth="1"/>
    <col min="28" max="29" width="46.54296875" style="85" customWidth="1"/>
    <col min="30" max="30" width="53.54296875" style="85" customWidth="1"/>
    <col min="31" max="31" width="22" style="85" customWidth="1"/>
    <col min="32" max="32" width="211.54296875" style="85" customWidth="1"/>
    <col min="33" max="33" width="26.7265625" style="85" customWidth="1"/>
    <col min="34" max="34" width="20.54296875" style="86" customWidth="1"/>
    <col min="35" max="16384" width="9.1796875" style="85"/>
  </cols>
  <sheetData>
    <row r="1" spans="1:16384" x14ac:dyDescent="1.1000000000000001">
      <c r="B1" s="219" t="s">
        <v>906</v>
      </c>
      <c r="C1" s="219"/>
      <c r="D1" s="219"/>
    </row>
    <row r="2" spans="1:16384" x14ac:dyDescent="1.1000000000000001">
      <c r="B2" s="85" t="s">
        <v>900</v>
      </c>
    </row>
    <row r="3" spans="1:16384" x14ac:dyDescent="1.1000000000000001">
      <c r="B3" s="85" t="s">
        <v>925</v>
      </c>
    </row>
    <row r="6" spans="1:16384" s="8" customFormat="1" ht="49.5" x14ac:dyDescent="0.95">
      <c r="A6" s="298" t="s">
        <v>0</v>
      </c>
      <c r="B6" s="298"/>
      <c r="C6" s="1" t="s">
        <v>1</v>
      </c>
      <c r="D6" s="1" t="s">
        <v>2</v>
      </c>
      <c r="E6" s="1"/>
      <c r="F6" s="1"/>
      <c r="G6" s="1"/>
      <c r="H6" s="1"/>
      <c r="I6" s="1"/>
      <c r="J6" s="1"/>
      <c r="K6" s="1"/>
      <c r="L6" s="2"/>
      <c r="M6" s="3"/>
      <c r="N6" s="4"/>
      <c r="O6" s="5"/>
      <c r="P6" s="2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5"/>
      <c r="AG6" s="6"/>
      <c r="AH6" s="6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</row>
    <row r="7" spans="1:16384" s="8" customFormat="1" ht="49.5" x14ac:dyDescent="0.95">
      <c r="A7" s="298" t="s">
        <v>3</v>
      </c>
      <c r="B7" s="298"/>
      <c r="C7" s="1" t="s">
        <v>1</v>
      </c>
      <c r="D7" s="1" t="s">
        <v>38</v>
      </c>
      <c r="E7" s="1"/>
      <c r="F7" s="1"/>
      <c r="G7" s="1"/>
      <c r="H7" s="1"/>
      <c r="I7" s="298" t="s">
        <v>980</v>
      </c>
      <c r="J7" s="298"/>
      <c r="K7" s="298"/>
      <c r="L7" s="298"/>
      <c r="M7" s="298"/>
      <c r="N7" s="298"/>
      <c r="O7" s="298"/>
      <c r="P7" s="298"/>
      <c r="Q7" s="298"/>
      <c r="R7" s="298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6"/>
      <c r="AH7" s="6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</row>
    <row r="8" spans="1:16384" s="8" customFormat="1" ht="49.5" x14ac:dyDescent="0.95">
      <c r="A8" s="299" t="s">
        <v>4</v>
      </c>
      <c r="B8" s="299"/>
      <c r="C8" s="1" t="s">
        <v>1</v>
      </c>
      <c r="D8" s="9" t="s">
        <v>601</v>
      </c>
      <c r="E8" s="9"/>
      <c r="F8" s="1"/>
      <c r="G8" s="9"/>
      <c r="H8" s="9"/>
      <c r="I8" s="10"/>
      <c r="J8" s="10"/>
      <c r="K8" s="10"/>
      <c r="L8" s="11"/>
      <c r="M8" s="3"/>
      <c r="N8" s="4"/>
      <c r="O8" s="11"/>
      <c r="P8" s="11"/>
      <c r="Q8" s="3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5"/>
      <c r="AG8" s="6"/>
      <c r="AH8" s="6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</row>
    <row r="9" spans="1:16384" s="15" customFormat="1" ht="49.5" x14ac:dyDescent="0.95">
      <c r="A9" s="300" t="s">
        <v>5</v>
      </c>
      <c r="B9" s="300" t="s">
        <v>6</v>
      </c>
      <c r="C9" s="303" t="s">
        <v>7</v>
      </c>
      <c r="D9" s="304"/>
      <c r="E9" s="12" t="s">
        <v>8</v>
      </c>
      <c r="F9" s="305" t="s">
        <v>9</v>
      </c>
      <c r="G9" s="306"/>
      <c r="H9" s="306"/>
      <c r="I9" s="306"/>
      <c r="J9" s="306"/>
      <c r="K9" s="307"/>
      <c r="L9" s="308" t="s">
        <v>10</v>
      </c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296" t="s">
        <v>11</v>
      </c>
      <c r="AF9" s="296" t="s">
        <v>12</v>
      </c>
      <c r="AG9" s="13"/>
      <c r="AH9" s="32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14"/>
      <c r="HB9" s="14"/>
      <c r="HC9" s="14"/>
      <c r="HD9" s="14"/>
      <c r="HE9" s="14"/>
      <c r="HF9" s="14"/>
      <c r="HG9" s="14"/>
      <c r="HH9" s="14"/>
    </row>
    <row r="10" spans="1:16384" s="15" customFormat="1" ht="79.5" customHeight="1" x14ac:dyDescent="0.95">
      <c r="A10" s="301"/>
      <c r="B10" s="301"/>
      <c r="C10" s="300" t="s">
        <v>13</v>
      </c>
      <c r="D10" s="300" t="s">
        <v>14</v>
      </c>
      <c r="E10" s="301" t="s">
        <v>15</v>
      </c>
      <c r="F10" s="311" t="s">
        <v>16</v>
      </c>
      <c r="G10" s="312"/>
      <c r="H10" s="312"/>
      <c r="I10" s="312"/>
      <c r="J10" s="312"/>
      <c r="K10" s="313"/>
      <c r="L10" s="296" t="s">
        <v>17</v>
      </c>
      <c r="M10" s="296" t="s">
        <v>45</v>
      </c>
      <c r="N10" s="296" t="s">
        <v>312</v>
      </c>
      <c r="O10" s="296" t="s">
        <v>47</v>
      </c>
      <c r="P10" s="296" t="s">
        <v>18</v>
      </c>
      <c r="Q10" s="316" t="s">
        <v>31</v>
      </c>
      <c r="R10" s="296" t="s">
        <v>54</v>
      </c>
      <c r="S10" s="314" t="s">
        <v>56</v>
      </c>
      <c r="T10" s="314" t="s">
        <v>59</v>
      </c>
      <c r="U10" s="296" t="s">
        <v>811</v>
      </c>
      <c r="V10" s="296" t="s">
        <v>50</v>
      </c>
      <c r="W10" s="296" t="s">
        <v>19</v>
      </c>
      <c r="X10" s="296" t="s">
        <v>194</v>
      </c>
      <c r="Y10" s="296" t="s">
        <v>326</v>
      </c>
      <c r="Z10" s="296" t="s">
        <v>32</v>
      </c>
      <c r="AA10" s="296" t="s">
        <v>139</v>
      </c>
      <c r="AB10" s="296" t="s">
        <v>111</v>
      </c>
      <c r="AC10" s="296" t="s">
        <v>535</v>
      </c>
      <c r="AD10" s="296" t="s">
        <v>66</v>
      </c>
      <c r="AE10" s="310"/>
      <c r="AF10" s="310"/>
      <c r="AG10" s="13"/>
      <c r="AH10" s="32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14"/>
      <c r="HB10" s="14"/>
      <c r="HC10" s="14"/>
      <c r="HD10" s="14"/>
      <c r="HE10" s="14"/>
      <c r="HF10" s="14"/>
      <c r="HG10" s="14"/>
      <c r="HH10" s="14"/>
    </row>
    <row r="11" spans="1:16384" s="15" customFormat="1" ht="153" customHeight="1" x14ac:dyDescent="0.95">
      <c r="A11" s="302"/>
      <c r="B11" s="302"/>
      <c r="C11" s="302"/>
      <c r="D11" s="302"/>
      <c r="E11" s="302"/>
      <c r="F11" s="16" t="s">
        <v>20</v>
      </c>
      <c r="G11" s="16" t="s">
        <v>21</v>
      </c>
      <c r="H11" s="16" t="s">
        <v>20</v>
      </c>
      <c r="I11" s="16" t="s">
        <v>21</v>
      </c>
      <c r="J11" s="16" t="s">
        <v>20</v>
      </c>
      <c r="K11" s="16" t="s">
        <v>21</v>
      </c>
      <c r="L11" s="297"/>
      <c r="M11" s="297"/>
      <c r="N11" s="297"/>
      <c r="O11" s="297"/>
      <c r="P11" s="297"/>
      <c r="Q11" s="316"/>
      <c r="R11" s="297"/>
      <c r="S11" s="315"/>
      <c r="T11" s="315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13"/>
      <c r="AH11" s="32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14"/>
      <c r="HB11" s="14"/>
      <c r="HC11" s="14"/>
      <c r="HD11" s="14"/>
      <c r="HE11" s="14"/>
      <c r="HF11" s="14"/>
      <c r="HG11" s="14"/>
      <c r="HH11" s="14"/>
    </row>
    <row r="12" spans="1:16384" s="15" customFormat="1" ht="102" customHeight="1" x14ac:dyDescent="0.95">
      <c r="A12" s="17"/>
      <c r="B12" s="18"/>
      <c r="C12" s="18"/>
      <c r="D12" s="17"/>
      <c r="E12" s="17"/>
      <c r="F12" s="19"/>
      <c r="G12" s="19"/>
      <c r="H12" s="19"/>
      <c r="I12" s="19"/>
      <c r="J12" s="19"/>
      <c r="K12" s="19"/>
      <c r="L12" s="20">
        <v>3200</v>
      </c>
      <c r="M12" s="21">
        <v>4000</v>
      </c>
      <c r="N12" s="20">
        <v>8000</v>
      </c>
      <c r="O12" s="20">
        <v>38400</v>
      </c>
      <c r="P12" s="20">
        <v>68000</v>
      </c>
      <c r="Q12" s="21">
        <v>84000</v>
      </c>
      <c r="R12" s="20">
        <v>76000</v>
      </c>
      <c r="S12" s="21">
        <v>84000</v>
      </c>
      <c r="T12" s="21">
        <v>80000</v>
      </c>
      <c r="U12" s="21">
        <v>55200</v>
      </c>
      <c r="V12" s="21">
        <v>8800</v>
      </c>
      <c r="W12" s="21">
        <v>4800</v>
      </c>
      <c r="X12" s="22">
        <v>6400</v>
      </c>
      <c r="Y12" s="21">
        <v>7200</v>
      </c>
      <c r="Z12" s="22">
        <v>6500</v>
      </c>
      <c r="AA12" s="21">
        <v>6000</v>
      </c>
      <c r="AB12" s="21">
        <v>84000</v>
      </c>
      <c r="AC12" s="129">
        <v>76000</v>
      </c>
      <c r="AD12" s="20">
        <v>76000</v>
      </c>
      <c r="AE12" s="23"/>
      <c r="AF12" s="17"/>
      <c r="AG12" s="13"/>
      <c r="AH12" s="32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14"/>
      <c r="HB12" s="14"/>
      <c r="HC12" s="14"/>
      <c r="HD12" s="14"/>
      <c r="HE12" s="14"/>
      <c r="HF12" s="14"/>
      <c r="HG12" s="14"/>
      <c r="HH12" s="14"/>
    </row>
    <row r="13" spans="1:16384" s="33" customFormat="1" ht="49.5" x14ac:dyDescent="0.95">
      <c r="A13" s="34">
        <v>1</v>
      </c>
      <c r="B13" s="39" t="s">
        <v>1009</v>
      </c>
      <c r="C13" s="34">
        <v>338716</v>
      </c>
      <c r="D13" s="34">
        <v>338749</v>
      </c>
      <c r="E13" s="34"/>
      <c r="F13" s="41">
        <v>7</v>
      </c>
      <c r="G13" s="41">
        <v>12</v>
      </c>
      <c r="H13" s="41">
        <v>13</v>
      </c>
      <c r="I13" s="41">
        <v>17</v>
      </c>
      <c r="J13" s="41"/>
      <c r="K13" s="41"/>
      <c r="L13" s="42">
        <v>1</v>
      </c>
      <c r="M13" s="43"/>
      <c r="N13" s="43"/>
      <c r="O13" s="44"/>
      <c r="P13" s="42"/>
      <c r="Q13" s="43"/>
      <c r="R13" s="42"/>
      <c r="S13" s="42"/>
      <c r="T13" s="43"/>
      <c r="U13" s="43"/>
      <c r="V13" s="43"/>
      <c r="W13" s="43">
        <v>2</v>
      </c>
      <c r="X13" s="43"/>
      <c r="Y13" s="43"/>
      <c r="Z13" s="43"/>
      <c r="AA13" s="43"/>
      <c r="AB13" s="43"/>
      <c r="AC13" s="43"/>
      <c r="AD13" s="43"/>
      <c r="AE13" s="43"/>
      <c r="AF13" s="42" t="s">
        <v>975</v>
      </c>
      <c r="AG13" s="32">
        <f>D13-C13</f>
        <v>33</v>
      </c>
      <c r="AH13" s="32">
        <v>33</v>
      </c>
    </row>
    <row r="14" spans="1:16384" s="33" customFormat="1" ht="49.5" x14ac:dyDescent="0.95">
      <c r="A14" s="34">
        <v>2</v>
      </c>
      <c r="B14" s="39" t="s">
        <v>1010</v>
      </c>
      <c r="C14" s="34">
        <v>338749</v>
      </c>
      <c r="D14" s="34">
        <v>338941</v>
      </c>
      <c r="E14" s="34"/>
      <c r="F14" s="41">
        <v>7</v>
      </c>
      <c r="G14" s="41">
        <v>12</v>
      </c>
      <c r="H14" s="41">
        <v>13</v>
      </c>
      <c r="I14" s="41">
        <v>17</v>
      </c>
      <c r="J14" s="41"/>
      <c r="K14" s="41"/>
      <c r="L14" s="42"/>
      <c r="M14" s="43">
        <v>13</v>
      </c>
      <c r="N14" s="43"/>
      <c r="O14" s="44"/>
      <c r="P14" s="42"/>
      <c r="Q14" s="43"/>
      <c r="R14" s="42"/>
      <c r="S14" s="42"/>
      <c r="T14" s="43"/>
      <c r="U14" s="43"/>
      <c r="V14" s="43"/>
      <c r="W14" s="43">
        <v>3</v>
      </c>
      <c r="X14" s="43"/>
      <c r="Y14" s="43">
        <v>3</v>
      </c>
      <c r="Z14" s="43"/>
      <c r="AA14" s="43"/>
      <c r="AB14" s="43"/>
      <c r="AC14" s="43"/>
      <c r="AD14" s="43"/>
      <c r="AE14" s="43"/>
      <c r="AF14" s="42" t="s">
        <v>908</v>
      </c>
      <c r="AG14" s="32">
        <f t="shared" ref="AG14:AG43" si="0">D14-C14</f>
        <v>192</v>
      </c>
      <c r="AH14" s="32">
        <v>192</v>
      </c>
    </row>
    <row r="15" spans="1:16384" s="33" customFormat="1" ht="49.5" x14ac:dyDescent="0.95">
      <c r="A15" s="25">
        <v>3</v>
      </c>
      <c r="B15" s="220" t="s">
        <v>1011</v>
      </c>
      <c r="C15" s="35"/>
      <c r="D15" s="35"/>
      <c r="E15" s="36"/>
      <c r="F15" s="36"/>
      <c r="G15" s="36"/>
      <c r="H15" s="36"/>
      <c r="I15" s="36"/>
      <c r="J15" s="36"/>
      <c r="K15" s="37"/>
      <c r="L15" s="38"/>
      <c r="M15" s="38"/>
      <c r="N15" s="204"/>
      <c r="O15" s="37"/>
      <c r="P15" s="38"/>
      <c r="Q15" s="37"/>
      <c r="R15" s="37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7"/>
      <c r="AF15" s="25" t="s">
        <v>100</v>
      </c>
      <c r="AG15" s="35">
        <f t="shared" si="0"/>
        <v>0</v>
      </c>
      <c r="AH15" s="35" t="s">
        <v>213</v>
      </c>
      <c r="AI15" s="35"/>
      <c r="AJ15" s="36"/>
      <c r="AK15" s="36"/>
      <c r="AL15" s="36"/>
      <c r="AM15" s="36"/>
      <c r="AN15" s="36"/>
      <c r="AO15" s="36"/>
      <c r="AP15" s="37"/>
      <c r="AQ15" s="38"/>
      <c r="AR15" s="38"/>
      <c r="AS15" s="204"/>
      <c r="AT15" s="37"/>
      <c r="AU15" s="38"/>
      <c r="AV15" s="37"/>
      <c r="AW15" s="37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7"/>
      <c r="BK15" s="25"/>
      <c r="BL15" s="35"/>
      <c r="BM15" s="35"/>
      <c r="BN15" s="35"/>
      <c r="BO15" s="36"/>
      <c r="BP15" s="36"/>
      <c r="BQ15" s="36"/>
      <c r="BR15" s="36"/>
      <c r="BS15" s="36"/>
      <c r="BT15" s="36"/>
      <c r="BU15" s="37"/>
      <c r="BV15" s="38"/>
      <c r="BW15" s="38"/>
      <c r="BX15" s="204"/>
      <c r="BY15" s="37"/>
      <c r="BZ15" s="38"/>
      <c r="CA15" s="37"/>
      <c r="CB15" s="37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7"/>
      <c r="CP15" s="25"/>
      <c r="CQ15" s="35"/>
      <c r="CR15" s="35"/>
      <c r="CS15" s="35"/>
      <c r="CT15" s="36"/>
      <c r="CU15" s="36"/>
      <c r="CV15" s="36"/>
      <c r="CW15" s="36"/>
      <c r="CX15" s="36"/>
      <c r="CY15" s="36"/>
      <c r="CZ15" s="37"/>
      <c r="DA15" s="38"/>
      <c r="DB15" s="38"/>
      <c r="DC15" s="204"/>
      <c r="DD15" s="37"/>
      <c r="DE15" s="38"/>
      <c r="DF15" s="37"/>
      <c r="DG15" s="37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7"/>
      <c r="DU15" s="25"/>
      <c r="DV15" s="35"/>
      <c r="DW15" s="35"/>
      <c r="DX15" s="35"/>
      <c r="DY15" s="36"/>
      <c r="DZ15" s="36"/>
      <c r="EA15" s="36"/>
      <c r="EB15" s="36"/>
      <c r="EC15" s="36"/>
      <c r="ED15" s="36"/>
      <c r="EE15" s="37"/>
      <c r="EF15" s="38"/>
      <c r="EG15" s="38"/>
      <c r="EH15" s="204"/>
      <c r="EI15" s="37"/>
      <c r="EJ15" s="38"/>
      <c r="EK15" s="37"/>
      <c r="EL15" s="37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7"/>
      <c r="EZ15" s="25"/>
      <c r="FA15" s="35"/>
      <c r="FB15" s="35"/>
      <c r="FC15" s="35"/>
      <c r="FD15" s="36"/>
      <c r="FE15" s="36"/>
      <c r="FF15" s="36"/>
      <c r="FG15" s="36"/>
      <c r="FH15" s="36"/>
      <c r="FI15" s="36"/>
      <c r="FJ15" s="37"/>
      <c r="FK15" s="38"/>
      <c r="FL15" s="38"/>
      <c r="FM15" s="204"/>
      <c r="FN15" s="37"/>
      <c r="FO15" s="38"/>
      <c r="FP15" s="37"/>
      <c r="FQ15" s="37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7"/>
      <c r="GE15" s="25"/>
      <c r="GF15" s="35"/>
      <c r="GG15" s="35"/>
      <c r="GH15" s="35"/>
      <c r="GI15" s="36"/>
      <c r="GJ15" s="36"/>
      <c r="GK15" s="36"/>
      <c r="GL15" s="36"/>
      <c r="GM15" s="36"/>
      <c r="GN15" s="36"/>
      <c r="GO15" s="37"/>
      <c r="GP15" s="38"/>
      <c r="GQ15" s="38"/>
      <c r="GR15" s="204"/>
      <c r="GS15" s="37"/>
      <c r="GT15" s="38"/>
      <c r="GU15" s="37"/>
      <c r="GV15" s="37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7"/>
      <c r="HJ15" s="25"/>
      <c r="HK15" s="35"/>
      <c r="HL15" s="35"/>
      <c r="HM15" s="35"/>
      <c r="HN15" s="36"/>
      <c r="HO15" s="36"/>
      <c r="HP15" s="36"/>
      <c r="HQ15" s="36"/>
      <c r="HR15" s="36"/>
      <c r="HS15" s="36"/>
      <c r="HT15" s="37"/>
      <c r="HU15" s="38"/>
      <c r="HV15" s="38"/>
      <c r="HW15" s="204"/>
      <c r="HX15" s="37"/>
      <c r="HY15" s="38"/>
      <c r="HZ15" s="37"/>
      <c r="IA15" s="37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7"/>
      <c r="IO15" s="25"/>
      <c r="IP15" s="35"/>
      <c r="IQ15" s="35"/>
      <c r="IR15" s="35"/>
      <c r="IS15" s="36"/>
      <c r="IT15" s="36"/>
      <c r="IU15" s="36"/>
      <c r="IV15" s="36"/>
      <c r="IW15" s="36"/>
      <c r="IX15" s="36"/>
      <c r="IY15" s="37"/>
      <c r="IZ15" s="38"/>
      <c r="JA15" s="38"/>
      <c r="JB15" s="204"/>
      <c r="JC15" s="37"/>
      <c r="JD15" s="38"/>
      <c r="JE15" s="37"/>
      <c r="JF15" s="37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7"/>
      <c r="JT15" s="25"/>
      <c r="JU15" s="35"/>
      <c r="JV15" s="35"/>
      <c r="JW15" s="35"/>
      <c r="JX15" s="36"/>
      <c r="JY15" s="36"/>
      <c r="JZ15" s="36"/>
      <c r="KA15" s="36"/>
      <c r="KB15" s="36"/>
      <c r="KC15" s="36"/>
      <c r="KD15" s="37"/>
      <c r="KE15" s="38"/>
      <c r="KF15" s="38"/>
      <c r="KG15" s="204"/>
      <c r="KH15" s="37"/>
      <c r="KI15" s="38"/>
      <c r="KJ15" s="37"/>
      <c r="KK15" s="37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7"/>
      <c r="KY15" s="25"/>
      <c r="KZ15" s="35"/>
      <c r="LA15" s="35"/>
      <c r="LB15" s="35"/>
      <c r="LC15" s="36"/>
      <c r="LD15" s="36"/>
      <c r="LE15" s="36"/>
      <c r="LF15" s="36"/>
      <c r="LG15" s="36"/>
      <c r="LH15" s="36"/>
      <c r="LI15" s="37"/>
      <c r="LJ15" s="38"/>
      <c r="LK15" s="38"/>
      <c r="LL15" s="204"/>
      <c r="LM15" s="37"/>
      <c r="LN15" s="38"/>
      <c r="LO15" s="37"/>
      <c r="LP15" s="37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7"/>
      <c r="MD15" s="25"/>
      <c r="ME15" s="35"/>
      <c r="MF15" s="35"/>
      <c r="MG15" s="35"/>
      <c r="MH15" s="36"/>
      <c r="MI15" s="36"/>
      <c r="MJ15" s="36"/>
      <c r="MK15" s="36"/>
      <c r="ML15" s="36"/>
      <c r="MM15" s="36"/>
      <c r="MN15" s="37"/>
      <c r="MO15" s="38"/>
      <c r="MP15" s="38"/>
      <c r="MQ15" s="204"/>
      <c r="MR15" s="37"/>
      <c r="MS15" s="38"/>
      <c r="MT15" s="37"/>
      <c r="MU15" s="37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7"/>
      <c r="NI15" s="25"/>
      <c r="NJ15" s="35"/>
      <c r="NK15" s="35"/>
      <c r="NL15" s="35"/>
      <c r="NM15" s="36"/>
      <c r="NN15" s="36"/>
      <c r="NO15" s="36"/>
      <c r="NP15" s="36"/>
      <c r="NQ15" s="36"/>
      <c r="NR15" s="36"/>
      <c r="NS15" s="37"/>
      <c r="NT15" s="38"/>
      <c r="NU15" s="38"/>
      <c r="NV15" s="204"/>
      <c r="NW15" s="37"/>
      <c r="NX15" s="38"/>
      <c r="NY15" s="37"/>
      <c r="NZ15" s="37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25"/>
      <c r="OO15" s="35"/>
      <c r="OP15" s="35"/>
      <c r="OQ15" s="35"/>
      <c r="OR15" s="36"/>
      <c r="OS15" s="36"/>
      <c r="OT15" s="36"/>
      <c r="OU15" s="36"/>
      <c r="OV15" s="36"/>
      <c r="OW15" s="36"/>
      <c r="OX15" s="37"/>
      <c r="OY15" s="38"/>
      <c r="OZ15" s="38"/>
      <c r="PA15" s="204"/>
      <c r="PB15" s="37"/>
      <c r="PC15" s="38"/>
      <c r="PD15" s="37"/>
      <c r="PE15" s="37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7"/>
      <c r="PS15" s="25"/>
      <c r="PT15" s="35"/>
      <c r="PU15" s="35"/>
      <c r="PV15" s="35"/>
      <c r="PW15" s="36"/>
      <c r="PX15" s="36"/>
      <c r="PY15" s="36"/>
      <c r="PZ15" s="36"/>
      <c r="QA15" s="36"/>
      <c r="QB15" s="36"/>
      <c r="QC15" s="37"/>
      <c r="QD15" s="38"/>
      <c r="QE15" s="38"/>
      <c r="QF15" s="204"/>
      <c r="QG15" s="37"/>
      <c r="QH15" s="38"/>
      <c r="QI15" s="37"/>
      <c r="QJ15" s="37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7"/>
      <c r="QX15" s="25"/>
      <c r="QY15" s="35"/>
      <c r="QZ15" s="35"/>
      <c r="RA15" s="35"/>
      <c r="RB15" s="36"/>
      <c r="RC15" s="36"/>
      <c r="RD15" s="36"/>
      <c r="RE15" s="36"/>
      <c r="RF15" s="36"/>
      <c r="RG15" s="36"/>
      <c r="RH15" s="37"/>
      <c r="RI15" s="38"/>
      <c r="RJ15" s="38"/>
      <c r="RK15" s="204"/>
      <c r="RL15" s="37"/>
      <c r="RM15" s="38"/>
      <c r="RN15" s="37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7"/>
      <c r="SC15" s="25"/>
      <c r="SD15" s="35"/>
      <c r="SE15" s="35"/>
      <c r="SF15" s="35"/>
      <c r="SG15" s="36"/>
      <c r="SH15" s="36"/>
      <c r="SI15" s="36"/>
      <c r="SJ15" s="36"/>
      <c r="SK15" s="36"/>
      <c r="SL15" s="36"/>
      <c r="SM15" s="37"/>
      <c r="SN15" s="38"/>
      <c r="SO15" s="38"/>
      <c r="SP15" s="204"/>
      <c r="SQ15" s="37"/>
      <c r="SR15" s="38"/>
      <c r="SS15" s="37"/>
      <c r="ST15" s="37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7"/>
      <c r="TH15" s="25"/>
      <c r="TI15" s="35"/>
      <c r="TJ15" s="35"/>
      <c r="TK15" s="35"/>
      <c r="TL15" s="36"/>
      <c r="TM15" s="36"/>
      <c r="TN15" s="36"/>
      <c r="TO15" s="36"/>
      <c r="TP15" s="36"/>
      <c r="TQ15" s="36"/>
      <c r="TR15" s="37"/>
      <c r="TS15" s="38"/>
      <c r="TT15" s="38"/>
      <c r="TU15" s="204"/>
      <c r="TV15" s="37"/>
      <c r="TW15" s="38"/>
      <c r="TX15" s="37"/>
      <c r="TY15" s="37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7"/>
      <c r="UM15" s="25"/>
      <c r="UN15" s="35"/>
      <c r="UO15" s="35"/>
      <c r="UP15" s="35"/>
      <c r="UQ15" s="36"/>
      <c r="UR15" s="36"/>
      <c r="US15" s="36"/>
      <c r="UT15" s="36"/>
      <c r="UU15" s="36"/>
      <c r="UV15" s="36"/>
      <c r="UW15" s="37"/>
      <c r="UX15" s="38"/>
      <c r="UY15" s="38"/>
      <c r="UZ15" s="204"/>
      <c r="VA15" s="37"/>
      <c r="VB15" s="38"/>
      <c r="VC15" s="37"/>
      <c r="VD15" s="37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7"/>
      <c r="VR15" s="25"/>
      <c r="VS15" s="35"/>
      <c r="VT15" s="35"/>
      <c r="VU15" s="35"/>
      <c r="VV15" s="36"/>
      <c r="VW15" s="36"/>
      <c r="VX15" s="36"/>
      <c r="VY15" s="36"/>
      <c r="VZ15" s="36"/>
      <c r="WA15" s="36"/>
      <c r="WB15" s="37"/>
      <c r="WC15" s="38"/>
      <c r="WD15" s="38"/>
      <c r="WE15" s="204"/>
      <c r="WF15" s="37"/>
      <c r="WG15" s="38"/>
      <c r="WH15" s="37"/>
      <c r="WI15" s="37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7"/>
      <c r="WW15" s="25"/>
      <c r="WX15" s="35"/>
      <c r="WY15" s="35"/>
      <c r="WZ15" s="35"/>
      <c r="XA15" s="36"/>
      <c r="XB15" s="36"/>
      <c r="XC15" s="36"/>
      <c r="XD15" s="36"/>
      <c r="XE15" s="36"/>
      <c r="XF15" s="36"/>
      <c r="XG15" s="37"/>
      <c r="XH15" s="38"/>
      <c r="XI15" s="38"/>
      <c r="XJ15" s="204"/>
      <c r="XK15" s="37"/>
      <c r="XL15" s="38"/>
      <c r="XM15" s="37"/>
      <c r="XN15" s="37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7"/>
      <c r="YB15" s="25"/>
      <c r="YC15" s="35"/>
      <c r="YD15" s="35"/>
      <c r="YE15" s="35"/>
      <c r="YF15" s="36"/>
      <c r="YG15" s="36"/>
      <c r="YH15" s="36"/>
      <c r="YI15" s="36"/>
      <c r="YJ15" s="36"/>
      <c r="YK15" s="36"/>
      <c r="YL15" s="37"/>
      <c r="YM15" s="38"/>
      <c r="YN15" s="38"/>
      <c r="YO15" s="204"/>
      <c r="YP15" s="37"/>
      <c r="YQ15" s="38"/>
      <c r="YR15" s="37"/>
      <c r="YS15" s="37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7"/>
      <c r="ZG15" s="25"/>
      <c r="ZH15" s="35"/>
      <c r="ZI15" s="35"/>
      <c r="ZJ15" s="35"/>
      <c r="ZK15" s="36"/>
      <c r="ZL15" s="36"/>
      <c r="ZM15" s="36"/>
      <c r="ZN15" s="36"/>
      <c r="ZO15" s="36"/>
      <c r="ZP15" s="36"/>
      <c r="ZQ15" s="37"/>
      <c r="ZR15" s="38"/>
      <c r="ZS15" s="38"/>
      <c r="ZT15" s="204"/>
      <c r="ZU15" s="37"/>
      <c r="ZV15" s="38"/>
      <c r="ZW15" s="37"/>
      <c r="ZX15" s="37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7"/>
      <c r="AAL15" s="25"/>
      <c r="AAM15" s="35"/>
      <c r="AAN15" s="35"/>
      <c r="AAO15" s="35"/>
      <c r="AAP15" s="36"/>
      <c r="AAQ15" s="36"/>
      <c r="AAR15" s="36"/>
      <c r="AAS15" s="36"/>
      <c r="AAT15" s="36"/>
      <c r="AAU15" s="36"/>
      <c r="AAV15" s="37"/>
      <c r="AAW15" s="38"/>
      <c r="AAX15" s="38"/>
      <c r="AAY15" s="204"/>
      <c r="AAZ15" s="37"/>
      <c r="ABA15" s="38"/>
      <c r="ABB15" s="37"/>
      <c r="ABC15" s="37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7"/>
      <c r="ABQ15" s="25"/>
      <c r="ABR15" s="35"/>
      <c r="ABS15" s="35"/>
      <c r="ABT15" s="35"/>
      <c r="ABU15" s="36"/>
      <c r="ABV15" s="36"/>
      <c r="ABW15" s="36"/>
      <c r="ABX15" s="36"/>
      <c r="ABY15" s="36"/>
      <c r="ABZ15" s="36"/>
      <c r="ACA15" s="37"/>
      <c r="ACB15" s="38"/>
      <c r="ACC15" s="38"/>
      <c r="ACD15" s="204"/>
      <c r="ACE15" s="37"/>
      <c r="ACF15" s="38"/>
      <c r="ACG15" s="37"/>
      <c r="ACH15" s="37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7"/>
      <c r="ACV15" s="25"/>
      <c r="ACW15" s="35"/>
      <c r="ACX15" s="35"/>
      <c r="ACY15" s="35"/>
      <c r="ACZ15" s="36"/>
      <c r="ADA15" s="36"/>
      <c r="ADB15" s="36"/>
      <c r="ADC15" s="36"/>
      <c r="ADD15" s="36"/>
      <c r="ADE15" s="36"/>
      <c r="ADF15" s="37"/>
      <c r="ADG15" s="38"/>
      <c r="ADH15" s="38"/>
      <c r="ADI15" s="204"/>
      <c r="ADJ15" s="37"/>
      <c r="ADK15" s="38"/>
      <c r="ADL15" s="37"/>
      <c r="ADM15" s="37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7"/>
      <c r="AEA15" s="25"/>
      <c r="AEB15" s="35"/>
      <c r="AEC15" s="35"/>
      <c r="AED15" s="35"/>
      <c r="AEE15" s="36"/>
      <c r="AEF15" s="36"/>
      <c r="AEG15" s="36"/>
      <c r="AEH15" s="36"/>
      <c r="AEI15" s="36"/>
      <c r="AEJ15" s="36"/>
      <c r="AEK15" s="37"/>
      <c r="AEL15" s="38"/>
      <c r="AEM15" s="38"/>
      <c r="AEN15" s="204"/>
      <c r="AEO15" s="37"/>
      <c r="AEP15" s="38"/>
      <c r="AEQ15" s="37"/>
      <c r="AER15" s="37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7"/>
      <c r="AFF15" s="25"/>
      <c r="AFG15" s="35"/>
      <c r="AFH15" s="35"/>
      <c r="AFI15" s="35"/>
      <c r="AFJ15" s="36"/>
      <c r="AFK15" s="36"/>
      <c r="AFL15" s="36"/>
      <c r="AFM15" s="36"/>
      <c r="AFN15" s="36"/>
      <c r="AFO15" s="36"/>
      <c r="AFP15" s="37"/>
      <c r="AFQ15" s="38"/>
      <c r="AFR15" s="38"/>
      <c r="AFS15" s="204"/>
      <c r="AFT15" s="37"/>
      <c r="AFU15" s="38"/>
      <c r="AFV15" s="37"/>
      <c r="AFW15" s="37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7"/>
      <c r="AGK15" s="25"/>
      <c r="AGL15" s="35"/>
      <c r="AGM15" s="35"/>
      <c r="AGN15" s="35"/>
      <c r="AGO15" s="36"/>
      <c r="AGP15" s="36"/>
      <c r="AGQ15" s="36"/>
      <c r="AGR15" s="36"/>
      <c r="AGS15" s="36"/>
      <c r="AGT15" s="36"/>
      <c r="AGU15" s="37"/>
      <c r="AGV15" s="38"/>
      <c r="AGW15" s="38"/>
      <c r="AGX15" s="204"/>
      <c r="AGY15" s="37"/>
      <c r="AGZ15" s="38"/>
      <c r="AHA15" s="37"/>
      <c r="AHB15" s="37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7"/>
      <c r="AHP15" s="25"/>
      <c r="AHQ15" s="35"/>
      <c r="AHR15" s="35"/>
      <c r="AHS15" s="35"/>
      <c r="AHT15" s="36"/>
      <c r="AHU15" s="36"/>
      <c r="AHV15" s="36"/>
      <c r="AHW15" s="36"/>
      <c r="AHX15" s="36"/>
      <c r="AHY15" s="36"/>
      <c r="AHZ15" s="37"/>
      <c r="AIA15" s="38"/>
      <c r="AIB15" s="38"/>
      <c r="AIC15" s="204"/>
      <c r="AID15" s="37"/>
      <c r="AIE15" s="38"/>
      <c r="AIF15" s="37"/>
      <c r="AIG15" s="37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7"/>
      <c r="AIU15" s="25"/>
      <c r="AIV15" s="35"/>
      <c r="AIW15" s="35"/>
      <c r="AIX15" s="35"/>
      <c r="AIY15" s="36"/>
      <c r="AIZ15" s="36"/>
      <c r="AJA15" s="36"/>
      <c r="AJB15" s="36"/>
      <c r="AJC15" s="36"/>
      <c r="AJD15" s="36"/>
      <c r="AJE15" s="37"/>
      <c r="AJF15" s="38"/>
      <c r="AJG15" s="38"/>
      <c r="AJH15" s="204"/>
      <c r="AJI15" s="37"/>
      <c r="AJJ15" s="38"/>
      <c r="AJK15" s="37"/>
      <c r="AJL15" s="37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7"/>
      <c r="AJZ15" s="25"/>
      <c r="AKA15" s="35"/>
      <c r="AKB15" s="35"/>
      <c r="AKC15" s="35"/>
      <c r="AKD15" s="36"/>
      <c r="AKE15" s="36"/>
      <c r="AKF15" s="36"/>
      <c r="AKG15" s="36"/>
      <c r="AKH15" s="36"/>
      <c r="AKI15" s="36"/>
      <c r="AKJ15" s="37"/>
      <c r="AKK15" s="38"/>
      <c r="AKL15" s="38"/>
      <c r="AKM15" s="204"/>
      <c r="AKN15" s="37"/>
      <c r="AKO15" s="38"/>
      <c r="AKP15" s="37"/>
      <c r="AKQ15" s="37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7"/>
      <c r="ALE15" s="25"/>
      <c r="ALF15" s="35"/>
      <c r="ALG15" s="35"/>
      <c r="ALH15" s="35"/>
      <c r="ALI15" s="36"/>
      <c r="ALJ15" s="36"/>
      <c r="ALK15" s="36"/>
      <c r="ALL15" s="36"/>
      <c r="ALM15" s="36"/>
      <c r="ALN15" s="36"/>
      <c r="ALO15" s="37"/>
      <c r="ALP15" s="38"/>
      <c r="ALQ15" s="38"/>
      <c r="ALR15" s="204"/>
      <c r="ALS15" s="37"/>
      <c r="ALT15" s="38"/>
      <c r="ALU15" s="37"/>
      <c r="ALV15" s="37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7"/>
      <c r="AMJ15" s="25"/>
      <c r="AMK15" s="35"/>
      <c r="AML15" s="35"/>
      <c r="AMM15" s="35"/>
      <c r="AMN15" s="36"/>
      <c r="AMO15" s="36"/>
      <c r="AMP15" s="36"/>
      <c r="AMQ15" s="36"/>
      <c r="AMR15" s="36"/>
      <c r="AMS15" s="36"/>
      <c r="AMT15" s="37"/>
      <c r="AMU15" s="38"/>
      <c r="AMV15" s="38"/>
      <c r="AMW15" s="204"/>
      <c r="AMX15" s="37"/>
      <c r="AMY15" s="38"/>
      <c r="AMZ15" s="37"/>
      <c r="ANA15" s="37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7"/>
      <c r="ANO15" s="25"/>
      <c r="ANP15" s="35"/>
      <c r="ANQ15" s="35"/>
      <c r="ANR15" s="35"/>
      <c r="ANS15" s="36"/>
      <c r="ANT15" s="36"/>
      <c r="ANU15" s="36"/>
      <c r="ANV15" s="36"/>
      <c r="ANW15" s="36"/>
      <c r="ANX15" s="36"/>
      <c r="ANY15" s="37"/>
      <c r="ANZ15" s="38"/>
      <c r="AOA15" s="38"/>
      <c r="AOB15" s="204"/>
      <c r="AOC15" s="37"/>
      <c r="AOD15" s="38"/>
      <c r="AOE15" s="37"/>
      <c r="AOF15" s="37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7"/>
      <c r="AOT15" s="25"/>
      <c r="AOU15" s="35"/>
      <c r="AOV15" s="35"/>
      <c r="AOW15" s="35"/>
      <c r="AOX15" s="36"/>
      <c r="AOY15" s="36"/>
      <c r="AOZ15" s="36"/>
      <c r="APA15" s="36"/>
      <c r="APB15" s="36"/>
      <c r="APC15" s="36"/>
      <c r="APD15" s="37"/>
      <c r="APE15" s="38"/>
      <c r="APF15" s="38"/>
      <c r="APG15" s="204"/>
      <c r="APH15" s="37"/>
      <c r="API15" s="38"/>
      <c r="APJ15" s="37"/>
      <c r="APK15" s="37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7"/>
      <c r="APY15" s="25"/>
      <c r="APZ15" s="35"/>
      <c r="AQA15" s="35"/>
      <c r="AQB15" s="35"/>
      <c r="AQC15" s="36"/>
      <c r="AQD15" s="36"/>
      <c r="AQE15" s="36"/>
      <c r="AQF15" s="36"/>
      <c r="AQG15" s="36"/>
      <c r="AQH15" s="36"/>
      <c r="AQI15" s="37"/>
      <c r="AQJ15" s="38"/>
      <c r="AQK15" s="38"/>
      <c r="AQL15" s="204"/>
      <c r="AQM15" s="37"/>
      <c r="AQN15" s="38"/>
      <c r="AQO15" s="37"/>
      <c r="AQP15" s="37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7"/>
      <c r="ARD15" s="25"/>
      <c r="ARE15" s="35"/>
      <c r="ARF15" s="35"/>
      <c r="ARG15" s="35"/>
      <c r="ARH15" s="36"/>
      <c r="ARI15" s="36"/>
      <c r="ARJ15" s="36"/>
      <c r="ARK15" s="36"/>
      <c r="ARL15" s="36"/>
      <c r="ARM15" s="36"/>
      <c r="ARN15" s="37"/>
      <c r="ARO15" s="38"/>
      <c r="ARP15" s="38"/>
      <c r="ARQ15" s="204"/>
      <c r="ARR15" s="37"/>
      <c r="ARS15" s="38"/>
      <c r="ART15" s="37"/>
      <c r="ARU15" s="37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7"/>
      <c r="ASI15" s="25"/>
      <c r="ASJ15" s="35"/>
      <c r="ASK15" s="35"/>
      <c r="ASL15" s="35"/>
      <c r="ASM15" s="36"/>
      <c r="ASN15" s="36"/>
      <c r="ASO15" s="36"/>
      <c r="ASP15" s="36"/>
      <c r="ASQ15" s="36"/>
      <c r="ASR15" s="36"/>
      <c r="ASS15" s="37"/>
      <c r="AST15" s="38"/>
      <c r="ASU15" s="38"/>
      <c r="ASV15" s="204"/>
      <c r="ASW15" s="37"/>
      <c r="ASX15" s="38"/>
      <c r="ASY15" s="37"/>
      <c r="ASZ15" s="37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7"/>
      <c r="ATN15" s="25"/>
      <c r="ATO15" s="35"/>
      <c r="ATP15" s="35"/>
      <c r="ATQ15" s="35"/>
      <c r="ATR15" s="36"/>
      <c r="ATS15" s="36"/>
      <c r="ATT15" s="36"/>
      <c r="ATU15" s="36"/>
      <c r="ATV15" s="36"/>
      <c r="ATW15" s="36"/>
      <c r="ATX15" s="37"/>
      <c r="ATY15" s="38"/>
      <c r="ATZ15" s="38"/>
      <c r="AUA15" s="204"/>
      <c r="AUB15" s="37"/>
      <c r="AUC15" s="38"/>
      <c r="AUD15" s="37"/>
      <c r="AUE15" s="37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7"/>
      <c r="AUS15" s="25"/>
      <c r="AUT15" s="35"/>
      <c r="AUU15" s="35"/>
      <c r="AUV15" s="35"/>
      <c r="AUW15" s="36"/>
      <c r="AUX15" s="36"/>
      <c r="AUY15" s="36"/>
      <c r="AUZ15" s="36"/>
      <c r="AVA15" s="36"/>
      <c r="AVB15" s="36"/>
      <c r="AVC15" s="37"/>
      <c r="AVD15" s="38"/>
      <c r="AVE15" s="38"/>
      <c r="AVF15" s="204"/>
      <c r="AVG15" s="37"/>
      <c r="AVH15" s="38"/>
      <c r="AVI15" s="37"/>
      <c r="AVJ15" s="37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7"/>
      <c r="AVX15" s="25"/>
      <c r="AVY15" s="35"/>
      <c r="AVZ15" s="35"/>
      <c r="AWA15" s="35"/>
      <c r="AWB15" s="36"/>
      <c r="AWC15" s="36"/>
      <c r="AWD15" s="36"/>
      <c r="AWE15" s="36"/>
      <c r="AWF15" s="36"/>
      <c r="AWG15" s="36"/>
      <c r="AWH15" s="37"/>
      <c r="AWI15" s="38"/>
      <c r="AWJ15" s="38"/>
      <c r="AWK15" s="204"/>
      <c r="AWL15" s="37"/>
      <c r="AWM15" s="38"/>
      <c r="AWN15" s="37"/>
      <c r="AWO15" s="37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7"/>
      <c r="AXC15" s="25"/>
      <c r="AXD15" s="35"/>
      <c r="AXE15" s="35"/>
      <c r="AXF15" s="35"/>
      <c r="AXG15" s="36"/>
      <c r="AXH15" s="36"/>
      <c r="AXI15" s="36"/>
      <c r="AXJ15" s="36"/>
      <c r="AXK15" s="36"/>
      <c r="AXL15" s="36"/>
      <c r="AXM15" s="37"/>
      <c r="AXN15" s="38"/>
      <c r="AXO15" s="38"/>
      <c r="AXP15" s="204"/>
      <c r="AXQ15" s="37"/>
      <c r="AXR15" s="38"/>
      <c r="AXS15" s="37"/>
      <c r="AXT15" s="37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7"/>
      <c r="AYH15" s="25"/>
      <c r="AYI15" s="35"/>
      <c r="AYJ15" s="35"/>
      <c r="AYK15" s="35"/>
      <c r="AYL15" s="36"/>
      <c r="AYM15" s="36"/>
      <c r="AYN15" s="36"/>
      <c r="AYO15" s="36"/>
      <c r="AYP15" s="36"/>
      <c r="AYQ15" s="36"/>
      <c r="AYR15" s="37"/>
      <c r="AYS15" s="38"/>
      <c r="AYT15" s="38"/>
      <c r="AYU15" s="204"/>
      <c r="AYV15" s="37"/>
      <c r="AYW15" s="38"/>
      <c r="AYX15" s="37"/>
      <c r="AYY15" s="37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7"/>
      <c r="AZM15" s="25"/>
      <c r="AZN15" s="35"/>
      <c r="AZO15" s="35"/>
      <c r="AZP15" s="35"/>
      <c r="AZQ15" s="36"/>
      <c r="AZR15" s="36"/>
      <c r="AZS15" s="36"/>
      <c r="AZT15" s="36"/>
      <c r="AZU15" s="36"/>
      <c r="AZV15" s="36"/>
      <c r="AZW15" s="37"/>
      <c r="AZX15" s="38"/>
      <c r="AZY15" s="38"/>
      <c r="AZZ15" s="204"/>
      <c r="BAA15" s="37"/>
      <c r="BAB15" s="38"/>
      <c r="BAC15" s="37"/>
      <c r="BAD15" s="37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7"/>
      <c r="BAR15" s="25"/>
      <c r="BAS15" s="35"/>
      <c r="BAT15" s="35"/>
      <c r="BAU15" s="35"/>
      <c r="BAV15" s="36"/>
      <c r="BAW15" s="36"/>
      <c r="BAX15" s="36"/>
      <c r="BAY15" s="36"/>
      <c r="BAZ15" s="36"/>
      <c r="BBA15" s="36"/>
      <c r="BBB15" s="37"/>
      <c r="BBC15" s="38"/>
      <c r="BBD15" s="38"/>
      <c r="BBE15" s="204"/>
      <c r="BBF15" s="37"/>
      <c r="BBG15" s="38"/>
      <c r="BBH15" s="37"/>
      <c r="BBI15" s="37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7"/>
      <c r="BBW15" s="25"/>
      <c r="BBX15" s="35"/>
      <c r="BBY15" s="35"/>
      <c r="BBZ15" s="35"/>
      <c r="BCA15" s="36"/>
      <c r="BCB15" s="36"/>
      <c r="BCC15" s="36"/>
      <c r="BCD15" s="36"/>
      <c r="BCE15" s="36"/>
      <c r="BCF15" s="36"/>
      <c r="BCG15" s="37"/>
      <c r="BCH15" s="38"/>
      <c r="BCI15" s="38"/>
      <c r="BCJ15" s="204"/>
      <c r="BCK15" s="37"/>
      <c r="BCL15" s="38"/>
      <c r="BCM15" s="37"/>
      <c r="BCN15" s="37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7"/>
      <c r="BDB15" s="25"/>
      <c r="BDC15" s="35"/>
      <c r="BDD15" s="35"/>
      <c r="BDE15" s="35"/>
      <c r="BDF15" s="36"/>
      <c r="BDG15" s="36"/>
      <c r="BDH15" s="36"/>
      <c r="BDI15" s="36"/>
      <c r="BDJ15" s="36"/>
      <c r="BDK15" s="36"/>
      <c r="BDL15" s="37"/>
      <c r="BDM15" s="38"/>
      <c r="BDN15" s="38"/>
      <c r="BDO15" s="204"/>
      <c r="BDP15" s="37"/>
      <c r="BDQ15" s="38"/>
      <c r="BDR15" s="37"/>
      <c r="BDS15" s="37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7"/>
      <c r="BEG15" s="25"/>
      <c r="BEH15" s="35"/>
      <c r="BEI15" s="35"/>
      <c r="BEJ15" s="35"/>
      <c r="BEK15" s="36"/>
      <c r="BEL15" s="36"/>
      <c r="BEM15" s="36"/>
      <c r="BEN15" s="36"/>
      <c r="BEO15" s="36"/>
      <c r="BEP15" s="36"/>
      <c r="BEQ15" s="37"/>
      <c r="BER15" s="38"/>
      <c r="BES15" s="38"/>
      <c r="BET15" s="204"/>
      <c r="BEU15" s="37"/>
      <c r="BEV15" s="38"/>
      <c r="BEW15" s="37"/>
      <c r="BEX15" s="37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7"/>
      <c r="BFL15" s="25"/>
      <c r="BFM15" s="35"/>
      <c r="BFN15" s="35"/>
      <c r="BFO15" s="35"/>
      <c r="BFP15" s="36"/>
      <c r="BFQ15" s="36"/>
      <c r="BFR15" s="36"/>
      <c r="BFS15" s="36"/>
      <c r="BFT15" s="36"/>
      <c r="BFU15" s="36"/>
      <c r="BFV15" s="37"/>
      <c r="BFW15" s="38"/>
      <c r="BFX15" s="38"/>
      <c r="BFY15" s="204"/>
      <c r="BFZ15" s="37"/>
      <c r="BGA15" s="38"/>
      <c r="BGB15" s="37"/>
      <c r="BGC15" s="37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7"/>
      <c r="BGQ15" s="25"/>
      <c r="BGR15" s="35"/>
      <c r="BGS15" s="35"/>
      <c r="BGT15" s="35"/>
      <c r="BGU15" s="36"/>
      <c r="BGV15" s="36"/>
      <c r="BGW15" s="36"/>
      <c r="BGX15" s="36"/>
      <c r="BGY15" s="36"/>
      <c r="BGZ15" s="36"/>
      <c r="BHA15" s="37"/>
      <c r="BHB15" s="38"/>
      <c r="BHC15" s="38"/>
      <c r="BHD15" s="204"/>
      <c r="BHE15" s="37"/>
      <c r="BHF15" s="38"/>
      <c r="BHG15" s="37"/>
      <c r="BHH15" s="37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7"/>
      <c r="BHV15" s="25"/>
      <c r="BHW15" s="35"/>
      <c r="BHX15" s="35"/>
      <c r="BHY15" s="35"/>
      <c r="BHZ15" s="36"/>
      <c r="BIA15" s="36"/>
      <c r="BIB15" s="36"/>
      <c r="BIC15" s="36"/>
      <c r="BID15" s="36"/>
      <c r="BIE15" s="36"/>
      <c r="BIF15" s="37"/>
      <c r="BIG15" s="38"/>
      <c r="BIH15" s="38"/>
      <c r="BII15" s="204"/>
      <c r="BIJ15" s="37"/>
      <c r="BIK15" s="38"/>
      <c r="BIL15" s="37"/>
      <c r="BIM15" s="37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7"/>
      <c r="BJA15" s="25"/>
      <c r="BJB15" s="35"/>
      <c r="BJC15" s="35"/>
      <c r="BJD15" s="35"/>
      <c r="BJE15" s="36"/>
      <c r="BJF15" s="36"/>
      <c r="BJG15" s="36"/>
      <c r="BJH15" s="36"/>
      <c r="BJI15" s="36"/>
      <c r="BJJ15" s="36"/>
      <c r="BJK15" s="37"/>
      <c r="BJL15" s="38"/>
      <c r="BJM15" s="38"/>
      <c r="BJN15" s="204"/>
      <c r="BJO15" s="37"/>
      <c r="BJP15" s="38"/>
      <c r="BJQ15" s="37"/>
      <c r="BJR15" s="37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7"/>
      <c r="BKF15" s="25"/>
      <c r="BKG15" s="35"/>
      <c r="BKH15" s="35"/>
      <c r="BKI15" s="35"/>
      <c r="BKJ15" s="36"/>
      <c r="BKK15" s="36"/>
      <c r="BKL15" s="36"/>
      <c r="BKM15" s="36"/>
      <c r="BKN15" s="36"/>
      <c r="BKO15" s="36"/>
      <c r="BKP15" s="37"/>
      <c r="BKQ15" s="38"/>
      <c r="BKR15" s="38"/>
      <c r="BKS15" s="204"/>
      <c r="BKT15" s="37"/>
      <c r="BKU15" s="38"/>
      <c r="BKV15" s="37"/>
      <c r="BKW15" s="37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7"/>
      <c r="BLK15" s="25"/>
      <c r="BLL15" s="35"/>
      <c r="BLM15" s="35"/>
      <c r="BLN15" s="35"/>
      <c r="BLO15" s="36"/>
      <c r="BLP15" s="36"/>
      <c r="BLQ15" s="36"/>
      <c r="BLR15" s="36"/>
      <c r="BLS15" s="36"/>
      <c r="BLT15" s="36"/>
      <c r="BLU15" s="37"/>
      <c r="BLV15" s="38"/>
      <c r="BLW15" s="38"/>
      <c r="BLX15" s="204"/>
      <c r="BLY15" s="37"/>
      <c r="BLZ15" s="38"/>
      <c r="BMA15" s="37"/>
      <c r="BMB15" s="37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7"/>
      <c r="BMP15" s="25"/>
      <c r="BMQ15" s="35"/>
      <c r="BMR15" s="35"/>
      <c r="BMS15" s="35"/>
      <c r="BMT15" s="36"/>
      <c r="BMU15" s="36"/>
      <c r="BMV15" s="36"/>
      <c r="BMW15" s="36"/>
      <c r="BMX15" s="36"/>
      <c r="BMY15" s="36"/>
      <c r="BMZ15" s="37"/>
      <c r="BNA15" s="38"/>
      <c r="BNB15" s="38"/>
      <c r="BNC15" s="204"/>
      <c r="BND15" s="37"/>
      <c r="BNE15" s="38"/>
      <c r="BNF15" s="37"/>
      <c r="BNG15" s="37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7"/>
      <c r="BNU15" s="25"/>
      <c r="BNV15" s="35"/>
      <c r="BNW15" s="35"/>
      <c r="BNX15" s="35"/>
      <c r="BNY15" s="36"/>
      <c r="BNZ15" s="36"/>
      <c r="BOA15" s="36"/>
      <c r="BOB15" s="36"/>
      <c r="BOC15" s="36"/>
      <c r="BOD15" s="36"/>
      <c r="BOE15" s="37"/>
      <c r="BOF15" s="38"/>
      <c r="BOG15" s="38"/>
      <c r="BOH15" s="204"/>
      <c r="BOI15" s="37"/>
      <c r="BOJ15" s="38"/>
      <c r="BOK15" s="37"/>
      <c r="BOL15" s="37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7"/>
      <c r="BOZ15" s="25"/>
      <c r="BPA15" s="35"/>
      <c r="BPB15" s="35"/>
      <c r="BPC15" s="35"/>
      <c r="BPD15" s="36"/>
      <c r="BPE15" s="36"/>
      <c r="BPF15" s="36"/>
      <c r="BPG15" s="36"/>
      <c r="BPH15" s="36"/>
      <c r="BPI15" s="36"/>
      <c r="BPJ15" s="37"/>
      <c r="BPK15" s="38"/>
      <c r="BPL15" s="38"/>
      <c r="BPM15" s="204"/>
      <c r="BPN15" s="37"/>
      <c r="BPO15" s="38"/>
      <c r="BPP15" s="37"/>
      <c r="BPQ15" s="37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7"/>
      <c r="BQE15" s="25"/>
      <c r="BQF15" s="35"/>
      <c r="BQG15" s="35"/>
      <c r="BQH15" s="35"/>
      <c r="BQI15" s="36"/>
      <c r="BQJ15" s="36"/>
      <c r="BQK15" s="36"/>
      <c r="BQL15" s="36"/>
      <c r="BQM15" s="36"/>
      <c r="BQN15" s="36"/>
      <c r="BQO15" s="37"/>
      <c r="BQP15" s="38"/>
      <c r="BQQ15" s="38"/>
      <c r="BQR15" s="204"/>
      <c r="BQS15" s="37"/>
      <c r="BQT15" s="38"/>
      <c r="BQU15" s="37"/>
      <c r="BQV15" s="37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7"/>
      <c r="BRJ15" s="25"/>
      <c r="BRK15" s="35"/>
      <c r="BRL15" s="35"/>
      <c r="BRM15" s="35"/>
      <c r="BRN15" s="36"/>
      <c r="BRO15" s="36"/>
      <c r="BRP15" s="36"/>
      <c r="BRQ15" s="36"/>
      <c r="BRR15" s="36"/>
      <c r="BRS15" s="36"/>
      <c r="BRT15" s="37"/>
      <c r="BRU15" s="38"/>
      <c r="BRV15" s="38"/>
      <c r="BRW15" s="204"/>
      <c r="BRX15" s="37"/>
      <c r="BRY15" s="38"/>
      <c r="BRZ15" s="37"/>
      <c r="BSA15" s="37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7"/>
      <c r="BSO15" s="25"/>
      <c r="BSP15" s="35"/>
      <c r="BSQ15" s="35"/>
      <c r="BSR15" s="35"/>
      <c r="BSS15" s="36"/>
      <c r="BST15" s="36"/>
      <c r="BSU15" s="36"/>
      <c r="BSV15" s="36"/>
      <c r="BSW15" s="36"/>
      <c r="BSX15" s="36"/>
      <c r="BSY15" s="37"/>
      <c r="BSZ15" s="38"/>
      <c r="BTA15" s="38"/>
      <c r="BTB15" s="204"/>
      <c r="BTC15" s="37"/>
      <c r="BTD15" s="38"/>
      <c r="BTE15" s="37"/>
      <c r="BTF15" s="37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7"/>
      <c r="BTT15" s="25"/>
      <c r="BTU15" s="35"/>
      <c r="BTV15" s="35"/>
      <c r="BTW15" s="35"/>
      <c r="BTX15" s="36"/>
      <c r="BTY15" s="36"/>
      <c r="BTZ15" s="36"/>
      <c r="BUA15" s="36"/>
      <c r="BUB15" s="36"/>
      <c r="BUC15" s="36"/>
      <c r="BUD15" s="37"/>
      <c r="BUE15" s="38"/>
      <c r="BUF15" s="38"/>
      <c r="BUG15" s="204"/>
      <c r="BUH15" s="37"/>
      <c r="BUI15" s="38"/>
      <c r="BUJ15" s="37"/>
      <c r="BUK15" s="37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7"/>
      <c r="BUY15" s="25"/>
      <c r="BUZ15" s="35"/>
      <c r="BVA15" s="35"/>
      <c r="BVB15" s="35"/>
      <c r="BVC15" s="36"/>
      <c r="BVD15" s="36"/>
      <c r="BVE15" s="36"/>
      <c r="BVF15" s="36"/>
      <c r="BVG15" s="36"/>
      <c r="BVH15" s="36"/>
      <c r="BVI15" s="37"/>
      <c r="BVJ15" s="38"/>
      <c r="BVK15" s="38"/>
      <c r="BVL15" s="204"/>
      <c r="BVM15" s="37"/>
      <c r="BVN15" s="38"/>
      <c r="BVO15" s="37"/>
      <c r="BVP15" s="37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7"/>
      <c r="BWD15" s="25"/>
      <c r="BWE15" s="35"/>
      <c r="BWF15" s="35"/>
      <c r="BWG15" s="35"/>
      <c r="BWH15" s="36"/>
      <c r="BWI15" s="36"/>
      <c r="BWJ15" s="36"/>
      <c r="BWK15" s="36"/>
      <c r="BWL15" s="36"/>
      <c r="BWM15" s="36"/>
      <c r="BWN15" s="37"/>
      <c r="BWO15" s="38"/>
      <c r="BWP15" s="38"/>
      <c r="BWQ15" s="204"/>
      <c r="BWR15" s="37"/>
      <c r="BWS15" s="38"/>
      <c r="BWT15" s="37"/>
      <c r="BWU15" s="37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7"/>
      <c r="BXI15" s="25"/>
      <c r="BXJ15" s="35"/>
      <c r="BXK15" s="35"/>
      <c r="BXL15" s="35"/>
      <c r="BXM15" s="36"/>
      <c r="BXN15" s="36"/>
      <c r="BXO15" s="36"/>
      <c r="BXP15" s="36"/>
      <c r="BXQ15" s="36"/>
      <c r="BXR15" s="36"/>
      <c r="BXS15" s="37"/>
      <c r="BXT15" s="38"/>
      <c r="BXU15" s="38"/>
      <c r="BXV15" s="204"/>
      <c r="BXW15" s="37"/>
      <c r="BXX15" s="38"/>
      <c r="BXY15" s="37"/>
      <c r="BXZ15" s="37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7"/>
      <c r="BYN15" s="25"/>
      <c r="BYO15" s="35"/>
      <c r="BYP15" s="35"/>
      <c r="BYQ15" s="35"/>
      <c r="BYR15" s="36"/>
      <c r="BYS15" s="36"/>
      <c r="BYT15" s="36"/>
      <c r="BYU15" s="36"/>
      <c r="BYV15" s="36"/>
      <c r="BYW15" s="36"/>
      <c r="BYX15" s="37"/>
      <c r="BYY15" s="38"/>
      <c r="BYZ15" s="38"/>
      <c r="BZA15" s="204"/>
      <c r="BZB15" s="37"/>
      <c r="BZC15" s="38"/>
      <c r="BZD15" s="37"/>
      <c r="BZE15" s="37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7"/>
      <c r="BZS15" s="25"/>
      <c r="BZT15" s="35"/>
      <c r="BZU15" s="35"/>
      <c r="BZV15" s="35"/>
      <c r="BZW15" s="36"/>
      <c r="BZX15" s="36"/>
      <c r="BZY15" s="36"/>
      <c r="BZZ15" s="36"/>
      <c r="CAA15" s="36"/>
      <c r="CAB15" s="36"/>
      <c r="CAC15" s="37"/>
      <c r="CAD15" s="38"/>
      <c r="CAE15" s="38"/>
      <c r="CAF15" s="204"/>
      <c r="CAG15" s="37"/>
      <c r="CAH15" s="38"/>
      <c r="CAI15" s="37"/>
      <c r="CAJ15" s="37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7"/>
      <c r="CAX15" s="25"/>
      <c r="CAY15" s="35"/>
      <c r="CAZ15" s="35"/>
      <c r="CBA15" s="35"/>
      <c r="CBB15" s="36"/>
      <c r="CBC15" s="36"/>
      <c r="CBD15" s="36"/>
      <c r="CBE15" s="36"/>
      <c r="CBF15" s="36"/>
      <c r="CBG15" s="36"/>
      <c r="CBH15" s="37"/>
      <c r="CBI15" s="38"/>
      <c r="CBJ15" s="38"/>
      <c r="CBK15" s="204"/>
      <c r="CBL15" s="37"/>
      <c r="CBM15" s="38"/>
      <c r="CBN15" s="37"/>
      <c r="CBO15" s="37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7"/>
      <c r="CCC15" s="25"/>
      <c r="CCD15" s="35"/>
      <c r="CCE15" s="35"/>
      <c r="CCF15" s="35"/>
      <c r="CCG15" s="36"/>
      <c r="CCH15" s="36"/>
      <c r="CCI15" s="36"/>
      <c r="CCJ15" s="36"/>
      <c r="CCK15" s="36"/>
      <c r="CCL15" s="36"/>
      <c r="CCM15" s="37"/>
      <c r="CCN15" s="38"/>
      <c r="CCO15" s="38"/>
      <c r="CCP15" s="204"/>
      <c r="CCQ15" s="37"/>
      <c r="CCR15" s="38"/>
      <c r="CCS15" s="37"/>
      <c r="CCT15" s="37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7"/>
      <c r="CDH15" s="25"/>
      <c r="CDI15" s="35"/>
      <c r="CDJ15" s="35"/>
      <c r="CDK15" s="35"/>
      <c r="CDL15" s="36"/>
      <c r="CDM15" s="36"/>
      <c r="CDN15" s="36"/>
      <c r="CDO15" s="36"/>
      <c r="CDP15" s="36"/>
      <c r="CDQ15" s="36"/>
      <c r="CDR15" s="37"/>
      <c r="CDS15" s="38"/>
      <c r="CDT15" s="38"/>
      <c r="CDU15" s="204"/>
      <c r="CDV15" s="37"/>
      <c r="CDW15" s="38"/>
      <c r="CDX15" s="37"/>
      <c r="CDY15" s="37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7"/>
      <c r="CEM15" s="25"/>
      <c r="CEN15" s="35"/>
      <c r="CEO15" s="35"/>
      <c r="CEP15" s="35"/>
      <c r="CEQ15" s="36"/>
      <c r="CER15" s="36"/>
      <c r="CES15" s="36"/>
      <c r="CET15" s="36"/>
      <c r="CEU15" s="36"/>
      <c r="CEV15" s="36"/>
      <c r="CEW15" s="37"/>
      <c r="CEX15" s="38"/>
      <c r="CEY15" s="38"/>
      <c r="CEZ15" s="204"/>
      <c r="CFA15" s="37"/>
      <c r="CFB15" s="38"/>
      <c r="CFC15" s="37"/>
      <c r="CFD15" s="37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7"/>
      <c r="CFR15" s="25"/>
      <c r="CFS15" s="35"/>
      <c r="CFT15" s="35"/>
      <c r="CFU15" s="35"/>
      <c r="CFV15" s="36"/>
      <c r="CFW15" s="36"/>
      <c r="CFX15" s="36"/>
      <c r="CFY15" s="36"/>
      <c r="CFZ15" s="36"/>
      <c r="CGA15" s="36"/>
      <c r="CGB15" s="37"/>
      <c r="CGC15" s="38"/>
      <c r="CGD15" s="38"/>
      <c r="CGE15" s="204"/>
      <c r="CGF15" s="37"/>
      <c r="CGG15" s="38"/>
      <c r="CGH15" s="37"/>
      <c r="CGI15" s="37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7"/>
      <c r="CGW15" s="25"/>
      <c r="CGX15" s="35"/>
      <c r="CGY15" s="35"/>
      <c r="CGZ15" s="35"/>
      <c r="CHA15" s="36"/>
      <c r="CHB15" s="36"/>
      <c r="CHC15" s="36"/>
      <c r="CHD15" s="36"/>
      <c r="CHE15" s="36"/>
      <c r="CHF15" s="36"/>
      <c r="CHG15" s="37"/>
      <c r="CHH15" s="38"/>
      <c r="CHI15" s="38"/>
      <c r="CHJ15" s="204"/>
      <c r="CHK15" s="37"/>
      <c r="CHL15" s="38"/>
      <c r="CHM15" s="37"/>
      <c r="CHN15" s="37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7"/>
      <c r="CIB15" s="25"/>
      <c r="CIC15" s="35"/>
      <c r="CID15" s="35"/>
      <c r="CIE15" s="35"/>
      <c r="CIF15" s="36"/>
      <c r="CIG15" s="36"/>
      <c r="CIH15" s="36"/>
      <c r="CII15" s="36"/>
      <c r="CIJ15" s="36"/>
      <c r="CIK15" s="36"/>
      <c r="CIL15" s="37"/>
      <c r="CIM15" s="38"/>
      <c r="CIN15" s="38"/>
      <c r="CIO15" s="204"/>
      <c r="CIP15" s="37"/>
      <c r="CIQ15" s="38"/>
      <c r="CIR15" s="37"/>
      <c r="CIS15" s="37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7"/>
      <c r="CJG15" s="25"/>
      <c r="CJH15" s="35"/>
      <c r="CJI15" s="35"/>
      <c r="CJJ15" s="35"/>
      <c r="CJK15" s="36"/>
      <c r="CJL15" s="36"/>
      <c r="CJM15" s="36"/>
      <c r="CJN15" s="36"/>
      <c r="CJO15" s="36"/>
      <c r="CJP15" s="36"/>
      <c r="CJQ15" s="37"/>
      <c r="CJR15" s="38"/>
      <c r="CJS15" s="38"/>
      <c r="CJT15" s="204"/>
      <c r="CJU15" s="37"/>
      <c r="CJV15" s="38"/>
      <c r="CJW15" s="37"/>
      <c r="CJX15" s="37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7"/>
      <c r="CKL15" s="25"/>
      <c r="CKM15" s="35"/>
      <c r="CKN15" s="35"/>
      <c r="CKO15" s="35"/>
      <c r="CKP15" s="36"/>
      <c r="CKQ15" s="36"/>
      <c r="CKR15" s="36"/>
      <c r="CKS15" s="36"/>
      <c r="CKT15" s="36"/>
      <c r="CKU15" s="36"/>
      <c r="CKV15" s="37"/>
      <c r="CKW15" s="38"/>
      <c r="CKX15" s="38"/>
      <c r="CKY15" s="204"/>
      <c r="CKZ15" s="37"/>
      <c r="CLA15" s="38"/>
      <c r="CLB15" s="37"/>
      <c r="CLC15" s="37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7"/>
      <c r="CLQ15" s="25"/>
      <c r="CLR15" s="35"/>
      <c r="CLS15" s="35"/>
      <c r="CLT15" s="35"/>
      <c r="CLU15" s="36"/>
      <c r="CLV15" s="36"/>
      <c r="CLW15" s="36"/>
      <c r="CLX15" s="36"/>
      <c r="CLY15" s="36"/>
      <c r="CLZ15" s="36"/>
      <c r="CMA15" s="37"/>
      <c r="CMB15" s="38"/>
      <c r="CMC15" s="38"/>
      <c r="CMD15" s="204"/>
      <c r="CME15" s="37"/>
      <c r="CMF15" s="38"/>
      <c r="CMG15" s="37"/>
      <c r="CMH15" s="37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7"/>
      <c r="CMV15" s="25"/>
      <c r="CMW15" s="35"/>
      <c r="CMX15" s="35"/>
      <c r="CMY15" s="35"/>
      <c r="CMZ15" s="36"/>
      <c r="CNA15" s="36"/>
      <c r="CNB15" s="36"/>
      <c r="CNC15" s="36"/>
      <c r="CND15" s="36"/>
      <c r="CNE15" s="36"/>
      <c r="CNF15" s="37"/>
      <c r="CNG15" s="38"/>
      <c r="CNH15" s="38"/>
      <c r="CNI15" s="204"/>
      <c r="CNJ15" s="37"/>
      <c r="CNK15" s="38"/>
      <c r="CNL15" s="37"/>
      <c r="CNM15" s="37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7"/>
      <c r="COA15" s="25"/>
      <c r="COB15" s="35"/>
      <c r="COC15" s="35"/>
      <c r="COD15" s="35"/>
      <c r="COE15" s="36"/>
      <c r="COF15" s="36"/>
      <c r="COG15" s="36"/>
      <c r="COH15" s="36"/>
      <c r="COI15" s="36"/>
      <c r="COJ15" s="36"/>
      <c r="COK15" s="37"/>
      <c r="COL15" s="38"/>
      <c r="COM15" s="38"/>
      <c r="CON15" s="204"/>
      <c r="COO15" s="37"/>
      <c r="COP15" s="38"/>
      <c r="COQ15" s="37"/>
      <c r="COR15" s="37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7"/>
      <c r="CPF15" s="25"/>
      <c r="CPG15" s="35"/>
      <c r="CPH15" s="35"/>
      <c r="CPI15" s="35"/>
      <c r="CPJ15" s="36"/>
      <c r="CPK15" s="36"/>
      <c r="CPL15" s="36"/>
      <c r="CPM15" s="36"/>
      <c r="CPN15" s="36"/>
      <c r="CPO15" s="36"/>
      <c r="CPP15" s="37"/>
      <c r="CPQ15" s="38"/>
      <c r="CPR15" s="38"/>
      <c r="CPS15" s="204"/>
      <c r="CPT15" s="37"/>
      <c r="CPU15" s="38"/>
      <c r="CPV15" s="37"/>
      <c r="CPW15" s="37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7"/>
      <c r="CQK15" s="25"/>
      <c r="CQL15" s="35"/>
      <c r="CQM15" s="35"/>
      <c r="CQN15" s="35"/>
      <c r="CQO15" s="36"/>
      <c r="CQP15" s="36"/>
      <c r="CQQ15" s="36"/>
      <c r="CQR15" s="36"/>
      <c r="CQS15" s="36"/>
      <c r="CQT15" s="36"/>
      <c r="CQU15" s="37"/>
      <c r="CQV15" s="38"/>
      <c r="CQW15" s="38"/>
      <c r="CQX15" s="204"/>
      <c r="CQY15" s="37"/>
      <c r="CQZ15" s="38"/>
      <c r="CRA15" s="37"/>
      <c r="CRB15" s="37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7"/>
      <c r="CRP15" s="25"/>
      <c r="CRQ15" s="35"/>
      <c r="CRR15" s="35"/>
      <c r="CRS15" s="35"/>
      <c r="CRT15" s="36"/>
      <c r="CRU15" s="36"/>
      <c r="CRV15" s="36"/>
      <c r="CRW15" s="36"/>
      <c r="CRX15" s="36"/>
      <c r="CRY15" s="36"/>
      <c r="CRZ15" s="37"/>
      <c r="CSA15" s="38"/>
      <c r="CSB15" s="38"/>
      <c r="CSC15" s="204"/>
      <c r="CSD15" s="37"/>
      <c r="CSE15" s="38"/>
      <c r="CSF15" s="37"/>
      <c r="CSG15" s="37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7"/>
      <c r="CSU15" s="25"/>
      <c r="CSV15" s="35"/>
      <c r="CSW15" s="35"/>
      <c r="CSX15" s="35"/>
      <c r="CSY15" s="36"/>
      <c r="CSZ15" s="36"/>
      <c r="CTA15" s="36"/>
      <c r="CTB15" s="36"/>
      <c r="CTC15" s="36"/>
      <c r="CTD15" s="36"/>
      <c r="CTE15" s="37"/>
      <c r="CTF15" s="38"/>
      <c r="CTG15" s="38"/>
      <c r="CTH15" s="204"/>
      <c r="CTI15" s="37"/>
      <c r="CTJ15" s="38"/>
      <c r="CTK15" s="37"/>
      <c r="CTL15" s="37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7"/>
      <c r="CTZ15" s="25"/>
      <c r="CUA15" s="35"/>
      <c r="CUB15" s="35"/>
      <c r="CUC15" s="35"/>
      <c r="CUD15" s="36"/>
      <c r="CUE15" s="36"/>
      <c r="CUF15" s="36"/>
      <c r="CUG15" s="36"/>
      <c r="CUH15" s="36"/>
      <c r="CUI15" s="36"/>
      <c r="CUJ15" s="37"/>
      <c r="CUK15" s="38"/>
      <c r="CUL15" s="38"/>
      <c r="CUM15" s="204"/>
      <c r="CUN15" s="37"/>
      <c r="CUO15" s="38"/>
      <c r="CUP15" s="37"/>
      <c r="CUQ15" s="37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7"/>
      <c r="CVE15" s="25"/>
      <c r="CVF15" s="35"/>
      <c r="CVG15" s="35"/>
      <c r="CVH15" s="35"/>
      <c r="CVI15" s="36"/>
      <c r="CVJ15" s="36"/>
      <c r="CVK15" s="36"/>
      <c r="CVL15" s="36"/>
      <c r="CVM15" s="36"/>
      <c r="CVN15" s="36"/>
      <c r="CVO15" s="37"/>
      <c r="CVP15" s="38"/>
      <c r="CVQ15" s="38"/>
      <c r="CVR15" s="204"/>
      <c r="CVS15" s="37"/>
      <c r="CVT15" s="38"/>
      <c r="CVU15" s="37"/>
      <c r="CVV15" s="37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7"/>
      <c r="CWJ15" s="25"/>
      <c r="CWK15" s="35"/>
      <c r="CWL15" s="35"/>
      <c r="CWM15" s="35"/>
      <c r="CWN15" s="36"/>
      <c r="CWO15" s="36"/>
      <c r="CWP15" s="36"/>
      <c r="CWQ15" s="36"/>
      <c r="CWR15" s="36"/>
      <c r="CWS15" s="36"/>
      <c r="CWT15" s="37"/>
      <c r="CWU15" s="38"/>
      <c r="CWV15" s="38"/>
      <c r="CWW15" s="204"/>
      <c r="CWX15" s="37"/>
      <c r="CWY15" s="38"/>
      <c r="CWZ15" s="37"/>
      <c r="CXA15" s="37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7"/>
      <c r="CXO15" s="25"/>
      <c r="CXP15" s="35"/>
      <c r="CXQ15" s="35"/>
      <c r="CXR15" s="35"/>
      <c r="CXS15" s="36"/>
      <c r="CXT15" s="36"/>
      <c r="CXU15" s="36"/>
      <c r="CXV15" s="36"/>
      <c r="CXW15" s="36"/>
      <c r="CXX15" s="36"/>
      <c r="CXY15" s="37"/>
      <c r="CXZ15" s="38"/>
      <c r="CYA15" s="38"/>
      <c r="CYB15" s="204"/>
      <c r="CYC15" s="37"/>
      <c r="CYD15" s="38"/>
      <c r="CYE15" s="37"/>
      <c r="CYF15" s="37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7"/>
      <c r="CYT15" s="25"/>
      <c r="CYU15" s="35"/>
      <c r="CYV15" s="35"/>
      <c r="CYW15" s="35"/>
      <c r="CYX15" s="36"/>
      <c r="CYY15" s="36"/>
      <c r="CYZ15" s="36"/>
      <c r="CZA15" s="36"/>
      <c r="CZB15" s="36"/>
      <c r="CZC15" s="36"/>
      <c r="CZD15" s="37"/>
      <c r="CZE15" s="38"/>
      <c r="CZF15" s="38"/>
      <c r="CZG15" s="204"/>
      <c r="CZH15" s="37"/>
      <c r="CZI15" s="38"/>
      <c r="CZJ15" s="37"/>
      <c r="CZK15" s="37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7"/>
      <c r="CZY15" s="25"/>
      <c r="CZZ15" s="35"/>
      <c r="DAA15" s="35"/>
      <c r="DAB15" s="35"/>
      <c r="DAC15" s="36"/>
      <c r="DAD15" s="36"/>
      <c r="DAE15" s="36"/>
      <c r="DAF15" s="36"/>
      <c r="DAG15" s="36"/>
      <c r="DAH15" s="36"/>
      <c r="DAI15" s="37"/>
      <c r="DAJ15" s="38"/>
      <c r="DAK15" s="38"/>
      <c r="DAL15" s="204"/>
      <c r="DAM15" s="37"/>
      <c r="DAN15" s="38"/>
      <c r="DAO15" s="37"/>
      <c r="DAP15" s="37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7"/>
      <c r="DBD15" s="25"/>
      <c r="DBE15" s="35"/>
      <c r="DBF15" s="35"/>
      <c r="DBG15" s="35"/>
      <c r="DBH15" s="36"/>
      <c r="DBI15" s="36"/>
      <c r="DBJ15" s="36"/>
      <c r="DBK15" s="36"/>
      <c r="DBL15" s="36"/>
      <c r="DBM15" s="36"/>
      <c r="DBN15" s="37"/>
      <c r="DBO15" s="38"/>
      <c r="DBP15" s="38"/>
      <c r="DBQ15" s="204"/>
      <c r="DBR15" s="37"/>
      <c r="DBS15" s="38"/>
      <c r="DBT15" s="37"/>
      <c r="DBU15" s="37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7"/>
      <c r="DCI15" s="25"/>
      <c r="DCJ15" s="35"/>
      <c r="DCK15" s="35"/>
      <c r="DCL15" s="35"/>
      <c r="DCM15" s="36"/>
      <c r="DCN15" s="36"/>
      <c r="DCO15" s="36"/>
      <c r="DCP15" s="36"/>
      <c r="DCQ15" s="36"/>
      <c r="DCR15" s="36"/>
      <c r="DCS15" s="37"/>
      <c r="DCT15" s="38"/>
      <c r="DCU15" s="38"/>
      <c r="DCV15" s="204"/>
      <c r="DCW15" s="37"/>
      <c r="DCX15" s="38"/>
      <c r="DCY15" s="37"/>
      <c r="DCZ15" s="37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7"/>
      <c r="DDN15" s="25"/>
      <c r="DDO15" s="35"/>
      <c r="DDP15" s="35"/>
      <c r="DDQ15" s="35"/>
      <c r="DDR15" s="36"/>
      <c r="DDS15" s="36"/>
      <c r="DDT15" s="36"/>
      <c r="DDU15" s="36"/>
      <c r="DDV15" s="36"/>
      <c r="DDW15" s="36"/>
      <c r="DDX15" s="37"/>
      <c r="DDY15" s="38"/>
      <c r="DDZ15" s="38"/>
      <c r="DEA15" s="204"/>
      <c r="DEB15" s="37"/>
      <c r="DEC15" s="38"/>
      <c r="DED15" s="37"/>
      <c r="DEE15" s="37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7"/>
      <c r="DES15" s="25"/>
      <c r="DET15" s="35"/>
      <c r="DEU15" s="35"/>
      <c r="DEV15" s="35"/>
      <c r="DEW15" s="36"/>
      <c r="DEX15" s="36"/>
      <c r="DEY15" s="36"/>
      <c r="DEZ15" s="36"/>
      <c r="DFA15" s="36"/>
      <c r="DFB15" s="36"/>
      <c r="DFC15" s="37"/>
      <c r="DFD15" s="38"/>
      <c r="DFE15" s="38"/>
      <c r="DFF15" s="204"/>
      <c r="DFG15" s="37"/>
      <c r="DFH15" s="38"/>
      <c r="DFI15" s="37"/>
      <c r="DFJ15" s="37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7"/>
      <c r="DFX15" s="25"/>
      <c r="DFY15" s="35"/>
      <c r="DFZ15" s="35"/>
      <c r="DGA15" s="35"/>
      <c r="DGB15" s="36"/>
      <c r="DGC15" s="36"/>
      <c r="DGD15" s="36"/>
      <c r="DGE15" s="36"/>
      <c r="DGF15" s="36"/>
      <c r="DGG15" s="36"/>
      <c r="DGH15" s="37"/>
      <c r="DGI15" s="38"/>
      <c r="DGJ15" s="38"/>
      <c r="DGK15" s="204"/>
      <c r="DGL15" s="37"/>
      <c r="DGM15" s="38"/>
      <c r="DGN15" s="37"/>
      <c r="DGO15" s="37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7"/>
      <c r="DHC15" s="25"/>
      <c r="DHD15" s="35"/>
      <c r="DHE15" s="35"/>
      <c r="DHF15" s="35"/>
      <c r="DHG15" s="36"/>
      <c r="DHH15" s="36"/>
      <c r="DHI15" s="36"/>
      <c r="DHJ15" s="36"/>
      <c r="DHK15" s="36"/>
      <c r="DHL15" s="36"/>
      <c r="DHM15" s="37"/>
      <c r="DHN15" s="38"/>
      <c r="DHO15" s="38"/>
      <c r="DHP15" s="204"/>
      <c r="DHQ15" s="37"/>
      <c r="DHR15" s="38"/>
      <c r="DHS15" s="37"/>
      <c r="DHT15" s="37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7"/>
      <c r="DIH15" s="25"/>
      <c r="DII15" s="35"/>
      <c r="DIJ15" s="35"/>
      <c r="DIK15" s="35"/>
      <c r="DIL15" s="36"/>
      <c r="DIM15" s="36"/>
      <c r="DIN15" s="36"/>
      <c r="DIO15" s="36"/>
      <c r="DIP15" s="36"/>
      <c r="DIQ15" s="36"/>
      <c r="DIR15" s="37"/>
      <c r="DIS15" s="38"/>
      <c r="DIT15" s="38"/>
      <c r="DIU15" s="204"/>
      <c r="DIV15" s="37"/>
      <c r="DIW15" s="38"/>
      <c r="DIX15" s="37"/>
      <c r="DIY15" s="37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7"/>
      <c r="DJM15" s="25"/>
      <c r="DJN15" s="35"/>
      <c r="DJO15" s="35"/>
      <c r="DJP15" s="35"/>
      <c r="DJQ15" s="36"/>
      <c r="DJR15" s="36"/>
      <c r="DJS15" s="36"/>
      <c r="DJT15" s="36"/>
      <c r="DJU15" s="36"/>
      <c r="DJV15" s="36"/>
      <c r="DJW15" s="37"/>
      <c r="DJX15" s="38"/>
      <c r="DJY15" s="38"/>
      <c r="DJZ15" s="204"/>
      <c r="DKA15" s="37"/>
      <c r="DKB15" s="38"/>
      <c r="DKC15" s="37"/>
      <c r="DKD15" s="37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7"/>
      <c r="DKR15" s="25"/>
      <c r="DKS15" s="35"/>
      <c r="DKT15" s="35"/>
      <c r="DKU15" s="35"/>
      <c r="DKV15" s="36"/>
      <c r="DKW15" s="36"/>
      <c r="DKX15" s="36"/>
      <c r="DKY15" s="36"/>
      <c r="DKZ15" s="36"/>
      <c r="DLA15" s="36"/>
      <c r="DLB15" s="37"/>
      <c r="DLC15" s="38"/>
      <c r="DLD15" s="38"/>
      <c r="DLE15" s="204"/>
      <c r="DLF15" s="37"/>
      <c r="DLG15" s="38"/>
      <c r="DLH15" s="37"/>
      <c r="DLI15" s="37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7"/>
      <c r="DLW15" s="25"/>
      <c r="DLX15" s="35"/>
      <c r="DLY15" s="35"/>
      <c r="DLZ15" s="35"/>
      <c r="DMA15" s="36"/>
      <c r="DMB15" s="36"/>
      <c r="DMC15" s="36"/>
      <c r="DMD15" s="36"/>
      <c r="DME15" s="36"/>
      <c r="DMF15" s="36"/>
      <c r="DMG15" s="37"/>
      <c r="DMH15" s="38"/>
      <c r="DMI15" s="38"/>
      <c r="DMJ15" s="204"/>
      <c r="DMK15" s="37"/>
      <c r="DML15" s="38"/>
      <c r="DMM15" s="37"/>
      <c r="DMN15" s="37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7"/>
      <c r="DNB15" s="25"/>
      <c r="DNC15" s="35"/>
      <c r="DND15" s="35"/>
      <c r="DNE15" s="35"/>
      <c r="DNF15" s="36"/>
      <c r="DNG15" s="36"/>
      <c r="DNH15" s="36"/>
      <c r="DNI15" s="36"/>
      <c r="DNJ15" s="36"/>
      <c r="DNK15" s="36"/>
      <c r="DNL15" s="37"/>
      <c r="DNM15" s="38"/>
      <c r="DNN15" s="38"/>
      <c r="DNO15" s="204"/>
      <c r="DNP15" s="37"/>
      <c r="DNQ15" s="38"/>
      <c r="DNR15" s="37"/>
      <c r="DNS15" s="37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7"/>
      <c r="DOG15" s="25"/>
      <c r="DOH15" s="35"/>
      <c r="DOI15" s="35"/>
      <c r="DOJ15" s="35"/>
      <c r="DOK15" s="36"/>
      <c r="DOL15" s="36"/>
      <c r="DOM15" s="36"/>
      <c r="DON15" s="36"/>
      <c r="DOO15" s="36"/>
      <c r="DOP15" s="36"/>
      <c r="DOQ15" s="37"/>
      <c r="DOR15" s="38"/>
      <c r="DOS15" s="38"/>
      <c r="DOT15" s="204"/>
      <c r="DOU15" s="37"/>
      <c r="DOV15" s="38"/>
      <c r="DOW15" s="37"/>
      <c r="DOX15" s="37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7"/>
      <c r="DPL15" s="25"/>
      <c r="DPM15" s="35"/>
      <c r="DPN15" s="35"/>
      <c r="DPO15" s="35"/>
      <c r="DPP15" s="36"/>
      <c r="DPQ15" s="36"/>
      <c r="DPR15" s="36"/>
      <c r="DPS15" s="36"/>
      <c r="DPT15" s="36"/>
      <c r="DPU15" s="36"/>
      <c r="DPV15" s="37"/>
      <c r="DPW15" s="38"/>
      <c r="DPX15" s="38"/>
      <c r="DPY15" s="204"/>
      <c r="DPZ15" s="37"/>
      <c r="DQA15" s="38"/>
      <c r="DQB15" s="37"/>
      <c r="DQC15" s="37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7"/>
      <c r="DQQ15" s="25"/>
      <c r="DQR15" s="35"/>
      <c r="DQS15" s="35"/>
      <c r="DQT15" s="35"/>
      <c r="DQU15" s="36"/>
      <c r="DQV15" s="36"/>
      <c r="DQW15" s="36"/>
      <c r="DQX15" s="36"/>
      <c r="DQY15" s="36"/>
      <c r="DQZ15" s="36"/>
      <c r="DRA15" s="37"/>
      <c r="DRB15" s="38"/>
      <c r="DRC15" s="38"/>
      <c r="DRD15" s="204"/>
      <c r="DRE15" s="37"/>
      <c r="DRF15" s="38"/>
      <c r="DRG15" s="37"/>
      <c r="DRH15" s="37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7"/>
      <c r="DRV15" s="25"/>
      <c r="DRW15" s="35"/>
      <c r="DRX15" s="35"/>
      <c r="DRY15" s="35"/>
      <c r="DRZ15" s="36"/>
      <c r="DSA15" s="36"/>
      <c r="DSB15" s="36"/>
      <c r="DSC15" s="36"/>
      <c r="DSD15" s="36"/>
      <c r="DSE15" s="36"/>
      <c r="DSF15" s="37"/>
      <c r="DSG15" s="38"/>
      <c r="DSH15" s="38"/>
      <c r="DSI15" s="204"/>
      <c r="DSJ15" s="37"/>
      <c r="DSK15" s="38"/>
      <c r="DSL15" s="37"/>
      <c r="DSM15" s="37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7"/>
      <c r="DTA15" s="25"/>
      <c r="DTB15" s="35"/>
      <c r="DTC15" s="35"/>
      <c r="DTD15" s="35"/>
      <c r="DTE15" s="36"/>
      <c r="DTF15" s="36"/>
      <c r="DTG15" s="36"/>
      <c r="DTH15" s="36"/>
      <c r="DTI15" s="36"/>
      <c r="DTJ15" s="36"/>
      <c r="DTK15" s="37"/>
      <c r="DTL15" s="38"/>
      <c r="DTM15" s="38"/>
      <c r="DTN15" s="204"/>
      <c r="DTO15" s="37"/>
      <c r="DTP15" s="38"/>
      <c r="DTQ15" s="37"/>
      <c r="DTR15" s="37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7"/>
      <c r="DUF15" s="25"/>
      <c r="DUG15" s="35"/>
      <c r="DUH15" s="35"/>
      <c r="DUI15" s="35"/>
      <c r="DUJ15" s="36"/>
      <c r="DUK15" s="36"/>
      <c r="DUL15" s="36"/>
      <c r="DUM15" s="36"/>
      <c r="DUN15" s="36"/>
      <c r="DUO15" s="36"/>
      <c r="DUP15" s="37"/>
      <c r="DUQ15" s="38"/>
      <c r="DUR15" s="38"/>
      <c r="DUS15" s="204"/>
      <c r="DUT15" s="37"/>
      <c r="DUU15" s="38"/>
      <c r="DUV15" s="37"/>
      <c r="DUW15" s="37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7"/>
      <c r="DVK15" s="25"/>
      <c r="DVL15" s="35"/>
      <c r="DVM15" s="35"/>
      <c r="DVN15" s="35"/>
      <c r="DVO15" s="36"/>
      <c r="DVP15" s="36"/>
      <c r="DVQ15" s="36"/>
      <c r="DVR15" s="36"/>
      <c r="DVS15" s="36"/>
      <c r="DVT15" s="36"/>
      <c r="DVU15" s="37"/>
      <c r="DVV15" s="38"/>
      <c r="DVW15" s="38"/>
      <c r="DVX15" s="204"/>
      <c r="DVY15" s="37"/>
      <c r="DVZ15" s="38"/>
      <c r="DWA15" s="37"/>
      <c r="DWB15" s="37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7"/>
      <c r="DWP15" s="25"/>
      <c r="DWQ15" s="35"/>
      <c r="DWR15" s="35"/>
      <c r="DWS15" s="35"/>
      <c r="DWT15" s="36"/>
      <c r="DWU15" s="36"/>
      <c r="DWV15" s="36"/>
      <c r="DWW15" s="36"/>
      <c r="DWX15" s="36"/>
      <c r="DWY15" s="36"/>
      <c r="DWZ15" s="37"/>
      <c r="DXA15" s="38"/>
      <c r="DXB15" s="38"/>
      <c r="DXC15" s="204"/>
      <c r="DXD15" s="37"/>
      <c r="DXE15" s="38"/>
      <c r="DXF15" s="37"/>
      <c r="DXG15" s="37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7"/>
      <c r="DXU15" s="25"/>
      <c r="DXV15" s="35"/>
      <c r="DXW15" s="35"/>
      <c r="DXX15" s="35"/>
      <c r="DXY15" s="36"/>
      <c r="DXZ15" s="36"/>
      <c r="DYA15" s="36"/>
      <c r="DYB15" s="36"/>
      <c r="DYC15" s="36"/>
      <c r="DYD15" s="36"/>
      <c r="DYE15" s="37"/>
      <c r="DYF15" s="38"/>
      <c r="DYG15" s="38"/>
      <c r="DYH15" s="204"/>
      <c r="DYI15" s="37"/>
      <c r="DYJ15" s="38"/>
      <c r="DYK15" s="37"/>
      <c r="DYL15" s="37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7"/>
      <c r="DYZ15" s="25"/>
      <c r="DZA15" s="35"/>
      <c r="DZB15" s="35"/>
      <c r="DZC15" s="35"/>
      <c r="DZD15" s="36"/>
      <c r="DZE15" s="36"/>
      <c r="DZF15" s="36"/>
      <c r="DZG15" s="36"/>
      <c r="DZH15" s="36"/>
      <c r="DZI15" s="36"/>
      <c r="DZJ15" s="37"/>
      <c r="DZK15" s="38"/>
      <c r="DZL15" s="38"/>
      <c r="DZM15" s="204"/>
      <c r="DZN15" s="37"/>
      <c r="DZO15" s="38"/>
      <c r="DZP15" s="37"/>
      <c r="DZQ15" s="37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7"/>
      <c r="EAE15" s="25"/>
      <c r="EAF15" s="35"/>
      <c r="EAG15" s="35"/>
      <c r="EAH15" s="35"/>
      <c r="EAI15" s="36"/>
      <c r="EAJ15" s="36"/>
      <c r="EAK15" s="36"/>
      <c r="EAL15" s="36"/>
      <c r="EAM15" s="36"/>
      <c r="EAN15" s="36"/>
      <c r="EAO15" s="37"/>
      <c r="EAP15" s="38"/>
      <c r="EAQ15" s="38"/>
      <c r="EAR15" s="204"/>
      <c r="EAS15" s="37"/>
      <c r="EAT15" s="38"/>
      <c r="EAU15" s="37"/>
      <c r="EAV15" s="37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7"/>
      <c r="EBJ15" s="25"/>
      <c r="EBK15" s="35"/>
      <c r="EBL15" s="35"/>
      <c r="EBM15" s="35"/>
      <c r="EBN15" s="36"/>
      <c r="EBO15" s="36"/>
      <c r="EBP15" s="36"/>
      <c r="EBQ15" s="36"/>
      <c r="EBR15" s="36"/>
      <c r="EBS15" s="36"/>
      <c r="EBT15" s="37"/>
      <c r="EBU15" s="38"/>
      <c r="EBV15" s="38"/>
      <c r="EBW15" s="204"/>
      <c r="EBX15" s="37"/>
      <c r="EBY15" s="38"/>
      <c r="EBZ15" s="37"/>
      <c r="ECA15" s="37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7"/>
      <c r="ECO15" s="25"/>
      <c r="ECP15" s="35"/>
      <c r="ECQ15" s="35"/>
      <c r="ECR15" s="35"/>
      <c r="ECS15" s="36"/>
      <c r="ECT15" s="36"/>
      <c r="ECU15" s="36"/>
      <c r="ECV15" s="36"/>
      <c r="ECW15" s="36"/>
      <c r="ECX15" s="36"/>
      <c r="ECY15" s="37"/>
      <c r="ECZ15" s="38"/>
      <c r="EDA15" s="38"/>
      <c r="EDB15" s="204"/>
      <c r="EDC15" s="37"/>
      <c r="EDD15" s="38"/>
      <c r="EDE15" s="37"/>
      <c r="EDF15" s="37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7"/>
      <c r="EDT15" s="25"/>
      <c r="EDU15" s="35"/>
      <c r="EDV15" s="35"/>
      <c r="EDW15" s="35"/>
      <c r="EDX15" s="36"/>
      <c r="EDY15" s="36"/>
      <c r="EDZ15" s="36"/>
      <c r="EEA15" s="36"/>
      <c r="EEB15" s="36"/>
      <c r="EEC15" s="36"/>
      <c r="EED15" s="37"/>
      <c r="EEE15" s="38"/>
      <c r="EEF15" s="38"/>
      <c r="EEG15" s="204"/>
      <c r="EEH15" s="37"/>
      <c r="EEI15" s="38"/>
      <c r="EEJ15" s="37"/>
      <c r="EEK15" s="37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7"/>
      <c r="EEY15" s="25"/>
      <c r="EEZ15" s="35"/>
      <c r="EFA15" s="35"/>
      <c r="EFB15" s="35"/>
      <c r="EFC15" s="36"/>
      <c r="EFD15" s="36"/>
      <c r="EFE15" s="36"/>
      <c r="EFF15" s="36"/>
      <c r="EFG15" s="36"/>
      <c r="EFH15" s="36"/>
      <c r="EFI15" s="37"/>
      <c r="EFJ15" s="38"/>
      <c r="EFK15" s="38"/>
      <c r="EFL15" s="204"/>
      <c r="EFM15" s="37"/>
      <c r="EFN15" s="38"/>
      <c r="EFO15" s="37"/>
      <c r="EFP15" s="37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7"/>
      <c r="EGD15" s="25"/>
      <c r="EGE15" s="35"/>
      <c r="EGF15" s="35"/>
      <c r="EGG15" s="35"/>
      <c r="EGH15" s="36"/>
      <c r="EGI15" s="36"/>
      <c r="EGJ15" s="36"/>
      <c r="EGK15" s="36"/>
      <c r="EGL15" s="36"/>
      <c r="EGM15" s="36"/>
      <c r="EGN15" s="37"/>
      <c r="EGO15" s="38"/>
      <c r="EGP15" s="38"/>
      <c r="EGQ15" s="204"/>
      <c r="EGR15" s="37"/>
      <c r="EGS15" s="38"/>
      <c r="EGT15" s="37"/>
      <c r="EGU15" s="37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7"/>
      <c r="EHI15" s="25"/>
      <c r="EHJ15" s="35"/>
      <c r="EHK15" s="35"/>
      <c r="EHL15" s="35"/>
      <c r="EHM15" s="36"/>
      <c r="EHN15" s="36"/>
      <c r="EHO15" s="36"/>
      <c r="EHP15" s="36"/>
      <c r="EHQ15" s="36"/>
      <c r="EHR15" s="36"/>
      <c r="EHS15" s="37"/>
      <c r="EHT15" s="38"/>
      <c r="EHU15" s="38"/>
      <c r="EHV15" s="204"/>
      <c r="EHW15" s="37"/>
      <c r="EHX15" s="38"/>
      <c r="EHY15" s="37"/>
      <c r="EHZ15" s="37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7"/>
      <c r="EIN15" s="25"/>
      <c r="EIO15" s="35"/>
      <c r="EIP15" s="35"/>
      <c r="EIQ15" s="35"/>
      <c r="EIR15" s="36"/>
      <c r="EIS15" s="36"/>
      <c r="EIT15" s="36"/>
      <c r="EIU15" s="36"/>
      <c r="EIV15" s="36"/>
      <c r="EIW15" s="36"/>
      <c r="EIX15" s="37"/>
      <c r="EIY15" s="38"/>
      <c r="EIZ15" s="38"/>
      <c r="EJA15" s="204"/>
      <c r="EJB15" s="37"/>
      <c r="EJC15" s="38"/>
      <c r="EJD15" s="37"/>
      <c r="EJE15" s="37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7"/>
      <c r="EJS15" s="25"/>
      <c r="EJT15" s="35"/>
      <c r="EJU15" s="35"/>
      <c r="EJV15" s="35"/>
      <c r="EJW15" s="36"/>
      <c r="EJX15" s="36"/>
      <c r="EJY15" s="36"/>
      <c r="EJZ15" s="36"/>
      <c r="EKA15" s="36"/>
      <c r="EKB15" s="36"/>
      <c r="EKC15" s="37"/>
      <c r="EKD15" s="38"/>
      <c r="EKE15" s="38"/>
      <c r="EKF15" s="204"/>
      <c r="EKG15" s="37"/>
      <c r="EKH15" s="38"/>
      <c r="EKI15" s="37"/>
      <c r="EKJ15" s="37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7"/>
      <c r="EKX15" s="25"/>
      <c r="EKY15" s="35"/>
      <c r="EKZ15" s="35"/>
      <c r="ELA15" s="35"/>
      <c r="ELB15" s="36"/>
      <c r="ELC15" s="36"/>
      <c r="ELD15" s="36"/>
      <c r="ELE15" s="36"/>
      <c r="ELF15" s="36"/>
      <c r="ELG15" s="36"/>
      <c r="ELH15" s="37"/>
      <c r="ELI15" s="38"/>
      <c r="ELJ15" s="38"/>
      <c r="ELK15" s="204"/>
      <c r="ELL15" s="37"/>
      <c r="ELM15" s="38"/>
      <c r="ELN15" s="37"/>
      <c r="ELO15" s="37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7"/>
      <c r="EMC15" s="25"/>
      <c r="EMD15" s="35"/>
      <c r="EME15" s="35"/>
      <c r="EMF15" s="35"/>
      <c r="EMG15" s="36"/>
      <c r="EMH15" s="36"/>
      <c r="EMI15" s="36"/>
      <c r="EMJ15" s="36"/>
      <c r="EMK15" s="36"/>
      <c r="EML15" s="36"/>
      <c r="EMM15" s="37"/>
      <c r="EMN15" s="38"/>
      <c r="EMO15" s="38"/>
      <c r="EMP15" s="204"/>
      <c r="EMQ15" s="37"/>
      <c r="EMR15" s="38"/>
      <c r="EMS15" s="37"/>
      <c r="EMT15" s="37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7"/>
      <c r="ENH15" s="25"/>
      <c r="ENI15" s="35"/>
      <c r="ENJ15" s="35"/>
      <c r="ENK15" s="35"/>
      <c r="ENL15" s="36"/>
      <c r="ENM15" s="36"/>
      <c r="ENN15" s="36"/>
      <c r="ENO15" s="36"/>
      <c r="ENP15" s="36"/>
      <c r="ENQ15" s="36"/>
      <c r="ENR15" s="37"/>
      <c r="ENS15" s="38"/>
      <c r="ENT15" s="38"/>
      <c r="ENU15" s="204"/>
      <c r="ENV15" s="37"/>
      <c r="ENW15" s="38"/>
      <c r="ENX15" s="37"/>
      <c r="ENY15" s="37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7"/>
      <c r="EOM15" s="25"/>
      <c r="EON15" s="35"/>
      <c r="EOO15" s="35"/>
      <c r="EOP15" s="35"/>
      <c r="EOQ15" s="36"/>
      <c r="EOR15" s="36"/>
      <c r="EOS15" s="36"/>
      <c r="EOT15" s="36"/>
      <c r="EOU15" s="36"/>
      <c r="EOV15" s="36"/>
      <c r="EOW15" s="37"/>
      <c r="EOX15" s="38"/>
      <c r="EOY15" s="38"/>
      <c r="EOZ15" s="204"/>
      <c r="EPA15" s="37"/>
      <c r="EPB15" s="38"/>
      <c r="EPC15" s="37"/>
      <c r="EPD15" s="37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7"/>
      <c r="EPR15" s="25"/>
      <c r="EPS15" s="35"/>
      <c r="EPT15" s="35"/>
      <c r="EPU15" s="35"/>
      <c r="EPV15" s="36"/>
      <c r="EPW15" s="36"/>
      <c r="EPX15" s="36"/>
      <c r="EPY15" s="36"/>
      <c r="EPZ15" s="36"/>
      <c r="EQA15" s="36"/>
      <c r="EQB15" s="37"/>
      <c r="EQC15" s="38"/>
      <c r="EQD15" s="38"/>
      <c r="EQE15" s="204"/>
      <c r="EQF15" s="37"/>
      <c r="EQG15" s="38"/>
      <c r="EQH15" s="37"/>
      <c r="EQI15" s="37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7"/>
      <c r="EQW15" s="25"/>
      <c r="EQX15" s="35"/>
      <c r="EQY15" s="35"/>
      <c r="EQZ15" s="35"/>
      <c r="ERA15" s="36"/>
      <c r="ERB15" s="36"/>
      <c r="ERC15" s="36"/>
      <c r="ERD15" s="36"/>
      <c r="ERE15" s="36"/>
      <c r="ERF15" s="36"/>
      <c r="ERG15" s="37"/>
      <c r="ERH15" s="38"/>
      <c r="ERI15" s="38"/>
      <c r="ERJ15" s="204"/>
      <c r="ERK15" s="37"/>
      <c r="ERL15" s="38"/>
      <c r="ERM15" s="37"/>
      <c r="ERN15" s="37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7"/>
      <c r="ESB15" s="25"/>
      <c r="ESC15" s="35"/>
      <c r="ESD15" s="35"/>
      <c r="ESE15" s="35"/>
      <c r="ESF15" s="36"/>
      <c r="ESG15" s="36"/>
      <c r="ESH15" s="36"/>
      <c r="ESI15" s="36"/>
      <c r="ESJ15" s="36"/>
      <c r="ESK15" s="36"/>
      <c r="ESL15" s="37"/>
      <c r="ESM15" s="38"/>
      <c r="ESN15" s="38"/>
      <c r="ESO15" s="204"/>
      <c r="ESP15" s="37"/>
      <c r="ESQ15" s="38"/>
      <c r="ESR15" s="37"/>
      <c r="ESS15" s="37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7"/>
      <c r="ETG15" s="25"/>
      <c r="ETH15" s="35"/>
      <c r="ETI15" s="35"/>
      <c r="ETJ15" s="35"/>
      <c r="ETK15" s="36"/>
      <c r="ETL15" s="36"/>
      <c r="ETM15" s="36"/>
      <c r="ETN15" s="36"/>
      <c r="ETO15" s="36"/>
      <c r="ETP15" s="36"/>
      <c r="ETQ15" s="37"/>
      <c r="ETR15" s="38"/>
      <c r="ETS15" s="38"/>
      <c r="ETT15" s="204"/>
      <c r="ETU15" s="37"/>
      <c r="ETV15" s="38"/>
      <c r="ETW15" s="37"/>
      <c r="ETX15" s="37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7"/>
      <c r="EUL15" s="25"/>
      <c r="EUM15" s="35"/>
      <c r="EUN15" s="35"/>
      <c r="EUO15" s="35"/>
      <c r="EUP15" s="36"/>
      <c r="EUQ15" s="36"/>
      <c r="EUR15" s="36"/>
      <c r="EUS15" s="36"/>
      <c r="EUT15" s="36"/>
      <c r="EUU15" s="36"/>
      <c r="EUV15" s="37"/>
      <c r="EUW15" s="38"/>
      <c r="EUX15" s="38"/>
      <c r="EUY15" s="204"/>
      <c r="EUZ15" s="37"/>
      <c r="EVA15" s="38"/>
      <c r="EVB15" s="37"/>
      <c r="EVC15" s="37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7"/>
      <c r="EVQ15" s="25"/>
      <c r="EVR15" s="35"/>
      <c r="EVS15" s="35"/>
      <c r="EVT15" s="35"/>
      <c r="EVU15" s="36"/>
      <c r="EVV15" s="36"/>
      <c r="EVW15" s="36"/>
      <c r="EVX15" s="36"/>
      <c r="EVY15" s="36"/>
      <c r="EVZ15" s="36"/>
      <c r="EWA15" s="37"/>
      <c r="EWB15" s="38"/>
      <c r="EWC15" s="38"/>
      <c r="EWD15" s="204"/>
      <c r="EWE15" s="37"/>
      <c r="EWF15" s="38"/>
      <c r="EWG15" s="37"/>
      <c r="EWH15" s="37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7"/>
      <c r="EWV15" s="25"/>
      <c r="EWW15" s="35"/>
      <c r="EWX15" s="35"/>
      <c r="EWY15" s="35"/>
      <c r="EWZ15" s="36"/>
      <c r="EXA15" s="36"/>
      <c r="EXB15" s="36"/>
      <c r="EXC15" s="36"/>
      <c r="EXD15" s="36"/>
      <c r="EXE15" s="36"/>
      <c r="EXF15" s="37"/>
      <c r="EXG15" s="38"/>
      <c r="EXH15" s="38"/>
      <c r="EXI15" s="204"/>
      <c r="EXJ15" s="37"/>
      <c r="EXK15" s="38"/>
      <c r="EXL15" s="37"/>
      <c r="EXM15" s="37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7"/>
      <c r="EYA15" s="25"/>
      <c r="EYB15" s="35"/>
      <c r="EYC15" s="35"/>
      <c r="EYD15" s="35"/>
      <c r="EYE15" s="36"/>
      <c r="EYF15" s="36"/>
      <c r="EYG15" s="36"/>
      <c r="EYH15" s="36"/>
      <c r="EYI15" s="36"/>
      <c r="EYJ15" s="36"/>
      <c r="EYK15" s="37"/>
      <c r="EYL15" s="38"/>
      <c r="EYM15" s="38"/>
      <c r="EYN15" s="204"/>
      <c r="EYO15" s="37"/>
      <c r="EYP15" s="38"/>
      <c r="EYQ15" s="37"/>
      <c r="EYR15" s="37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7"/>
      <c r="EZF15" s="25"/>
      <c r="EZG15" s="35"/>
      <c r="EZH15" s="35"/>
      <c r="EZI15" s="35"/>
      <c r="EZJ15" s="36"/>
      <c r="EZK15" s="36"/>
      <c r="EZL15" s="36"/>
      <c r="EZM15" s="36"/>
      <c r="EZN15" s="36"/>
      <c r="EZO15" s="36"/>
      <c r="EZP15" s="37"/>
      <c r="EZQ15" s="38"/>
      <c r="EZR15" s="38"/>
      <c r="EZS15" s="204"/>
      <c r="EZT15" s="37"/>
      <c r="EZU15" s="38"/>
      <c r="EZV15" s="37"/>
      <c r="EZW15" s="37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7"/>
      <c r="FAK15" s="25"/>
      <c r="FAL15" s="35"/>
      <c r="FAM15" s="35"/>
      <c r="FAN15" s="35"/>
      <c r="FAO15" s="36"/>
      <c r="FAP15" s="36"/>
      <c r="FAQ15" s="36"/>
      <c r="FAR15" s="36"/>
      <c r="FAS15" s="36"/>
      <c r="FAT15" s="36"/>
      <c r="FAU15" s="37"/>
      <c r="FAV15" s="38"/>
      <c r="FAW15" s="38"/>
      <c r="FAX15" s="204"/>
      <c r="FAY15" s="37"/>
      <c r="FAZ15" s="38"/>
      <c r="FBA15" s="37"/>
      <c r="FBB15" s="37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7"/>
      <c r="FBP15" s="25"/>
      <c r="FBQ15" s="35"/>
      <c r="FBR15" s="35"/>
      <c r="FBS15" s="35"/>
      <c r="FBT15" s="36"/>
      <c r="FBU15" s="36"/>
      <c r="FBV15" s="36"/>
      <c r="FBW15" s="36"/>
      <c r="FBX15" s="36"/>
      <c r="FBY15" s="36"/>
      <c r="FBZ15" s="37"/>
      <c r="FCA15" s="38"/>
      <c r="FCB15" s="38"/>
      <c r="FCC15" s="204"/>
      <c r="FCD15" s="37"/>
      <c r="FCE15" s="38"/>
      <c r="FCF15" s="37"/>
      <c r="FCG15" s="37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7"/>
      <c r="FCU15" s="25"/>
      <c r="FCV15" s="35"/>
      <c r="FCW15" s="35"/>
      <c r="FCX15" s="35"/>
      <c r="FCY15" s="36"/>
      <c r="FCZ15" s="36"/>
      <c r="FDA15" s="36"/>
      <c r="FDB15" s="36"/>
      <c r="FDC15" s="36"/>
      <c r="FDD15" s="36"/>
      <c r="FDE15" s="37"/>
      <c r="FDF15" s="38"/>
      <c r="FDG15" s="38"/>
      <c r="FDH15" s="204"/>
      <c r="FDI15" s="37"/>
      <c r="FDJ15" s="38"/>
      <c r="FDK15" s="37"/>
      <c r="FDL15" s="37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7"/>
      <c r="FDZ15" s="25"/>
      <c r="FEA15" s="35"/>
      <c r="FEB15" s="35"/>
      <c r="FEC15" s="35"/>
      <c r="FED15" s="36"/>
      <c r="FEE15" s="36"/>
      <c r="FEF15" s="36"/>
      <c r="FEG15" s="36"/>
      <c r="FEH15" s="36"/>
      <c r="FEI15" s="36"/>
      <c r="FEJ15" s="37"/>
      <c r="FEK15" s="38"/>
      <c r="FEL15" s="38"/>
      <c r="FEM15" s="204"/>
      <c r="FEN15" s="37"/>
      <c r="FEO15" s="38"/>
      <c r="FEP15" s="37"/>
      <c r="FEQ15" s="37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7"/>
      <c r="FFE15" s="25"/>
      <c r="FFF15" s="35"/>
      <c r="FFG15" s="35"/>
      <c r="FFH15" s="35"/>
      <c r="FFI15" s="36"/>
      <c r="FFJ15" s="36"/>
      <c r="FFK15" s="36"/>
      <c r="FFL15" s="36"/>
      <c r="FFM15" s="36"/>
      <c r="FFN15" s="36"/>
      <c r="FFO15" s="37"/>
      <c r="FFP15" s="38"/>
      <c r="FFQ15" s="38"/>
      <c r="FFR15" s="204"/>
      <c r="FFS15" s="37"/>
      <c r="FFT15" s="38"/>
      <c r="FFU15" s="37"/>
      <c r="FFV15" s="37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7"/>
      <c r="FGJ15" s="25"/>
      <c r="FGK15" s="35"/>
      <c r="FGL15" s="35"/>
      <c r="FGM15" s="35"/>
      <c r="FGN15" s="36"/>
      <c r="FGO15" s="36"/>
      <c r="FGP15" s="36"/>
      <c r="FGQ15" s="36"/>
      <c r="FGR15" s="36"/>
      <c r="FGS15" s="36"/>
      <c r="FGT15" s="37"/>
      <c r="FGU15" s="38"/>
      <c r="FGV15" s="38"/>
      <c r="FGW15" s="204"/>
      <c r="FGX15" s="37"/>
      <c r="FGY15" s="38"/>
      <c r="FGZ15" s="37"/>
      <c r="FHA15" s="37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7"/>
      <c r="FHO15" s="25"/>
      <c r="FHP15" s="35"/>
      <c r="FHQ15" s="35"/>
      <c r="FHR15" s="35"/>
      <c r="FHS15" s="36"/>
      <c r="FHT15" s="36"/>
      <c r="FHU15" s="36"/>
      <c r="FHV15" s="36"/>
      <c r="FHW15" s="36"/>
      <c r="FHX15" s="36"/>
      <c r="FHY15" s="37"/>
      <c r="FHZ15" s="38"/>
      <c r="FIA15" s="38"/>
      <c r="FIB15" s="204"/>
      <c r="FIC15" s="37"/>
      <c r="FID15" s="38"/>
      <c r="FIE15" s="37"/>
      <c r="FIF15" s="37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7"/>
      <c r="FIT15" s="25"/>
      <c r="FIU15" s="35"/>
      <c r="FIV15" s="35"/>
      <c r="FIW15" s="35"/>
      <c r="FIX15" s="36"/>
      <c r="FIY15" s="36"/>
      <c r="FIZ15" s="36"/>
      <c r="FJA15" s="36"/>
      <c r="FJB15" s="36"/>
      <c r="FJC15" s="36"/>
      <c r="FJD15" s="37"/>
      <c r="FJE15" s="38"/>
      <c r="FJF15" s="38"/>
      <c r="FJG15" s="204"/>
      <c r="FJH15" s="37"/>
      <c r="FJI15" s="38"/>
      <c r="FJJ15" s="37"/>
      <c r="FJK15" s="37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7"/>
      <c r="FJY15" s="25"/>
      <c r="FJZ15" s="35"/>
      <c r="FKA15" s="35"/>
      <c r="FKB15" s="35"/>
      <c r="FKC15" s="36"/>
      <c r="FKD15" s="36"/>
      <c r="FKE15" s="36"/>
      <c r="FKF15" s="36"/>
      <c r="FKG15" s="36"/>
      <c r="FKH15" s="36"/>
      <c r="FKI15" s="37"/>
      <c r="FKJ15" s="38"/>
      <c r="FKK15" s="38"/>
      <c r="FKL15" s="204"/>
      <c r="FKM15" s="37"/>
      <c r="FKN15" s="38"/>
      <c r="FKO15" s="37"/>
      <c r="FKP15" s="37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7"/>
      <c r="FLD15" s="25"/>
      <c r="FLE15" s="35"/>
      <c r="FLF15" s="35"/>
      <c r="FLG15" s="35"/>
      <c r="FLH15" s="36"/>
      <c r="FLI15" s="36"/>
      <c r="FLJ15" s="36"/>
      <c r="FLK15" s="36"/>
      <c r="FLL15" s="36"/>
      <c r="FLM15" s="36"/>
      <c r="FLN15" s="37"/>
      <c r="FLO15" s="38"/>
      <c r="FLP15" s="38"/>
      <c r="FLQ15" s="204"/>
      <c r="FLR15" s="37"/>
      <c r="FLS15" s="38"/>
      <c r="FLT15" s="37"/>
      <c r="FLU15" s="37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7"/>
      <c r="FMI15" s="25"/>
      <c r="FMJ15" s="35"/>
      <c r="FMK15" s="35"/>
      <c r="FML15" s="35"/>
      <c r="FMM15" s="36"/>
      <c r="FMN15" s="36"/>
      <c r="FMO15" s="36"/>
      <c r="FMP15" s="36"/>
      <c r="FMQ15" s="36"/>
      <c r="FMR15" s="36"/>
      <c r="FMS15" s="37"/>
      <c r="FMT15" s="38"/>
      <c r="FMU15" s="38"/>
      <c r="FMV15" s="204"/>
      <c r="FMW15" s="37"/>
      <c r="FMX15" s="38"/>
      <c r="FMY15" s="37"/>
      <c r="FMZ15" s="37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7"/>
      <c r="FNN15" s="25"/>
      <c r="FNO15" s="35"/>
      <c r="FNP15" s="35"/>
      <c r="FNQ15" s="35"/>
      <c r="FNR15" s="36"/>
      <c r="FNS15" s="36"/>
      <c r="FNT15" s="36"/>
      <c r="FNU15" s="36"/>
      <c r="FNV15" s="36"/>
      <c r="FNW15" s="36"/>
      <c r="FNX15" s="37"/>
      <c r="FNY15" s="38"/>
      <c r="FNZ15" s="38"/>
      <c r="FOA15" s="204"/>
      <c r="FOB15" s="37"/>
      <c r="FOC15" s="38"/>
      <c r="FOD15" s="37"/>
      <c r="FOE15" s="37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7"/>
      <c r="FOS15" s="25"/>
      <c r="FOT15" s="35"/>
      <c r="FOU15" s="35"/>
      <c r="FOV15" s="35"/>
      <c r="FOW15" s="36"/>
      <c r="FOX15" s="36"/>
      <c r="FOY15" s="36"/>
      <c r="FOZ15" s="36"/>
      <c r="FPA15" s="36"/>
      <c r="FPB15" s="36"/>
      <c r="FPC15" s="37"/>
      <c r="FPD15" s="38"/>
      <c r="FPE15" s="38"/>
      <c r="FPF15" s="204"/>
      <c r="FPG15" s="37"/>
      <c r="FPH15" s="38"/>
      <c r="FPI15" s="37"/>
      <c r="FPJ15" s="37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7"/>
      <c r="FPX15" s="25"/>
      <c r="FPY15" s="35"/>
      <c r="FPZ15" s="35"/>
      <c r="FQA15" s="35"/>
      <c r="FQB15" s="36"/>
      <c r="FQC15" s="36"/>
      <c r="FQD15" s="36"/>
      <c r="FQE15" s="36"/>
      <c r="FQF15" s="36"/>
      <c r="FQG15" s="36"/>
      <c r="FQH15" s="37"/>
      <c r="FQI15" s="38"/>
      <c r="FQJ15" s="38"/>
      <c r="FQK15" s="204"/>
      <c r="FQL15" s="37"/>
      <c r="FQM15" s="38"/>
      <c r="FQN15" s="37"/>
      <c r="FQO15" s="37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7"/>
      <c r="FRC15" s="25"/>
      <c r="FRD15" s="35"/>
      <c r="FRE15" s="35"/>
      <c r="FRF15" s="35"/>
      <c r="FRG15" s="36"/>
      <c r="FRH15" s="36"/>
      <c r="FRI15" s="36"/>
      <c r="FRJ15" s="36"/>
      <c r="FRK15" s="36"/>
      <c r="FRL15" s="36"/>
      <c r="FRM15" s="37"/>
      <c r="FRN15" s="38"/>
      <c r="FRO15" s="38"/>
      <c r="FRP15" s="204"/>
      <c r="FRQ15" s="37"/>
      <c r="FRR15" s="38"/>
      <c r="FRS15" s="37"/>
      <c r="FRT15" s="37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7"/>
      <c r="FSH15" s="25"/>
      <c r="FSI15" s="35"/>
      <c r="FSJ15" s="35"/>
      <c r="FSK15" s="35"/>
      <c r="FSL15" s="36"/>
      <c r="FSM15" s="36"/>
      <c r="FSN15" s="36"/>
      <c r="FSO15" s="36"/>
      <c r="FSP15" s="36"/>
      <c r="FSQ15" s="36"/>
      <c r="FSR15" s="37"/>
      <c r="FSS15" s="38"/>
      <c r="FST15" s="38"/>
      <c r="FSU15" s="204"/>
      <c r="FSV15" s="37"/>
      <c r="FSW15" s="38"/>
      <c r="FSX15" s="37"/>
      <c r="FSY15" s="37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7"/>
      <c r="FTM15" s="25"/>
      <c r="FTN15" s="35"/>
      <c r="FTO15" s="35"/>
      <c r="FTP15" s="35"/>
      <c r="FTQ15" s="36"/>
      <c r="FTR15" s="36"/>
      <c r="FTS15" s="36"/>
      <c r="FTT15" s="36"/>
      <c r="FTU15" s="36"/>
      <c r="FTV15" s="36"/>
      <c r="FTW15" s="37"/>
      <c r="FTX15" s="38"/>
      <c r="FTY15" s="38"/>
      <c r="FTZ15" s="204"/>
      <c r="FUA15" s="37"/>
      <c r="FUB15" s="38"/>
      <c r="FUC15" s="37"/>
      <c r="FUD15" s="37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7"/>
      <c r="FUR15" s="25"/>
      <c r="FUS15" s="35"/>
      <c r="FUT15" s="35"/>
      <c r="FUU15" s="35"/>
      <c r="FUV15" s="36"/>
      <c r="FUW15" s="36"/>
      <c r="FUX15" s="36"/>
      <c r="FUY15" s="36"/>
      <c r="FUZ15" s="36"/>
      <c r="FVA15" s="36"/>
      <c r="FVB15" s="37"/>
      <c r="FVC15" s="38"/>
      <c r="FVD15" s="38"/>
      <c r="FVE15" s="204"/>
      <c r="FVF15" s="37"/>
      <c r="FVG15" s="38"/>
      <c r="FVH15" s="37"/>
      <c r="FVI15" s="37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7"/>
      <c r="FVW15" s="25"/>
      <c r="FVX15" s="35"/>
      <c r="FVY15" s="35"/>
      <c r="FVZ15" s="35"/>
      <c r="FWA15" s="36"/>
      <c r="FWB15" s="36"/>
      <c r="FWC15" s="36"/>
      <c r="FWD15" s="36"/>
      <c r="FWE15" s="36"/>
      <c r="FWF15" s="36"/>
      <c r="FWG15" s="37"/>
      <c r="FWH15" s="38"/>
      <c r="FWI15" s="38"/>
      <c r="FWJ15" s="204"/>
      <c r="FWK15" s="37"/>
      <c r="FWL15" s="38"/>
      <c r="FWM15" s="37"/>
      <c r="FWN15" s="37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7"/>
      <c r="FXB15" s="25"/>
      <c r="FXC15" s="35"/>
      <c r="FXD15" s="35"/>
      <c r="FXE15" s="35"/>
      <c r="FXF15" s="36"/>
      <c r="FXG15" s="36"/>
      <c r="FXH15" s="36"/>
      <c r="FXI15" s="36"/>
      <c r="FXJ15" s="36"/>
      <c r="FXK15" s="36"/>
      <c r="FXL15" s="37"/>
      <c r="FXM15" s="38"/>
      <c r="FXN15" s="38"/>
      <c r="FXO15" s="204"/>
      <c r="FXP15" s="37"/>
      <c r="FXQ15" s="38"/>
      <c r="FXR15" s="37"/>
      <c r="FXS15" s="37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7"/>
      <c r="FYG15" s="25"/>
      <c r="FYH15" s="35"/>
      <c r="FYI15" s="35"/>
      <c r="FYJ15" s="35"/>
      <c r="FYK15" s="36"/>
      <c r="FYL15" s="36"/>
      <c r="FYM15" s="36"/>
      <c r="FYN15" s="36"/>
      <c r="FYO15" s="36"/>
      <c r="FYP15" s="36"/>
      <c r="FYQ15" s="37"/>
      <c r="FYR15" s="38"/>
      <c r="FYS15" s="38"/>
      <c r="FYT15" s="204"/>
      <c r="FYU15" s="37"/>
      <c r="FYV15" s="38"/>
      <c r="FYW15" s="37"/>
      <c r="FYX15" s="37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7"/>
      <c r="FZL15" s="25"/>
      <c r="FZM15" s="35"/>
      <c r="FZN15" s="35"/>
      <c r="FZO15" s="35"/>
      <c r="FZP15" s="36"/>
      <c r="FZQ15" s="36"/>
      <c r="FZR15" s="36"/>
      <c r="FZS15" s="36"/>
      <c r="FZT15" s="36"/>
      <c r="FZU15" s="36"/>
      <c r="FZV15" s="37"/>
      <c r="FZW15" s="38"/>
      <c r="FZX15" s="38"/>
      <c r="FZY15" s="204"/>
      <c r="FZZ15" s="37"/>
      <c r="GAA15" s="38"/>
      <c r="GAB15" s="37"/>
      <c r="GAC15" s="37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7"/>
      <c r="GAQ15" s="25"/>
      <c r="GAR15" s="35"/>
      <c r="GAS15" s="35"/>
      <c r="GAT15" s="35"/>
      <c r="GAU15" s="36"/>
      <c r="GAV15" s="36"/>
      <c r="GAW15" s="36"/>
      <c r="GAX15" s="36"/>
      <c r="GAY15" s="36"/>
      <c r="GAZ15" s="36"/>
      <c r="GBA15" s="37"/>
      <c r="GBB15" s="38"/>
      <c r="GBC15" s="38"/>
      <c r="GBD15" s="204"/>
      <c r="GBE15" s="37"/>
      <c r="GBF15" s="38"/>
      <c r="GBG15" s="37"/>
      <c r="GBH15" s="37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7"/>
      <c r="GBV15" s="25"/>
      <c r="GBW15" s="35"/>
      <c r="GBX15" s="35"/>
      <c r="GBY15" s="35"/>
      <c r="GBZ15" s="36"/>
      <c r="GCA15" s="36"/>
      <c r="GCB15" s="36"/>
      <c r="GCC15" s="36"/>
      <c r="GCD15" s="36"/>
      <c r="GCE15" s="36"/>
      <c r="GCF15" s="37"/>
      <c r="GCG15" s="38"/>
      <c r="GCH15" s="38"/>
      <c r="GCI15" s="204"/>
      <c r="GCJ15" s="37"/>
      <c r="GCK15" s="38"/>
      <c r="GCL15" s="37"/>
      <c r="GCM15" s="37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7"/>
      <c r="GDA15" s="25"/>
      <c r="GDB15" s="35"/>
      <c r="GDC15" s="35"/>
      <c r="GDD15" s="35"/>
      <c r="GDE15" s="36"/>
      <c r="GDF15" s="36"/>
      <c r="GDG15" s="36"/>
      <c r="GDH15" s="36"/>
      <c r="GDI15" s="36"/>
      <c r="GDJ15" s="36"/>
      <c r="GDK15" s="37"/>
      <c r="GDL15" s="38"/>
      <c r="GDM15" s="38"/>
      <c r="GDN15" s="204"/>
      <c r="GDO15" s="37"/>
      <c r="GDP15" s="38"/>
      <c r="GDQ15" s="37"/>
      <c r="GDR15" s="37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7"/>
      <c r="GEF15" s="25"/>
      <c r="GEG15" s="35"/>
      <c r="GEH15" s="35"/>
      <c r="GEI15" s="35"/>
      <c r="GEJ15" s="36"/>
      <c r="GEK15" s="36"/>
      <c r="GEL15" s="36"/>
      <c r="GEM15" s="36"/>
      <c r="GEN15" s="36"/>
      <c r="GEO15" s="36"/>
      <c r="GEP15" s="37"/>
      <c r="GEQ15" s="38"/>
      <c r="GER15" s="38"/>
      <c r="GES15" s="204"/>
      <c r="GET15" s="37"/>
      <c r="GEU15" s="38"/>
      <c r="GEV15" s="37"/>
      <c r="GEW15" s="37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7"/>
      <c r="GFK15" s="25"/>
      <c r="GFL15" s="35"/>
      <c r="GFM15" s="35"/>
      <c r="GFN15" s="35"/>
      <c r="GFO15" s="36"/>
      <c r="GFP15" s="36"/>
      <c r="GFQ15" s="36"/>
      <c r="GFR15" s="36"/>
      <c r="GFS15" s="36"/>
      <c r="GFT15" s="36"/>
      <c r="GFU15" s="37"/>
      <c r="GFV15" s="38"/>
      <c r="GFW15" s="38"/>
      <c r="GFX15" s="204"/>
      <c r="GFY15" s="37"/>
      <c r="GFZ15" s="38"/>
      <c r="GGA15" s="37"/>
      <c r="GGB15" s="37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7"/>
      <c r="GGP15" s="25"/>
      <c r="GGQ15" s="35"/>
      <c r="GGR15" s="35"/>
      <c r="GGS15" s="35"/>
      <c r="GGT15" s="36"/>
      <c r="GGU15" s="36"/>
      <c r="GGV15" s="36"/>
      <c r="GGW15" s="36"/>
      <c r="GGX15" s="36"/>
      <c r="GGY15" s="36"/>
      <c r="GGZ15" s="37"/>
      <c r="GHA15" s="38"/>
      <c r="GHB15" s="38"/>
      <c r="GHC15" s="204"/>
      <c r="GHD15" s="37"/>
      <c r="GHE15" s="38"/>
      <c r="GHF15" s="37"/>
      <c r="GHG15" s="37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7"/>
      <c r="GHU15" s="25"/>
      <c r="GHV15" s="35"/>
      <c r="GHW15" s="35"/>
      <c r="GHX15" s="35"/>
      <c r="GHY15" s="36"/>
      <c r="GHZ15" s="36"/>
      <c r="GIA15" s="36"/>
      <c r="GIB15" s="36"/>
      <c r="GIC15" s="36"/>
      <c r="GID15" s="36"/>
      <c r="GIE15" s="37"/>
      <c r="GIF15" s="38"/>
      <c r="GIG15" s="38"/>
      <c r="GIH15" s="204"/>
      <c r="GII15" s="37"/>
      <c r="GIJ15" s="38"/>
      <c r="GIK15" s="37"/>
      <c r="GIL15" s="37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7"/>
      <c r="GIZ15" s="25"/>
      <c r="GJA15" s="35"/>
      <c r="GJB15" s="35"/>
      <c r="GJC15" s="35"/>
      <c r="GJD15" s="36"/>
      <c r="GJE15" s="36"/>
      <c r="GJF15" s="36"/>
      <c r="GJG15" s="36"/>
      <c r="GJH15" s="36"/>
      <c r="GJI15" s="36"/>
      <c r="GJJ15" s="37"/>
      <c r="GJK15" s="38"/>
      <c r="GJL15" s="38"/>
      <c r="GJM15" s="204"/>
      <c r="GJN15" s="37"/>
      <c r="GJO15" s="38"/>
      <c r="GJP15" s="37"/>
      <c r="GJQ15" s="37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7"/>
      <c r="GKE15" s="25"/>
      <c r="GKF15" s="35"/>
      <c r="GKG15" s="35"/>
      <c r="GKH15" s="35"/>
      <c r="GKI15" s="36"/>
      <c r="GKJ15" s="36"/>
      <c r="GKK15" s="36"/>
      <c r="GKL15" s="36"/>
      <c r="GKM15" s="36"/>
      <c r="GKN15" s="36"/>
      <c r="GKO15" s="37"/>
      <c r="GKP15" s="38"/>
      <c r="GKQ15" s="38"/>
      <c r="GKR15" s="204"/>
      <c r="GKS15" s="37"/>
      <c r="GKT15" s="38"/>
      <c r="GKU15" s="37"/>
      <c r="GKV15" s="37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7"/>
      <c r="GLJ15" s="25"/>
      <c r="GLK15" s="35"/>
      <c r="GLL15" s="35"/>
      <c r="GLM15" s="35"/>
      <c r="GLN15" s="36"/>
      <c r="GLO15" s="36"/>
      <c r="GLP15" s="36"/>
      <c r="GLQ15" s="36"/>
      <c r="GLR15" s="36"/>
      <c r="GLS15" s="36"/>
      <c r="GLT15" s="37"/>
      <c r="GLU15" s="38"/>
      <c r="GLV15" s="38"/>
      <c r="GLW15" s="204"/>
      <c r="GLX15" s="37"/>
      <c r="GLY15" s="38"/>
      <c r="GLZ15" s="37"/>
      <c r="GMA15" s="37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7"/>
      <c r="GMO15" s="25"/>
      <c r="GMP15" s="35"/>
      <c r="GMQ15" s="35"/>
      <c r="GMR15" s="35"/>
      <c r="GMS15" s="36"/>
      <c r="GMT15" s="36"/>
      <c r="GMU15" s="36"/>
      <c r="GMV15" s="36"/>
      <c r="GMW15" s="36"/>
      <c r="GMX15" s="36"/>
      <c r="GMY15" s="37"/>
      <c r="GMZ15" s="38"/>
      <c r="GNA15" s="38"/>
      <c r="GNB15" s="204"/>
      <c r="GNC15" s="37"/>
      <c r="GND15" s="38"/>
      <c r="GNE15" s="37"/>
      <c r="GNF15" s="37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7"/>
      <c r="GNT15" s="25"/>
      <c r="GNU15" s="35"/>
      <c r="GNV15" s="35"/>
      <c r="GNW15" s="35"/>
      <c r="GNX15" s="36"/>
      <c r="GNY15" s="36"/>
      <c r="GNZ15" s="36"/>
      <c r="GOA15" s="36"/>
      <c r="GOB15" s="36"/>
      <c r="GOC15" s="36"/>
      <c r="GOD15" s="37"/>
      <c r="GOE15" s="38"/>
      <c r="GOF15" s="38"/>
      <c r="GOG15" s="204"/>
      <c r="GOH15" s="37"/>
      <c r="GOI15" s="38"/>
      <c r="GOJ15" s="37"/>
      <c r="GOK15" s="37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7"/>
      <c r="GOY15" s="25"/>
      <c r="GOZ15" s="35"/>
      <c r="GPA15" s="35"/>
      <c r="GPB15" s="35"/>
      <c r="GPC15" s="36"/>
      <c r="GPD15" s="36"/>
      <c r="GPE15" s="36"/>
      <c r="GPF15" s="36"/>
      <c r="GPG15" s="36"/>
      <c r="GPH15" s="36"/>
      <c r="GPI15" s="37"/>
      <c r="GPJ15" s="38"/>
      <c r="GPK15" s="38"/>
      <c r="GPL15" s="204"/>
      <c r="GPM15" s="37"/>
      <c r="GPN15" s="38"/>
      <c r="GPO15" s="37"/>
      <c r="GPP15" s="37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7"/>
      <c r="GQD15" s="25"/>
      <c r="GQE15" s="35"/>
      <c r="GQF15" s="35"/>
      <c r="GQG15" s="35"/>
      <c r="GQH15" s="36"/>
      <c r="GQI15" s="36"/>
      <c r="GQJ15" s="36"/>
      <c r="GQK15" s="36"/>
      <c r="GQL15" s="36"/>
      <c r="GQM15" s="36"/>
      <c r="GQN15" s="37"/>
      <c r="GQO15" s="38"/>
      <c r="GQP15" s="38"/>
      <c r="GQQ15" s="204"/>
      <c r="GQR15" s="37"/>
      <c r="GQS15" s="38"/>
      <c r="GQT15" s="37"/>
      <c r="GQU15" s="37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7"/>
      <c r="GRI15" s="25"/>
      <c r="GRJ15" s="35"/>
      <c r="GRK15" s="35"/>
      <c r="GRL15" s="35"/>
      <c r="GRM15" s="36"/>
      <c r="GRN15" s="36"/>
      <c r="GRO15" s="36"/>
      <c r="GRP15" s="36"/>
      <c r="GRQ15" s="36"/>
      <c r="GRR15" s="36"/>
      <c r="GRS15" s="37"/>
      <c r="GRT15" s="38"/>
      <c r="GRU15" s="38"/>
      <c r="GRV15" s="204"/>
      <c r="GRW15" s="37"/>
      <c r="GRX15" s="38"/>
      <c r="GRY15" s="37"/>
      <c r="GRZ15" s="37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7"/>
      <c r="GSN15" s="25"/>
      <c r="GSO15" s="35"/>
      <c r="GSP15" s="35"/>
      <c r="GSQ15" s="35"/>
      <c r="GSR15" s="36"/>
      <c r="GSS15" s="36"/>
      <c r="GST15" s="36"/>
      <c r="GSU15" s="36"/>
      <c r="GSV15" s="36"/>
      <c r="GSW15" s="36"/>
      <c r="GSX15" s="37"/>
      <c r="GSY15" s="38"/>
      <c r="GSZ15" s="38"/>
      <c r="GTA15" s="204"/>
      <c r="GTB15" s="37"/>
      <c r="GTC15" s="38"/>
      <c r="GTD15" s="37"/>
      <c r="GTE15" s="37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7"/>
      <c r="GTS15" s="25"/>
      <c r="GTT15" s="35"/>
      <c r="GTU15" s="35"/>
      <c r="GTV15" s="35"/>
      <c r="GTW15" s="36"/>
      <c r="GTX15" s="36"/>
      <c r="GTY15" s="36"/>
      <c r="GTZ15" s="36"/>
      <c r="GUA15" s="36"/>
      <c r="GUB15" s="36"/>
      <c r="GUC15" s="37"/>
      <c r="GUD15" s="38"/>
      <c r="GUE15" s="38"/>
      <c r="GUF15" s="204"/>
      <c r="GUG15" s="37"/>
      <c r="GUH15" s="38"/>
      <c r="GUI15" s="37"/>
      <c r="GUJ15" s="37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7"/>
      <c r="GUX15" s="25"/>
      <c r="GUY15" s="35"/>
      <c r="GUZ15" s="35"/>
      <c r="GVA15" s="35"/>
      <c r="GVB15" s="36"/>
      <c r="GVC15" s="36"/>
      <c r="GVD15" s="36"/>
      <c r="GVE15" s="36"/>
      <c r="GVF15" s="36"/>
      <c r="GVG15" s="36"/>
      <c r="GVH15" s="37"/>
      <c r="GVI15" s="38"/>
      <c r="GVJ15" s="38"/>
      <c r="GVK15" s="204"/>
      <c r="GVL15" s="37"/>
      <c r="GVM15" s="38"/>
      <c r="GVN15" s="37"/>
      <c r="GVO15" s="37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7"/>
      <c r="GWC15" s="25"/>
      <c r="GWD15" s="35"/>
      <c r="GWE15" s="35"/>
      <c r="GWF15" s="35"/>
      <c r="GWG15" s="36"/>
      <c r="GWH15" s="36"/>
      <c r="GWI15" s="36"/>
      <c r="GWJ15" s="36"/>
      <c r="GWK15" s="36"/>
      <c r="GWL15" s="36"/>
      <c r="GWM15" s="37"/>
      <c r="GWN15" s="38"/>
      <c r="GWO15" s="38"/>
      <c r="GWP15" s="204"/>
      <c r="GWQ15" s="37"/>
      <c r="GWR15" s="38"/>
      <c r="GWS15" s="37"/>
      <c r="GWT15" s="37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7"/>
      <c r="GXH15" s="25"/>
      <c r="GXI15" s="35"/>
      <c r="GXJ15" s="35"/>
      <c r="GXK15" s="35"/>
      <c r="GXL15" s="36"/>
      <c r="GXM15" s="36"/>
      <c r="GXN15" s="36"/>
      <c r="GXO15" s="36"/>
      <c r="GXP15" s="36"/>
      <c r="GXQ15" s="36"/>
      <c r="GXR15" s="37"/>
      <c r="GXS15" s="38"/>
      <c r="GXT15" s="38"/>
      <c r="GXU15" s="204"/>
      <c r="GXV15" s="37"/>
      <c r="GXW15" s="38"/>
      <c r="GXX15" s="37"/>
      <c r="GXY15" s="37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7"/>
      <c r="GYM15" s="25"/>
      <c r="GYN15" s="35"/>
      <c r="GYO15" s="35"/>
      <c r="GYP15" s="35"/>
      <c r="GYQ15" s="36"/>
      <c r="GYR15" s="36"/>
      <c r="GYS15" s="36"/>
      <c r="GYT15" s="36"/>
      <c r="GYU15" s="36"/>
      <c r="GYV15" s="36"/>
      <c r="GYW15" s="37"/>
      <c r="GYX15" s="38"/>
      <c r="GYY15" s="38"/>
      <c r="GYZ15" s="204"/>
      <c r="GZA15" s="37"/>
      <c r="GZB15" s="38"/>
      <c r="GZC15" s="37"/>
      <c r="GZD15" s="37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7"/>
      <c r="GZR15" s="25"/>
      <c r="GZS15" s="35"/>
      <c r="GZT15" s="35"/>
      <c r="GZU15" s="35"/>
      <c r="GZV15" s="36"/>
      <c r="GZW15" s="36"/>
      <c r="GZX15" s="36"/>
      <c r="GZY15" s="36"/>
      <c r="GZZ15" s="36"/>
      <c r="HAA15" s="36"/>
      <c r="HAB15" s="37"/>
      <c r="HAC15" s="38"/>
      <c r="HAD15" s="38"/>
      <c r="HAE15" s="204"/>
      <c r="HAF15" s="37"/>
      <c r="HAG15" s="38"/>
      <c r="HAH15" s="37"/>
      <c r="HAI15" s="37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7"/>
      <c r="HAW15" s="25"/>
      <c r="HAX15" s="35"/>
      <c r="HAY15" s="35"/>
      <c r="HAZ15" s="35"/>
      <c r="HBA15" s="36"/>
      <c r="HBB15" s="36"/>
      <c r="HBC15" s="36"/>
      <c r="HBD15" s="36"/>
      <c r="HBE15" s="36"/>
      <c r="HBF15" s="36"/>
      <c r="HBG15" s="37"/>
      <c r="HBH15" s="38"/>
      <c r="HBI15" s="38"/>
      <c r="HBJ15" s="204"/>
      <c r="HBK15" s="37"/>
      <c r="HBL15" s="38"/>
      <c r="HBM15" s="37"/>
      <c r="HBN15" s="37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7"/>
      <c r="HCB15" s="25"/>
      <c r="HCC15" s="35"/>
      <c r="HCD15" s="35"/>
      <c r="HCE15" s="35"/>
      <c r="HCF15" s="36"/>
      <c r="HCG15" s="36"/>
      <c r="HCH15" s="36"/>
      <c r="HCI15" s="36"/>
      <c r="HCJ15" s="36"/>
      <c r="HCK15" s="36"/>
      <c r="HCL15" s="37"/>
      <c r="HCM15" s="38"/>
      <c r="HCN15" s="38"/>
      <c r="HCO15" s="204"/>
      <c r="HCP15" s="37"/>
      <c r="HCQ15" s="38"/>
      <c r="HCR15" s="37"/>
      <c r="HCS15" s="37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7"/>
      <c r="HDG15" s="25"/>
      <c r="HDH15" s="35"/>
      <c r="HDI15" s="35"/>
      <c r="HDJ15" s="35"/>
      <c r="HDK15" s="36"/>
      <c r="HDL15" s="36"/>
      <c r="HDM15" s="36"/>
      <c r="HDN15" s="36"/>
      <c r="HDO15" s="36"/>
      <c r="HDP15" s="36"/>
      <c r="HDQ15" s="37"/>
      <c r="HDR15" s="38"/>
      <c r="HDS15" s="38"/>
      <c r="HDT15" s="204"/>
      <c r="HDU15" s="37"/>
      <c r="HDV15" s="38"/>
      <c r="HDW15" s="37"/>
      <c r="HDX15" s="37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7"/>
      <c r="HEL15" s="25"/>
      <c r="HEM15" s="35"/>
      <c r="HEN15" s="35"/>
      <c r="HEO15" s="35"/>
      <c r="HEP15" s="36"/>
      <c r="HEQ15" s="36"/>
      <c r="HER15" s="36"/>
      <c r="HES15" s="36"/>
      <c r="HET15" s="36"/>
      <c r="HEU15" s="36"/>
      <c r="HEV15" s="37"/>
      <c r="HEW15" s="38"/>
      <c r="HEX15" s="38"/>
      <c r="HEY15" s="204"/>
      <c r="HEZ15" s="37"/>
      <c r="HFA15" s="38"/>
      <c r="HFB15" s="37"/>
      <c r="HFC15" s="37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7"/>
      <c r="HFQ15" s="25"/>
      <c r="HFR15" s="35"/>
      <c r="HFS15" s="35"/>
      <c r="HFT15" s="35"/>
      <c r="HFU15" s="36"/>
      <c r="HFV15" s="36"/>
      <c r="HFW15" s="36"/>
      <c r="HFX15" s="36"/>
      <c r="HFY15" s="36"/>
      <c r="HFZ15" s="36"/>
      <c r="HGA15" s="37"/>
      <c r="HGB15" s="38"/>
      <c r="HGC15" s="38"/>
      <c r="HGD15" s="204"/>
      <c r="HGE15" s="37"/>
      <c r="HGF15" s="38"/>
      <c r="HGG15" s="37"/>
      <c r="HGH15" s="37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7"/>
      <c r="HGV15" s="25"/>
      <c r="HGW15" s="35"/>
      <c r="HGX15" s="35"/>
      <c r="HGY15" s="35"/>
      <c r="HGZ15" s="36"/>
      <c r="HHA15" s="36"/>
      <c r="HHB15" s="36"/>
      <c r="HHC15" s="36"/>
      <c r="HHD15" s="36"/>
      <c r="HHE15" s="36"/>
      <c r="HHF15" s="37"/>
      <c r="HHG15" s="38"/>
      <c r="HHH15" s="38"/>
      <c r="HHI15" s="204"/>
      <c r="HHJ15" s="37"/>
      <c r="HHK15" s="38"/>
      <c r="HHL15" s="37"/>
      <c r="HHM15" s="37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7"/>
      <c r="HIA15" s="25"/>
      <c r="HIB15" s="35"/>
      <c r="HIC15" s="35"/>
      <c r="HID15" s="35"/>
      <c r="HIE15" s="36"/>
      <c r="HIF15" s="36"/>
      <c r="HIG15" s="36"/>
      <c r="HIH15" s="36"/>
      <c r="HII15" s="36"/>
      <c r="HIJ15" s="36"/>
      <c r="HIK15" s="37"/>
      <c r="HIL15" s="38"/>
      <c r="HIM15" s="38"/>
      <c r="HIN15" s="204"/>
      <c r="HIO15" s="37"/>
      <c r="HIP15" s="38"/>
      <c r="HIQ15" s="37"/>
      <c r="HIR15" s="37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7"/>
      <c r="HJF15" s="25"/>
      <c r="HJG15" s="35"/>
      <c r="HJH15" s="35"/>
      <c r="HJI15" s="35"/>
      <c r="HJJ15" s="36"/>
      <c r="HJK15" s="36"/>
      <c r="HJL15" s="36"/>
      <c r="HJM15" s="36"/>
      <c r="HJN15" s="36"/>
      <c r="HJO15" s="36"/>
      <c r="HJP15" s="37"/>
      <c r="HJQ15" s="38"/>
      <c r="HJR15" s="38"/>
      <c r="HJS15" s="204"/>
      <c r="HJT15" s="37"/>
      <c r="HJU15" s="38"/>
      <c r="HJV15" s="37"/>
      <c r="HJW15" s="37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7"/>
      <c r="HKK15" s="25"/>
      <c r="HKL15" s="35"/>
      <c r="HKM15" s="35"/>
      <c r="HKN15" s="35"/>
      <c r="HKO15" s="36"/>
      <c r="HKP15" s="36"/>
      <c r="HKQ15" s="36"/>
      <c r="HKR15" s="36"/>
      <c r="HKS15" s="36"/>
      <c r="HKT15" s="36"/>
      <c r="HKU15" s="37"/>
      <c r="HKV15" s="38"/>
      <c r="HKW15" s="38"/>
      <c r="HKX15" s="204"/>
      <c r="HKY15" s="37"/>
      <c r="HKZ15" s="38"/>
      <c r="HLA15" s="37"/>
      <c r="HLB15" s="37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7"/>
      <c r="HLP15" s="25"/>
      <c r="HLQ15" s="35"/>
      <c r="HLR15" s="35"/>
      <c r="HLS15" s="35"/>
      <c r="HLT15" s="36"/>
      <c r="HLU15" s="36"/>
      <c r="HLV15" s="36"/>
      <c r="HLW15" s="36"/>
      <c r="HLX15" s="36"/>
      <c r="HLY15" s="36"/>
      <c r="HLZ15" s="37"/>
      <c r="HMA15" s="38"/>
      <c r="HMB15" s="38"/>
      <c r="HMC15" s="204"/>
      <c r="HMD15" s="37"/>
      <c r="HME15" s="38"/>
      <c r="HMF15" s="37"/>
      <c r="HMG15" s="37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7"/>
      <c r="HMU15" s="25"/>
      <c r="HMV15" s="35"/>
      <c r="HMW15" s="35"/>
      <c r="HMX15" s="35"/>
      <c r="HMY15" s="36"/>
      <c r="HMZ15" s="36"/>
      <c r="HNA15" s="36"/>
      <c r="HNB15" s="36"/>
      <c r="HNC15" s="36"/>
      <c r="HND15" s="36"/>
      <c r="HNE15" s="37"/>
      <c r="HNF15" s="38"/>
      <c r="HNG15" s="38"/>
      <c r="HNH15" s="204"/>
      <c r="HNI15" s="37"/>
      <c r="HNJ15" s="38"/>
      <c r="HNK15" s="37"/>
      <c r="HNL15" s="37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7"/>
      <c r="HNZ15" s="25"/>
      <c r="HOA15" s="35"/>
      <c r="HOB15" s="35"/>
      <c r="HOC15" s="35"/>
      <c r="HOD15" s="36"/>
      <c r="HOE15" s="36"/>
      <c r="HOF15" s="36"/>
      <c r="HOG15" s="36"/>
      <c r="HOH15" s="36"/>
      <c r="HOI15" s="36"/>
      <c r="HOJ15" s="37"/>
      <c r="HOK15" s="38"/>
      <c r="HOL15" s="38"/>
      <c r="HOM15" s="204"/>
      <c r="HON15" s="37"/>
      <c r="HOO15" s="38"/>
      <c r="HOP15" s="37"/>
      <c r="HOQ15" s="37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7"/>
      <c r="HPE15" s="25"/>
      <c r="HPF15" s="35"/>
      <c r="HPG15" s="35"/>
      <c r="HPH15" s="35"/>
      <c r="HPI15" s="36"/>
      <c r="HPJ15" s="36"/>
      <c r="HPK15" s="36"/>
      <c r="HPL15" s="36"/>
      <c r="HPM15" s="36"/>
      <c r="HPN15" s="36"/>
      <c r="HPO15" s="37"/>
      <c r="HPP15" s="38"/>
      <c r="HPQ15" s="38"/>
      <c r="HPR15" s="204"/>
      <c r="HPS15" s="37"/>
      <c r="HPT15" s="38"/>
      <c r="HPU15" s="37"/>
      <c r="HPV15" s="37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7"/>
      <c r="HQJ15" s="25"/>
      <c r="HQK15" s="35"/>
      <c r="HQL15" s="35"/>
      <c r="HQM15" s="35"/>
      <c r="HQN15" s="36"/>
      <c r="HQO15" s="36"/>
      <c r="HQP15" s="36"/>
      <c r="HQQ15" s="36"/>
      <c r="HQR15" s="36"/>
      <c r="HQS15" s="36"/>
      <c r="HQT15" s="37"/>
      <c r="HQU15" s="38"/>
      <c r="HQV15" s="38"/>
      <c r="HQW15" s="204"/>
      <c r="HQX15" s="37"/>
      <c r="HQY15" s="38"/>
      <c r="HQZ15" s="37"/>
      <c r="HRA15" s="37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7"/>
      <c r="HRO15" s="25"/>
      <c r="HRP15" s="35"/>
      <c r="HRQ15" s="35"/>
      <c r="HRR15" s="35"/>
      <c r="HRS15" s="36"/>
      <c r="HRT15" s="36"/>
      <c r="HRU15" s="36"/>
      <c r="HRV15" s="36"/>
      <c r="HRW15" s="36"/>
      <c r="HRX15" s="36"/>
      <c r="HRY15" s="37"/>
      <c r="HRZ15" s="38"/>
      <c r="HSA15" s="38"/>
      <c r="HSB15" s="204"/>
      <c r="HSC15" s="37"/>
      <c r="HSD15" s="38"/>
      <c r="HSE15" s="37"/>
      <c r="HSF15" s="37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7"/>
      <c r="HST15" s="25"/>
      <c r="HSU15" s="35"/>
      <c r="HSV15" s="35"/>
      <c r="HSW15" s="35"/>
      <c r="HSX15" s="36"/>
      <c r="HSY15" s="36"/>
      <c r="HSZ15" s="36"/>
      <c r="HTA15" s="36"/>
      <c r="HTB15" s="36"/>
      <c r="HTC15" s="36"/>
      <c r="HTD15" s="37"/>
      <c r="HTE15" s="38"/>
      <c r="HTF15" s="38"/>
      <c r="HTG15" s="204"/>
      <c r="HTH15" s="37"/>
      <c r="HTI15" s="38"/>
      <c r="HTJ15" s="37"/>
      <c r="HTK15" s="37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7"/>
      <c r="HTY15" s="25"/>
      <c r="HTZ15" s="35"/>
      <c r="HUA15" s="35"/>
      <c r="HUB15" s="35"/>
      <c r="HUC15" s="36"/>
      <c r="HUD15" s="36"/>
      <c r="HUE15" s="36"/>
      <c r="HUF15" s="36"/>
      <c r="HUG15" s="36"/>
      <c r="HUH15" s="36"/>
      <c r="HUI15" s="37"/>
      <c r="HUJ15" s="38"/>
      <c r="HUK15" s="38"/>
      <c r="HUL15" s="204"/>
      <c r="HUM15" s="37"/>
      <c r="HUN15" s="38"/>
      <c r="HUO15" s="37"/>
      <c r="HUP15" s="37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7"/>
      <c r="HVD15" s="25"/>
      <c r="HVE15" s="35"/>
      <c r="HVF15" s="35"/>
      <c r="HVG15" s="35"/>
      <c r="HVH15" s="36"/>
      <c r="HVI15" s="36"/>
      <c r="HVJ15" s="36"/>
      <c r="HVK15" s="36"/>
      <c r="HVL15" s="36"/>
      <c r="HVM15" s="36"/>
      <c r="HVN15" s="37"/>
      <c r="HVO15" s="38"/>
      <c r="HVP15" s="38"/>
      <c r="HVQ15" s="204"/>
      <c r="HVR15" s="37"/>
      <c r="HVS15" s="38"/>
      <c r="HVT15" s="37"/>
      <c r="HVU15" s="37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7"/>
      <c r="HWI15" s="25"/>
      <c r="HWJ15" s="35"/>
      <c r="HWK15" s="35"/>
      <c r="HWL15" s="35"/>
      <c r="HWM15" s="36"/>
      <c r="HWN15" s="36"/>
      <c r="HWO15" s="36"/>
      <c r="HWP15" s="36"/>
      <c r="HWQ15" s="36"/>
      <c r="HWR15" s="36"/>
      <c r="HWS15" s="37"/>
      <c r="HWT15" s="38"/>
      <c r="HWU15" s="38"/>
      <c r="HWV15" s="204"/>
      <c r="HWW15" s="37"/>
      <c r="HWX15" s="38"/>
      <c r="HWY15" s="37"/>
      <c r="HWZ15" s="37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7"/>
      <c r="HXN15" s="25"/>
      <c r="HXO15" s="35"/>
      <c r="HXP15" s="35"/>
      <c r="HXQ15" s="35"/>
      <c r="HXR15" s="36"/>
      <c r="HXS15" s="36"/>
      <c r="HXT15" s="36"/>
      <c r="HXU15" s="36"/>
      <c r="HXV15" s="36"/>
      <c r="HXW15" s="36"/>
      <c r="HXX15" s="37"/>
      <c r="HXY15" s="38"/>
      <c r="HXZ15" s="38"/>
      <c r="HYA15" s="204"/>
      <c r="HYB15" s="37"/>
      <c r="HYC15" s="38"/>
      <c r="HYD15" s="37"/>
      <c r="HYE15" s="37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7"/>
      <c r="HYS15" s="25"/>
      <c r="HYT15" s="35"/>
      <c r="HYU15" s="35"/>
      <c r="HYV15" s="35"/>
      <c r="HYW15" s="36"/>
      <c r="HYX15" s="36"/>
      <c r="HYY15" s="36"/>
      <c r="HYZ15" s="36"/>
      <c r="HZA15" s="36"/>
      <c r="HZB15" s="36"/>
      <c r="HZC15" s="37"/>
      <c r="HZD15" s="38"/>
      <c r="HZE15" s="38"/>
      <c r="HZF15" s="204"/>
      <c r="HZG15" s="37"/>
      <c r="HZH15" s="38"/>
      <c r="HZI15" s="37"/>
      <c r="HZJ15" s="37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7"/>
      <c r="HZX15" s="25"/>
      <c r="HZY15" s="35"/>
      <c r="HZZ15" s="35"/>
      <c r="IAA15" s="35"/>
      <c r="IAB15" s="36"/>
      <c r="IAC15" s="36"/>
      <c r="IAD15" s="36"/>
      <c r="IAE15" s="36"/>
      <c r="IAF15" s="36"/>
      <c r="IAG15" s="36"/>
      <c r="IAH15" s="37"/>
      <c r="IAI15" s="38"/>
      <c r="IAJ15" s="38"/>
      <c r="IAK15" s="204"/>
      <c r="IAL15" s="37"/>
      <c r="IAM15" s="38"/>
      <c r="IAN15" s="37"/>
      <c r="IAO15" s="37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7"/>
      <c r="IBC15" s="25"/>
      <c r="IBD15" s="35"/>
      <c r="IBE15" s="35"/>
      <c r="IBF15" s="35"/>
      <c r="IBG15" s="36"/>
      <c r="IBH15" s="36"/>
      <c r="IBI15" s="36"/>
      <c r="IBJ15" s="36"/>
      <c r="IBK15" s="36"/>
      <c r="IBL15" s="36"/>
      <c r="IBM15" s="37"/>
      <c r="IBN15" s="38"/>
      <c r="IBO15" s="38"/>
      <c r="IBP15" s="204"/>
      <c r="IBQ15" s="37"/>
      <c r="IBR15" s="38"/>
      <c r="IBS15" s="37"/>
      <c r="IBT15" s="37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7"/>
      <c r="ICH15" s="25"/>
      <c r="ICI15" s="35"/>
      <c r="ICJ15" s="35"/>
      <c r="ICK15" s="35"/>
      <c r="ICL15" s="36"/>
      <c r="ICM15" s="36"/>
      <c r="ICN15" s="36"/>
      <c r="ICO15" s="36"/>
      <c r="ICP15" s="36"/>
      <c r="ICQ15" s="36"/>
      <c r="ICR15" s="37"/>
      <c r="ICS15" s="38"/>
      <c r="ICT15" s="38"/>
      <c r="ICU15" s="204"/>
      <c r="ICV15" s="37"/>
      <c r="ICW15" s="38"/>
      <c r="ICX15" s="37"/>
      <c r="ICY15" s="37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7"/>
      <c r="IDM15" s="25"/>
      <c r="IDN15" s="35"/>
      <c r="IDO15" s="35"/>
      <c r="IDP15" s="35"/>
      <c r="IDQ15" s="36"/>
      <c r="IDR15" s="36"/>
      <c r="IDS15" s="36"/>
      <c r="IDT15" s="36"/>
      <c r="IDU15" s="36"/>
      <c r="IDV15" s="36"/>
      <c r="IDW15" s="37"/>
      <c r="IDX15" s="38"/>
      <c r="IDY15" s="38"/>
      <c r="IDZ15" s="204"/>
      <c r="IEA15" s="37"/>
      <c r="IEB15" s="38"/>
      <c r="IEC15" s="37"/>
      <c r="IED15" s="37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7"/>
      <c r="IER15" s="25"/>
      <c r="IES15" s="35"/>
      <c r="IET15" s="35"/>
      <c r="IEU15" s="35"/>
      <c r="IEV15" s="36"/>
      <c r="IEW15" s="36"/>
      <c r="IEX15" s="36"/>
      <c r="IEY15" s="36"/>
      <c r="IEZ15" s="36"/>
      <c r="IFA15" s="36"/>
      <c r="IFB15" s="37"/>
      <c r="IFC15" s="38"/>
      <c r="IFD15" s="38"/>
      <c r="IFE15" s="204"/>
      <c r="IFF15" s="37"/>
      <c r="IFG15" s="38"/>
      <c r="IFH15" s="37"/>
      <c r="IFI15" s="37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7"/>
      <c r="IFW15" s="25"/>
      <c r="IFX15" s="35"/>
      <c r="IFY15" s="35"/>
      <c r="IFZ15" s="35"/>
      <c r="IGA15" s="36"/>
      <c r="IGB15" s="36"/>
      <c r="IGC15" s="36"/>
      <c r="IGD15" s="36"/>
      <c r="IGE15" s="36"/>
      <c r="IGF15" s="36"/>
      <c r="IGG15" s="37"/>
      <c r="IGH15" s="38"/>
      <c r="IGI15" s="38"/>
      <c r="IGJ15" s="204"/>
      <c r="IGK15" s="37"/>
      <c r="IGL15" s="38"/>
      <c r="IGM15" s="37"/>
      <c r="IGN15" s="37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7"/>
      <c r="IHB15" s="25"/>
      <c r="IHC15" s="35"/>
      <c r="IHD15" s="35"/>
      <c r="IHE15" s="35"/>
      <c r="IHF15" s="36"/>
      <c r="IHG15" s="36"/>
      <c r="IHH15" s="36"/>
      <c r="IHI15" s="36"/>
      <c r="IHJ15" s="36"/>
      <c r="IHK15" s="36"/>
      <c r="IHL15" s="37"/>
      <c r="IHM15" s="38"/>
      <c r="IHN15" s="38"/>
      <c r="IHO15" s="204"/>
      <c r="IHP15" s="37"/>
      <c r="IHQ15" s="38"/>
      <c r="IHR15" s="37"/>
      <c r="IHS15" s="37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7"/>
      <c r="IIG15" s="25"/>
      <c r="IIH15" s="35"/>
      <c r="III15" s="35"/>
      <c r="IIJ15" s="35"/>
      <c r="IIK15" s="36"/>
      <c r="IIL15" s="36"/>
      <c r="IIM15" s="36"/>
      <c r="IIN15" s="36"/>
      <c r="IIO15" s="36"/>
      <c r="IIP15" s="36"/>
      <c r="IIQ15" s="37"/>
      <c r="IIR15" s="38"/>
      <c r="IIS15" s="38"/>
      <c r="IIT15" s="204"/>
      <c r="IIU15" s="37"/>
      <c r="IIV15" s="38"/>
      <c r="IIW15" s="37"/>
      <c r="IIX15" s="37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7"/>
      <c r="IJL15" s="25"/>
      <c r="IJM15" s="35"/>
      <c r="IJN15" s="35"/>
      <c r="IJO15" s="35"/>
      <c r="IJP15" s="36"/>
      <c r="IJQ15" s="36"/>
      <c r="IJR15" s="36"/>
      <c r="IJS15" s="36"/>
      <c r="IJT15" s="36"/>
      <c r="IJU15" s="36"/>
      <c r="IJV15" s="37"/>
      <c r="IJW15" s="38"/>
      <c r="IJX15" s="38"/>
      <c r="IJY15" s="204"/>
      <c r="IJZ15" s="37"/>
      <c r="IKA15" s="38"/>
      <c r="IKB15" s="37"/>
      <c r="IKC15" s="37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7"/>
      <c r="IKQ15" s="25"/>
      <c r="IKR15" s="35"/>
      <c r="IKS15" s="35"/>
      <c r="IKT15" s="35"/>
      <c r="IKU15" s="36"/>
      <c r="IKV15" s="36"/>
      <c r="IKW15" s="36"/>
      <c r="IKX15" s="36"/>
      <c r="IKY15" s="36"/>
      <c r="IKZ15" s="36"/>
      <c r="ILA15" s="37"/>
      <c r="ILB15" s="38"/>
      <c r="ILC15" s="38"/>
      <c r="ILD15" s="204"/>
      <c r="ILE15" s="37"/>
      <c r="ILF15" s="38"/>
      <c r="ILG15" s="37"/>
      <c r="ILH15" s="37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7"/>
      <c r="ILV15" s="25"/>
      <c r="ILW15" s="35"/>
      <c r="ILX15" s="35"/>
      <c r="ILY15" s="35"/>
      <c r="ILZ15" s="36"/>
      <c r="IMA15" s="36"/>
      <c r="IMB15" s="36"/>
      <c r="IMC15" s="36"/>
      <c r="IMD15" s="36"/>
      <c r="IME15" s="36"/>
      <c r="IMF15" s="37"/>
      <c r="IMG15" s="38"/>
      <c r="IMH15" s="38"/>
      <c r="IMI15" s="204"/>
      <c r="IMJ15" s="37"/>
      <c r="IMK15" s="38"/>
      <c r="IML15" s="37"/>
      <c r="IMM15" s="37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7"/>
      <c r="INA15" s="25"/>
      <c r="INB15" s="35"/>
      <c r="INC15" s="35"/>
      <c r="IND15" s="35"/>
      <c r="INE15" s="36"/>
      <c r="INF15" s="36"/>
      <c r="ING15" s="36"/>
      <c r="INH15" s="36"/>
      <c r="INI15" s="36"/>
      <c r="INJ15" s="36"/>
      <c r="INK15" s="37"/>
      <c r="INL15" s="38"/>
      <c r="INM15" s="38"/>
      <c r="INN15" s="204"/>
      <c r="INO15" s="37"/>
      <c r="INP15" s="38"/>
      <c r="INQ15" s="37"/>
      <c r="INR15" s="37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7"/>
      <c r="IOF15" s="25"/>
      <c r="IOG15" s="35"/>
      <c r="IOH15" s="35"/>
      <c r="IOI15" s="35"/>
      <c r="IOJ15" s="36"/>
      <c r="IOK15" s="36"/>
      <c r="IOL15" s="36"/>
      <c r="IOM15" s="36"/>
      <c r="ION15" s="36"/>
      <c r="IOO15" s="36"/>
      <c r="IOP15" s="37"/>
      <c r="IOQ15" s="38"/>
      <c r="IOR15" s="38"/>
      <c r="IOS15" s="204"/>
      <c r="IOT15" s="37"/>
      <c r="IOU15" s="38"/>
      <c r="IOV15" s="37"/>
      <c r="IOW15" s="37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7"/>
      <c r="IPK15" s="25"/>
      <c r="IPL15" s="35"/>
      <c r="IPM15" s="35"/>
      <c r="IPN15" s="35"/>
      <c r="IPO15" s="36"/>
      <c r="IPP15" s="36"/>
      <c r="IPQ15" s="36"/>
      <c r="IPR15" s="36"/>
      <c r="IPS15" s="36"/>
      <c r="IPT15" s="36"/>
      <c r="IPU15" s="37"/>
      <c r="IPV15" s="38"/>
      <c r="IPW15" s="38"/>
      <c r="IPX15" s="204"/>
      <c r="IPY15" s="37"/>
      <c r="IPZ15" s="38"/>
      <c r="IQA15" s="37"/>
      <c r="IQB15" s="37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7"/>
      <c r="IQP15" s="25"/>
      <c r="IQQ15" s="35"/>
      <c r="IQR15" s="35"/>
      <c r="IQS15" s="35"/>
      <c r="IQT15" s="36"/>
      <c r="IQU15" s="36"/>
      <c r="IQV15" s="36"/>
      <c r="IQW15" s="36"/>
      <c r="IQX15" s="36"/>
      <c r="IQY15" s="36"/>
      <c r="IQZ15" s="37"/>
      <c r="IRA15" s="38"/>
      <c r="IRB15" s="38"/>
      <c r="IRC15" s="204"/>
      <c r="IRD15" s="37"/>
      <c r="IRE15" s="38"/>
      <c r="IRF15" s="37"/>
      <c r="IRG15" s="37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7"/>
      <c r="IRU15" s="25"/>
      <c r="IRV15" s="35"/>
      <c r="IRW15" s="35"/>
      <c r="IRX15" s="35"/>
      <c r="IRY15" s="36"/>
      <c r="IRZ15" s="36"/>
      <c r="ISA15" s="36"/>
      <c r="ISB15" s="36"/>
      <c r="ISC15" s="36"/>
      <c r="ISD15" s="36"/>
      <c r="ISE15" s="37"/>
      <c r="ISF15" s="38"/>
      <c r="ISG15" s="38"/>
      <c r="ISH15" s="204"/>
      <c r="ISI15" s="37"/>
      <c r="ISJ15" s="38"/>
      <c r="ISK15" s="37"/>
      <c r="ISL15" s="37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7"/>
      <c r="ISZ15" s="25"/>
      <c r="ITA15" s="35"/>
      <c r="ITB15" s="35"/>
      <c r="ITC15" s="35"/>
      <c r="ITD15" s="36"/>
      <c r="ITE15" s="36"/>
      <c r="ITF15" s="36"/>
      <c r="ITG15" s="36"/>
      <c r="ITH15" s="36"/>
      <c r="ITI15" s="36"/>
      <c r="ITJ15" s="37"/>
      <c r="ITK15" s="38"/>
      <c r="ITL15" s="38"/>
      <c r="ITM15" s="204"/>
      <c r="ITN15" s="37"/>
      <c r="ITO15" s="38"/>
      <c r="ITP15" s="37"/>
      <c r="ITQ15" s="37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7"/>
      <c r="IUE15" s="25"/>
      <c r="IUF15" s="35"/>
      <c r="IUG15" s="35"/>
      <c r="IUH15" s="35"/>
      <c r="IUI15" s="36"/>
      <c r="IUJ15" s="36"/>
      <c r="IUK15" s="36"/>
      <c r="IUL15" s="36"/>
      <c r="IUM15" s="36"/>
      <c r="IUN15" s="36"/>
      <c r="IUO15" s="37"/>
      <c r="IUP15" s="38"/>
      <c r="IUQ15" s="38"/>
      <c r="IUR15" s="204"/>
      <c r="IUS15" s="37"/>
      <c r="IUT15" s="38"/>
      <c r="IUU15" s="37"/>
      <c r="IUV15" s="37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7"/>
      <c r="IVJ15" s="25"/>
      <c r="IVK15" s="35"/>
      <c r="IVL15" s="35"/>
      <c r="IVM15" s="35"/>
      <c r="IVN15" s="36"/>
      <c r="IVO15" s="36"/>
      <c r="IVP15" s="36"/>
      <c r="IVQ15" s="36"/>
      <c r="IVR15" s="36"/>
      <c r="IVS15" s="36"/>
      <c r="IVT15" s="37"/>
      <c r="IVU15" s="38"/>
      <c r="IVV15" s="38"/>
      <c r="IVW15" s="204"/>
      <c r="IVX15" s="37"/>
      <c r="IVY15" s="38"/>
      <c r="IVZ15" s="37"/>
      <c r="IWA15" s="37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7"/>
      <c r="IWO15" s="25"/>
      <c r="IWP15" s="35"/>
      <c r="IWQ15" s="35"/>
      <c r="IWR15" s="35"/>
      <c r="IWS15" s="36"/>
      <c r="IWT15" s="36"/>
      <c r="IWU15" s="36"/>
      <c r="IWV15" s="36"/>
      <c r="IWW15" s="36"/>
      <c r="IWX15" s="36"/>
      <c r="IWY15" s="37"/>
      <c r="IWZ15" s="38"/>
      <c r="IXA15" s="38"/>
      <c r="IXB15" s="204"/>
      <c r="IXC15" s="37"/>
      <c r="IXD15" s="38"/>
      <c r="IXE15" s="37"/>
      <c r="IXF15" s="37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7"/>
      <c r="IXT15" s="25"/>
      <c r="IXU15" s="35"/>
      <c r="IXV15" s="35"/>
      <c r="IXW15" s="35"/>
      <c r="IXX15" s="36"/>
      <c r="IXY15" s="36"/>
      <c r="IXZ15" s="36"/>
      <c r="IYA15" s="36"/>
      <c r="IYB15" s="36"/>
      <c r="IYC15" s="36"/>
      <c r="IYD15" s="37"/>
      <c r="IYE15" s="38"/>
      <c r="IYF15" s="38"/>
      <c r="IYG15" s="204"/>
      <c r="IYH15" s="37"/>
      <c r="IYI15" s="38"/>
      <c r="IYJ15" s="37"/>
      <c r="IYK15" s="37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7"/>
      <c r="IYY15" s="25"/>
      <c r="IYZ15" s="35"/>
      <c r="IZA15" s="35"/>
      <c r="IZB15" s="35"/>
      <c r="IZC15" s="36"/>
      <c r="IZD15" s="36"/>
      <c r="IZE15" s="36"/>
      <c r="IZF15" s="36"/>
      <c r="IZG15" s="36"/>
      <c r="IZH15" s="36"/>
      <c r="IZI15" s="37"/>
      <c r="IZJ15" s="38"/>
      <c r="IZK15" s="38"/>
      <c r="IZL15" s="204"/>
      <c r="IZM15" s="37"/>
      <c r="IZN15" s="38"/>
      <c r="IZO15" s="37"/>
      <c r="IZP15" s="37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7"/>
      <c r="JAD15" s="25"/>
      <c r="JAE15" s="35"/>
      <c r="JAF15" s="35"/>
      <c r="JAG15" s="35"/>
      <c r="JAH15" s="36"/>
      <c r="JAI15" s="36"/>
      <c r="JAJ15" s="36"/>
      <c r="JAK15" s="36"/>
      <c r="JAL15" s="36"/>
      <c r="JAM15" s="36"/>
      <c r="JAN15" s="37"/>
      <c r="JAO15" s="38"/>
      <c r="JAP15" s="38"/>
      <c r="JAQ15" s="204"/>
      <c r="JAR15" s="37"/>
      <c r="JAS15" s="38"/>
      <c r="JAT15" s="37"/>
      <c r="JAU15" s="37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7"/>
      <c r="JBI15" s="25"/>
      <c r="JBJ15" s="35"/>
      <c r="JBK15" s="35"/>
      <c r="JBL15" s="35"/>
      <c r="JBM15" s="36"/>
      <c r="JBN15" s="36"/>
      <c r="JBO15" s="36"/>
      <c r="JBP15" s="36"/>
      <c r="JBQ15" s="36"/>
      <c r="JBR15" s="36"/>
      <c r="JBS15" s="37"/>
      <c r="JBT15" s="38"/>
      <c r="JBU15" s="38"/>
      <c r="JBV15" s="204"/>
      <c r="JBW15" s="37"/>
      <c r="JBX15" s="38"/>
      <c r="JBY15" s="37"/>
      <c r="JBZ15" s="37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7"/>
      <c r="JCN15" s="25"/>
      <c r="JCO15" s="35"/>
      <c r="JCP15" s="35"/>
      <c r="JCQ15" s="35"/>
      <c r="JCR15" s="36"/>
      <c r="JCS15" s="36"/>
      <c r="JCT15" s="36"/>
      <c r="JCU15" s="36"/>
      <c r="JCV15" s="36"/>
      <c r="JCW15" s="36"/>
      <c r="JCX15" s="37"/>
      <c r="JCY15" s="38"/>
      <c r="JCZ15" s="38"/>
      <c r="JDA15" s="204"/>
      <c r="JDB15" s="37"/>
      <c r="JDC15" s="38"/>
      <c r="JDD15" s="37"/>
      <c r="JDE15" s="37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7"/>
      <c r="JDS15" s="25"/>
      <c r="JDT15" s="35"/>
      <c r="JDU15" s="35"/>
      <c r="JDV15" s="35"/>
      <c r="JDW15" s="36"/>
      <c r="JDX15" s="36"/>
      <c r="JDY15" s="36"/>
      <c r="JDZ15" s="36"/>
      <c r="JEA15" s="36"/>
      <c r="JEB15" s="36"/>
      <c r="JEC15" s="37"/>
      <c r="JED15" s="38"/>
      <c r="JEE15" s="38"/>
      <c r="JEF15" s="204"/>
      <c r="JEG15" s="37"/>
      <c r="JEH15" s="38"/>
      <c r="JEI15" s="37"/>
      <c r="JEJ15" s="37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7"/>
      <c r="JEX15" s="25"/>
      <c r="JEY15" s="35"/>
      <c r="JEZ15" s="35"/>
      <c r="JFA15" s="35"/>
      <c r="JFB15" s="36"/>
      <c r="JFC15" s="36"/>
      <c r="JFD15" s="36"/>
      <c r="JFE15" s="36"/>
      <c r="JFF15" s="36"/>
      <c r="JFG15" s="36"/>
      <c r="JFH15" s="37"/>
      <c r="JFI15" s="38"/>
      <c r="JFJ15" s="38"/>
      <c r="JFK15" s="204"/>
      <c r="JFL15" s="37"/>
      <c r="JFM15" s="38"/>
      <c r="JFN15" s="37"/>
      <c r="JFO15" s="37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7"/>
      <c r="JGC15" s="25"/>
      <c r="JGD15" s="35"/>
      <c r="JGE15" s="35"/>
      <c r="JGF15" s="35"/>
      <c r="JGG15" s="36"/>
      <c r="JGH15" s="36"/>
      <c r="JGI15" s="36"/>
      <c r="JGJ15" s="36"/>
      <c r="JGK15" s="36"/>
      <c r="JGL15" s="36"/>
      <c r="JGM15" s="37"/>
      <c r="JGN15" s="38"/>
      <c r="JGO15" s="38"/>
      <c r="JGP15" s="204"/>
      <c r="JGQ15" s="37"/>
      <c r="JGR15" s="38"/>
      <c r="JGS15" s="37"/>
      <c r="JGT15" s="37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7"/>
      <c r="JHH15" s="25"/>
      <c r="JHI15" s="35"/>
      <c r="JHJ15" s="35"/>
      <c r="JHK15" s="35"/>
      <c r="JHL15" s="36"/>
      <c r="JHM15" s="36"/>
      <c r="JHN15" s="36"/>
      <c r="JHO15" s="36"/>
      <c r="JHP15" s="36"/>
      <c r="JHQ15" s="36"/>
      <c r="JHR15" s="37"/>
      <c r="JHS15" s="38"/>
      <c r="JHT15" s="38"/>
      <c r="JHU15" s="204"/>
      <c r="JHV15" s="37"/>
      <c r="JHW15" s="38"/>
      <c r="JHX15" s="37"/>
      <c r="JHY15" s="37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7"/>
      <c r="JIM15" s="25"/>
      <c r="JIN15" s="35"/>
      <c r="JIO15" s="35"/>
      <c r="JIP15" s="35"/>
      <c r="JIQ15" s="36"/>
      <c r="JIR15" s="36"/>
      <c r="JIS15" s="36"/>
      <c r="JIT15" s="36"/>
      <c r="JIU15" s="36"/>
      <c r="JIV15" s="36"/>
      <c r="JIW15" s="37"/>
      <c r="JIX15" s="38"/>
      <c r="JIY15" s="38"/>
      <c r="JIZ15" s="204"/>
      <c r="JJA15" s="37"/>
      <c r="JJB15" s="38"/>
      <c r="JJC15" s="37"/>
      <c r="JJD15" s="37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7"/>
      <c r="JJR15" s="25"/>
      <c r="JJS15" s="35"/>
      <c r="JJT15" s="35"/>
      <c r="JJU15" s="35"/>
      <c r="JJV15" s="36"/>
      <c r="JJW15" s="36"/>
      <c r="JJX15" s="36"/>
      <c r="JJY15" s="36"/>
      <c r="JJZ15" s="36"/>
      <c r="JKA15" s="36"/>
      <c r="JKB15" s="37"/>
      <c r="JKC15" s="38"/>
      <c r="JKD15" s="38"/>
      <c r="JKE15" s="204"/>
      <c r="JKF15" s="37"/>
      <c r="JKG15" s="38"/>
      <c r="JKH15" s="37"/>
      <c r="JKI15" s="37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7"/>
      <c r="JKW15" s="25"/>
      <c r="JKX15" s="35"/>
      <c r="JKY15" s="35"/>
      <c r="JKZ15" s="35"/>
      <c r="JLA15" s="36"/>
      <c r="JLB15" s="36"/>
      <c r="JLC15" s="36"/>
      <c r="JLD15" s="36"/>
      <c r="JLE15" s="36"/>
      <c r="JLF15" s="36"/>
      <c r="JLG15" s="37"/>
      <c r="JLH15" s="38"/>
      <c r="JLI15" s="38"/>
      <c r="JLJ15" s="204"/>
      <c r="JLK15" s="37"/>
      <c r="JLL15" s="38"/>
      <c r="JLM15" s="37"/>
      <c r="JLN15" s="37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7"/>
      <c r="JMB15" s="25"/>
      <c r="JMC15" s="35"/>
      <c r="JMD15" s="35"/>
      <c r="JME15" s="35"/>
      <c r="JMF15" s="36"/>
      <c r="JMG15" s="36"/>
      <c r="JMH15" s="36"/>
      <c r="JMI15" s="36"/>
      <c r="JMJ15" s="36"/>
      <c r="JMK15" s="36"/>
      <c r="JML15" s="37"/>
      <c r="JMM15" s="38"/>
      <c r="JMN15" s="38"/>
      <c r="JMO15" s="204"/>
      <c r="JMP15" s="37"/>
      <c r="JMQ15" s="38"/>
      <c r="JMR15" s="37"/>
      <c r="JMS15" s="37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7"/>
      <c r="JNG15" s="25"/>
      <c r="JNH15" s="35"/>
      <c r="JNI15" s="35"/>
      <c r="JNJ15" s="35"/>
      <c r="JNK15" s="36"/>
      <c r="JNL15" s="36"/>
      <c r="JNM15" s="36"/>
      <c r="JNN15" s="36"/>
      <c r="JNO15" s="36"/>
      <c r="JNP15" s="36"/>
      <c r="JNQ15" s="37"/>
      <c r="JNR15" s="38"/>
      <c r="JNS15" s="38"/>
      <c r="JNT15" s="204"/>
      <c r="JNU15" s="37"/>
      <c r="JNV15" s="38"/>
      <c r="JNW15" s="37"/>
      <c r="JNX15" s="37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7"/>
      <c r="JOL15" s="25"/>
      <c r="JOM15" s="35"/>
      <c r="JON15" s="35"/>
      <c r="JOO15" s="35"/>
      <c r="JOP15" s="36"/>
      <c r="JOQ15" s="36"/>
      <c r="JOR15" s="36"/>
      <c r="JOS15" s="36"/>
      <c r="JOT15" s="36"/>
      <c r="JOU15" s="36"/>
      <c r="JOV15" s="37"/>
      <c r="JOW15" s="38"/>
      <c r="JOX15" s="38"/>
      <c r="JOY15" s="204"/>
      <c r="JOZ15" s="37"/>
      <c r="JPA15" s="38"/>
      <c r="JPB15" s="37"/>
      <c r="JPC15" s="37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7"/>
      <c r="JPQ15" s="25"/>
      <c r="JPR15" s="35"/>
      <c r="JPS15" s="35"/>
      <c r="JPT15" s="35"/>
      <c r="JPU15" s="36"/>
      <c r="JPV15" s="36"/>
      <c r="JPW15" s="36"/>
      <c r="JPX15" s="36"/>
      <c r="JPY15" s="36"/>
      <c r="JPZ15" s="36"/>
      <c r="JQA15" s="37"/>
      <c r="JQB15" s="38"/>
      <c r="JQC15" s="38"/>
      <c r="JQD15" s="204"/>
      <c r="JQE15" s="37"/>
      <c r="JQF15" s="38"/>
      <c r="JQG15" s="37"/>
      <c r="JQH15" s="37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7"/>
      <c r="JQV15" s="25"/>
      <c r="JQW15" s="35"/>
      <c r="JQX15" s="35"/>
      <c r="JQY15" s="35"/>
      <c r="JQZ15" s="36"/>
      <c r="JRA15" s="36"/>
      <c r="JRB15" s="36"/>
      <c r="JRC15" s="36"/>
      <c r="JRD15" s="36"/>
      <c r="JRE15" s="36"/>
      <c r="JRF15" s="37"/>
      <c r="JRG15" s="38"/>
      <c r="JRH15" s="38"/>
      <c r="JRI15" s="204"/>
      <c r="JRJ15" s="37"/>
      <c r="JRK15" s="38"/>
      <c r="JRL15" s="37"/>
      <c r="JRM15" s="37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7"/>
      <c r="JSA15" s="25"/>
      <c r="JSB15" s="35"/>
      <c r="JSC15" s="35"/>
      <c r="JSD15" s="35"/>
      <c r="JSE15" s="36"/>
      <c r="JSF15" s="36"/>
      <c r="JSG15" s="36"/>
      <c r="JSH15" s="36"/>
      <c r="JSI15" s="36"/>
      <c r="JSJ15" s="36"/>
      <c r="JSK15" s="37"/>
      <c r="JSL15" s="38"/>
      <c r="JSM15" s="38"/>
      <c r="JSN15" s="204"/>
      <c r="JSO15" s="37"/>
      <c r="JSP15" s="38"/>
      <c r="JSQ15" s="37"/>
      <c r="JSR15" s="37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7"/>
      <c r="JTF15" s="25"/>
      <c r="JTG15" s="35"/>
      <c r="JTH15" s="35"/>
      <c r="JTI15" s="35"/>
      <c r="JTJ15" s="36"/>
      <c r="JTK15" s="36"/>
      <c r="JTL15" s="36"/>
      <c r="JTM15" s="36"/>
      <c r="JTN15" s="36"/>
      <c r="JTO15" s="36"/>
      <c r="JTP15" s="37"/>
      <c r="JTQ15" s="38"/>
      <c r="JTR15" s="38"/>
      <c r="JTS15" s="204"/>
      <c r="JTT15" s="37"/>
      <c r="JTU15" s="38"/>
      <c r="JTV15" s="37"/>
      <c r="JTW15" s="37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7"/>
      <c r="JUK15" s="25"/>
      <c r="JUL15" s="35"/>
      <c r="JUM15" s="35"/>
      <c r="JUN15" s="35"/>
      <c r="JUO15" s="36"/>
      <c r="JUP15" s="36"/>
      <c r="JUQ15" s="36"/>
      <c r="JUR15" s="36"/>
      <c r="JUS15" s="36"/>
      <c r="JUT15" s="36"/>
      <c r="JUU15" s="37"/>
      <c r="JUV15" s="38"/>
      <c r="JUW15" s="38"/>
      <c r="JUX15" s="204"/>
      <c r="JUY15" s="37"/>
      <c r="JUZ15" s="38"/>
      <c r="JVA15" s="37"/>
      <c r="JVB15" s="37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7"/>
      <c r="JVP15" s="25"/>
      <c r="JVQ15" s="35"/>
      <c r="JVR15" s="35"/>
      <c r="JVS15" s="35"/>
      <c r="JVT15" s="36"/>
      <c r="JVU15" s="36"/>
      <c r="JVV15" s="36"/>
      <c r="JVW15" s="36"/>
      <c r="JVX15" s="36"/>
      <c r="JVY15" s="36"/>
      <c r="JVZ15" s="37"/>
      <c r="JWA15" s="38"/>
      <c r="JWB15" s="38"/>
      <c r="JWC15" s="204"/>
      <c r="JWD15" s="37"/>
      <c r="JWE15" s="38"/>
      <c r="JWF15" s="37"/>
      <c r="JWG15" s="37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7"/>
      <c r="JWU15" s="25"/>
      <c r="JWV15" s="35"/>
      <c r="JWW15" s="35"/>
      <c r="JWX15" s="35"/>
      <c r="JWY15" s="36"/>
      <c r="JWZ15" s="36"/>
      <c r="JXA15" s="36"/>
      <c r="JXB15" s="36"/>
      <c r="JXC15" s="36"/>
      <c r="JXD15" s="36"/>
      <c r="JXE15" s="37"/>
      <c r="JXF15" s="38"/>
      <c r="JXG15" s="38"/>
      <c r="JXH15" s="204"/>
      <c r="JXI15" s="37"/>
      <c r="JXJ15" s="38"/>
      <c r="JXK15" s="37"/>
      <c r="JXL15" s="37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7"/>
      <c r="JXZ15" s="25"/>
      <c r="JYA15" s="35"/>
      <c r="JYB15" s="35"/>
      <c r="JYC15" s="35"/>
      <c r="JYD15" s="36"/>
      <c r="JYE15" s="36"/>
      <c r="JYF15" s="36"/>
      <c r="JYG15" s="36"/>
      <c r="JYH15" s="36"/>
      <c r="JYI15" s="36"/>
      <c r="JYJ15" s="37"/>
      <c r="JYK15" s="38"/>
      <c r="JYL15" s="38"/>
      <c r="JYM15" s="204"/>
      <c r="JYN15" s="37"/>
      <c r="JYO15" s="38"/>
      <c r="JYP15" s="37"/>
      <c r="JYQ15" s="37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7"/>
      <c r="JZE15" s="25"/>
      <c r="JZF15" s="35"/>
      <c r="JZG15" s="35"/>
      <c r="JZH15" s="35"/>
      <c r="JZI15" s="36"/>
      <c r="JZJ15" s="36"/>
      <c r="JZK15" s="36"/>
      <c r="JZL15" s="36"/>
      <c r="JZM15" s="36"/>
      <c r="JZN15" s="36"/>
      <c r="JZO15" s="37"/>
      <c r="JZP15" s="38"/>
      <c r="JZQ15" s="38"/>
      <c r="JZR15" s="204"/>
      <c r="JZS15" s="37"/>
      <c r="JZT15" s="38"/>
      <c r="JZU15" s="37"/>
      <c r="JZV15" s="37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7"/>
      <c r="KAJ15" s="25"/>
      <c r="KAK15" s="35"/>
      <c r="KAL15" s="35"/>
      <c r="KAM15" s="35"/>
      <c r="KAN15" s="36"/>
      <c r="KAO15" s="36"/>
      <c r="KAP15" s="36"/>
      <c r="KAQ15" s="36"/>
      <c r="KAR15" s="36"/>
      <c r="KAS15" s="36"/>
      <c r="KAT15" s="37"/>
      <c r="KAU15" s="38"/>
      <c r="KAV15" s="38"/>
      <c r="KAW15" s="204"/>
      <c r="KAX15" s="37"/>
      <c r="KAY15" s="38"/>
      <c r="KAZ15" s="37"/>
      <c r="KBA15" s="37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7"/>
      <c r="KBO15" s="25"/>
      <c r="KBP15" s="35"/>
      <c r="KBQ15" s="35"/>
      <c r="KBR15" s="35"/>
      <c r="KBS15" s="36"/>
      <c r="KBT15" s="36"/>
      <c r="KBU15" s="36"/>
      <c r="KBV15" s="36"/>
      <c r="KBW15" s="36"/>
      <c r="KBX15" s="36"/>
      <c r="KBY15" s="37"/>
      <c r="KBZ15" s="38"/>
      <c r="KCA15" s="38"/>
      <c r="KCB15" s="204"/>
      <c r="KCC15" s="37"/>
      <c r="KCD15" s="38"/>
      <c r="KCE15" s="37"/>
      <c r="KCF15" s="37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7"/>
      <c r="KCT15" s="25"/>
      <c r="KCU15" s="35"/>
      <c r="KCV15" s="35"/>
      <c r="KCW15" s="35"/>
      <c r="KCX15" s="36"/>
      <c r="KCY15" s="36"/>
      <c r="KCZ15" s="36"/>
      <c r="KDA15" s="36"/>
      <c r="KDB15" s="36"/>
      <c r="KDC15" s="36"/>
      <c r="KDD15" s="37"/>
      <c r="KDE15" s="38"/>
      <c r="KDF15" s="38"/>
      <c r="KDG15" s="204"/>
      <c r="KDH15" s="37"/>
      <c r="KDI15" s="38"/>
      <c r="KDJ15" s="37"/>
      <c r="KDK15" s="37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7"/>
      <c r="KDY15" s="25"/>
      <c r="KDZ15" s="35"/>
      <c r="KEA15" s="35"/>
      <c r="KEB15" s="35"/>
      <c r="KEC15" s="36"/>
      <c r="KED15" s="36"/>
      <c r="KEE15" s="36"/>
      <c r="KEF15" s="36"/>
      <c r="KEG15" s="36"/>
      <c r="KEH15" s="36"/>
      <c r="KEI15" s="37"/>
      <c r="KEJ15" s="38"/>
      <c r="KEK15" s="38"/>
      <c r="KEL15" s="204"/>
      <c r="KEM15" s="37"/>
      <c r="KEN15" s="38"/>
      <c r="KEO15" s="37"/>
      <c r="KEP15" s="37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7"/>
      <c r="KFD15" s="25"/>
      <c r="KFE15" s="35"/>
      <c r="KFF15" s="35"/>
      <c r="KFG15" s="35"/>
      <c r="KFH15" s="36"/>
      <c r="KFI15" s="36"/>
      <c r="KFJ15" s="36"/>
      <c r="KFK15" s="36"/>
      <c r="KFL15" s="36"/>
      <c r="KFM15" s="36"/>
      <c r="KFN15" s="37"/>
      <c r="KFO15" s="38"/>
      <c r="KFP15" s="38"/>
      <c r="KFQ15" s="204"/>
      <c r="KFR15" s="37"/>
      <c r="KFS15" s="38"/>
      <c r="KFT15" s="37"/>
      <c r="KFU15" s="37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7"/>
      <c r="KGI15" s="25"/>
      <c r="KGJ15" s="35"/>
      <c r="KGK15" s="35"/>
      <c r="KGL15" s="35"/>
      <c r="KGM15" s="36"/>
      <c r="KGN15" s="36"/>
      <c r="KGO15" s="36"/>
      <c r="KGP15" s="36"/>
      <c r="KGQ15" s="36"/>
      <c r="KGR15" s="36"/>
      <c r="KGS15" s="37"/>
      <c r="KGT15" s="38"/>
      <c r="KGU15" s="38"/>
      <c r="KGV15" s="204"/>
      <c r="KGW15" s="37"/>
      <c r="KGX15" s="38"/>
      <c r="KGY15" s="37"/>
      <c r="KGZ15" s="37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7"/>
      <c r="KHN15" s="25"/>
      <c r="KHO15" s="35"/>
      <c r="KHP15" s="35"/>
      <c r="KHQ15" s="35"/>
      <c r="KHR15" s="36"/>
      <c r="KHS15" s="36"/>
      <c r="KHT15" s="36"/>
      <c r="KHU15" s="36"/>
      <c r="KHV15" s="36"/>
      <c r="KHW15" s="36"/>
      <c r="KHX15" s="37"/>
      <c r="KHY15" s="38"/>
      <c r="KHZ15" s="38"/>
      <c r="KIA15" s="204"/>
      <c r="KIB15" s="37"/>
      <c r="KIC15" s="38"/>
      <c r="KID15" s="37"/>
      <c r="KIE15" s="37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7"/>
      <c r="KIS15" s="25"/>
      <c r="KIT15" s="35"/>
      <c r="KIU15" s="35"/>
      <c r="KIV15" s="35"/>
      <c r="KIW15" s="36"/>
      <c r="KIX15" s="36"/>
      <c r="KIY15" s="36"/>
      <c r="KIZ15" s="36"/>
      <c r="KJA15" s="36"/>
      <c r="KJB15" s="36"/>
      <c r="KJC15" s="37"/>
      <c r="KJD15" s="38"/>
      <c r="KJE15" s="38"/>
      <c r="KJF15" s="204"/>
      <c r="KJG15" s="37"/>
      <c r="KJH15" s="38"/>
      <c r="KJI15" s="37"/>
      <c r="KJJ15" s="37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7"/>
      <c r="KJX15" s="25"/>
      <c r="KJY15" s="35"/>
      <c r="KJZ15" s="35"/>
      <c r="KKA15" s="35"/>
      <c r="KKB15" s="36"/>
      <c r="KKC15" s="36"/>
      <c r="KKD15" s="36"/>
      <c r="KKE15" s="36"/>
      <c r="KKF15" s="36"/>
      <c r="KKG15" s="36"/>
      <c r="KKH15" s="37"/>
      <c r="KKI15" s="38"/>
      <c r="KKJ15" s="38"/>
      <c r="KKK15" s="204"/>
      <c r="KKL15" s="37"/>
      <c r="KKM15" s="38"/>
      <c r="KKN15" s="37"/>
      <c r="KKO15" s="37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7"/>
      <c r="KLC15" s="25"/>
      <c r="KLD15" s="35"/>
      <c r="KLE15" s="35"/>
      <c r="KLF15" s="35"/>
      <c r="KLG15" s="36"/>
      <c r="KLH15" s="36"/>
      <c r="KLI15" s="36"/>
      <c r="KLJ15" s="36"/>
      <c r="KLK15" s="36"/>
      <c r="KLL15" s="36"/>
      <c r="KLM15" s="37"/>
      <c r="KLN15" s="38"/>
      <c r="KLO15" s="38"/>
      <c r="KLP15" s="204"/>
      <c r="KLQ15" s="37"/>
      <c r="KLR15" s="38"/>
      <c r="KLS15" s="37"/>
      <c r="KLT15" s="37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7"/>
      <c r="KMH15" s="25"/>
      <c r="KMI15" s="35"/>
      <c r="KMJ15" s="35"/>
      <c r="KMK15" s="35"/>
      <c r="KML15" s="36"/>
      <c r="KMM15" s="36"/>
      <c r="KMN15" s="36"/>
      <c r="KMO15" s="36"/>
      <c r="KMP15" s="36"/>
      <c r="KMQ15" s="36"/>
      <c r="KMR15" s="37"/>
      <c r="KMS15" s="38"/>
      <c r="KMT15" s="38"/>
      <c r="KMU15" s="204"/>
      <c r="KMV15" s="37"/>
      <c r="KMW15" s="38"/>
      <c r="KMX15" s="37"/>
      <c r="KMY15" s="37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7"/>
      <c r="KNM15" s="25"/>
      <c r="KNN15" s="35"/>
      <c r="KNO15" s="35"/>
      <c r="KNP15" s="35"/>
      <c r="KNQ15" s="36"/>
      <c r="KNR15" s="36"/>
      <c r="KNS15" s="36"/>
      <c r="KNT15" s="36"/>
      <c r="KNU15" s="36"/>
      <c r="KNV15" s="36"/>
      <c r="KNW15" s="37"/>
      <c r="KNX15" s="38"/>
      <c r="KNY15" s="38"/>
      <c r="KNZ15" s="204"/>
      <c r="KOA15" s="37"/>
      <c r="KOB15" s="38"/>
      <c r="KOC15" s="37"/>
      <c r="KOD15" s="37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7"/>
      <c r="KOR15" s="25"/>
      <c r="KOS15" s="35"/>
      <c r="KOT15" s="35"/>
      <c r="KOU15" s="35"/>
      <c r="KOV15" s="36"/>
      <c r="KOW15" s="36"/>
      <c r="KOX15" s="36"/>
      <c r="KOY15" s="36"/>
      <c r="KOZ15" s="36"/>
      <c r="KPA15" s="36"/>
      <c r="KPB15" s="37"/>
      <c r="KPC15" s="38"/>
      <c r="KPD15" s="38"/>
      <c r="KPE15" s="204"/>
      <c r="KPF15" s="37"/>
      <c r="KPG15" s="38"/>
      <c r="KPH15" s="37"/>
      <c r="KPI15" s="37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7"/>
      <c r="KPW15" s="25"/>
      <c r="KPX15" s="35"/>
      <c r="KPY15" s="35"/>
      <c r="KPZ15" s="35"/>
      <c r="KQA15" s="36"/>
      <c r="KQB15" s="36"/>
      <c r="KQC15" s="36"/>
      <c r="KQD15" s="36"/>
      <c r="KQE15" s="36"/>
      <c r="KQF15" s="36"/>
      <c r="KQG15" s="37"/>
      <c r="KQH15" s="38"/>
      <c r="KQI15" s="38"/>
      <c r="KQJ15" s="204"/>
      <c r="KQK15" s="37"/>
      <c r="KQL15" s="38"/>
      <c r="KQM15" s="37"/>
      <c r="KQN15" s="37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7"/>
      <c r="KRB15" s="25"/>
      <c r="KRC15" s="35"/>
      <c r="KRD15" s="35"/>
      <c r="KRE15" s="35"/>
      <c r="KRF15" s="36"/>
      <c r="KRG15" s="36"/>
      <c r="KRH15" s="36"/>
      <c r="KRI15" s="36"/>
      <c r="KRJ15" s="36"/>
      <c r="KRK15" s="36"/>
      <c r="KRL15" s="37"/>
      <c r="KRM15" s="38"/>
      <c r="KRN15" s="38"/>
      <c r="KRO15" s="204"/>
      <c r="KRP15" s="37"/>
      <c r="KRQ15" s="38"/>
      <c r="KRR15" s="37"/>
      <c r="KRS15" s="37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7"/>
      <c r="KSG15" s="25"/>
      <c r="KSH15" s="35"/>
      <c r="KSI15" s="35"/>
      <c r="KSJ15" s="35"/>
      <c r="KSK15" s="36"/>
      <c r="KSL15" s="36"/>
      <c r="KSM15" s="36"/>
      <c r="KSN15" s="36"/>
      <c r="KSO15" s="36"/>
      <c r="KSP15" s="36"/>
      <c r="KSQ15" s="37"/>
      <c r="KSR15" s="38"/>
      <c r="KSS15" s="38"/>
      <c r="KST15" s="204"/>
      <c r="KSU15" s="37"/>
      <c r="KSV15" s="38"/>
      <c r="KSW15" s="37"/>
      <c r="KSX15" s="37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7"/>
      <c r="KTL15" s="25"/>
      <c r="KTM15" s="35"/>
      <c r="KTN15" s="35"/>
      <c r="KTO15" s="35"/>
      <c r="KTP15" s="36"/>
      <c r="KTQ15" s="36"/>
      <c r="KTR15" s="36"/>
      <c r="KTS15" s="36"/>
      <c r="KTT15" s="36"/>
      <c r="KTU15" s="36"/>
      <c r="KTV15" s="37"/>
      <c r="KTW15" s="38"/>
      <c r="KTX15" s="38"/>
      <c r="KTY15" s="204"/>
      <c r="KTZ15" s="37"/>
      <c r="KUA15" s="38"/>
      <c r="KUB15" s="37"/>
      <c r="KUC15" s="37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7"/>
      <c r="KUQ15" s="25"/>
      <c r="KUR15" s="35"/>
      <c r="KUS15" s="35"/>
      <c r="KUT15" s="35"/>
      <c r="KUU15" s="36"/>
      <c r="KUV15" s="36"/>
      <c r="KUW15" s="36"/>
      <c r="KUX15" s="36"/>
      <c r="KUY15" s="36"/>
      <c r="KUZ15" s="36"/>
      <c r="KVA15" s="37"/>
      <c r="KVB15" s="38"/>
      <c r="KVC15" s="38"/>
      <c r="KVD15" s="204"/>
      <c r="KVE15" s="37"/>
      <c r="KVF15" s="38"/>
      <c r="KVG15" s="37"/>
      <c r="KVH15" s="37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7"/>
      <c r="KVV15" s="25"/>
      <c r="KVW15" s="35"/>
      <c r="KVX15" s="35"/>
      <c r="KVY15" s="35"/>
      <c r="KVZ15" s="36"/>
      <c r="KWA15" s="36"/>
      <c r="KWB15" s="36"/>
      <c r="KWC15" s="36"/>
      <c r="KWD15" s="36"/>
      <c r="KWE15" s="36"/>
      <c r="KWF15" s="37"/>
      <c r="KWG15" s="38"/>
      <c r="KWH15" s="38"/>
      <c r="KWI15" s="204"/>
      <c r="KWJ15" s="37"/>
      <c r="KWK15" s="38"/>
      <c r="KWL15" s="37"/>
      <c r="KWM15" s="37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7"/>
      <c r="KXA15" s="25"/>
      <c r="KXB15" s="35"/>
      <c r="KXC15" s="35"/>
      <c r="KXD15" s="35"/>
      <c r="KXE15" s="36"/>
      <c r="KXF15" s="36"/>
      <c r="KXG15" s="36"/>
      <c r="KXH15" s="36"/>
      <c r="KXI15" s="36"/>
      <c r="KXJ15" s="36"/>
      <c r="KXK15" s="37"/>
      <c r="KXL15" s="38"/>
      <c r="KXM15" s="38"/>
      <c r="KXN15" s="204"/>
      <c r="KXO15" s="37"/>
      <c r="KXP15" s="38"/>
      <c r="KXQ15" s="37"/>
      <c r="KXR15" s="37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7"/>
      <c r="KYF15" s="25"/>
      <c r="KYG15" s="35"/>
      <c r="KYH15" s="35"/>
      <c r="KYI15" s="35"/>
      <c r="KYJ15" s="36"/>
      <c r="KYK15" s="36"/>
      <c r="KYL15" s="36"/>
      <c r="KYM15" s="36"/>
      <c r="KYN15" s="36"/>
      <c r="KYO15" s="36"/>
      <c r="KYP15" s="37"/>
      <c r="KYQ15" s="38"/>
      <c r="KYR15" s="38"/>
      <c r="KYS15" s="204"/>
      <c r="KYT15" s="37"/>
      <c r="KYU15" s="38"/>
      <c r="KYV15" s="37"/>
      <c r="KYW15" s="37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7"/>
      <c r="KZK15" s="25"/>
      <c r="KZL15" s="35"/>
      <c r="KZM15" s="35"/>
      <c r="KZN15" s="35"/>
      <c r="KZO15" s="36"/>
      <c r="KZP15" s="36"/>
      <c r="KZQ15" s="36"/>
      <c r="KZR15" s="36"/>
      <c r="KZS15" s="36"/>
      <c r="KZT15" s="36"/>
      <c r="KZU15" s="37"/>
      <c r="KZV15" s="38"/>
      <c r="KZW15" s="38"/>
      <c r="KZX15" s="204"/>
      <c r="KZY15" s="37"/>
      <c r="KZZ15" s="38"/>
      <c r="LAA15" s="37"/>
      <c r="LAB15" s="37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7"/>
      <c r="LAP15" s="25"/>
      <c r="LAQ15" s="35"/>
      <c r="LAR15" s="35"/>
      <c r="LAS15" s="35"/>
      <c r="LAT15" s="36"/>
      <c r="LAU15" s="36"/>
      <c r="LAV15" s="36"/>
      <c r="LAW15" s="36"/>
      <c r="LAX15" s="36"/>
      <c r="LAY15" s="36"/>
      <c r="LAZ15" s="37"/>
      <c r="LBA15" s="38"/>
      <c r="LBB15" s="38"/>
      <c r="LBC15" s="204"/>
      <c r="LBD15" s="37"/>
      <c r="LBE15" s="38"/>
      <c r="LBF15" s="37"/>
      <c r="LBG15" s="37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7"/>
      <c r="LBU15" s="25"/>
      <c r="LBV15" s="35"/>
      <c r="LBW15" s="35"/>
      <c r="LBX15" s="35"/>
      <c r="LBY15" s="36"/>
      <c r="LBZ15" s="36"/>
      <c r="LCA15" s="36"/>
      <c r="LCB15" s="36"/>
      <c r="LCC15" s="36"/>
      <c r="LCD15" s="36"/>
      <c r="LCE15" s="37"/>
      <c r="LCF15" s="38"/>
      <c r="LCG15" s="38"/>
      <c r="LCH15" s="204"/>
      <c r="LCI15" s="37"/>
      <c r="LCJ15" s="38"/>
      <c r="LCK15" s="37"/>
      <c r="LCL15" s="37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7"/>
      <c r="LCZ15" s="25"/>
      <c r="LDA15" s="35"/>
      <c r="LDB15" s="35"/>
      <c r="LDC15" s="35"/>
      <c r="LDD15" s="36"/>
      <c r="LDE15" s="36"/>
      <c r="LDF15" s="36"/>
      <c r="LDG15" s="36"/>
      <c r="LDH15" s="36"/>
      <c r="LDI15" s="36"/>
      <c r="LDJ15" s="37"/>
      <c r="LDK15" s="38"/>
      <c r="LDL15" s="38"/>
      <c r="LDM15" s="204"/>
      <c r="LDN15" s="37"/>
      <c r="LDO15" s="38"/>
      <c r="LDP15" s="37"/>
      <c r="LDQ15" s="37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7"/>
      <c r="LEE15" s="25"/>
      <c r="LEF15" s="35"/>
      <c r="LEG15" s="35"/>
      <c r="LEH15" s="35"/>
      <c r="LEI15" s="36"/>
      <c r="LEJ15" s="36"/>
      <c r="LEK15" s="36"/>
      <c r="LEL15" s="36"/>
      <c r="LEM15" s="36"/>
      <c r="LEN15" s="36"/>
      <c r="LEO15" s="37"/>
      <c r="LEP15" s="38"/>
      <c r="LEQ15" s="38"/>
      <c r="LER15" s="204"/>
      <c r="LES15" s="37"/>
      <c r="LET15" s="38"/>
      <c r="LEU15" s="37"/>
      <c r="LEV15" s="37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7"/>
      <c r="LFJ15" s="25"/>
      <c r="LFK15" s="35"/>
      <c r="LFL15" s="35"/>
      <c r="LFM15" s="35"/>
      <c r="LFN15" s="36"/>
      <c r="LFO15" s="36"/>
      <c r="LFP15" s="36"/>
      <c r="LFQ15" s="36"/>
      <c r="LFR15" s="36"/>
      <c r="LFS15" s="36"/>
      <c r="LFT15" s="37"/>
      <c r="LFU15" s="38"/>
      <c r="LFV15" s="38"/>
      <c r="LFW15" s="204"/>
      <c r="LFX15" s="37"/>
      <c r="LFY15" s="38"/>
      <c r="LFZ15" s="37"/>
      <c r="LGA15" s="37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7"/>
      <c r="LGO15" s="25"/>
      <c r="LGP15" s="35"/>
      <c r="LGQ15" s="35"/>
      <c r="LGR15" s="35"/>
      <c r="LGS15" s="36"/>
      <c r="LGT15" s="36"/>
      <c r="LGU15" s="36"/>
      <c r="LGV15" s="36"/>
      <c r="LGW15" s="36"/>
      <c r="LGX15" s="36"/>
      <c r="LGY15" s="37"/>
      <c r="LGZ15" s="38"/>
      <c r="LHA15" s="38"/>
      <c r="LHB15" s="204"/>
      <c r="LHC15" s="37"/>
      <c r="LHD15" s="38"/>
      <c r="LHE15" s="37"/>
      <c r="LHF15" s="37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7"/>
      <c r="LHT15" s="25"/>
      <c r="LHU15" s="35"/>
      <c r="LHV15" s="35"/>
      <c r="LHW15" s="35"/>
      <c r="LHX15" s="36"/>
      <c r="LHY15" s="36"/>
      <c r="LHZ15" s="36"/>
      <c r="LIA15" s="36"/>
      <c r="LIB15" s="36"/>
      <c r="LIC15" s="36"/>
      <c r="LID15" s="37"/>
      <c r="LIE15" s="38"/>
      <c r="LIF15" s="38"/>
      <c r="LIG15" s="204"/>
      <c r="LIH15" s="37"/>
      <c r="LII15" s="38"/>
      <c r="LIJ15" s="37"/>
      <c r="LIK15" s="37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7"/>
      <c r="LIY15" s="25"/>
      <c r="LIZ15" s="35"/>
      <c r="LJA15" s="35"/>
      <c r="LJB15" s="35"/>
      <c r="LJC15" s="36"/>
      <c r="LJD15" s="36"/>
      <c r="LJE15" s="36"/>
      <c r="LJF15" s="36"/>
      <c r="LJG15" s="36"/>
      <c r="LJH15" s="36"/>
      <c r="LJI15" s="37"/>
      <c r="LJJ15" s="38"/>
      <c r="LJK15" s="38"/>
      <c r="LJL15" s="204"/>
      <c r="LJM15" s="37"/>
      <c r="LJN15" s="38"/>
      <c r="LJO15" s="37"/>
      <c r="LJP15" s="37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7"/>
      <c r="LKD15" s="25"/>
      <c r="LKE15" s="35"/>
      <c r="LKF15" s="35"/>
      <c r="LKG15" s="35"/>
      <c r="LKH15" s="36"/>
      <c r="LKI15" s="36"/>
      <c r="LKJ15" s="36"/>
      <c r="LKK15" s="36"/>
      <c r="LKL15" s="36"/>
      <c r="LKM15" s="36"/>
      <c r="LKN15" s="37"/>
      <c r="LKO15" s="38"/>
      <c r="LKP15" s="38"/>
      <c r="LKQ15" s="204"/>
      <c r="LKR15" s="37"/>
      <c r="LKS15" s="38"/>
      <c r="LKT15" s="37"/>
      <c r="LKU15" s="37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7"/>
      <c r="LLI15" s="25"/>
      <c r="LLJ15" s="35"/>
      <c r="LLK15" s="35"/>
      <c r="LLL15" s="35"/>
      <c r="LLM15" s="36"/>
      <c r="LLN15" s="36"/>
      <c r="LLO15" s="36"/>
      <c r="LLP15" s="36"/>
      <c r="LLQ15" s="36"/>
      <c r="LLR15" s="36"/>
      <c r="LLS15" s="37"/>
      <c r="LLT15" s="38"/>
      <c r="LLU15" s="38"/>
      <c r="LLV15" s="204"/>
      <c r="LLW15" s="37"/>
      <c r="LLX15" s="38"/>
      <c r="LLY15" s="37"/>
      <c r="LLZ15" s="37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7"/>
      <c r="LMN15" s="25"/>
      <c r="LMO15" s="35"/>
      <c r="LMP15" s="35"/>
      <c r="LMQ15" s="35"/>
      <c r="LMR15" s="36"/>
      <c r="LMS15" s="36"/>
      <c r="LMT15" s="36"/>
      <c r="LMU15" s="36"/>
      <c r="LMV15" s="36"/>
      <c r="LMW15" s="36"/>
      <c r="LMX15" s="37"/>
      <c r="LMY15" s="38"/>
      <c r="LMZ15" s="38"/>
      <c r="LNA15" s="204"/>
      <c r="LNB15" s="37"/>
      <c r="LNC15" s="38"/>
      <c r="LND15" s="37"/>
      <c r="LNE15" s="37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7"/>
      <c r="LNS15" s="25"/>
      <c r="LNT15" s="35"/>
      <c r="LNU15" s="35"/>
      <c r="LNV15" s="35"/>
      <c r="LNW15" s="36"/>
      <c r="LNX15" s="36"/>
      <c r="LNY15" s="36"/>
      <c r="LNZ15" s="36"/>
      <c r="LOA15" s="36"/>
      <c r="LOB15" s="36"/>
      <c r="LOC15" s="37"/>
      <c r="LOD15" s="38"/>
      <c r="LOE15" s="38"/>
      <c r="LOF15" s="204"/>
      <c r="LOG15" s="37"/>
      <c r="LOH15" s="38"/>
      <c r="LOI15" s="37"/>
      <c r="LOJ15" s="37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7"/>
      <c r="LOX15" s="25"/>
      <c r="LOY15" s="35"/>
      <c r="LOZ15" s="35"/>
      <c r="LPA15" s="35"/>
      <c r="LPB15" s="36"/>
      <c r="LPC15" s="36"/>
      <c r="LPD15" s="36"/>
      <c r="LPE15" s="36"/>
      <c r="LPF15" s="36"/>
      <c r="LPG15" s="36"/>
      <c r="LPH15" s="37"/>
      <c r="LPI15" s="38"/>
      <c r="LPJ15" s="38"/>
      <c r="LPK15" s="204"/>
      <c r="LPL15" s="37"/>
      <c r="LPM15" s="38"/>
      <c r="LPN15" s="37"/>
      <c r="LPO15" s="37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7"/>
      <c r="LQC15" s="25"/>
      <c r="LQD15" s="35"/>
      <c r="LQE15" s="35"/>
      <c r="LQF15" s="35"/>
      <c r="LQG15" s="36"/>
      <c r="LQH15" s="36"/>
      <c r="LQI15" s="36"/>
      <c r="LQJ15" s="36"/>
      <c r="LQK15" s="36"/>
      <c r="LQL15" s="36"/>
      <c r="LQM15" s="37"/>
      <c r="LQN15" s="38"/>
      <c r="LQO15" s="38"/>
      <c r="LQP15" s="204"/>
      <c r="LQQ15" s="37"/>
      <c r="LQR15" s="38"/>
      <c r="LQS15" s="37"/>
      <c r="LQT15" s="37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7"/>
      <c r="LRH15" s="25"/>
      <c r="LRI15" s="35"/>
      <c r="LRJ15" s="35"/>
      <c r="LRK15" s="35"/>
      <c r="LRL15" s="36"/>
      <c r="LRM15" s="36"/>
      <c r="LRN15" s="36"/>
      <c r="LRO15" s="36"/>
      <c r="LRP15" s="36"/>
      <c r="LRQ15" s="36"/>
      <c r="LRR15" s="37"/>
      <c r="LRS15" s="38"/>
      <c r="LRT15" s="38"/>
      <c r="LRU15" s="204"/>
      <c r="LRV15" s="37"/>
      <c r="LRW15" s="38"/>
      <c r="LRX15" s="37"/>
      <c r="LRY15" s="37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7"/>
      <c r="LSM15" s="25"/>
      <c r="LSN15" s="35"/>
      <c r="LSO15" s="35"/>
      <c r="LSP15" s="35"/>
      <c r="LSQ15" s="36"/>
      <c r="LSR15" s="36"/>
      <c r="LSS15" s="36"/>
      <c r="LST15" s="36"/>
      <c r="LSU15" s="36"/>
      <c r="LSV15" s="36"/>
      <c r="LSW15" s="37"/>
      <c r="LSX15" s="38"/>
      <c r="LSY15" s="38"/>
      <c r="LSZ15" s="204"/>
      <c r="LTA15" s="37"/>
      <c r="LTB15" s="38"/>
      <c r="LTC15" s="37"/>
      <c r="LTD15" s="37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7"/>
      <c r="LTR15" s="25"/>
      <c r="LTS15" s="35"/>
      <c r="LTT15" s="35"/>
      <c r="LTU15" s="35"/>
      <c r="LTV15" s="36"/>
      <c r="LTW15" s="36"/>
      <c r="LTX15" s="36"/>
      <c r="LTY15" s="36"/>
      <c r="LTZ15" s="36"/>
      <c r="LUA15" s="36"/>
      <c r="LUB15" s="37"/>
      <c r="LUC15" s="38"/>
      <c r="LUD15" s="38"/>
      <c r="LUE15" s="204"/>
      <c r="LUF15" s="37"/>
      <c r="LUG15" s="38"/>
      <c r="LUH15" s="37"/>
      <c r="LUI15" s="37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7"/>
      <c r="LUW15" s="25"/>
      <c r="LUX15" s="35"/>
      <c r="LUY15" s="35"/>
      <c r="LUZ15" s="35"/>
      <c r="LVA15" s="36"/>
      <c r="LVB15" s="36"/>
      <c r="LVC15" s="36"/>
      <c r="LVD15" s="36"/>
      <c r="LVE15" s="36"/>
      <c r="LVF15" s="36"/>
      <c r="LVG15" s="37"/>
      <c r="LVH15" s="38"/>
      <c r="LVI15" s="38"/>
      <c r="LVJ15" s="204"/>
      <c r="LVK15" s="37"/>
      <c r="LVL15" s="38"/>
      <c r="LVM15" s="37"/>
      <c r="LVN15" s="37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7"/>
      <c r="LWB15" s="25"/>
      <c r="LWC15" s="35"/>
      <c r="LWD15" s="35"/>
      <c r="LWE15" s="35"/>
      <c r="LWF15" s="36"/>
      <c r="LWG15" s="36"/>
      <c r="LWH15" s="36"/>
      <c r="LWI15" s="36"/>
      <c r="LWJ15" s="36"/>
      <c r="LWK15" s="36"/>
      <c r="LWL15" s="37"/>
      <c r="LWM15" s="38"/>
      <c r="LWN15" s="38"/>
      <c r="LWO15" s="204"/>
      <c r="LWP15" s="37"/>
      <c r="LWQ15" s="38"/>
      <c r="LWR15" s="37"/>
      <c r="LWS15" s="37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7"/>
      <c r="LXG15" s="25"/>
      <c r="LXH15" s="35"/>
      <c r="LXI15" s="35"/>
      <c r="LXJ15" s="35"/>
      <c r="LXK15" s="36"/>
      <c r="LXL15" s="36"/>
      <c r="LXM15" s="36"/>
      <c r="LXN15" s="36"/>
      <c r="LXO15" s="36"/>
      <c r="LXP15" s="36"/>
      <c r="LXQ15" s="37"/>
      <c r="LXR15" s="38"/>
      <c r="LXS15" s="38"/>
      <c r="LXT15" s="204"/>
      <c r="LXU15" s="37"/>
      <c r="LXV15" s="38"/>
      <c r="LXW15" s="37"/>
      <c r="LXX15" s="37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7"/>
      <c r="LYL15" s="25"/>
      <c r="LYM15" s="35"/>
      <c r="LYN15" s="35"/>
      <c r="LYO15" s="35"/>
      <c r="LYP15" s="36"/>
      <c r="LYQ15" s="36"/>
      <c r="LYR15" s="36"/>
      <c r="LYS15" s="36"/>
      <c r="LYT15" s="36"/>
      <c r="LYU15" s="36"/>
      <c r="LYV15" s="37"/>
      <c r="LYW15" s="38"/>
      <c r="LYX15" s="38"/>
      <c r="LYY15" s="204"/>
      <c r="LYZ15" s="37"/>
      <c r="LZA15" s="38"/>
      <c r="LZB15" s="37"/>
      <c r="LZC15" s="37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7"/>
      <c r="LZQ15" s="25"/>
      <c r="LZR15" s="35"/>
      <c r="LZS15" s="35"/>
      <c r="LZT15" s="35"/>
      <c r="LZU15" s="36"/>
      <c r="LZV15" s="36"/>
      <c r="LZW15" s="36"/>
      <c r="LZX15" s="36"/>
      <c r="LZY15" s="36"/>
      <c r="LZZ15" s="36"/>
      <c r="MAA15" s="37"/>
      <c r="MAB15" s="38"/>
      <c r="MAC15" s="38"/>
      <c r="MAD15" s="204"/>
      <c r="MAE15" s="37"/>
      <c r="MAF15" s="38"/>
      <c r="MAG15" s="37"/>
      <c r="MAH15" s="37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7"/>
      <c r="MAV15" s="25"/>
      <c r="MAW15" s="35"/>
      <c r="MAX15" s="35"/>
      <c r="MAY15" s="35"/>
      <c r="MAZ15" s="36"/>
      <c r="MBA15" s="36"/>
      <c r="MBB15" s="36"/>
      <c r="MBC15" s="36"/>
      <c r="MBD15" s="36"/>
      <c r="MBE15" s="36"/>
      <c r="MBF15" s="37"/>
      <c r="MBG15" s="38"/>
      <c r="MBH15" s="38"/>
      <c r="MBI15" s="204"/>
      <c r="MBJ15" s="37"/>
      <c r="MBK15" s="38"/>
      <c r="MBL15" s="37"/>
      <c r="MBM15" s="37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7"/>
      <c r="MCA15" s="25"/>
      <c r="MCB15" s="35"/>
      <c r="MCC15" s="35"/>
      <c r="MCD15" s="35"/>
      <c r="MCE15" s="36"/>
      <c r="MCF15" s="36"/>
      <c r="MCG15" s="36"/>
      <c r="MCH15" s="36"/>
      <c r="MCI15" s="36"/>
      <c r="MCJ15" s="36"/>
      <c r="MCK15" s="37"/>
      <c r="MCL15" s="38"/>
      <c r="MCM15" s="38"/>
      <c r="MCN15" s="204"/>
      <c r="MCO15" s="37"/>
      <c r="MCP15" s="38"/>
      <c r="MCQ15" s="37"/>
      <c r="MCR15" s="37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7"/>
      <c r="MDF15" s="25"/>
      <c r="MDG15" s="35"/>
      <c r="MDH15" s="35"/>
      <c r="MDI15" s="35"/>
      <c r="MDJ15" s="36"/>
      <c r="MDK15" s="36"/>
      <c r="MDL15" s="36"/>
      <c r="MDM15" s="36"/>
      <c r="MDN15" s="36"/>
      <c r="MDO15" s="36"/>
      <c r="MDP15" s="37"/>
      <c r="MDQ15" s="38"/>
      <c r="MDR15" s="38"/>
      <c r="MDS15" s="204"/>
      <c r="MDT15" s="37"/>
      <c r="MDU15" s="38"/>
      <c r="MDV15" s="37"/>
      <c r="MDW15" s="37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7"/>
      <c r="MEK15" s="25"/>
      <c r="MEL15" s="35"/>
      <c r="MEM15" s="35"/>
      <c r="MEN15" s="35"/>
      <c r="MEO15" s="36"/>
      <c r="MEP15" s="36"/>
      <c r="MEQ15" s="36"/>
      <c r="MER15" s="36"/>
      <c r="MES15" s="36"/>
      <c r="MET15" s="36"/>
      <c r="MEU15" s="37"/>
      <c r="MEV15" s="38"/>
      <c r="MEW15" s="38"/>
      <c r="MEX15" s="204"/>
      <c r="MEY15" s="37"/>
      <c r="MEZ15" s="38"/>
      <c r="MFA15" s="37"/>
      <c r="MFB15" s="37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7"/>
      <c r="MFP15" s="25"/>
      <c r="MFQ15" s="35"/>
      <c r="MFR15" s="35"/>
      <c r="MFS15" s="35"/>
      <c r="MFT15" s="36"/>
      <c r="MFU15" s="36"/>
      <c r="MFV15" s="36"/>
      <c r="MFW15" s="36"/>
      <c r="MFX15" s="36"/>
      <c r="MFY15" s="36"/>
      <c r="MFZ15" s="37"/>
      <c r="MGA15" s="38"/>
      <c r="MGB15" s="38"/>
      <c r="MGC15" s="204"/>
      <c r="MGD15" s="37"/>
      <c r="MGE15" s="38"/>
      <c r="MGF15" s="37"/>
      <c r="MGG15" s="37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7"/>
      <c r="MGU15" s="25"/>
      <c r="MGV15" s="35"/>
      <c r="MGW15" s="35"/>
      <c r="MGX15" s="35"/>
      <c r="MGY15" s="36"/>
      <c r="MGZ15" s="36"/>
      <c r="MHA15" s="36"/>
      <c r="MHB15" s="36"/>
      <c r="MHC15" s="36"/>
      <c r="MHD15" s="36"/>
      <c r="MHE15" s="37"/>
      <c r="MHF15" s="38"/>
      <c r="MHG15" s="38"/>
      <c r="MHH15" s="204"/>
      <c r="MHI15" s="37"/>
      <c r="MHJ15" s="38"/>
      <c r="MHK15" s="37"/>
      <c r="MHL15" s="37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7"/>
      <c r="MHZ15" s="25"/>
      <c r="MIA15" s="35"/>
      <c r="MIB15" s="35"/>
      <c r="MIC15" s="35"/>
      <c r="MID15" s="36"/>
      <c r="MIE15" s="36"/>
      <c r="MIF15" s="36"/>
      <c r="MIG15" s="36"/>
      <c r="MIH15" s="36"/>
      <c r="MII15" s="36"/>
      <c r="MIJ15" s="37"/>
      <c r="MIK15" s="38"/>
      <c r="MIL15" s="38"/>
      <c r="MIM15" s="204"/>
      <c r="MIN15" s="37"/>
      <c r="MIO15" s="38"/>
      <c r="MIP15" s="37"/>
      <c r="MIQ15" s="37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7"/>
      <c r="MJE15" s="25"/>
      <c r="MJF15" s="35"/>
      <c r="MJG15" s="35"/>
      <c r="MJH15" s="35"/>
      <c r="MJI15" s="36"/>
      <c r="MJJ15" s="36"/>
      <c r="MJK15" s="36"/>
      <c r="MJL15" s="36"/>
      <c r="MJM15" s="36"/>
      <c r="MJN15" s="36"/>
      <c r="MJO15" s="37"/>
      <c r="MJP15" s="38"/>
      <c r="MJQ15" s="38"/>
      <c r="MJR15" s="204"/>
      <c r="MJS15" s="37"/>
      <c r="MJT15" s="38"/>
      <c r="MJU15" s="37"/>
      <c r="MJV15" s="37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7"/>
      <c r="MKJ15" s="25"/>
      <c r="MKK15" s="35"/>
      <c r="MKL15" s="35"/>
      <c r="MKM15" s="35"/>
      <c r="MKN15" s="36"/>
      <c r="MKO15" s="36"/>
      <c r="MKP15" s="36"/>
      <c r="MKQ15" s="36"/>
      <c r="MKR15" s="36"/>
      <c r="MKS15" s="36"/>
      <c r="MKT15" s="37"/>
      <c r="MKU15" s="38"/>
      <c r="MKV15" s="38"/>
      <c r="MKW15" s="204"/>
      <c r="MKX15" s="37"/>
      <c r="MKY15" s="38"/>
      <c r="MKZ15" s="37"/>
      <c r="MLA15" s="37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7"/>
      <c r="MLO15" s="25"/>
      <c r="MLP15" s="35"/>
      <c r="MLQ15" s="35"/>
      <c r="MLR15" s="35"/>
      <c r="MLS15" s="36"/>
      <c r="MLT15" s="36"/>
      <c r="MLU15" s="36"/>
      <c r="MLV15" s="36"/>
      <c r="MLW15" s="36"/>
      <c r="MLX15" s="36"/>
      <c r="MLY15" s="37"/>
      <c r="MLZ15" s="38"/>
      <c r="MMA15" s="38"/>
      <c r="MMB15" s="204"/>
      <c r="MMC15" s="37"/>
      <c r="MMD15" s="38"/>
      <c r="MME15" s="37"/>
      <c r="MMF15" s="37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7"/>
      <c r="MMT15" s="25"/>
      <c r="MMU15" s="35"/>
      <c r="MMV15" s="35"/>
      <c r="MMW15" s="35"/>
      <c r="MMX15" s="36"/>
      <c r="MMY15" s="36"/>
      <c r="MMZ15" s="36"/>
      <c r="MNA15" s="36"/>
      <c r="MNB15" s="36"/>
      <c r="MNC15" s="36"/>
      <c r="MND15" s="37"/>
      <c r="MNE15" s="38"/>
      <c r="MNF15" s="38"/>
      <c r="MNG15" s="204"/>
      <c r="MNH15" s="37"/>
      <c r="MNI15" s="38"/>
      <c r="MNJ15" s="37"/>
      <c r="MNK15" s="37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7"/>
      <c r="MNY15" s="25"/>
      <c r="MNZ15" s="35"/>
      <c r="MOA15" s="35"/>
      <c r="MOB15" s="35"/>
      <c r="MOC15" s="36"/>
      <c r="MOD15" s="36"/>
      <c r="MOE15" s="36"/>
      <c r="MOF15" s="36"/>
      <c r="MOG15" s="36"/>
      <c r="MOH15" s="36"/>
      <c r="MOI15" s="37"/>
      <c r="MOJ15" s="38"/>
      <c r="MOK15" s="38"/>
      <c r="MOL15" s="204"/>
      <c r="MOM15" s="37"/>
      <c r="MON15" s="38"/>
      <c r="MOO15" s="37"/>
      <c r="MOP15" s="37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7"/>
      <c r="MPD15" s="25"/>
      <c r="MPE15" s="35"/>
      <c r="MPF15" s="35"/>
      <c r="MPG15" s="35"/>
      <c r="MPH15" s="36"/>
      <c r="MPI15" s="36"/>
      <c r="MPJ15" s="36"/>
      <c r="MPK15" s="36"/>
      <c r="MPL15" s="36"/>
      <c r="MPM15" s="36"/>
      <c r="MPN15" s="37"/>
      <c r="MPO15" s="38"/>
      <c r="MPP15" s="38"/>
      <c r="MPQ15" s="204"/>
      <c r="MPR15" s="37"/>
      <c r="MPS15" s="38"/>
      <c r="MPT15" s="37"/>
      <c r="MPU15" s="37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7"/>
      <c r="MQI15" s="25"/>
      <c r="MQJ15" s="35"/>
      <c r="MQK15" s="35"/>
      <c r="MQL15" s="35"/>
      <c r="MQM15" s="36"/>
      <c r="MQN15" s="36"/>
      <c r="MQO15" s="36"/>
      <c r="MQP15" s="36"/>
      <c r="MQQ15" s="36"/>
      <c r="MQR15" s="36"/>
      <c r="MQS15" s="37"/>
      <c r="MQT15" s="38"/>
      <c r="MQU15" s="38"/>
      <c r="MQV15" s="204"/>
      <c r="MQW15" s="37"/>
      <c r="MQX15" s="38"/>
      <c r="MQY15" s="37"/>
      <c r="MQZ15" s="37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7"/>
      <c r="MRN15" s="25"/>
      <c r="MRO15" s="35"/>
      <c r="MRP15" s="35"/>
      <c r="MRQ15" s="35"/>
      <c r="MRR15" s="36"/>
      <c r="MRS15" s="36"/>
      <c r="MRT15" s="36"/>
      <c r="MRU15" s="36"/>
      <c r="MRV15" s="36"/>
      <c r="MRW15" s="36"/>
      <c r="MRX15" s="37"/>
      <c r="MRY15" s="38"/>
      <c r="MRZ15" s="38"/>
      <c r="MSA15" s="204"/>
      <c r="MSB15" s="37"/>
      <c r="MSC15" s="38"/>
      <c r="MSD15" s="37"/>
      <c r="MSE15" s="37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7"/>
      <c r="MSS15" s="25"/>
      <c r="MST15" s="35"/>
      <c r="MSU15" s="35"/>
      <c r="MSV15" s="35"/>
      <c r="MSW15" s="36"/>
      <c r="MSX15" s="36"/>
      <c r="MSY15" s="36"/>
      <c r="MSZ15" s="36"/>
      <c r="MTA15" s="36"/>
      <c r="MTB15" s="36"/>
      <c r="MTC15" s="37"/>
      <c r="MTD15" s="38"/>
      <c r="MTE15" s="38"/>
      <c r="MTF15" s="204"/>
      <c r="MTG15" s="37"/>
      <c r="MTH15" s="38"/>
      <c r="MTI15" s="37"/>
      <c r="MTJ15" s="37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7"/>
      <c r="MTX15" s="25"/>
      <c r="MTY15" s="35"/>
      <c r="MTZ15" s="35"/>
      <c r="MUA15" s="35"/>
      <c r="MUB15" s="36"/>
      <c r="MUC15" s="36"/>
      <c r="MUD15" s="36"/>
      <c r="MUE15" s="36"/>
      <c r="MUF15" s="36"/>
      <c r="MUG15" s="36"/>
      <c r="MUH15" s="37"/>
      <c r="MUI15" s="38"/>
      <c r="MUJ15" s="38"/>
      <c r="MUK15" s="204"/>
      <c r="MUL15" s="37"/>
      <c r="MUM15" s="38"/>
      <c r="MUN15" s="37"/>
      <c r="MUO15" s="37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7"/>
      <c r="MVC15" s="25"/>
      <c r="MVD15" s="35"/>
      <c r="MVE15" s="35"/>
      <c r="MVF15" s="35"/>
      <c r="MVG15" s="36"/>
      <c r="MVH15" s="36"/>
      <c r="MVI15" s="36"/>
      <c r="MVJ15" s="36"/>
      <c r="MVK15" s="36"/>
      <c r="MVL15" s="36"/>
      <c r="MVM15" s="37"/>
      <c r="MVN15" s="38"/>
      <c r="MVO15" s="38"/>
      <c r="MVP15" s="204"/>
      <c r="MVQ15" s="37"/>
      <c r="MVR15" s="38"/>
      <c r="MVS15" s="37"/>
      <c r="MVT15" s="37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7"/>
      <c r="MWH15" s="25"/>
      <c r="MWI15" s="35"/>
      <c r="MWJ15" s="35"/>
      <c r="MWK15" s="35"/>
      <c r="MWL15" s="36"/>
      <c r="MWM15" s="36"/>
      <c r="MWN15" s="36"/>
      <c r="MWO15" s="36"/>
      <c r="MWP15" s="36"/>
      <c r="MWQ15" s="36"/>
      <c r="MWR15" s="37"/>
      <c r="MWS15" s="38"/>
      <c r="MWT15" s="38"/>
      <c r="MWU15" s="204"/>
      <c r="MWV15" s="37"/>
      <c r="MWW15" s="38"/>
      <c r="MWX15" s="37"/>
      <c r="MWY15" s="37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7"/>
      <c r="MXM15" s="25"/>
      <c r="MXN15" s="35"/>
      <c r="MXO15" s="35"/>
      <c r="MXP15" s="35"/>
      <c r="MXQ15" s="36"/>
      <c r="MXR15" s="36"/>
      <c r="MXS15" s="36"/>
      <c r="MXT15" s="36"/>
      <c r="MXU15" s="36"/>
      <c r="MXV15" s="36"/>
      <c r="MXW15" s="37"/>
      <c r="MXX15" s="38"/>
      <c r="MXY15" s="38"/>
      <c r="MXZ15" s="204"/>
      <c r="MYA15" s="37"/>
      <c r="MYB15" s="38"/>
      <c r="MYC15" s="37"/>
      <c r="MYD15" s="37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7"/>
      <c r="MYR15" s="25"/>
      <c r="MYS15" s="35"/>
      <c r="MYT15" s="35"/>
      <c r="MYU15" s="35"/>
      <c r="MYV15" s="36"/>
      <c r="MYW15" s="36"/>
      <c r="MYX15" s="36"/>
      <c r="MYY15" s="36"/>
      <c r="MYZ15" s="36"/>
      <c r="MZA15" s="36"/>
      <c r="MZB15" s="37"/>
      <c r="MZC15" s="38"/>
      <c r="MZD15" s="38"/>
      <c r="MZE15" s="204"/>
      <c r="MZF15" s="37"/>
      <c r="MZG15" s="38"/>
      <c r="MZH15" s="37"/>
      <c r="MZI15" s="37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7"/>
      <c r="MZW15" s="25"/>
      <c r="MZX15" s="35"/>
      <c r="MZY15" s="35"/>
      <c r="MZZ15" s="35"/>
      <c r="NAA15" s="36"/>
      <c r="NAB15" s="36"/>
      <c r="NAC15" s="36"/>
      <c r="NAD15" s="36"/>
      <c r="NAE15" s="36"/>
      <c r="NAF15" s="36"/>
      <c r="NAG15" s="37"/>
      <c r="NAH15" s="38"/>
      <c r="NAI15" s="38"/>
      <c r="NAJ15" s="204"/>
      <c r="NAK15" s="37"/>
      <c r="NAL15" s="38"/>
      <c r="NAM15" s="37"/>
      <c r="NAN15" s="37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7"/>
      <c r="NBB15" s="25"/>
      <c r="NBC15" s="35"/>
      <c r="NBD15" s="35"/>
      <c r="NBE15" s="35"/>
      <c r="NBF15" s="36"/>
      <c r="NBG15" s="36"/>
      <c r="NBH15" s="36"/>
      <c r="NBI15" s="36"/>
      <c r="NBJ15" s="36"/>
      <c r="NBK15" s="36"/>
      <c r="NBL15" s="37"/>
      <c r="NBM15" s="38"/>
      <c r="NBN15" s="38"/>
      <c r="NBO15" s="204"/>
      <c r="NBP15" s="37"/>
      <c r="NBQ15" s="38"/>
      <c r="NBR15" s="37"/>
      <c r="NBS15" s="37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7"/>
      <c r="NCG15" s="25"/>
      <c r="NCH15" s="35"/>
      <c r="NCI15" s="35"/>
      <c r="NCJ15" s="35"/>
      <c r="NCK15" s="36"/>
      <c r="NCL15" s="36"/>
      <c r="NCM15" s="36"/>
      <c r="NCN15" s="36"/>
      <c r="NCO15" s="36"/>
      <c r="NCP15" s="36"/>
      <c r="NCQ15" s="37"/>
      <c r="NCR15" s="38"/>
      <c r="NCS15" s="38"/>
      <c r="NCT15" s="204"/>
      <c r="NCU15" s="37"/>
      <c r="NCV15" s="38"/>
      <c r="NCW15" s="37"/>
      <c r="NCX15" s="37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7"/>
      <c r="NDL15" s="25"/>
      <c r="NDM15" s="35"/>
      <c r="NDN15" s="35"/>
      <c r="NDO15" s="35"/>
      <c r="NDP15" s="36"/>
      <c r="NDQ15" s="36"/>
      <c r="NDR15" s="36"/>
      <c r="NDS15" s="36"/>
      <c r="NDT15" s="36"/>
      <c r="NDU15" s="36"/>
      <c r="NDV15" s="37"/>
      <c r="NDW15" s="38"/>
      <c r="NDX15" s="38"/>
      <c r="NDY15" s="204"/>
      <c r="NDZ15" s="37"/>
      <c r="NEA15" s="38"/>
      <c r="NEB15" s="37"/>
      <c r="NEC15" s="37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7"/>
      <c r="NEQ15" s="25"/>
      <c r="NER15" s="35"/>
      <c r="NES15" s="35"/>
      <c r="NET15" s="35"/>
      <c r="NEU15" s="36"/>
      <c r="NEV15" s="36"/>
      <c r="NEW15" s="36"/>
      <c r="NEX15" s="36"/>
      <c r="NEY15" s="36"/>
      <c r="NEZ15" s="36"/>
      <c r="NFA15" s="37"/>
      <c r="NFB15" s="38"/>
      <c r="NFC15" s="38"/>
      <c r="NFD15" s="204"/>
      <c r="NFE15" s="37"/>
      <c r="NFF15" s="38"/>
      <c r="NFG15" s="37"/>
      <c r="NFH15" s="37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7"/>
      <c r="NFV15" s="25"/>
      <c r="NFW15" s="35"/>
      <c r="NFX15" s="35"/>
      <c r="NFY15" s="35"/>
      <c r="NFZ15" s="36"/>
      <c r="NGA15" s="36"/>
      <c r="NGB15" s="36"/>
      <c r="NGC15" s="36"/>
      <c r="NGD15" s="36"/>
      <c r="NGE15" s="36"/>
      <c r="NGF15" s="37"/>
      <c r="NGG15" s="38"/>
      <c r="NGH15" s="38"/>
      <c r="NGI15" s="204"/>
      <c r="NGJ15" s="37"/>
      <c r="NGK15" s="38"/>
      <c r="NGL15" s="37"/>
      <c r="NGM15" s="37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7"/>
      <c r="NHA15" s="25"/>
      <c r="NHB15" s="35"/>
      <c r="NHC15" s="35"/>
      <c r="NHD15" s="35"/>
      <c r="NHE15" s="36"/>
      <c r="NHF15" s="36"/>
      <c r="NHG15" s="36"/>
      <c r="NHH15" s="36"/>
      <c r="NHI15" s="36"/>
      <c r="NHJ15" s="36"/>
      <c r="NHK15" s="37"/>
      <c r="NHL15" s="38"/>
      <c r="NHM15" s="38"/>
      <c r="NHN15" s="204"/>
      <c r="NHO15" s="37"/>
      <c r="NHP15" s="38"/>
      <c r="NHQ15" s="37"/>
      <c r="NHR15" s="37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7"/>
      <c r="NIF15" s="25"/>
      <c r="NIG15" s="35"/>
      <c r="NIH15" s="35"/>
      <c r="NII15" s="35"/>
      <c r="NIJ15" s="36"/>
      <c r="NIK15" s="36"/>
      <c r="NIL15" s="36"/>
      <c r="NIM15" s="36"/>
      <c r="NIN15" s="36"/>
      <c r="NIO15" s="36"/>
      <c r="NIP15" s="37"/>
      <c r="NIQ15" s="38"/>
      <c r="NIR15" s="38"/>
      <c r="NIS15" s="204"/>
      <c r="NIT15" s="37"/>
      <c r="NIU15" s="38"/>
      <c r="NIV15" s="37"/>
      <c r="NIW15" s="37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7"/>
      <c r="NJK15" s="25"/>
      <c r="NJL15" s="35"/>
      <c r="NJM15" s="35"/>
      <c r="NJN15" s="35"/>
      <c r="NJO15" s="36"/>
      <c r="NJP15" s="36"/>
      <c r="NJQ15" s="36"/>
      <c r="NJR15" s="36"/>
      <c r="NJS15" s="36"/>
      <c r="NJT15" s="36"/>
      <c r="NJU15" s="37"/>
      <c r="NJV15" s="38"/>
      <c r="NJW15" s="38"/>
      <c r="NJX15" s="204"/>
      <c r="NJY15" s="37"/>
      <c r="NJZ15" s="38"/>
      <c r="NKA15" s="37"/>
      <c r="NKB15" s="37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7"/>
      <c r="NKP15" s="25"/>
      <c r="NKQ15" s="35"/>
      <c r="NKR15" s="35"/>
      <c r="NKS15" s="35"/>
      <c r="NKT15" s="36"/>
      <c r="NKU15" s="36"/>
      <c r="NKV15" s="36"/>
      <c r="NKW15" s="36"/>
      <c r="NKX15" s="36"/>
      <c r="NKY15" s="36"/>
      <c r="NKZ15" s="37"/>
      <c r="NLA15" s="38"/>
      <c r="NLB15" s="38"/>
      <c r="NLC15" s="204"/>
      <c r="NLD15" s="37"/>
      <c r="NLE15" s="38"/>
      <c r="NLF15" s="37"/>
      <c r="NLG15" s="37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7"/>
      <c r="NLU15" s="25"/>
      <c r="NLV15" s="35"/>
      <c r="NLW15" s="35"/>
      <c r="NLX15" s="35"/>
      <c r="NLY15" s="36"/>
      <c r="NLZ15" s="36"/>
      <c r="NMA15" s="36"/>
      <c r="NMB15" s="36"/>
      <c r="NMC15" s="36"/>
      <c r="NMD15" s="36"/>
      <c r="NME15" s="37"/>
      <c r="NMF15" s="38"/>
      <c r="NMG15" s="38"/>
      <c r="NMH15" s="204"/>
      <c r="NMI15" s="37"/>
      <c r="NMJ15" s="38"/>
      <c r="NMK15" s="37"/>
      <c r="NML15" s="37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7"/>
      <c r="NMZ15" s="25"/>
      <c r="NNA15" s="35"/>
      <c r="NNB15" s="35"/>
      <c r="NNC15" s="35"/>
      <c r="NND15" s="36"/>
      <c r="NNE15" s="36"/>
      <c r="NNF15" s="36"/>
      <c r="NNG15" s="36"/>
      <c r="NNH15" s="36"/>
      <c r="NNI15" s="36"/>
      <c r="NNJ15" s="37"/>
      <c r="NNK15" s="38"/>
      <c r="NNL15" s="38"/>
      <c r="NNM15" s="204"/>
      <c r="NNN15" s="37"/>
      <c r="NNO15" s="38"/>
      <c r="NNP15" s="37"/>
      <c r="NNQ15" s="37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7"/>
      <c r="NOE15" s="25"/>
      <c r="NOF15" s="35"/>
      <c r="NOG15" s="35"/>
      <c r="NOH15" s="35"/>
      <c r="NOI15" s="36"/>
      <c r="NOJ15" s="36"/>
      <c r="NOK15" s="36"/>
      <c r="NOL15" s="36"/>
      <c r="NOM15" s="36"/>
      <c r="NON15" s="36"/>
      <c r="NOO15" s="37"/>
      <c r="NOP15" s="38"/>
      <c r="NOQ15" s="38"/>
      <c r="NOR15" s="204"/>
      <c r="NOS15" s="37"/>
      <c r="NOT15" s="38"/>
      <c r="NOU15" s="37"/>
      <c r="NOV15" s="37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7"/>
      <c r="NPJ15" s="25"/>
      <c r="NPK15" s="35"/>
      <c r="NPL15" s="35"/>
      <c r="NPM15" s="35"/>
      <c r="NPN15" s="36"/>
      <c r="NPO15" s="36"/>
      <c r="NPP15" s="36"/>
      <c r="NPQ15" s="36"/>
      <c r="NPR15" s="36"/>
      <c r="NPS15" s="36"/>
      <c r="NPT15" s="37"/>
      <c r="NPU15" s="38"/>
      <c r="NPV15" s="38"/>
      <c r="NPW15" s="204"/>
      <c r="NPX15" s="37"/>
      <c r="NPY15" s="38"/>
      <c r="NPZ15" s="37"/>
      <c r="NQA15" s="37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7"/>
      <c r="NQO15" s="25"/>
      <c r="NQP15" s="35"/>
      <c r="NQQ15" s="35"/>
      <c r="NQR15" s="35"/>
      <c r="NQS15" s="36"/>
      <c r="NQT15" s="36"/>
      <c r="NQU15" s="36"/>
      <c r="NQV15" s="36"/>
      <c r="NQW15" s="36"/>
      <c r="NQX15" s="36"/>
      <c r="NQY15" s="37"/>
      <c r="NQZ15" s="38"/>
      <c r="NRA15" s="38"/>
      <c r="NRB15" s="204"/>
      <c r="NRC15" s="37"/>
      <c r="NRD15" s="38"/>
      <c r="NRE15" s="37"/>
      <c r="NRF15" s="37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7"/>
      <c r="NRT15" s="25"/>
      <c r="NRU15" s="35"/>
      <c r="NRV15" s="35"/>
      <c r="NRW15" s="35"/>
      <c r="NRX15" s="36"/>
      <c r="NRY15" s="36"/>
      <c r="NRZ15" s="36"/>
      <c r="NSA15" s="36"/>
      <c r="NSB15" s="36"/>
      <c r="NSC15" s="36"/>
      <c r="NSD15" s="37"/>
      <c r="NSE15" s="38"/>
      <c r="NSF15" s="38"/>
      <c r="NSG15" s="204"/>
      <c r="NSH15" s="37"/>
      <c r="NSI15" s="38"/>
      <c r="NSJ15" s="37"/>
      <c r="NSK15" s="37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7"/>
      <c r="NSY15" s="25"/>
      <c r="NSZ15" s="35"/>
      <c r="NTA15" s="35"/>
      <c r="NTB15" s="35"/>
      <c r="NTC15" s="36"/>
      <c r="NTD15" s="36"/>
      <c r="NTE15" s="36"/>
      <c r="NTF15" s="36"/>
      <c r="NTG15" s="36"/>
      <c r="NTH15" s="36"/>
      <c r="NTI15" s="37"/>
      <c r="NTJ15" s="38"/>
      <c r="NTK15" s="38"/>
      <c r="NTL15" s="204"/>
      <c r="NTM15" s="37"/>
      <c r="NTN15" s="38"/>
      <c r="NTO15" s="37"/>
      <c r="NTP15" s="37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7"/>
      <c r="NUD15" s="25"/>
      <c r="NUE15" s="35"/>
      <c r="NUF15" s="35"/>
      <c r="NUG15" s="35"/>
      <c r="NUH15" s="36"/>
      <c r="NUI15" s="36"/>
      <c r="NUJ15" s="36"/>
      <c r="NUK15" s="36"/>
      <c r="NUL15" s="36"/>
      <c r="NUM15" s="36"/>
      <c r="NUN15" s="37"/>
      <c r="NUO15" s="38"/>
      <c r="NUP15" s="38"/>
      <c r="NUQ15" s="204"/>
      <c r="NUR15" s="37"/>
      <c r="NUS15" s="38"/>
      <c r="NUT15" s="37"/>
      <c r="NUU15" s="37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7"/>
      <c r="NVI15" s="25"/>
      <c r="NVJ15" s="35"/>
      <c r="NVK15" s="35"/>
      <c r="NVL15" s="35"/>
      <c r="NVM15" s="36"/>
      <c r="NVN15" s="36"/>
      <c r="NVO15" s="36"/>
      <c r="NVP15" s="36"/>
      <c r="NVQ15" s="36"/>
      <c r="NVR15" s="36"/>
      <c r="NVS15" s="37"/>
      <c r="NVT15" s="38"/>
      <c r="NVU15" s="38"/>
      <c r="NVV15" s="204"/>
      <c r="NVW15" s="37"/>
      <c r="NVX15" s="38"/>
      <c r="NVY15" s="37"/>
      <c r="NVZ15" s="37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7"/>
      <c r="NWN15" s="25"/>
      <c r="NWO15" s="35"/>
      <c r="NWP15" s="35"/>
      <c r="NWQ15" s="35"/>
      <c r="NWR15" s="36"/>
      <c r="NWS15" s="36"/>
      <c r="NWT15" s="36"/>
      <c r="NWU15" s="36"/>
      <c r="NWV15" s="36"/>
      <c r="NWW15" s="36"/>
      <c r="NWX15" s="37"/>
      <c r="NWY15" s="38"/>
      <c r="NWZ15" s="38"/>
      <c r="NXA15" s="204"/>
      <c r="NXB15" s="37"/>
      <c r="NXC15" s="38"/>
      <c r="NXD15" s="37"/>
      <c r="NXE15" s="37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7"/>
      <c r="NXS15" s="25"/>
      <c r="NXT15" s="35"/>
      <c r="NXU15" s="35"/>
      <c r="NXV15" s="35"/>
      <c r="NXW15" s="36"/>
      <c r="NXX15" s="36"/>
      <c r="NXY15" s="36"/>
      <c r="NXZ15" s="36"/>
      <c r="NYA15" s="36"/>
      <c r="NYB15" s="36"/>
      <c r="NYC15" s="37"/>
      <c r="NYD15" s="38"/>
      <c r="NYE15" s="38"/>
      <c r="NYF15" s="204"/>
      <c r="NYG15" s="37"/>
      <c r="NYH15" s="38"/>
      <c r="NYI15" s="37"/>
      <c r="NYJ15" s="37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7"/>
      <c r="NYX15" s="25"/>
      <c r="NYY15" s="35"/>
      <c r="NYZ15" s="35"/>
      <c r="NZA15" s="35"/>
      <c r="NZB15" s="36"/>
      <c r="NZC15" s="36"/>
      <c r="NZD15" s="36"/>
      <c r="NZE15" s="36"/>
      <c r="NZF15" s="36"/>
      <c r="NZG15" s="36"/>
      <c r="NZH15" s="37"/>
      <c r="NZI15" s="38"/>
      <c r="NZJ15" s="38"/>
      <c r="NZK15" s="204"/>
      <c r="NZL15" s="37"/>
      <c r="NZM15" s="38"/>
      <c r="NZN15" s="37"/>
      <c r="NZO15" s="37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7"/>
      <c r="OAC15" s="25"/>
      <c r="OAD15" s="35"/>
      <c r="OAE15" s="35"/>
      <c r="OAF15" s="35"/>
      <c r="OAG15" s="36"/>
      <c r="OAH15" s="36"/>
      <c r="OAI15" s="36"/>
      <c r="OAJ15" s="36"/>
      <c r="OAK15" s="36"/>
      <c r="OAL15" s="36"/>
      <c r="OAM15" s="37"/>
      <c r="OAN15" s="38"/>
      <c r="OAO15" s="38"/>
      <c r="OAP15" s="204"/>
      <c r="OAQ15" s="37"/>
      <c r="OAR15" s="38"/>
      <c r="OAS15" s="37"/>
      <c r="OAT15" s="37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7"/>
      <c r="OBH15" s="25"/>
      <c r="OBI15" s="35"/>
      <c r="OBJ15" s="35"/>
      <c r="OBK15" s="35"/>
      <c r="OBL15" s="36"/>
      <c r="OBM15" s="36"/>
      <c r="OBN15" s="36"/>
      <c r="OBO15" s="36"/>
      <c r="OBP15" s="36"/>
      <c r="OBQ15" s="36"/>
      <c r="OBR15" s="37"/>
      <c r="OBS15" s="38"/>
      <c r="OBT15" s="38"/>
      <c r="OBU15" s="204"/>
      <c r="OBV15" s="37"/>
      <c r="OBW15" s="38"/>
      <c r="OBX15" s="37"/>
      <c r="OBY15" s="37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7"/>
      <c r="OCM15" s="25"/>
      <c r="OCN15" s="35"/>
      <c r="OCO15" s="35"/>
      <c r="OCP15" s="35"/>
      <c r="OCQ15" s="36"/>
      <c r="OCR15" s="36"/>
      <c r="OCS15" s="36"/>
      <c r="OCT15" s="36"/>
      <c r="OCU15" s="36"/>
      <c r="OCV15" s="36"/>
      <c r="OCW15" s="37"/>
      <c r="OCX15" s="38"/>
      <c r="OCY15" s="38"/>
      <c r="OCZ15" s="204"/>
      <c r="ODA15" s="37"/>
      <c r="ODB15" s="38"/>
      <c r="ODC15" s="37"/>
      <c r="ODD15" s="37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7"/>
      <c r="ODR15" s="25"/>
      <c r="ODS15" s="35"/>
      <c r="ODT15" s="35"/>
      <c r="ODU15" s="35"/>
      <c r="ODV15" s="36"/>
      <c r="ODW15" s="36"/>
      <c r="ODX15" s="36"/>
      <c r="ODY15" s="36"/>
      <c r="ODZ15" s="36"/>
      <c r="OEA15" s="36"/>
      <c r="OEB15" s="37"/>
      <c r="OEC15" s="38"/>
      <c r="OED15" s="38"/>
      <c r="OEE15" s="204"/>
      <c r="OEF15" s="37"/>
      <c r="OEG15" s="38"/>
      <c r="OEH15" s="37"/>
      <c r="OEI15" s="37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7"/>
      <c r="OEW15" s="25"/>
      <c r="OEX15" s="35"/>
      <c r="OEY15" s="35"/>
      <c r="OEZ15" s="35"/>
      <c r="OFA15" s="36"/>
      <c r="OFB15" s="36"/>
      <c r="OFC15" s="36"/>
      <c r="OFD15" s="36"/>
      <c r="OFE15" s="36"/>
      <c r="OFF15" s="36"/>
      <c r="OFG15" s="37"/>
      <c r="OFH15" s="38"/>
      <c r="OFI15" s="38"/>
      <c r="OFJ15" s="204"/>
      <c r="OFK15" s="37"/>
      <c r="OFL15" s="38"/>
      <c r="OFM15" s="37"/>
      <c r="OFN15" s="37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7"/>
      <c r="OGB15" s="25"/>
      <c r="OGC15" s="35"/>
      <c r="OGD15" s="35"/>
      <c r="OGE15" s="35"/>
      <c r="OGF15" s="36"/>
      <c r="OGG15" s="36"/>
      <c r="OGH15" s="36"/>
      <c r="OGI15" s="36"/>
      <c r="OGJ15" s="36"/>
      <c r="OGK15" s="36"/>
      <c r="OGL15" s="37"/>
      <c r="OGM15" s="38"/>
      <c r="OGN15" s="38"/>
      <c r="OGO15" s="204"/>
      <c r="OGP15" s="37"/>
      <c r="OGQ15" s="38"/>
      <c r="OGR15" s="37"/>
      <c r="OGS15" s="37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7"/>
      <c r="OHG15" s="25"/>
      <c r="OHH15" s="35"/>
      <c r="OHI15" s="35"/>
      <c r="OHJ15" s="35"/>
      <c r="OHK15" s="36"/>
      <c r="OHL15" s="36"/>
      <c r="OHM15" s="36"/>
      <c r="OHN15" s="36"/>
      <c r="OHO15" s="36"/>
      <c r="OHP15" s="36"/>
      <c r="OHQ15" s="37"/>
      <c r="OHR15" s="38"/>
      <c r="OHS15" s="38"/>
      <c r="OHT15" s="204"/>
      <c r="OHU15" s="37"/>
      <c r="OHV15" s="38"/>
      <c r="OHW15" s="37"/>
      <c r="OHX15" s="37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7"/>
      <c r="OIL15" s="25"/>
      <c r="OIM15" s="35"/>
      <c r="OIN15" s="35"/>
      <c r="OIO15" s="35"/>
      <c r="OIP15" s="36"/>
      <c r="OIQ15" s="36"/>
      <c r="OIR15" s="36"/>
      <c r="OIS15" s="36"/>
      <c r="OIT15" s="36"/>
      <c r="OIU15" s="36"/>
      <c r="OIV15" s="37"/>
      <c r="OIW15" s="38"/>
      <c r="OIX15" s="38"/>
      <c r="OIY15" s="204"/>
      <c r="OIZ15" s="37"/>
      <c r="OJA15" s="38"/>
      <c r="OJB15" s="37"/>
      <c r="OJC15" s="37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7"/>
      <c r="OJQ15" s="25"/>
      <c r="OJR15" s="35"/>
      <c r="OJS15" s="35"/>
      <c r="OJT15" s="35"/>
      <c r="OJU15" s="36"/>
      <c r="OJV15" s="36"/>
      <c r="OJW15" s="36"/>
      <c r="OJX15" s="36"/>
      <c r="OJY15" s="36"/>
      <c r="OJZ15" s="36"/>
      <c r="OKA15" s="37"/>
      <c r="OKB15" s="38"/>
      <c r="OKC15" s="38"/>
      <c r="OKD15" s="204"/>
      <c r="OKE15" s="37"/>
      <c r="OKF15" s="38"/>
      <c r="OKG15" s="37"/>
      <c r="OKH15" s="37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7"/>
      <c r="OKV15" s="25"/>
      <c r="OKW15" s="35"/>
      <c r="OKX15" s="35"/>
      <c r="OKY15" s="35"/>
      <c r="OKZ15" s="36"/>
      <c r="OLA15" s="36"/>
      <c r="OLB15" s="36"/>
      <c r="OLC15" s="36"/>
      <c r="OLD15" s="36"/>
      <c r="OLE15" s="36"/>
      <c r="OLF15" s="37"/>
      <c r="OLG15" s="38"/>
      <c r="OLH15" s="38"/>
      <c r="OLI15" s="204"/>
      <c r="OLJ15" s="37"/>
      <c r="OLK15" s="38"/>
      <c r="OLL15" s="37"/>
      <c r="OLM15" s="37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7"/>
      <c r="OMA15" s="25"/>
      <c r="OMB15" s="35"/>
      <c r="OMC15" s="35"/>
      <c r="OMD15" s="35"/>
      <c r="OME15" s="36"/>
      <c r="OMF15" s="36"/>
      <c r="OMG15" s="36"/>
      <c r="OMH15" s="36"/>
      <c r="OMI15" s="36"/>
      <c r="OMJ15" s="36"/>
      <c r="OMK15" s="37"/>
      <c r="OML15" s="38"/>
      <c r="OMM15" s="38"/>
      <c r="OMN15" s="204"/>
      <c r="OMO15" s="37"/>
      <c r="OMP15" s="38"/>
      <c r="OMQ15" s="37"/>
      <c r="OMR15" s="37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7"/>
      <c r="ONF15" s="25"/>
      <c r="ONG15" s="35"/>
      <c r="ONH15" s="35"/>
      <c r="ONI15" s="35"/>
      <c r="ONJ15" s="36"/>
      <c r="ONK15" s="36"/>
      <c r="ONL15" s="36"/>
      <c r="ONM15" s="36"/>
      <c r="ONN15" s="36"/>
      <c r="ONO15" s="36"/>
      <c r="ONP15" s="37"/>
      <c r="ONQ15" s="38"/>
      <c r="ONR15" s="38"/>
      <c r="ONS15" s="204"/>
      <c r="ONT15" s="37"/>
      <c r="ONU15" s="38"/>
      <c r="ONV15" s="37"/>
      <c r="ONW15" s="37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7"/>
      <c r="OOK15" s="25"/>
      <c r="OOL15" s="35"/>
      <c r="OOM15" s="35"/>
      <c r="OON15" s="35"/>
      <c r="OOO15" s="36"/>
      <c r="OOP15" s="36"/>
      <c r="OOQ15" s="36"/>
      <c r="OOR15" s="36"/>
      <c r="OOS15" s="36"/>
      <c r="OOT15" s="36"/>
      <c r="OOU15" s="37"/>
      <c r="OOV15" s="38"/>
      <c r="OOW15" s="38"/>
      <c r="OOX15" s="204"/>
      <c r="OOY15" s="37"/>
      <c r="OOZ15" s="38"/>
      <c r="OPA15" s="37"/>
      <c r="OPB15" s="37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7"/>
      <c r="OPP15" s="25"/>
      <c r="OPQ15" s="35"/>
      <c r="OPR15" s="35"/>
      <c r="OPS15" s="35"/>
      <c r="OPT15" s="36"/>
      <c r="OPU15" s="36"/>
      <c r="OPV15" s="36"/>
      <c r="OPW15" s="36"/>
      <c r="OPX15" s="36"/>
      <c r="OPY15" s="36"/>
      <c r="OPZ15" s="37"/>
      <c r="OQA15" s="38"/>
      <c r="OQB15" s="38"/>
      <c r="OQC15" s="204"/>
      <c r="OQD15" s="37"/>
      <c r="OQE15" s="38"/>
      <c r="OQF15" s="37"/>
      <c r="OQG15" s="37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7"/>
      <c r="OQU15" s="25"/>
      <c r="OQV15" s="35"/>
      <c r="OQW15" s="35"/>
      <c r="OQX15" s="35"/>
      <c r="OQY15" s="36"/>
      <c r="OQZ15" s="36"/>
      <c r="ORA15" s="36"/>
      <c r="ORB15" s="36"/>
      <c r="ORC15" s="36"/>
      <c r="ORD15" s="36"/>
      <c r="ORE15" s="37"/>
      <c r="ORF15" s="38"/>
      <c r="ORG15" s="38"/>
      <c r="ORH15" s="204"/>
      <c r="ORI15" s="37"/>
      <c r="ORJ15" s="38"/>
      <c r="ORK15" s="37"/>
      <c r="ORL15" s="37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7"/>
      <c r="ORZ15" s="25"/>
      <c r="OSA15" s="35"/>
      <c r="OSB15" s="35"/>
      <c r="OSC15" s="35"/>
      <c r="OSD15" s="36"/>
      <c r="OSE15" s="36"/>
      <c r="OSF15" s="36"/>
      <c r="OSG15" s="36"/>
      <c r="OSH15" s="36"/>
      <c r="OSI15" s="36"/>
      <c r="OSJ15" s="37"/>
      <c r="OSK15" s="38"/>
      <c r="OSL15" s="38"/>
      <c r="OSM15" s="204"/>
      <c r="OSN15" s="37"/>
      <c r="OSO15" s="38"/>
      <c r="OSP15" s="37"/>
      <c r="OSQ15" s="37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7"/>
      <c r="OTE15" s="25"/>
      <c r="OTF15" s="35"/>
      <c r="OTG15" s="35"/>
      <c r="OTH15" s="35"/>
      <c r="OTI15" s="36"/>
      <c r="OTJ15" s="36"/>
      <c r="OTK15" s="36"/>
      <c r="OTL15" s="36"/>
      <c r="OTM15" s="36"/>
      <c r="OTN15" s="36"/>
      <c r="OTO15" s="37"/>
      <c r="OTP15" s="38"/>
      <c r="OTQ15" s="38"/>
      <c r="OTR15" s="204"/>
      <c r="OTS15" s="37"/>
      <c r="OTT15" s="38"/>
      <c r="OTU15" s="37"/>
      <c r="OTV15" s="37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7"/>
      <c r="OUJ15" s="25"/>
      <c r="OUK15" s="35"/>
      <c r="OUL15" s="35"/>
      <c r="OUM15" s="35"/>
      <c r="OUN15" s="36"/>
      <c r="OUO15" s="36"/>
      <c r="OUP15" s="36"/>
      <c r="OUQ15" s="36"/>
      <c r="OUR15" s="36"/>
      <c r="OUS15" s="36"/>
      <c r="OUT15" s="37"/>
      <c r="OUU15" s="38"/>
      <c r="OUV15" s="38"/>
      <c r="OUW15" s="204"/>
      <c r="OUX15" s="37"/>
      <c r="OUY15" s="38"/>
      <c r="OUZ15" s="37"/>
      <c r="OVA15" s="37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7"/>
      <c r="OVO15" s="25"/>
      <c r="OVP15" s="35"/>
      <c r="OVQ15" s="35"/>
      <c r="OVR15" s="35"/>
      <c r="OVS15" s="36"/>
      <c r="OVT15" s="36"/>
      <c r="OVU15" s="36"/>
      <c r="OVV15" s="36"/>
      <c r="OVW15" s="36"/>
      <c r="OVX15" s="36"/>
      <c r="OVY15" s="37"/>
      <c r="OVZ15" s="38"/>
      <c r="OWA15" s="38"/>
      <c r="OWB15" s="204"/>
      <c r="OWC15" s="37"/>
      <c r="OWD15" s="38"/>
      <c r="OWE15" s="37"/>
      <c r="OWF15" s="37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7"/>
      <c r="OWT15" s="25"/>
      <c r="OWU15" s="35"/>
      <c r="OWV15" s="35"/>
      <c r="OWW15" s="35"/>
      <c r="OWX15" s="36"/>
      <c r="OWY15" s="36"/>
      <c r="OWZ15" s="36"/>
      <c r="OXA15" s="36"/>
      <c r="OXB15" s="36"/>
      <c r="OXC15" s="36"/>
      <c r="OXD15" s="37"/>
      <c r="OXE15" s="38"/>
      <c r="OXF15" s="38"/>
      <c r="OXG15" s="204"/>
      <c r="OXH15" s="37"/>
      <c r="OXI15" s="38"/>
      <c r="OXJ15" s="37"/>
      <c r="OXK15" s="37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7"/>
      <c r="OXY15" s="25"/>
      <c r="OXZ15" s="35"/>
      <c r="OYA15" s="35"/>
      <c r="OYB15" s="35"/>
      <c r="OYC15" s="36"/>
      <c r="OYD15" s="36"/>
      <c r="OYE15" s="36"/>
      <c r="OYF15" s="36"/>
      <c r="OYG15" s="36"/>
      <c r="OYH15" s="36"/>
      <c r="OYI15" s="37"/>
      <c r="OYJ15" s="38"/>
      <c r="OYK15" s="38"/>
      <c r="OYL15" s="204"/>
      <c r="OYM15" s="37"/>
      <c r="OYN15" s="38"/>
      <c r="OYO15" s="37"/>
      <c r="OYP15" s="37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7"/>
      <c r="OZD15" s="25"/>
      <c r="OZE15" s="35"/>
      <c r="OZF15" s="35"/>
      <c r="OZG15" s="35"/>
      <c r="OZH15" s="36"/>
      <c r="OZI15" s="36"/>
      <c r="OZJ15" s="36"/>
      <c r="OZK15" s="36"/>
      <c r="OZL15" s="36"/>
      <c r="OZM15" s="36"/>
      <c r="OZN15" s="37"/>
      <c r="OZO15" s="38"/>
      <c r="OZP15" s="38"/>
      <c r="OZQ15" s="204"/>
      <c r="OZR15" s="37"/>
      <c r="OZS15" s="38"/>
      <c r="OZT15" s="37"/>
      <c r="OZU15" s="37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7"/>
      <c r="PAI15" s="25"/>
      <c r="PAJ15" s="35"/>
      <c r="PAK15" s="35"/>
      <c r="PAL15" s="35"/>
      <c r="PAM15" s="36"/>
      <c r="PAN15" s="36"/>
      <c r="PAO15" s="36"/>
      <c r="PAP15" s="36"/>
      <c r="PAQ15" s="36"/>
      <c r="PAR15" s="36"/>
      <c r="PAS15" s="37"/>
      <c r="PAT15" s="38"/>
      <c r="PAU15" s="38"/>
      <c r="PAV15" s="204"/>
      <c r="PAW15" s="37"/>
      <c r="PAX15" s="38"/>
      <c r="PAY15" s="37"/>
      <c r="PAZ15" s="37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7"/>
      <c r="PBN15" s="25"/>
      <c r="PBO15" s="35"/>
      <c r="PBP15" s="35"/>
      <c r="PBQ15" s="35"/>
      <c r="PBR15" s="36"/>
      <c r="PBS15" s="36"/>
      <c r="PBT15" s="36"/>
      <c r="PBU15" s="36"/>
      <c r="PBV15" s="36"/>
      <c r="PBW15" s="36"/>
      <c r="PBX15" s="37"/>
      <c r="PBY15" s="38"/>
      <c r="PBZ15" s="38"/>
      <c r="PCA15" s="204"/>
      <c r="PCB15" s="37"/>
      <c r="PCC15" s="38"/>
      <c r="PCD15" s="37"/>
      <c r="PCE15" s="37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7"/>
      <c r="PCS15" s="25"/>
      <c r="PCT15" s="35"/>
      <c r="PCU15" s="35"/>
      <c r="PCV15" s="35"/>
      <c r="PCW15" s="36"/>
      <c r="PCX15" s="36"/>
      <c r="PCY15" s="36"/>
      <c r="PCZ15" s="36"/>
      <c r="PDA15" s="36"/>
      <c r="PDB15" s="36"/>
      <c r="PDC15" s="37"/>
      <c r="PDD15" s="38"/>
      <c r="PDE15" s="38"/>
      <c r="PDF15" s="204"/>
      <c r="PDG15" s="37"/>
      <c r="PDH15" s="38"/>
      <c r="PDI15" s="37"/>
      <c r="PDJ15" s="37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7"/>
      <c r="PDX15" s="25"/>
      <c r="PDY15" s="35"/>
      <c r="PDZ15" s="35"/>
      <c r="PEA15" s="35"/>
      <c r="PEB15" s="36"/>
      <c r="PEC15" s="36"/>
      <c r="PED15" s="36"/>
      <c r="PEE15" s="36"/>
      <c r="PEF15" s="36"/>
      <c r="PEG15" s="36"/>
      <c r="PEH15" s="37"/>
      <c r="PEI15" s="38"/>
      <c r="PEJ15" s="38"/>
      <c r="PEK15" s="204"/>
      <c r="PEL15" s="37"/>
      <c r="PEM15" s="38"/>
      <c r="PEN15" s="37"/>
      <c r="PEO15" s="37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7"/>
      <c r="PFC15" s="25"/>
      <c r="PFD15" s="35"/>
      <c r="PFE15" s="35"/>
      <c r="PFF15" s="35"/>
      <c r="PFG15" s="36"/>
      <c r="PFH15" s="36"/>
      <c r="PFI15" s="36"/>
      <c r="PFJ15" s="36"/>
      <c r="PFK15" s="36"/>
      <c r="PFL15" s="36"/>
      <c r="PFM15" s="37"/>
      <c r="PFN15" s="38"/>
      <c r="PFO15" s="38"/>
      <c r="PFP15" s="204"/>
      <c r="PFQ15" s="37"/>
      <c r="PFR15" s="38"/>
      <c r="PFS15" s="37"/>
      <c r="PFT15" s="37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7"/>
      <c r="PGH15" s="25"/>
      <c r="PGI15" s="35"/>
      <c r="PGJ15" s="35"/>
      <c r="PGK15" s="35"/>
      <c r="PGL15" s="36"/>
      <c r="PGM15" s="36"/>
      <c r="PGN15" s="36"/>
      <c r="PGO15" s="36"/>
      <c r="PGP15" s="36"/>
      <c r="PGQ15" s="36"/>
      <c r="PGR15" s="37"/>
      <c r="PGS15" s="38"/>
      <c r="PGT15" s="38"/>
      <c r="PGU15" s="204"/>
      <c r="PGV15" s="37"/>
      <c r="PGW15" s="38"/>
      <c r="PGX15" s="37"/>
      <c r="PGY15" s="37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7"/>
      <c r="PHM15" s="25"/>
      <c r="PHN15" s="35"/>
      <c r="PHO15" s="35"/>
      <c r="PHP15" s="35"/>
      <c r="PHQ15" s="36"/>
      <c r="PHR15" s="36"/>
      <c r="PHS15" s="36"/>
      <c r="PHT15" s="36"/>
      <c r="PHU15" s="36"/>
      <c r="PHV15" s="36"/>
      <c r="PHW15" s="37"/>
      <c r="PHX15" s="38"/>
      <c r="PHY15" s="38"/>
      <c r="PHZ15" s="204"/>
      <c r="PIA15" s="37"/>
      <c r="PIB15" s="38"/>
      <c r="PIC15" s="37"/>
      <c r="PID15" s="37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7"/>
      <c r="PIR15" s="25"/>
      <c r="PIS15" s="35"/>
      <c r="PIT15" s="35"/>
      <c r="PIU15" s="35"/>
      <c r="PIV15" s="36"/>
      <c r="PIW15" s="36"/>
      <c r="PIX15" s="36"/>
      <c r="PIY15" s="36"/>
      <c r="PIZ15" s="36"/>
      <c r="PJA15" s="36"/>
      <c r="PJB15" s="37"/>
      <c r="PJC15" s="38"/>
      <c r="PJD15" s="38"/>
      <c r="PJE15" s="204"/>
      <c r="PJF15" s="37"/>
      <c r="PJG15" s="38"/>
      <c r="PJH15" s="37"/>
      <c r="PJI15" s="37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7"/>
      <c r="PJW15" s="25"/>
      <c r="PJX15" s="35"/>
      <c r="PJY15" s="35"/>
      <c r="PJZ15" s="35"/>
      <c r="PKA15" s="36"/>
      <c r="PKB15" s="36"/>
      <c r="PKC15" s="36"/>
      <c r="PKD15" s="36"/>
      <c r="PKE15" s="36"/>
      <c r="PKF15" s="36"/>
      <c r="PKG15" s="37"/>
      <c r="PKH15" s="38"/>
      <c r="PKI15" s="38"/>
      <c r="PKJ15" s="204"/>
      <c r="PKK15" s="37"/>
      <c r="PKL15" s="38"/>
      <c r="PKM15" s="37"/>
      <c r="PKN15" s="37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7"/>
      <c r="PLB15" s="25"/>
      <c r="PLC15" s="35"/>
      <c r="PLD15" s="35"/>
      <c r="PLE15" s="35"/>
      <c r="PLF15" s="36"/>
      <c r="PLG15" s="36"/>
      <c r="PLH15" s="36"/>
      <c r="PLI15" s="36"/>
      <c r="PLJ15" s="36"/>
      <c r="PLK15" s="36"/>
      <c r="PLL15" s="37"/>
      <c r="PLM15" s="38"/>
      <c r="PLN15" s="38"/>
      <c r="PLO15" s="204"/>
      <c r="PLP15" s="37"/>
      <c r="PLQ15" s="38"/>
      <c r="PLR15" s="37"/>
      <c r="PLS15" s="37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7"/>
      <c r="PMG15" s="25"/>
      <c r="PMH15" s="35"/>
      <c r="PMI15" s="35"/>
      <c r="PMJ15" s="35"/>
      <c r="PMK15" s="36"/>
      <c r="PML15" s="36"/>
      <c r="PMM15" s="36"/>
      <c r="PMN15" s="36"/>
      <c r="PMO15" s="36"/>
      <c r="PMP15" s="36"/>
      <c r="PMQ15" s="37"/>
      <c r="PMR15" s="38"/>
      <c r="PMS15" s="38"/>
      <c r="PMT15" s="204"/>
      <c r="PMU15" s="37"/>
      <c r="PMV15" s="38"/>
      <c r="PMW15" s="37"/>
      <c r="PMX15" s="37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7"/>
      <c r="PNL15" s="25"/>
      <c r="PNM15" s="35"/>
      <c r="PNN15" s="35"/>
      <c r="PNO15" s="35"/>
      <c r="PNP15" s="36"/>
      <c r="PNQ15" s="36"/>
      <c r="PNR15" s="36"/>
      <c r="PNS15" s="36"/>
      <c r="PNT15" s="36"/>
      <c r="PNU15" s="36"/>
      <c r="PNV15" s="37"/>
      <c r="PNW15" s="38"/>
      <c r="PNX15" s="38"/>
      <c r="PNY15" s="204"/>
      <c r="PNZ15" s="37"/>
      <c r="POA15" s="38"/>
      <c r="POB15" s="37"/>
      <c r="POC15" s="37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7"/>
      <c r="POQ15" s="25"/>
      <c r="POR15" s="35"/>
      <c r="POS15" s="35"/>
      <c r="POT15" s="35"/>
      <c r="POU15" s="36"/>
      <c r="POV15" s="36"/>
      <c r="POW15" s="36"/>
      <c r="POX15" s="36"/>
      <c r="POY15" s="36"/>
      <c r="POZ15" s="36"/>
      <c r="PPA15" s="37"/>
      <c r="PPB15" s="38"/>
      <c r="PPC15" s="38"/>
      <c r="PPD15" s="204"/>
      <c r="PPE15" s="37"/>
      <c r="PPF15" s="38"/>
      <c r="PPG15" s="37"/>
      <c r="PPH15" s="37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7"/>
      <c r="PPV15" s="25"/>
      <c r="PPW15" s="35"/>
      <c r="PPX15" s="35"/>
      <c r="PPY15" s="35"/>
      <c r="PPZ15" s="36"/>
      <c r="PQA15" s="36"/>
      <c r="PQB15" s="36"/>
      <c r="PQC15" s="36"/>
      <c r="PQD15" s="36"/>
      <c r="PQE15" s="36"/>
      <c r="PQF15" s="37"/>
      <c r="PQG15" s="38"/>
      <c r="PQH15" s="38"/>
      <c r="PQI15" s="204"/>
      <c r="PQJ15" s="37"/>
      <c r="PQK15" s="38"/>
      <c r="PQL15" s="37"/>
      <c r="PQM15" s="37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7"/>
      <c r="PRA15" s="25"/>
      <c r="PRB15" s="35"/>
      <c r="PRC15" s="35"/>
      <c r="PRD15" s="35"/>
      <c r="PRE15" s="36"/>
      <c r="PRF15" s="36"/>
      <c r="PRG15" s="36"/>
      <c r="PRH15" s="36"/>
      <c r="PRI15" s="36"/>
      <c r="PRJ15" s="36"/>
      <c r="PRK15" s="37"/>
      <c r="PRL15" s="38"/>
      <c r="PRM15" s="38"/>
      <c r="PRN15" s="204"/>
      <c r="PRO15" s="37"/>
      <c r="PRP15" s="38"/>
      <c r="PRQ15" s="37"/>
      <c r="PRR15" s="37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7"/>
      <c r="PSF15" s="25"/>
      <c r="PSG15" s="35"/>
      <c r="PSH15" s="35"/>
      <c r="PSI15" s="35"/>
      <c r="PSJ15" s="36"/>
      <c r="PSK15" s="36"/>
      <c r="PSL15" s="36"/>
      <c r="PSM15" s="36"/>
      <c r="PSN15" s="36"/>
      <c r="PSO15" s="36"/>
      <c r="PSP15" s="37"/>
      <c r="PSQ15" s="38"/>
      <c r="PSR15" s="38"/>
      <c r="PSS15" s="204"/>
      <c r="PST15" s="37"/>
      <c r="PSU15" s="38"/>
      <c r="PSV15" s="37"/>
      <c r="PSW15" s="37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7"/>
      <c r="PTK15" s="25"/>
      <c r="PTL15" s="35"/>
      <c r="PTM15" s="35"/>
      <c r="PTN15" s="35"/>
      <c r="PTO15" s="36"/>
      <c r="PTP15" s="36"/>
      <c r="PTQ15" s="36"/>
      <c r="PTR15" s="36"/>
      <c r="PTS15" s="36"/>
      <c r="PTT15" s="36"/>
      <c r="PTU15" s="37"/>
      <c r="PTV15" s="38"/>
      <c r="PTW15" s="38"/>
      <c r="PTX15" s="204"/>
      <c r="PTY15" s="37"/>
      <c r="PTZ15" s="38"/>
      <c r="PUA15" s="37"/>
      <c r="PUB15" s="37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7"/>
      <c r="PUP15" s="25"/>
      <c r="PUQ15" s="35"/>
      <c r="PUR15" s="35"/>
      <c r="PUS15" s="35"/>
      <c r="PUT15" s="36"/>
      <c r="PUU15" s="36"/>
      <c r="PUV15" s="36"/>
      <c r="PUW15" s="36"/>
      <c r="PUX15" s="36"/>
      <c r="PUY15" s="36"/>
      <c r="PUZ15" s="37"/>
      <c r="PVA15" s="38"/>
      <c r="PVB15" s="38"/>
      <c r="PVC15" s="204"/>
      <c r="PVD15" s="37"/>
      <c r="PVE15" s="38"/>
      <c r="PVF15" s="37"/>
      <c r="PVG15" s="37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7"/>
      <c r="PVU15" s="25"/>
      <c r="PVV15" s="35"/>
      <c r="PVW15" s="35"/>
      <c r="PVX15" s="35"/>
      <c r="PVY15" s="36"/>
      <c r="PVZ15" s="36"/>
      <c r="PWA15" s="36"/>
      <c r="PWB15" s="36"/>
      <c r="PWC15" s="36"/>
      <c r="PWD15" s="36"/>
      <c r="PWE15" s="37"/>
      <c r="PWF15" s="38"/>
      <c r="PWG15" s="38"/>
      <c r="PWH15" s="204"/>
      <c r="PWI15" s="37"/>
      <c r="PWJ15" s="38"/>
      <c r="PWK15" s="37"/>
      <c r="PWL15" s="37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7"/>
      <c r="PWZ15" s="25"/>
      <c r="PXA15" s="35"/>
      <c r="PXB15" s="35"/>
      <c r="PXC15" s="35"/>
      <c r="PXD15" s="36"/>
      <c r="PXE15" s="36"/>
      <c r="PXF15" s="36"/>
      <c r="PXG15" s="36"/>
      <c r="PXH15" s="36"/>
      <c r="PXI15" s="36"/>
      <c r="PXJ15" s="37"/>
      <c r="PXK15" s="38"/>
      <c r="PXL15" s="38"/>
      <c r="PXM15" s="204"/>
      <c r="PXN15" s="37"/>
      <c r="PXO15" s="38"/>
      <c r="PXP15" s="37"/>
      <c r="PXQ15" s="37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7"/>
      <c r="PYE15" s="25"/>
      <c r="PYF15" s="35"/>
      <c r="PYG15" s="35"/>
      <c r="PYH15" s="35"/>
      <c r="PYI15" s="36"/>
      <c r="PYJ15" s="36"/>
      <c r="PYK15" s="36"/>
      <c r="PYL15" s="36"/>
      <c r="PYM15" s="36"/>
      <c r="PYN15" s="36"/>
      <c r="PYO15" s="37"/>
      <c r="PYP15" s="38"/>
      <c r="PYQ15" s="38"/>
      <c r="PYR15" s="204"/>
      <c r="PYS15" s="37"/>
      <c r="PYT15" s="38"/>
      <c r="PYU15" s="37"/>
      <c r="PYV15" s="37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7"/>
      <c r="PZJ15" s="25"/>
      <c r="PZK15" s="35"/>
      <c r="PZL15" s="35"/>
      <c r="PZM15" s="35"/>
      <c r="PZN15" s="36"/>
      <c r="PZO15" s="36"/>
      <c r="PZP15" s="36"/>
      <c r="PZQ15" s="36"/>
      <c r="PZR15" s="36"/>
      <c r="PZS15" s="36"/>
      <c r="PZT15" s="37"/>
      <c r="PZU15" s="38"/>
      <c r="PZV15" s="38"/>
      <c r="PZW15" s="204"/>
      <c r="PZX15" s="37"/>
      <c r="PZY15" s="38"/>
      <c r="PZZ15" s="37"/>
      <c r="QAA15" s="37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7"/>
      <c r="QAO15" s="25"/>
      <c r="QAP15" s="35"/>
      <c r="QAQ15" s="35"/>
      <c r="QAR15" s="35"/>
      <c r="QAS15" s="36"/>
      <c r="QAT15" s="36"/>
      <c r="QAU15" s="36"/>
      <c r="QAV15" s="36"/>
      <c r="QAW15" s="36"/>
      <c r="QAX15" s="36"/>
      <c r="QAY15" s="37"/>
      <c r="QAZ15" s="38"/>
      <c r="QBA15" s="38"/>
      <c r="QBB15" s="204"/>
      <c r="QBC15" s="37"/>
      <c r="QBD15" s="38"/>
      <c r="QBE15" s="37"/>
      <c r="QBF15" s="37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7"/>
      <c r="QBT15" s="25"/>
      <c r="QBU15" s="35"/>
      <c r="QBV15" s="35"/>
      <c r="QBW15" s="35"/>
      <c r="QBX15" s="36"/>
      <c r="QBY15" s="36"/>
      <c r="QBZ15" s="36"/>
      <c r="QCA15" s="36"/>
      <c r="QCB15" s="36"/>
      <c r="QCC15" s="36"/>
      <c r="QCD15" s="37"/>
      <c r="QCE15" s="38"/>
      <c r="QCF15" s="38"/>
      <c r="QCG15" s="204"/>
      <c r="QCH15" s="37"/>
      <c r="QCI15" s="38"/>
      <c r="QCJ15" s="37"/>
      <c r="QCK15" s="37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7"/>
      <c r="QCY15" s="25"/>
      <c r="QCZ15" s="35"/>
      <c r="QDA15" s="35"/>
      <c r="QDB15" s="35"/>
      <c r="QDC15" s="36"/>
      <c r="QDD15" s="36"/>
      <c r="QDE15" s="36"/>
      <c r="QDF15" s="36"/>
      <c r="QDG15" s="36"/>
      <c r="QDH15" s="36"/>
      <c r="QDI15" s="37"/>
      <c r="QDJ15" s="38"/>
      <c r="QDK15" s="38"/>
      <c r="QDL15" s="204"/>
      <c r="QDM15" s="37"/>
      <c r="QDN15" s="38"/>
      <c r="QDO15" s="37"/>
      <c r="QDP15" s="37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7"/>
      <c r="QED15" s="25"/>
      <c r="QEE15" s="35"/>
      <c r="QEF15" s="35"/>
      <c r="QEG15" s="35"/>
      <c r="QEH15" s="36"/>
      <c r="QEI15" s="36"/>
      <c r="QEJ15" s="36"/>
      <c r="QEK15" s="36"/>
      <c r="QEL15" s="36"/>
      <c r="QEM15" s="36"/>
      <c r="QEN15" s="37"/>
      <c r="QEO15" s="38"/>
      <c r="QEP15" s="38"/>
      <c r="QEQ15" s="204"/>
      <c r="QER15" s="37"/>
      <c r="QES15" s="38"/>
      <c r="QET15" s="37"/>
      <c r="QEU15" s="37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7"/>
      <c r="QFI15" s="25"/>
      <c r="QFJ15" s="35"/>
      <c r="QFK15" s="35"/>
      <c r="QFL15" s="35"/>
      <c r="QFM15" s="36"/>
      <c r="QFN15" s="36"/>
      <c r="QFO15" s="36"/>
      <c r="QFP15" s="36"/>
      <c r="QFQ15" s="36"/>
      <c r="QFR15" s="36"/>
      <c r="QFS15" s="37"/>
      <c r="QFT15" s="38"/>
      <c r="QFU15" s="38"/>
      <c r="QFV15" s="204"/>
      <c r="QFW15" s="37"/>
      <c r="QFX15" s="38"/>
      <c r="QFY15" s="37"/>
      <c r="QFZ15" s="37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7"/>
      <c r="QGN15" s="25"/>
      <c r="QGO15" s="35"/>
      <c r="QGP15" s="35"/>
      <c r="QGQ15" s="35"/>
      <c r="QGR15" s="36"/>
      <c r="QGS15" s="36"/>
      <c r="QGT15" s="36"/>
      <c r="QGU15" s="36"/>
      <c r="QGV15" s="36"/>
      <c r="QGW15" s="36"/>
      <c r="QGX15" s="37"/>
      <c r="QGY15" s="38"/>
      <c r="QGZ15" s="38"/>
      <c r="QHA15" s="204"/>
      <c r="QHB15" s="37"/>
      <c r="QHC15" s="38"/>
      <c r="QHD15" s="37"/>
      <c r="QHE15" s="37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7"/>
      <c r="QHS15" s="25"/>
      <c r="QHT15" s="35"/>
      <c r="QHU15" s="35"/>
      <c r="QHV15" s="35"/>
      <c r="QHW15" s="36"/>
      <c r="QHX15" s="36"/>
      <c r="QHY15" s="36"/>
      <c r="QHZ15" s="36"/>
      <c r="QIA15" s="36"/>
      <c r="QIB15" s="36"/>
      <c r="QIC15" s="37"/>
      <c r="QID15" s="38"/>
      <c r="QIE15" s="38"/>
      <c r="QIF15" s="204"/>
      <c r="QIG15" s="37"/>
      <c r="QIH15" s="38"/>
      <c r="QII15" s="37"/>
      <c r="QIJ15" s="37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7"/>
      <c r="QIX15" s="25"/>
      <c r="QIY15" s="35"/>
      <c r="QIZ15" s="35"/>
      <c r="QJA15" s="35"/>
      <c r="QJB15" s="36"/>
      <c r="QJC15" s="36"/>
      <c r="QJD15" s="36"/>
      <c r="QJE15" s="36"/>
      <c r="QJF15" s="36"/>
      <c r="QJG15" s="36"/>
      <c r="QJH15" s="37"/>
      <c r="QJI15" s="38"/>
      <c r="QJJ15" s="38"/>
      <c r="QJK15" s="204"/>
      <c r="QJL15" s="37"/>
      <c r="QJM15" s="38"/>
      <c r="QJN15" s="37"/>
      <c r="QJO15" s="37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7"/>
      <c r="QKC15" s="25"/>
      <c r="QKD15" s="35"/>
      <c r="QKE15" s="35"/>
      <c r="QKF15" s="35"/>
      <c r="QKG15" s="36"/>
      <c r="QKH15" s="36"/>
      <c r="QKI15" s="36"/>
      <c r="QKJ15" s="36"/>
      <c r="QKK15" s="36"/>
      <c r="QKL15" s="36"/>
      <c r="QKM15" s="37"/>
      <c r="QKN15" s="38"/>
      <c r="QKO15" s="38"/>
      <c r="QKP15" s="204"/>
      <c r="QKQ15" s="37"/>
      <c r="QKR15" s="38"/>
      <c r="QKS15" s="37"/>
      <c r="QKT15" s="37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7"/>
      <c r="QLH15" s="25"/>
      <c r="QLI15" s="35"/>
      <c r="QLJ15" s="35"/>
      <c r="QLK15" s="35"/>
      <c r="QLL15" s="36"/>
      <c r="QLM15" s="36"/>
      <c r="QLN15" s="36"/>
      <c r="QLO15" s="36"/>
      <c r="QLP15" s="36"/>
      <c r="QLQ15" s="36"/>
      <c r="QLR15" s="37"/>
      <c r="QLS15" s="38"/>
      <c r="QLT15" s="38"/>
      <c r="QLU15" s="204"/>
      <c r="QLV15" s="37"/>
      <c r="QLW15" s="38"/>
      <c r="QLX15" s="37"/>
      <c r="QLY15" s="37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7"/>
      <c r="QMM15" s="25"/>
      <c r="QMN15" s="35"/>
      <c r="QMO15" s="35"/>
      <c r="QMP15" s="35"/>
      <c r="QMQ15" s="36"/>
      <c r="QMR15" s="36"/>
      <c r="QMS15" s="36"/>
      <c r="QMT15" s="36"/>
      <c r="QMU15" s="36"/>
      <c r="QMV15" s="36"/>
      <c r="QMW15" s="37"/>
      <c r="QMX15" s="38"/>
      <c r="QMY15" s="38"/>
      <c r="QMZ15" s="204"/>
      <c r="QNA15" s="37"/>
      <c r="QNB15" s="38"/>
      <c r="QNC15" s="37"/>
      <c r="QND15" s="37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7"/>
      <c r="QNR15" s="25"/>
      <c r="QNS15" s="35"/>
      <c r="QNT15" s="35"/>
      <c r="QNU15" s="35"/>
      <c r="QNV15" s="36"/>
      <c r="QNW15" s="36"/>
      <c r="QNX15" s="36"/>
      <c r="QNY15" s="36"/>
      <c r="QNZ15" s="36"/>
      <c r="QOA15" s="36"/>
      <c r="QOB15" s="37"/>
      <c r="QOC15" s="38"/>
      <c r="QOD15" s="38"/>
      <c r="QOE15" s="204"/>
      <c r="QOF15" s="37"/>
      <c r="QOG15" s="38"/>
      <c r="QOH15" s="37"/>
      <c r="QOI15" s="37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7"/>
      <c r="QOW15" s="25"/>
      <c r="QOX15" s="35"/>
      <c r="QOY15" s="35"/>
      <c r="QOZ15" s="35"/>
      <c r="QPA15" s="36"/>
      <c r="QPB15" s="36"/>
      <c r="QPC15" s="36"/>
      <c r="QPD15" s="36"/>
      <c r="QPE15" s="36"/>
      <c r="QPF15" s="36"/>
      <c r="QPG15" s="37"/>
      <c r="QPH15" s="38"/>
      <c r="QPI15" s="38"/>
      <c r="QPJ15" s="204"/>
      <c r="QPK15" s="37"/>
      <c r="QPL15" s="38"/>
      <c r="QPM15" s="37"/>
      <c r="QPN15" s="37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7"/>
      <c r="QQB15" s="25"/>
      <c r="QQC15" s="35"/>
      <c r="QQD15" s="35"/>
      <c r="QQE15" s="35"/>
      <c r="QQF15" s="36"/>
      <c r="QQG15" s="36"/>
      <c r="QQH15" s="36"/>
      <c r="QQI15" s="36"/>
      <c r="QQJ15" s="36"/>
      <c r="QQK15" s="36"/>
      <c r="QQL15" s="37"/>
      <c r="QQM15" s="38"/>
      <c r="QQN15" s="38"/>
      <c r="QQO15" s="204"/>
      <c r="QQP15" s="37"/>
      <c r="QQQ15" s="38"/>
      <c r="QQR15" s="37"/>
      <c r="QQS15" s="37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7"/>
      <c r="QRG15" s="25"/>
      <c r="QRH15" s="35"/>
      <c r="QRI15" s="35"/>
      <c r="QRJ15" s="35"/>
      <c r="QRK15" s="36"/>
      <c r="QRL15" s="36"/>
      <c r="QRM15" s="36"/>
      <c r="QRN15" s="36"/>
      <c r="QRO15" s="36"/>
      <c r="QRP15" s="36"/>
      <c r="QRQ15" s="37"/>
      <c r="QRR15" s="38"/>
      <c r="QRS15" s="38"/>
      <c r="QRT15" s="204"/>
      <c r="QRU15" s="37"/>
      <c r="QRV15" s="38"/>
      <c r="QRW15" s="37"/>
      <c r="QRX15" s="37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7"/>
      <c r="QSL15" s="25"/>
      <c r="QSM15" s="35"/>
      <c r="QSN15" s="35"/>
      <c r="QSO15" s="35"/>
      <c r="QSP15" s="36"/>
      <c r="QSQ15" s="36"/>
      <c r="QSR15" s="36"/>
      <c r="QSS15" s="36"/>
      <c r="QST15" s="36"/>
      <c r="QSU15" s="36"/>
      <c r="QSV15" s="37"/>
      <c r="QSW15" s="38"/>
      <c r="QSX15" s="38"/>
      <c r="QSY15" s="204"/>
      <c r="QSZ15" s="37"/>
      <c r="QTA15" s="38"/>
      <c r="QTB15" s="37"/>
      <c r="QTC15" s="37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7"/>
      <c r="QTQ15" s="25"/>
      <c r="QTR15" s="35"/>
      <c r="QTS15" s="35"/>
      <c r="QTT15" s="35"/>
      <c r="QTU15" s="36"/>
      <c r="QTV15" s="36"/>
      <c r="QTW15" s="36"/>
      <c r="QTX15" s="36"/>
      <c r="QTY15" s="36"/>
      <c r="QTZ15" s="36"/>
      <c r="QUA15" s="37"/>
      <c r="QUB15" s="38"/>
      <c r="QUC15" s="38"/>
      <c r="QUD15" s="204"/>
      <c r="QUE15" s="37"/>
      <c r="QUF15" s="38"/>
      <c r="QUG15" s="37"/>
      <c r="QUH15" s="37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7"/>
      <c r="QUV15" s="25"/>
      <c r="QUW15" s="35"/>
      <c r="QUX15" s="35"/>
      <c r="QUY15" s="35"/>
      <c r="QUZ15" s="36"/>
      <c r="QVA15" s="36"/>
      <c r="QVB15" s="36"/>
      <c r="QVC15" s="36"/>
      <c r="QVD15" s="36"/>
      <c r="QVE15" s="36"/>
      <c r="QVF15" s="37"/>
      <c r="QVG15" s="38"/>
      <c r="QVH15" s="38"/>
      <c r="QVI15" s="204"/>
      <c r="QVJ15" s="37"/>
      <c r="QVK15" s="38"/>
      <c r="QVL15" s="37"/>
      <c r="QVM15" s="37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7"/>
      <c r="QWA15" s="25"/>
      <c r="QWB15" s="35"/>
      <c r="QWC15" s="35"/>
      <c r="QWD15" s="35"/>
      <c r="QWE15" s="36"/>
      <c r="QWF15" s="36"/>
      <c r="QWG15" s="36"/>
      <c r="QWH15" s="36"/>
      <c r="QWI15" s="36"/>
      <c r="QWJ15" s="36"/>
      <c r="QWK15" s="37"/>
      <c r="QWL15" s="38"/>
      <c r="QWM15" s="38"/>
      <c r="QWN15" s="204"/>
      <c r="QWO15" s="37"/>
      <c r="QWP15" s="38"/>
      <c r="QWQ15" s="37"/>
      <c r="QWR15" s="37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7"/>
      <c r="QXF15" s="25"/>
      <c r="QXG15" s="35"/>
      <c r="QXH15" s="35"/>
      <c r="QXI15" s="35"/>
      <c r="QXJ15" s="36"/>
      <c r="QXK15" s="36"/>
      <c r="QXL15" s="36"/>
      <c r="QXM15" s="36"/>
      <c r="QXN15" s="36"/>
      <c r="QXO15" s="36"/>
      <c r="QXP15" s="37"/>
      <c r="QXQ15" s="38"/>
      <c r="QXR15" s="38"/>
      <c r="QXS15" s="204"/>
      <c r="QXT15" s="37"/>
      <c r="QXU15" s="38"/>
      <c r="QXV15" s="37"/>
      <c r="QXW15" s="37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7"/>
      <c r="QYK15" s="25"/>
      <c r="QYL15" s="35"/>
      <c r="QYM15" s="35"/>
      <c r="QYN15" s="35"/>
      <c r="QYO15" s="36"/>
      <c r="QYP15" s="36"/>
      <c r="QYQ15" s="36"/>
      <c r="QYR15" s="36"/>
      <c r="QYS15" s="36"/>
      <c r="QYT15" s="36"/>
      <c r="QYU15" s="37"/>
      <c r="QYV15" s="38"/>
      <c r="QYW15" s="38"/>
      <c r="QYX15" s="204"/>
      <c r="QYY15" s="37"/>
      <c r="QYZ15" s="38"/>
      <c r="QZA15" s="37"/>
      <c r="QZB15" s="37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7"/>
      <c r="QZP15" s="25"/>
      <c r="QZQ15" s="35"/>
      <c r="QZR15" s="35"/>
      <c r="QZS15" s="35"/>
      <c r="QZT15" s="36"/>
      <c r="QZU15" s="36"/>
      <c r="QZV15" s="36"/>
      <c r="QZW15" s="36"/>
      <c r="QZX15" s="36"/>
      <c r="QZY15" s="36"/>
      <c r="QZZ15" s="37"/>
      <c r="RAA15" s="38"/>
      <c r="RAB15" s="38"/>
      <c r="RAC15" s="204"/>
      <c r="RAD15" s="37"/>
      <c r="RAE15" s="38"/>
      <c r="RAF15" s="37"/>
      <c r="RAG15" s="37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7"/>
      <c r="RAU15" s="25"/>
      <c r="RAV15" s="35"/>
      <c r="RAW15" s="35"/>
      <c r="RAX15" s="35"/>
      <c r="RAY15" s="36"/>
      <c r="RAZ15" s="36"/>
      <c r="RBA15" s="36"/>
      <c r="RBB15" s="36"/>
      <c r="RBC15" s="36"/>
      <c r="RBD15" s="36"/>
      <c r="RBE15" s="37"/>
      <c r="RBF15" s="38"/>
      <c r="RBG15" s="38"/>
      <c r="RBH15" s="204"/>
      <c r="RBI15" s="37"/>
      <c r="RBJ15" s="38"/>
      <c r="RBK15" s="37"/>
      <c r="RBL15" s="37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7"/>
      <c r="RBZ15" s="25"/>
      <c r="RCA15" s="35"/>
      <c r="RCB15" s="35"/>
      <c r="RCC15" s="35"/>
      <c r="RCD15" s="36"/>
      <c r="RCE15" s="36"/>
      <c r="RCF15" s="36"/>
      <c r="RCG15" s="36"/>
      <c r="RCH15" s="36"/>
      <c r="RCI15" s="36"/>
      <c r="RCJ15" s="37"/>
      <c r="RCK15" s="38"/>
      <c r="RCL15" s="38"/>
      <c r="RCM15" s="204"/>
      <c r="RCN15" s="37"/>
      <c r="RCO15" s="38"/>
      <c r="RCP15" s="37"/>
      <c r="RCQ15" s="37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7"/>
      <c r="RDE15" s="25"/>
      <c r="RDF15" s="35"/>
      <c r="RDG15" s="35"/>
      <c r="RDH15" s="35"/>
      <c r="RDI15" s="36"/>
      <c r="RDJ15" s="36"/>
      <c r="RDK15" s="36"/>
      <c r="RDL15" s="36"/>
      <c r="RDM15" s="36"/>
      <c r="RDN15" s="36"/>
      <c r="RDO15" s="37"/>
      <c r="RDP15" s="38"/>
      <c r="RDQ15" s="38"/>
      <c r="RDR15" s="204"/>
      <c r="RDS15" s="37"/>
      <c r="RDT15" s="38"/>
      <c r="RDU15" s="37"/>
      <c r="RDV15" s="37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7"/>
      <c r="REJ15" s="25"/>
      <c r="REK15" s="35"/>
      <c r="REL15" s="35"/>
      <c r="REM15" s="35"/>
      <c r="REN15" s="36"/>
      <c r="REO15" s="36"/>
      <c r="REP15" s="36"/>
      <c r="REQ15" s="36"/>
      <c r="RER15" s="36"/>
      <c r="RES15" s="36"/>
      <c r="RET15" s="37"/>
      <c r="REU15" s="38"/>
      <c r="REV15" s="38"/>
      <c r="REW15" s="204"/>
      <c r="REX15" s="37"/>
      <c r="REY15" s="38"/>
      <c r="REZ15" s="37"/>
      <c r="RFA15" s="37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7"/>
      <c r="RFO15" s="25"/>
      <c r="RFP15" s="35"/>
      <c r="RFQ15" s="35"/>
      <c r="RFR15" s="35"/>
      <c r="RFS15" s="36"/>
      <c r="RFT15" s="36"/>
      <c r="RFU15" s="36"/>
      <c r="RFV15" s="36"/>
      <c r="RFW15" s="36"/>
      <c r="RFX15" s="36"/>
      <c r="RFY15" s="37"/>
      <c r="RFZ15" s="38"/>
      <c r="RGA15" s="38"/>
      <c r="RGB15" s="204"/>
      <c r="RGC15" s="37"/>
      <c r="RGD15" s="38"/>
      <c r="RGE15" s="37"/>
      <c r="RGF15" s="37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7"/>
      <c r="RGT15" s="25"/>
      <c r="RGU15" s="35"/>
      <c r="RGV15" s="35"/>
      <c r="RGW15" s="35"/>
      <c r="RGX15" s="36"/>
      <c r="RGY15" s="36"/>
      <c r="RGZ15" s="36"/>
      <c r="RHA15" s="36"/>
      <c r="RHB15" s="36"/>
      <c r="RHC15" s="36"/>
      <c r="RHD15" s="37"/>
      <c r="RHE15" s="38"/>
      <c r="RHF15" s="38"/>
      <c r="RHG15" s="204"/>
      <c r="RHH15" s="37"/>
      <c r="RHI15" s="38"/>
      <c r="RHJ15" s="37"/>
      <c r="RHK15" s="37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7"/>
      <c r="RHY15" s="25"/>
      <c r="RHZ15" s="35"/>
      <c r="RIA15" s="35"/>
      <c r="RIB15" s="35"/>
      <c r="RIC15" s="36"/>
      <c r="RID15" s="36"/>
      <c r="RIE15" s="36"/>
      <c r="RIF15" s="36"/>
      <c r="RIG15" s="36"/>
      <c r="RIH15" s="36"/>
      <c r="RII15" s="37"/>
      <c r="RIJ15" s="38"/>
      <c r="RIK15" s="38"/>
      <c r="RIL15" s="204"/>
      <c r="RIM15" s="37"/>
      <c r="RIN15" s="38"/>
      <c r="RIO15" s="37"/>
      <c r="RIP15" s="37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7"/>
      <c r="RJD15" s="25"/>
      <c r="RJE15" s="35"/>
      <c r="RJF15" s="35"/>
      <c r="RJG15" s="35"/>
      <c r="RJH15" s="36"/>
      <c r="RJI15" s="36"/>
      <c r="RJJ15" s="36"/>
      <c r="RJK15" s="36"/>
      <c r="RJL15" s="36"/>
      <c r="RJM15" s="36"/>
      <c r="RJN15" s="37"/>
      <c r="RJO15" s="38"/>
      <c r="RJP15" s="38"/>
      <c r="RJQ15" s="204"/>
      <c r="RJR15" s="37"/>
      <c r="RJS15" s="38"/>
      <c r="RJT15" s="37"/>
      <c r="RJU15" s="37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7"/>
      <c r="RKI15" s="25"/>
      <c r="RKJ15" s="35"/>
      <c r="RKK15" s="35"/>
      <c r="RKL15" s="35"/>
      <c r="RKM15" s="36"/>
      <c r="RKN15" s="36"/>
      <c r="RKO15" s="36"/>
      <c r="RKP15" s="36"/>
      <c r="RKQ15" s="36"/>
      <c r="RKR15" s="36"/>
      <c r="RKS15" s="37"/>
      <c r="RKT15" s="38"/>
      <c r="RKU15" s="38"/>
      <c r="RKV15" s="204"/>
      <c r="RKW15" s="37"/>
      <c r="RKX15" s="38"/>
      <c r="RKY15" s="37"/>
      <c r="RKZ15" s="37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7"/>
      <c r="RLN15" s="25"/>
      <c r="RLO15" s="35"/>
      <c r="RLP15" s="35"/>
      <c r="RLQ15" s="35"/>
      <c r="RLR15" s="36"/>
      <c r="RLS15" s="36"/>
      <c r="RLT15" s="36"/>
      <c r="RLU15" s="36"/>
      <c r="RLV15" s="36"/>
      <c r="RLW15" s="36"/>
      <c r="RLX15" s="37"/>
      <c r="RLY15" s="38"/>
      <c r="RLZ15" s="38"/>
      <c r="RMA15" s="204"/>
      <c r="RMB15" s="37"/>
      <c r="RMC15" s="38"/>
      <c r="RMD15" s="37"/>
      <c r="RME15" s="37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7"/>
      <c r="RMS15" s="25"/>
      <c r="RMT15" s="35"/>
      <c r="RMU15" s="35"/>
      <c r="RMV15" s="35"/>
      <c r="RMW15" s="36"/>
      <c r="RMX15" s="36"/>
      <c r="RMY15" s="36"/>
      <c r="RMZ15" s="36"/>
      <c r="RNA15" s="36"/>
      <c r="RNB15" s="36"/>
      <c r="RNC15" s="37"/>
      <c r="RND15" s="38"/>
      <c r="RNE15" s="38"/>
      <c r="RNF15" s="204"/>
      <c r="RNG15" s="37"/>
      <c r="RNH15" s="38"/>
      <c r="RNI15" s="37"/>
      <c r="RNJ15" s="37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7"/>
      <c r="RNX15" s="25"/>
      <c r="RNY15" s="35"/>
      <c r="RNZ15" s="35"/>
      <c r="ROA15" s="35"/>
      <c r="ROB15" s="36"/>
      <c r="ROC15" s="36"/>
      <c r="ROD15" s="36"/>
      <c r="ROE15" s="36"/>
      <c r="ROF15" s="36"/>
      <c r="ROG15" s="36"/>
      <c r="ROH15" s="37"/>
      <c r="ROI15" s="38"/>
      <c r="ROJ15" s="38"/>
      <c r="ROK15" s="204"/>
      <c r="ROL15" s="37"/>
      <c r="ROM15" s="38"/>
      <c r="RON15" s="37"/>
      <c r="ROO15" s="37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7"/>
      <c r="RPC15" s="25"/>
      <c r="RPD15" s="35"/>
      <c r="RPE15" s="35"/>
      <c r="RPF15" s="35"/>
      <c r="RPG15" s="36"/>
      <c r="RPH15" s="36"/>
      <c r="RPI15" s="36"/>
      <c r="RPJ15" s="36"/>
      <c r="RPK15" s="36"/>
      <c r="RPL15" s="36"/>
      <c r="RPM15" s="37"/>
      <c r="RPN15" s="38"/>
      <c r="RPO15" s="38"/>
      <c r="RPP15" s="204"/>
      <c r="RPQ15" s="37"/>
      <c r="RPR15" s="38"/>
      <c r="RPS15" s="37"/>
      <c r="RPT15" s="37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7"/>
      <c r="RQH15" s="25"/>
      <c r="RQI15" s="35"/>
      <c r="RQJ15" s="35"/>
      <c r="RQK15" s="35"/>
      <c r="RQL15" s="36"/>
      <c r="RQM15" s="36"/>
      <c r="RQN15" s="36"/>
      <c r="RQO15" s="36"/>
      <c r="RQP15" s="36"/>
      <c r="RQQ15" s="36"/>
      <c r="RQR15" s="37"/>
      <c r="RQS15" s="38"/>
      <c r="RQT15" s="38"/>
      <c r="RQU15" s="204"/>
      <c r="RQV15" s="37"/>
      <c r="RQW15" s="38"/>
      <c r="RQX15" s="37"/>
      <c r="RQY15" s="37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7"/>
      <c r="RRM15" s="25"/>
      <c r="RRN15" s="35"/>
      <c r="RRO15" s="35"/>
      <c r="RRP15" s="35"/>
      <c r="RRQ15" s="36"/>
      <c r="RRR15" s="36"/>
      <c r="RRS15" s="36"/>
      <c r="RRT15" s="36"/>
      <c r="RRU15" s="36"/>
      <c r="RRV15" s="36"/>
      <c r="RRW15" s="37"/>
      <c r="RRX15" s="38"/>
      <c r="RRY15" s="38"/>
      <c r="RRZ15" s="204"/>
      <c r="RSA15" s="37"/>
      <c r="RSB15" s="38"/>
      <c r="RSC15" s="37"/>
      <c r="RSD15" s="37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7"/>
      <c r="RSR15" s="25"/>
      <c r="RSS15" s="35"/>
      <c r="RST15" s="35"/>
      <c r="RSU15" s="35"/>
      <c r="RSV15" s="36"/>
      <c r="RSW15" s="36"/>
      <c r="RSX15" s="36"/>
      <c r="RSY15" s="36"/>
      <c r="RSZ15" s="36"/>
      <c r="RTA15" s="36"/>
      <c r="RTB15" s="37"/>
      <c r="RTC15" s="38"/>
      <c r="RTD15" s="38"/>
      <c r="RTE15" s="204"/>
      <c r="RTF15" s="37"/>
      <c r="RTG15" s="38"/>
      <c r="RTH15" s="37"/>
      <c r="RTI15" s="37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7"/>
      <c r="RTW15" s="25"/>
      <c r="RTX15" s="35"/>
      <c r="RTY15" s="35"/>
      <c r="RTZ15" s="35"/>
      <c r="RUA15" s="36"/>
      <c r="RUB15" s="36"/>
      <c r="RUC15" s="36"/>
      <c r="RUD15" s="36"/>
      <c r="RUE15" s="36"/>
      <c r="RUF15" s="36"/>
      <c r="RUG15" s="37"/>
      <c r="RUH15" s="38"/>
      <c r="RUI15" s="38"/>
      <c r="RUJ15" s="204"/>
      <c r="RUK15" s="37"/>
      <c r="RUL15" s="38"/>
      <c r="RUM15" s="37"/>
      <c r="RUN15" s="37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7"/>
      <c r="RVB15" s="25"/>
      <c r="RVC15" s="35"/>
      <c r="RVD15" s="35"/>
      <c r="RVE15" s="35"/>
      <c r="RVF15" s="36"/>
      <c r="RVG15" s="36"/>
      <c r="RVH15" s="36"/>
      <c r="RVI15" s="36"/>
      <c r="RVJ15" s="36"/>
      <c r="RVK15" s="36"/>
      <c r="RVL15" s="37"/>
      <c r="RVM15" s="38"/>
      <c r="RVN15" s="38"/>
      <c r="RVO15" s="204"/>
      <c r="RVP15" s="37"/>
      <c r="RVQ15" s="38"/>
      <c r="RVR15" s="37"/>
      <c r="RVS15" s="37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7"/>
      <c r="RWG15" s="25"/>
      <c r="RWH15" s="35"/>
      <c r="RWI15" s="35"/>
      <c r="RWJ15" s="35"/>
      <c r="RWK15" s="36"/>
      <c r="RWL15" s="36"/>
      <c r="RWM15" s="36"/>
      <c r="RWN15" s="36"/>
      <c r="RWO15" s="36"/>
      <c r="RWP15" s="36"/>
      <c r="RWQ15" s="37"/>
      <c r="RWR15" s="38"/>
      <c r="RWS15" s="38"/>
      <c r="RWT15" s="204"/>
      <c r="RWU15" s="37"/>
      <c r="RWV15" s="38"/>
      <c r="RWW15" s="37"/>
      <c r="RWX15" s="37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7"/>
      <c r="RXL15" s="25"/>
      <c r="RXM15" s="35"/>
      <c r="RXN15" s="35"/>
      <c r="RXO15" s="35"/>
      <c r="RXP15" s="36"/>
      <c r="RXQ15" s="36"/>
      <c r="RXR15" s="36"/>
      <c r="RXS15" s="36"/>
      <c r="RXT15" s="36"/>
      <c r="RXU15" s="36"/>
      <c r="RXV15" s="37"/>
      <c r="RXW15" s="38"/>
      <c r="RXX15" s="38"/>
      <c r="RXY15" s="204"/>
      <c r="RXZ15" s="37"/>
      <c r="RYA15" s="38"/>
      <c r="RYB15" s="37"/>
      <c r="RYC15" s="37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7"/>
      <c r="RYQ15" s="25"/>
      <c r="RYR15" s="35"/>
      <c r="RYS15" s="35"/>
      <c r="RYT15" s="35"/>
      <c r="RYU15" s="36"/>
      <c r="RYV15" s="36"/>
      <c r="RYW15" s="36"/>
      <c r="RYX15" s="36"/>
      <c r="RYY15" s="36"/>
      <c r="RYZ15" s="36"/>
      <c r="RZA15" s="37"/>
      <c r="RZB15" s="38"/>
      <c r="RZC15" s="38"/>
      <c r="RZD15" s="204"/>
      <c r="RZE15" s="37"/>
      <c r="RZF15" s="38"/>
      <c r="RZG15" s="37"/>
      <c r="RZH15" s="37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7"/>
      <c r="RZV15" s="25"/>
      <c r="RZW15" s="35"/>
      <c r="RZX15" s="35"/>
      <c r="RZY15" s="35"/>
      <c r="RZZ15" s="36"/>
      <c r="SAA15" s="36"/>
      <c r="SAB15" s="36"/>
      <c r="SAC15" s="36"/>
      <c r="SAD15" s="36"/>
      <c r="SAE15" s="36"/>
      <c r="SAF15" s="37"/>
      <c r="SAG15" s="38"/>
      <c r="SAH15" s="38"/>
      <c r="SAI15" s="204"/>
      <c r="SAJ15" s="37"/>
      <c r="SAK15" s="38"/>
      <c r="SAL15" s="37"/>
      <c r="SAM15" s="37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7"/>
      <c r="SBA15" s="25"/>
      <c r="SBB15" s="35"/>
      <c r="SBC15" s="35"/>
      <c r="SBD15" s="35"/>
      <c r="SBE15" s="36"/>
      <c r="SBF15" s="36"/>
      <c r="SBG15" s="36"/>
      <c r="SBH15" s="36"/>
      <c r="SBI15" s="36"/>
      <c r="SBJ15" s="36"/>
      <c r="SBK15" s="37"/>
      <c r="SBL15" s="38"/>
      <c r="SBM15" s="38"/>
      <c r="SBN15" s="204"/>
      <c r="SBO15" s="37"/>
      <c r="SBP15" s="38"/>
      <c r="SBQ15" s="37"/>
      <c r="SBR15" s="37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7"/>
      <c r="SCF15" s="25"/>
      <c r="SCG15" s="35"/>
      <c r="SCH15" s="35"/>
      <c r="SCI15" s="35"/>
      <c r="SCJ15" s="36"/>
      <c r="SCK15" s="36"/>
      <c r="SCL15" s="36"/>
      <c r="SCM15" s="36"/>
      <c r="SCN15" s="36"/>
      <c r="SCO15" s="36"/>
      <c r="SCP15" s="37"/>
      <c r="SCQ15" s="38"/>
      <c r="SCR15" s="38"/>
      <c r="SCS15" s="204"/>
      <c r="SCT15" s="37"/>
      <c r="SCU15" s="38"/>
      <c r="SCV15" s="37"/>
      <c r="SCW15" s="37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7"/>
      <c r="SDK15" s="25"/>
      <c r="SDL15" s="35"/>
      <c r="SDM15" s="35"/>
      <c r="SDN15" s="35"/>
      <c r="SDO15" s="36"/>
      <c r="SDP15" s="36"/>
      <c r="SDQ15" s="36"/>
      <c r="SDR15" s="36"/>
      <c r="SDS15" s="36"/>
      <c r="SDT15" s="36"/>
      <c r="SDU15" s="37"/>
      <c r="SDV15" s="38"/>
      <c r="SDW15" s="38"/>
      <c r="SDX15" s="204"/>
      <c r="SDY15" s="37"/>
      <c r="SDZ15" s="38"/>
      <c r="SEA15" s="37"/>
      <c r="SEB15" s="37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7"/>
      <c r="SEP15" s="25"/>
      <c r="SEQ15" s="35"/>
      <c r="SER15" s="35"/>
      <c r="SES15" s="35"/>
      <c r="SET15" s="36"/>
      <c r="SEU15" s="36"/>
      <c r="SEV15" s="36"/>
      <c r="SEW15" s="36"/>
      <c r="SEX15" s="36"/>
      <c r="SEY15" s="36"/>
      <c r="SEZ15" s="37"/>
      <c r="SFA15" s="38"/>
      <c r="SFB15" s="38"/>
      <c r="SFC15" s="204"/>
      <c r="SFD15" s="37"/>
      <c r="SFE15" s="38"/>
      <c r="SFF15" s="37"/>
      <c r="SFG15" s="37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7"/>
      <c r="SFU15" s="25"/>
      <c r="SFV15" s="35"/>
      <c r="SFW15" s="35"/>
      <c r="SFX15" s="35"/>
      <c r="SFY15" s="36"/>
      <c r="SFZ15" s="36"/>
      <c r="SGA15" s="36"/>
      <c r="SGB15" s="36"/>
      <c r="SGC15" s="36"/>
      <c r="SGD15" s="36"/>
      <c r="SGE15" s="37"/>
      <c r="SGF15" s="38"/>
      <c r="SGG15" s="38"/>
      <c r="SGH15" s="204"/>
      <c r="SGI15" s="37"/>
      <c r="SGJ15" s="38"/>
      <c r="SGK15" s="37"/>
      <c r="SGL15" s="37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7"/>
      <c r="SGZ15" s="25"/>
      <c r="SHA15" s="35"/>
      <c r="SHB15" s="35"/>
      <c r="SHC15" s="35"/>
      <c r="SHD15" s="36"/>
      <c r="SHE15" s="36"/>
      <c r="SHF15" s="36"/>
      <c r="SHG15" s="36"/>
      <c r="SHH15" s="36"/>
      <c r="SHI15" s="36"/>
      <c r="SHJ15" s="37"/>
      <c r="SHK15" s="38"/>
      <c r="SHL15" s="38"/>
      <c r="SHM15" s="204"/>
      <c r="SHN15" s="37"/>
      <c r="SHO15" s="38"/>
      <c r="SHP15" s="37"/>
      <c r="SHQ15" s="37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7"/>
      <c r="SIE15" s="25"/>
      <c r="SIF15" s="35"/>
      <c r="SIG15" s="35"/>
      <c r="SIH15" s="35"/>
      <c r="SII15" s="36"/>
      <c r="SIJ15" s="36"/>
      <c r="SIK15" s="36"/>
      <c r="SIL15" s="36"/>
      <c r="SIM15" s="36"/>
      <c r="SIN15" s="36"/>
      <c r="SIO15" s="37"/>
      <c r="SIP15" s="38"/>
      <c r="SIQ15" s="38"/>
      <c r="SIR15" s="204"/>
      <c r="SIS15" s="37"/>
      <c r="SIT15" s="38"/>
      <c r="SIU15" s="37"/>
      <c r="SIV15" s="37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7"/>
      <c r="SJJ15" s="25"/>
      <c r="SJK15" s="35"/>
      <c r="SJL15" s="35"/>
      <c r="SJM15" s="35"/>
      <c r="SJN15" s="36"/>
      <c r="SJO15" s="36"/>
      <c r="SJP15" s="36"/>
      <c r="SJQ15" s="36"/>
      <c r="SJR15" s="36"/>
      <c r="SJS15" s="36"/>
      <c r="SJT15" s="37"/>
      <c r="SJU15" s="38"/>
      <c r="SJV15" s="38"/>
      <c r="SJW15" s="204"/>
      <c r="SJX15" s="37"/>
      <c r="SJY15" s="38"/>
      <c r="SJZ15" s="37"/>
      <c r="SKA15" s="37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7"/>
      <c r="SKO15" s="25"/>
      <c r="SKP15" s="35"/>
      <c r="SKQ15" s="35"/>
      <c r="SKR15" s="35"/>
      <c r="SKS15" s="36"/>
      <c r="SKT15" s="36"/>
      <c r="SKU15" s="36"/>
      <c r="SKV15" s="36"/>
      <c r="SKW15" s="36"/>
      <c r="SKX15" s="36"/>
      <c r="SKY15" s="37"/>
      <c r="SKZ15" s="38"/>
      <c r="SLA15" s="38"/>
      <c r="SLB15" s="204"/>
      <c r="SLC15" s="37"/>
      <c r="SLD15" s="38"/>
      <c r="SLE15" s="37"/>
      <c r="SLF15" s="37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7"/>
      <c r="SLT15" s="25"/>
      <c r="SLU15" s="35"/>
      <c r="SLV15" s="35"/>
      <c r="SLW15" s="35"/>
      <c r="SLX15" s="36"/>
      <c r="SLY15" s="36"/>
      <c r="SLZ15" s="36"/>
      <c r="SMA15" s="36"/>
      <c r="SMB15" s="36"/>
      <c r="SMC15" s="36"/>
      <c r="SMD15" s="37"/>
      <c r="SME15" s="38"/>
      <c r="SMF15" s="38"/>
      <c r="SMG15" s="204"/>
      <c r="SMH15" s="37"/>
      <c r="SMI15" s="38"/>
      <c r="SMJ15" s="37"/>
      <c r="SMK15" s="37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7"/>
      <c r="SMY15" s="25"/>
      <c r="SMZ15" s="35"/>
      <c r="SNA15" s="35"/>
      <c r="SNB15" s="35"/>
      <c r="SNC15" s="36"/>
      <c r="SND15" s="36"/>
      <c r="SNE15" s="36"/>
      <c r="SNF15" s="36"/>
      <c r="SNG15" s="36"/>
      <c r="SNH15" s="36"/>
      <c r="SNI15" s="37"/>
      <c r="SNJ15" s="38"/>
      <c r="SNK15" s="38"/>
      <c r="SNL15" s="204"/>
      <c r="SNM15" s="37"/>
      <c r="SNN15" s="38"/>
      <c r="SNO15" s="37"/>
      <c r="SNP15" s="37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7"/>
      <c r="SOD15" s="25"/>
      <c r="SOE15" s="35"/>
      <c r="SOF15" s="35"/>
      <c r="SOG15" s="35"/>
      <c r="SOH15" s="36"/>
      <c r="SOI15" s="36"/>
      <c r="SOJ15" s="36"/>
      <c r="SOK15" s="36"/>
      <c r="SOL15" s="36"/>
      <c r="SOM15" s="36"/>
      <c r="SON15" s="37"/>
      <c r="SOO15" s="38"/>
      <c r="SOP15" s="38"/>
      <c r="SOQ15" s="204"/>
      <c r="SOR15" s="37"/>
      <c r="SOS15" s="38"/>
      <c r="SOT15" s="37"/>
      <c r="SOU15" s="37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7"/>
      <c r="SPI15" s="25"/>
      <c r="SPJ15" s="35"/>
      <c r="SPK15" s="35"/>
      <c r="SPL15" s="35"/>
      <c r="SPM15" s="36"/>
      <c r="SPN15" s="36"/>
      <c r="SPO15" s="36"/>
      <c r="SPP15" s="36"/>
      <c r="SPQ15" s="36"/>
      <c r="SPR15" s="36"/>
      <c r="SPS15" s="37"/>
      <c r="SPT15" s="38"/>
      <c r="SPU15" s="38"/>
      <c r="SPV15" s="204"/>
      <c r="SPW15" s="37"/>
      <c r="SPX15" s="38"/>
      <c r="SPY15" s="37"/>
      <c r="SPZ15" s="37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7"/>
      <c r="SQN15" s="25"/>
      <c r="SQO15" s="35"/>
      <c r="SQP15" s="35"/>
      <c r="SQQ15" s="35"/>
      <c r="SQR15" s="36"/>
      <c r="SQS15" s="36"/>
      <c r="SQT15" s="36"/>
      <c r="SQU15" s="36"/>
      <c r="SQV15" s="36"/>
      <c r="SQW15" s="36"/>
      <c r="SQX15" s="37"/>
      <c r="SQY15" s="38"/>
      <c r="SQZ15" s="38"/>
      <c r="SRA15" s="204"/>
      <c r="SRB15" s="37"/>
      <c r="SRC15" s="38"/>
      <c r="SRD15" s="37"/>
      <c r="SRE15" s="37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7"/>
      <c r="SRS15" s="25"/>
      <c r="SRT15" s="35"/>
      <c r="SRU15" s="35"/>
      <c r="SRV15" s="35"/>
      <c r="SRW15" s="36"/>
      <c r="SRX15" s="36"/>
      <c r="SRY15" s="36"/>
      <c r="SRZ15" s="36"/>
      <c r="SSA15" s="36"/>
      <c r="SSB15" s="36"/>
      <c r="SSC15" s="37"/>
      <c r="SSD15" s="38"/>
      <c r="SSE15" s="38"/>
      <c r="SSF15" s="204"/>
      <c r="SSG15" s="37"/>
      <c r="SSH15" s="38"/>
      <c r="SSI15" s="37"/>
      <c r="SSJ15" s="37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7"/>
      <c r="SSX15" s="25"/>
      <c r="SSY15" s="35"/>
      <c r="SSZ15" s="35"/>
      <c r="STA15" s="35"/>
      <c r="STB15" s="36"/>
      <c r="STC15" s="36"/>
      <c r="STD15" s="36"/>
      <c r="STE15" s="36"/>
      <c r="STF15" s="36"/>
      <c r="STG15" s="36"/>
      <c r="STH15" s="37"/>
      <c r="STI15" s="38"/>
      <c r="STJ15" s="38"/>
      <c r="STK15" s="204"/>
      <c r="STL15" s="37"/>
      <c r="STM15" s="38"/>
      <c r="STN15" s="37"/>
      <c r="STO15" s="37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7"/>
      <c r="SUC15" s="25"/>
      <c r="SUD15" s="35"/>
      <c r="SUE15" s="35"/>
      <c r="SUF15" s="35"/>
      <c r="SUG15" s="36"/>
      <c r="SUH15" s="36"/>
      <c r="SUI15" s="36"/>
      <c r="SUJ15" s="36"/>
      <c r="SUK15" s="36"/>
      <c r="SUL15" s="36"/>
      <c r="SUM15" s="37"/>
      <c r="SUN15" s="38"/>
      <c r="SUO15" s="38"/>
      <c r="SUP15" s="204"/>
      <c r="SUQ15" s="37"/>
      <c r="SUR15" s="38"/>
      <c r="SUS15" s="37"/>
      <c r="SUT15" s="37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7"/>
      <c r="SVH15" s="25"/>
      <c r="SVI15" s="35"/>
      <c r="SVJ15" s="35"/>
      <c r="SVK15" s="35"/>
      <c r="SVL15" s="36"/>
      <c r="SVM15" s="36"/>
      <c r="SVN15" s="36"/>
      <c r="SVO15" s="36"/>
      <c r="SVP15" s="36"/>
      <c r="SVQ15" s="36"/>
      <c r="SVR15" s="37"/>
      <c r="SVS15" s="38"/>
      <c r="SVT15" s="38"/>
      <c r="SVU15" s="204"/>
      <c r="SVV15" s="37"/>
      <c r="SVW15" s="38"/>
      <c r="SVX15" s="37"/>
      <c r="SVY15" s="37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7"/>
      <c r="SWM15" s="25"/>
      <c r="SWN15" s="35"/>
      <c r="SWO15" s="35"/>
      <c r="SWP15" s="35"/>
      <c r="SWQ15" s="36"/>
      <c r="SWR15" s="36"/>
      <c r="SWS15" s="36"/>
      <c r="SWT15" s="36"/>
      <c r="SWU15" s="36"/>
      <c r="SWV15" s="36"/>
      <c r="SWW15" s="37"/>
      <c r="SWX15" s="38"/>
      <c r="SWY15" s="38"/>
      <c r="SWZ15" s="204"/>
      <c r="SXA15" s="37"/>
      <c r="SXB15" s="38"/>
      <c r="SXC15" s="37"/>
      <c r="SXD15" s="37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7"/>
      <c r="SXR15" s="25"/>
      <c r="SXS15" s="35"/>
      <c r="SXT15" s="35"/>
      <c r="SXU15" s="35"/>
      <c r="SXV15" s="36"/>
      <c r="SXW15" s="36"/>
      <c r="SXX15" s="36"/>
      <c r="SXY15" s="36"/>
      <c r="SXZ15" s="36"/>
      <c r="SYA15" s="36"/>
      <c r="SYB15" s="37"/>
      <c r="SYC15" s="38"/>
      <c r="SYD15" s="38"/>
      <c r="SYE15" s="204"/>
      <c r="SYF15" s="37"/>
      <c r="SYG15" s="38"/>
      <c r="SYH15" s="37"/>
      <c r="SYI15" s="37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7"/>
      <c r="SYW15" s="25"/>
      <c r="SYX15" s="35"/>
      <c r="SYY15" s="35"/>
      <c r="SYZ15" s="35"/>
      <c r="SZA15" s="36"/>
      <c r="SZB15" s="36"/>
      <c r="SZC15" s="36"/>
      <c r="SZD15" s="36"/>
      <c r="SZE15" s="36"/>
      <c r="SZF15" s="36"/>
      <c r="SZG15" s="37"/>
      <c r="SZH15" s="38"/>
      <c r="SZI15" s="38"/>
      <c r="SZJ15" s="204"/>
      <c r="SZK15" s="37"/>
      <c r="SZL15" s="38"/>
      <c r="SZM15" s="37"/>
      <c r="SZN15" s="37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7"/>
      <c r="TAB15" s="25"/>
      <c r="TAC15" s="35"/>
      <c r="TAD15" s="35"/>
      <c r="TAE15" s="35"/>
      <c r="TAF15" s="36"/>
      <c r="TAG15" s="36"/>
      <c r="TAH15" s="36"/>
      <c r="TAI15" s="36"/>
      <c r="TAJ15" s="36"/>
      <c r="TAK15" s="36"/>
      <c r="TAL15" s="37"/>
      <c r="TAM15" s="38"/>
      <c r="TAN15" s="38"/>
      <c r="TAO15" s="204"/>
      <c r="TAP15" s="37"/>
      <c r="TAQ15" s="38"/>
      <c r="TAR15" s="37"/>
      <c r="TAS15" s="37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7"/>
      <c r="TBG15" s="25"/>
      <c r="TBH15" s="35"/>
      <c r="TBI15" s="35"/>
      <c r="TBJ15" s="35"/>
      <c r="TBK15" s="36"/>
      <c r="TBL15" s="36"/>
      <c r="TBM15" s="36"/>
      <c r="TBN15" s="36"/>
      <c r="TBO15" s="36"/>
      <c r="TBP15" s="36"/>
      <c r="TBQ15" s="37"/>
      <c r="TBR15" s="38"/>
      <c r="TBS15" s="38"/>
      <c r="TBT15" s="204"/>
      <c r="TBU15" s="37"/>
      <c r="TBV15" s="38"/>
      <c r="TBW15" s="37"/>
      <c r="TBX15" s="37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7"/>
      <c r="TCL15" s="25"/>
      <c r="TCM15" s="35"/>
      <c r="TCN15" s="35"/>
      <c r="TCO15" s="35"/>
      <c r="TCP15" s="36"/>
      <c r="TCQ15" s="36"/>
      <c r="TCR15" s="36"/>
      <c r="TCS15" s="36"/>
      <c r="TCT15" s="36"/>
      <c r="TCU15" s="36"/>
      <c r="TCV15" s="37"/>
      <c r="TCW15" s="38"/>
      <c r="TCX15" s="38"/>
      <c r="TCY15" s="204"/>
      <c r="TCZ15" s="37"/>
      <c r="TDA15" s="38"/>
      <c r="TDB15" s="37"/>
      <c r="TDC15" s="37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7"/>
      <c r="TDQ15" s="25"/>
      <c r="TDR15" s="35"/>
      <c r="TDS15" s="35"/>
      <c r="TDT15" s="35"/>
      <c r="TDU15" s="36"/>
      <c r="TDV15" s="36"/>
      <c r="TDW15" s="36"/>
      <c r="TDX15" s="36"/>
      <c r="TDY15" s="36"/>
      <c r="TDZ15" s="36"/>
      <c r="TEA15" s="37"/>
      <c r="TEB15" s="38"/>
      <c r="TEC15" s="38"/>
      <c r="TED15" s="204"/>
      <c r="TEE15" s="37"/>
      <c r="TEF15" s="38"/>
      <c r="TEG15" s="37"/>
      <c r="TEH15" s="37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7"/>
      <c r="TEV15" s="25"/>
      <c r="TEW15" s="35"/>
      <c r="TEX15" s="35"/>
      <c r="TEY15" s="35"/>
      <c r="TEZ15" s="36"/>
      <c r="TFA15" s="36"/>
      <c r="TFB15" s="36"/>
      <c r="TFC15" s="36"/>
      <c r="TFD15" s="36"/>
      <c r="TFE15" s="36"/>
      <c r="TFF15" s="37"/>
      <c r="TFG15" s="38"/>
      <c r="TFH15" s="38"/>
      <c r="TFI15" s="204"/>
      <c r="TFJ15" s="37"/>
      <c r="TFK15" s="38"/>
      <c r="TFL15" s="37"/>
      <c r="TFM15" s="37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7"/>
      <c r="TGA15" s="25"/>
      <c r="TGB15" s="35"/>
      <c r="TGC15" s="35"/>
      <c r="TGD15" s="35"/>
      <c r="TGE15" s="36"/>
      <c r="TGF15" s="36"/>
      <c r="TGG15" s="36"/>
      <c r="TGH15" s="36"/>
      <c r="TGI15" s="36"/>
      <c r="TGJ15" s="36"/>
      <c r="TGK15" s="37"/>
      <c r="TGL15" s="38"/>
      <c r="TGM15" s="38"/>
      <c r="TGN15" s="204"/>
      <c r="TGO15" s="37"/>
      <c r="TGP15" s="38"/>
      <c r="TGQ15" s="37"/>
      <c r="TGR15" s="37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7"/>
      <c r="THF15" s="25"/>
      <c r="THG15" s="35"/>
      <c r="THH15" s="35"/>
      <c r="THI15" s="35"/>
      <c r="THJ15" s="36"/>
      <c r="THK15" s="36"/>
      <c r="THL15" s="36"/>
      <c r="THM15" s="36"/>
      <c r="THN15" s="36"/>
      <c r="THO15" s="36"/>
      <c r="THP15" s="37"/>
      <c r="THQ15" s="38"/>
      <c r="THR15" s="38"/>
      <c r="THS15" s="204"/>
      <c r="THT15" s="37"/>
      <c r="THU15" s="38"/>
      <c r="THV15" s="37"/>
      <c r="THW15" s="37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7"/>
      <c r="TIK15" s="25"/>
      <c r="TIL15" s="35"/>
      <c r="TIM15" s="35"/>
      <c r="TIN15" s="35"/>
      <c r="TIO15" s="36"/>
      <c r="TIP15" s="36"/>
      <c r="TIQ15" s="36"/>
      <c r="TIR15" s="36"/>
      <c r="TIS15" s="36"/>
      <c r="TIT15" s="36"/>
      <c r="TIU15" s="37"/>
      <c r="TIV15" s="38"/>
      <c r="TIW15" s="38"/>
      <c r="TIX15" s="204"/>
      <c r="TIY15" s="37"/>
      <c r="TIZ15" s="38"/>
      <c r="TJA15" s="37"/>
      <c r="TJB15" s="37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7"/>
      <c r="TJP15" s="25"/>
      <c r="TJQ15" s="35"/>
      <c r="TJR15" s="35"/>
      <c r="TJS15" s="35"/>
      <c r="TJT15" s="36"/>
      <c r="TJU15" s="36"/>
      <c r="TJV15" s="36"/>
      <c r="TJW15" s="36"/>
      <c r="TJX15" s="36"/>
      <c r="TJY15" s="36"/>
      <c r="TJZ15" s="37"/>
      <c r="TKA15" s="38"/>
      <c r="TKB15" s="38"/>
      <c r="TKC15" s="204"/>
      <c r="TKD15" s="37"/>
      <c r="TKE15" s="38"/>
      <c r="TKF15" s="37"/>
      <c r="TKG15" s="37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7"/>
      <c r="TKU15" s="25"/>
      <c r="TKV15" s="35"/>
      <c r="TKW15" s="35"/>
      <c r="TKX15" s="35"/>
      <c r="TKY15" s="36"/>
      <c r="TKZ15" s="36"/>
      <c r="TLA15" s="36"/>
      <c r="TLB15" s="36"/>
      <c r="TLC15" s="36"/>
      <c r="TLD15" s="36"/>
      <c r="TLE15" s="37"/>
      <c r="TLF15" s="38"/>
      <c r="TLG15" s="38"/>
      <c r="TLH15" s="204"/>
      <c r="TLI15" s="37"/>
      <c r="TLJ15" s="38"/>
      <c r="TLK15" s="37"/>
      <c r="TLL15" s="37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7"/>
      <c r="TLZ15" s="25"/>
      <c r="TMA15" s="35"/>
      <c r="TMB15" s="35"/>
      <c r="TMC15" s="35"/>
      <c r="TMD15" s="36"/>
      <c r="TME15" s="36"/>
      <c r="TMF15" s="36"/>
      <c r="TMG15" s="36"/>
      <c r="TMH15" s="36"/>
      <c r="TMI15" s="36"/>
      <c r="TMJ15" s="37"/>
      <c r="TMK15" s="38"/>
      <c r="TML15" s="38"/>
      <c r="TMM15" s="204"/>
      <c r="TMN15" s="37"/>
      <c r="TMO15" s="38"/>
      <c r="TMP15" s="37"/>
      <c r="TMQ15" s="37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7"/>
      <c r="TNE15" s="25"/>
      <c r="TNF15" s="35"/>
      <c r="TNG15" s="35"/>
      <c r="TNH15" s="35"/>
      <c r="TNI15" s="36"/>
      <c r="TNJ15" s="36"/>
      <c r="TNK15" s="36"/>
      <c r="TNL15" s="36"/>
      <c r="TNM15" s="36"/>
      <c r="TNN15" s="36"/>
      <c r="TNO15" s="37"/>
      <c r="TNP15" s="38"/>
      <c r="TNQ15" s="38"/>
      <c r="TNR15" s="204"/>
      <c r="TNS15" s="37"/>
      <c r="TNT15" s="38"/>
      <c r="TNU15" s="37"/>
      <c r="TNV15" s="37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7"/>
      <c r="TOJ15" s="25"/>
      <c r="TOK15" s="35"/>
      <c r="TOL15" s="35"/>
      <c r="TOM15" s="35"/>
      <c r="TON15" s="36"/>
      <c r="TOO15" s="36"/>
      <c r="TOP15" s="36"/>
      <c r="TOQ15" s="36"/>
      <c r="TOR15" s="36"/>
      <c r="TOS15" s="36"/>
      <c r="TOT15" s="37"/>
      <c r="TOU15" s="38"/>
      <c r="TOV15" s="38"/>
      <c r="TOW15" s="204"/>
      <c r="TOX15" s="37"/>
      <c r="TOY15" s="38"/>
      <c r="TOZ15" s="37"/>
      <c r="TPA15" s="37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7"/>
      <c r="TPO15" s="25"/>
      <c r="TPP15" s="35"/>
      <c r="TPQ15" s="35"/>
      <c r="TPR15" s="35"/>
      <c r="TPS15" s="36"/>
      <c r="TPT15" s="36"/>
      <c r="TPU15" s="36"/>
      <c r="TPV15" s="36"/>
      <c r="TPW15" s="36"/>
      <c r="TPX15" s="36"/>
      <c r="TPY15" s="37"/>
      <c r="TPZ15" s="38"/>
      <c r="TQA15" s="38"/>
      <c r="TQB15" s="204"/>
      <c r="TQC15" s="37"/>
      <c r="TQD15" s="38"/>
      <c r="TQE15" s="37"/>
      <c r="TQF15" s="37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7"/>
      <c r="TQT15" s="25"/>
      <c r="TQU15" s="35"/>
      <c r="TQV15" s="35"/>
      <c r="TQW15" s="35"/>
      <c r="TQX15" s="36"/>
      <c r="TQY15" s="36"/>
      <c r="TQZ15" s="36"/>
      <c r="TRA15" s="36"/>
      <c r="TRB15" s="36"/>
      <c r="TRC15" s="36"/>
      <c r="TRD15" s="37"/>
      <c r="TRE15" s="38"/>
      <c r="TRF15" s="38"/>
      <c r="TRG15" s="204"/>
      <c r="TRH15" s="37"/>
      <c r="TRI15" s="38"/>
      <c r="TRJ15" s="37"/>
      <c r="TRK15" s="37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7"/>
      <c r="TRY15" s="25"/>
      <c r="TRZ15" s="35"/>
      <c r="TSA15" s="35"/>
      <c r="TSB15" s="35"/>
      <c r="TSC15" s="36"/>
      <c r="TSD15" s="36"/>
      <c r="TSE15" s="36"/>
      <c r="TSF15" s="36"/>
      <c r="TSG15" s="36"/>
      <c r="TSH15" s="36"/>
      <c r="TSI15" s="37"/>
      <c r="TSJ15" s="38"/>
      <c r="TSK15" s="38"/>
      <c r="TSL15" s="204"/>
      <c r="TSM15" s="37"/>
      <c r="TSN15" s="38"/>
      <c r="TSO15" s="37"/>
      <c r="TSP15" s="37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7"/>
      <c r="TTD15" s="25"/>
      <c r="TTE15" s="35"/>
      <c r="TTF15" s="35"/>
      <c r="TTG15" s="35"/>
      <c r="TTH15" s="36"/>
      <c r="TTI15" s="36"/>
      <c r="TTJ15" s="36"/>
      <c r="TTK15" s="36"/>
      <c r="TTL15" s="36"/>
      <c r="TTM15" s="36"/>
      <c r="TTN15" s="37"/>
      <c r="TTO15" s="38"/>
      <c r="TTP15" s="38"/>
      <c r="TTQ15" s="204"/>
      <c r="TTR15" s="37"/>
      <c r="TTS15" s="38"/>
      <c r="TTT15" s="37"/>
      <c r="TTU15" s="37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7"/>
      <c r="TUI15" s="25"/>
      <c r="TUJ15" s="35"/>
      <c r="TUK15" s="35"/>
      <c r="TUL15" s="35"/>
      <c r="TUM15" s="36"/>
      <c r="TUN15" s="36"/>
      <c r="TUO15" s="36"/>
      <c r="TUP15" s="36"/>
      <c r="TUQ15" s="36"/>
      <c r="TUR15" s="36"/>
      <c r="TUS15" s="37"/>
      <c r="TUT15" s="38"/>
      <c r="TUU15" s="38"/>
      <c r="TUV15" s="204"/>
      <c r="TUW15" s="37"/>
      <c r="TUX15" s="38"/>
      <c r="TUY15" s="37"/>
      <c r="TUZ15" s="37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7"/>
      <c r="TVN15" s="25"/>
      <c r="TVO15" s="35"/>
      <c r="TVP15" s="35"/>
      <c r="TVQ15" s="35"/>
      <c r="TVR15" s="36"/>
      <c r="TVS15" s="36"/>
      <c r="TVT15" s="36"/>
      <c r="TVU15" s="36"/>
      <c r="TVV15" s="36"/>
      <c r="TVW15" s="36"/>
      <c r="TVX15" s="37"/>
      <c r="TVY15" s="38"/>
      <c r="TVZ15" s="38"/>
      <c r="TWA15" s="204"/>
      <c r="TWB15" s="37"/>
      <c r="TWC15" s="38"/>
      <c r="TWD15" s="37"/>
      <c r="TWE15" s="37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7"/>
      <c r="TWS15" s="25"/>
      <c r="TWT15" s="35"/>
      <c r="TWU15" s="35"/>
      <c r="TWV15" s="35"/>
      <c r="TWW15" s="36"/>
      <c r="TWX15" s="36"/>
      <c r="TWY15" s="36"/>
      <c r="TWZ15" s="36"/>
      <c r="TXA15" s="36"/>
      <c r="TXB15" s="36"/>
      <c r="TXC15" s="37"/>
      <c r="TXD15" s="38"/>
      <c r="TXE15" s="38"/>
      <c r="TXF15" s="204"/>
      <c r="TXG15" s="37"/>
      <c r="TXH15" s="38"/>
      <c r="TXI15" s="37"/>
      <c r="TXJ15" s="37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7"/>
      <c r="TXX15" s="25"/>
      <c r="TXY15" s="35"/>
      <c r="TXZ15" s="35"/>
      <c r="TYA15" s="35"/>
      <c r="TYB15" s="36"/>
      <c r="TYC15" s="36"/>
      <c r="TYD15" s="36"/>
      <c r="TYE15" s="36"/>
      <c r="TYF15" s="36"/>
      <c r="TYG15" s="36"/>
      <c r="TYH15" s="37"/>
      <c r="TYI15" s="38"/>
      <c r="TYJ15" s="38"/>
      <c r="TYK15" s="204"/>
      <c r="TYL15" s="37"/>
      <c r="TYM15" s="38"/>
      <c r="TYN15" s="37"/>
      <c r="TYO15" s="37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7"/>
      <c r="TZC15" s="25"/>
      <c r="TZD15" s="35"/>
      <c r="TZE15" s="35"/>
      <c r="TZF15" s="35"/>
      <c r="TZG15" s="36"/>
      <c r="TZH15" s="36"/>
      <c r="TZI15" s="36"/>
      <c r="TZJ15" s="36"/>
      <c r="TZK15" s="36"/>
      <c r="TZL15" s="36"/>
      <c r="TZM15" s="37"/>
      <c r="TZN15" s="38"/>
      <c r="TZO15" s="38"/>
      <c r="TZP15" s="204"/>
      <c r="TZQ15" s="37"/>
      <c r="TZR15" s="38"/>
      <c r="TZS15" s="37"/>
      <c r="TZT15" s="37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7"/>
      <c r="UAH15" s="25"/>
      <c r="UAI15" s="35"/>
      <c r="UAJ15" s="35"/>
      <c r="UAK15" s="35"/>
      <c r="UAL15" s="36"/>
      <c r="UAM15" s="36"/>
      <c r="UAN15" s="36"/>
      <c r="UAO15" s="36"/>
      <c r="UAP15" s="36"/>
      <c r="UAQ15" s="36"/>
      <c r="UAR15" s="37"/>
      <c r="UAS15" s="38"/>
      <c r="UAT15" s="38"/>
      <c r="UAU15" s="204"/>
      <c r="UAV15" s="37"/>
      <c r="UAW15" s="38"/>
      <c r="UAX15" s="37"/>
      <c r="UAY15" s="37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7"/>
      <c r="UBM15" s="25"/>
      <c r="UBN15" s="35"/>
      <c r="UBO15" s="35"/>
      <c r="UBP15" s="35"/>
      <c r="UBQ15" s="36"/>
      <c r="UBR15" s="36"/>
      <c r="UBS15" s="36"/>
      <c r="UBT15" s="36"/>
      <c r="UBU15" s="36"/>
      <c r="UBV15" s="36"/>
      <c r="UBW15" s="37"/>
      <c r="UBX15" s="38"/>
      <c r="UBY15" s="38"/>
      <c r="UBZ15" s="204"/>
      <c r="UCA15" s="37"/>
      <c r="UCB15" s="38"/>
      <c r="UCC15" s="37"/>
      <c r="UCD15" s="37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7"/>
      <c r="UCR15" s="25"/>
      <c r="UCS15" s="35"/>
      <c r="UCT15" s="35"/>
      <c r="UCU15" s="35"/>
      <c r="UCV15" s="36"/>
      <c r="UCW15" s="36"/>
      <c r="UCX15" s="36"/>
      <c r="UCY15" s="36"/>
      <c r="UCZ15" s="36"/>
      <c r="UDA15" s="36"/>
      <c r="UDB15" s="37"/>
      <c r="UDC15" s="38"/>
      <c r="UDD15" s="38"/>
      <c r="UDE15" s="204"/>
      <c r="UDF15" s="37"/>
      <c r="UDG15" s="38"/>
      <c r="UDH15" s="37"/>
      <c r="UDI15" s="37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7"/>
      <c r="UDW15" s="25"/>
      <c r="UDX15" s="35"/>
      <c r="UDY15" s="35"/>
      <c r="UDZ15" s="35"/>
      <c r="UEA15" s="36"/>
      <c r="UEB15" s="36"/>
      <c r="UEC15" s="36"/>
      <c r="UED15" s="36"/>
      <c r="UEE15" s="36"/>
      <c r="UEF15" s="36"/>
      <c r="UEG15" s="37"/>
      <c r="UEH15" s="38"/>
      <c r="UEI15" s="38"/>
      <c r="UEJ15" s="204"/>
      <c r="UEK15" s="37"/>
      <c r="UEL15" s="38"/>
      <c r="UEM15" s="37"/>
      <c r="UEN15" s="37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7"/>
      <c r="UFB15" s="25"/>
      <c r="UFC15" s="35"/>
      <c r="UFD15" s="35"/>
      <c r="UFE15" s="35"/>
      <c r="UFF15" s="36"/>
      <c r="UFG15" s="36"/>
      <c r="UFH15" s="36"/>
      <c r="UFI15" s="36"/>
      <c r="UFJ15" s="36"/>
      <c r="UFK15" s="36"/>
      <c r="UFL15" s="37"/>
      <c r="UFM15" s="38"/>
      <c r="UFN15" s="38"/>
      <c r="UFO15" s="204"/>
      <c r="UFP15" s="37"/>
      <c r="UFQ15" s="38"/>
      <c r="UFR15" s="37"/>
      <c r="UFS15" s="37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7"/>
      <c r="UGG15" s="25"/>
      <c r="UGH15" s="35"/>
      <c r="UGI15" s="35"/>
      <c r="UGJ15" s="35"/>
      <c r="UGK15" s="36"/>
      <c r="UGL15" s="36"/>
      <c r="UGM15" s="36"/>
      <c r="UGN15" s="36"/>
      <c r="UGO15" s="36"/>
      <c r="UGP15" s="36"/>
      <c r="UGQ15" s="37"/>
      <c r="UGR15" s="38"/>
      <c r="UGS15" s="38"/>
      <c r="UGT15" s="204"/>
      <c r="UGU15" s="37"/>
      <c r="UGV15" s="38"/>
      <c r="UGW15" s="37"/>
      <c r="UGX15" s="37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7"/>
      <c r="UHL15" s="25"/>
      <c r="UHM15" s="35"/>
      <c r="UHN15" s="35"/>
      <c r="UHO15" s="35"/>
      <c r="UHP15" s="36"/>
      <c r="UHQ15" s="36"/>
      <c r="UHR15" s="36"/>
      <c r="UHS15" s="36"/>
      <c r="UHT15" s="36"/>
      <c r="UHU15" s="36"/>
      <c r="UHV15" s="37"/>
      <c r="UHW15" s="38"/>
      <c r="UHX15" s="38"/>
      <c r="UHY15" s="204"/>
      <c r="UHZ15" s="37"/>
      <c r="UIA15" s="38"/>
      <c r="UIB15" s="37"/>
      <c r="UIC15" s="37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7"/>
      <c r="UIQ15" s="25"/>
      <c r="UIR15" s="35"/>
      <c r="UIS15" s="35"/>
      <c r="UIT15" s="35"/>
      <c r="UIU15" s="36"/>
      <c r="UIV15" s="36"/>
      <c r="UIW15" s="36"/>
      <c r="UIX15" s="36"/>
      <c r="UIY15" s="36"/>
      <c r="UIZ15" s="36"/>
      <c r="UJA15" s="37"/>
      <c r="UJB15" s="38"/>
      <c r="UJC15" s="38"/>
      <c r="UJD15" s="204"/>
      <c r="UJE15" s="37"/>
      <c r="UJF15" s="38"/>
      <c r="UJG15" s="37"/>
      <c r="UJH15" s="37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7"/>
      <c r="UJV15" s="25"/>
      <c r="UJW15" s="35"/>
      <c r="UJX15" s="35"/>
      <c r="UJY15" s="35"/>
      <c r="UJZ15" s="36"/>
      <c r="UKA15" s="36"/>
      <c r="UKB15" s="36"/>
      <c r="UKC15" s="36"/>
      <c r="UKD15" s="36"/>
      <c r="UKE15" s="36"/>
      <c r="UKF15" s="37"/>
      <c r="UKG15" s="38"/>
      <c r="UKH15" s="38"/>
      <c r="UKI15" s="204"/>
      <c r="UKJ15" s="37"/>
      <c r="UKK15" s="38"/>
      <c r="UKL15" s="37"/>
      <c r="UKM15" s="37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7"/>
      <c r="ULA15" s="25"/>
      <c r="ULB15" s="35"/>
      <c r="ULC15" s="35"/>
      <c r="ULD15" s="35"/>
      <c r="ULE15" s="36"/>
      <c r="ULF15" s="36"/>
      <c r="ULG15" s="36"/>
      <c r="ULH15" s="36"/>
      <c r="ULI15" s="36"/>
      <c r="ULJ15" s="36"/>
      <c r="ULK15" s="37"/>
      <c r="ULL15" s="38"/>
      <c r="ULM15" s="38"/>
      <c r="ULN15" s="204"/>
      <c r="ULO15" s="37"/>
      <c r="ULP15" s="38"/>
      <c r="ULQ15" s="37"/>
      <c r="ULR15" s="37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7"/>
      <c r="UMF15" s="25"/>
      <c r="UMG15" s="35"/>
      <c r="UMH15" s="35"/>
      <c r="UMI15" s="35"/>
      <c r="UMJ15" s="36"/>
      <c r="UMK15" s="36"/>
      <c r="UML15" s="36"/>
      <c r="UMM15" s="36"/>
      <c r="UMN15" s="36"/>
      <c r="UMO15" s="36"/>
      <c r="UMP15" s="37"/>
      <c r="UMQ15" s="38"/>
      <c r="UMR15" s="38"/>
      <c r="UMS15" s="204"/>
      <c r="UMT15" s="37"/>
      <c r="UMU15" s="38"/>
      <c r="UMV15" s="37"/>
      <c r="UMW15" s="37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7"/>
      <c r="UNK15" s="25"/>
      <c r="UNL15" s="35"/>
      <c r="UNM15" s="35"/>
      <c r="UNN15" s="35"/>
      <c r="UNO15" s="36"/>
      <c r="UNP15" s="36"/>
      <c r="UNQ15" s="36"/>
      <c r="UNR15" s="36"/>
      <c r="UNS15" s="36"/>
      <c r="UNT15" s="36"/>
      <c r="UNU15" s="37"/>
      <c r="UNV15" s="38"/>
      <c r="UNW15" s="38"/>
      <c r="UNX15" s="204"/>
      <c r="UNY15" s="37"/>
      <c r="UNZ15" s="38"/>
      <c r="UOA15" s="37"/>
      <c r="UOB15" s="37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7"/>
      <c r="UOP15" s="25"/>
      <c r="UOQ15" s="35"/>
      <c r="UOR15" s="35"/>
      <c r="UOS15" s="35"/>
      <c r="UOT15" s="36"/>
      <c r="UOU15" s="36"/>
      <c r="UOV15" s="36"/>
      <c r="UOW15" s="36"/>
      <c r="UOX15" s="36"/>
      <c r="UOY15" s="36"/>
      <c r="UOZ15" s="37"/>
      <c r="UPA15" s="38"/>
      <c r="UPB15" s="38"/>
      <c r="UPC15" s="204"/>
      <c r="UPD15" s="37"/>
      <c r="UPE15" s="38"/>
      <c r="UPF15" s="37"/>
      <c r="UPG15" s="37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7"/>
      <c r="UPU15" s="25"/>
      <c r="UPV15" s="35"/>
      <c r="UPW15" s="35"/>
      <c r="UPX15" s="35"/>
      <c r="UPY15" s="36"/>
      <c r="UPZ15" s="36"/>
      <c r="UQA15" s="36"/>
      <c r="UQB15" s="36"/>
      <c r="UQC15" s="36"/>
      <c r="UQD15" s="36"/>
      <c r="UQE15" s="37"/>
      <c r="UQF15" s="38"/>
      <c r="UQG15" s="38"/>
      <c r="UQH15" s="204"/>
      <c r="UQI15" s="37"/>
      <c r="UQJ15" s="38"/>
      <c r="UQK15" s="37"/>
      <c r="UQL15" s="37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7"/>
      <c r="UQZ15" s="25"/>
      <c r="URA15" s="35"/>
      <c r="URB15" s="35"/>
      <c r="URC15" s="35"/>
      <c r="URD15" s="36"/>
      <c r="URE15" s="36"/>
      <c r="URF15" s="36"/>
      <c r="URG15" s="36"/>
      <c r="URH15" s="36"/>
      <c r="URI15" s="36"/>
      <c r="URJ15" s="37"/>
      <c r="URK15" s="38"/>
      <c r="URL15" s="38"/>
      <c r="URM15" s="204"/>
      <c r="URN15" s="37"/>
      <c r="URO15" s="38"/>
      <c r="URP15" s="37"/>
      <c r="URQ15" s="37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7"/>
      <c r="USE15" s="25"/>
      <c r="USF15" s="35"/>
      <c r="USG15" s="35"/>
      <c r="USH15" s="35"/>
      <c r="USI15" s="36"/>
      <c r="USJ15" s="36"/>
      <c r="USK15" s="36"/>
      <c r="USL15" s="36"/>
      <c r="USM15" s="36"/>
      <c r="USN15" s="36"/>
      <c r="USO15" s="37"/>
      <c r="USP15" s="38"/>
      <c r="USQ15" s="38"/>
      <c r="USR15" s="204"/>
      <c r="USS15" s="37"/>
      <c r="UST15" s="38"/>
      <c r="USU15" s="37"/>
      <c r="USV15" s="37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7"/>
      <c r="UTJ15" s="25"/>
      <c r="UTK15" s="35"/>
      <c r="UTL15" s="35"/>
      <c r="UTM15" s="35"/>
      <c r="UTN15" s="36"/>
      <c r="UTO15" s="36"/>
      <c r="UTP15" s="36"/>
      <c r="UTQ15" s="36"/>
      <c r="UTR15" s="36"/>
      <c r="UTS15" s="36"/>
      <c r="UTT15" s="37"/>
      <c r="UTU15" s="38"/>
      <c r="UTV15" s="38"/>
      <c r="UTW15" s="204"/>
      <c r="UTX15" s="37"/>
      <c r="UTY15" s="38"/>
      <c r="UTZ15" s="37"/>
      <c r="UUA15" s="37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7"/>
      <c r="UUO15" s="25"/>
      <c r="UUP15" s="35"/>
      <c r="UUQ15" s="35"/>
      <c r="UUR15" s="35"/>
      <c r="UUS15" s="36"/>
      <c r="UUT15" s="36"/>
      <c r="UUU15" s="36"/>
      <c r="UUV15" s="36"/>
      <c r="UUW15" s="36"/>
      <c r="UUX15" s="36"/>
      <c r="UUY15" s="37"/>
      <c r="UUZ15" s="38"/>
      <c r="UVA15" s="38"/>
      <c r="UVB15" s="204"/>
      <c r="UVC15" s="37"/>
      <c r="UVD15" s="38"/>
      <c r="UVE15" s="37"/>
      <c r="UVF15" s="37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7"/>
      <c r="UVT15" s="25"/>
      <c r="UVU15" s="35"/>
      <c r="UVV15" s="35"/>
      <c r="UVW15" s="35"/>
      <c r="UVX15" s="36"/>
      <c r="UVY15" s="36"/>
      <c r="UVZ15" s="36"/>
      <c r="UWA15" s="36"/>
      <c r="UWB15" s="36"/>
      <c r="UWC15" s="36"/>
      <c r="UWD15" s="37"/>
      <c r="UWE15" s="38"/>
      <c r="UWF15" s="38"/>
      <c r="UWG15" s="204"/>
      <c r="UWH15" s="37"/>
      <c r="UWI15" s="38"/>
      <c r="UWJ15" s="37"/>
      <c r="UWK15" s="37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7"/>
      <c r="UWY15" s="25"/>
      <c r="UWZ15" s="35"/>
      <c r="UXA15" s="35"/>
      <c r="UXB15" s="35"/>
      <c r="UXC15" s="36"/>
      <c r="UXD15" s="36"/>
      <c r="UXE15" s="36"/>
      <c r="UXF15" s="36"/>
      <c r="UXG15" s="36"/>
      <c r="UXH15" s="36"/>
      <c r="UXI15" s="37"/>
      <c r="UXJ15" s="38"/>
      <c r="UXK15" s="38"/>
      <c r="UXL15" s="204"/>
      <c r="UXM15" s="37"/>
      <c r="UXN15" s="38"/>
      <c r="UXO15" s="37"/>
      <c r="UXP15" s="37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7"/>
      <c r="UYD15" s="25"/>
      <c r="UYE15" s="35"/>
      <c r="UYF15" s="35"/>
      <c r="UYG15" s="35"/>
      <c r="UYH15" s="36"/>
      <c r="UYI15" s="36"/>
      <c r="UYJ15" s="36"/>
      <c r="UYK15" s="36"/>
      <c r="UYL15" s="36"/>
      <c r="UYM15" s="36"/>
      <c r="UYN15" s="37"/>
      <c r="UYO15" s="38"/>
      <c r="UYP15" s="38"/>
      <c r="UYQ15" s="204"/>
      <c r="UYR15" s="37"/>
      <c r="UYS15" s="38"/>
      <c r="UYT15" s="37"/>
      <c r="UYU15" s="37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7"/>
      <c r="UZI15" s="25"/>
      <c r="UZJ15" s="35"/>
      <c r="UZK15" s="35"/>
      <c r="UZL15" s="35"/>
      <c r="UZM15" s="36"/>
      <c r="UZN15" s="36"/>
      <c r="UZO15" s="36"/>
      <c r="UZP15" s="36"/>
      <c r="UZQ15" s="36"/>
      <c r="UZR15" s="36"/>
      <c r="UZS15" s="37"/>
      <c r="UZT15" s="38"/>
      <c r="UZU15" s="38"/>
      <c r="UZV15" s="204"/>
      <c r="UZW15" s="37"/>
      <c r="UZX15" s="38"/>
      <c r="UZY15" s="37"/>
      <c r="UZZ15" s="37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7"/>
      <c r="VAN15" s="25"/>
      <c r="VAO15" s="35"/>
      <c r="VAP15" s="35"/>
      <c r="VAQ15" s="35"/>
      <c r="VAR15" s="36"/>
      <c r="VAS15" s="36"/>
      <c r="VAT15" s="36"/>
      <c r="VAU15" s="36"/>
      <c r="VAV15" s="36"/>
      <c r="VAW15" s="36"/>
      <c r="VAX15" s="37"/>
      <c r="VAY15" s="38"/>
      <c r="VAZ15" s="38"/>
      <c r="VBA15" s="204"/>
      <c r="VBB15" s="37"/>
      <c r="VBC15" s="38"/>
      <c r="VBD15" s="37"/>
      <c r="VBE15" s="37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7"/>
      <c r="VBS15" s="25"/>
      <c r="VBT15" s="35"/>
      <c r="VBU15" s="35"/>
      <c r="VBV15" s="35"/>
      <c r="VBW15" s="36"/>
      <c r="VBX15" s="36"/>
      <c r="VBY15" s="36"/>
      <c r="VBZ15" s="36"/>
      <c r="VCA15" s="36"/>
      <c r="VCB15" s="36"/>
      <c r="VCC15" s="37"/>
      <c r="VCD15" s="38"/>
      <c r="VCE15" s="38"/>
      <c r="VCF15" s="204"/>
      <c r="VCG15" s="37"/>
      <c r="VCH15" s="38"/>
      <c r="VCI15" s="37"/>
      <c r="VCJ15" s="37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7"/>
      <c r="VCX15" s="25"/>
      <c r="VCY15" s="35"/>
      <c r="VCZ15" s="35"/>
      <c r="VDA15" s="35"/>
      <c r="VDB15" s="36"/>
      <c r="VDC15" s="36"/>
      <c r="VDD15" s="36"/>
      <c r="VDE15" s="36"/>
      <c r="VDF15" s="36"/>
      <c r="VDG15" s="36"/>
      <c r="VDH15" s="37"/>
      <c r="VDI15" s="38"/>
      <c r="VDJ15" s="38"/>
      <c r="VDK15" s="204"/>
      <c r="VDL15" s="37"/>
      <c r="VDM15" s="38"/>
      <c r="VDN15" s="37"/>
      <c r="VDO15" s="37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7"/>
      <c r="VEC15" s="25"/>
      <c r="VED15" s="35"/>
      <c r="VEE15" s="35"/>
      <c r="VEF15" s="35"/>
      <c r="VEG15" s="36"/>
      <c r="VEH15" s="36"/>
      <c r="VEI15" s="36"/>
      <c r="VEJ15" s="36"/>
      <c r="VEK15" s="36"/>
      <c r="VEL15" s="36"/>
      <c r="VEM15" s="37"/>
      <c r="VEN15" s="38"/>
      <c r="VEO15" s="38"/>
      <c r="VEP15" s="204"/>
      <c r="VEQ15" s="37"/>
      <c r="VER15" s="38"/>
      <c r="VES15" s="37"/>
      <c r="VET15" s="37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7"/>
      <c r="VFH15" s="25"/>
      <c r="VFI15" s="35"/>
      <c r="VFJ15" s="35"/>
      <c r="VFK15" s="35"/>
      <c r="VFL15" s="36"/>
      <c r="VFM15" s="36"/>
      <c r="VFN15" s="36"/>
      <c r="VFO15" s="36"/>
      <c r="VFP15" s="36"/>
      <c r="VFQ15" s="36"/>
      <c r="VFR15" s="37"/>
      <c r="VFS15" s="38"/>
      <c r="VFT15" s="38"/>
      <c r="VFU15" s="204"/>
      <c r="VFV15" s="37"/>
      <c r="VFW15" s="38"/>
      <c r="VFX15" s="37"/>
      <c r="VFY15" s="37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7"/>
      <c r="VGM15" s="25"/>
      <c r="VGN15" s="35"/>
      <c r="VGO15" s="35"/>
      <c r="VGP15" s="35"/>
      <c r="VGQ15" s="36"/>
      <c r="VGR15" s="36"/>
      <c r="VGS15" s="36"/>
      <c r="VGT15" s="36"/>
      <c r="VGU15" s="36"/>
      <c r="VGV15" s="36"/>
      <c r="VGW15" s="37"/>
      <c r="VGX15" s="38"/>
      <c r="VGY15" s="38"/>
      <c r="VGZ15" s="204"/>
      <c r="VHA15" s="37"/>
      <c r="VHB15" s="38"/>
      <c r="VHC15" s="37"/>
      <c r="VHD15" s="37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7"/>
      <c r="VHR15" s="25"/>
      <c r="VHS15" s="35"/>
      <c r="VHT15" s="35"/>
      <c r="VHU15" s="35"/>
      <c r="VHV15" s="36"/>
      <c r="VHW15" s="36"/>
      <c r="VHX15" s="36"/>
      <c r="VHY15" s="36"/>
      <c r="VHZ15" s="36"/>
      <c r="VIA15" s="36"/>
      <c r="VIB15" s="37"/>
      <c r="VIC15" s="38"/>
      <c r="VID15" s="38"/>
      <c r="VIE15" s="204"/>
      <c r="VIF15" s="37"/>
      <c r="VIG15" s="38"/>
      <c r="VIH15" s="37"/>
      <c r="VII15" s="37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7"/>
      <c r="VIW15" s="25"/>
      <c r="VIX15" s="35"/>
      <c r="VIY15" s="35"/>
      <c r="VIZ15" s="35"/>
      <c r="VJA15" s="36"/>
      <c r="VJB15" s="36"/>
      <c r="VJC15" s="36"/>
      <c r="VJD15" s="36"/>
      <c r="VJE15" s="36"/>
      <c r="VJF15" s="36"/>
      <c r="VJG15" s="37"/>
      <c r="VJH15" s="38"/>
      <c r="VJI15" s="38"/>
      <c r="VJJ15" s="204"/>
      <c r="VJK15" s="37"/>
      <c r="VJL15" s="38"/>
      <c r="VJM15" s="37"/>
      <c r="VJN15" s="37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7"/>
      <c r="VKB15" s="25"/>
      <c r="VKC15" s="35"/>
      <c r="VKD15" s="35"/>
      <c r="VKE15" s="35"/>
      <c r="VKF15" s="36"/>
      <c r="VKG15" s="36"/>
      <c r="VKH15" s="36"/>
      <c r="VKI15" s="36"/>
      <c r="VKJ15" s="36"/>
      <c r="VKK15" s="36"/>
      <c r="VKL15" s="37"/>
      <c r="VKM15" s="38"/>
      <c r="VKN15" s="38"/>
      <c r="VKO15" s="204"/>
      <c r="VKP15" s="37"/>
      <c r="VKQ15" s="38"/>
      <c r="VKR15" s="37"/>
      <c r="VKS15" s="37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7"/>
      <c r="VLG15" s="25"/>
      <c r="VLH15" s="35"/>
      <c r="VLI15" s="35"/>
      <c r="VLJ15" s="35"/>
      <c r="VLK15" s="36"/>
      <c r="VLL15" s="36"/>
      <c r="VLM15" s="36"/>
      <c r="VLN15" s="36"/>
      <c r="VLO15" s="36"/>
      <c r="VLP15" s="36"/>
      <c r="VLQ15" s="37"/>
      <c r="VLR15" s="38"/>
      <c r="VLS15" s="38"/>
      <c r="VLT15" s="204"/>
      <c r="VLU15" s="37"/>
      <c r="VLV15" s="38"/>
      <c r="VLW15" s="37"/>
      <c r="VLX15" s="37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7"/>
      <c r="VML15" s="25"/>
      <c r="VMM15" s="35"/>
      <c r="VMN15" s="35"/>
      <c r="VMO15" s="35"/>
      <c r="VMP15" s="36"/>
      <c r="VMQ15" s="36"/>
      <c r="VMR15" s="36"/>
      <c r="VMS15" s="36"/>
      <c r="VMT15" s="36"/>
      <c r="VMU15" s="36"/>
      <c r="VMV15" s="37"/>
      <c r="VMW15" s="38"/>
      <c r="VMX15" s="38"/>
      <c r="VMY15" s="204"/>
      <c r="VMZ15" s="37"/>
      <c r="VNA15" s="38"/>
      <c r="VNB15" s="37"/>
      <c r="VNC15" s="37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7"/>
      <c r="VNQ15" s="25"/>
      <c r="VNR15" s="35"/>
      <c r="VNS15" s="35"/>
      <c r="VNT15" s="35"/>
      <c r="VNU15" s="36"/>
      <c r="VNV15" s="36"/>
      <c r="VNW15" s="36"/>
      <c r="VNX15" s="36"/>
      <c r="VNY15" s="36"/>
      <c r="VNZ15" s="36"/>
      <c r="VOA15" s="37"/>
      <c r="VOB15" s="38"/>
      <c r="VOC15" s="38"/>
      <c r="VOD15" s="204"/>
      <c r="VOE15" s="37"/>
      <c r="VOF15" s="38"/>
      <c r="VOG15" s="37"/>
      <c r="VOH15" s="37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7"/>
      <c r="VOV15" s="25"/>
      <c r="VOW15" s="35"/>
      <c r="VOX15" s="35"/>
      <c r="VOY15" s="35"/>
      <c r="VOZ15" s="36"/>
      <c r="VPA15" s="36"/>
      <c r="VPB15" s="36"/>
      <c r="VPC15" s="36"/>
      <c r="VPD15" s="36"/>
      <c r="VPE15" s="36"/>
      <c r="VPF15" s="37"/>
      <c r="VPG15" s="38"/>
      <c r="VPH15" s="38"/>
      <c r="VPI15" s="204"/>
      <c r="VPJ15" s="37"/>
      <c r="VPK15" s="38"/>
      <c r="VPL15" s="37"/>
      <c r="VPM15" s="37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7"/>
      <c r="VQA15" s="25"/>
      <c r="VQB15" s="35"/>
      <c r="VQC15" s="35"/>
      <c r="VQD15" s="35"/>
      <c r="VQE15" s="36"/>
      <c r="VQF15" s="36"/>
      <c r="VQG15" s="36"/>
      <c r="VQH15" s="36"/>
      <c r="VQI15" s="36"/>
      <c r="VQJ15" s="36"/>
      <c r="VQK15" s="37"/>
      <c r="VQL15" s="38"/>
      <c r="VQM15" s="38"/>
      <c r="VQN15" s="204"/>
      <c r="VQO15" s="37"/>
      <c r="VQP15" s="38"/>
      <c r="VQQ15" s="37"/>
      <c r="VQR15" s="37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7"/>
      <c r="VRF15" s="25"/>
      <c r="VRG15" s="35"/>
      <c r="VRH15" s="35"/>
      <c r="VRI15" s="35"/>
      <c r="VRJ15" s="36"/>
      <c r="VRK15" s="36"/>
      <c r="VRL15" s="36"/>
      <c r="VRM15" s="36"/>
      <c r="VRN15" s="36"/>
      <c r="VRO15" s="36"/>
      <c r="VRP15" s="37"/>
      <c r="VRQ15" s="38"/>
      <c r="VRR15" s="38"/>
      <c r="VRS15" s="204"/>
      <c r="VRT15" s="37"/>
      <c r="VRU15" s="38"/>
      <c r="VRV15" s="37"/>
      <c r="VRW15" s="37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7"/>
      <c r="VSK15" s="25"/>
      <c r="VSL15" s="35"/>
      <c r="VSM15" s="35"/>
      <c r="VSN15" s="35"/>
      <c r="VSO15" s="36"/>
      <c r="VSP15" s="36"/>
      <c r="VSQ15" s="36"/>
      <c r="VSR15" s="36"/>
      <c r="VSS15" s="36"/>
      <c r="VST15" s="36"/>
      <c r="VSU15" s="37"/>
      <c r="VSV15" s="38"/>
      <c r="VSW15" s="38"/>
      <c r="VSX15" s="204"/>
      <c r="VSY15" s="37"/>
      <c r="VSZ15" s="38"/>
      <c r="VTA15" s="37"/>
      <c r="VTB15" s="37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7"/>
      <c r="VTP15" s="25"/>
      <c r="VTQ15" s="35"/>
      <c r="VTR15" s="35"/>
      <c r="VTS15" s="35"/>
      <c r="VTT15" s="36"/>
      <c r="VTU15" s="36"/>
      <c r="VTV15" s="36"/>
      <c r="VTW15" s="36"/>
      <c r="VTX15" s="36"/>
      <c r="VTY15" s="36"/>
      <c r="VTZ15" s="37"/>
      <c r="VUA15" s="38"/>
      <c r="VUB15" s="38"/>
      <c r="VUC15" s="204"/>
      <c r="VUD15" s="37"/>
      <c r="VUE15" s="38"/>
      <c r="VUF15" s="37"/>
      <c r="VUG15" s="37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7"/>
      <c r="VUU15" s="25"/>
      <c r="VUV15" s="35"/>
      <c r="VUW15" s="35"/>
      <c r="VUX15" s="35"/>
      <c r="VUY15" s="36"/>
      <c r="VUZ15" s="36"/>
      <c r="VVA15" s="36"/>
      <c r="VVB15" s="36"/>
      <c r="VVC15" s="36"/>
      <c r="VVD15" s="36"/>
      <c r="VVE15" s="37"/>
      <c r="VVF15" s="38"/>
      <c r="VVG15" s="38"/>
      <c r="VVH15" s="204"/>
      <c r="VVI15" s="37"/>
      <c r="VVJ15" s="38"/>
      <c r="VVK15" s="37"/>
      <c r="VVL15" s="37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7"/>
      <c r="VVZ15" s="25"/>
      <c r="VWA15" s="35"/>
      <c r="VWB15" s="35"/>
      <c r="VWC15" s="35"/>
      <c r="VWD15" s="36"/>
      <c r="VWE15" s="36"/>
      <c r="VWF15" s="36"/>
      <c r="VWG15" s="36"/>
      <c r="VWH15" s="36"/>
      <c r="VWI15" s="36"/>
      <c r="VWJ15" s="37"/>
      <c r="VWK15" s="38"/>
      <c r="VWL15" s="38"/>
      <c r="VWM15" s="204"/>
      <c r="VWN15" s="37"/>
      <c r="VWO15" s="38"/>
      <c r="VWP15" s="37"/>
      <c r="VWQ15" s="37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7"/>
      <c r="VXE15" s="25"/>
      <c r="VXF15" s="35"/>
      <c r="VXG15" s="35"/>
      <c r="VXH15" s="35"/>
      <c r="VXI15" s="36"/>
      <c r="VXJ15" s="36"/>
      <c r="VXK15" s="36"/>
      <c r="VXL15" s="36"/>
      <c r="VXM15" s="36"/>
      <c r="VXN15" s="36"/>
      <c r="VXO15" s="37"/>
      <c r="VXP15" s="38"/>
      <c r="VXQ15" s="38"/>
      <c r="VXR15" s="204"/>
      <c r="VXS15" s="37"/>
      <c r="VXT15" s="38"/>
      <c r="VXU15" s="37"/>
      <c r="VXV15" s="37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7"/>
      <c r="VYJ15" s="25"/>
      <c r="VYK15" s="35"/>
      <c r="VYL15" s="35"/>
      <c r="VYM15" s="35"/>
      <c r="VYN15" s="36"/>
      <c r="VYO15" s="36"/>
      <c r="VYP15" s="36"/>
      <c r="VYQ15" s="36"/>
      <c r="VYR15" s="36"/>
      <c r="VYS15" s="36"/>
      <c r="VYT15" s="37"/>
      <c r="VYU15" s="38"/>
      <c r="VYV15" s="38"/>
      <c r="VYW15" s="204"/>
      <c r="VYX15" s="37"/>
      <c r="VYY15" s="38"/>
      <c r="VYZ15" s="37"/>
      <c r="VZA15" s="37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7"/>
      <c r="VZO15" s="25"/>
      <c r="VZP15" s="35"/>
      <c r="VZQ15" s="35"/>
      <c r="VZR15" s="35"/>
      <c r="VZS15" s="36"/>
      <c r="VZT15" s="36"/>
      <c r="VZU15" s="36"/>
      <c r="VZV15" s="36"/>
      <c r="VZW15" s="36"/>
      <c r="VZX15" s="36"/>
      <c r="VZY15" s="37"/>
      <c r="VZZ15" s="38"/>
      <c r="WAA15" s="38"/>
      <c r="WAB15" s="204"/>
      <c r="WAC15" s="37"/>
      <c r="WAD15" s="38"/>
      <c r="WAE15" s="37"/>
      <c r="WAF15" s="37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7"/>
      <c r="WAT15" s="25"/>
      <c r="WAU15" s="35"/>
      <c r="WAV15" s="35"/>
      <c r="WAW15" s="35"/>
      <c r="WAX15" s="36"/>
      <c r="WAY15" s="36"/>
      <c r="WAZ15" s="36"/>
      <c r="WBA15" s="36"/>
      <c r="WBB15" s="36"/>
      <c r="WBC15" s="36"/>
      <c r="WBD15" s="37"/>
      <c r="WBE15" s="38"/>
      <c r="WBF15" s="38"/>
      <c r="WBG15" s="204"/>
      <c r="WBH15" s="37"/>
      <c r="WBI15" s="38"/>
      <c r="WBJ15" s="37"/>
      <c r="WBK15" s="37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7"/>
      <c r="WBY15" s="25"/>
      <c r="WBZ15" s="35"/>
      <c r="WCA15" s="35"/>
      <c r="WCB15" s="35"/>
      <c r="WCC15" s="36"/>
      <c r="WCD15" s="36"/>
      <c r="WCE15" s="36"/>
      <c r="WCF15" s="36"/>
      <c r="WCG15" s="36"/>
      <c r="WCH15" s="36"/>
      <c r="WCI15" s="37"/>
      <c r="WCJ15" s="38"/>
      <c r="WCK15" s="38"/>
      <c r="WCL15" s="204"/>
      <c r="WCM15" s="37"/>
      <c r="WCN15" s="38"/>
      <c r="WCO15" s="37"/>
      <c r="WCP15" s="37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7"/>
      <c r="WDD15" s="25"/>
      <c r="WDE15" s="35"/>
      <c r="WDF15" s="35"/>
      <c r="WDG15" s="35"/>
      <c r="WDH15" s="36"/>
      <c r="WDI15" s="36"/>
      <c r="WDJ15" s="36"/>
      <c r="WDK15" s="36"/>
      <c r="WDL15" s="36"/>
      <c r="WDM15" s="36"/>
      <c r="WDN15" s="37"/>
      <c r="WDO15" s="38"/>
      <c r="WDP15" s="38"/>
      <c r="WDQ15" s="204"/>
      <c r="WDR15" s="37"/>
      <c r="WDS15" s="38"/>
      <c r="WDT15" s="37"/>
      <c r="WDU15" s="37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7"/>
      <c r="WEI15" s="25"/>
      <c r="WEJ15" s="35"/>
      <c r="WEK15" s="35"/>
      <c r="WEL15" s="35"/>
      <c r="WEM15" s="36"/>
      <c r="WEN15" s="36"/>
      <c r="WEO15" s="36"/>
      <c r="WEP15" s="36"/>
      <c r="WEQ15" s="36"/>
      <c r="WER15" s="36"/>
      <c r="WES15" s="37"/>
      <c r="WET15" s="38"/>
      <c r="WEU15" s="38"/>
      <c r="WEV15" s="204"/>
      <c r="WEW15" s="37"/>
      <c r="WEX15" s="38"/>
      <c r="WEY15" s="37"/>
      <c r="WEZ15" s="37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7"/>
      <c r="WFN15" s="25"/>
      <c r="WFO15" s="35"/>
      <c r="WFP15" s="35"/>
      <c r="WFQ15" s="35"/>
      <c r="WFR15" s="36"/>
      <c r="WFS15" s="36"/>
      <c r="WFT15" s="36"/>
      <c r="WFU15" s="36"/>
      <c r="WFV15" s="36"/>
      <c r="WFW15" s="36"/>
      <c r="WFX15" s="37"/>
      <c r="WFY15" s="38"/>
      <c r="WFZ15" s="38"/>
      <c r="WGA15" s="204"/>
      <c r="WGB15" s="37"/>
      <c r="WGC15" s="38"/>
      <c r="WGD15" s="37"/>
      <c r="WGE15" s="37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7"/>
      <c r="WGS15" s="25"/>
      <c r="WGT15" s="35"/>
      <c r="WGU15" s="35"/>
      <c r="WGV15" s="35"/>
      <c r="WGW15" s="36"/>
      <c r="WGX15" s="36"/>
      <c r="WGY15" s="36"/>
      <c r="WGZ15" s="36"/>
      <c r="WHA15" s="36"/>
      <c r="WHB15" s="36"/>
      <c r="WHC15" s="37"/>
      <c r="WHD15" s="38"/>
      <c r="WHE15" s="38"/>
      <c r="WHF15" s="204"/>
      <c r="WHG15" s="37"/>
      <c r="WHH15" s="38"/>
      <c r="WHI15" s="37"/>
      <c r="WHJ15" s="37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7"/>
      <c r="WHX15" s="25"/>
      <c r="WHY15" s="35"/>
      <c r="WHZ15" s="35"/>
      <c r="WIA15" s="35"/>
      <c r="WIB15" s="36"/>
      <c r="WIC15" s="36"/>
      <c r="WID15" s="36"/>
      <c r="WIE15" s="36"/>
      <c r="WIF15" s="36"/>
      <c r="WIG15" s="36"/>
      <c r="WIH15" s="37"/>
      <c r="WII15" s="38"/>
      <c r="WIJ15" s="38"/>
      <c r="WIK15" s="204"/>
      <c r="WIL15" s="37"/>
      <c r="WIM15" s="38"/>
      <c r="WIN15" s="37"/>
      <c r="WIO15" s="37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7"/>
      <c r="WJC15" s="25"/>
      <c r="WJD15" s="35"/>
      <c r="WJE15" s="35"/>
      <c r="WJF15" s="35"/>
      <c r="WJG15" s="36"/>
      <c r="WJH15" s="36"/>
      <c r="WJI15" s="36"/>
      <c r="WJJ15" s="36"/>
      <c r="WJK15" s="36"/>
      <c r="WJL15" s="36"/>
      <c r="WJM15" s="37"/>
      <c r="WJN15" s="38"/>
      <c r="WJO15" s="38"/>
      <c r="WJP15" s="204"/>
      <c r="WJQ15" s="37"/>
      <c r="WJR15" s="38"/>
      <c r="WJS15" s="37"/>
      <c r="WJT15" s="37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7"/>
      <c r="WKH15" s="25"/>
      <c r="WKI15" s="35"/>
      <c r="WKJ15" s="35"/>
      <c r="WKK15" s="35"/>
      <c r="WKL15" s="36"/>
      <c r="WKM15" s="36"/>
      <c r="WKN15" s="36"/>
      <c r="WKO15" s="36"/>
      <c r="WKP15" s="36"/>
      <c r="WKQ15" s="36"/>
      <c r="WKR15" s="37"/>
      <c r="WKS15" s="38"/>
      <c r="WKT15" s="38"/>
      <c r="WKU15" s="204"/>
      <c r="WKV15" s="37"/>
      <c r="WKW15" s="38"/>
      <c r="WKX15" s="37"/>
      <c r="WKY15" s="37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7"/>
      <c r="WLM15" s="25"/>
      <c r="WLN15" s="35"/>
      <c r="WLO15" s="35"/>
      <c r="WLP15" s="35"/>
      <c r="WLQ15" s="36"/>
      <c r="WLR15" s="36"/>
      <c r="WLS15" s="36"/>
      <c r="WLT15" s="36"/>
      <c r="WLU15" s="36"/>
      <c r="WLV15" s="36"/>
      <c r="WLW15" s="37"/>
      <c r="WLX15" s="38"/>
      <c r="WLY15" s="38"/>
      <c r="WLZ15" s="204"/>
      <c r="WMA15" s="37"/>
      <c r="WMB15" s="38"/>
      <c r="WMC15" s="37"/>
      <c r="WMD15" s="37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7"/>
      <c r="WMR15" s="25"/>
      <c r="WMS15" s="35"/>
      <c r="WMT15" s="35"/>
      <c r="WMU15" s="35"/>
      <c r="WMV15" s="36"/>
      <c r="WMW15" s="36"/>
      <c r="WMX15" s="36"/>
      <c r="WMY15" s="36"/>
      <c r="WMZ15" s="36"/>
      <c r="WNA15" s="36"/>
      <c r="WNB15" s="37"/>
      <c r="WNC15" s="38"/>
      <c r="WND15" s="38"/>
      <c r="WNE15" s="204"/>
      <c r="WNF15" s="37"/>
      <c r="WNG15" s="38"/>
      <c r="WNH15" s="37"/>
      <c r="WNI15" s="37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7"/>
      <c r="WNW15" s="25"/>
      <c r="WNX15" s="35"/>
      <c r="WNY15" s="35"/>
      <c r="WNZ15" s="35"/>
      <c r="WOA15" s="36"/>
      <c r="WOB15" s="36"/>
      <c r="WOC15" s="36"/>
      <c r="WOD15" s="36"/>
      <c r="WOE15" s="36"/>
      <c r="WOF15" s="36"/>
      <c r="WOG15" s="37"/>
      <c r="WOH15" s="38"/>
      <c r="WOI15" s="38"/>
      <c r="WOJ15" s="204"/>
      <c r="WOK15" s="37"/>
      <c r="WOL15" s="38"/>
      <c r="WOM15" s="37"/>
      <c r="WON15" s="37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7"/>
      <c r="WPB15" s="25"/>
      <c r="WPC15" s="35"/>
      <c r="WPD15" s="35"/>
      <c r="WPE15" s="35"/>
      <c r="WPF15" s="36"/>
      <c r="WPG15" s="36"/>
      <c r="WPH15" s="36"/>
      <c r="WPI15" s="36"/>
      <c r="WPJ15" s="36"/>
      <c r="WPK15" s="36"/>
      <c r="WPL15" s="37"/>
      <c r="WPM15" s="38"/>
      <c r="WPN15" s="38"/>
      <c r="WPO15" s="204"/>
      <c r="WPP15" s="37"/>
      <c r="WPQ15" s="38"/>
      <c r="WPR15" s="37"/>
      <c r="WPS15" s="37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7"/>
      <c r="WQG15" s="25"/>
      <c r="WQH15" s="35"/>
      <c r="WQI15" s="35"/>
      <c r="WQJ15" s="35"/>
      <c r="WQK15" s="36"/>
      <c r="WQL15" s="36"/>
      <c r="WQM15" s="36"/>
      <c r="WQN15" s="36"/>
      <c r="WQO15" s="36"/>
      <c r="WQP15" s="36"/>
      <c r="WQQ15" s="37"/>
      <c r="WQR15" s="38"/>
      <c r="WQS15" s="38"/>
      <c r="WQT15" s="204"/>
      <c r="WQU15" s="37"/>
      <c r="WQV15" s="38"/>
      <c r="WQW15" s="37"/>
      <c r="WQX15" s="37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7"/>
      <c r="WRL15" s="25"/>
      <c r="WRM15" s="35"/>
      <c r="WRN15" s="35"/>
      <c r="WRO15" s="35"/>
      <c r="WRP15" s="36"/>
      <c r="WRQ15" s="36"/>
      <c r="WRR15" s="36"/>
      <c r="WRS15" s="36"/>
      <c r="WRT15" s="36"/>
      <c r="WRU15" s="36"/>
      <c r="WRV15" s="37"/>
      <c r="WRW15" s="38"/>
      <c r="WRX15" s="38"/>
      <c r="WRY15" s="204"/>
      <c r="WRZ15" s="37"/>
      <c r="WSA15" s="38"/>
      <c r="WSB15" s="37"/>
      <c r="WSC15" s="37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7"/>
      <c r="WSQ15" s="25"/>
      <c r="WSR15" s="35"/>
      <c r="WSS15" s="35"/>
      <c r="WST15" s="35"/>
      <c r="WSU15" s="36"/>
      <c r="WSV15" s="36"/>
      <c r="WSW15" s="36"/>
      <c r="WSX15" s="36"/>
      <c r="WSY15" s="36"/>
      <c r="WSZ15" s="36"/>
      <c r="WTA15" s="37"/>
      <c r="WTB15" s="38"/>
      <c r="WTC15" s="38"/>
      <c r="WTD15" s="204"/>
      <c r="WTE15" s="37"/>
      <c r="WTF15" s="38"/>
      <c r="WTG15" s="37"/>
      <c r="WTH15" s="37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7"/>
      <c r="WTV15" s="25"/>
      <c r="WTW15" s="35"/>
      <c r="WTX15" s="35"/>
      <c r="WTY15" s="35"/>
      <c r="WTZ15" s="36"/>
      <c r="WUA15" s="36"/>
      <c r="WUB15" s="36"/>
      <c r="WUC15" s="36"/>
      <c r="WUD15" s="36"/>
      <c r="WUE15" s="36"/>
      <c r="WUF15" s="37"/>
      <c r="WUG15" s="38"/>
      <c r="WUH15" s="38"/>
      <c r="WUI15" s="204"/>
      <c r="WUJ15" s="37"/>
      <c r="WUK15" s="38"/>
      <c r="WUL15" s="37"/>
      <c r="WUM15" s="37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7"/>
      <c r="WVA15" s="25"/>
      <c r="WVB15" s="35"/>
      <c r="WVC15" s="35"/>
      <c r="WVD15" s="35"/>
      <c r="WVE15" s="36"/>
      <c r="WVF15" s="36"/>
      <c r="WVG15" s="36"/>
      <c r="WVH15" s="36"/>
      <c r="WVI15" s="36"/>
      <c r="WVJ15" s="36"/>
      <c r="WVK15" s="37"/>
      <c r="WVL15" s="38"/>
      <c r="WVM15" s="38"/>
      <c r="WVN15" s="204"/>
      <c r="WVO15" s="37"/>
      <c r="WVP15" s="38"/>
      <c r="WVQ15" s="37"/>
      <c r="WVR15" s="37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7"/>
      <c r="WWF15" s="25"/>
      <c r="WWG15" s="35"/>
      <c r="WWH15" s="35"/>
      <c r="WWI15" s="35"/>
      <c r="WWJ15" s="36"/>
      <c r="WWK15" s="36"/>
      <c r="WWL15" s="36"/>
      <c r="WWM15" s="36"/>
      <c r="WWN15" s="36"/>
      <c r="WWO15" s="36"/>
      <c r="WWP15" s="37"/>
      <c r="WWQ15" s="38"/>
      <c r="WWR15" s="38"/>
      <c r="WWS15" s="204"/>
      <c r="WWT15" s="37"/>
      <c r="WWU15" s="38"/>
      <c r="WWV15" s="37"/>
      <c r="WWW15" s="37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7"/>
      <c r="WXK15" s="25"/>
      <c r="WXL15" s="35"/>
      <c r="WXM15" s="35"/>
      <c r="WXN15" s="35"/>
      <c r="WXO15" s="36"/>
      <c r="WXP15" s="36"/>
      <c r="WXQ15" s="36"/>
      <c r="WXR15" s="36"/>
      <c r="WXS15" s="36"/>
      <c r="WXT15" s="36"/>
      <c r="WXU15" s="37"/>
      <c r="WXV15" s="38"/>
      <c r="WXW15" s="38"/>
      <c r="WXX15" s="204"/>
      <c r="WXY15" s="37"/>
      <c r="WXZ15" s="38"/>
      <c r="WYA15" s="37"/>
      <c r="WYB15" s="37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7"/>
      <c r="WYP15" s="25"/>
      <c r="WYQ15" s="35"/>
      <c r="WYR15" s="35"/>
      <c r="WYS15" s="35"/>
      <c r="WYT15" s="36"/>
      <c r="WYU15" s="36"/>
      <c r="WYV15" s="36"/>
      <c r="WYW15" s="36"/>
      <c r="WYX15" s="36"/>
      <c r="WYY15" s="36"/>
      <c r="WYZ15" s="37"/>
      <c r="WZA15" s="38"/>
      <c r="WZB15" s="38"/>
      <c r="WZC15" s="204"/>
      <c r="WZD15" s="37"/>
      <c r="WZE15" s="38"/>
      <c r="WZF15" s="37"/>
      <c r="WZG15" s="37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7"/>
      <c r="WZU15" s="25"/>
      <c r="WZV15" s="35"/>
      <c r="WZW15" s="35"/>
      <c r="WZX15" s="35"/>
      <c r="WZY15" s="36"/>
      <c r="WZZ15" s="36"/>
      <c r="XAA15" s="36"/>
      <c r="XAB15" s="36"/>
      <c r="XAC15" s="36"/>
      <c r="XAD15" s="36"/>
      <c r="XAE15" s="37"/>
      <c r="XAF15" s="38"/>
      <c r="XAG15" s="38"/>
      <c r="XAH15" s="204"/>
      <c r="XAI15" s="37"/>
      <c r="XAJ15" s="38"/>
      <c r="XAK15" s="37"/>
      <c r="XAL15" s="37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7"/>
      <c r="XAZ15" s="25"/>
      <c r="XBA15" s="35"/>
      <c r="XBB15" s="35"/>
      <c r="XBC15" s="35"/>
      <c r="XBD15" s="36"/>
      <c r="XBE15" s="36"/>
      <c r="XBF15" s="36"/>
      <c r="XBG15" s="36"/>
      <c r="XBH15" s="36"/>
      <c r="XBI15" s="36"/>
      <c r="XBJ15" s="37"/>
      <c r="XBK15" s="38"/>
      <c r="XBL15" s="38"/>
      <c r="XBM15" s="204"/>
      <c r="XBN15" s="37"/>
      <c r="XBO15" s="38"/>
      <c r="XBP15" s="37"/>
      <c r="XBQ15" s="37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7"/>
      <c r="XCE15" s="25"/>
      <c r="XCF15" s="35"/>
      <c r="XCG15" s="35"/>
      <c r="XCH15" s="35"/>
      <c r="XCI15" s="36"/>
      <c r="XCJ15" s="36"/>
      <c r="XCK15" s="36"/>
      <c r="XCL15" s="36"/>
      <c r="XCM15" s="36"/>
      <c r="XCN15" s="36"/>
      <c r="XCO15" s="37"/>
      <c r="XCP15" s="38"/>
      <c r="XCQ15" s="38"/>
      <c r="XCR15" s="204"/>
      <c r="XCS15" s="37"/>
      <c r="XCT15" s="38"/>
      <c r="XCU15" s="37"/>
      <c r="XCV15" s="37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7"/>
      <c r="XDJ15" s="25"/>
      <c r="XDK15" s="35"/>
      <c r="XDL15" s="35"/>
      <c r="XDM15" s="35"/>
      <c r="XDN15" s="36"/>
      <c r="XDO15" s="36"/>
      <c r="XDP15" s="36"/>
      <c r="XDQ15" s="36"/>
      <c r="XDR15" s="36"/>
      <c r="XDS15" s="36"/>
      <c r="XDT15" s="37"/>
      <c r="XDU15" s="38"/>
      <c r="XDV15" s="38"/>
      <c r="XDW15" s="204"/>
      <c r="XDX15" s="37"/>
      <c r="XDY15" s="38"/>
      <c r="XDZ15" s="37"/>
      <c r="XEA15" s="37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7"/>
      <c r="XEO15" s="25"/>
      <c r="XEP15" s="35"/>
      <c r="XEQ15" s="35"/>
      <c r="XER15" s="35"/>
      <c r="XES15" s="36"/>
      <c r="XET15" s="36"/>
      <c r="XEU15" s="36"/>
      <c r="XEV15" s="36"/>
      <c r="XEW15" s="36"/>
      <c r="XEX15" s="36"/>
      <c r="XEY15" s="37"/>
      <c r="XEZ15" s="38"/>
      <c r="XFA15" s="38"/>
      <c r="XFB15" s="204"/>
      <c r="XFC15" s="37"/>
      <c r="XFD15" s="38"/>
    </row>
    <row r="16" spans="1:16384" s="33" customFormat="1" ht="49.5" x14ac:dyDescent="0.95">
      <c r="A16" s="34">
        <v>4</v>
      </c>
      <c r="B16" s="39" t="s">
        <v>981</v>
      </c>
      <c r="C16" s="34">
        <v>338941</v>
      </c>
      <c r="D16" s="34">
        <v>339023</v>
      </c>
      <c r="E16" s="34"/>
      <c r="F16" s="41">
        <v>7</v>
      </c>
      <c r="G16" s="41">
        <v>12</v>
      </c>
      <c r="H16" s="41">
        <v>13</v>
      </c>
      <c r="I16" s="41">
        <v>17</v>
      </c>
      <c r="J16" s="41"/>
      <c r="K16" s="41"/>
      <c r="L16" s="42">
        <v>10</v>
      </c>
      <c r="M16" s="43"/>
      <c r="N16" s="43"/>
      <c r="O16" s="44"/>
      <c r="P16" s="42"/>
      <c r="Q16" s="43"/>
      <c r="R16" s="42"/>
      <c r="S16" s="42"/>
      <c r="T16" s="43"/>
      <c r="U16" s="43"/>
      <c r="V16" s="43"/>
      <c r="W16" s="43"/>
      <c r="X16" s="43">
        <v>1</v>
      </c>
      <c r="Y16" s="43"/>
      <c r="Z16" s="43"/>
      <c r="AA16" s="43"/>
      <c r="AB16" s="43"/>
      <c r="AC16" s="43"/>
      <c r="AD16" s="43"/>
      <c r="AE16" s="43"/>
      <c r="AF16" s="42" t="s">
        <v>1032</v>
      </c>
      <c r="AG16" s="32">
        <f t="shared" si="0"/>
        <v>82</v>
      </c>
      <c r="AH16" s="32">
        <v>82</v>
      </c>
    </row>
    <row r="17" spans="1:34" s="33" customFormat="1" ht="49.5" x14ac:dyDescent="0.95">
      <c r="A17" s="34">
        <v>5</v>
      </c>
      <c r="B17" s="39" t="s">
        <v>982</v>
      </c>
      <c r="C17" s="34">
        <v>339023</v>
      </c>
      <c r="D17" s="34">
        <v>339050</v>
      </c>
      <c r="E17" s="34"/>
      <c r="F17" s="41">
        <v>7</v>
      </c>
      <c r="G17" s="41">
        <v>12</v>
      </c>
      <c r="H17" s="41">
        <v>13</v>
      </c>
      <c r="I17" s="41">
        <v>17</v>
      </c>
      <c r="J17" s="41"/>
      <c r="K17" s="41"/>
      <c r="L17" s="42"/>
      <c r="M17" s="43"/>
      <c r="N17" s="43"/>
      <c r="O17" s="44"/>
      <c r="P17" s="42"/>
      <c r="Q17" s="43"/>
      <c r="R17" s="42"/>
      <c r="S17" s="42"/>
      <c r="T17" s="43"/>
      <c r="U17" s="43"/>
      <c r="V17" s="43"/>
      <c r="W17" s="43"/>
      <c r="X17" s="43"/>
      <c r="Y17" s="43">
        <v>2</v>
      </c>
      <c r="Z17" s="43"/>
      <c r="AA17" s="43"/>
      <c r="AB17" s="43"/>
      <c r="AC17" s="43"/>
      <c r="AD17" s="43"/>
      <c r="AE17" s="43"/>
      <c r="AF17" s="42" t="s">
        <v>492</v>
      </c>
      <c r="AG17" s="32">
        <f t="shared" si="0"/>
        <v>27</v>
      </c>
      <c r="AH17" s="32">
        <v>27</v>
      </c>
    </row>
    <row r="18" spans="1:34" s="33" customFormat="1" ht="49.5" x14ac:dyDescent="0.95">
      <c r="A18" s="34">
        <v>6</v>
      </c>
      <c r="B18" s="39" t="s">
        <v>983</v>
      </c>
      <c r="C18" s="34">
        <v>339050</v>
      </c>
      <c r="D18" s="34">
        <v>339110</v>
      </c>
      <c r="E18" s="34"/>
      <c r="F18" s="41">
        <v>7</v>
      </c>
      <c r="G18" s="41">
        <v>12</v>
      </c>
      <c r="H18" s="41">
        <v>13</v>
      </c>
      <c r="I18" s="41">
        <v>17</v>
      </c>
      <c r="J18" s="41"/>
      <c r="K18" s="41"/>
      <c r="L18" s="42">
        <v>6</v>
      </c>
      <c r="M18" s="43"/>
      <c r="N18" s="43"/>
      <c r="O18" s="44"/>
      <c r="P18" s="42"/>
      <c r="Q18" s="43"/>
      <c r="R18" s="42"/>
      <c r="S18" s="42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2" t="s">
        <v>1012</v>
      </c>
      <c r="AG18" s="32">
        <f t="shared" si="0"/>
        <v>60</v>
      </c>
      <c r="AH18" s="32">
        <v>60</v>
      </c>
    </row>
    <row r="19" spans="1:34" s="33" customFormat="1" ht="49.5" x14ac:dyDescent="0.95">
      <c r="A19" s="34">
        <v>7</v>
      </c>
      <c r="B19" s="39" t="s">
        <v>984</v>
      </c>
      <c r="C19" s="34"/>
      <c r="D19" s="34"/>
      <c r="E19" s="34"/>
      <c r="F19" s="41">
        <v>7</v>
      </c>
      <c r="G19" s="41">
        <v>12</v>
      </c>
      <c r="H19" s="41">
        <v>14</v>
      </c>
      <c r="I19" s="41">
        <v>17</v>
      </c>
      <c r="J19" s="41"/>
      <c r="K19" s="41"/>
      <c r="L19" s="42"/>
      <c r="M19" s="43"/>
      <c r="N19" s="43"/>
      <c r="O19" s="44"/>
      <c r="P19" s="42"/>
      <c r="Q19" s="43"/>
      <c r="R19" s="42"/>
      <c r="S19" s="42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2" t="s">
        <v>951</v>
      </c>
      <c r="AG19" s="32">
        <f t="shared" si="0"/>
        <v>0</v>
      </c>
      <c r="AH19" s="32" t="s">
        <v>387</v>
      </c>
    </row>
    <row r="20" spans="1:34" s="33" customFormat="1" ht="49.5" x14ac:dyDescent="0.95">
      <c r="A20" s="34">
        <v>8</v>
      </c>
      <c r="B20" s="39" t="s">
        <v>985</v>
      </c>
      <c r="C20" s="34"/>
      <c r="D20" s="34"/>
      <c r="E20" s="34"/>
      <c r="F20" s="41">
        <v>7</v>
      </c>
      <c r="G20" s="41">
        <v>12</v>
      </c>
      <c r="H20" s="41">
        <v>14</v>
      </c>
      <c r="I20" s="41">
        <v>17</v>
      </c>
      <c r="J20" s="41"/>
      <c r="K20" s="41"/>
      <c r="L20" s="42"/>
      <c r="M20" s="43"/>
      <c r="N20" s="43"/>
      <c r="O20" s="44"/>
      <c r="P20" s="42"/>
      <c r="Q20" s="43"/>
      <c r="R20" s="42"/>
      <c r="S20" s="42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2" t="s">
        <v>951</v>
      </c>
      <c r="AG20" s="32">
        <f t="shared" si="0"/>
        <v>0</v>
      </c>
      <c r="AH20" s="32" t="s">
        <v>387</v>
      </c>
    </row>
    <row r="21" spans="1:34" s="33" customFormat="1" ht="49.5" x14ac:dyDescent="0.95">
      <c r="A21" s="34">
        <v>9</v>
      </c>
      <c r="B21" s="25" t="s">
        <v>986</v>
      </c>
      <c r="C21" s="35"/>
      <c r="D21" s="35"/>
      <c r="E21" s="35"/>
      <c r="F21" s="36"/>
      <c r="G21" s="36"/>
      <c r="H21" s="36"/>
      <c r="I21" s="36"/>
      <c r="J21" s="36"/>
      <c r="K21" s="36"/>
      <c r="L21" s="37"/>
      <c r="M21" s="38"/>
      <c r="N21" s="38"/>
      <c r="O21" s="204"/>
      <c r="P21" s="37"/>
      <c r="Q21" s="38"/>
      <c r="R21" s="37"/>
      <c r="S21" s="37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7" t="s">
        <v>100</v>
      </c>
      <c r="AG21" s="32">
        <f t="shared" si="0"/>
        <v>0</v>
      </c>
      <c r="AH21" s="32" t="s">
        <v>213</v>
      </c>
    </row>
    <row r="22" spans="1:34" s="33" customFormat="1" ht="49.5" x14ac:dyDescent="0.95">
      <c r="A22" s="34">
        <v>10</v>
      </c>
      <c r="B22" s="25" t="s">
        <v>987</v>
      </c>
      <c r="C22" s="35"/>
      <c r="D22" s="35"/>
      <c r="E22" s="35"/>
      <c r="F22" s="36"/>
      <c r="G22" s="36"/>
      <c r="H22" s="36"/>
      <c r="I22" s="36"/>
      <c r="J22" s="36"/>
      <c r="K22" s="36"/>
      <c r="L22" s="37"/>
      <c r="M22" s="38"/>
      <c r="N22" s="38"/>
      <c r="O22" s="204"/>
      <c r="P22" s="37"/>
      <c r="Q22" s="38"/>
      <c r="R22" s="37"/>
      <c r="S22" s="37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7" t="s">
        <v>100</v>
      </c>
      <c r="AG22" s="32">
        <f t="shared" si="0"/>
        <v>0</v>
      </c>
      <c r="AH22" s="32" t="s">
        <v>213</v>
      </c>
    </row>
    <row r="23" spans="1:34" s="33" customFormat="1" ht="49.5" x14ac:dyDescent="0.95">
      <c r="A23" s="34">
        <v>11</v>
      </c>
      <c r="B23" s="39" t="s">
        <v>988</v>
      </c>
      <c r="C23" s="34"/>
      <c r="D23" s="34"/>
      <c r="E23" s="34"/>
      <c r="F23" s="41">
        <v>7</v>
      </c>
      <c r="G23" s="41">
        <v>12</v>
      </c>
      <c r="H23" s="41">
        <v>14</v>
      </c>
      <c r="I23" s="41">
        <v>17</v>
      </c>
      <c r="J23" s="41"/>
      <c r="K23" s="41"/>
      <c r="L23" s="42"/>
      <c r="M23" s="43"/>
      <c r="N23" s="43"/>
      <c r="O23" s="44"/>
      <c r="P23" s="42"/>
      <c r="Q23" s="43"/>
      <c r="R23" s="42"/>
      <c r="S23" s="42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2" t="s">
        <v>951</v>
      </c>
      <c r="AG23" s="32">
        <f t="shared" si="0"/>
        <v>0</v>
      </c>
      <c r="AH23" s="32" t="s">
        <v>387</v>
      </c>
    </row>
    <row r="24" spans="1:34" s="33" customFormat="1" ht="49.5" x14ac:dyDescent="0.95">
      <c r="A24" s="34">
        <v>12</v>
      </c>
      <c r="B24" s="39" t="s">
        <v>989</v>
      </c>
      <c r="C24" s="34">
        <v>339110</v>
      </c>
      <c r="D24" s="34">
        <v>339238</v>
      </c>
      <c r="E24" s="34"/>
      <c r="F24" s="41">
        <v>7</v>
      </c>
      <c r="G24" s="41">
        <v>12</v>
      </c>
      <c r="H24" s="41">
        <v>13</v>
      </c>
      <c r="I24" s="41">
        <v>17</v>
      </c>
      <c r="J24" s="41"/>
      <c r="K24" s="41"/>
      <c r="L24" s="42">
        <v>6</v>
      </c>
      <c r="M24" s="43">
        <v>5</v>
      </c>
      <c r="N24" s="43"/>
      <c r="O24" s="44"/>
      <c r="P24" s="42"/>
      <c r="Q24" s="43"/>
      <c r="R24" s="42"/>
      <c r="S24" s="42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2" t="s">
        <v>920</v>
      </c>
      <c r="AG24" s="32">
        <f t="shared" si="0"/>
        <v>128</v>
      </c>
      <c r="AH24" s="32">
        <v>128</v>
      </c>
    </row>
    <row r="25" spans="1:34" s="33" customFormat="1" ht="49.5" x14ac:dyDescent="0.95">
      <c r="A25" s="34">
        <v>13</v>
      </c>
      <c r="B25" s="39" t="s">
        <v>990</v>
      </c>
      <c r="C25" s="34">
        <v>339238</v>
      </c>
      <c r="D25" s="34">
        <v>339395</v>
      </c>
      <c r="E25" s="34"/>
      <c r="F25" s="41">
        <v>7</v>
      </c>
      <c r="G25" s="41">
        <v>12</v>
      </c>
      <c r="H25" s="41">
        <v>13</v>
      </c>
      <c r="I25" s="41">
        <v>17</v>
      </c>
      <c r="J25" s="41"/>
      <c r="K25" s="41"/>
      <c r="L25" s="42">
        <v>25</v>
      </c>
      <c r="M25" s="43"/>
      <c r="N25" s="43"/>
      <c r="O25" s="44"/>
      <c r="P25" s="42"/>
      <c r="Q25" s="43"/>
      <c r="R25" s="42"/>
      <c r="S25" s="42"/>
      <c r="T25" s="43"/>
      <c r="U25" s="43"/>
      <c r="V25" s="43"/>
      <c r="W25" s="43"/>
      <c r="X25" s="44"/>
      <c r="Y25" s="43"/>
      <c r="Z25" s="44"/>
      <c r="AA25" s="44"/>
      <c r="AB25" s="43"/>
      <c r="AC25" s="43"/>
      <c r="AD25" s="43"/>
      <c r="AE25" s="43"/>
      <c r="AF25" s="42" t="s">
        <v>909</v>
      </c>
      <c r="AG25" s="32">
        <f t="shared" si="0"/>
        <v>157</v>
      </c>
      <c r="AH25" s="32">
        <v>157</v>
      </c>
    </row>
    <row r="26" spans="1:34" s="33" customFormat="1" ht="49.5" x14ac:dyDescent="0.95">
      <c r="A26" s="34">
        <v>14</v>
      </c>
      <c r="B26" s="39" t="s">
        <v>991</v>
      </c>
      <c r="C26" s="34">
        <v>339395</v>
      </c>
      <c r="D26" s="34">
        <v>339430</v>
      </c>
      <c r="E26" s="34"/>
      <c r="F26" s="41">
        <v>7</v>
      </c>
      <c r="G26" s="41">
        <v>12</v>
      </c>
      <c r="H26" s="41">
        <v>14</v>
      </c>
      <c r="I26" s="41">
        <v>17</v>
      </c>
      <c r="J26" s="41"/>
      <c r="K26" s="41"/>
      <c r="L26" s="42">
        <v>3</v>
      </c>
      <c r="M26" s="43"/>
      <c r="N26" s="43"/>
      <c r="O26" s="44"/>
      <c r="P26" s="42"/>
      <c r="Q26" s="43"/>
      <c r="R26" s="42"/>
      <c r="S26" s="42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2" t="s">
        <v>1028</v>
      </c>
      <c r="AG26" s="32">
        <f t="shared" si="0"/>
        <v>35</v>
      </c>
      <c r="AH26" s="32">
        <v>35</v>
      </c>
    </row>
    <row r="27" spans="1:34" s="33" customFormat="1" ht="49.5" x14ac:dyDescent="0.95">
      <c r="A27" s="34">
        <v>15</v>
      </c>
      <c r="B27" s="198" t="s">
        <v>992</v>
      </c>
      <c r="C27" s="199"/>
      <c r="D27" s="199"/>
      <c r="E27" s="199"/>
      <c r="F27" s="200">
        <v>7</v>
      </c>
      <c r="G27" s="200">
        <v>12</v>
      </c>
      <c r="H27" s="200">
        <v>14</v>
      </c>
      <c r="I27" s="200">
        <v>17</v>
      </c>
      <c r="J27" s="200"/>
      <c r="K27" s="200"/>
      <c r="L27" s="201"/>
      <c r="M27" s="202"/>
      <c r="N27" s="202"/>
      <c r="O27" s="203"/>
      <c r="P27" s="201"/>
      <c r="Q27" s="202"/>
      <c r="R27" s="201"/>
      <c r="S27" s="201"/>
      <c r="T27" s="202"/>
      <c r="U27" s="202"/>
      <c r="V27" s="202"/>
      <c r="W27" s="202"/>
      <c r="X27" s="202"/>
      <c r="Y27" s="202"/>
      <c r="Z27" s="202"/>
      <c r="AA27" s="202"/>
      <c r="AB27" s="202"/>
      <c r="AC27" s="221"/>
      <c r="AD27" s="202"/>
      <c r="AE27" s="202"/>
      <c r="AF27" s="201" t="s">
        <v>107</v>
      </c>
      <c r="AG27" s="32">
        <f t="shared" si="0"/>
        <v>0</v>
      </c>
      <c r="AH27" s="32" t="s">
        <v>214</v>
      </c>
    </row>
    <row r="28" spans="1:34" s="33" customFormat="1" ht="49.5" x14ac:dyDescent="0.95">
      <c r="A28" s="34">
        <v>16</v>
      </c>
      <c r="B28" s="39" t="s">
        <v>993</v>
      </c>
      <c r="C28" s="34">
        <v>339430</v>
      </c>
      <c r="D28" s="34">
        <v>339801</v>
      </c>
      <c r="E28" s="34"/>
      <c r="F28" s="41">
        <v>7</v>
      </c>
      <c r="G28" s="41">
        <v>12</v>
      </c>
      <c r="H28" s="41">
        <v>13</v>
      </c>
      <c r="I28" s="41">
        <v>17</v>
      </c>
      <c r="J28" s="41"/>
      <c r="K28" s="41"/>
      <c r="L28" s="42"/>
      <c r="M28" s="43"/>
      <c r="N28" s="43"/>
      <c r="O28" s="44"/>
      <c r="P28" s="42"/>
      <c r="Q28" s="43"/>
      <c r="R28" s="42"/>
      <c r="S28" s="42"/>
      <c r="T28" s="43"/>
      <c r="U28" s="43"/>
      <c r="V28" s="43">
        <v>1</v>
      </c>
      <c r="W28" s="43"/>
      <c r="X28" s="43"/>
      <c r="Y28" s="43"/>
      <c r="Z28" s="43"/>
      <c r="AA28" s="43"/>
      <c r="AB28" s="43"/>
      <c r="AC28" s="43"/>
      <c r="AD28" s="43"/>
      <c r="AE28" s="43"/>
      <c r="AF28" s="42" t="s">
        <v>1016</v>
      </c>
      <c r="AG28" s="32">
        <f t="shared" si="0"/>
        <v>371</v>
      </c>
      <c r="AH28" s="32">
        <v>371</v>
      </c>
    </row>
    <row r="29" spans="1:34" s="33" customFormat="1" ht="49.5" x14ac:dyDescent="0.95">
      <c r="A29" s="34">
        <v>17</v>
      </c>
      <c r="B29" s="45" t="s">
        <v>994</v>
      </c>
      <c r="C29" s="34">
        <v>339801</v>
      </c>
      <c r="D29" s="34">
        <v>339815</v>
      </c>
      <c r="E29" s="34"/>
      <c r="F29" s="41">
        <v>7</v>
      </c>
      <c r="G29" s="41">
        <v>12</v>
      </c>
      <c r="H29" s="41">
        <v>13</v>
      </c>
      <c r="I29" s="41">
        <v>17</v>
      </c>
      <c r="J29" s="41"/>
      <c r="K29" s="41"/>
      <c r="L29" s="42">
        <v>45</v>
      </c>
      <c r="M29" s="43"/>
      <c r="N29" s="43"/>
      <c r="O29" s="44"/>
      <c r="P29" s="42"/>
      <c r="Q29" s="43"/>
      <c r="R29" s="42"/>
      <c r="S29" s="42"/>
      <c r="T29" s="43"/>
      <c r="U29" s="43"/>
      <c r="V29" s="43">
        <v>10</v>
      </c>
      <c r="W29" s="43"/>
      <c r="X29" s="43"/>
      <c r="Y29" s="43"/>
      <c r="Z29" s="43"/>
      <c r="AA29" s="43"/>
      <c r="AB29" s="43"/>
      <c r="AC29" s="43"/>
      <c r="AD29" s="43"/>
      <c r="AE29" s="43"/>
      <c r="AF29" s="42" t="s">
        <v>1034</v>
      </c>
      <c r="AG29" s="32">
        <f t="shared" si="0"/>
        <v>14</v>
      </c>
      <c r="AH29" s="32">
        <v>14</v>
      </c>
    </row>
    <row r="30" spans="1:34" s="33" customFormat="1" ht="49.5" x14ac:dyDescent="0.95">
      <c r="A30" s="34">
        <v>18</v>
      </c>
      <c r="B30" s="39" t="s">
        <v>995</v>
      </c>
      <c r="C30" s="34">
        <v>339815</v>
      </c>
      <c r="D30" s="34">
        <v>340066</v>
      </c>
      <c r="E30" s="34"/>
      <c r="F30" s="41">
        <v>7</v>
      </c>
      <c r="G30" s="41">
        <v>12</v>
      </c>
      <c r="H30" s="41">
        <v>13</v>
      </c>
      <c r="I30" s="41">
        <v>17</v>
      </c>
      <c r="J30" s="41"/>
      <c r="K30" s="41"/>
      <c r="L30" s="42"/>
      <c r="M30" s="43"/>
      <c r="N30" s="43"/>
      <c r="O30" s="44"/>
      <c r="P30" s="42"/>
      <c r="Q30" s="43"/>
      <c r="R30" s="42"/>
      <c r="S30" s="42"/>
      <c r="T30" s="43"/>
      <c r="U30" s="43"/>
      <c r="V30" s="43">
        <v>10</v>
      </c>
      <c r="W30" s="43"/>
      <c r="X30" s="43"/>
      <c r="Y30" s="43"/>
      <c r="Z30" s="43"/>
      <c r="AA30" s="43"/>
      <c r="AB30" s="43"/>
      <c r="AC30" s="43"/>
      <c r="AD30" s="43"/>
      <c r="AE30" s="43"/>
      <c r="AF30" s="42" t="s">
        <v>218</v>
      </c>
      <c r="AG30" s="32">
        <f t="shared" si="0"/>
        <v>251</v>
      </c>
      <c r="AH30" s="32">
        <v>251</v>
      </c>
    </row>
    <row r="31" spans="1:34" s="33" customFormat="1" ht="49.5" x14ac:dyDescent="0.95">
      <c r="A31" s="34">
        <v>19</v>
      </c>
      <c r="B31" s="39" t="s">
        <v>996</v>
      </c>
      <c r="C31" s="34">
        <v>340066</v>
      </c>
      <c r="D31" s="40">
        <v>340275</v>
      </c>
      <c r="E31" s="34"/>
      <c r="F31" s="41">
        <v>7</v>
      </c>
      <c r="G31" s="41">
        <v>12</v>
      </c>
      <c r="H31" s="41">
        <v>13</v>
      </c>
      <c r="I31" s="41">
        <v>17</v>
      </c>
      <c r="J31" s="41"/>
      <c r="K31" s="41"/>
      <c r="L31" s="42"/>
      <c r="M31" s="43"/>
      <c r="N31" s="43"/>
      <c r="O31" s="44"/>
      <c r="P31" s="42"/>
      <c r="Q31" s="43"/>
      <c r="R31" s="42"/>
      <c r="S31" s="42"/>
      <c r="T31" s="43">
        <v>1</v>
      </c>
      <c r="U31" s="43"/>
      <c r="V31" s="43"/>
      <c r="W31" s="43"/>
      <c r="X31" s="43"/>
      <c r="Y31" s="43"/>
      <c r="Z31" s="44"/>
      <c r="AA31" s="44"/>
      <c r="AB31" s="43"/>
      <c r="AC31" s="43"/>
      <c r="AD31" s="43"/>
      <c r="AE31" s="43"/>
      <c r="AF31" s="42" t="s">
        <v>1037</v>
      </c>
      <c r="AG31" s="32">
        <f t="shared" si="0"/>
        <v>209</v>
      </c>
      <c r="AH31" s="32">
        <v>209</v>
      </c>
    </row>
    <row r="32" spans="1:34" s="33" customFormat="1" ht="49.5" x14ac:dyDescent="0.95">
      <c r="A32" s="34">
        <v>20</v>
      </c>
      <c r="B32" s="39" t="s">
        <v>997</v>
      </c>
      <c r="C32" s="40">
        <v>340275</v>
      </c>
      <c r="D32" s="40">
        <v>340473</v>
      </c>
      <c r="E32" s="34"/>
      <c r="F32" s="41">
        <v>7</v>
      </c>
      <c r="G32" s="41">
        <v>12</v>
      </c>
      <c r="H32" s="41">
        <v>13</v>
      </c>
      <c r="I32" s="41">
        <v>17</v>
      </c>
      <c r="J32" s="41"/>
      <c r="K32" s="41"/>
      <c r="L32" s="42"/>
      <c r="M32" s="43"/>
      <c r="N32" s="44"/>
      <c r="O32" s="44"/>
      <c r="P32" s="42"/>
      <c r="Q32" s="43"/>
      <c r="R32" s="42"/>
      <c r="S32" s="42">
        <v>1</v>
      </c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2" t="s">
        <v>1043</v>
      </c>
      <c r="AG32" s="32">
        <f t="shared" si="0"/>
        <v>198</v>
      </c>
      <c r="AH32" s="32">
        <v>198</v>
      </c>
    </row>
    <row r="33" spans="1:216" s="33" customFormat="1" ht="49.5" x14ac:dyDescent="0.95">
      <c r="A33" s="34">
        <v>21</v>
      </c>
      <c r="B33" s="39" t="s">
        <v>998</v>
      </c>
      <c r="C33" s="34"/>
      <c r="D33" s="34"/>
      <c r="E33" s="34"/>
      <c r="F33" s="41">
        <v>7</v>
      </c>
      <c r="G33" s="41">
        <v>12</v>
      </c>
      <c r="H33" s="41">
        <v>14</v>
      </c>
      <c r="I33" s="41">
        <v>17</v>
      </c>
      <c r="J33" s="41"/>
      <c r="K33" s="41"/>
      <c r="L33" s="42"/>
      <c r="M33" s="43"/>
      <c r="N33" s="43"/>
      <c r="O33" s="44"/>
      <c r="P33" s="42"/>
      <c r="Q33" s="43"/>
      <c r="R33" s="42"/>
      <c r="S33" s="42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2" t="s">
        <v>951</v>
      </c>
      <c r="AG33" s="32">
        <f t="shared" si="0"/>
        <v>0</v>
      </c>
      <c r="AH33" s="32" t="s">
        <v>387</v>
      </c>
    </row>
    <row r="34" spans="1:216" s="33" customFormat="1" ht="99" x14ac:dyDescent="0.95">
      <c r="A34" s="34">
        <v>22</v>
      </c>
      <c r="B34" s="39" t="s">
        <v>999</v>
      </c>
      <c r="C34" s="40">
        <v>340473</v>
      </c>
      <c r="D34" s="34">
        <v>340550</v>
      </c>
      <c r="E34" s="34"/>
      <c r="F34" s="41">
        <v>7</v>
      </c>
      <c r="G34" s="41">
        <v>12</v>
      </c>
      <c r="H34" s="41">
        <v>13</v>
      </c>
      <c r="I34" s="41">
        <v>17</v>
      </c>
      <c r="J34" s="41"/>
      <c r="K34" s="41"/>
      <c r="L34" s="42"/>
      <c r="M34" s="43"/>
      <c r="N34" s="43"/>
      <c r="O34" s="44"/>
      <c r="P34" s="42"/>
      <c r="Q34" s="43"/>
      <c r="R34" s="42"/>
      <c r="S34" s="42"/>
      <c r="T34" s="43"/>
      <c r="U34" s="43"/>
      <c r="V34" s="43"/>
      <c r="W34" s="43"/>
      <c r="X34" s="43"/>
      <c r="Y34" s="43"/>
      <c r="Z34" s="44">
        <v>15.41</v>
      </c>
      <c r="AA34" s="44">
        <v>13.72</v>
      </c>
      <c r="AB34" s="43"/>
      <c r="AC34" s="43"/>
      <c r="AD34" s="43"/>
      <c r="AE34" s="43"/>
      <c r="AF34" s="42" t="s">
        <v>1051</v>
      </c>
      <c r="AG34" s="32">
        <f t="shared" si="0"/>
        <v>77</v>
      </c>
      <c r="AH34" s="32">
        <v>77</v>
      </c>
    </row>
    <row r="35" spans="1:216" s="33" customFormat="1" ht="99" x14ac:dyDescent="0.95">
      <c r="A35" s="34">
        <v>23</v>
      </c>
      <c r="B35" s="39" t="s">
        <v>1000</v>
      </c>
      <c r="C35" s="34">
        <v>340550</v>
      </c>
      <c r="D35" s="34">
        <v>340616</v>
      </c>
      <c r="E35" s="34"/>
      <c r="F35" s="41">
        <v>7</v>
      </c>
      <c r="G35" s="41">
        <v>12</v>
      </c>
      <c r="H35" s="41">
        <v>13</v>
      </c>
      <c r="I35" s="41">
        <v>17</v>
      </c>
      <c r="J35" s="41"/>
      <c r="K35" s="41"/>
      <c r="L35" s="42">
        <v>1</v>
      </c>
      <c r="M35" s="43"/>
      <c r="N35" s="43"/>
      <c r="O35" s="44"/>
      <c r="P35" s="42"/>
      <c r="Q35" s="43"/>
      <c r="R35" s="42"/>
      <c r="S35" s="42"/>
      <c r="T35" s="43"/>
      <c r="U35" s="43"/>
      <c r="V35" s="43"/>
      <c r="W35" s="43"/>
      <c r="X35" s="43"/>
      <c r="Y35" s="43">
        <v>1</v>
      </c>
      <c r="Z35" s="44">
        <v>10.039999999999999</v>
      </c>
      <c r="AA35" s="44">
        <v>9.52</v>
      </c>
      <c r="AB35" s="43"/>
      <c r="AC35" s="43"/>
      <c r="AD35" s="43"/>
      <c r="AE35" s="43"/>
      <c r="AF35" s="42" t="s">
        <v>1056</v>
      </c>
      <c r="AG35" s="32">
        <f t="shared" si="0"/>
        <v>66</v>
      </c>
      <c r="AH35" s="32">
        <v>66</v>
      </c>
    </row>
    <row r="36" spans="1:216" s="33" customFormat="1" ht="49.5" x14ac:dyDescent="0.95">
      <c r="A36" s="34">
        <v>24</v>
      </c>
      <c r="B36" s="25" t="s">
        <v>1001</v>
      </c>
      <c r="C36" s="35"/>
      <c r="D36" s="35"/>
      <c r="E36" s="35"/>
      <c r="F36" s="36"/>
      <c r="G36" s="36"/>
      <c r="H36" s="36"/>
      <c r="I36" s="36"/>
      <c r="J36" s="36"/>
      <c r="K36" s="36"/>
      <c r="L36" s="37"/>
      <c r="M36" s="38"/>
      <c r="N36" s="38"/>
      <c r="O36" s="204"/>
      <c r="P36" s="37"/>
      <c r="Q36" s="38"/>
      <c r="R36" s="37"/>
      <c r="S36" s="37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7" t="s">
        <v>100</v>
      </c>
      <c r="AG36" s="32">
        <f t="shared" si="0"/>
        <v>0</v>
      </c>
      <c r="AH36" s="32" t="s">
        <v>213</v>
      </c>
    </row>
    <row r="37" spans="1:216" s="33" customFormat="1" ht="49.5" x14ac:dyDescent="0.95">
      <c r="A37" s="34">
        <v>25</v>
      </c>
      <c r="B37" s="39" t="s">
        <v>1002</v>
      </c>
      <c r="C37" s="34">
        <v>340616</v>
      </c>
      <c r="D37" s="34">
        <v>340818</v>
      </c>
      <c r="E37" s="34"/>
      <c r="F37" s="41">
        <v>7</v>
      </c>
      <c r="G37" s="41">
        <v>12</v>
      </c>
      <c r="H37" s="41">
        <v>13</v>
      </c>
      <c r="I37" s="41">
        <v>17</v>
      </c>
      <c r="J37" s="41"/>
      <c r="K37" s="41"/>
      <c r="L37" s="42"/>
      <c r="M37" s="43"/>
      <c r="N37" s="43"/>
      <c r="O37" s="44"/>
      <c r="P37" s="42"/>
      <c r="Q37" s="43"/>
      <c r="R37" s="42"/>
      <c r="S37" s="42">
        <v>1</v>
      </c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2" t="s">
        <v>1059</v>
      </c>
      <c r="AG37" s="32">
        <f t="shared" si="0"/>
        <v>202</v>
      </c>
      <c r="AH37" s="32">
        <v>202</v>
      </c>
    </row>
    <row r="38" spans="1:216" s="33" customFormat="1" ht="49.5" x14ac:dyDescent="0.95">
      <c r="A38" s="34">
        <v>26</v>
      </c>
      <c r="B38" s="39" t="s">
        <v>1003</v>
      </c>
      <c r="C38" s="34">
        <v>340818</v>
      </c>
      <c r="D38" s="34">
        <v>341217</v>
      </c>
      <c r="E38" s="34"/>
      <c r="F38" s="41">
        <v>7</v>
      </c>
      <c r="G38" s="41">
        <v>12</v>
      </c>
      <c r="H38" s="41">
        <v>13</v>
      </c>
      <c r="I38" s="41">
        <v>17</v>
      </c>
      <c r="J38" s="41"/>
      <c r="K38" s="41"/>
      <c r="L38" s="42"/>
      <c r="M38" s="43"/>
      <c r="N38" s="43"/>
      <c r="O38" s="44"/>
      <c r="P38" s="42"/>
      <c r="Q38" s="43"/>
      <c r="R38" s="42">
        <v>1</v>
      </c>
      <c r="S38" s="42"/>
      <c r="T38" s="43">
        <v>1</v>
      </c>
      <c r="U38" s="43"/>
      <c r="V38" s="43"/>
      <c r="W38" s="43"/>
      <c r="X38" s="43"/>
      <c r="Y38" s="43"/>
      <c r="Z38" s="43"/>
      <c r="AA38" s="43"/>
      <c r="AB38" s="43"/>
      <c r="AC38" s="43">
        <v>10</v>
      </c>
      <c r="AD38" s="43"/>
      <c r="AE38" s="43"/>
      <c r="AF38" s="42" t="s">
        <v>1098</v>
      </c>
      <c r="AG38" s="32">
        <f t="shared" si="0"/>
        <v>399</v>
      </c>
      <c r="AH38" s="32">
        <v>399</v>
      </c>
    </row>
    <row r="39" spans="1:216" s="33" customFormat="1" ht="49.5" x14ac:dyDescent="0.95">
      <c r="A39" s="34">
        <v>27</v>
      </c>
      <c r="B39" s="39" t="s">
        <v>1004</v>
      </c>
      <c r="C39" s="34">
        <v>341217</v>
      </c>
      <c r="D39" s="34">
        <v>341456</v>
      </c>
      <c r="E39" s="34"/>
      <c r="F39" s="41">
        <v>7</v>
      </c>
      <c r="G39" s="41">
        <v>12</v>
      </c>
      <c r="H39" s="41">
        <v>13</v>
      </c>
      <c r="I39" s="41">
        <v>17</v>
      </c>
      <c r="J39" s="41"/>
      <c r="K39" s="41"/>
      <c r="L39" s="42">
        <v>5</v>
      </c>
      <c r="M39" s="43"/>
      <c r="N39" s="43"/>
      <c r="O39" s="44"/>
      <c r="P39" s="42"/>
      <c r="Q39" s="43"/>
      <c r="R39" s="42"/>
      <c r="S39" s="42"/>
      <c r="T39" s="43">
        <v>1</v>
      </c>
      <c r="U39" s="43"/>
      <c r="V39" s="43"/>
      <c r="W39" s="43"/>
      <c r="X39" s="43"/>
      <c r="Y39" s="43"/>
      <c r="Z39" s="43"/>
      <c r="AA39" s="43"/>
      <c r="AB39" s="43"/>
      <c r="AC39" s="43">
        <v>5</v>
      </c>
      <c r="AD39" s="43"/>
      <c r="AE39" s="43"/>
      <c r="AF39" s="42" t="s">
        <v>1102</v>
      </c>
      <c r="AG39" s="32">
        <f t="shared" si="0"/>
        <v>239</v>
      </c>
      <c r="AH39" s="32">
        <v>239</v>
      </c>
    </row>
    <row r="40" spans="1:216" s="33" customFormat="1" ht="49.5" x14ac:dyDescent="0.95">
      <c r="A40" s="34">
        <v>26</v>
      </c>
      <c r="B40" s="39" t="s">
        <v>1005</v>
      </c>
      <c r="C40" s="34">
        <v>341456</v>
      </c>
      <c r="D40" s="34">
        <v>341687</v>
      </c>
      <c r="E40" s="34"/>
      <c r="F40" s="41">
        <v>7</v>
      </c>
      <c r="G40" s="41">
        <v>12</v>
      </c>
      <c r="H40" s="41">
        <v>13</v>
      </c>
      <c r="I40" s="41">
        <v>17</v>
      </c>
      <c r="J40" s="41"/>
      <c r="K40" s="41"/>
      <c r="L40" s="42">
        <v>5</v>
      </c>
      <c r="M40" s="43"/>
      <c r="N40" s="43"/>
      <c r="O40" s="44"/>
      <c r="P40" s="42"/>
      <c r="Q40" s="43"/>
      <c r="R40" s="42">
        <v>1</v>
      </c>
      <c r="S40" s="42"/>
      <c r="T40" s="43"/>
      <c r="U40" s="43"/>
      <c r="V40" s="43"/>
      <c r="W40" s="43"/>
      <c r="X40" s="43"/>
      <c r="Y40" s="43"/>
      <c r="Z40" s="43"/>
      <c r="AA40" s="43"/>
      <c r="AB40" s="43"/>
      <c r="AC40" s="43">
        <v>5</v>
      </c>
      <c r="AD40" s="43"/>
      <c r="AE40" s="43"/>
      <c r="AF40" s="42" t="s">
        <v>1107</v>
      </c>
      <c r="AG40" s="32">
        <f t="shared" si="0"/>
        <v>231</v>
      </c>
      <c r="AH40" s="32">
        <v>231</v>
      </c>
    </row>
    <row r="41" spans="1:216" s="33" customFormat="1" ht="49.5" x14ac:dyDescent="0.95">
      <c r="A41" s="34">
        <v>27</v>
      </c>
      <c r="B41" s="39" t="s">
        <v>1006</v>
      </c>
      <c r="C41" s="34">
        <v>341687</v>
      </c>
      <c r="D41" s="34">
        <v>341784</v>
      </c>
      <c r="E41" s="34"/>
      <c r="F41" s="41">
        <v>7</v>
      </c>
      <c r="G41" s="41">
        <v>12</v>
      </c>
      <c r="H41" s="41">
        <v>13</v>
      </c>
      <c r="I41" s="41">
        <v>17</v>
      </c>
      <c r="J41" s="41"/>
      <c r="K41" s="41"/>
      <c r="L41" s="42">
        <v>10</v>
      </c>
      <c r="M41" s="43">
        <v>4</v>
      </c>
      <c r="N41" s="43"/>
      <c r="O41" s="44"/>
      <c r="P41" s="42"/>
      <c r="Q41" s="43"/>
      <c r="R41" s="42"/>
      <c r="S41" s="42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2" t="s">
        <v>922</v>
      </c>
      <c r="AG41" s="32">
        <f t="shared" si="0"/>
        <v>97</v>
      </c>
      <c r="AH41" s="32">
        <v>97</v>
      </c>
    </row>
    <row r="42" spans="1:216" s="33" customFormat="1" ht="49.5" x14ac:dyDescent="0.95">
      <c r="A42" s="34"/>
      <c r="B42" s="25" t="s">
        <v>1007</v>
      </c>
      <c r="C42" s="35"/>
      <c r="D42" s="35"/>
      <c r="E42" s="35"/>
      <c r="F42" s="36"/>
      <c r="G42" s="36"/>
      <c r="H42" s="36"/>
      <c r="I42" s="36"/>
      <c r="J42" s="36"/>
      <c r="K42" s="36"/>
      <c r="L42" s="37"/>
      <c r="M42" s="38"/>
      <c r="N42" s="38"/>
      <c r="O42" s="204"/>
      <c r="P42" s="37"/>
      <c r="Q42" s="38"/>
      <c r="R42" s="37"/>
      <c r="S42" s="37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7" t="s">
        <v>100</v>
      </c>
      <c r="AG42" s="32"/>
      <c r="AH42" s="32" t="s">
        <v>213</v>
      </c>
    </row>
    <row r="43" spans="1:216" s="33" customFormat="1" ht="50" thickBot="1" x14ac:dyDescent="1">
      <c r="A43" s="34">
        <v>28</v>
      </c>
      <c r="B43" s="25" t="s">
        <v>1008</v>
      </c>
      <c r="C43" s="35"/>
      <c r="D43" s="35"/>
      <c r="E43" s="35"/>
      <c r="F43" s="36"/>
      <c r="G43" s="36"/>
      <c r="H43" s="36"/>
      <c r="I43" s="36"/>
      <c r="J43" s="36"/>
      <c r="K43" s="36"/>
      <c r="L43" s="37"/>
      <c r="M43" s="38"/>
      <c r="N43" s="38"/>
      <c r="O43" s="204"/>
      <c r="P43" s="37"/>
      <c r="Q43" s="38"/>
      <c r="R43" s="37"/>
      <c r="S43" s="37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7" t="s">
        <v>100</v>
      </c>
      <c r="AG43" s="32">
        <f t="shared" si="0"/>
        <v>0</v>
      </c>
      <c r="AH43" s="32" t="s">
        <v>213</v>
      </c>
    </row>
    <row r="44" spans="1:216" s="67" customFormat="1" ht="84.75" customHeight="1" thickTop="1" thickBot="1" x14ac:dyDescent="1">
      <c r="A44" s="317" t="s">
        <v>22</v>
      </c>
      <c r="B44" s="318"/>
      <c r="C44" s="57"/>
      <c r="D44" s="58"/>
      <c r="E44" s="59"/>
      <c r="F44" s="60"/>
      <c r="G44" s="61"/>
      <c r="H44" s="61"/>
      <c r="I44" s="61"/>
      <c r="J44" s="61"/>
      <c r="K44" s="62"/>
      <c r="L44" s="63">
        <f t="shared" ref="L44:AA44" si="1">SUM(L13:L43)</f>
        <v>117</v>
      </c>
      <c r="M44" s="64">
        <f t="shared" si="1"/>
        <v>22</v>
      </c>
      <c r="N44" s="64">
        <f t="shared" si="1"/>
        <v>0</v>
      </c>
      <c r="O44" s="64">
        <f t="shared" si="1"/>
        <v>0</v>
      </c>
      <c r="P44" s="63">
        <f t="shared" si="1"/>
        <v>0</v>
      </c>
      <c r="Q44" s="64">
        <f t="shared" si="1"/>
        <v>0</v>
      </c>
      <c r="R44" s="63">
        <f t="shared" si="1"/>
        <v>2</v>
      </c>
      <c r="S44" s="63">
        <f t="shared" si="1"/>
        <v>2</v>
      </c>
      <c r="T44" s="64">
        <f t="shared" si="1"/>
        <v>3</v>
      </c>
      <c r="U44" s="64">
        <f t="shared" si="1"/>
        <v>0</v>
      </c>
      <c r="V44" s="64">
        <f t="shared" si="1"/>
        <v>21</v>
      </c>
      <c r="W44" s="64">
        <f t="shared" si="1"/>
        <v>5</v>
      </c>
      <c r="X44" s="64">
        <f t="shared" si="1"/>
        <v>1</v>
      </c>
      <c r="Y44" s="64">
        <f t="shared" si="1"/>
        <v>6</v>
      </c>
      <c r="Z44" s="66">
        <f t="shared" si="1"/>
        <v>25.45</v>
      </c>
      <c r="AA44" s="66">
        <f t="shared" si="1"/>
        <v>23.240000000000002</v>
      </c>
      <c r="AB44" s="64"/>
      <c r="AC44" s="215">
        <f>SUM(AC13:AC43)</f>
        <v>20</v>
      </c>
      <c r="AD44" s="64">
        <f>SUM(AD13:AD43)</f>
        <v>0</v>
      </c>
      <c r="AE44" s="63">
        <f>SUM(AE12:AE43)</f>
        <v>0</v>
      </c>
      <c r="AF44" s="63"/>
      <c r="AG44" s="32"/>
      <c r="AH44" s="32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</row>
    <row r="45" spans="1:216" s="67" customFormat="1" ht="47.25" customHeight="1" thickTop="1" thickBot="1" x14ac:dyDescent="1">
      <c r="A45" s="319"/>
      <c r="B45" s="320"/>
      <c r="C45" s="68"/>
      <c r="D45" s="69"/>
      <c r="E45" s="70"/>
      <c r="F45" s="323"/>
      <c r="G45" s="324"/>
      <c r="H45" s="324"/>
      <c r="I45" s="324"/>
      <c r="J45" s="324"/>
      <c r="K45" s="69"/>
      <c r="L45" s="292" t="s">
        <v>30</v>
      </c>
      <c r="M45" s="294" t="s">
        <v>46</v>
      </c>
      <c r="N45" s="292" t="s">
        <v>313</v>
      </c>
      <c r="O45" s="294" t="s">
        <v>48</v>
      </c>
      <c r="P45" s="294" t="s">
        <v>35</v>
      </c>
      <c r="Q45" s="331" t="s">
        <v>28</v>
      </c>
      <c r="R45" s="294" t="s">
        <v>53</v>
      </c>
      <c r="S45" s="294" t="s">
        <v>57</v>
      </c>
      <c r="T45" s="294" t="s">
        <v>58</v>
      </c>
      <c r="U45" s="294" t="s">
        <v>810</v>
      </c>
      <c r="V45" s="294" t="s">
        <v>34</v>
      </c>
      <c r="W45" s="294" t="s">
        <v>29</v>
      </c>
      <c r="X45" s="292" t="s">
        <v>193</v>
      </c>
      <c r="Y45" s="292" t="s">
        <v>333</v>
      </c>
      <c r="Z45" s="292" t="s">
        <v>33</v>
      </c>
      <c r="AA45" s="294" t="s">
        <v>141</v>
      </c>
      <c r="AB45" s="294" t="s">
        <v>855</v>
      </c>
      <c r="AC45" s="294" t="s">
        <v>965</v>
      </c>
      <c r="AD45" s="294" t="s">
        <v>548</v>
      </c>
      <c r="AE45" s="329"/>
      <c r="AF45" s="294" t="s">
        <v>23</v>
      </c>
      <c r="AG45" s="32"/>
      <c r="AH45" s="32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</row>
    <row r="46" spans="1:216" s="67" customFormat="1" ht="204.75" customHeight="1" thickTop="1" x14ac:dyDescent="0.95">
      <c r="A46" s="319"/>
      <c r="B46" s="320"/>
      <c r="C46" s="68"/>
      <c r="D46" s="69"/>
      <c r="E46" s="70"/>
      <c r="F46" s="71"/>
      <c r="G46" s="325"/>
      <c r="H46" s="325"/>
      <c r="I46" s="325"/>
      <c r="J46" s="325"/>
      <c r="K46" s="70"/>
      <c r="L46" s="293"/>
      <c r="M46" s="295"/>
      <c r="N46" s="293"/>
      <c r="O46" s="295"/>
      <c r="P46" s="295"/>
      <c r="Q46" s="332"/>
      <c r="R46" s="295"/>
      <c r="S46" s="295"/>
      <c r="T46" s="295"/>
      <c r="U46" s="295"/>
      <c r="V46" s="295"/>
      <c r="W46" s="295"/>
      <c r="X46" s="293"/>
      <c r="Y46" s="293"/>
      <c r="Z46" s="293"/>
      <c r="AA46" s="295"/>
      <c r="AB46" s="295"/>
      <c r="AC46" s="295"/>
      <c r="AD46" s="295"/>
      <c r="AE46" s="330"/>
      <c r="AF46" s="295"/>
      <c r="AG46" s="32"/>
      <c r="AH46" s="32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</row>
    <row r="47" spans="1:216" s="67" customFormat="1" ht="68.25" customHeight="1" x14ac:dyDescent="0.95">
      <c r="A47" s="321"/>
      <c r="B47" s="322"/>
      <c r="C47" s="72"/>
      <c r="D47" s="73"/>
      <c r="E47" s="74"/>
      <c r="F47" s="326"/>
      <c r="G47" s="327"/>
      <c r="H47" s="327"/>
      <c r="I47" s="327"/>
      <c r="J47" s="327"/>
      <c r="K47" s="328"/>
      <c r="L47" s="75">
        <f>L44*3200</f>
        <v>374400</v>
      </c>
      <c r="M47" s="76">
        <f>M44*4000</f>
        <v>88000</v>
      </c>
      <c r="N47" s="75">
        <f>N44*8000</f>
        <v>0</v>
      </c>
      <c r="O47" s="77">
        <f>O44*38400</f>
        <v>0</v>
      </c>
      <c r="P47" s="75">
        <f>P44*68000</f>
        <v>0</v>
      </c>
      <c r="Q47" s="78">
        <f>Q44*84000</f>
        <v>0</v>
      </c>
      <c r="R47" s="75">
        <f>R44*76000</f>
        <v>152000</v>
      </c>
      <c r="S47" s="76">
        <f>S44*84000</f>
        <v>168000</v>
      </c>
      <c r="T47" s="76">
        <f>T44*80000</f>
        <v>240000</v>
      </c>
      <c r="U47" s="76">
        <f>U44*55200</f>
        <v>0</v>
      </c>
      <c r="V47" s="76">
        <f>V44*8800</f>
        <v>184800</v>
      </c>
      <c r="W47" s="76">
        <f>W44*4800</f>
        <v>24000</v>
      </c>
      <c r="X47" s="79">
        <f>X44*6400</f>
        <v>6400</v>
      </c>
      <c r="Y47" s="76">
        <f>Y44*7200</f>
        <v>43200</v>
      </c>
      <c r="Z47" s="79">
        <f>Z44*6500</f>
        <v>165425</v>
      </c>
      <c r="AA47" s="76">
        <f>AA44*6000</f>
        <v>139440</v>
      </c>
      <c r="AB47" s="76"/>
      <c r="AC47" s="76">
        <f>2*76000</f>
        <v>152000</v>
      </c>
      <c r="AD47" s="75"/>
      <c r="AE47" s="80"/>
      <c r="AF47" s="75">
        <f>SUM(L47:AD47)</f>
        <v>1737665</v>
      </c>
      <c r="AG47" s="32"/>
      <c r="AH47" s="32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</row>
    <row r="48" spans="1:216" s="67" customFormat="1" ht="49.5" x14ac:dyDescent="0.95">
      <c r="N48" s="81"/>
      <c r="AH48" s="82"/>
    </row>
    <row r="49" spans="1:16384" s="8" customFormat="1" ht="49.5" x14ac:dyDescent="0.95">
      <c r="A49" s="298" t="s">
        <v>0</v>
      </c>
      <c r="B49" s="298"/>
      <c r="C49" s="1" t="s">
        <v>1</v>
      </c>
      <c r="D49" s="1" t="s">
        <v>2</v>
      </c>
      <c r="E49" s="1"/>
      <c r="F49" s="1"/>
      <c r="G49" s="1"/>
      <c r="H49" s="1"/>
      <c r="I49" s="1"/>
      <c r="J49" s="1"/>
      <c r="K49" s="1"/>
      <c r="L49" s="2"/>
      <c r="M49" s="3"/>
      <c r="N49" s="4"/>
      <c r="O49" s="5"/>
      <c r="P49" s="2"/>
      <c r="Q49" s="3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5"/>
      <c r="AG49" s="6"/>
      <c r="AH49" s="6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</row>
    <row r="50" spans="1:16384" s="8" customFormat="1" ht="50.5" x14ac:dyDescent="0.95">
      <c r="A50" s="298" t="s">
        <v>3</v>
      </c>
      <c r="B50" s="298"/>
      <c r="C50" s="1" t="s">
        <v>1</v>
      </c>
      <c r="D50" s="83" t="s">
        <v>40</v>
      </c>
      <c r="E50" s="1"/>
      <c r="F50" s="1"/>
      <c r="G50" s="1"/>
      <c r="H50" s="1"/>
      <c r="I50" s="298" t="s">
        <v>980</v>
      </c>
      <c r="J50" s="298"/>
      <c r="K50" s="298"/>
      <c r="L50" s="298"/>
      <c r="M50" s="298"/>
      <c r="N50" s="298"/>
      <c r="O50" s="298"/>
      <c r="P50" s="298"/>
      <c r="Q50" s="298"/>
      <c r="R50" s="298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6"/>
      <c r="AH50" s="6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</row>
    <row r="51" spans="1:16384" s="8" customFormat="1" ht="50.5" x14ac:dyDescent="0.95">
      <c r="A51" s="299" t="s">
        <v>4</v>
      </c>
      <c r="B51" s="299"/>
      <c r="C51" s="1" t="s">
        <v>1</v>
      </c>
      <c r="D51" s="84" t="s">
        <v>407</v>
      </c>
      <c r="E51" s="9"/>
      <c r="F51" s="1"/>
      <c r="G51" s="9"/>
      <c r="H51" s="9"/>
      <c r="I51" s="10"/>
      <c r="J51" s="10"/>
      <c r="K51" s="10"/>
      <c r="L51" s="11"/>
      <c r="M51" s="3"/>
      <c r="N51" s="4"/>
      <c r="O51" s="11"/>
      <c r="P51" s="11"/>
      <c r="Q51" s="3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5"/>
      <c r="AG51" s="6"/>
      <c r="AH51" s="6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</row>
    <row r="52" spans="1:16384" s="15" customFormat="1" ht="49.5" x14ac:dyDescent="0.95">
      <c r="A52" s="300" t="s">
        <v>5</v>
      </c>
      <c r="B52" s="300" t="s">
        <v>6</v>
      </c>
      <c r="C52" s="303" t="s">
        <v>7</v>
      </c>
      <c r="D52" s="304"/>
      <c r="E52" s="12" t="s">
        <v>8</v>
      </c>
      <c r="F52" s="305" t="s">
        <v>9</v>
      </c>
      <c r="G52" s="306"/>
      <c r="H52" s="306"/>
      <c r="I52" s="306"/>
      <c r="J52" s="306"/>
      <c r="K52" s="307"/>
      <c r="L52" s="308" t="s">
        <v>10</v>
      </c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296" t="s">
        <v>11</v>
      </c>
      <c r="AF52" s="296" t="s">
        <v>12</v>
      </c>
      <c r="AG52" s="13"/>
      <c r="AH52" s="32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14"/>
      <c r="HB52" s="14"/>
      <c r="HC52" s="14"/>
      <c r="HD52" s="14"/>
      <c r="HE52" s="14"/>
      <c r="HF52" s="14"/>
      <c r="HG52" s="14"/>
      <c r="HH52" s="14"/>
    </row>
    <row r="53" spans="1:16384" s="15" customFormat="1" ht="45.75" customHeight="1" x14ac:dyDescent="0.95">
      <c r="A53" s="301"/>
      <c r="B53" s="301"/>
      <c r="C53" s="300" t="s">
        <v>13</v>
      </c>
      <c r="D53" s="300" t="s">
        <v>14</v>
      </c>
      <c r="E53" s="301" t="s">
        <v>15</v>
      </c>
      <c r="F53" s="311" t="s">
        <v>16</v>
      </c>
      <c r="G53" s="312"/>
      <c r="H53" s="312"/>
      <c r="I53" s="312"/>
      <c r="J53" s="312"/>
      <c r="K53" s="313"/>
      <c r="L53" s="296" t="s">
        <v>17</v>
      </c>
      <c r="M53" s="296" t="s">
        <v>45</v>
      </c>
      <c r="N53" s="296" t="s">
        <v>169</v>
      </c>
      <c r="O53" s="296" t="s">
        <v>47</v>
      </c>
      <c r="P53" s="296" t="s">
        <v>18</v>
      </c>
      <c r="Q53" s="316" t="s">
        <v>31</v>
      </c>
      <c r="R53" s="296" t="s">
        <v>54</v>
      </c>
      <c r="S53" s="314" t="s">
        <v>56</v>
      </c>
      <c r="T53" s="314" t="s">
        <v>59</v>
      </c>
      <c r="U53" s="296" t="s">
        <v>312</v>
      </c>
      <c r="V53" s="296" t="s">
        <v>326</v>
      </c>
      <c r="W53" s="296" t="s">
        <v>50</v>
      </c>
      <c r="X53" s="296" t="s">
        <v>803</v>
      </c>
      <c r="Y53" s="296" t="s">
        <v>194</v>
      </c>
      <c r="Z53" s="296" t="s">
        <v>32</v>
      </c>
      <c r="AA53" s="296" t="s">
        <v>139</v>
      </c>
      <c r="AB53" s="296" t="s">
        <v>111</v>
      </c>
      <c r="AC53" s="296" t="s">
        <v>535</v>
      </c>
      <c r="AD53" s="296" t="s">
        <v>66</v>
      </c>
      <c r="AE53" s="310"/>
      <c r="AF53" s="310"/>
      <c r="AG53" s="13"/>
      <c r="AH53" s="32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14"/>
      <c r="HB53" s="14"/>
      <c r="HC53" s="14"/>
      <c r="HD53" s="14"/>
      <c r="HE53" s="14"/>
      <c r="HF53" s="14"/>
      <c r="HG53" s="14"/>
      <c r="HH53" s="14"/>
    </row>
    <row r="54" spans="1:16384" s="15" customFormat="1" ht="192.75" customHeight="1" x14ac:dyDescent="0.95">
      <c r="A54" s="302"/>
      <c r="B54" s="302"/>
      <c r="C54" s="302"/>
      <c r="D54" s="302"/>
      <c r="E54" s="302"/>
      <c r="F54" s="16" t="s">
        <v>20</v>
      </c>
      <c r="G54" s="16" t="s">
        <v>21</v>
      </c>
      <c r="H54" s="16" t="s">
        <v>20</v>
      </c>
      <c r="I54" s="16" t="s">
        <v>21</v>
      </c>
      <c r="J54" s="16" t="s">
        <v>20</v>
      </c>
      <c r="K54" s="16" t="s">
        <v>21</v>
      </c>
      <c r="L54" s="297"/>
      <c r="M54" s="297"/>
      <c r="N54" s="297"/>
      <c r="O54" s="297"/>
      <c r="P54" s="297"/>
      <c r="Q54" s="316"/>
      <c r="R54" s="297"/>
      <c r="S54" s="315"/>
      <c r="T54" s="315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13"/>
      <c r="AH54" s="32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14"/>
      <c r="HB54" s="14"/>
      <c r="HC54" s="14"/>
      <c r="HD54" s="14"/>
      <c r="HE54" s="14"/>
      <c r="HF54" s="14"/>
      <c r="HG54" s="14"/>
      <c r="HH54" s="14"/>
    </row>
    <row r="55" spans="1:16384" s="15" customFormat="1" ht="49.5" x14ac:dyDescent="0.95">
      <c r="A55" s="17"/>
      <c r="B55" s="18"/>
      <c r="C55" s="18"/>
      <c r="D55" s="17"/>
      <c r="E55" s="17"/>
      <c r="F55" s="19"/>
      <c r="G55" s="19"/>
      <c r="H55" s="19"/>
      <c r="I55" s="19"/>
      <c r="J55" s="19"/>
      <c r="K55" s="19"/>
      <c r="L55" s="20">
        <v>3200</v>
      </c>
      <c r="M55" s="21">
        <v>4000</v>
      </c>
      <c r="N55" s="20">
        <v>5600</v>
      </c>
      <c r="O55" s="20">
        <v>38400</v>
      </c>
      <c r="P55" s="20">
        <v>68000</v>
      </c>
      <c r="Q55" s="21">
        <v>84000</v>
      </c>
      <c r="R55" s="20">
        <v>76000</v>
      </c>
      <c r="S55" s="21">
        <v>84000</v>
      </c>
      <c r="T55" s="21">
        <v>80000</v>
      </c>
      <c r="U55" s="21">
        <v>8000</v>
      </c>
      <c r="V55" s="21">
        <v>7200</v>
      </c>
      <c r="W55" s="21">
        <v>8800</v>
      </c>
      <c r="X55" s="22">
        <v>4800</v>
      </c>
      <c r="Y55" s="22">
        <v>6400</v>
      </c>
      <c r="Z55" s="22">
        <v>6500</v>
      </c>
      <c r="AA55" s="21">
        <v>6000</v>
      </c>
      <c r="AB55" s="21">
        <v>84000</v>
      </c>
      <c r="AC55" s="21">
        <v>76000</v>
      </c>
      <c r="AD55" s="20">
        <v>76000</v>
      </c>
      <c r="AE55" s="23"/>
      <c r="AF55" s="17"/>
      <c r="AG55" s="13"/>
      <c r="AH55" s="32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14"/>
      <c r="HB55" s="14"/>
      <c r="HC55" s="14"/>
      <c r="HD55" s="14"/>
      <c r="HE55" s="14"/>
      <c r="HF55" s="14"/>
      <c r="HG55" s="14"/>
      <c r="HH55" s="14"/>
    </row>
    <row r="56" spans="1:16384" s="33" customFormat="1" ht="49.5" x14ac:dyDescent="0.95">
      <c r="A56" s="34">
        <v>1</v>
      </c>
      <c r="B56" s="39" t="s">
        <v>1009</v>
      </c>
      <c r="C56" s="40">
        <v>323470</v>
      </c>
      <c r="D56" s="34">
        <v>323669</v>
      </c>
      <c r="E56" s="34"/>
      <c r="F56" s="41">
        <v>7</v>
      </c>
      <c r="G56" s="41">
        <v>12</v>
      </c>
      <c r="H56" s="41">
        <v>13</v>
      </c>
      <c r="I56" s="41">
        <v>17</v>
      </c>
      <c r="J56" s="41"/>
      <c r="K56" s="41"/>
      <c r="L56" s="42">
        <v>5</v>
      </c>
      <c r="M56" s="43"/>
      <c r="N56" s="43"/>
      <c r="O56" s="44"/>
      <c r="P56" s="42"/>
      <c r="Q56" s="43"/>
      <c r="R56" s="42"/>
      <c r="S56" s="42"/>
      <c r="T56" s="43"/>
      <c r="U56" s="43"/>
      <c r="V56" s="43"/>
      <c r="W56" s="43"/>
      <c r="X56" s="43">
        <v>11</v>
      </c>
      <c r="Y56" s="43"/>
      <c r="Z56" s="43"/>
      <c r="AA56" s="43"/>
      <c r="AB56" s="43"/>
      <c r="AC56" s="43"/>
      <c r="AD56" s="43"/>
      <c r="AE56" s="43"/>
      <c r="AF56" s="42" t="s">
        <v>919</v>
      </c>
      <c r="AG56" s="32">
        <f>D56-C56</f>
        <v>199</v>
      </c>
      <c r="AH56" s="32">
        <v>199</v>
      </c>
    </row>
    <row r="57" spans="1:16384" s="33" customFormat="1" ht="49.5" x14ac:dyDescent="0.95">
      <c r="A57" s="34">
        <v>2</v>
      </c>
      <c r="B57" s="39" t="s">
        <v>1010</v>
      </c>
      <c r="C57" s="34">
        <v>323669</v>
      </c>
      <c r="D57" s="34">
        <v>323697</v>
      </c>
      <c r="E57" s="34"/>
      <c r="F57" s="41">
        <v>7</v>
      </c>
      <c r="G57" s="41">
        <v>12</v>
      </c>
      <c r="H57" s="41">
        <v>13</v>
      </c>
      <c r="I57" s="41">
        <v>17</v>
      </c>
      <c r="J57" s="41"/>
      <c r="K57" s="41"/>
      <c r="L57" s="42"/>
      <c r="M57" s="43"/>
      <c r="N57" s="43"/>
      <c r="O57" s="44"/>
      <c r="P57" s="42"/>
      <c r="Q57" s="43"/>
      <c r="R57" s="42"/>
      <c r="S57" s="42"/>
      <c r="T57" s="43"/>
      <c r="U57" s="43"/>
      <c r="V57" s="43">
        <v>1</v>
      </c>
      <c r="W57" s="43"/>
      <c r="X57" s="43">
        <v>5</v>
      </c>
      <c r="Y57" s="43"/>
      <c r="Z57" s="43"/>
      <c r="AA57" s="43"/>
      <c r="AB57" s="43"/>
      <c r="AC57" s="43"/>
      <c r="AD57" s="43"/>
      <c r="AE57" s="43"/>
      <c r="AF57" s="42" t="s">
        <v>1012</v>
      </c>
      <c r="AG57" s="32">
        <f t="shared" ref="AG57:AG86" si="2">D57-C57</f>
        <v>28</v>
      </c>
      <c r="AH57" s="32">
        <v>28</v>
      </c>
    </row>
    <row r="58" spans="1:16384" s="33" customFormat="1" ht="49.5" x14ac:dyDescent="0.95">
      <c r="A58" s="25">
        <v>3</v>
      </c>
      <c r="B58" s="35" t="s">
        <v>1011</v>
      </c>
      <c r="C58" s="35"/>
      <c r="D58" s="35"/>
      <c r="E58" s="36"/>
      <c r="F58" s="36"/>
      <c r="G58" s="36"/>
      <c r="H58" s="36"/>
      <c r="I58" s="36"/>
      <c r="J58" s="36"/>
      <c r="K58" s="37"/>
      <c r="L58" s="38"/>
      <c r="M58" s="38"/>
      <c r="N58" s="204"/>
      <c r="O58" s="37"/>
      <c r="P58" s="38"/>
      <c r="Q58" s="37"/>
      <c r="R58" s="37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7"/>
      <c r="AF58" s="25" t="s">
        <v>100</v>
      </c>
      <c r="AG58" s="35">
        <f t="shared" si="2"/>
        <v>0</v>
      </c>
      <c r="AH58" s="35" t="s">
        <v>213</v>
      </c>
      <c r="AI58" s="35"/>
      <c r="AJ58" s="36"/>
      <c r="AK58" s="36"/>
      <c r="AL58" s="36"/>
      <c r="AM58" s="36"/>
      <c r="AN58" s="36"/>
      <c r="AO58" s="36"/>
      <c r="AP58" s="37"/>
      <c r="AQ58" s="38"/>
      <c r="AR58" s="38"/>
      <c r="AS58" s="204"/>
      <c r="AT58" s="37"/>
      <c r="AU58" s="38"/>
      <c r="AV58" s="37"/>
      <c r="AW58" s="37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7"/>
      <c r="BK58" s="25"/>
      <c r="BL58" s="35"/>
      <c r="BM58" s="35"/>
      <c r="BN58" s="35"/>
      <c r="BO58" s="36"/>
      <c r="BP58" s="36"/>
      <c r="BQ58" s="36"/>
      <c r="BR58" s="36"/>
      <c r="BS58" s="36"/>
      <c r="BT58" s="36"/>
      <c r="BU58" s="37"/>
      <c r="BV58" s="38"/>
      <c r="BW58" s="38"/>
      <c r="BX58" s="204"/>
      <c r="BY58" s="37"/>
      <c r="BZ58" s="38"/>
      <c r="CA58" s="37"/>
      <c r="CB58" s="37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7"/>
      <c r="CP58" s="25"/>
      <c r="CQ58" s="35"/>
      <c r="CR58" s="35"/>
      <c r="CS58" s="35"/>
      <c r="CT58" s="36"/>
      <c r="CU58" s="36"/>
      <c r="CV58" s="36"/>
      <c r="CW58" s="36"/>
      <c r="CX58" s="36"/>
      <c r="CY58" s="36"/>
      <c r="CZ58" s="37"/>
      <c r="DA58" s="38"/>
      <c r="DB58" s="38"/>
      <c r="DC58" s="204"/>
      <c r="DD58" s="37"/>
      <c r="DE58" s="38"/>
      <c r="DF58" s="37"/>
      <c r="DG58" s="37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7"/>
      <c r="DU58" s="25"/>
      <c r="DV58" s="35"/>
      <c r="DW58" s="35"/>
      <c r="DX58" s="35"/>
      <c r="DY58" s="36"/>
      <c r="DZ58" s="36"/>
      <c r="EA58" s="36"/>
      <c r="EB58" s="36"/>
      <c r="EC58" s="36"/>
      <c r="ED58" s="36"/>
      <c r="EE58" s="37"/>
      <c r="EF58" s="38"/>
      <c r="EG58" s="38"/>
      <c r="EH58" s="204"/>
      <c r="EI58" s="37"/>
      <c r="EJ58" s="38"/>
      <c r="EK58" s="37"/>
      <c r="EL58" s="37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7"/>
      <c r="EZ58" s="25"/>
      <c r="FA58" s="35"/>
      <c r="FB58" s="35"/>
      <c r="FC58" s="35"/>
      <c r="FD58" s="36"/>
      <c r="FE58" s="36"/>
      <c r="FF58" s="36"/>
      <c r="FG58" s="36"/>
      <c r="FH58" s="36"/>
      <c r="FI58" s="36"/>
      <c r="FJ58" s="37"/>
      <c r="FK58" s="38"/>
      <c r="FL58" s="38"/>
      <c r="FM58" s="204"/>
      <c r="FN58" s="37"/>
      <c r="FO58" s="38"/>
      <c r="FP58" s="37"/>
      <c r="FQ58" s="37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7"/>
      <c r="GE58" s="25"/>
      <c r="GF58" s="35"/>
      <c r="GG58" s="35"/>
      <c r="GH58" s="35"/>
      <c r="GI58" s="36"/>
      <c r="GJ58" s="36"/>
      <c r="GK58" s="36"/>
      <c r="GL58" s="36"/>
      <c r="GM58" s="36"/>
      <c r="GN58" s="36"/>
      <c r="GO58" s="37"/>
      <c r="GP58" s="38"/>
      <c r="GQ58" s="38"/>
      <c r="GR58" s="204"/>
      <c r="GS58" s="37"/>
      <c r="GT58" s="38"/>
      <c r="GU58" s="37"/>
      <c r="GV58" s="37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7"/>
      <c r="HJ58" s="25"/>
      <c r="HK58" s="35"/>
      <c r="HL58" s="35"/>
      <c r="HM58" s="35"/>
      <c r="HN58" s="36"/>
      <c r="HO58" s="36"/>
      <c r="HP58" s="36"/>
      <c r="HQ58" s="36"/>
      <c r="HR58" s="36"/>
      <c r="HS58" s="36"/>
      <c r="HT58" s="37"/>
      <c r="HU58" s="38"/>
      <c r="HV58" s="38"/>
      <c r="HW58" s="204"/>
      <c r="HX58" s="37"/>
      <c r="HY58" s="38"/>
      <c r="HZ58" s="37"/>
      <c r="IA58" s="37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7"/>
      <c r="IO58" s="25"/>
      <c r="IP58" s="35"/>
      <c r="IQ58" s="35"/>
      <c r="IR58" s="35"/>
      <c r="IS58" s="36"/>
      <c r="IT58" s="36"/>
      <c r="IU58" s="36"/>
      <c r="IV58" s="36"/>
      <c r="IW58" s="36"/>
      <c r="IX58" s="36"/>
      <c r="IY58" s="37"/>
      <c r="IZ58" s="38"/>
      <c r="JA58" s="38"/>
      <c r="JB58" s="204"/>
      <c r="JC58" s="37"/>
      <c r="JD58" s="38"/>
      <c r="JE58" s="37"/>
      <c r="JF58" s="37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7"/>
      <c r="JT58" s="25"/>
      <c r="JU58" s="35"/>
      <c r="JV58" s="35"/>
      <c r="JW58" s="35"/>
      <c r="JX58" s="36"/>
      <c r="JY58" s="36"/>
      <c r="JZ58" s="36"/>
      <c r="KA58" s="36"/>
      <c r="KB58" s="36"/>
      <c r="KC58" s="36"/>
      <c r="KD58" s="37"/>
      <c r="KE58" s="38"/>
      <c r="KF58" s="38"/>
      <c r="KG58" s="204"/>
      <c r="KH58" s="37"/>
      <c r="KI58" s="38"/>
      <c r="KJ58" s="37"/>
      <c r="KK58" s="37"/>
      <c r="KL58" s="38"/>
      <c r="KM58" s="38"/>
      <c r="KN58" s="38"/>
      <c r="KO58" s="38"/>
      <c r="KP58" s="38"/>
      <c r="KQ58" s="38"/>
      <c r="KR58" s="38"/>
      <c r="KS58" s="38"/>
      <c r="KT58" s="38"/>
      <c r="KU58" s="38"/>
      <c r="KV58" s="38"/>
      <c r="KW58" s="38"/>
      <c r="KX58" s="37"/>
      <c r="KY58" s="25"/>
      <c r="KZ58" s="35"/>
      <c r="LA58" s="35"/>
      <c r="LB58" s="35"/>
      <c r="LC58" s="36"/>
      <c r="LD58" s="36"/>
      <c r="LE58" s="36"/>
      <c r="LF58" s="36"/>
      <c r="LG58" s="36"/>
      <c r="LH58" s="36"/>
      <c r="LI58" s="37"/>
      <c r="LJ58" s="38"/>
      <c r="LK58" s="38"/>
      <c r="LL58" s="204"/>
      <c r="LM58" s="37"/>
      <c r="LN58" s="38"/>
      <c r="LO58" s="37"/>
      <c r="LP58" s="37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7"/>
      <c r="MD58" s="25"/>
      <c r="ME58" s="35"/>
      <c r="MF58" s="35"/>
      <c r="MG58" s="35"/>
      <c r="MH58" s="36"/>
      <c r="MI58" s="36"/>
      <c r="MJ58" s="36"/>
      <c r="MK58" s="36"/>
      <c r="ML58" s="36"/>
      <c r="MM58" s="36"/>
      <c r="MN58" s="37"/>
      <c r="MO58" s="38"/>
      <c r="MP58" s="38"/>
      <c r="MQ58" s="204"/>
      <c r="MR58" s="37"/>
      <c r="MS58" s="38"/>
      <c r="MT58" s="37"/>
      <c r="MU58" s="37"/>
      <c r="MV58" s="38"/>
      <c r="MW58" s="38"/>
      <c r="MX58" s="38"/>
      <c r="MY58" s="38"/>
      <c r="MZ58" s="38"/>
      <c r="NA58" s="38"/>
      <c r="NB58" s="38"/>
      <c r="NC58" s="38"/>
      <c r="ND58" s="38"/>
      <c r="NE58" s="38"/>
      <c r="NF58" s="38"/>
      <c r="NG58" s="38"/>
      <c r="NH58" s="37"/>
      <c r="NI58" s="25"/>
      <c r="NJ58" s="35"/>
      <c r="NK58" s="35"/>
      <c r="NL58" s="35"/>
      <c r="NM58" s="36"/>
      <c r="NN58" s="36"/>
      <c r="NO58" s="36"/>
      <c r="NP58" s="36"/>
      <c r="NQ58" s="36"/>
      <c r="NR58" s="36"/>
      <c r="NS58" s="37"/>
      <c r="NT58" s="38"/>
      <c r="NU58" s="38"/>
      <c r="NV58" s="204"/>
      <c r="NW58" s="37"/>
      <c r="NX58" s="38"/>
      <c r="NY58" s="37"/>
      <c r="NZ58" s="37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25"/>
      <c r="OO58" s="35"/>
      <c r="OP58" s="35"/>
      <c r="OQ58" s="35"/>
      <c r="OR58" s="36"/>
      <c r="OS58" s="36"/>
      <c r="OT58" s="36"/>
      <c r="OU58" s="36"/>
      <c r="OV58" s="36"/>
      <c r="OW58" s="36"/>
      <c r="OX58" s="37"/>
      <c r="OY58" s="38"/>
      <c r="OZ58" s="38"/>
      <c r="PA58" s="204"/>
      <c r="PB58" s="37"/>
      <c r="PC58" s="38"/>
      <c r="PD58" s="37"/>
      <c r="PE58" s="37"/>
      <c r="PF58" s="38"/>
      <c r="PG58" s="38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7"/>
      <c r="PS58" s="25"/>
      <c r="PT58" s="35"/>
      <c r="PU58" s="35"/>
      <c r="PV58" s="35"/>
      <c r="PW58" s="36"/>
      <c r="PX58" s="36"/>
      <c r="PY58" s="36"/>
      <c r="PZ58" s="36"/>
      <c r="QA58" s="36"/>
      <c r="QB58" s="36"/>
      <c r="QC58" s="37"/>
      <c r="QD58" s="38"/>
      <c r="QE58" s="38"/>
      <c r="QF58" s="204"/>
      <c r="QG58" s="37"/>
      <c r="QH58" s="38"/>
      <c r="QI58" s="37"/>
      <c r="QJ58" s="37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8"/>
      <c r="QV58" s="38"/>
      <c r="QW58" s="37"/>
      <c r="QX58" s="25"/>
      <c r="QY58" s="35"/>
      <c r="QZ58" s="35"/>
      <c r="RA58" s="35"/>
      <c r="RB58" s="36"/>
      <c r="RC58" s="36"/>
      <c r="RD58" s="36"/>
      <c r="RE58" s="36"/>
      <c r="RF58" s="36"/>
      <c r="RG58" s="36"/>
      <c r="RH58" s="37"/>
      <c r="RI58" s="38"/>
      <c r="RJ58" s="38"/>
      <c r="RK58" s="204"/>
      <c r="RL58" s="37"/>
      <c r="RM58" s="38"/>
      <c r="RN58" s="37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7"/>
      <c r="SC58" s="25"/>
      <c r="SD58" s="35"/>
      <c r="SE58" s="35"/>
      <c r="SF58" s="35"/>
      <c r="SG58" s="36"/>
      <c r="SH58" s="36"/>
      <c r="SI58" s="36"/>
      <c r="SJ58" s="36"/>
      <c r="SK58" s="36"/>
      <c r="SL58" s="36"/>
      <c r="SM58" s="37"/>
      <c r="SN58" s="38"/>
      <c r="SO58" s="38"/>
      <c r="SP58" s="204"/>
      <c r="SQ58" s="37"/>
      <c r="SR58" s="38"/>
      <c r="SS58" s="37"/>
      <c r="ST58" s="37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7"/>
      <c r="TH58" s="25"/>
      <c r="TI58" s="35"/>
      <c r="TJ58" s="35"/>
      <c r="TK58" s="35"/>
      <c r="TL58" s="36"/>
      <c r="TM58" s="36"/>
      <c r="TN58" s="36"/>
      <c r="TO58" s="36"/>
      <c r="TP58" s="36"/>
      <c r="TQ58" s="36"/>
      <c r="TR58" s="37"/>
      <c r="TS58" s="38"/>
      <c r="TT58" s="38"/>
      <c r="TU58" s="204"/>
      <c r="TV58" s="37"/>
      <c r="TW58" s="38"/>
      <c r="TX58" s="37"/>
      <c r="TY58" s="37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7"/>
      <c r="UM58" s="25"/>
      <c r="UN58" s="35"/>
      <c r="UO58" s="35"/>
      <c r="UP58" s="35"/>
      <c r="UQ58" s="36"/>
      <c r="UR58" s="36"/>
      <c r="US58" s="36"/>
      <c r="UT58" s="36"/>
      <c r="UU58" s="36"/>
      <c r="UV58" s="36"/>
      <c r="UW58" s="37"/>
      <c r="UX58" s="38"/>
      <c r="UY58" s="38"/>
      <c r="UZ58" s="204"/>
      <c r="VA58" s="37"/>
      <c r="VB58" s="38"/>
      <c r="VC58" s="37"/>
      <c r="VD58" s="37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8"/>
      <c r="VP58" s="38"/>
      <c r="VQ58" s="37"/>
      <c r="VR58" s="25"/>
      <c r="VS58" s="35"/>
      <c r="VT58" s="35"/>
      <c r="VU58" s="35"/>
      <c r="VV58" s="36"/>
      <c r="VW58" s="36"/>
      <c r="VX58" s="36"/>
      <c r="VY58" s="36"/>
      <c r="VZ58" s="36"/>
      <c r="WA58" s="36"/>
      <c r="WB58" s="37"/>
      <c r="WC58" s="38"/>
      <c r="WD58" s="38"/>
      <c r="WE58" s="204"/>
      <c r="WF58" s="37"/>
      <c r="WG58" s="38"/>
      <c r="WH58" s="37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7"/>
      <c r="WW58" s="25"/>
      <c r="WX58" s="35"/>
      <c r="WY58" s="35"/>
      <c r="WZ58" s="35"/>
      <c r="XA58" s="36"/>
      <c r="XB58" s="36"/>
      <c r="XC58" s="36"/>
      <c r="XD58" s="36"/>
      <c r="XE58" s="36"/>
      <c r="XF58" s="36"/>
      <c r="XG58" s="37"/>
      <c r="XH58" s="38"/>
      <c r="XI58" s="38"/>
      <c r="XJ58" s="204"/>
      <c r="XK58" s="37"/>
      <c r="XL58" s="38"/>
      <c r="XM58" s="37"/>
      <c r="XN58" s="37"/>
      <c r="XO58" s="38"/>
      <c r="XP58" s="38"/>
      <c r="XQ58" s="38"/>
      <c r="XR58" s="38"/>
      <c r="XS58" s="38"/>
      <c r="XT58" s="38"/>
      <c r="XU58" s="38"/>
      <c r="XV58" s="38"/>
      <c r="XW58" s="38"/>
      <c r="XX58" s="38"/>
      <c r="XY58" s="38"/>
      <c r="XZ58" s="38"/>
      <c r="YA58" s="37"/>
      <c r="YB58" s="25"/>
      <c r="YC58" s="35"/>
      <c r="YD58" s="35"/>
      <c r="YE58" s="35"/>
      <c r="YF58" s="36"/>
      <c r="YG58" s="36"/>
      <c r="YH58" s="36"/>
      <c r="YI58" s="36"/>
      <c r="YJ58" s="36"/>
      <c r="YK58" s="36"/>
      <c r="YL58" s="37"/>
      <c r="YM58" s="38"/>
      <c r="YN58" s="38"/>
      <c r="YO58" s="204"/>
      <c r="YP58" s="37"/>
      <c r="YQ58" s="38"/>
      <c r="YR58" s="37"/>
      <c r="YS58" s="37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7"/>
      <c r="ZG58" s="25"/>
      <c r="ZH58" s="35"/>
      <c r="ZI58" s="35"/>
      <c r="ZJ58" s="35"/>
      <c r="ZK58" s="36"/>
      <c r="ZL58" s="36"/>
      <c r="ZM58" s="36"/>
      <c r="ZN58" s="36"/>
      <c r="ZO58" s="36"/>
      <c r="ZP58" s="36"/>
      <c r="ZQ58" s="37"/>
      <c r="ZR58" s="38"/>
      <c r="ZS58" s="38"/>
      <c r="ZT58" s="204"/>
      <c r="ZU58" s="37"/>
      <c r="ZV58" s="38"/>
      <c r="ZW58" s="37"/>
      <c r="ZX58" s="37"/>
      <c r="ZY58" s="38"/>
      <c r="ZZ58" s="38"/>
      <c r="AAA58" s="38"/>
      <c r="AAB58" s="38"/>
      <c r="AAC58" s="38"/>
      <c r="AAD58" s="38"/>
      <c r="AAE58" s="38"/>
      <c r="AAF58" s="38"/>
      <c r="AAG58" s="38"/>
      <c r="AAH58" s="38"/>
      <c r="AAI58" s="38"/>
      <c r="AAJ58" s="38"/>
      <c r="AAK58" s="37"/>
      <c r="AAL58" s="25"/>
      <c r="AAM58" s="35"/>
      <c r="AAN58" s="35"/>
      <c r="AAO58" s="35"/>
      <c r="AAP58" s="36"/>
      <c r="AAQ58" s="36"/>
      <c r="AAR58" s="36"/>
      <c r="AAS58" s="36"/>
      <c r="AAT58" s="36"/>
      <c r="AAU58" s="36"/>
      <c r="AAV58" s="37"/>
      <c r="AAW58" s="38"/>
      <c r="AAX58" s="38"/>
      <c r="AAY58" s="204"/>
      <c r="AAZ58" s="37"/>
      <c r="ABA58" s="38"/>
      <c r="ABB58" s="37"/>
      <c r="ABC58" s="37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7"/>
      <c r="ABQ58" s="25"/>
      <c r="ABR58" s="35"/>
      <c r="ABS58" s="35"/>
      <c r="ABT58" s="35"/>
      <c r="ABU58" s="36"/>
      <c r="ABV58" s="36"/>
      <c r="ABW58" s="36"/>
      <c r="ABX58" s="36"/>
      <c r="ABY58" s="36"/>
      <c r="ABZ58" s="36"/>
      <c r="ACA58" s="37"/>
      <c r="ACB58" s="38"/>
      <c r="ACC58" s="38"/>
      <c r="ACD58" s="204"/>
      <c r="ACE58" s="37"/>
      <c r="ACF58" s="38"/>
      <c r="ACG58" s="37"/>
      <c r="ACH58" s="37"/>
      <c r="ACI58" s="38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7"/>
      <c r="ACV58" s="25"/>
      <c r="ACW58" s="35"/>
      <c r="ACX58" s="35"/>
      <c r="ACY58" s="35"/>
      <c r="ACZ58" s="36"/>
      <c r="ADA58" s="36"/>
      <c r="ADB58" s="36"/>
      <c r="ADC58" s="36"/>
      <c r="ADD58" s="36"/>
      <c r="ADE58" s="36"/>
      <c r="ADF58" s="37"/>
      <c r="ADG58" s="38"/>
      <c r="ADH58" s="38"/>
      <c r="ADI58" s="204"/>
      <c r="ADJ58" s="37"/>
      <c r="ADK58" s="38"/>
      <c r="ADL58" s="37"/>
      <c r="ADM58" s="37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7"/>
      <c r="AEA58" s="25"/>
      <c r="AEB58" s="35"/>
      <c r="AEC58" s="35"/>
      <c r="AED58" s="35"/>
      <c r="AEE58" s="36"/>
      <c r="AEF58" s="36"/>
      <c r="AEG58" s="36"/>
      <c r="AEH58" s="36"/>
      <c r="AEI58" s="36"/>
      <c r="AEJ58" s="36"/>
      <c r="AEK58" s="37"/>
      <c r="AEL58" s="38"/>
      <c r="AEM58" s="38"/>
      <c r="AEN58" s="204"/>
      <c r="AEO58" s="37"/>
      <c r="AEP58" s="38"/>
      <c r="AEQ58" s="37"/>
      <c r="AER58" s="37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7"/>
      <c r="AFF58" s="25"/>
      <c r="AFG58" s="35"/>
      <c r="AFH58" s="35"/>
      <c r="AFI58" s="35"/>
      <c r="AFJ58" s="36"/>
      <c r="AFK58" s="36"/>
      <c r="AFL58" s="36"/>
      <c r="AFM58" s="36"/>
      <c r="AFN58" s="36"/>
      <c r="AFO58" s="36"/>
      <c r="AFP58" s="37"/>
      <c r="AFQ58" s="38"/>
      <c r="AFR58" s="38"/>
      <c r="AFS58" s="204"/>
      <c r="AFT58" s="37"/>
      <c r="AFU58" s="38"/>
      <c r="AFV58" s="37"/>
      <c r="AFW58" s="37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I58" s="38"/>
      <c r="AGJ58" s="37"/>
      <c r="AGK58" s="25"/>
      <c r="AGL58" s="35"/>
      <c r="AGM58" s="35"/>
      <c r="AGN58" s="35"/>
      <c r="AGO58" s="36"/>
      <c r="AGP58" s="36"/>
      <c r="AGQ58" s="36"/>
      <c r="AGR58" s="36"/>
      <c r="AGS58" s="36"/>
      <c r="AGT58" s="36"/>
      <c r="AGU58" s="37"/>
      <c r="AGV58" s="38"/>
      <c r="AGW58" s="38"/>
      <c r="AGX58" s="204"/>
      <c r="AGY58" s="37"/>
      <c r="AGZ58" s="38"/>
      <c r="AHA58" s="37"/>
      <c r="AHB58" s="37"/>
      <c r="AHC58" s="38"/>
      <c r="AHD58" s="38"/>
      <c r="AHE58" s="38"/>
      <c r="AHF58" s="38"/>
      <c r="AHG58" s="38"/>
      <c r="AHH58" s="38"/>
      <c r="AHI58" s="38"/>
      <c r="AHJ58" s="38"/>
      <c r="AHK58" s="38"/>
      <c r="AHL58" s="38"/>
      <c r="AHM58" s="38"/>
      <c r="AHN58" s="38"/>
      <c r="AHO58" s="37"/>
      <c r="AHP58" s="25"/>
      <c r="AHQ58" s="35"/>
      <c r="AHR58" s="35"/>
      <c r="AHS58" s="35"/>
      <c r="AHT58" s="36"/>
      <c r="AHU58" s="36"/>
      <c r="AHV58" s="36"/>
      <c r="AHW58" s="36"/>
      <c r="AHX58" s="36"/>
      <c r="AHY58" s="36"/>
      <c r="AHZ58" s="37"/>
      <c r="AIA58" s="38"/>
      <c r="AIB58" s="38"/>
      <c r="AIC58" s="204"/>
      <c r="AID58" s="37"/>
      <c r="AIE58" s="38"/>
      <c r="AIF58" s="37"/>
      <c r="AIG58" s="37"/>
      <c r="AIH58" s="38"/>
      <c r="AII58" s="38"/>
      <c r="AIJ58" s="38"/>
      <c r="AIK58" s="38"/>
      <c r="AIL58" s="38"/>
      <c r="AIM58" s="38"/>
      <c r="AIN58" s="38"/>
      <c r="AIO58" s="38"/>
      <c r="AIP58" s="38"/>
      <c r="AIQ58" s="38"/>
      <c r="AIR58" s="38"/>
      <c r="AIS58" s="38"/>
      <c r="AIT58" s="37"/>
      <c r="AIU58" s="25"/>
      <c r="AIV58" s="35"/>
      <c r="AIW58" s="35"/>
      <c r="AIX58" s="35"/>
      <c r="AIY58" s="36"/>
      <c r="AIZ58" s="36"/>
      <c r="AJA58" s="36"/>
      <c r="AJB58" s="36"/>
      <c r="AJC58" s="36"/>
      <c r="AJD58" s="36"/>
      <c r="AJE58" s="37"/>
      <c r="AJF58" s="38"/>
      <c r="AJG58" s="38"/>
      <c r="AJH58" s="204"/>
      <c r="AJI58" s="37"/>
      <c r="AJJ58" s="38"/>
      <c r="AJK58" s="37"/>
      <c r="AJL58" s="37"/>
      <c r="AJM58" s="38"/>
      <c r="AJN58" s="38"/>
      <c r="AJO58" s="38"/>
      <c r="AJP58" s="38"/>
      <c r="AJQ58" s="38"/>
      <c r="AJR58" s="38"/>
      <c r="AJS58" s="38"/>
      <c r="AJT58" s="38"/>
      <c r="AJU58" s="38"/>
      <c r="AJV58" s="38"/>
      <c r="AJW58" s="38"/>
      <c r="AJX58" s="38"/>
      <c r="AJY58" s="37"/>
      <c r="AJZ58" s="25"/>
      <c r="AKA58" s="35"/>
      <c r="AKB58" s="35"/>
      <c r="AKC58" s="35"/>
      <c r="AKD58" s="36"/>
      <c r="AKE58" s="36"/>
      <c r="AKF58" s="36"/>
      <c r="AKG58" s="36"/>
      <c r="AKH58" s="36"/>
      <c r="AKI58" s="36"/>
      <c r="AKJ58" s="37"/>
      <c r="AKK58" s="38"/>
      <c r="AKL58" s="38"/>
      <c r="AKM58" s="204"/>
      <c r="AKN58" s="37"/>
      <c r="AKO58" s="38"/>
      <c r="AKP58" s="37"/>
      <c r="AKQ58" s="37"/>
      <c r="AKR58" s="38"/>
      <c r="AKS58" s="38"/>
      <c r="AKT58" s="38"/>
      <c r="AKU58" s="38"/>
      <c r="AKV58" s="38"/>
      <c r="AKW58" s="38"/>
      <c r="AKX58" s="38"/>
      <c r="AKY58" s="38"/>
      <c r="AKZ58" s="38"/>
      <c r="ALA58" s="38"/>
      <c r="ALB58" s="38"/>
      <c r="ALC58" s="38"/>
      <c r="ALD58" s="37"/>
      <c r="ALE58" s="25"/>
      <c r="ALF58" s="35"/>
      <c r="ALG58" s="35"/>
      <c r="ALH58" s="35"/>
      <c r="ALI58" s="36"/>
      <c r="ALJ58" s="36"/>
      <c r="ALK58" s="36"/>
      <c r="ALL58" s="36"/>
      <c r="ALM58" s="36"/>
      <c r="ALN58" s="36"/>
      <c r="ALO58" s="37"/>
      <c r="ALP58" s="38"/>
      <c r="ALQ58" s="38"/>
      <c r="ALR58" s="204"/>
      <c r="ALS58" s="37"/>
      <c r="ALT58" s="38"/>
      <c r="ALU58" s="37"/>
      <c r="ALV58" s="37"/>
      <c r="ALW58" s="38"/>
      <c r="ALX58" s="38"/>
      <c r="ALY58" s="38"/>
      <c r="ALZ58" s="38"/>
      <c r="AMA58" s="38"/>
      <c r="AMB58" s="38"/>
      <c r="AMC58" s="38"/>
      <c r="AMD58" s="38"/>
      <c r="AME58" s="38"/>
      <c r="AMF58" s="38"/>
      <c r="AMG58" s="38"/>
      <c r="AMH58" s="38"/>
      <c r="AMI58" s="37"/>
      <c r="AMJ58" s="25"/>
      <c r="AMK58" s="35"/>
      <c r="AML58" s="35"/>
      <c r="AMM58" s="35"/>
      <c r="AMN58" s="36"/>
      <c r="AMO58" s="36"/>
      <c r="AMP58" s="36"/>
      <c r="AMQ58" s="36"/>
      <c r="AMR58" s="36"/>
      <c r="AMS58" s="36"/>
      <c r="AMT58" s="37"/>
      <c r="AMU58" s="38"/>
      <c r="AMV58" s="38"/>
      <c r="AMW58" s="204"/>
      <c r="AMX58" s="37"/>
      <c r="AMY58" s="38"/>
      <c r="AMZ58" s="37"/>
      <c r="ANA58" s="37"/>
      <c r="ANB58" s="38"/>
      <c r="ANC58" s="38"/>
      <c r="AND58" s="38"/>
      <c r="ANE58" s="38"/>
      <c r="ANF58" s="38"/>
      <c r="ANG58" s="38"/>
      <c r="ANH58" s="38"/>
      <c r="ANI58" s="38"/>
      <c r="ANJ58" s="38"/>
      <c r="ANK58" s="38"/>
      <c r="ANL58" s="38"/>
      <c r="ANM58" s="38"/>
      <c r="ANN58" s="37"/>
      <c r="ANO58" s="25"/>
      <c r="ANP58" s="35"/>
      <c r="ANQ58" s="35"/>
      <c r="ANR58" s="35"/>
      <c r="ANS58" s="36"/>
      <c r="ANT58" s="36"/>
      <c r="ANU58" s="36"/>
      <c r="ANV58" s="36"/>
      <c r="ANW58" s="36"/>
      <c r="ANX58" s="36"/>
      <c r="ANY58" s="37"/>
      <c r="ANZ58" s="38"/>
      <c r="AOA58" s="38"/>
      <c r="AOB58" s="204"/>
      <c r="AOC58" s="37"/>
      <c r="AOD58" s="38"/>
      <c r="AOE58" s="37"/>
      <c r="AOF58" s="37"/>
      <c r="AOG58" s="38"/>
      <c r="AOH58" s="38"/>
      <c r="AOI58" s="38"/>
      <c r="AOJ58" s="38"/>
      <c r="AOK58" s="38"/>
      <c r="AOL58" s="38"/>
      <c r="AOM58" s="38"/>
      <c r="AON58" s="38"/>
      <c r="AOO58" s="38"/>
      <c r="AOP58" s="38"/>
      <c r="AOQ58" s="38"/>
      <c r="AOR58" s="38"/>
      <c r="AOS58" s="37"/>
      <c r="AOT58" s="25"/>
      <c r="AOU58" s="35"/>
      <c r="AOV58" s="35"/>
      <c r="AOW58" s="35"/>
      <c r="AOX58" s="36"/>
      <c r="AOY58" s="36"/>
      <c r="AOZ58" s="36"/>
      <c r="APA58" s="36"/>
      <c r="APB58" s="36"/>
      <c r="APC58" s="36"/>
      <c r="APD58" s="37"/>
      <c r="APE58" s="38"/>
      <c r="APF58" s="38"/>
      <c r="APG58" s="204"/>
      <c r="APH58" s="37"/>
      <c r="API58" s="38"/>
      <c r="APJ58" s="37"/>
      <c r="APK58" s="37"/>
      <c r="APL58" s="38"/>
      <c r="APM58" s="38"/>
      <c r="APN58" s="38"/>
      <c r="APO58" s="38"/>
      <c r="APP58" s="38"/>
      <c r="APQ58" s="38"/>
      <c r="APR58" s="38"/>
      <c r="APS58" s="38"/>
      <c r="APT58" s="38"/>
      <c r="APU58" s="38"/>
      <c r="APV58" s="38"/>
      <c r="APW58" s="38"/>
      <c r="APX58" s="37"/>
      <c r="APY58" s="25"/>
      <c r="APZ58" s="35"/>
      <c r="AQA58" s="35"/>
      <c r="AQB58" s="35"/>
      <c r="AQC58" s="36"/>
      <c r="AQD58" s="36"/>
      <c r="AQE58" s="36"/>
      <c r="AQF58" s="36"/>
      <c r="AQG58" s="36"/>
      <c r="AQH58" s="36"/>
      <c r="AQI58" s="37"/>
      <c r="AQJ58" s="38"/>
      <c r="AQK58" s="38"/>
      <c r="AQL58" s="204"/>
      <c r="AQM58" s="37"/>
      <c r="AQN58" s="38"/>
      <c r="AQO58" s="37"/>
      <c r="AQP58" s="37"/>
      <c r="AQQ58" s="38"/>
      <c r="AQR58" s="38"/>
      <c r="AQS58" s="38"/>
      <c r="AQT58" s="38"/>
      <c r="AQU58" s="38"/>
      <c r="AQV58" s="38"/>
      <c r="AQW58" s="38"/>
      <c r="AQX58" s="38"/>
      <c r="AQY58" s="38"/>
      <c r="AQZ58" s="38"/>
      <c r="ARA58" s="38"/>
      <c r="ARB58" s="38"/>
      <c r="ARC58" s="37"/>
      <c r="ARD58" s="25"/>
      <c r="ARE58" s="35"/>
      <c r="ARF58" s="35"/>
      <c r="ARG58" s="35"/>
      <c r="ARH58" s="36"/>
      <c r="ARI58" s="36"/>
      <c r="ARJ58" s="36"/>
      <c r="ARK58" s="36"/>
      <c r="ARL58" s="36"/>
      <c r="ARM58" s="36"/>
      <c r="ARN58" s="37"/>
      <c r="ARO58" s="38"/>
      <c r="ARP58" s="38"/>
      <c r="ARQ58" s="204"/>
      <c r="ARR58" s="37"/>
      <c r="ARS58" s="38"/>
      <c r="ART58" s="37"/>
      <c r="ARU58" s="37"/>
      <c r="ARV58" s="38"/>
      <c r="ARW58" s="38"/>
      <c r="ARX58" s="38"/>
      <c r="ARY58" s="38"/>
      <c r="ARZ58" s="38"/>
      <c r="ASA58" s="38"/>
      <c r="ASB58" s="38"/>
      <c r="ASC58" s="38"/>
      <c r="ASD58" s="38"/>
      <c r="ASE58" s="38"/>
      <c r="ASF58" s="38"/>
      <c r="ASG58" s="38"/>
      <c r="ASH58" s="37"/>
      <c r="ASI58" s="25"/>
      <c r="ASJ58" s="35"/>
      <c r="ASK58" s="35"/>
      <c r="ASL58" s="35"/>
      <c r="ASM58" s="36"/>
      <c r="ASN58" s="36"/>
      <c r="ASO58" s="36"/>
      <c r="ASP58" s="36"/>
      <c r="ASQ58" s="36"/>
      <c r="ASR58" s="36"/>
      <c r="ASS58" s="37"/>
      <c r="AST58" s="38"/>
      <c r="ASU58" s="38"/>
      <c r="ASV58" s="204"/>
      <c r="ASW58" s="37"/>
      <c r="ASX58" s="38"/>
      <c r="ASY58" s="37"/>
      <c r="ASZ58" s="37"/>
      <c r="ATA58" s="38"/>
      <c r="ATB58" s="38"/>
      <c r="ATC58" s="38"/>
      <c r="ATD58" s="38"/>
      <c r="ATE58" s="38"/>
      <c r="ATF58" s="38"/>
      <c r="ATG58" s="38"/>
      <c r="ATH58" s="38"/>
      <c r="ATI58" s="38"/>
      <c r="ATJ58" s="38"/>
      <c r="ATK58" s="38"/>
      <c r="ATL58" s="38"/>
      <c r="ATM58" s="37"/>
      <c r="ATN58" s="25"/>
      <c r="ATO58" s="35"/>
      <c r="ATP58" s="35"/>
      <c r="ATQ58" s="35"/>
      <c r="ATR58" s="36"/>
      <c r="ATS58" s="36"/>
      <c r="ATT58" s="36"/>
      <c r="ATU58" s="36"/>
      <c r="ATV58" s="36"/>
      <c r="ATW58" s="36"/>
      <c r="ATX58" s="37"/>
      <c r="ATY58" s="38"/>
      <c r="ATZ58" s="38"/>
      <c r="AUA58" s="204"/>
      <c r="AUB58" s="37"/>
      <c r="AUC58" s="38"/>
      <c r="AUD58" s="37"/>
      <c r="AUE58" s="37"/>
      <c r="AUF58" s="38"/>
      <c r="AUG58" s="38"/>
      <c r="AUH58" s="38"/>
      <c r="AUI58" s="38"/>
      <c r="AUJ58" s="38"/>
      <c r="AUK58" s="38"/>
      <c r="AUL58" s="38"/>
      <c r="AUM58" s="38"/>
      <c r="AUN58" s="38"/>
      <c r="AUO58" s="38"/>
      <c r="AUP58" s="38"/>
      <c r="AUQ58" s="38"/>
      <c r="AUR58" s="37"/>
      <c r="AUS58" s="25"/>
      <c r="AUT58" s="35"/>
      <c r="AUU58" s="35"/>
      <c r="AUV58" s="35"/>
      <c r="AUW58" s="36"/>
      <c r="AUX58" s="36"/>
      <c r="AUY58" s="36"/>
      <c r="AUZ58" s="36"/>
      <c r="AVA58" s="36"/>
      <c r="AVB58" s="36"/>
      <c r="AVC58" s="37"/>
      <c r="AVD58" s="38"/>
      <c r="AVE58" s="38"/>
      <c r="AVF58" s="204"/>
      <c r="AVG58" s="37"/>
      <c r="AVH58" s="38"/>
      <c r="AVI58" s="37"/>
      <c r="AVJ58" s="37"/>
      <c r="AVK58" s="38"/>
      <c r="AVL58" s="38"/>
      <c r="AVM58" s="38"/>
      <c r="AVN58" s="38"/>
      <c r="AVO58" s="38"/>
      <c r="AVP58" s="38"/>
      <c r="AVQ58" s="38"/>
      <c r="AVR58" s="38"/>
      <c r="AVS58" s="38"/>
      <c r="AVT58" s="38"/>
      <c r="AVU58" s="38"/>
      <c r="AVV58" s="38"/>
      <c r="AVW58" s="37"/>
      <c r="AVX58" s="25"/>
      <c r="AVY58" s="35"/>
      <c r="AVZ58" s="35"/>
      <c r="AWA58" s="35"/>
      <c r="AWB58" s="36"/>
      <c r="AWC58" s="36"/>
      <c r="AWD58" s="36"/>
      <c r="AWE58" s="36"/>
      <c r="AWF58" s="36"/>
      <c r="AWG58" s="36"/>
      <c r="AWH58" s="37"/>
      <c r="AWI58" s="38"/>
      <c r="AWJ58" s="38"/>
      <c r="AWK58" s="204"/>
      <c r="AWL58" s="37"/>
      <c r="AWM58" s="38"/>
      <c r="AWN58" s="37"/>
      <c r="AWO58" s="37"/>
      <c r="AWP58" s="38"/>
      <c r="AWQ58" s="38"/>
      <c r="AWR58" s="38"/>
      <c r="AWS58" s="38"/>
      <c r="AWT58" s="38"/>
      <c r="AWU58" s="38"/>
      <c r="AWV58" s="38"/>
      <c r="AWW58" s="38"/>
      <c r="AWX58" s="38"/>
      <c r="AWY58" s="38"/>
      <c r="AWZ58" s="38"/>
      <c r="AXA58" s="38"/>
      <c r="AXB58" s="37"/>
      <c r="AXC58" s="25"/>
      <c r="AXD58" s="35"/>
      <c r="AXE58" s="35"/>
      <c r="AXF58" s="35"/>
      <c r="AXG58" s="36"/>
      <c r="AXH58" s="36"/>
      <c r="AXI58" s="36"/>
      <c r="AXJ58" s="36"/>
      <c r="AXK58" s="36"/>
      <c r="AXL58" s="36"/>
      <c r="AXM58" s="37"/>
      <c r="AXN58" s="38"/>
      <c r="AXO58" s="38"/>
      <c r="AXP58" s="204"/>
      <c r="AXQ58" s="37"/>
      <c r="AXR58" s="38"/>
      <c r="AXS58" s="37"/>
      <c r="AXT58" s="37"/>
      <c r="AXU58" s="38"/>
      <c r="AXV58" s="38"/>
      <c r="AXW58" s="38"/>
      <c r="AXX58" s="38"/>
      <c r="AXY58" s="38"/>
      <c r="AXZ58" s="38"/>
      <c r="AYA58" s="38"/>
      <c r="AYB58" s="38"/>
      <c r="AYC58" s="38"/>
      <c r="AYD58" s="38"/>
      <c r="AYE58" s="38"/>
      <c r="AYF58" s="38"/>
      <c r="AYG58" s="37"/>
      <c r="AYH58" s="25"/>
      <c r="AYI58" s="35"/>
      <c r="AYJ58" s="35"/>
      <c r="AYK58" s="35"/>
      <c r="AYL58" s="36"/>
      <c r="AYM58" s="36"/>
      <c r="AYN58" s="36"/>
      <c r="AYO58" s="36"/>
      <c r="AYP58" s="36"/>
      <c r="AYQ58" s="36"/>
      <c r="AYR58" s="37"/>
      <c r="AYS58" s="38"/>
      <c r="AYT58" s="38"/>
      <c r="AYU58" s="204"/>
      <c r="AYV58" s="37"/>
      <c r="AYW58" s="38"/>
      <c r="AYX58" s="37"/>
      <c r="AYY58" s="37"/>
      <c r="AYZ58" s="38"/>
      <c r="AZA58" s="38"/>
      <c r="AZB58" s="38"/>
      <c r="AZC58" s="38"/>
      <c r="AZD58" s="38"/>
      <c r="AZE58" s="38"/>
      <c r="AZF58" s="38"/>
      <c r="AZG58" s="38"/>
      <c r="AZH58" s="38"/>
      <c r="AZI58" s="38"/>
      <c r="AZJ58" s="38"/>
      <c r="AZK58" s="38"/>
      <c r="AZL58" s="37"/>
      <c r="AZM58" s="25"/>
      <c r="AZN58" s="35"/>
      <c r="AZO58" s="35"/>
      <c r="AZP58" s="35"/>
      <c r="AZQ58" s="36"/>
      <c r="AZR58" s="36"/>
      <c r="AZS58" s="36"/>
      <c r="AZT58" s="36"/>
      <c r="AZU58" s="36"/>
      <c r="AZV58" s="36"/>
      <c r="AZW58" s="37"/>
      <c r="AZX58" s="38"/>
      <c r="AZY58" s="38"/>
      <c r="AZZ58" s="204"/>
      <c r="BAA58" s="37"/>
      <c r="BAB58" s="38"/>
      <c r="BAC58" s="37"/>
      <c r="BAD58" s="37"/>
      <c r="BAE58" s="38"/>
      <c r="BAF58" s="38"/>
      <c r="BAG58" s="38"/>
      <c r="BAH58" s="38"/>
      <c r="BAI58" s="38"/>
      <c r="BAJ58" s="38"/>
      <c r="BAK58" s="38"/>
      <c r="BAL58" s="38"/>
      <c r="BAM58" s="38"/>
      <c r="BAN58" s="38"/>
      <c r="BAO58" s="38"/>
      <c r="BAP58" s="38"/>
      <c r="BAQ58" s="37"/>
      <c r="BAR58" s="25"/>
      <c r="BAS58" s="35"/>
      <c r="BAT58" s="35"/>
      <c r="BAU58" s="35"/>
      <c r="BAV58" s="36"/>
      <c r="BAW58" s="36"/>
      <c r="BAX58" s="36"/>
      <c r="BAY58" s="36"/>
      <c r="BAZ58" s="36"/>
      <c r="BBA58" s="36"/>
      <c r="BBB58" s="37"/>
      <c r="BBC58" s="38"/>
      <c r="BBD58" s="38"/>
      <c r="BBE58" s="204"/>
      <c r="BBF58" s="37"/>
      <c r="BBG58" s="38"/>
      <c r="BBH58" s="37"/>
      <c r="BBI58" s="37"/>
      <c r="BBJ58" s="38"/>
      <c r="BBK58" s="38"/>
      <c r="BBL58" s="38"/>
      <c r="BBM58" s="38"/>
      <c r="BBN58" s="38"/>
      <c r="BBO58" s="38"/>
      <c r="BBP58" s="38"/>
      <c r="BBQ58" s="38"/>
      <c r="BBR58" s="38"/>
      <c r="BBS58" s="38"/>
      <c r="BBT58" s="38"/>
      <c r="BBU58" s="38"/>
      <c r="BBV58" s="37"/>
      <c r="BBW58" s="25"/>
      <c r="BBX58" s="35"/>
      <c r="BBY58" s="35"/>
      <c r="BBZ58" s="35"/>
      <c r="BCA58" s="36"/>
      <c r="BCB58" s="36"/>
      <c r="BCC58" s="36"/>
      <c r="BCD58" s="36"/>
      <c r="BCE58" s="36"/>
      <c r="BCF58" s="36"/>
      <c r="BCG58" s="37"/>
      <c r="BCH58" s="38"/>
      <c r="BCI58" s="38"/>
      <c r="BCJ58" s="204"/>
      <c r="BCK58" s="37"/>
      <c r="BCL58" s="38"/>
      <c r="BCM58" s="37"/>
      <c r="BCN58" s="37"/>
      <c r="BCO58" s="38"/>
      <c r="BCP58" s="38"/>
      <c r="BCQ58" s="38"/>
      <c r="BCR58" s="38"/>
      <c r="BCS58" s="38"/>
      <c r="BCT58" s="38"/>
      <c r="BCU58" s="38"/>
      <c r="BCV58" s="38"/>
      <c r="BCW58" s="38"/>
      <c r="BCX58" s="38"/>
      <c r="BCY58" s="38"/>
      <c r="BCZ58" s="38"/>
      <c r="BDA58" s="37"/>
      <c r="BDB58" s="25"/>
      <c r="BDC58" s="35"/>
      <c r="BDD58" s="35"/>
      <c r="BDE58" s="35"/>
      <c r="BDF58" s="36"/>
      <c r="BDG58" s="36"/>
      <c r="BDH58" s="36"/>
      <c r="BDI58" s="36"/>
      <c r="BDJ58" s="36"/>
      <c r="BDK58" s="36"/>
      <c r="BDL58" s="37"/>
      <c r="BDM58" s="38"/>
      <c r="BDN58" s="38"/>
      <c r="BDO58" s="204"/>
      <c r="BDP58" s="37"/>
      <c r="BDQ58" s="38"/>
      <c r="BDR58" s="37"/>
      <c r="BDS58" s="37"/>
      <c r="BDT58" s="38"/>
      <c r="BDU58" s="38"/>
      <c r="BDV58" s="38"/>
      <c r="BDW58" s="38"/>
      <c r="BDX58" s="38"/>
      <c r="BDY58" s="38"/>
      <c r="BDZ58" s="38"/>
      <c r="BEA58" s="38"/>
      <c r="BEB58" s="38"/>
      <c r="BEC58" s="38"/>
      <c r="BED58" s="38"/>
      <c r="BEE58" s="38"/>
      <c r="BEF58" s="37"/>
      <c r="BEG58" s="25"/>
      <c r="BEH58" s="35"/>
      <c r="BEI58" s="35"/>
      <c r="BEJ58" s="35"/>
      <c r="BEK58" s="36"/>
      <c r="BEL58" s="36"/>
      <c r="BEM58" s="36"/>
      <c r="BEN58" s="36"/>
      <c r="BEO58" s="36"/>
      <c r="BEP58" s="36"/>
      <c r="BEQ58" s="37"/>
      <c r="BER58" s="38"/>
      <c r="BES58" s="38"/>
      <c r="BET58" s="204"/>
      <c r="BEU58" s="37"/>
      <c r="BEV58" s="38"/>
      <c r="BEW58" s="37"/>
      <c r="BEX58" s="37"/>
      <c r="BEY58" s="38"/>
      <c r="BEZ58" s="38"/>
      <c r="BFA58" s="38"/>
      <c r="BFB58" s="38"/>
      <c r="BFC58" s="38"/>
      <c r="BFD58" s="38"/>
      <c r="BFE58" s="38"/>
      <c r="BFF58" s="38"/>
      <c r="BFG58" s="38"/>
      <c r="BFH58" s="38"/>
      <c r="BFI58" s="38"/>
      <c r="BFJ58" s="38"/>
      <c r="BFK58" s="37"/>
      <c r="BFL58" s="25"/>
      <c r="BFM58" s="35"/>
      <c r="BFN58" s="35"/>
      <c r="BFO58" s="35"/>
      <c r="BFP58" s="36"/>
      <c r="BFQ58" s="36"/>
      <c r="BFR58" s="36"/>
      <c r="BFS58" s="36"/>
      <c r="BFT58" s="36"/>
      <c r="BFU58" s="36"/>
      <c r="BFV58" s="37"/>
      <c r="BFW58" s="38"/>
      <c r="BFX58" s="38"/>
      <c r="BFY58" s="204"/>
      <c r="BFZ58" s="37"/>
      <c r="BGA58" s="38"/>
      <c r="BGB58" s="37"/>
      <c r="BGC58" s="37"/>
      <c r="BGD58" s="38"/>
      <c r="BGE58" s="38"/>
      <c r="BGF58" s="38"/>
      <c r="BGG58" s="38"/>
      <c r="BGH58" s="38"/>
      <c r="BGI58" s="38"/>
      <c r="BGJ58" s="38"/>
      <c r="BGK58" s="38"/>
      <c r="BGL58" s="38"/>
      <c r="BGM58" s="38"/>
      <c r="BGN58" s="38"/>
      <c r="BGO58" s="38"/>
      <c r="BGP58" s="37"/>
      <c r="BGQ58" s="25"/>
      <c r="BGR58" s="35"/>
      <c r="BGS58" s="35"/>
      <c r="BGT58" s="35"/>
      <c r="BGU58" s="36"/>
      <c r="BGV58" s="36"/>
      <c r="BGW58" s="36"/>
      <c r="BGX58" s="36"/>
      <c r="BGY58" s="36"/>
      <c r="BGZ58" s="36"/>
      <c r="BHA58" s="37"/>
      <c r="BHB58" s="38"/>
      <c r="BHC58" s="38"/>
      <c r="BHD58" s="204"/>
      <c r="BHE58" s="37"/>
      <c r="BHF58" s="38"/>
      <c r="BHG58" s="37"/>
      <c r="BHH58" s="37"/>
      <c r="BHI58" s="38"/>
      <c r="BHJ58" s="38"/>
      <c r="BHK58" s="38"/>
      <c r="BHL58" s="38"/>
      <c r="BHM58" s="38"/>
      <c r="BHN58" s="38"/>
      <c r="BHO58" s="38"/>
      <c r="BHP58" s="38"/>
      <c r="BHQ58" s="38"/>
      <c r="BHR58" s="38"/>
      <c r="BHS58" s="38"/>
      <c r="BHT58" s="38"/>
      <c r="BHU58" s="37"/>
      <c r="BHV58" s="25"/>
      <c r="BHW58" s="35"/>
      <c r="BHX58" s="35"/>
      <c r="BHY58" s="35"/>
      <c r="BHZ58" s="36"/>
      <c r="BIA58" s="36"/>
      <c r="BIB58" s="36"/>
      <c r="BIC58" s="36"/>
      <c r="BID58" s="36"/>
      <c r="BIE58" s="36"/>
      <c r="BIF58" s="37"/>
      <c r="BIG58" s="38"/>
      <c r="BIH58" s="38"/>
      <c r="BII58" s="204"/>
      <c r="BIJ58" s="37"/>
      <c r="BIK58" s="38"/>
      <c r="BIL58" s="37"/>
      <c r="BIM58" s="37"/>
      <c r="BIN58" s="38"/>
      <c r="BIO58" s="38"/>
      <c r="BIP58" s="38"/>
      <c r="BIQ58" s="38"/>
      <c r="BIR58" s="38"/>
      <c r="BIS58" s="38"/>
      <c r="BIT58" s="38"/>
      <c r="BIU58" s="38"/>
      <c r="BIV58" s="38"/>
      <c r="BIW58" s="38"/>
      <c r="BIX58" s="38"/>
      <c r="BIY58" s="38"/>
      <c r="BIZ58" s="37"/>
      <c r="BJA58" s="25"/>
      <c r="BJB58" s="35"/>
      <c r="BJC58" s="35"/>
      <c r="BJD58" s="35"/>
      <c r="BJE58" s="36"/>
      <c r="BJF58" s="36"/>
      <c r="BJG58" s="36"/>
      <c r="BJH58" s="36"/>
      <c r="BJI58" s="36"/>
      <c r="BJJ58" s="36"/>
      <c r="BJK58" s="37"/>
      <c r="BJL58" s="38"/>
      <c r="BJM58" s="38"/>
      <c r="BJN58" s="204"/>
      <c r="BJO58" s="37"/>
      <c r="BJP58" s="38"/>
      <c r="BJQ58" s="37"/>
      <c r="BJR58" s="37"/>
      <c r="BJS58" s="38"/>
      <c r="BJT58" s="38"/>
      <c r="BJU58" s="38"/>
      <c r="BJV58" s="38"/>
      <c r="BJW58" s="38"/>
      <c r="BJX58" s="38"/>
      <c r="BJY58" s="38"/>
      <c r="BJZ58" s="38"/>
      <c r="BKA58" s="38"/>
      <c r="BKB58" s="38"/>
      <c r="BKC58" s="38"/>
      <c r="BKD58" s="38"/>
      <c r="BKE58" s="37"/>
      <c r="BKF58" s="25"/>
      <c r="BKG58" s="35"/>
      <c r="BKH58" s="35"/>
      <c r="BKI58" s="35"/>
      <c r="BKJ58" s="36"/>
      <c r="BKK58" s="36"/>
      <c r="BKL58" s="36"/>
      <c r="BKM58" s="36"/>
      <c r="BKN58" s="36"/>
      <c r="BKO58" s="36"/>
      <c r="BKP58" s="37"/>
      <c r="BKQ58" s="38"/>
      <c r="BKR58" s="38"/>
      <c r="BKS58" s="204"/>
      <c r="BKT58" s="37"/>
      <c r="BKU58" s="38"/>
      <c r="BKV58" s="37"/>
      <c r="BKW58" s="37"/>
      <c r="BKX58" s="38"/>
      <c r="BKY58" s="38"/>
      <c r="BKZ58" s="38"/>
      <c r="BLA58" s="38"/>
      <c r="BLB58" s="38"/>
      <c r="BLC58" s="38"/>
      <c r="BLD58" s="38"/>
      <c r="BLE58" s="38"/>
      <c r="BLF58" s="38"/>
      <c r="BLG58" s="38"/>
      <c r="BLH58" s="38"/>
      <c r="BLI58" s="38"/>
      <c r="BLJ58" s="37"/>
      <c r="BLK58" s="25"/>
      <c r="BLL58" s="35"/>
      <c r="BLM58" s="35"/>
      <c r="BLN58" s="35"/>
      <c r="BLO58" s="36"/>
      <c r="BLP58" s="36"/>
      <c r="BLQ58" s="36"/>
      <c r="BLR58" s="36"/>
      <c r="BLS58" s="36"/>
      <c r="BLT58" s="36"/>
      <c r="BLU58" s="37"/>
      <c r="BLV58" s="38"/>
      <c r="BLW58" s="38"/>
      <c r="BLX58" s="204"/>
      <c r="BLY58" s="37"/>
      <c r="BLZ58" s="38"/>
      <c r="BMA58" s="37"/>
      <c r="BMB58" s="37"/>
      <c r="BMC58" s="38"/>
      <c r="BMD58" s="38"/>
      <c r="BME58" s="38"/>
      <c r="BMF58" s="38"/>
      <c r="BMG58" s="38"/>
      <c r="BMH58" s="38"/>
      <c r="BMI58" s="38"/>
      <c r="BMJ58" s="38"/>
      <c r="BMK58" s="38"/>
      <c r="BML58" s="38"/>
      <c r="BMM58" s="38"/>
      <c r="BMN58" s="38"/>
      <c r="BMO58" s="37"/>
      <c r="BMP58" s="25"/>
      <c r="BMQ58" s="35"/>
      <c r="BMR58" s="35"/>
      <c r="BMS58" s="35"/>
      <c r="BMT58" s="36"/>
      <c r="BMU58" s="36"/>
      <c r="BMV58" s="36"/>
      <c r="BMW58" s="36"/>
      <c r="BMX58" s="36"/>
      <c r="BMY58" s="36"/>
      <c r="BMZ58" s="37"/>
      <c r="BNA58" s="38"/>
      <c r="BNB58" s="38"/>
      <c r="BNC58" s="204"/>
      <c r="BND58" s="37"/>
      <c r="BNE58" s="38"/>
      <c r="BNF58" s="37"/>
      <c r="BNG58" s="37"/>
      <c r="BNH58" s="38"/>
      <c r="BNI58" s="38"/>
      <c r="BNJ58" s="38"/>
      <c r="BNK58" s="38"/>
      <c r="BNL58" s="38"/>
      <c r="BNM58" s="38"/>
      <c r="BNN58" s="38"/>
      <c r="BNO58" s="38"/>
      <c r="BNP58" s="38"/>
      <c r="BNQ58" s="38"/>
      <c r="BNR58" s="38"/>
      <c r="BNS58" s="38"/>
      <c r="BNT58" s="37"/>
      <c r="BNU58" s="25"/>
      <c r="BNV58" s="35"/>
      <c r="BNW58" s="35"/>
      <c r="BNX58" s="35"/>
      <c r="BNY58" s="36"/>
      <c r="BNZ58" s="36"/>
      <c r="BOA58" s="36"/>
      <c r="BOB58" s="36"/>
      <c r="BOC58" s="36"/>
      <c r="BOD58" s="36"/>
      <c r="BOE58" s="37"/>
      <c r="BOF58" s="38"/>
      <c r="BOG58" s="38"/>
      <c r="BOH58" s="204"/>
      <c r="BOI58" s="37"/>
      <c r="BOJ58" s="38"/>
      <c r="BOK58" s="37"/>
      <c r="BOL58" s="37"/>
      <c r="BOM58" s="38"/>
      <c r="BON58" s="38"/>
      <c r="BOO58" s="38"/>
      <c r="BOP58" s="38"/>
      <c r="BOQ58" s="38"/>
      <c r="BOR58" s="38"/>
      <c r="BOS58" s="38"/>
      <c r="BOT58" s="38"/>
      <c r="BOU58" s="38"/>
      <c r="BOV58" s="38"/>
      <c r="BOW58" s="38"/>
      <c r="BOX58" s="38"/>
      <c r="BOY58" s="37"/>
      <c r="BOZ58" s="25"/>
      <c r="BPA58" s="35"/>
      <c r="BPB58" s="35"/>
      <c r="BPC58" s="35"/>
      <c r="BPD58" s="36"/>
      <c r="BPE58" s="36"/>
      <c r="BPF58" s="36"/>
      <c r="BPG58" s="36"/>
      <c r="BPH58" s="36"/>
      <c r="BPI58" s="36"/>
      <c r="BPJ58" s="37"/>
      <c r="BPK58" s="38"/>
      <c r="BPL58" s="38"/>
      <c r="BPM58" s="204"/>
      <c r="BPN58" s="37"/>
      <c r="BPO58" s="38"/>
      <c r="BPP58" s="37"/>
      <c r="BPQ58" s="37"/>
      <c r="BPR58" s="38"/>
      <c r="BPS58" s="38"/>
      <c r="BPT58" s="38"/>
      <c r="BPU58" s="38"/>
      <c r="BPV58" s="38"/>
      <c r="BPW58" s="38"/>
      <c r="BPX58" s="38"/>
      <c r="BPY58" s="38"/>
      <c r="BPZ58" s="38"/>
      <c r="BQA58" s="38"/>
      <c r="BQB58" s="38"/>
      <c r="BQC58" s="38"/>
      <c r="BQD58" s="37"/>
      <c r="BQE58" s="25"/>
      <c r="BQF58" s="35"/>
      <c r="BQG58" s="35"/>
      <c r="BQH58" s="35"/>
      <c r="BQI58" s="36"/>
      <c r="BQJ58" s="36"/>
      <c r="BQK58" s="36"/>
      <c r="BQL58" s="36"/>
      <c r="BQM58" s="36"/>
      <c r="BQN58" s="36"/>
      <c r="BQO58" s="37"/>
      <c r="BQP58" s="38"/>
      <c r="BQQ58" s="38"/>
      <c r="BQR58" s="204"/>
      <c r="BQS58" s="37"/>
      <c r="BQT58" s="38"/>
      <c r="BQU58" s="37"/>
      <c r="BQV58" s="37"/>
      <c r="BQW58" s="38"/>
      <c r="BQX58" s="38"/>
      <c r="BQY58" s="38"/>
      <c r="BQZ58" s="38"/>
      <c r="BRA58" s="38"/>
      <c r="BRB58" s="38"/>
      <c r="BRC58" s="38"/>
      <c r="BRD58" s="38"/>
      <c r="BRE58" s="38"/>
      <c r="BRF58" s="38"/>
      <c r="BRG58" s="38"/>
      <c r="BRH58" s="38"/>
      <c r="BRI58" s="37"/>
      <c r="BRJ58" s="25"/>
      <c r="BRK58" s="35"/>
      <c r="BRL58" s="35"/>
      <c r="BRM58" s="35"/>
      <c r="BRN58" s="36"/>
      <c r="BRO58" s="36"/>
      <c r="BRP58" s="36"/>
      <c r="BRQ58" s="36"/>
      <c r="BRR58" s="36"/>
      <c r="BRS58" s="36"/>
      <c r="BRT58" s="37"/>
      <c r="BRU58" s="38"/>
      <c r="BRV58" s="38"/>
      <c r="BRW58" s="204"/>
      <c r="BRX58" s="37"/>
      <c r="BRY58" s="38"/>
      <c r="BRZ58" s="37"/>
      <c r="BSA58" s="37"/>
      <c r="BSB58" s="38"/>
      <c r="BSC58" s="38"/>
      <c r="BSD58" s="38"/>
      <c r="BSE58" s="38"/>
      <c r="BSF58" s="38"/>
      <c r="BSG58" s="38"/>
      <c r="BSH58" s="38"/>
      <c r="BSI58" s="38"/>
      <c r="BSJ58" s="38"/>
      <c r="BSK58" s="38"/>
      <c r="BSL58" s="38"/>
      <c r="BSM58" s="38"/>
      <c r="BSN58" s="37"/>
      <c r="BSO58" s="25"/>
      <c r="BSP58" s="35"/>
      <c r="BSQ58" s="35"/>
      <c r="BSR58" s="35"/>
      <c r="BSS58" s="36"/>
      <c r="BST58" s="36"/>
      <c r="BSU58" s="36"/>
      <c r="BSV58" s="36"/>
      <c r="BSW58" s="36"/>
      <c r="BSX58" s="36"/>
      <c r="BSY58" s="37"/>
      <c r="BSZ58" s="38"/>
      <c r="BTA58" s="38"/>
      <c r="BTB58" s="204"/>
      <c r="BTC58" s="37"/>
      <c r="BTD58" s="38"/>
      <c r="BTE58" s="37"/>
      <c r="BTF58" s="37"/>
      <c r="BTG58" s="38"/>
      <c r="BTH58" s="38"/>
      <c r="BTI58" s="38"/>
      <c r="BTJ58" s="38"/>
      <c r="BTK58" s="38"/>
      <c r="BTL58" s="38"/>
      <c r="BTM58" s="38"/>
      <c r="BTN58" s="38"/>
      <c r="BTO58" s="38"/>
      <c r="BTP58" s="38"/>
      <c r="BTQ58" s="38"/>
      <c r="BTR58" s="38"/>
      <c r="BTS58" s="37"/>
      <c r="BTT58" s="25"/>
      <c r="BTU58" s="35"/>
      <c r="BTV58" s="35"/>
      <c r="BTW58" s="35"/>
      <c r="BTX58" s="36"/>
      <c r="BTY58" s="36"/>
      <c r="BTZ58" s="36"/>
      <c r="BUA58" s="36"/>
      <c r="BUB58" s="36"/>
      <c r="BUC58" s="36"/>
      <c r="BUD58" s="37"/>
      <c r="BUE58" s="38"/>
      <c r="BUF58" s="38"/>
      <c r="BUG58" s="204"/>
      <c r="BUH58" s="37"/>
      <c r="BUI58" s="38"/>
      <c r="BUJ58" s="37"/>
      <c r="BUK58" s="37"/>
      <c r="BUL58" s="38"/>
      <c r="BUM58" s="38"/>
      <c r="BUN58" s="38"/>
      <c r="BUO58" s="38"/>
      <c r="BUP58" s="38"/>
      <c r="BUQ58" s="38"/>
      <c r="BUR58" s="38"/>
      <c r="BUS58" s="38"/>
      <c r="BUT58" s="38"/>
      <c r="BUU58" s="38"/>
      <c r="BUV58" s="38"/>
      <c r="BUW58" s="38"/>
      <c r="BUX58" s="37"/>
      <c r="BUY58" s="25"/>
      <c r="BUZ58" s="35"/>
      <c r="BVA58" s="35"/>
      <c r="BVB58" s="35"/>
      <c r="BVC58" s="36"/>
      <c r="BVD58" s="36"/>
      <c r="BVE58" s="36"/>
      <c r="BVF58" s="36"/>
      <c r="BVG58" s="36"/>
      <c r="BVH58" s="36"/>
      <c r="BVI58" s="37"/>
      <c r="BVJ58" s="38"/>
      <c r="BVK58" s="38"/>
      <c r="BVL58" s="204"/>
      <c r="BVM58" s="37"/>
      <c r="BVN58" s="38"/>
      <c r="BVO58" s="37"/>
      <c r="BVP58" s="37"/>
      <c r="BVQ58" s="38"/>
      <c r="BVR58" s="38"/>
      <c r="BVS58" s="38"/>
      <c r="BVT58" s="38"/>
      <c r="BVU58" s="38"/>
      <c r="BVV58" s="38"/>
      <c r="BVW58" s="38"/>
      <c r="BVX58" s="38"/>
      <c r="BVY58" s="38"/>
      <c r="BVZ58" s="38"/>
      <c r="BWA58" s="38"/>
      <c r="BWB58" s="38"/>
      <c r="BWC58" s="37"/>
      <c r="BWD58" s="25"/>
      <c r="BWE58" s="35"/>
      <c r="BWF58" s="35"/>
      <c r="BWG58" s="35"/>
      <c r="BWH58" s="36"/>
      <c r="BWI58" s="36"/>
      <c r="BWJ58" s="36"/>
      <c r="BWK58" s="36"/>
      <c r="BWL58" s="36"/>
      <c r="BWM58" s="36"/>
      <c r="BWN58" s="37"/>
      <c r="BWO58" s="38"/>
      <c r="BWP58" s="38"/>
      <c r="BWQ58" s="204"/>
      <c r="BWR58" s="37"/>
      <c r="BWS58" s="38"/>
      <c r="BWT58" s="37"/>
      <c r="BWU58" s="37"/>
      <c r="BWV58" s="38"/>
      <c r="BWW58" s="38"/>
      <c r="BWX58" s="38"/>
      <c r="BWY58" s="38"/>
      <c r="BWZ58" s="38"/>
      <c r="BXA58" s="38"/>
      <c r="BXB58" s="38"/>
      <c r="BXC58" s="38"/>
      <c r="BXD58" s="38"/>
      <c r="BXE58" s="38"/>
      <c r="BXF58" s="38"/>
      <c r="BXG58" s="38"/>
      <c r="BXH58" s="37"/>
      <c r="BXI58" s="25"/>
      <c r="BXJ58" s="35"/>
      <c r="BXK58" s="35"/>
      <c r="BXL58" s="35"/>
      <c r="BXM58" s="36"/>
      <c r="BXN58" s="36"/>
      <c r="BXO58" s="36"/>
      <c r="BXP58" s="36"/>
      <c r="BXQ58" s="36"/>
      <c r="BXR58" s="36"/>
      <c r="BXS58" s="37"/>
      <c r="BXT58" s="38"/>
      <c r="BXU58" s="38"/>
      <c r="BXV58" s="204"/>
      <c r="BXW58" s="37"/>
      <c r="BXX58" s="38"/>
      <c r="BXY58" s="37"/>
      <c r="BXZ58" s="37"/>
      <c r="BYA58" s="38"/>
      <c r="BYB58" s="38"/>
      <c r="BYC58" s="38"/>
      <c r="BYD58" s="38"/>
      <c r="BYE58" s="38"/>
      <c r="BYF58" s="38"/>
      <c r="BYG58" s="38"/>
      <c r="BYH58" s="38"/>
      <c r="BYI58" s="38"/>
      <c r="BYJ58" s="38"/>
      <c r="BYK58" s="38"/>
      <c r="BYL58" s="38"/>
      <c r="BYM58" s="37"/>
      <c r="BYN58" s="25"/>
      <c r="BYO58" s="35"/>
      <c r="BYP58" s="35"/>
      <c r="BYQ58" s="35"/>
      <c r="BYR58" s="36"/>
      <c r="BYS58" s="36"/>
      <c r="BYT58" s="36"/>
      <c r="BYU58" s="36"/>
      <c r="BYV58" s="36"/>
      <c r="BYW58" s="36"/>
      <c r="BYX58" s="37"/>
      <c r="BYY58" s="38"/>
      <c r="BYZ58" s="38"/>
      <c r="BZA58" s="204"/>
      <c r="BZB58" s="37"/>
      <c r="BZC58" s="38"/>
      <c r="BZD58" s="37"/>
      <c r="BZE58" s="37"/>
      <c r="BZF58" s="38"/>
      <c r="BZG58" s="38"/>
      <c r="BZH58" s="38"/>
      <c r="BZI58" s="38"/>
      <c r="BZJ58" s="38"/>
      <c r="BZK58" s="38"/>
      <c r="BZL58" s="38"/>
      <c r="BZM58" s="38"/>
      <c r="BZN58" s="38"/>
      <c r="BZO58" s="38"/>
      <c r="BZP58" s="38"/>
      <c r="BZQ58" s="38"/>
      <c r="BZR58" s="37"/>
      <c r="BZS58" s="25"/>
      <c r="BZT58" s="35"/>
      <c r="BZU58" s="35"/>
      <c r="BZV58" s="35"/>
      <c r="BZW58" s="36"/>
      <c r="BZX58" s="36"/>
      <c r="BZY58" s="36"/>
      <c r="BZZ58" s="36"/>
      <c r="CAA58" s="36"/>
      <c r="CAB58" s="36"/>
      <c r="CAC58" s="37"/>
      <c r="CAD58" s="38"/>
      <c r="CAE58" s="38"/>
      <c r="CAF58" s="204"/>
      <c r="CAG58" s="37"/>
      <c r="CAH58" s="38"/>
      <c r="CAI58" s="37"/>
      <c r="CAJ58" s="37"/>
      <c r="CAK58" s="38"/>
      <c r="CAL58" s="38"/>
      <c r="CAM58" s="38"/>
      <c r="CAN58" s="38"/>
      <c r="CAO58" s="38"/>
      <c r="CAP58" s="38"/>
      <c r="CAQ58" s="38"/>
      <c r="CAR58" s="38"/>
      <c r="CAS58" s="38"/>
      <c r="CAT58" s="38"/>
      <c r="CAU58" s="38"/>
      <c r="CAV58" s="38"/>
      <c r="CAW58" s="37"/>
      <c r="CAX58" s="25"/>
      <c r="CAY58" s="35"/>
      <c r="CAZ58" s="35"/>
      <c r="CBA58" s="35"/>
      <c r="CBB58" s="36"/>
      <c r="CBC58" s="36"/>
      <c r="CBD58" s="36"/>
      <c r="CBE58" s="36"/>
      <c r="CBF58" s="36"/>
      <c r="CBG58" s="36"/>
      <c r="CBH58" s="37"/>
      <c r="CBI58" s="38"/>
      <c r="CBJ58" s="38"/>
      <c r="CBK58" s="204"/>
      <c r="CBL58" s="37"/>
      <c r="CBM58" s="38"/>
      <c r="CBN58" s="37"/>
      <c r="CBO58" s="37"/>
      <c r="CBP58" s="38"/>
      <c r="CBQ58" s="38"/>
      <c r="CBR58" s="38"/>
      <c r="CBS58" s="38"/>
      <c r="CBT58" s="38"/>
      <c r="CBU58" s="38"/>
      <c r="CBV58" s="38"/>
      <c r="CBW58" s="38"/>
      <c r="CBX58" s="38"/>
      <c r="CBY58" s="38"/>
      <c r="CBZ58" s="38"/>
      <c r="CCA58" s="38"/>
      <c r="CCB58" s="37"/>
      <c r="CCC58" s="25"/>
      <c r="CCD58" s="35"/>
      <c r="CCE58" s="35"/>
      <c r="CCF58" s="35"/>
      <c r="CCG58" s="36"/>
      <c r="CCH58" s="36"/>
      <c r="CCI58" s="36"/>
      <c r="CCJ58" s="36"/>
      <c r="CCK58" s="36"/>
      <c r="CCL58" s="36"/>
      <c r="CCM58" s="37"/>
      <c r="CCN58" s="38"/>
      <c r="CCO58" s="38"/>
      <c r="CCP58" s="204"/>
      <c r="CCQ58" s="37"/>
      <c r="CCR58" s="38"/>
      <c r="CCS58" s="37"/>
      <c r="CCT58" s="37"/>
      <c r="CCU58" s="38"/>
      <c r="CCV58" s="38"/>
      <c r="CCW58" s="38"/>
      <c r="CCX58" s="38"/>
      <c r="CCY58" s="38"/>
      <c r="CCZ58" s="38"/>
      <c r="CDA58" s="38"/>
      <c r="CDB58" s="38"/>
      <c r="CDC58" s="38"/>
      <c r="CDD58" s="38"/>
      <c r="CDE58" s="38"/>
      <c r="CDF58" s="38"/>
      <c r="CDG58" s="37"/>
      <c r="CDH58" s="25"/>
      <c r="CDI58" s="35"/>
      <c r="CDJ58" s="35"/>
      <c r="CDK58" s="35"/>
      <c r="CDL58" s="36"/>
      <c r="CDM58" s="36"/>
      <c r="CDN58" s="36"/>
      <c r="CDO58" s="36"/>
      <c r="CDP58" s="36"/>
      <c r="CDQ58" s="36"/>
      <c r="CDR58" s="37"/>
      <c r="CDS58" s="38"/>
      <c r="CDT58" s="38"/>
      <c r="CDU58" s="204"/>
      <c r="CDV58" s="37"/>
      <c r="CDW58" s="38"/>
      <c r="CDX58" s="37"/>
      <c r="CDY58" s="37"/>
      <c r="CDZ58" s="38"/>
      <c r="CEA58" s="38"/>
      <c r="CEB58" s="38"/>
      <c r="CEC58" s="38"/>
      <c r="CED58" s="38"/>
      <c r="CEE58" s="38"/>
      <c r="CEF58" s="38"/>
      <c r="CEG58" s="38"/>
      <c r="CEH58" s="38"/>
      <c r="CEI58" s="38"/>
      <c r="CEJ58" s="38"/>
      <c r="CEK58" s="38"/>
      <c r="CEL58" s="37"/>
      <c r="CEM58" s="25"/>
      <c r="CEN58" s="35"/>
      <c r="CEO58" s="35"/>
      <c r="CEP58" s="35"/>
      <c r="CEQ58" s="36"/>
      <c r="CER58" s="36"/>
      <c r="CES58" s="36"/>
      <c r="CET58" s="36"/>
      <c r="CEU58" s="36"/>
      <c r="CEV58" s="36"/>
      <c r="CEW58" s="37"/>
      <c r="CEX58" s="38"/>
      <c r="CEY58" s="38"/>
      <c r="CEZ58" s="204"/>
      <c r="CFA58" s="37"/>
      <c r="CFB58" s="38"/>
      <c r="CFC58" s="37"/>
      <c r="CFD58" s="37"/>
      <c r="CFE58" s="38"/>
      <c r="CFF58" s="38"/>
      <c r="CFG58" s="38"/>
      <c r="CFH58" s="38"/>
      <c r="CFI58" s="38"/>
      <c r="CFJ58" s="38"/>
      <c r="CFK58" s="38"/>
      <c r="CFL58" s="38"/>
      <c r="CFM58" s="38"/>
      <c r="CFN58" s="38"/>
      <c r="CFO58" s="38"/>
      <c r="CFP58" s="38"/>
      <c r="CFQ58" s="37"/>
      <c r="CFR58" s="25"/>
      <c r="CFS58" s="35"/>
      <c r="CFT58" s="35"/>
      <c r="CFU58" s="35"/>
      <c r="CFV58" s="36"/>
      <c r="CFW58" s="36"/>
      <c r="CFX58" s="36"/>
      <c r="CFY58" s="36"/>
      <c r="CFZ58" s="36"/>
      <c r="CGA58" s="36"/>
      <c r="CGB58" s="37"/>
      <c r="CGC58" s="38"/>
      <c r="CGD58" s="38"/>
      <c r="CGE58" s="204"/>
      <c r="CGF58" s="37"/>
      <c r="CGG58" s="38"/>
      <c r="CGH58" s="37"/>
      <c r="CGI58" s="37"/>
      <c r="CGJ58" s="38"/>
      <c r="CGK58" s="38"/>
      <c r="CGL58" s="38"/>
      <c r="CGM58" s="38"/>
      <c r="CGN58" s="38"/>
      <c r="CGO58" s="38"/>
      <c r="CGP58" s="38"/>
      <c r="CGQ58" s="38"/>
      <c r="CGR58" s="38"/>
      <c r="CGS58" s="38"/>
      <c r="CGT58" s="38"/>
      <c r="CGU58" s="38"/>
      <c r="CGV58" s="37"/>
      <c r="CGW58" s="25"/>
      <c r="CGX58" s="35"/>
      <c r="CGY58" s="35"/>
      <c r="CGZ58" s="35"/>
      <c r="CHA58" s="36"/>
      <c r="CHB58" s="36"/>
      <c r="CHC58" s="36"/>
      <c r="CHD58" s="36"/>
      <c r="CHE58" s="36"/>
      <c r="CHF58" s="36"/>
      <c r="CHG58" s="37"/>
      <c r="CHH58" s="38"/>
      <c r="CHI58" s="38"/>
      <c r="CHJ58" s="204"/>
      <c r="CHK58" s="37"/>
      <c r="CHL58" s="38"/>
      <c r="CHM58" s="37"/>
      <c r="CHN58" s="37"/>
      <c r="CHO58" s="38"/>
      <c r="CHP58" s="38"/>
      <c r="CHQ58" s="38"/>
      <c r="CHR58" s="38"/>
      <c r="CHS58" s="38"/>
      <c r="CHT58" s="38"/>
      <c r="CHU58" s="38"/>
      <c r="CHV58" s="38"/>
      <c r="CHW58" s="38"/>
      <c r="CHX58" s="38"/>
      <c r="CHY58" s="38"/>
      <c r="CHZ58" s="38"/>
      <c r="CIA58" s="37"/>
      <c r="CIB58" s="25"/>
      <c r="CIC58" s="35"/>
      <c r="CID58" s="35"/>
      <c r="CIE58" s="35"/>
      <c r="CIF58" s="36"/>
      <c r="CIG58" s="36"/>
      <c r="CIH58" s="36"/>
      <c r="CII58" s="36"/>
      <c r="CIJ58" s="36"/>
      <c r="CIK58" s="36"/>
      <c r="CIL58" s="37"/>
      <c r="CIM58" s="38"/>
      <c r="CIN58" s="38"/>
      <c r="CIO58" s="204"/>
      <c r="CIP58" s="37"/>
      <c r="CIQ58" s="38"/>
      <c r="CIR58" s="37"/>
      <c r="CIS58" s="37"/>
      <c r="CIT58" s="38"/>
      <c r="CIU58" s="38"/>
      <c r="CIV58" s="38"/>
      <c r="CIW58" s="38"/>
      <c r="CIX58" s="38"/>
      <c r="CIY58" s="38"/>
      <c r="CIZ58" s="38"/>
      <c r="CJA58" s="38"/>
      <c r="CJB58" s="38"/>
      <c r="CJC58" s="38"/>
      <c r="CJD58" s="38"/>
      <c r="CJE58" s="38"/>
      <c r="CJF58" s="37"/>
      <c r="CJG58" s="25"/>
      <c r="CJH58" s="35"/>
      <c r="CJI58" s="35"/>
      <c r="CJJ58" s="35"/>
      <c r="CJK58" s="36"/>
      <c r="CJL58" s="36"/>
      <c r="CJM58" s="36"/>
      <c r="CJN58" s="36"/>
      <c r="CJO58" s="36"/>
      <c r="CJP58" s="36"/>
      <c r="CJQ58" s="37"/>
      <c r="CJR58" s="38"/>
      <c r="CJS58" s="38"/>
      <c r="CJT58" s="204"/>
      <c r="CJU58" s="37"/>
      <c r="CJV58" s="38"/>
      <c r="CJW58" s="37"/>
      <c r="CJX58" s="37"/>
      <c r="CJY58" s="38"/>
      <c r="CJZ58" s="38"/>
      <c r="CKA58" s="38"/>
      <c r="CKB58" s="38"/>
      <c r="CKC58" s="38"/>
      <c r="CKD58" s="38"/>
      <c r="CKE58" s="38"/>
      <c r="CKF58" s="38"/>
      <c r="CKG58" s="38"/>
      <c r="CKH58" s="38"/>
      <c r="CKI58" s="38"/>
      <c r="CKJ58" s="38"/>
      <c r="CKK58" s="37"/>
      <c r="CKL58" s="25"/>
      <c r="CKM58" s="35"/>
      <c r="CKN58" s="35"/>
      <c r="CKO58" s="35"/>
      <c r="CKP58" s="36"/>
      <c r="CKQ58" s="36"/>
      <c r="CKR58" s="36"/>
      <c r="CKS58" s="36"/>
      <c r="CKT58" s="36"/>
      <c r="CKU58" s="36"/>
      <c r="CKV58" s="37"/>
      <c r="CKW58" s="38"/>
      <c r="CKX58" s="38"/>
      <c r="CKY58" s="204"/>
      <c r="CKZ58" s="37"/>
      <c r="CLA58" s="38"/>
      <c r="CLB58" s="37"/>
      <c r="CLC58" s="37"/>
      <c r="CLD58" s="38"/>
      <c r="CLE58" s="38"/>
      <c r="CLF58" s="38"/>
      <c r="CLG58" s="38"/>
      <c r="CLH58" s="38"/>
      <c r="CLI58" s="38"/>
      <c r="CLJ58" s="38"/>
      <c r="CLK58" s="38"/>
      <c r="CLL58" s="38"/>
      <c r="CLM58" s="38"/>
      <c r="CLN58" s="38"/>
      <c r="CLO58" s="38"/>
      <c r="CLP58" s="37"/>
      <c r="CLQ58" s="25"/>
      <c r="CLR58" s="35"/>
      <c r="CLS58" s="35"/>
      <c r="CLT58" s="35"/>
      <c r="CLU58" s="36"/>
      <c r="CLV58" s="36"/>
      <c r="CLW58" s="36"/>
      <c r="CLX58" s="36"/>
      <c r="CLY58" s="36"/>
      <c r="CLZ58" s="36"/>
      <c r="CMA58" s="37"/>
      <c r="CMB58" s="38"/>
      <c r="CMC58" s="38"/>
      <c r="CMD58" s="204"/>
      <c r="CME58" s="37"/>
      <c r="CMF58" s="38"/>
      <c r="CMG58" s="37"/>
      <c r="CMH58" s="37"/>
      <c r="CMI58" s="38"/>
      <c r="CMJ58" s="38"/>
      <c r="CMK58" s="38"/>
      <c r="CML58" s="38"/>
      <c r="CMM58" s="38"/>
      <c r="CMN58" s="38"/>
      <c r="CMO58" s="38"/>
      <c r="CMP58" s="38"/>
      <c r="CMQ58" s="38"/>
      <c r="CMR58" s="38"/>
      <c r="CMS58" s="38"/>
      <c r="CMT58" s="38"/>
      <c r="CMU58" s="37"/>
      <c r="CMV58" s="25"/>
      <c r="CMW58" s="35"/>
      <c r="CMX58" s="35"/>
      <c r="CMY58" s="35"/>
      <c r="CMZ58" s="36"/>
      <c r="CNA58" s="36"/>
      <c r="CNB58" s="36"/>
      <c r="CNC58" s="36"/>
      <c r="CND58" s="36"/>
      <c r="CNE58" s="36"/>
      <c r="CNF58" s="37"/>
      <c r="CNG58" s="38"/>
      <c r="CNH58" s="38"/>
      <c r="CNI58" s="204"/>
      <c r="CNJ58" s="37"/>
      <c r="CNK58" s="38"/>
      <c r="CNL58" s="37"/>
      <c r="CNM58" s="37"/>
      <c r="CNN58" s="38"/>
      <c r="CNO58" s="38"/>
      <c r="CNP58" s="38"/>
      <c r="CNQ58" s="38"/>
      <c r="CNR58" s="38"/>
      <c r="CNS58" s="38"/>
      <c r="CNT58" s="38"/>
      <c r="CNU58" s="38"/>
      <c r="CNV58" s="38"/>
      <c r="CNW58" s="38"/>
      <c r="CNX58" s="38"/>
      <c r="CNY58" s="38"/>
      <c r="CNZ58" s="37"/>
      <c r="COA58" s="25"/>
      <c r="COB58" s="35"/>
      <c r="COC58" s="35"/>
      <c r="COD58" s="35"/>
      <c r="COE58" s="36"/>
      <c r="COF58" s="36"/>
      <c r="COG58" s="36"/>
      <c r="COH58" s="36"/>
      <c r="COI58" s="36"/>
      <c r="COJ58" s="36"/>
      <c r="COK58" s="37"/>
      <c r="COL58" s="38"/>
      <c r="COM58" s="38"/>
      <c r="CON58" s="204"/>
      <c r="COO58" s="37"/>
      <c r="COP58" s="38"/>
      <c r="COQ58" s="37"/>
      <c r="COR58" s="37"/>
      <c r="COS58" s="38"/>
      <c r="COT58" s="38"/>
      <c r="COU58" s="38"/>
      <c r="COV58" s="38"/>
      <c r="COW58" s="38"/>
      <c r="COX58" s="38"/>
      <c r="COY58" s="38"/>
      <c r="COZ58" s="38"/>
      <c r="CPA58" s="38"/>
      <c r="CPB58" s="38"/>
      <c r="CPC58" s="38"/>
      <c r="CPD58" s="38"/>
      <c r="CPE58" s="37"/>
      <c r="CPF58" s="25"/>
      <c r="CPG58" s="35"/>
      <c r="CPH58" s="35"/>
      <c r="CPI58" s="35"/>
      <c r="CPJ58" s="36"/>
      <c r="CPK58" s="36"/>
      <c r="CPL58" s="36"/>
      <c r="CPM58" s="36"/>
      <c r="CPN58" s="36"/>
      <c r="CPO58" s="36"/>
      <c r="CPP58" s="37"/>
      <c r="CPQ58" s="38"/>
      <c r="CPR58" s="38"/>
      <c r="CPS58" s="204"/>
      <c r="CPT58" s="37"/>
      <c r="CPU58" s="38"/>
      <c r="CPV58" s="37"/>
      <c r="CPW58" s="37"/>
      <c r="CPX58" s="38"/>
      <c r="CPY58" s="38"/>
      <c r="CPZ58" s="38"/>
      <c r="CQA58" s="38"/>
      <c r="CQB58" s="38"/>
      <c r="CQC58" s="38"/>
      <c r="CQD58" s="38"/>
      <c r="CQE58" s="38"/>
      <c r="CQF58" s="38"/>
      <c r="CQG58" s="38"/>
      <c r="CQH58" s="38"/>
      <c r="CQI58" s="38"/>
      <c r="CQJ58" s="37"/>
      <c r="CQK58" s="25"/>
      <c r="CQL58" s="35"/>
      <c r="CQM58" s="35"/>
      <c r="CQN58" s="35"/>
      <c r="CQO58" s="36"/>
      <c r="CQP58" s="36"/>
      <c r="CQQ58" s="36"/>
      <c r="CQR58" s="36"/>
      <c r="CQS58" s="36"/>
      <c r="CQT58" s="36"/>
      <c r="CQU58" s="37"/>
      <c r="CQV58" s="38"/>
      <c r="CQW58" s="38"/>
      <c r="CQX58" s="204"/>
      <c r="CQY58" s="37"/>
      <c r="CQZ58" s="38"/>
      <c r="CRA58" s="37"/>
      <c r="CRB58" s="37"/>
      <c r="CRC58" s="38"/>
      <c r="CRD58" s="38"/>
      <c r="CRE58" s="38"/>
      <c r="CRF58" s="38"/>
      <c r="CRG58" s="38"/>
      <c r="CRH58" s="38"/>
      <c r="CRI58" s="38"/>
      <c r="CRJ58" s="38"/>
      <c r="CRK58" s="38"/>
      <c r="CRL58" s="38"/>
      <c r="CRM58" s="38"/>
      <c r="CRN58" s="38"/>
      <c r="CRO58" s="37"/>
      <c r="CRP58" s="25"/>
      <c r="CRQ58" s="35"/>
      <c r="CRR58" s="35"/>
      <c r="CRS58" s="35"/>
      <c r="CRT58" s="36"/>
      <c r="CRU58" s="36"/>
      <c r="CRV58" s="36"/>
      <c r="CRW58" s="36"/>
      <c r="CRX58" s="36"/>
      <c r="CRY58" s="36"/>
      <c r="CRZ58" s="37"/>
      <c r="CSA58" s="38"/>
      <c r="CSB58" s="38"/>
      <c r="CSC58" s="204"/>
      <c r="CSD58" s="37"/>
      <c r="CSE58" s="38"/>
      <c r="CSF58" s="37"/>
      <c r="CSG58" s="37"/>
      <c r="CSH58" s="38"/>
      <c r="CSI58" s="38"/>
      <c r="CSJ58" s="38"/>
      <c r="CSK58" s="38"/>
      <c r="CSL58" s="38"/>
      <c r="CSM58" s="38"/>
      <c r="CSN58" s="38"/>
      <c r="CSO58" s="38"/>
      <c r="CSP58" s="38"/>
      <c r="CSQ58" s="38"/>
      <c r="CSR58" s="38"/>
      <c r="CSS58" s="38"/>
      <c r="CST58" s="37"/>
      <c r="CSU58" s="25"/>
      <c r="CSV58" s="35"/>
      <c r="CSW58" s="35"/>
      <c r="CSX58" s="35"/>
      <c r="CSY58" s="36"/>
      <c r="CSZ58" s="36"/>
      <c r="CTA58" s="36"/>
      <c r="CTB58" s="36"/>
      <c r="CTC58" s="36"/>
      <c r="CTD58" s="36"/>
      <c r="CTE58" s="37"/>
      <c r="CTF58" s="38"/>
      <c r="CTG58" s="38"/>
      <c r="CTH58" s="204"/>
      <c r="CTI58" s="37"/>
      <c r="CTJ58" s="38"/>
      <c r="CTK58" s="37"/>
      <c r="CTL58" s="37"/>
      <c r="CTM58" s="38"/>
      <c r="CTN58" s="38"/>
      <c r="CTO58" s="38"/>
      <c r="CTP58" s="38"/>
      <c r="CTQ58" s="38"/>
      <c r="CTR58" s="38"/>
      <c r="CTS58" s="38"/>
      <c r="CTT58" s="38"/>
      <c r="CTU58" s="38"/>
      <c r="CTV58" s="38"/>
      <c r="CTW58" s="38"/>
      <c r="CTX58" s="38"/>
      <c r="CTY58" s="37"/>
      <c r="CTZ58" s="25"/>
      <c r="CUA58" s="35"/>
      <c r="CUB58" s="35"/>
      <c r="CUC58" s="35"/>
      <c r="CUD58" s="36"/>
      <c r="CUE58" s="36"/>
      <c r="CUF58" s="36"/>
      <c r="CUG58" s="36"/>
      <c r="CUH58" s="36"/>
      <c r="CUI58" s="36"/>
      <c r="CUJ58" s="37"/>
      <c r="CUK58" s="38"/>
      <c r="CUL58" s="38"/>
      <c r="CUM58" s="204"/>
      <c r="CUN58" s="37"/>
      <c r="CUO58" s="38"/>
      <c r="CUP58" s="37"/>
      <c r="CUQ58" s="37"/>
      <c r="CUR58" s="38"/>
      <c r="CUS58" s="38"/>
      <c r="CUT58" s="38"/>
      <c r="CUU58" s="38"/>
      <c r="CUV58" s="38"/>
      <c r="CUW58" s="38"/>
      <c r="CUX58" s="38"/>
      <c r="CUY58" s="38"/>
      <c r="CUZ58" s="38"/>
      <c r="CVA58" s="38"/>
      <c r="CVB58" s="38"/>
      <c r="CVC58" s="38"/>
      <c r="CVD58" s="37"/>
      <c r="CVE58" s="25"/>
      <c r="CVF58" s="35"/>
      <c r="CVG58" s="35"/>
      <c r="CVH58" s="35"/>
      <c r="CVI58" s="36"/>
      <c r="CVJ58" s="36"/>
      <c r="CVK58" s="36"/>
      <c r="CVL58" s="36"/>
      <c r="CVM58" s="36"/>
      <c r="CVN58" s="36"/>
      <c r="CVO58" s="37"/>
      <c r="CVP58" s="38"/>
      <c r="CVQ58" s="38"/>
      <c r="CVR58" s="204"/>
      <c r="CVS58" s="37"/>
      <c r="CVT58" s="38"/>
      <c r="CVU58" s="37"/>
      <c r="CVV58" s="37"/>
      <c r="CVW58" s="38"/>
      <c r="CVX58" s="38"/>
      <c r="CVY58" s="38"/>
      <c r="CVZ58" s="38"/>
      <c r="CWA58" s="38"/>
      <c r="CWB58" s="38"/>
      <c r="CWC58" s="38"/>
      <c r="CWD58" s="38"/>
      <c r="CWE58" s="38"/>
      <c r="CWF58" s="38"/>
      <c r="CWG58" s="38"/>
      <c r="CWH58" s="38"/>
      <c r="CWI58" s="37"/>
      <c r="CWJ58" s="25"/>
      <c r="CWK58" s="35"/>
      <c r="CWL58" s="35"/>
      <c r="CWM58" s="35"/>
      <c r="CWN58" s="36"/>
      <c r="CWO58" s="36"/>
      <c r="CWP58" s="36"/>
      <c r="CWQ58" s="36"/>
      <c r="CWR58" s="36"/>
      <c r="CWS58" s="36"/>
      <c r="CWT58" s="37"/>
      <c r="CWU58" s="38"/>
      <c r="CWV58" s="38"/>
      <c r="CWW58" s="204"/>
      <c r="CWX58" s="37"/>
      <c r="CWY58" s="38"/>
      <c r="CWZ58" s="37"/>
      <c r="CXA58" s="37"/>
      <c r="CXB58" s="38"/>
      <c r="CXC58" s="38"/>
      <c r="CXD58" s="38"/>
      <c r="CXE58" s="38"/>
      <c r="CXF58" s="38"/>
      <c r="CXG58" s="38"/>
      <c r="CXH58" s="38"/>
      <c r="CXI58" s="38"/>
      <c r="CXJ58" s="38"/>
      <c r="CXK58" s="38"/>
      <c r="CXL58" s="38"/>
      <c r="CXM58" s="38"/>
      <c r="CXN58" s="37"/>
      <c r="CXO58" s="25"/>
      <c r="CXP58" s="35"/>
      <c r="CXQ58" s="35"/>
      <c r="CXR58" s="35"/>
      <c r="CXS58" s="36"/>
      <c r="CXT58" s="36"/>
      <c r="CXU58" s="36"/>
      <c r="CXV58" s="36"/>
      <c r="CXW58" s="36"/>
      <c r="CXX58" s="36"/>
      <c r="CXY58" s="37"/>
      <c r="CXZ58" s="38"/>
      <c r="CYA58" s="38"/>
      <c r="CYB58" s="204"/>
      <c r="CYC58" s="37"/>
      <c r="CYD58" s="38"/>
      <c r="CYE58" s="37"/>
      <c r="CYF58" s="37"/>
      <c r="CYG58" s="38"/>
      <c r="CYH58" s="38"/>
      <c r="CYI58" s="38"/>
      <c r="CYJ58" s="38"/>
      <c r="CYK58" s="38"/>
      <c r="CYL58" s="38"/>
      <c r="CYM58" s="38"/>
      <c r="CYN58" s="38"/>
      <c r="CYO58" s="38"/>
      <c r="CYP58" s="38"/>
      <c r="CYQ58" s="38"/>
      <c r="CYR58" s="38"/>
      <c r="CYS58" s="37"/>
      <c r="CYT58" s="25"/>
      <c r="CYU58" s="35"/>
      <c r="CYV58" s="35"/>
      <c r="CYW58" s="35"/>
      <c r="CYX58" s="36"/>
      <c r="CYY58" s="36"/>
      <c r="CYZ58" s="36"/>
      <c r="CZA58" s="36"/>
      <c r="CZB58" s="36"/>
      <c r="CZC58" s="36"/>
      <c r="CZD58" s="37"/>
      <c r="CZE58" s="38"/>
      <c r="CZF58" s="38"/>
      <c r="CZG58" s="204"/>
      <c r="CZH58" s="37"/>
      <c r="CZI58" s="38"/>
      <c r="CZJ58" s="37"/>
      <c r="CZK58" s="37"/>
      <c r="CZL58" s="38"/>
      <c r="CZM58" s="38"/>
      <c r="CZN58" s="38"/>
      <c r="CZO58" s="38"/>
      <c r="CZP58" s="38"/>
      <c r="CZQ58" s="38"/>
      <c r="CZR58" s="38"/>
      <c r="CZS58" s="38"/>
      <c r="CZT58" s="38"/>
      <c r="CZU58" s="38"/>
      <c r="CZV58" s="38"/>
      <c r="CZW58" s="38"/>
      <c r="CZX58" s="37"/>
      <c r="CZY58" s="25"/>
      <c r="CZZ58" s="35"/>
      <c r="DAA58" s="35"/>
      <c r="DAB58" s="35"/>
      <c r="DAC58" s="36"/>
      <c r="DAD58" s="36"/>
      <c r="DAE58" s="36"/>
      <c r="DAF58" s="36"/>
      <c r="DAG58" s="36"/>
      <c r="DAH58" s="36"/>
      <c r="DAI58" s="37"/>
      <c r="DAJ58" s="38"/>
      <c r="DAK58" s="38"/>
      <c r="DAL58" s="204"/>
      <c r="DAM58" s="37"/>
      <c r="DAN58" s="38"/>
      <c r="DAO58" s="37"/>
      <c r="DAP58" s="37"/>
      <c r="DAQ58" s="38"/>
      <c r="DAR58" s="38"/>
      <c r="DAS58" s="38"/>
      <c r="DAT58" s="38"/>
      <c r="DAU58" s="38"/>
      <c r="DAV58" s="38"/>
      <c r="DAW58" s="38"/>
      <c r="DAX58" s="38"/>
      <c r="DAY58" s="38"/>
      <c r="DAZ58" s="38"/>
      <c r="DBA58" s="38"/>
      <c r="DBB58" s="38"/>
      <c r="DBC58" s="37"/>
      <c r="DBD58" s="25"/>
      <c r="DBE58" s="35"/>
      <c r="DBF58" s="35"/>
      <c r="DBG58" s="35"/>
      <c r="DBH58" s="36"/>
      <c r="DBI58" s="36"/>
      <c r="DBJ58" s="36"/>
      <c r="DBK58" s="36"/>
      <c r="DBL58" s="36"/>
      <c r="DBM58" s="36"/>
      <c r="DBN58" s="37"/>
      <c r="DBO58" s="38"/>
      <c r="DBP58" s="38"/>
      <c r="DBQ58" s="204"/>
      <c r="DBR58" s="37"/>
      <c r="DBS58" s="38"/>
      <c r="DBT58" s="37"/>
      <c r="DBU58" s="37"/>
      <c r="DBV58" s="38"/>
      <c r="DBW58" s="38"/>
      <c r="DBX58" s="38"/>
      <c r="DBY58" s="38"/>
      <c r="DBZ58" s="38"/>
      <c r="DCA58" s="38"/>
      <c r="DCB58" s="38"/>
      <c r="DCC58" s="38"/>
      <c r="DCD58" s="38"/>
      <c r="DCE58" s="38"/>
      <c r="DCF58" s="38"/>
      <c r="DCG58" s="38"/>
      <c r="DCH58" s="37"/>
      <c r="DCI58" s="25"/>
      <c r="DCJ58" s="35"/>
      <c r="DCK58" s="35"/>
      <c r="DCL58" s="35"/>
      <c r="DCM58" s="36"/>
      <c r="DCN58" s="36"/>
      <c r="DCO58" s="36"/>
      <c r="DCP58" s="36"/>
      <c r="DCQ58" s="36"/>
      <c r="DCR58" s="36"/>
      <c r="DCS58" s="37"/>
      <c r="DCT58" s="38"/>
      <c r="DCU58" s="38"/>
      <c r="DCV58" s="204"/>
      <c r="DCW58" s="37"/>
      <c r="DCX58" s="38"/>
      <c r="DCY58" s="37"/>
      <c r="DCZ58" s="37"/>
      <c r="DDA58" s="38"/>
      <c r="DDB58" s="38"/>
      <c r="DDC58" s="38"/>
      <c r="DDD58" s="38"/>
      <c r="DDE58" s="38"/>
      <c r="DDF58" s="38"/>
      <c r="DDG58" s="38"/>
      <c r="DDH58" s="38"/>
      <c r="DDI58" s="38"/>
      <c r="DDJ58" s="38"/>
      <c r="DDK58" s="38"/>
      <c r="DDL58" s="38"/>
      <c r="DDM58" s="37"/>
      <c r="DDN58" s="25"/>
      <c r="DDO58" s="35"/>
      <c r="DDP58" s="35"/>
      <c r="DDQ58" s="35"/>
      <c r="DDR58" s="36"/>
      <c r="DDS58" s="36"/>
      <c r="DDT58" s="36"/>
      <c r="DDU58" s="36"/>
      <c r="DDV58" s="36"/>
      <c r="DDW58" s="36"/>
      <c r="DDX58" s="37"/>
      <c r="DDY58" s="38"/>
      <c r="DDZ58" s="38"/>
      <c r="DEA58" s="204"/>
      <c r="DEB58" s="37"/>
      <c r="DEC58" s="38"/>
      <c r="DED58" s="37"/>
      <c r="DEE58" s="37"/>
      <c r="DEF58" s="38"/>
      <c r="DEG58" s="38"/>
      <c r="DEH58" s="38"/>
      <c r="DEI58" s="38"/>
      <c r="DEJ58" s="38"/>
      <c r="DEK58" s="38"/>
      <c r="DEL58" s="38"/>
      <c r="DEM58" s="38"/>
      <c r="DEN58" s="38"/>
      <c r="DEO58" s="38"/>
      <c r="DEP58" s="38"/>
      <c r="DEQ58" s="38"/>
      <c r="DER58" s="37"/>
      <c r="DES58" s="25"/>
      <c r="DET58" s="35"/>
      <c r="DEU58" s="35"/>
      <c r="DEV58" s="35"/>
      <c r="DEW58" s="36"/>
      <c r="DEX58" s="36"/>
      <c r="DEY58" s="36"/>
      <c r="DEZ58" s="36"/>
      <c r="DFA58" s="36"/>
      <c r="DFB58" s="36"/>
      <c r="DFC58" s="37"/>
      <c r="DFD58" s="38"/>
      <c r="DFE58" s="38"/>
      <c r="DFF58" s="204"/>
      <c r="DFG58" s="37"/>
      <c r="DFH58" s="38"/>
      <c r="DFI58" s="37"/>
      <c r="DFJ58" s="37"/>
      <c r="DFK58" s="38"/>
      <c r="DFL58" s="38"/>
      <c r="DFM58" s="38"/>
      <c r="DFN58" s="38"/>
      <c r="DFO58" s="38"/>
      <c r="DFP58" s="38"/>
      <c r="DFQ58" s="38"/>
      <c r="DFR58" s="38"/>
      <c r="DFS58" s="38"/>
      <c r="DFT58" s="38"/>
      <c r="DFU58" s="38"/>
      <c r="DFV58" s="38"/>
      <c r="DFW58" s="37"/>
      <c r="DFX58" s="25"/>
      <c r="DFY58" s="35"/>
      <c r="DFZ58" s="35"/>
      <c r="DGA58" s="35"/>
      <c r="DGB58" s="36"/>
      <c r="DGC58" s="36"/>
      <c r="DGD58" s="36"/>
      <c r="DGE58" s="36"/>
      <c r="DGF58" s="36"/>
      <c r="DGG58" s="36"/>
      <c r="DGH58" s="37"/>
      <c r="DGI58" s="38"/>
      <c r="DGJ58" s="38"/>
      <c r="DGK58" s="204"/>
      <c r="DGL58" s="37"/>
      <c r="DGM58" s="38"/>
      <c r="DGN58" s="37"/>
      <c r="DGO58" s="37"/>
      <c r="DGP58" s="38"/>
      <c r="DGQ58" s="38"/>
      <c r="DGR58" s="38"/>
      <c r="DGS58" s="38"/>
      <c r="DGT58" s="38"/>
      <c r="DGU58" s="38"/>
      <c r="DGV58" s="38"/>
      <c r="DGW58" s="38"/>
      <c r="DGX58" s="38"/>
      <c r="DGY58" s="38"/>
      <c r="DGZ58" s="38"/>
      <c r="DHA58" s="38"/>
      <c r="DHB58" s="37"/>
      <c r="DHC58" s="25"/>
      <c r="DHD58" s="35"/>
      <c r="DHE58" s="35"/>
      <c r="DHF58" s="35"/>
      <c r="DHG58" s="36"/>
      <c r="DHH58" s="36"/>
      <c r="DHI58" s="36"/>
      <c r="DHJ58" s="36"/>
      <c r="DHK58" s="36"/>
      <c r="DHL58" s="36"/>
      <c r="DHM58" s="37"/>
      <c r="DHN58" s="38"/>
      <c r="DHO58" s="38"/>
      <c r="DHP58" s="204"/>
      <c r="DHQ58" s="37"/>
      <c r="DHR58" s="38"/>
      <c r="DHS58" s="37"/>
      <c r="DHT58" s="37"/>
      <c r="DHU58" s="38"/>
      <c r="DHV58" s="38"/>
      <c r="DHW58" s="38"/>
      <c r="DHX58" s="38"/>
      <c r="DHY58" s="38"/>
      <c r="DHZ58" s="38"/>
      <c r="DIA58" s="38"/>
      <c r="DIB58" s="38"/>
      <c r="DIC58" s="38"/>
      <c r="DID58" s="38"/>
      <c r="DIE58" s="38"/>
      <c r="DIF58" s="38"/>
      <c r="DIG58" s="37"/>
      <c r="DIH58" s="25"/>
      <c r="DII58" s="35"/>
      <c r="DIJ58" s="35"/>
      <c r="DIK58" s="35"/>
      <c r="DIL58" s="36"/>
      <c r="DIM58" s="36"/>
      <c r="DIN58" s="36"/>
      <c r="DIO58" s="36"/>
      <c r="DIP58" s="36"/>
      <c r="DIQ58" s="36"/>
      <c r="DIR58" s="37"/>
      <c r="DIS58" s="38"/>
      <c r="DIT58" s="38"/>
      <c r="DIU58" s="204"/>
      <c r="DIV58" s="37"/>
      <c r="DIW58" s="38"/>
      <c r="DIX58" s="37"/>
      <c r="DIY58" s="37"/>
      <c r="DIZ58" s="38"/>
      <c r="DJA58" s="38"/>
      <c r="DJB58" s="38"/>
      <c r="DJC58" s="38"/>
      <c r="DJD58" s="38"/>
      <c r="DJE58" s="38"/>
      <c r="DJF58" s="38"/>
      <c r="DJG58" s="38"/>
      <c r="DJH58" s="38"/>
      <c r="DJI58" s="38"/>
      <c r="DJJ58" s="38"/>
      <c r="DJK58" s="38"/>
      <c r="DJL58" s="37"/>
      <c r="DJM58" s="25"/>
      <c r="DJN58" s="35"/>
      <c r="DJO58" s="35"/>
      <c r="DJP58" s="35"/>
      <c r="DJQ58" s="36"/>
      <c r="DJR58" s="36"/>
      <c r="DJS58" s="36"/>
      <c r="DJT58" s="36"/>
      <c r="DJU58" s="36"/>
      <c r="DJV58" s="36"/>
      <c r="DJW58" s="37"/>
      <c r="DJX58" s="38"/>
      <c r="DJY58" s="38"/>
      <c r="DJZ58" s="204"/>
      <c r="DKA58" s="37"/>
      <c r="DKB58" s="38"/>
      <c r="DKC58" s="37"/>
      <c r="DKD58" s="37"/>
      <c r="DKE58" s="38"/>
      <c r="DKF58" s="38"/>
      <c r="DKG58" s="38"/>
      <c r="DKH58" s="38"/>
      <c r="DKI58" s="38"/>
      <c r="DKJ58" s="38"/>
      <c r="DKK58" s="38"/>
      <c r="DKL58" s="38"/>
      <c r="DKM58" s="38"/>
      <c r="DKN58" s="38"/>
      <c r="DKO58" s="38"/>
      <c r="DKP58" s="38"/>
      <c r="DKQ58" s="37"/>
      <c r="DKR58" s="25"/>
      <c r="DKS58" s="35"/>
      <c r="DKT58" s="35"/>
      <c r="DKU58" s="35"/>
      <c r="DKV58" s="36"/>
      <c r="DKW58" s="36"/>
      <c r="DKX58" s="36"/>
      <c r="DKY58" s="36"/>
      <c r="DKZ58" s="36"/>
      <c r="DLA58" s="36"/>
      <c r="DLB58" s="37"/>
      <c r="DLC58" s="38"/>
      <c r="DLD58" s="38"/>
      <c r="DLE58" s="204"/>
      <c r="DLF58" s="37"/>
      <c r="DLG58" s="38"/>
      <c r="DLH58" s="37"/>
      <c r="DLI58" s="37"/>
      <c r="DLJ58" s="38"/>
      <c r="DLK58" s="38"/>
      <c r="DLL58" s="38"/>
      <c r="DLM58" s="38"/>
      <c r="DLN58" s="38"/>
      <c r="DLO58" s="38"/>
      <c r="DLP58" s="38"/>
      <c r="DLQ58" s="38"/>
      <c r="DLR58" s="38"/>
      <c r="DLS58" s="38"/>
      <c r="DLT58" s="38"/>
      <c r="DLU58" s="38"/>
      <c r="DLV58" s="37"/>
      <c r="DLW58" s="25"/>
      <c r="DLX58" s="35"/>
      <c r="DLY58" s="35"/>
      <c r="DLZ58" s="35"/>
      <c r="DMA58" s="36"/>
      <c r="DMB58" s="36"/>
      <c r="DMC58" s="36"/>
      <c r="DMD58" s="36"/>
      <c r="DME58" s="36"/>
      <c r="DMF58" s="36"/>
      <c r="DMG58" s="37"/>
      <c r="DMH58" s="38"/>
      <c r="DMI58" s="38"/>
      <c r="DMJ58" s="204"/>
      <c r="DMK58" s="37"/>
      <c r="DML58" s="38"/>
      <c r="DMM58" s="37"/>
      <c r="DMN58" s="37"/>
      <c r="DMO58" s="38"/>
      <c r="DMP58" s="38"/>
      <c r="DMQ58" s="38"/>
      <c r="DMR58" s="38"/>
      <c r="DMS58" s="38"/>
      <c r="DMT58" s="38"/>
      <c r="DMU58" s="38"/>
      <c r="DMV58" s="38"/>
      <c r="DMW58" s="38"/>
      <c r="DMX58" s="38"/>
      <c r="DMY58" s="38"/>
      <c r="DMZ58" s="38"/>
      <c r="DNA58" s="37"/>
      <c r="DNB58" s="25"/>
      <c r="DNC58" s="35"/>
      <c r="DND58" s="35"/>
      <c r="DNE58" s="35"/>
      <c r="DNF58" s="36"/>
      <c r="DNG58" s="36"/>
      <c r="DNH58" s="36"/>
      <c r="DNI58" s="36"/>
      <c r="DNJ58" s="36"/>
      <c r="DNK58" s="36"/>
      <c r="DNL58" s="37"/>
      <c r="DNM58" s="38"/>
      <c r="DNN58" s="38"/>
      <c r="DNO58" s="204"/>
      <c r="DNP58" s="37"/>
      <c r="DNQ58" s="38"/>
      <c r="DNR58" s="37"/>
      <c r="DNS58" s="37"/>
      <c r="DNT58" s="38"/>
      <c r="DNU58" s="38"/>
      <c r="DNV58" s="38"/>
      <c r="DNW58" s="38"/>
      <c r="DNX58" s="38"/>
      <c r="DNY58" s="38"/>
      <c r="DNZ58" s="38"/>
      <c r="DOA58" s="38"/>
      <c r="DOB58" s="38"/>
      <c r="DOC58" s="38"/>
      <c r="DOD58" s="38"/>
      <c r="DOE58" s="38"/>
      <c r="DOF58" s="37"/>
      <c r="DOG58" s="25"/>
      <c r="DOH58" s="35"/>
      <c r="DOI58" s="35"/>
      <c r="DOJ58" s="35"/>
      <c r="DOK58" s="36"/>
      <c r="DOL58" s="36"/>
      <c r="DOM58" s="36"/>
      <c r="DON58" s="36"/>
      <c r="DOO58" s="36"/>
      <c r="DOP58" s="36"/>
      <c r="DOQ58" s="37"/>
      <c r="DOR58" s="38"/>
      <c r="DOS58" s="38"/>
      <c r="DOT58" s="204"/>
      <c r="DOU58" s="37"/>
      <c r="DOV58" s="38"/>
      <c r="DOW58" s="37"/>
      <c r="DOX58" s="37"/>
      <c r="DOY58" s="38"/>
      <c r="DOZ58" s="38"/>
      <c r="DPA58" s="38"/>
      <c r="DPB58" s="38"/>
      <c r="DPC58" s="38"/>
      <c r="DPD58" s="38"/>
      <c r="DPE58" s="38"/>
      <c r="DPF58" s="38"/>
      <c r="DPG58" s="38"/>
      <c r="DPH58" s="38"/>
      <c r="DPI58" s="38"/>
      <c r="DPJ58" s="38"/>
      <c r="DPK58" s="37"/>
      <c r="DPL58" s="25"/>
      <c r="DPM58" s="35"/>
      <c r="DPN58" s="35"/>
      <c r="DPO58" s="35"/>
      <c r="DPP58" s="36"/>
      <c r="DPQ58" s="36"/>
      <c r="DPR58" s="36"/>
      <c r="DPS58" s="36"/>
      <c r="DPT58" s="36"/>
      <c r="DPU58" s="36"/>
      <c r="DPV58" s="37"/>
      <c r="DPW58" s="38"/>
      <c r="DPX58" s="38"/>
      <c r="DPY58" s="204"/>
      <c r="DPZ58" s="37"/>
      <c r="DQA58" s="38"/>
      <c r="DQB58" s="37"/>
      <c r="DQC58" s="37"/>
      <c r="DQD58" s="38"/>
      <c r="DQE58" s="38"/>
      <c r="DQF58" s="38"/>
      <c r="DQG58" s="38"/>
      <c r="DQH58" s="38"/>
      <c r="DQI58" s="38"/>
      <c r="DQJ58" s="38"/>
      <c r="DQK58" s="38"/>
      <c r="DQL58" s="38"/>
      <c r="DQM58" s="38"/>
      <c r="DQN58" s="38"/>
      <c r="DQO58" s="38"/>
      <c r="DQP58" s="37"/>
      <c r="DQQ58" s="25"/>
      <c r="DQR58" s="35"/>
      <c r="DQS58" s="35"/>
      <c r="DQT58" s="35"/>
      <c r="DQU58" s="36"/>
      <c r="DQV58" s="36"/>
      <c r="DQW58" s="36"/>
      <c r="DQX58" s="36"/>
      <c r="DQY58" s="36"/>
      <c r="DQZ58" s="36"/>
      <c r="DRA58" s="37"/>
      <c r="DRB58" s="38"/>
      <c r="DRC58" s="38"/>
      <c r="DRD58" s="204"/>
      <c r="DRE58" s="37"/>
      <c r="DRF58" s="38"/>
      <c r="DRG58" s="37"/>
      <c r="DRH58" s="37"/>
      <c r="DRI58" s="38"/>
      <c r="DRJ58" s="38"/>
      <c r="DRK58" s="38"/>
      <c r="DRL58" s="38"/>
      <c r="DRM58" s="38"/>
      <c r="DRN58" s="38"/>
      <c r="DRO58" s="38"/>
      <c r="DRP58" s="38"/>
      <c r="DRQ58" s="38"/>
      <c r="DRR58" s="38"/>
      <c r="DRS58" s="38"/>
      <c r="DRT58" s="38"/>
      <c r="DRU58" s="37"/>
      <c r="DRV58" s="25"/>
      <c r="DRW58" s="35"/>
      <c r="DRX58" s="35"/>
      <c r="DRY58" s="35"/>
      <c r="DRZ58" s="36"/>
      <c r="DSA58" s="36"/>
      <c r="DSB58" s="36"/>
      <c r="DSC58" s="36"/>
      <c r="DSD58" s="36"/>
      <c r="DSE58" s="36"/>
      <c r="DSF58" s="37"/>
      <c r="DSG58" s="38"/>
      <c r="DSH58" s="38"/>
      <c r="DSI58" s="204"/>
      <c r="DSJ58" s="37"/>
      <c r="DSK58" s="38"/>
      <c r="DSL58" s="37"/>
      <c r="DSM58" s="37"/>
      <c r="DSN58" s="38"/>
      <c r="DSO58" s="38"/>
      <c r="DSP58" s="38"/>
      <c r="DSQ58" s="38"/>
      <c r="DSR58" s="38"/>
      <c r="DSS58" s="38"/>
      <c r="DST58" s="38"/>
      <c r="DSU58" s="38"/>
      <c r="DSV58" s="38"/>
      <c r="DSW58" s="38"/>
      <c r="DSX58" s="38"/>
      <c r="DSY58" s="38"/>
      <c r="DSZ58" s="37"/>
      <c r="DTA58" s="25"/>
      <c r="DTB58" s="35"/>
      <c r="DTC58" s="35"/>
      <c r="DTD58" s="35"/>
      <c r="DTE58" s="36"/>
      <c r="DTF58" s="36"/>
      <c r="DTG58" s="36"/>
      <c r="DTH58" s="36"/>
      <c r="DTI58" s="36"/>
      <c r="DTJ58" s="36"/>
      <c r="DTK58" s="37"/>
      <c r="DTL58" s="38"/>
      <c r="DTM58" s="38"/>
      <c r="DTN58" s="204"/>
      <c r="DTO58" s="37"/>
      <c r="DTP58" s="38"/>
      <c r="DTQ58" s="37"/>
      <c r="DTR58" s="37"/>
      <c r="DTS58" s="38"/>
      <c r="DTT58" s="38"/>
      <c r="DTU58" s="38"/>
      <c r="DTV58" s="38"/>
      <c r="DTW58" s="38"/>
      <c r="DTX58" s="38"/>
      <c r="DTY58" s="38"/>
      <c r="DTZ58" s="38"/>
      <c r="DUA58" s="38"/>
      <c r="DUB58" s="38"/>
      <c r="DUC58" s="38"/>
      <c r="DUD58" s="38"/>
      <c r="DUE58" s="37"/>
      <c r="DUF58" s="25"/>
      <c r="DUG58" s="35"/>
      <c r="DUH58" s="35"/>
      <c r="DUI58" s="35"/>
      <c r="DUJ58" s="36"/>
      <c r="DUK58" s="36"/>
      <c r="DUL58" s="36"/>
      <c r="DUM58" s="36"/>
      <c r="DUN58" s="36"/>
      <c r="DUO58" s="36"/>
      <c r="DUP58" s="37"/>
      <c r="DUQ58" s="38"/>
      <c r="DUR58" s="38"/>
      <c r="DUS58" s="204"/>
      <c r="DUT58" s="37"/>
      <c r="DUU58" s="38"/>
      <c r="DUV58" s="37"/>
      <c r="DUW58" s="37"/>
      <c r="DUX58" s="38"/>
      <c r="DUY58" s="38"/>
      <c r="DUZ58" s="38"/>
      <c r="DVA58" s="38"/>
      <c r="DVB58" s="38"/>
      <c r="DVC58" s="38"/>
      <c r="DVD58" s="38"/>
      <c r="DVE58" s="38"/>
      <c r="DVF58" s="38"/>
      <c r="DVG58" s="38"/>
      <c r="DVH58" s="38"/>
      <c r="DVI58" s="38"/>
      <c r="DVJ58" s="37"/>
      <c r="DVK58" s="25"/>
      <c r="DVL58" s="35"/>
      <c r="DVM58" s="35"/>
      <c r="DVN58" s="35"/>
      <c r="DVO58" s="36"/>
      <c r="DVP58" s="36"/>
      <c r="DVQ58" s="36"/>
      <c r="DVR58" s="36"/>
      <c r="DVS58" s="36"/>
      <c r="DVT58" s="36"/>
      <c r="DVU58" s="37"/>
      <c r="DVV58" s="38"/>
      <c r="DVW58" s="38"/>
      <c r="DVX58" s="204"/>
      <c r="DVY58" s="37"/>
      <c r="DVZ58" s="38"/>
      <c r="DWA58" s="37"/>
      <c r="DWB58" s="37"/>
      <c r="DWC58" s="38"/>
      <c r="DWD58" s="38"/>
      <c r="DWE58" s="38"/>
      <c r="DWF58" s="38"/>
      <c r="DWG58" s="38"/>
      <c r="DWH58" s="38"/>
      <c r="DWI58" s="38"/>
      <c r="DWJ58" s="38"/>
      <c r="DWK58" s="38"/>
      <c r="DWL58" s="38"/>
      <c r="DWM58" s="38"/>
      <c r="DWN58" s="38"/>
      <c r="DWO58" s="37"/>
      <c r="DWP58" s="25"/>
      <c r="DWQ58" s="35"/>
      <c r="DWR58" s="35"/>
      <c r="DWS58" s="35"/>
      <c r="DWT58" s="36"/>
      <c r="DWU58" s="36"/>
      <c r="DWV58" s="36"/>
      <c r="DWW58" s="36"/>
      <c r="DWX58" s="36"/>
      <c r="DWY58" s="36"/>
      <c r="DWZ58" s="37"/>
      <c r="DXA58" s="38"/>
      <c r="DXB58" s="38"/>
      <c r="DXC58" s="204"/>
      <c r="DXD58" s="37"/>
      <c r="DXE58" s="38"/>
      <c r="DXF58" s="37"/>
      <c r="DXG58" s="37"/>
      <c r="DXH58" s="38"/>
      <c r="DXI58" s="38"/>
      <c r="DXJ58" s="38"/>
      <c r="DXK58" s="38"/>
      <c r="DXL58" s="38"/>
      <c r="DXM58" s="38"/>
      <c r="DXN58" s="38"/>
      <c r="DXO58" s="38"/>
      <c r="DXP58" s="38"/>
      <c r="DXQ58" s="38"/>
      <c r="DXR58" s="38"/>
      <c r="DXS58" s="38"/>
      <c r="DXT58" s="37"/>
      <c r="DXU58" s="25"/>
      <c r="DXV58" s="35"/>
      <c r="DXW58" s="35"/>
      <c r="DXX58" s="35"/>
      <c r="DXY58" s="36"/>
      <c r="DXZ58" s="36"/>
      <c r="DYA58" s="36"/>
      <c r="DYB58" s="36"/>
      <c r="DYC58" s="36"/>
      <c r="DYD58" s="36"/>
      <c r="DYE58" s="37"/>
      <c r="DYF58" s="38"/>
      <c r="DYG58" s="38"/>
      <c r="DYH58" s="204"/>
      <c r="DYI58" s="37"/>
      <c r="DYJ58" s="38"/>
      <c r="DYK58" s="37"/>
      <c r="DYL58" s="37"/>
      <c r="DYM58" s="38"/>
      <c r="DYN58" s="38"/>
      <c r="DYO58" s="38"/>
      <c r="DYP58" s="38"/>
      <c r="DYQ58" s="38"/>
      <c r="DYR58" s="38"/>
      <c r="DYS58" s="38"/>
      <c r="DYT58" s="38"/>
      <c r="DYU58" s="38"/>
      <c r="DYV58" s="38"/>
      <c r="DYW58" s="38"/>
      <c r="DYX58" s="38"/>
      <c r="DYY58" s="37"/>
      <c r="DYZ58" s="25"/>
      <c r="DZA58" s="35"/>
      <c r="DZB58" s="35"/>
      <c r="DZC58" s="35"/>
      <c r="DZD58" s="36"/>
      <c r="DZE58" s="36"/>
      <c r="DZF58" s="36"/>
      <c r="DZG58" s="36"/>
      <c r="DZH58" s="36"/>
      <c r="DZI58" s="36"/>
      <c r="DZJ58" s="37"/>
      <c r="DZK58" s="38"/>
      <c r="DZL58" s="38"/>
      <c r="DZM58" s="204"/>
      <c r="DZN58" s="37"/>
      <c r="DZO58" s="38"/>
      <c r="DZP58" s="37"/>
      <c r="DZQ58" s="37"/>
      <c r="DZR58" s="38"/>
      <c r="DZS58" s="38"/>
      <c r="DZT58" s="38"/>
      <c r="DZU58" s="38"/>
      <c r="DZV58" s="38"/>
      <c r="DZW58" s="38"/>
      <c r="DZX58" s="38"/>
      <c r="DZY58" s="38"/>
      <c r="DZZ58" s="38"/>
      <c r="EAA58" s="38"/>
      <c r="EAB58" s="38"/>
      <c r="EAC58" s="38"/>
      <c r="EAD58" s="37"/>
      <c r="EAE58" s="25"/>
      <c r="EAF58" s="35"/>
      <c r="EAG58" s="35"/>
      <c r="EAH58" s="35"/>
      <c r="EAI58" s="36"/>
      <c r="EAJ58" s="36"/>
      <c r="EAK58" s="36"/>
      <c r="EAL58" s="36"/>
      <c r="EAM58" s="36"/>
      <c r="EAN58" s="36"/>
      <c r="EAO58" s="37"/>
      <c r="EAP58" s="38"/>
      <c r="EAQ58" s="38"/>
      <c r="EAR58" s="204"/>
      <c r="EAS58" s="37"/>
      <c r="EAT58" s="38"/>
      <c r="EAU58" s="37"/>
      <c r="EAV58" s="37"/>
      <c r="EAW58" s="38"/>
      <c r="EAX58" s="38"/>
      <c r="EAY58" s="38"/>
      <c r="EAZ58" s="38"/>
      <c r="EBA58" s="38"/>
      <c r="EBB58" s="38"/>
      <c r="EBC58" s="38"/>
      <c r="EBD58" s="38"/>
      <c r="EBE58" s="38"/>
      <c r="EBF58" s="38"/>
      <c r="EBG58" s="38"/>
      <c r="EBH58" s="38"/>
      <c r="EBI58" s="37"/>
      <c r="EBJ58" s="25"/>
      <c r="EBK58" s="35"/>
      <c r="EBL58" s="35"/>
      <c r="EBM58" s="35"/>
      <c r="EBN58" s="36"/>
      <c r="EBO58" s="36"/>
      <c r="EBP58" s="36"/>
      <c r="EBQ58" s="36"/>
      <c r="EBR58" s="36"/>
      <c r="EBS58" s="36"/>
      <c r="EBT58" s="37"/>
      <c r="EBU58" s="38"/>
      <c r="EBV58" s="38"/>
      <c r="EBW58" s="204"/>
      <c r="EBX58" s="37"/>
      <c r="EBY58" s="38"/>
      <c r="EBZ58" s="37"/>
      <c r="ECA58" s="37"/>
      <c r="ECB58" s="38"/>
      <c r="ECC58" s="38"/>
      <c r="ECD58" s="38"/>
      <c r="ECE58" s="38"/>
      <c r="ECF58" s="38"/>
      <c r="ECG58" s="38"/>
      <c r="ECH58" s="38"/>
      <c r="ECI58" s="38"/>
      <c r="ECJ58" s="38"/>
      <c r="ECK58" s="38"/>
      <c r="ECL58" s="38"/>
      <c r="ECM58" s="38"/>
      <c r="ECN58" s="37"/>
      <c r="ECO58" s="25"/>
      <c r="ECP58" s="35"/>
      <c r="ECQ58" s="35"/>
      <c r="ECR58" s="35"/>
      <c r="ECS58" s="36"/>
      <c r="ECT58" s="36"/>
      <c r="ECU58" s="36"/>
      <c r="ECV58" s="36"/>
      <c r="ECW58" s="36"/>
      <c r="ECX58" s="36"/>
      <c r="ECY58" s="37"/>
      <c r="ECZ58" s="38"/>
      <c r="EDA58" s="38"/>
      <c r="EDB58" s="204"/>
      <c r="EDC58" s="37"/>
      <c r="EDD58" s="38"/>
      <c r="EDE58" s="37"/>
      <c r="EDF58" s="37"/>
      <c r="EDG58" s="38"/>
      <c r="EDH58" s="38"/>
      <c r="EDI58" s="38"/>
      <c r="EDJ58" s="38"/>
      <c r="EDK58" s="38"/>
      <c r="EDL58" s="38"/>
      <c r="EDM58" s="38"/>
      <c r="EDN58" s="38"/>
      <c r="EDO58" s="38"/>
      <c r="EDP58" s="38"/>
      <c r="EDQ58" s="38"/>
      <c r="EDR58" s="38"/>
      <c r="EDS58" s="37"/>
      <c r="EDT58" s="25"/>
      <c r="EDU58" s="35"/>
      <c r="EDV58" s="35"/>
      <c r="EDW58" s="35"/>
      <c r="EDX58" s="36"/>
      <c r="EDY58" s="36"/>
      <c r="EDZ58" s="36"/>
      <c r="EEA58" s="36"/>
      <c r="EEB58" s="36"/>
      <c r="EEC58" s="36"/>
      <c r="EED58" s="37"/>
      <c r="EEE58" s="38"/>
      <c r="EEF58" s="38"/>
      <c r="EEG58" s="204"/>
      <c r="EEH58" s="37"/>
      <c r="EEI58" s="38"/>
      <c r="EEJ58" s="37"/>
      <c r="EEK58" s="37"/>
      <c r="EEL58" s="38"/>
      <c r="EEM58" s="38"/>
      <c r="EEN58" s="38"/>
      <c r="EEO58" s="38"/>
      <c r="EEP58" s="38"/>
      <c r="EEQ58" s="38"/>
      <c r="EER58" s="38"/>
      <c r="EES58" s="38"/>
      <c r="EET58" s="38"/>
      <c r="EEU58" s="38"/>
      <c r="EEV58" s="38"/>
      <c r="EEW58" s="38"/>
      <c r="EEX58" s="37"/>
      <c r="EEY58" s="25"/>
      <c r="EEZ58" s="35"/>
      <c r="EFA58" s="35"/>
      <c r="EFB58" s="35"/>
      <c r="EFC58" s="36"/>
      <c r="EFD58" s="36"/>
      <c r="EFE58" s="36"/>
      <c r="EFF58" s="36"/>
      <c r="EFG58" s="36"/>
      <c r="EFH58" s="36"/>
      <c r="EFI58" s="37"/>
      <c r="EFJ58" s="38"/>
      <c r="EFK58" s="38"/>
      <c r="EFL58" s="204"/>
      <c r="EFM58" s="37"/>
      <c r="EFN58" s="38"/>
      <c r="EFO58" s="37"/>
      <c r="EFP58" s="37"/>
      <c r="EFQ58" s="38"/>
      <c r="EFR58" s="38"/>
      <c r="EFS58" s="38"/>
      <c r="EFT58" s="38"/>
      <c r="EFU58" s="38"/>
      <c r="EFV58" s="38"/>
      <c r="EFW58" s="38"/>
      <c r="EFX58" s="38"/>
      <c r="EFY58" s="38"/>
      <c r="EFZ58" s="38"/>
      <c r="EGA58" s="38"/>
      <c r="EGB58" s="38"/>
      <c r="EGC58" s="37"/>
      <c r="EGD58" s="25"/>
      <c r="EGE58" s="35"/>
      <c r="EGF58" s="35"/>
      <c r="EGG58" s="35"/>
      <c r="EGH58" s="36"/>
      <c r="EGI58" s="36"/>
      <c r="EGJ58" s="36"/>
      <c r="EGK58" s="36"/>
      <c r="EGL58" s="36"/>
      <c r="EGM58" s="36"/>
      <c r="EGN58" s="37"/>
      <c r="EGO58" s="38"/>
      <c r="EGP58" s="38"/>
      <c r="EGQ58" s="204"/>
      <c r="EGR58" s="37"/>
      <c r="EGS58" s="38"/>
      <c r="EGT58" s="37"/>
      <c r="EGU58" s="37"/>
      <c r="EGV58" s="38"/>
      <c r="EGW58" s="38"/>
      <c r="EGX58" s="38"/>
      <c r="EGY58" s="38"/>
      <c r="EGZ58" s="38"/>
      <c r="EHA58" s="38"/>
      <c r="EHB58" s="38"/>
      <c r="EHC58" s="38"/>
      <c r="EHD58" s="38"/>
      <c r="EHE58" s="38"/>
      <c r="EHF58" s="38"/>
      <c r="EHG58" s="38"/>
      <c r="EHH58" s="37"/>
      <c r="EHI58" s="25"/>
      <c r="EHJ58" s="35"/>
      <c r="EHK58" s="35"/>
      <c r="EHL58" s="35"/>
      <c r="EHM58" s="36"/>
      <c r="EHN58" s="36"/>
      <c r="EHO58" s="36"/>
      <c r="EHP58" s="36"/>
      <c r="EHQ58" s="36"/>
      <c r="EHR58" s="36"/>
      <c r="EHS58" s="37"/>
      <c r="EHT58" s="38"/>
      <c r="EHU58" s="38"/>
      <c r="EHV58" s="204"/>
      <c r="EHW58" s="37"/>
      <c r="EHX58" s="38"/>
      <c r="EHY58" s="37"/>
      <c r="EHZ58" s="37"/>
      <c r="EIA58" s="38"/>
      <c r="EIB58" s="38"/>
      <c r="EIC58" s="38"/>
      <c r="EID58" s="38"/>
      <c r="EIE58" s="38"/>
      <c r="EIF58" s="38"/>
      <c r="EIG58" s="38"/>
      <c r="EIH58" s="38"/>
      <c r="EII58" s="38"/>
      <c r="EIJ58" s="38"/>
      <c r="EIK58" s="38"/>
      <c r="EIL58" s="38"/>
      <c r="EIM58" s="37"/>
      <c r="EIN58" s="25"/>
      <c r="EIO58" s="35"/>
      <c r="EIP58" s="35"/>
      <c r="EIQ58" s="35"/>
      <c r="EIR58" s="36"/>
      <c r="EIS58" s="36"/>
      <c r="EIT58" s="36"/>
      <c r="EIU58" s="36"/>
      <c r="EIV58" s="36"/>
      <c r="EIW58" s="36"/>
      <c r="EIX58" s="37"/>
      <c r="EIY58" s="38"/>
      <c r="EIZ58" s="38"/>
      <c r="EJA58" s="204"/>
      <c r="EJB58" s="37"/>
      <c r="EJC58" s="38"/>
      <c r="EJD58" s="37"/>
      <c r="EJE58" s="37"/>
      <c r="EJF58" s="38"/>
      <c r="EJG58" s="38"/>
      <c r="EJH58" s="38"/>
      <c r="EJI58" s="38"/>
      <c r="EJJ58" s="38"/>
      <c r="EJK58" s="38"/>
      <c r="EJL58" s="38"/>
      <c r="EJM58" s="38"/>
      <c r="EJN58" s="38"/>
      <c r="EJO58" s="38"/>
      <c r="EJP58" s="38"/>
      <c r="EJQ58" s="38"/>
      <c r="EJR58" s="37"/>
      <c r="EJS58" s="25"/>
      <c r="EJT58" s="35"/>
      <c r="EJU58" s="35"/>
      <c r="EJV58" s="35"/>
      <c r="EJW58" s="36"/>
      <c r="EJX58" s="36"/>
      <c r="EJY58" s="36"/>
      <c r="EJZ58" s="36"/>
      <c r="EKA58" s="36"/>
      <c r="EKB58" s="36"/>
      <c r="EKC58" s="37"/>
      <c r="EKD58" s="38"/>
      <c r="EKE58" s="38"/>
      <c r="EKF58" s="204"/>
      <c r="EKG58" s="37"/>
      <c r="EKH58" s="38"/>
      <c r="EKI58" s="37"/>
      <c r="EKJ58" s="37"/>
      <c r="EKK58" s="38"/>
      <c r="EKL58" s="38"/>
      <c r="EKM58" s="38"/>
      <c r="EKN58" s="38"/>
      <c r="EKO58" s="38"/>
      <c r="EKP58" s="38"/>
      <c r="EKQ58" s="38"/>
      <c r="EKR58" s="38"/>
      <c r="EKS58" s="38"/>
      <c r="EKT58" s="38"/>
      <c r="EKU58" s="38"/>
      <c r="EKV58" s="38"/>
      <c r="EKW58" s="37"/>
      <c r="EKX58" s="25"/>
      <c r="EKY58" s="35"/>
      <c r="EKZ58" s="35"/>
      <c r="ELA58" s="35"/>
      <c r="ELB58" s="36"/>
      <c r="ELC58" s="36"/>
      <c r="ELD58" s="36"/>
      <c r="ELE58" s="36"/>
      <c r="ELF58" s="36"/>
      <c r="ELG58" s="36"/>
      <c r="ELH58" s="37"/>
      <c r="ELI58" s="38"/>
      <c r="ELJ58" s="38"/>
      <c r="ELK58" s="204"/>
      <c r="ELL58" s="37"/>
      <c r="ELM58" s="38"/>
      <c r="ELN58" s="37"/>
      <c r="ELO58" s="37"/>
      <c r="ELP58" s="38"/>
      <c r="ELQ58" s="38"/>
      <c r="ELR58" s="38"/>
      <c r="ELS58" s="38"/>
      <c r="ELT58" s="38"/>
      <c r="ELU58" s="38"/>
      <c r="ELV58" s="38"/>
      <c r="ELW58" s="38"/>
      <c r="ELX58" s="38"/>
      <c r="ELY58" s="38"/>
      <c r="ELZ58" s="38"/>
      <c r="EMA58" s="38"/>
      <c r="EMB58" s="37"/>
      <c r="EMC58" s="25"/>
      <c r="EMD58" s="35"/>
      <c r="EME58" s="35"/>
      <c r="EMF58" s="35"/>
      <c r="EMG58" s="36"/>
      <c r="EMH58" s="36"/>
      <c r="EMI58" s="36"/>
      <c r="EMJ58" s="36"/>
      <c r="EMK58" s="36"/>
      <c r="EML58" s="36"/>
      <c r="EMM58" s="37"/>
      <c r="EMN58" s="38"/>
      <c r="EMO58" s="38"/>
      <c r="EMP58" s="204"/>
      <c r="EMQ58" s="37"/>
      <c r="EMR58" s="38"/>
      <c r="EMS58" s="37"/>
      <c r="EMT58" s="37"/>
      <c r="EMU58" s="38"/>
      <c r="EMV58" s="38"/>
      <c r="EMW58" s="38"/>
      <c r="EMX58" s="38"/>
      <c r="EMY58" s="38"/>
      <c r="EMZ58" s="38"/>
      <c r="ENA58" s="38"/>
      <c r="ENB58" s="38"/>
      <c r="ENC58" s="38"/>
      <c r="END58" s="38"/>
      <c r="ENE58" s="38"/>
      <c r="ENF58" s="38"/>
      <c r="ENG58" s="37"/>
      <c r="ENH58" s="25"/>
      <c r="ENI58" s="35"/>
      <c r="ENJ58" s="35"/>
      <c r="ENK58" s="35"/>
      <c r="ENL58" s="36"/>
      <c r="ENM58" s="36"/>
      <c r="ENN58" s="36"/>
      <c r="ENO58" s="36"/>
      <c r="ENP58" s="36"/>
      <c r="ENQ58" s="36"/>
      <c r="ENR58" s="37"/>
      <c r="ENS58" s="38"/>
      <c r="ENT58" s="38"/>
      <c r="ENU58" s="204"/>
      <c r="ENV58" s="37"/>
      <c r="ENW58" s="38"/>
      <c r="ENX58" s="37"/>
      <c r="ENY58" s="37"/>
      <c r="ENZ58" s="38"/>
      <c r="EOA58" s="38"/>
      <c r="EOB58" s="38"/>
      <c r="EOC58" s="38"/>
      <c r="EOD58" s="38"/>
      <c r="EOE58" s="38"/>
      <c r="EOF58" s="38"/>
      <c r="EOG58" s="38"/>
      <c r="EOH58" s="38"/>
      <c r="EOI58" s="38"/>
      <c r="EOJ58" s="38"/>
      <c r="EOK58" s="38"/>
      <c r="EOL58" s="37"/>
      <c r="EOM58" s="25"/>
      <c r="EON58" s="35"/>
      <c r="EOO58" s="35"/>
      <c r="EOP58" s="35"/>
      <c r="EOQ58" s="36"/>
      <c r="EOR58" s="36"/>
      <c r="EOS58" s="36"/>
      <c r="EOT58" s="36"/>
      <c r="EOU58" s="36"/>
      <c r="EOV58" s="36"/>
      <c r="EOW58" s="37"/>
      <c r="EOX58" s="38"/>
      <c r="EOY58" s="38"/>
      <c r="EOZ58" s="204"/>
      <c r="EPA58" s="37"/>
      <c r="EPB58" s="38"/>
      <c r="EPC58" s="37"/>
      <c r="EPD58" s="37"/>
      <c r="EPE58" s="38"/>
      <c r="EPF58" s="38"/>
      <c r="EPG58" s="38"/>
      <c r="EPH58" s="38"/>
      <c r="EPI58" s="38"/>
      <c r="EPJ58" s="38"/>
      <c r="EPK58" s="38"/>
      <c r="EPL58" s="38"/>
      <c r="EPM58" s="38"/>
      <c r="EPN58" s="38"/>
      <c r="EPO58" s="38"/>
      <c r="EPP58" s="38"/>
      <c r="EPQ58" s="37"/>
      <c r="EPR58" s="25"/>
      <c r="EPS58" s="35"/>
      <c r="EPT58" s="35"/>
      <c r="EPU58" s="35"/>
      <c r="EPV58" s="36"/>
      <c r="EPW58" s="36"/>
      <c r="EPX58" s="36"/>
      <c r="EPY58" s="36"/>
      <c r="EPZ58" s="36"/>
      <c r="EQA58" s="36"/>
      <c r="EQB58" s="37"/>
      <c r="EQC58" s="38"/>
      <c r="EQD58" s="38"/>
      <c r="EQE58" s="204"/>
      <c r="EQF58" s="37"/>
      <c r="EQG58" s="38"/>
      <c r="EQH58" s="37"/>
      <c r="EQI58" s="37"/>
      <c r="EQJ58" s="38"/>
      <c r="EQK58" s="38"/>
      <c r="EQL58" s="38"/>
      <c r="EQM58" s="38"/>
      <c r="EQN58" s="38"/>
      <c r="EQO58" s="38"/>
      <c r="EQP58" s="38"/>
      <c r="EQQ58" s="38"/>
      <c r="EQR58" s="38"/>
      <c r="EQS58" s="38"/>
      <c r="EQT58" s="38"/>
      <c r="EQU58" s="38"/>
      <c r="EQV58" s="37"/>
      <c r="EQW58" s="25"/>
      <c r="EQX58" s="35"/>
      <c r="EQY58" s="35"/>
      <c r="EQZ58" s="35"/>
      <c r="ERA58" s="36"/>
      <c r="ERB58" s="36"/>
      <c r="ERC58" s="36"/>
      <c r="ERD58" s="36"/>
      <c r="ERE58" s="36"/>
      <c r="ERF58" s="36"/>
      <c r="ERG58" s="37"/>
      <c r="ERH58" s="38"/>
      <c r="ERI58" s="38"/>
      <c r="ERJ58" s="204"/>
      <c r="ERK58" s="37"/>
      <c r="ERL58" s="38"/>
      <c r="ERM58" s="37"/>
      <c r="ERN58" s="37"/>
      <c r="ERO58" s="38"/>
      <c r="ERP58" s="38"/>
      <c r="ERQ58" s="38"/>
      <c r="ERR58" s="38"/>
      <c r="ERS58" s="38"/>
      <c r="ERT58" s="38"/>
      <c r="ERU58" s="38"/>
      <c r="ERV58" s="38"/>
      <c r="ERW58" s="38"/>
      <c r="ERX58" s="38"/>
      <c r="ERY58" s="38"/>
      <c r="ERZ58" s="38"/>
      <c r="ESA58" s="37"/>
      <c r="ESB58" s="25"/>
      <c r="ESC58" s="35"/>
      <c r="ESD58" s="35"/>
      <c r="ESE58" s="35"/>
      <c r="ESF58" s="36"/>
      <c r="ESG58" s="36"/>
      <c r="ESH58" s="36"/>
      <c r="ESI58" s="36"/>
      <c r="ESJ58" s="36"/>
      <c r="ESK58" s="36"/>
      <c r="ESL58" s="37"/>
      <c r="ESM58" s="38"/>
      <c r="ESN58" s="38"/>
      <c r="ESO58" s="204"/>
      <c r="ESP58" s="37"/>
      <c r="ESQ58" s="38"/>
      <c r="ESR58" s="37"/>
      <c r="ESS58" s="37"/>
      <c r="EST58" s="38"/>
      <c r="ESU58" s="38"/>
      <c r="ESV58" s="38"/>
      <c r="ESW58" s="38"/>
      <c r="ESX58" s="38"/>
      <c r="ESY58" s="38"/>
      <c r="ESZ58" s="38"/>
      <c r="ETA58" s="38"/>
      <c r="ETB58" s="38"/>
      <c r="ETC58" s="38"/>
      <c r="ETD58" s="38"/>
      <c r="ETE58" s="38"/>
      <c r="ETF58" s="37"/>
      <c r="ETG58" s="25"/>
      <c r="ETH58" s="35"/>
      <c r="ETI58" s="35"/>
      <c r="ETJ58" s="35"/>
      <c r="ETK58" s="36"/>
      <c r="ETL58" s="36"/>
      <c r="ETM58" s="36"/>
      <c r="ETN58" s="36"/>
      <c r="ETO58" s="36"/>
      <c r="ETP58" s="36"/>
      <c r="ETQ58" s="37"/>
      <c r="ETR58" s="38"/>
      <c r="ETS58" s="38"/>
      <c r="ETT58" s="204"/>
      <c r="ETU58" s="37"/>
      <c r="ETV58" s="38"/>
      <c r="ETW58" s="37"/>
      <c r="ETX58" s="37"/>
      <c r="ETY58" s="38"/>
      <c r="ETZ58" s="38"/>
      <c r="EUA58" s="38"/>
      <c r="EUB58" s="38"/>
      <c r="EUC58" s="38"/>
      <c r="EUD58" s="38"/>
      <c r="EUE58" s="38"/>
      <c r="EUF58" s="38"/>
      <c r="EUG58" s="38"/>
      <c r="EUH58" s="38"/>
      <c r="EUI58" s="38"/>
      <c r="EUJ58" s="38"/>
      <c r="EUK58" s="37"/>
      <c r="EUL58" s="25"/>
      <c r="EUM58" s="35"/>
      <c r="EUN58" s="35"/>
      <c r="EUO58" s="35"/>
      <c r="EUP58" s="36"/>
      <c r="EUQ58" s="36"/>
      <c r="EUR58" s="36"/>
      <c r="EUS58" s="36"/>
      <c r="EUT58" s="36"/>
      <c r="EUU58" s="36"/>
      <c r="EUV58" s="37"/>
      <c r="EUW58" s="38"/>
      <c r="EUX58" s="38"/>
      <c r="EUY58" s="204"/>
      <c r="EUZ58" s="37"/>
      <c r="EVA58" s="38"/>
      <c r="EVB58" s="37"/>
      <c r="EVC58" s="37"/>
      <c r="EVD58" s="38"/>
      <c r="EVE58" s="38"/>
      <c r="EVF58" s="38"/>
      <c r="EVG58" s="38"/>
      <c r="EVH58" s="38"/>
      <c r="EVI58" s="38"/>
      <c r="EVJ58" s="38"/>
      <c r="EVK58" s="38"/>
      <c r="EVL58" s="38"/>
      <c r="EVM58" s="38"/>
      <c r="EVN58" s="38"/>
      <c r="EVO58" s="38"/>
      <c r="EVP58" s="37"/>
      <c r="EVQ58" s="25"/>
      <c r="EVR58" s="35"/>
      <c r="EVS58" s="35"/>
      <c r="EVT58" s="35"/>
      <c r="EVU58" s="36"/>
      <c r="EVV58" s="36"/>
      <c r="EVW58" s="36"/>
      <c r="EVX58" s="36"/>
      <c r="EVY58" s="36"/>
      <c r="EVZ58" s="36"/>
      <c r="EWA58" s="37"/>
      <c r="EWB58" s="38"/>
      <c r="EWC58" s="38"/>
      <c r="EWD58" s="204"/>
      <c r="EWE58" s="37"/>
      <c r="EWF58" s="38"/>
      <c r="EWG58" s="37"/>
      <c r="EWH58" s="37"/>
      <c r="EWI58" s="38"/>
      <c r="EWJ58" s="38"/>
      <c r="EWK58" s="38"/>
      <c r="EWL58" s="38"/>
      <c r="EWM58" s="38"/>
      <c r="EWN58" s="38"/>
      <c r="EWO58" s="38"/>
      <c r="EWP58" s="38"/>
      <c r="EWQ58" s="38"/>
      <c r="EWR58" s="38"/>
      <c r="EWS58" s="38"/>
      <c r="EWT58" s="38"/>
      <c r="EWU58" s="37"/>
      <c r="EWV58" s="25"/>
      <c r="EWW58" s="35"/>
      <c r="EWX58" s="35"/>
      <c r="EWY58" s="35"/>
      <c r="EWZ58" s="36"/>
      <c r="EXA58" s="36"/>
      <c r="EXB58" s="36"/>
      <c r="EXC58" s="36"/>
      <c r="EXD58" s="36"/>
      <c r="EXE58" s="36"/>
      <c r="EXF58" s="37"/>
      <c r="EXG58" s="38"/>
      <c r="EXH58" s="38"/>
      <c r="EXI58" s="204"/>
      <c r="EXJ58" s="37"/>
      <c r="EXK58" s="38"/>
      <c r="EXL58" s="37"/>
      <c r="EXM58" s="37"/>
      <c r="EXN58" s="38"/>
      <c r="EXO58" s="38"/>
      <c r="EXP58" s="38"/>
      <c r="EXQ58" s="38"/>
      <c r="EXR58" s="38"/>
      <c r="EXS58" s="38"/>
      <c r="EXT58" s="38"/>
      <c r="EXU58" s="38"/>
      <c r="EXV58" s="38"/>
      <c r="EXW58" s="38"/>
      <c r="EXX58" s="38"/>
      <c r="EXY58" s="38"/>
      <c r="EXZ58" s="37"/>
      <c r="EYA58" s="25"/>
      <c r="EYB58" s="35"/>
      <c r="EYC58" s="35"/>
      <c r="EYD58" s="35"/>
      <c r="EYE58" s="36"/>
      <c r="EYF58" s="36"/>
      <c r="EYG58" s="36"/>
      <c r="EYH58" s="36"/>
      <c r="EYI58" s="36"/>
      <c r="EYJ58" s="36"/>
      <c r="EYK58" s="37"/>
      <c r="EYL58" s="38"/>
      <c r="EYM58" s="38"/>
      <c r="EYN58" s="204"/>
      <c r="EYO58" s="37"/>
      <c r="EYP58" s="38"/>
      <c r="EYQ58" s="37"/>
      <c r="EYR58" s="37"/>
      <c r="EYS58" s="38"/>
      <c r="EYT58" s="38"/>
      <c r="EYU58" s="38"/>
      <c r="EYV58" s="38"/>
      <c r="EYW58" s="38"/>
      <c r="EYX58" s="38"/>
      <c r="EYY58" s="38"/>
      <c r="EYZ58" s="38"/>
      <c r="EZA58" s="38"/>
      <c r="EZB58" s="38"/>
      <c r="EZC58" s="38"/>
      <c r="EZD58" s="38"/>
      <c r="EZE58" s="37"/>
      <c r="EZF58" s="25"/>
      <c r="EZG58" s="35"/>
      <c r="EZH58" s="35"/>
      <c r="EZI58" s="35"/>
      <c r="EZJ58" s="36"/>
      <c r="EZK58" s="36"/>
      <c r="EZL58" s="36"/>
      <c r="EZM58" s="36"/>
      <c r="EZN58" s="36"/>
      <c r="EZO58" s="36"/>
      <c r="EZP58" s="37"/>
      <c r="EZQ58" s="38"/>
      <c r="EZR58" s="38"/>
      <c r="EZS58" s="204"/>
      <c r="EZT58" s="37"/>
      <c r="EZU58" s="38"/>
      <c r="EZV58" s="37"/>
      <c r="EZW58" s="37"/>
      <c r="EZX58" s="38"/>
      <c r="EZY58" s="38"/>
      <c r="EZZ58" s="38"/>
      <c r="FAA58" s="38"/>
      <c r="FAB58" s="38"/>
      <c r="FAC58" s="38"/>
      <c r="FAD58" s="38"/>
      <c r="FAE58" s="38"/>
      <c r="FAF58" s="38"/>
      <c r="FAG58" s="38"/>
      <c r="FAH58" s="38"/>
      <c r="FAI58" s="38"/>
      <c r="FAJ58" s="37"/>
      <c r="FAK58" s="25"/>
      <c r="FAL58" s="35"/>
      <c r="FAM58" s="35"/>
      <c r="FAN58" s="35"/>
      <c r="FAO58" s="36"/>
      <c r="FAP58" s="36"/>
      <c r="FAQ58" s="36"/>
      <c r="FAR58" s="36"/>
      <c r="FAS58" s="36"/>
      <c r="FAT58" s="36"/>
      <c r="FAU58" s="37"/>
      <c r="FAV58" s="38"/>
      <c r="FAW58" s="38"/>
      <c r="FAX58" s="204"/>
      <c r="FAY58" s="37"/>
      <c r="FAZ58" s="38"/>
      <c r="FBA58" s="37"/>
      <c r="FBB58" s="37"/>
      <c r="FBC58" s="38"/>
      <c r="FBD58" s="38"/>
      <c r="FBE58" s="38"/>
      <c r="FBF58" s="38"/>
      <c r="FBG58" s="38"/>
      <c r="FBH58" s="38"/>
      <c r="FBI58" s="38"/>
      <c r="FBJ58" s="38"/>
      <c r="FBK58" s="38"/>
      <c r="FBL58" s="38"/>
      <c r="FBM58" s="38"/>
      <c r="FBN58" s="38"/>
      <c r="FBO58" s="37"/>
      <c r="FBP58" s="25"/>
      <c r="FBQ58" s="35"/>
      <c r="FBR58" s="35"/>
      <c r="FBS58" s="35"/>
      <c r="FBT58" s="36"/>
      <c r="FBU58" s="36"/>
      <c r="FBV58" s="36"/>
      <c r="FBW58" s="36"/>
      <c r="FBX58" s="36"/>
      <c r="FBY58" s="36"/>
      <c r="FBZ58" s="37"/>
      <c r="FCA58" s="38"/>
      <c r="FCB58" s="38"/>
      <c r="FCC58" s="204"/>
      <c r="FCD58" s="37"/>
      <c r="FCE58" s="38"/>
      <c r="FCF58" s="37"/>
      <c r="FCG58" s="37"/>
      <c r="FCH58" s="38"/>
      <c r="FCI58" s="38"/>
      <c r="FCJ58" s="38"/>
      <c r="FCK58" s="38"/>
      <c r="FCL58" s="38"/>
      <c r="FCM58" s="38"/>
      <c r="FCN58" s="38"/>
      <c r="FCO58" s="38"/>
      <c r="FCP58" s="38"/>
      <c r="FCQ58" s="38"/>
      <c r="FCR58" s="38"/>
      <c r="FCS58" s="38"/>
      <c r="FCT58" s="37"/>
      <c r="FCU58" s="25"/>
      <c r="FCV58" s="35"/>
      <c r="FCW58" s="35"/>
      <c r="FCX58" s="35"/>
      <c r="FCY58" s="36"/>
      <c r="FCZ58" s="36"/>
      <c r="FDA58" s="36"/>
      <c r="FDB58" s="36"/>
      <c r="FDC58" s="36"/>
      <c r="FDD58" s="36"/>
      <c r="FDE58" s="37"/>
      <c r="FDF58" s="38"/>
      <c r="FDG58" s="38"/>
      <c r="FDH58" s="204"/>
      <c r="FDI58" s="37"/>
      <c r="FDJ58" s="38"/>
      <c r="FDK58" s="37"/>
      <c r="FDL58" s="37"/>
      <c r="FDM58" s="38"/>
      <c r="FDN58" s="38"/>
      <c r="FDO58" s="38"/>
      <c r="FDP58" s="38"/>
      <c r="FDQ58" s="38"/>
      <c r="FDR58" s="38"/>
      <c r="FDS58" s="38"/>
      <c r="FDT58" s="38"/>
      <c r="FDU58" s="38"/>
      <c r="FDV58" s="38"/>
      <c r="FDW58" s="38"/>
      <c r="FDX58" s="38"/>
      <c r="FDY58" s="37"/>
      <c r="FDZ58" s="25"/>
      <c r="FEA58" s="35"/>
      <c r="FEB58" s="35"/>
      <c r="FEC58" s="35"/>
      <c r="FED58" s="36"/>
      <c r="FEE58" s="36"/>
      <c r="FEF58" s="36"/>
      <c r="FEG58" s="36"/>
      <c r="FEH58" s="36"/>
      <c r="FEI58" s="36"/>
      <c r="FEJ58" s="37"/>
      <c r="FEK58" s="38"/>
      <c r="FEL58" s="38"/>
      <c r="FEM58" s="204"/>
      <c r="FEN58" s="37"/>
      <c r="FEO58" s="38"/>
      <c r="FEP58" s="37"/>
      <c r="FEQ58" s="37"/>
      <c r="FER58" s="38"/>
      <c r="FES58" s="38"/>
      <c r="FET58" s="38"/>
      <c r="FEU58" s="38"/>
      <c r="FEV58" s="38"/>
      <c r="FEW58" s="38"/>
      <c r="FEX58" s="38"/>
      <c r="FEY58" s="38"/>
      <c r="FEZ58" s="38"/>
      <c r="FFA58" s="38"/>
      <c r="FFB58" s="38"/>
      <c r="FFC58" s="38"/>
      <c r="FFD58" s="37"/>
      <c r="FFE58" s="25"/>
      <c r="FFF58" s="35"/>
      <c r="FFG58" s="35"/>
      <c r="FFH58" s="35"/>
      <c r="FFI58" s="36"/>
      <c r="FFJ58" s="36"/>
      <c r="FFK58" s="36"/>
      <c r="FFL58" s="36"/>
      <c r="FFM58" s="36"/>
      <c r="FFN58" s="36"/>
      <c r="FFO58" s="37"/>
      <c r="FFP58" s="38"/>
      <c r="FFQ58" s="38"/>
      <c r="FFR58" s="204"/>
      <c r="FFS58" s="37"/>
      <c r="FFT58" s="38"/>
      <c r="FFU58" s="37"/>
      <c r="FFV58" s="37"/>
      <c r="FFW58" s="38"/>
      <c r="FFX58" s="38"/>
      <c r="FFY58" s="38"/>
      <c r="FFZ58" s="38"/>
      <c r="FGA58" s="38"/>
      <c r="FGB58" s="38"/>
      <c r="FGC58" s="38"/>
      <c r="FGD58" s="38"/>
      <c r="FGE58" s="38"/>
      <c r="FGF58" s="38"/>
      <c r="FGG58" s="38"/>
      <c r="FGH58" s="38"/>
      <c r="FGI58" s="37"/>
      <c r="FGJ58" s="25"/>
      <c r="FGK58" s="35"/>
      <c r="FGL58" s="35"/>
      <c r="FGM58" s="35"/>
      <c r="FGN58" s="36"/>
      <c r="FGO58" s="36"/>
      <c r="FGP58" s="36"/>
      <c r="FGQ58" s="36"/>
      <c r="FGR58" s="36"/>
      <c r="FGS58" s="36"/>
      <c r="FGT58" s="37"/>
      <c r="FGU58" s="38"/>
      <c r="FGV58" s="38"/>
      <c r="FGW58" s="204"/>
      <c r="FGX58" s="37"/>
      <c r="FGY58" s="38"/>
      <c r="FGZ58" s="37"/>
      <c r="FHA58" s="37"/>
      <c r="FHB58" s="38"/>
      <c r="FHC58" s="38"/>
      <c r="FHD58" s="38"/>
      <c r="FHE58" s="38"/>
      <c r="FHF58" s="38"/>
      <c r="FHG58" s="38"/>
      <c r="FHH58" s="38"/>
      <c r="FHI58" s="38"/>
      <c r="FHJ58" s="38"/>
      <c r="FHK58" s="38"/>
      <c r="FHL58" s="38"/>
      <c r="FHM58" s="38"/>
      <c r="FHN58" s="37"/>
      <c r="FHO58" s="25"/>
      <c r="FHP58" s="35"/>
      <c r="FHQ58" s="35"/>
      <c r="FHR58" s="35"/>
      <c r="FHS58" s="36"/>
      <c r="FHT58" s="36"/>
      <c r="FHU58" s="36"/>
      <c r="FHV58" s="36"/>
      <c r="FHW58" s="36"/>
      <c r="FHX58" s="36"/>
      <c r="FHY58" s="37"/>
      <c r="FHZ58" s="38"/>
      <c r="FIA58" s="38"/>
      <c r="FIB58" s="204"/>
      <c r="FIC58" s="37"/>
      <c r="FID58" s="38"/>
      <c r="FIE58" s="37"/>
      <c r="FIF58" s="37"/>
      <c r="FIG58" s="38"/>
      <c r="FIH58" s="38"/>
      <c r="FII58" s="38"/>
      <c r="FIJ58" s="38"/>
      <c r="FIK58" s="38"/>
      <c r="FIL58" s="38"/>
      <c r="FIM58" s="38"/>
      <c r="FIN58" s="38"/>
      <c r="FIO58" s="38"/>
      <c r="FIP58" s="38"/>
      <c r="FIQ58" s="38"/>
      <c r="FIR58" s="38"/>
      <c r="FIS58" s="37"/>
      <c r="FIT58" s="25"/>
      <c r="FIU58" s="35"/>
      <c r="FIV58" s="35"/>
      <c r="FIW58" s="35"/>
      <c r="FIX58" s="36"/>
      <c r="FIY58" s="36"/>
      <c r="FIZ58" s="36"/>
      <c r="FJA58" s="36"/>
      <c r="FJB58" s="36"/>
      <c r="FJC58" s="36"/>
      <c r="FJD58" s="37"/>
      <c r="FJE58" s="38"/>
      <c r="FJF58" s="38"/>
      <c r="FJG58" s="204"/>
      <c r="FJH58" s="37"/>
      <c r="FJI58" s="38"/>
      <c r="FJJ58" s="37"/>
      <c r="FJK58" s="37"/>
      <c r="FJL58" s="38"/>
      <c r="FJM58" s="38"/>
      <c r="FJN58" s="38"/>
      <c r="FJO58" s="38"/>
      <c r="FJP58" s="38"/>
      <c r="FJQ58" s="38"/>
      <c r="FJR58" s="38"/>
      <c r="FJS58" s="38"/>
      <c r="FJT58" s="38"/>
      <c r="FJU58" s="38"/>
      <c r="FJV58" s="38"/>
      <c r="FJW58" s="38"/>
      <c r="FJX58" s="37"/>
      <c r="FJY58" s="25"/>
      <c r="FJZ58" s="35"/>
      <c r="FKA58" s="35"/>
      <c r="FKB58" s="35"/>
      <c r="FKC58" s="36"/>
      <c r="FKD58" s="36"/>
      <c r="FKE58" s="36"/>
      <c r="FKF58" s="36"/>
      <c r="FKG58" s="36"/>
      <c r="FKH58" s="36"/>
      <c r="FKI58" s="37"/>
      <c r="FKJ58" s="38"/>
      <c r="FKK58" s="38"/>
      <c r="FKL58" s="204"/>
      <c r="FKM58" s="37"/>
      <c r="FKN58" s="38"/>
      <c r="FKO58" s="37"/>
      <c r="FKP58" s="37"/>
      <c r="FKQ58" s="38"/>
      <c r="FKR58" s="38"/>
      <c r="FKS58" s="38"/>
      <c r="FKT58" s="38"/>
      <c r="FKU58" s="38"/>
      <c r="FKV58" s="38"/>
      <c r="FKW58" s="38"/>
      <c r="FKX58" s="38"/>
      <c r="FKY58" s="38"/>
      <c r="FKZ58" s="38"/>
      <c r="FLA58" s="38"/>
      <c r="FLB58" s="38"/>
      <c r="FLC58" s="37"/>
      <c r="FLD58" s="25"/>
      <c r="FLE58" s="35"/>
      <c r="FLF58" s="35"/>
      <c r="FLG58" s="35"/>
      <c r="FLH58" s="36"/>
      <c r="FLI58" s="36"/>
      <c r="FLJ58" s="36"/>
      <c r="FLK58" s="36"/>
      <c r="FLL58" s="36"/>
      <c r="FLM58" s="36"/>
      <c r="FLN58" s="37"/>
      <c r="FLO58" s="38"/>
      <c r="FLP58" s="38"/>
      <c r="FLQ58" s="204"/>
      <c r="FLR58" s="37"/>
      <c r="FLS58" s="38"/>
      <c r="FLT58" s="37"/>
      <c r="FLU58" s="37"/>
      <c r="FLV58" s="38"/>
      <c r="FLW58" s="38"/>
      <c r="FLX58" s="38"/>
      <c r="FLY58" s="38"/>
      <c r="FLZ58" s="38"/>
      <c r="FMA58" s="38"/>
      <c r="FMB58" s="38"/>
      <c r="FMC58" s="38"/>
      <c r="FMD58" s="38"/>
      <c r="FME58" s="38"/>
      <c r="FMF58" s="38"/>
      <c r="FMG58" s="38"/>
      <c r="FMH58" s="37"/>
      <c r="FMI58" s="25"/>
      <c r="FMJ58" s="35"/>
      <c r="FMK58" s="35"/>
      <c r="FML58" s="35"/>
      <c r="FMM58" s="36"/>
      <c r="FMN58" s="36"/>
      <c r="FMO58" s="36"/>
      <c r="FMP58" s="36"/>
      <c r="FMQ58" s="36"/>
      <c r="FMR58" s="36"/>
      <c r="FMS58" s="37"/>
      <c r="FMT58" s="38"/>
      <c r="FMU58" s="38"/>
      <c r="FMV58" s="204"/>
      <c r="FMW58" s="37"/>
      <c r="FMX58" s="38"/>
      <c r="FMY58" s="37"/>
      <c r="FMZ58" s="37"/>
      <c r="FNA58" s="38"/>
      <c r="FNB58" s="38"/>
      <c r="FNC58" s="38"/>
      <c r="FND58" s="38"/>
      <c r="FNE58" s="38"/>
      <c r="FNF58" s="38"/>
      <c r="FNG58" s="38"/>
      <c r="FNH58" s="38"/>
      <c r="FNI58" s="38"/>
      <c r="FNJ58" s="38"/>
      <c r="FNK58" s="38"/>
      <c r="FNL58" s="38"/>
      <c r="FNM58" s="37"/>
      <c r="FNN58" s="25"/>
      <c r="FNO58" s="35"/>
      <c r="FNP58" s="35"/>
      <c r="FNQ58" s="35"/>
      <c r="FNR58" s="36"/>
      <c r="FNS58" s="36"/>
      <c r="FNT58" s="36"/>
      <c r="FNU58" s="36"/>
      <c r="FNV58" s="36"/>
      <c r="FNW58" s="36"/>
      <c r="FNX58" s="37"/>
      <c r="FNY58" s="38"/>
      <c r="FNZ58" s="38"/>
      <c r="FOA58" s="204"/>
      <c r="FOB58" s="37"/>
      <c r="FOC58" s="38"/>
      <c r="FOD58" s="37"/>
      <c r="FOE58" s="37"/>
      <c r="FOF58" s="38"/>
      <c r="FOG58" s="38"/>
      <c r="FOH58" s="38"/>
      <c r="FOI58" s="38"/>
      <c r="FOJ58" s="38"/>
      <c r="FOK58" s="38"/>
      <c r="FOL58" s="38"/>
      <c r="FOM58" s="38"/>
      <c r="FON58" s="38"/>
      <c r="FOO58" s="38"/>
      <c r="FOP58" s="38"/>
      <c r="FOQ58" s="38"/>
      <c r="FOR58" s="37"/>
      <c r="FOS58" s="25"/>
      <c r="FOT58" s="35"/>
      <c r="FOU58" s="35"/>
      <c r="FOV58" s="35"/>
      <c r="FOW58" s="36"/>
      <c r="FOX58" s="36"/>
      <c r="FOY58" s="36"/>
      <c r="FOZ58" s="36"/>
      <c r="FPA58" s="36"/>
      <c r="FPB58" s="36"/>
      <c r="FPC58" s="37"/>
      <c r="FPD58" s="38"/>
      <c r="FPE58" s="38"/>
      <c r="FPF58" s="204"/>
      <c r="FPG58" s="37"/>
      <c r="FPH58" s="38"/>
      <c r="FPI58" s="37"/>
      <c r="FPJ58" s="37"/>
      <c r="FPK58" s="38"/>
      <c r="FPL58" s="38"/>
      <c r="FPM58" s="38"/>
      <c r="FPN58" s="38"/>
      <c r="FPO58" s="38"/>
      <c r="FPP58" s="38"/>
      <c r="FPQ58" s="38"/>
      <c r="FPR58" s="38"/>
      <c r="FPS58" s="38"/>
      <c r="FPT58" s="38"/>
      <c r="FPU58" s="38"/>
      <c r="FPV58" s="38"/>
      <c r="FPW58" s="37"/>
      <c r="FPX58" s="25"/>
      <c r="FPY58" s="35"/>
      <c r="FPZ58" s="35"/>
      <c r="FQA58" s="35"/>
      <c r="FQB58" s="36"/>
      <c r="FQC58" s="36"/>
      <c r="FQD58" s="36"/>
      <c r="FQE58" s="36"/>
      <c r="FQF58" s="36"/>
      <c r="FQG58" s="36"/>
      <c r="FQH58" s="37"/>
      <c r="FQI58" s="38"/>
      <c r="FQJ58" s="38"/>
      <c r="FQK58" s="204"/>
      <c r="FQL58" s="37"/>
      <c r="FQM58" s="38"/>
      <c r="FQN58" s="37"/>
      <c r="FQO58" s="37"/>
      <c r="FQP58" s="38"/>
      <c r="FQQ58" s="38"/>
      <c r="FQR58" s="38"/>
      <c r="FQS58" s="38"/>
      <c r="FQT58" s="38"/>
      <c r="FQU58" s="38"/>
      <c r="FQV58" s="38"/>
      <c r="FQW58" s="38"/>
      <c r="FQX58" s="38"/>
      <c r="FQY58" s="38"/>
      <c r="FQZ58" s="38"/>
      <c r="FRA58" s="38"/>
      <c r="FRB58" s="37"/>
      <c r="FRC58" s="25"/>
      <c r="FRD58" s="35"/>
      <c r="FRE58" s="35"/>
      <c r="FRF58" s="35"/>
      <c r="FRG58" s="36"/>
      <c r="FRH58" s="36"/>
      <c r="FRI58" s="36"/>
      <c r="FRJ58" s="36"/>
      <c r="FRK58" s="36"/>
      <c r="FRL58" s="36"/>
      <c r="FRM58" s="37"/>
      <c r="FRN58" s="38"/>
      <c r="FRO58" s="38"/>
      <c r="FRP58" s="204"/>
      <c r="FRQ58" s="37"/>
      <c r="FRR58" s="38"/>
      <c r="FRS58" s="37"/>
      <c r="FRT58" s="37"/>
      <c r="FRU58" s="38"/>
      <c r="FRV58" s="38"/>
      <c r="FRW58" s="38"/>
      <c r="FRX58" s="38"/>
      <c r="FRY58" s="38"/>
      <c r="FRZ58" s="38"/>
      <c r="FSA58" s="38"/>
      <c r="FSB58" s="38"/>
      <c r="FSC58" s="38"/>
      <c r="FSD58" s="38"/>
      <c r="FSE58" s="38"/>
      <c r="FSF58" s="38"/>
      <c r="FSG58" s="37"/>
      <c r="FSH58" s="25"/>
      <c r="FSI58" s="35"/>
      <c r="FSJ58" s="35"/>
      <c r="FSK58" s="35"/>
      <c r="FSL58" s="36"/>
      <c r="FSM58" s="36"/>
      <c r="FSN58" s="36"/>
      <c r="FSO58" s="36"/>
      <c r="FSP58" s="36"/>
      <c r="FSQ58" s="36"/>
      <c r="FSR58" s="37"/>
      <c r="FSS58" s="38"/>
      <c r="FST58" s="38"/>
      <c r="FSU58" s="204"/>
      <c r="FSV58" s="37"/>
      <c r="FSW58" s="38"/>
      <c r="FSX58" s="37"/>
      <c r="FSY58" s="37"/>
      <c r="FSZ58" s="38"/>
      <c r="FTA58" s="38"/>
      <c r="FTB58" s="38"/>
      <c r="FTC58" s="38"/>
      <c r="FTD58" s="38"/>
      <c r="FTE58" s="38"/>
      <c r="FTF58" s="38"/>
      <c r="FTG58" s="38"/>
      <c r="FTH58" s="38"/>
      <c r="FTI58" s="38"/>
      <c r="FTJ58" s="38"/>
      <c r="FTK58" s="38"/>
      <c r="FTL58" s="37"/>
      <c r="FTM58" s="25"/>
      <c r="FTN58" s="35"/>
      <c r="FTO58" s="35"/>
      <c r="FTP58" s="35"/>
      <c r="FTQ58" s="36"/>
      <c r="FTR58" s="36"/>
      <c r="FTS58" s="36"/>
      <c r="FTT58" s="36"/>
      <c r="FTU58" s="36"/>
      <c r="FTV58" s="36"/>
      <c r="FTW58" s="37"/>
      <c r="FTX58" s="38"/>
      <c r="FTY58" s="38"/>
      <c r="FTZ58" s="204"/>
      <c r="FUA58" s="37"/>
      <c r="FUB58" s="38"/>
      <c r="FUC58" s="37"/>
      <c r="FUD58" s="37"/>
      <c r="FUE58" s="38"/>
      <c r="FUF58" s="38"/>
      <c r="FUG58" s="38"/>
      <c r="FUH58" s="38"/>
      <c r="FUI58" s="38"/>
      <c r="FUJ58" s="38"/>
      <c r="FUK58" s="38"/>
      <c r="FUL58" s="38"/>
      <c r="FUM58" s="38"/>
      <c r="FUN58" s="38"/>
      <c r="FUO58" s="38"/>
      <c r="FUP58" s="38"/>
      <c r="FUQ58" s="37"/>
      <c r="FUR58" s="25"/>
      <c r="FUS58" s="35"/>
      <c r="FUT58" s="35"/>
      <c r="FUU58" s="35"/>
      <c r="FUV58" s="36"/>
      <c r="FUW58" s="36"/>
      <c r="FUX58" s="36"/>
      <c r="FUY58" s="36"/>
      <c r="FUZ58" s="36"/>
      <c r="FVA58" s="36"/>
      <c r="FVB58" s="37"/>
      <c r="FVC58" s="38"/>
      <c r="FVD58" s="38"/>
      <c r="FVE58" s="204"/>
      <c r="FVF58" s="37"/>
      <c r="FVG58" s="38"/>
      <c r="FVH58" s="37"/>
      <c r="FVI58" s="37"/>
      <c r="FVJ58" s="38"/>
      <c r="FVK58" s="38"/>
      <c r="FVL58" s="38"/>
      <c r="FVM58" s="38"/>
      <c r="FVN58" s="38"/>
      <c r="FVO58" s="38"/>
      <c r="FVP58" s="38"/>
      <c r="FVQ58" s="38"/>
      <c r="FVR58" s="38"/>
      <c r="FVS58" s="38"/>
      <c r="FVT58" s="38"/>
      <c r="FVU58" s="38"/>
      <c r="FVV58" s="37"/>
      <c r="FVW58" s="25"/>
      <c r="FVX58" s="35"/>
      <c r="FVY58" s="35"/>
      <c r="FVZ58" s="35"/>
      <c r="FWA58" s="36"/>
      <c r="FWB58" s="36"/>
      <c r="FWC58" s="36"/>
      <c r="FWD58" s="36"/>
      <c r="FWE58" s="36"/>
      <c r="FWF58" s="36"/>
      <c r="FWG58" s="37"/>
      <c r="FWH58" s="38"/>
      <c r="FWI58" s="38"/>
      <c r="FWJ58" s="204"/>
      <c r="FWK58" s="37"/>
      <c r="FWL58" s="38"/>
      <c r="FWM58" s="37"/>
      <c r="FWN58" s="37"/>
      <c r="FWO58" s="38"/>
      <c r="FWP58" s="38"/>
      <c r="FWQ58" s="38"/>
      <c r="FWR58" s="38"/>
      <c r="FWS58" s="38"/>
      <c r="FWT58" s="38"/>
      <c r="FWU58" s="38"/>
      <c r="FWV58" s="38"/>
      <c r="FWW58" s="38"/>
      <c r="FWX58" s="38"/>
      <c r="FWY58" s="38"/>
      <c r="FWZ58" s="38"/>
      <c r="FXA58" s="37"/>
      <c r="FXB58" s="25"/>
      <c r="FXC58" s="35"/>
      <c r="FXD58" s="35"/>
      <c r="FXE58" s="35"/>
      <c r="FXF58" s="36"/>
      <c r="FXG58" s="36"/>
      <c r="FXH58" s="36"/>
      <c r="FXI58" s="36"/>
      <c r="FXJ58" s="36"/>
      <c r="FXK58" s="36"/>
      <c r="FXL58" s="37"/>
      <c r="FXM58" s="38"/>
      <c r="FXN58" s="38"/>
      <c r="FXO58" s="204"/>
      <c r="FXP58" s="37"/>
      <c r="FXQ58" s="38"/>
      <c r="FXR58" s="37"/>
      <c r="FXS58" s="37"/>
      <c r="FXT58" s="38"/>
      <c r="FXU58" s="38"/>
      <c r="FXV58" s="38"/>
      <c r="FXW58" s="38"/>
      <c r="FXX58" s="38"/>
      <c r="FXY58" s="38"/>
      <c r="FXZ58" s="38"/>
      <c r="FYA58" s="38"/>
      <c r="FYB58" s="38"/>
      <c r="FYC58" s="38"/>
      <c r="FYD58" s="38"/>
      <c r="FYE58" s="38"/>
      <c r="FYF58" s="37"/>
      <c r="FYG58" s="25"/>
      <c r="FYH58" s="35"/>
      <c r="FYI58" s="35"/>
      <c r="FYJ58" s="35"/>
      <c r="FYK58" s="36"/>
      <c r="FYL58" s="36"/>
      <c r="FYM58" s="36"/>
      <c r="FYN58" s="36"/>
      <c r="FYO58" s="36"/>
      <c r="FYP58" s="36"/>
      <c r="FYQ58" s="37"/>
      <c r="FYR58" s="38"/>
      <c r="FYS58" s="38"/>
      <c r="FYT58" s="204"/>
      <c r="FYU58" s="37"/>
      <c r="FYV58" s="38"/>
      <c r="FYW58" s="37"/>
      <c r="FYX58" s="37"/>
      <c r="FYY58" s="38"/>
      <c r="FYZ58" s="38"/>
      <c r="FZA58" s="38"/>
      <c r="FZB58" s="38"/>
      <c r="FZC58" s="38"/>
      <c r="FZD58" s="38"/>
      <c r="FZE58" s="38"/>
      <c r="FZF58" s="38"/>
      <c r="FZG58" s="38"/>
      <c r="FZH58" s="38"/>
      <c r="FZI58" s="38"/>
      <c r="FZJ58" s="38"/>
      <c r="FZK58" s="37"/>
      <c r="FZL58" s="25"/>
      <c r="FZM58" s="35"/>
      <c r="FZN58" s="35"/>
      <c r="FZO58" s="35"/>
      <c r="FZP58" s="36"/>
      <c r="FZQ58" s="36"/>
      <c r="FZR58" s="36"/>
      <c r="FZS58" s="36"/>
      <c r="FZT58" s="36"/>
      <c r="FZU58" s="36"/>
      <c r="FZV58" s="37"/>
      <c r="FZW58" s="38"/>
      <c r="FZX58" s="38"/>
      <c r="FZY58" s="204"/>
      <c r="FZZ58" s="37"/>
      <c r="GAA58" s="38"/>
      <c r="GAB58" s="37"/>
      <c r="GAC58" s="37"/>
      <c r="GAD58" s="38"/>
      <c r="GAE58" s="38"/>
      <c r="GAF58" s="38"/>
      <c r="GAG58" s="38"/>
      <c r="GAH58" s="38"/>
      <c r="GAI58" s="38"/>
      <c r="GAJ58" s="38"/>
      <c r="GAK58" s="38"/>
      <c r="GAL58" s="38"/>
      <c r="GAM58" s="38"/>
      <c r="GAN58" s="38"/>
      <c r="GAO58" s="38"/>
      <c r="GAP58" s="37"/>
      <c r="GAQ58" s="25"/>
      <c r="GAR58" s="35"/>
      <c r="GAS58" s="35"/>
      <c r="GAT58" s="35"/>
      <c r="GAU58" s="36"/>
      <c r="GAV58" s="36"/>
      <c r="GAW58" s="36"/>
      <c r="GAX58" s="36"/>
      <c r="GAY58" s="36"/>
      <c r="GAZ58" s="36"/>
      <c r="GBA58" s="37"/>
      <c r="GBB58" s="38"/>
      <c r="GBC58" s="38"/>
      <c r="GBD58" s="204"/>
      <c r="GBE58" s="37"/>
      <c r="GBF58" s="38"/>
      <c r="GBG58" s="37"/>
      <c r="GBH58" s="37"/>
      <c r="GBI58" s="38"/>
      <c r="GBJ58" s="38"/>
      <c r="GBK58" s="38"/>
      <c r="GBL58" s="38"/>
      <c r="GBM58" s="38"/>
      <c r="GBN58" s="38"/>
      <c r="GBO58" s="38"/>
      <c r="GBP58" s="38"/>
      <c r="GBQ58" s="38"/>
      <c r="GBR58" s="38"/>
      <c r="GBS58" s="38"/>
      <c r="GBT58" s="38"/>
      <c r="GBU58" s="37"/>
      <c r="GBV58" s="25"/>
      <c r="GBW58" s="35"/>
      <c r="GBX58" s="35"/>
      <c r="GBY58" s="35"/>
      <c r="GBZ58" s="36"/>
      <c r="GCA58" s="36"/>
      <c r="GCB58" s="36"/>
      <c r="GCC58" s="36"/>
      <c r="GCD58" s="36"/>
      <c r="GCE58" s="36"/>
      <c r="GCF58" s="37"/>
      <c r="GCG58" s="38"/>
      <c r="GCH58" s="38"/>
      <c r="GCI58" s="204"/>
      <c r="GCJ58" s="37"/>
      <c r="GCK58" s="38"/>
      <c r="GCL58" s="37"/>
      <c r="GCM58" s="37"/>
      <c r="GCN58" s="38"/>
      <c r="GCO58" s="38"/>
      <c r="GCP58" s="38"/>
      <c r="GCQ58" s="38"/>
      <c r="GCR58" s="38"/>
      <c r="GCS58" s="38"/>
      <c r="GCT58" s="38"/>
      <c r="GCU58" s="38"/>
      <c r="GCV58" s="38"/>
      <c r="GCW58" s="38"/>
      <c r="GCX58" s="38"/>
      <c r="GCY58" s="38"/>
      <c r="GCZ58" s="37"/>
      <c r="GDA58" s="25"/>
      <c r="GDB58" s="35"/>
      <c r="GDC58" s="35"/>
      <c r="GDD58" s="35"/>
      <c r="GDE58" s="36"/>
      <c r="GDF58" s="36"/>
      <c r="GDG58" s="36"/>
      <c r="GDH58" s="36"/>
      <c r="GDI58" s="36"/>
      <c r="GDJ58" s="36"/>
      <c r="GDK58" s="37"/>
      <c r="GDL58" s="38"/>
      <c r="GDM58" s="38"/>
      <c r="GDN58" s="204"/>
      <c r="GDO58" s="37"/>
      <c r="GDP58" s="38"/>
      <c r="GDQ58" s="37"/>
      <c r="GDR58" s="37"/>
      <c r="GDS58" s="38"/>
      <c r="GDT58" s="38"/>
      <c r="GDU58" s="38"/>
      <c r="GDV58" s="38"/>
      <c r="GDW58" s="38"/>
      <c r="GDX58" s="38"/>
      <c r="GDY58" s="38"/>
      <c r="GDZ58" s="38"/>
      <c r="GEA58" s="38"/>
      <c r="GEB58" s="38"/>
      <c r="GEC58" s="38"/>
      <c r="GED58" s="38"/>
      <c r="GEE58" s="37"/>
      <c r="GEF58" s="25"/>
      <c r="GEG58" s="35"/>
      <c r="GEH58" s="35"/>
      <c r="GEI58" s="35"/>
      <c r="GEJ58" s="36"/>
      <c r="GEK58" s="36"/>
      <c r="GEL58" s="36"/>
      <c r="GEM58" s="36"/>
      <c r="GEN58" s="36"/>
      <c r="GEO58" s="36"/>
      <c r="GEP58" s="37"/>
      <c r="GEQ58" s="38"/>
      <c r="GER58" s="38"/>
      <c r="GES58" s="204"/>
      <c r="GET58" s="37"/>
      <c r="GEU58" s="38"/>
      <c r="GEV58" s="37"/>
      <c r="GEW58" s="37"/>
      <c r="GEX58" s="38"/>
      <c r="GEY58" s="38"/>
      <c r="GEZ58" s="38"/>
      <c r="GFA58" s="38"/>
      <c r="GFB58" s="38"/>
      <c r="GFC58" s="38"/>
      <c r="GFD58" s="38"/>
      <c r="GFE58" s="38"/>
      <c r="GFF58" s="38"/>
      <c r="GFG58" s="38"/>
      <c r="GFH58" s="38"/>
      <c r="GFI58" s="38"/>
      <c r="GFJ58" s="37"/>
      <c r="GFK58" s="25"/>
      <c r="GFL58" s="35"/>
      <c r="GFM58" s="35"/>
      <c r="GFN58" s="35"/>
      <c r="GFO58" s="36"/>
      <c r="GFP58" s="36"/>
      <c r="GFQ58" s="36"/>
      <c r="GFR58" s="36"/>
      <c r="GFS58" s="36"/>
      <c r="GFT58" s="36"/>
      <c r="GFU58" s="37"/>
      <c r="GFV58" s="38"/>
      <c r="GFW58" s="38"/>
      <c r="GFX58" s="204"/>
      <c r="GFY58" s="37"/>
      <c r="GFZ58" s="38"/>
      <c r="GGA58" s="37"/>
      <c r="GGB58" s="37"/>
      <c r="GGC58" s="38"/>
      <c r="GGD58" s="38"/>
      <c r="GGE58" s="38"/>
      <c r="GGF58" s="38"/>
      <c r="GGG58" s="38"/>
      <c r="GGH58" s="38"/>
      <c r="GGI58" s="38"/>
      <c r="GGJ58" s="38"/>
      <c r="GGK58" s="38"/>
      <c r="GGL58" s="38"/>
      <c r="GGM58" s="38"/>
      <c r="GGN58" s="38"/>
      <c r="GGO58" s="37"/>
      <c r="GGP58" s="25"/>
      <c r="GGQ58" s="35"/>
      <c r="GGR58" s="35"/>
      <c r="GGS58" s="35"/>
      <c r="GGT58" s="36"/>
      <c r="GGU58" s="36"/>
      <c r="GGV58" s="36"/>
      <c r="GGW58" s="36"/>
      <c r="GGX58" s="36"/>
      <c r="GGY58" s="36"/>
      <c r="GGZ58" s="37"/>
      <c r="GHA58" s="38"/>
      <c r="GHB58" s="38"/>
      <c r="GHC58" s="204"/>
      <c r="GHD58" s="37"/>
      <c r="GHE58" s="38"/>
      <c r="GHF58" s="37"/>
      <c r="GHG58" s="37"/>
      <c r="GHH58" s="38"/>
      <c r="GHI58" s="38"/>
      <c r="GHJ58" s="38"/>
      <c r="GHK58" s="38"/>
      <c r="GHL58" s="38"/>
      <c r="GHM58" s="38"/>
      <c r="GHN58" s="38"/>
      <c r="GHO58" s="38"/>
      <c r="GHP58" s="38"/>
      <c r="GHQ58" s="38"/>
      <c r="GHR58" s="38"/>
      <c r="GHS58" s="38"/>
      <c r="GHT58" s="37"/>
      <c r="GHU58" s="25"/>
      <c r="GHV58" s="35"/>
      <c r="GHW58" s="35"/>
      <c r="GHX58" s="35"/>
      <c r="GHY58" s="36"/>
      <c r="GHZ58" s="36"/>
      <c r="GIA58" s="36"/>
      <c r="GIB58" s="36"/>
      <c r="GIC58" s="36"/>
      <c r="GID58" s="36"/>
      <c r="GIE58" s="37"/>
      <c r="GIF58" s="38"/>
      <c r="GIG58" s="38"/>
      <c r="GIH58" s="204"/>
      <c r="GII58" s="37"/>
      <c r="GIJ58" s="38"/>
      <c r="GIK58" s="37"/>
      <c r="GIL58" s="37"/>
      <c r="GIM58" s="38"/>
      <c r="GIN58" s="38"/>
      <c r="GIO58" s="38"/>
      <c r="GIP58" s="38"/>
      <c r="GIQ58" s="38"/>
      <c r="GIR58" s="38"/>
      <c r="GIS58" s="38"/>
      <c r="GIT58" s="38"/>
      <c r="GIU58" s="38"/>
      <c r="GIV58" s="38"/>
      <c r="GIW58" s="38"/>
      <c r="GIX58" s="38"/>
      <c r="GIY58" s="37"/>
      <c r="GIZ58" s="25"/>
      <c r="GJA58" s="35"/>
      <c r="GJB58" s="35"/>
      <c r="GJC58" s="35"/>
      <c r="GJD58" s="36"/>
      <c r="GJE58" s="36"/>
      <c r="GJF58" s="36"/>
      <c r="GJG58" s="36"/>
      <c r="GJH58" s="36"/>
      <c r="GJI58" s="36"/>
      <c r="GJJ58" s="37"/>
      <c r="GJK58" s="38"/>
      <c r="GJL58" s="38"/>
      <c r="GJM58" s="204"/>
      <c r="GJN58" s="37"/>
      <c r="GJO58" s="38"/>
      <c r="GJP58" s="37"/>
      <c r="GJQ58" s="37"/>
      <c r="GJR58" s="38"/>
      <c r="GJS58" s="38"/>
      <c r="GJT58" s="38"/>
      <c r="GJU58" s="38"/>
      <c r="GJV58" s="38"/>
      <c r="GJW58" s="38"/>
      <c r="GJX58" s="38"/>
      <c r="GJY58" s="38"/>
      <c r="GJZ58" s="38"/>
      <c r="GKA58" s="38"/>
      <c r="GKB58" s="38"/>
      <c r="GKC58" s="38"/>
      <c r="GKD58" s="37"/>
      <c r="GKE58" s="25"/>
      <c r="GKF58" s="35"/>
      <c r="GKG58" s="35"/>
      <c r="GKH58" s="35"/>
      <c r="GKI58" s="36"/>
      <c r="GKJ58" s="36"/>
      <c r="GKK58" s="36"/>
      <c r="GKL58" s="36"/>
      <c r="GKM58" s="36"/>
      <c r="GKN58" s="36"/>
      <c r="GKO58" s="37"/>
      <c r="GKP58" s="38"/>
      <c r="GKQ58" s="38"/>
      <c r="GKR58" s="204"/>
      <c r="GKS58" s="37"/>
      <c r="GKT58" s="38"/>
      <c r="GKU58" s="37"/>
      <c r="GKV58" s="37"/>
      <c r="GKW58" s="38"/>
      <c r="GKX58" s="38"/>
      <c r="GKY58" s="38"/>
      <c r="GKZ58" s="38"/>
      <c r="GLA58" s="38"/>
      <c r="GLB58" s="38"/>
      <c r="GLC58" s="38"/>
      <c r="GLD58" s="38"/>
      <c r="GLE58" s="38"/>
      <c r="GLF58" s="38"/>
      <c r="GLG58" s="38"/>
      <c r="GLH58" s="38"/>
      <c r="GLI58" s="37"/>
      <c r="GLJ58" s="25"/>
      <c r="GLK58" s="35"/>
      <c r="GLL58" s="35"/>
      <c r="GLM58" s="35"/>
      <c r="GLN58" s="36"/>
      <c r="GLO58" s="36"/>
      <c r="GLP58" s="36"/>
      <c r="GLQ58" s="36"/>
      <c r="GLR58" s="36"/>
      <c r="GLS58" s="36"/>
      <c r="GLT58" s="37"/>
      <c r="GLU58" s="38"/>
      <c r="GLV58" s="38"/>
      <c r="GLW58" s="204"/>
      <c r="GLX58" s="37"/>
      <c r="GLY58" s="38"/>
      <c r="GLZ58" s="37"/>
      <c r="GMA58" s="37"/>
      <c r="GMB58" s="38"/>
      <c r="GMC58" s="38"/>
      <c r="GMD58" s="38"/>
      <c r="GME58" s="38"/>
      <c r="GMF58" s="38"/>
      <c r="GMG58" s="38"/>
      <c r="GMH58" s="38"/>
      <c r="GMI58" s="38"/>
      <c r="GMJ58" s="38"/>
      <c r="GMK58" s="38"/>
      <c r="GML58" s="38"/>
      <c r="GMM58" s="38"/>
      <c r="GMN58" s="37"/>
      <c r="GMO58" s="25"/>
      <c r="GMP58" s="35"/>
      <c r="GMQ58" s="35"/>
      <c r="GMR58" s="35"/>
      <c r="GMS58" s="36"/>
      <c r="GMT58" s="36"/>
      <c r="GMU58" s="36"/>
      <c r="GMV58" s="36"/>
      <c r="GMW58" s="36"/>
      <c r="GMX58" s="36"/>
      <c r="GMY58" s="37"/>
      <c r="GMZ58" s="38"/>
      <c r="GNA58" s="38"/>
      <c r="GNB58" s="204"/>
      <c r="GNC58" s="37"/>
      <c r="GND58" s="38"/>
      <c r="GNE58" s="37"/>
      <c r="GNF58" s="37"/>
      <c r="GNG58" s="38"/>
      <c r="GNH58" s="38"/>
      <c r="GNI58" s="38"/>
      <c r="GNJ58" s="38"/>
      <c r="GNK58" s="38"/>
      <c r="GNL58" s="38"/>
      <c r="GNM58" s="38"/>
      <c r="GNN58" s="38"/>
      <c r="GNO58" s="38"/>
      <c r="GNP58" s="38"/>
      <c r="GNQ58" s="38"/>
      <c r="GNR58" s="38"/>
      <c r="GNS58" s="37"/>
      <c r="GNT58" s="25"/>
      <c r="GNU58" s="35"/>
      <c r="GNV58" s="35"/>
      <c r="GNW58" s="35"/>
      <c r="GNX58" s="36"/>
      <c r="GNY58" s="36"/>
      <c r="GNZ58" s="36"/>
      <c r="GOA58" s="36"/>
      <c r="GOB58" s="36"/>
      <c r="GOC58" s="36"/>
      <c r="GOD58" s="37"/>
      <c r="GOE58" s="38"/>
      <c r="GOF58" s="38"/>
      <c r="GOG58" s="204"/>
      <c r="GOH58" s="37"/>
      <c r="GOI58" s="38"/>
      <c r="GOJ58" s="37"/>
      <c r="GOK58" s="37"/>
      <c r="GOL58" s="38"/>
      <c r="GOM58" s="38"/>
      <c r="GON58" s="38"/>
      <c r="GOO58" s="38"/>
      <c r="GOP58" s="38"/>
      <c r="GOQ58" s="38"/>
      <c r="GOR58" s="38"/>
      <c r="GOS58" s="38"/>
      <c r="GOT58" s="38"/>
      <c r="GOU58" s="38"/>
      <c r="GOV58" s="38"/>
      <c r="GOW58" s="38"/>
      <c r="GOX58" s="37"/>
      <c r="GOY58" s="25"/>
      <c r="GOZ58" s="35"/>
      <c r="GPA58" s="35"/>
      <c r="GPB58" s="35"/>
      <c r="GPC58" s="36"/>
      <c r="GPD58" s="36"/>
      <c r="GPE58" s="36"/>
      <c r="GPF58" s="36"/>
      <c r="GPG58" s="36"/>
      <c r="GPH58" s="36"/>
      <c r="GPI58" s="37"/>
      <c r="GPJ58" s="38"/>
      <c r="GPK58" s="38"/>
      <c r="GPL58" s="204"/>
      <c r="GPM58" s="37"/>
      <c r="GPN58" s="38"/>
      <c r="GPO58" s="37"/>
      <c r="GPP58" s="37"/>
      <c r="GPQ58" s="38"/>
      <c r="GPR58" s="38"/>
      <c r="GPS58" s="38"/>
      <c r="GPT58" s="38"/>
      <c r="GPU58" s="38"/>
      <c r="GPV58" s="38"/>
      <c r="GPW58" s="38"/>
      <c r="GPX58" s="38"/>
      <c r="GPY58" s="38"/>
      <c r="GPZ58" s="38"/>
      <c r="GQA58" s="38"/>
      <c r="GQB58" s="38"/>
      <c r="GQC58" s="37"/>
      <c r="GQD58" s="25"/>
      <c r="GQE58" s="35"/>
      <c r="GQF58" s="35"/>
      <c r="GQG58" s="35"/>
      <c r="GQH58" s="36"/>
      <c r="GQI58" s="36"/>
      <c r="GQJ58" s="36"/>
      <c r="GQK58" s="36"/>
      <c r="GQL58" s="36"/>
      <c r="GQM58" s="36"/>
      <c r="GQN58" s="37"/>
      <c r="GQO58" s="38"/>
      <c r="GQP58" s="38"/>
      <c r="GQQ58" s="204"/>
      <c r="GQR58" s="37"/>
      <c r="GQS58" s="38"/>
      <c r="GQT58" s="37"/>
      <c r="GQU58" s="37"/>
      <c r="GQV58" s="38"/>
      <c r="GQW58" s="38"/>
      <c r="GQX58" s="38"/>
      <c r="GQY58" s="38"/>
      <c r="GQZ58" s="38"/>
      <c r="GRA58" s="38"/>
      <c r="GRB58" s="38"/>
      <c r="GRC58" s="38"/>
      <c r="GRD58" s="38"/>
      <c r="GRE58" s="38"/>
      <c r="GRF58" s="38"/>
      <c r="GRG58" s="38"/>
      <c r="GRH58" s="37"/>
      <c r="GRI58" s="25"/>
      <c r="GRJ58" s="35"/>
      <c r="GRK58" s="35"/>
      <c r="GRL58" s="35"/>
      <c r="GRM58" s="36"/>
      <c r="GRN58" s="36"/>
      <c r="GRO58" s="36"/>
      <c r="GRP58" s="36"/>
      <c r="GRQ58" s="36"/>
      <c r="GRR58" s="36"/>
      <c r="GRS58" s="37"/>
      <c r="GRT58" s="38"/>
      <c r="GRU58" s="38"/>
      <c r="GRV58" s="204"/>
      <c r="GRW58" s="37"/>
      <c r="GRX58" s="38"/>
      <c r="GRY58" s="37"/>
      <c r="GRZ58" s="37"/>
      <c r="GSA58" s="38"/>
      <c r="GSB58" s="38"/>
      <c r="GSC58" s="38"/>
      <c r="GSD58" s="38"/>
      <c r="GSE58" s="38"/>
      <c r="GSF58" s="38"/>
      <c r="GSG58" s="38"/>
      <c r="GSH58" s="38"/>
      <c r="GSI58" s="38"/>
      <c r="GSJ58" s="38"/>
      <c r="GSK58" s="38"/>
      <c r="GSL58" s="38"/>
      <c r="GSM58" s="37"/>
      <c r="GSN58" s="25"/>
      <c r="GSO58" s="35"/>
      <c r="GSP58" s="35"/>
      <c r="GSQ58" s="35"/>
      <c r="GSR58" s="36"/>
      <c r="GSS58" s="36"/>
      <c r="GST58" s="36"/>
      <c r="GSU58" s="36"/>
      <c r="GSV58" s="36"/>
      <c r="GSW58" s="36"/>
      <c r="GSX58" s="37"/>
      <c r="GSY58" s="38"/>
      <c r="GSZ58" s="38"/>
      <c r="GTA58" s="204"/>
      <c r="GTB58" s="37"/>
      <c r="GTC58" s="38"/>
      <c r="GTD58" s="37"/>
      <c r="GTE58" s="37"/>
      <c r="GTF58" s="38"/>
      <c r="GTG58" s="38"/>
      <c r="GTH58" s="38"/>
      <c r="GTI58" s="38"/>
      <c r="GTJ58" s="38"/>
      <c r="GTK58" s="38"/>
      <c r="GTL58" s="38"/>
      <c r="GTM58" s="38"/>
      <c r="GTN58" s="38"/>
      <c r="GTO58" s="38"/>
      <c r="GTP58" s="38"/>
      <c r="GTQ58" s="38"/>
      <c r="GTR58" s="37"/>
      <c r="GTS58" s="25"/>
      <c r="GTT58" s="35"/>
      <c r="GTU58" s="35"/>
      <c r="GTV58" s="35"/>
      <c r="GTW58" s="36"/>
      <c r="GTX58" s="36"/>
      <c r="GTY58" s="36"/>
      <c r="GTZ58" s="36"/>
      <c r="GUA58" s="36"/>
      <c r="GUB58" s="36"/>
      <c r="GUC58" s="37"/>
      <c r="GUD58" s="38"/>
      <c r="GUE58" s="38"/>
      <c r="GUF58" s="204"/>
      <c r="GUG58" s="37"/>
      <c r="GUH58" s="38"/>
      <c r="GUI58" s="37"/>
      <c r="GUJ58" s="37"/>
      <c r="GUK58" s="38"/>
      <c r="GUL58" s="38"/>
      <c r="GUM58" s="38"/>
      <c r="GUN58" s="38"/>
      <c r="GUO58" s="38"/>
      <c r="GUP58" s="38"/>
      <c r="GUQ58" s="38"/>
      <c r="GUR58" s="38"/>
      <c r="GUS58" s="38"/>
      <c r="GUT58" s="38"/>
      <c r="GUU58" s="38"/>
      <c r="GUV58" s="38"/>
      <c r="GUW58" s="37"/>
      <c r="GUX58" s="25"/>
      <c r="GUY58" s="35"/>
      <c r="GUZ58" s="35"/>
      <c r="GVA58" s="35"/>
      <c r="GVB58" s="36"/>
      <c r="GVC58" s="36"/>
      <c r="GVD58" s="36"/>
      <c r="GVE58" s="36"/>
      <c r="GVF58" s="36"/>
      <c r="GVG58" s="36"/>
      <c r="GVH58" s="37"/>
      <c r="GVI58" s="38"/>
      <c r="GVJ58" s="38"/>
      <c r="GVK58" s="204"/>
      <c r="GVL58" s="37"/>
      <c r="GVM58" s="38"/>
      <c r="GVN58" s="37"/>
      <c r="GVO58" s="37"/>
      <c r="GVP58" s="38"/>
      <c r="GVQ58" s="38"/>
      <c r="GVR58" s="38"/>
      <c r="GVS58" s="38"/>
      <c r="GVT58" s="38"/>
      <c r="GVU58" s="38"/>
      <c r="GVV58" s="38"/>
      <c r="GVW58" s="38"/>
      <c r="GVX58" s="38"/>
      <c r="GVY58" s="38"/>
      <c r="GVZ58" s="38"/>
      <c r="GWA58" s="38"/>
      <c r="GWB58" s="37"/>
      <c r="GWC58" s="25"/>
      <c r="GWD58" s="35"/>
      <c r="GWE58" s="35"/>
      <c r="GWF58" s="35"/>
      <c r="GWG58" s="36"/>
      <c r="GWH58" s="36"/>
      <c r="GWI58" s="36"/>
      <c r="GWJ58" s="36"/>
      <c r="GWK58" s="36"/>
      <c r="GWL58" s="36"/>
      <c r="GWM58" s="37"/>
      <c r="GWN58" s="38"/>
      <c r="GWO58" s="38"/>
      <c r="GWP58" s="204"/>
      <c r="GWQ58" s="37"/>
      <c r="GWR58" s="38"/>
      <c r="GWS58" s="37"/>
      <c r="GWT58" s="37"/>
      <c r="GWU58" s="38"/>
      <c r="GWV58" s="38"/>
      <c r="GWW58" s="38"/>
      <c r="GWX58" s="38"/>
      <c r="GWY58" s="38"/>
      <c r="GWZ58" s="38"/>
      <c r="GXA58" s="38"/>
      <c r="GXB58" s="38"/>
      <c r="GXC58" s="38"/>
      <c r="GXD58" s="38"/>
      <c r="GXE58" s="38"/>
      <c r="GXF58" s="38"/>
      <c r="GXG58" s="37"/>
      <c r="GXH58" s="25"/>
      <c r="GXI58" s="35"/>
      <c r="GXJ58" s="35"/>
      <c r="GXK58" s="35"/>
      <c r="GXL58" s="36"/>
      <c r="GXM58" s="36"/>
      <c r="GXN58" s="36"/>
      <c r="GXO58" s="36"/>
      <c r="GXP58" s="36"/>
      <c r="GXQ58" s="36"/>
      <c r="GXR58" s="37"/>
      <c r="GXS58" s="38"/>
      <c r="GXT58" s="38"/>
      <c r="GXU58" s="204"/>
      <c r="GXV58" s="37"/>
      <c r="GXW58" s="38"/>
      <c r="GXX58" s="37"/>
      <c r="GXY58" s="37"/>
      <c r="GXZ58" s="38"/>
      <c r="GYA58" s="38"/>
      <c r="GYB58" s="38"/>
      <c r="GYC58" s="38"/>
      <c r="GYD58" s="38"/>
      <c r="GYE58" s="38"/>
      <c r="GYF58" s="38"/>
      <c r="GYG58" s="38"/>
      <c r="GYH58" s="38"/>
      <c r="GYI58" s="38"/>
      <c r="GYJ58" s="38"/>
      <c r="GYK58" s="38"/>
      <c r="GYL58" s="37"/>
      <c r="GYM58" s="25"/>
      <c r="GYN58" s="35"/>
      <c r="GYO58" s="35"/>
      <c r="GYP58" s="35"/>
      <c r="GYQ58" s="36"/>
      <c r="GYR58" s="36"/>
      <c r="GYS58" s="36"/>
      <c r="GYT58" s="36"/>
      <c r="GYU58" s="36"/>
      <c r="GYV58" s="36"/>
      <c r="GYW58" s="37"/>
      <c r="GYX58" s="38"/>
      <c r="GYY58" s="38"/>
      <c r="GYZ58" s="204"/>
      <c r="GZA58" s="37"/>
      <c r="GZB58" s="38"/>
      <c r="GZC58" s="37"/>
      <c r="GZD58" s="37"/>
      <c r="GZE58" s="38"/>
      <c r="GZF58" s="38"/>
      <c r="GZG58" s="38"/>
      <c r="GZH58" s="38"/>
      <c r="GZI58" s="38"/>
      <c r="GZJ58" s="38"/>
      <c r="GZK58" s="38"/>
      <c r="GZL58" s="38"/>
      <c r="GZM58" s="38"/>
      <c r="GZN58" s="38"/>
      <c r="GZO58" s="38"/>
      <c r="GZP58" s="38"/>
      <c r="GZQ58" s="37"/>
      <c r="GZR58" s="25"/>
      <c r="GZS58" s="35"/>
      <c r="GZT58" s="35"/>
      <c r="GZU58" s="35"/>
      <c r="GZV58" s="36"/>
      <c r="GZW58" s="36"/>
      <c r="GZX58" s="36"/>
      <c r="GZY58" s="36"/>
      <c r="GZZ58" s="36"/>
      <c r="HAA58" s="36"/>
      <c r="HAB58" s="37"/>
      <c r="HAC58" s="38"/>
      <c r="HAD58" s="38"/>
      <c r="HAE58" s="204"/>
      <c r="HAF58" s="37"/>
      <c r="HAG58" s="38"/>
      <c r="HAH58" s="37"/>
      <c r="HAI58" s="37"/>
      <c r="HAJ58" s="38"/>
      <c r="HAK58" s="38"/>
      <c r="HAL58" s="38"/>
      <c r="HAM58" s="38"/>
      <c r="HAN58" s="38"/>
      <c r="HAO58" s="38"/>
      <c r="HAP58" s="38"/>
      <c r="HAQ58" s="38"/>
      <c r="HAR58" s="38"/>
      <c r="HAS58" s="38"/>
      <c r="HAT58" s="38"/>
      <c r="HAU58" s="38"/>
      <c r="HAV58" s="37"/>
      <c r="HAW58" s="25"/>
      <c r="HAX58" s="35"/>
      <c r="HAY58" s="35"/>
      <c r="HAZ58" s="35"/>
      <c r="HBA58" s="36"/>
      <c r="HBB58" s="36"/>
      <c r="HBC58" s="36"/>
      <c r="HBD58" s="36"/>
      <c r="HBE58" s="36"/>
      <c r="HBF58" s="36"/>
      <c r="HBG58" s="37"/>
      <c r="HBH58" s="38"/>
      <c r="HBI58" s="38"/>
      <c r="HBJ58" s="204"/>
      <c r="HBK58" s="37"/>
      <c r="HBL58" s="38"/>
      <c r="HBM58" s="37"/>
      <c r="HBN58" s="37"/>
      <c r="HBO58" s="38"/>
      <c r="HBP58" s="38"/>
      <c r="HBQ58" s="38"/>
      <c r="HBR58" s="38"/>
      <c r="HBS58" s="38"/>
      <c r="HBT58" s="38"/>
      <c r="HBU58" s="38"/>
      <c r="HBV58" s="38"/>
      <c r="HBW58" s="38"/>
      <c r="HBX58" s="38"/>
      <c r="HBY58" s="38"/>
      <c r="HBZ58" s="38"/>
      <c r="HCA58" s="37"/>
      <c r="HCB58" s="25"/>
      <c r="HCC58" s="35"/>
      <c r="HCD58" s="35"/>
      <c r="HCE58" s="35"/>
      <c r="HCF58" s="36"/>
      <c r="HCG58" s="36"/>
      <c r="HCH58" s="36"/>
      <c r="HCI58" s="36"/>
      <c r="HCJ58" s="36"/>
      <c r="HCK58" s="36"/>
      <c r="HCL58" s="37"/>
      <c r="HCM58" s="38"/>
      <c r="HCN58" s="38"/>
      <c r="HCO58" s="204"/>
      <c r="HCP58" s="37"/>
      <c r="HCQ58" s="38"/>
      <c r="HCR58" s="37"/>
      <c r="HCS58" s="37"/>
      <c r="HCT58" s="38"/>
      <c r="HCU58" s="38"/>
      <c r="HCV58" s="38"/>
      <c r="HCW58" s="38"/>
      <c r="HCX58" s="38"/>
      <c r="HCY58" s="38"/>
      <c r="HCZ58" s="38"/>
      <c r="HDA58" s="38"/>
      <c r="HDB58" s="38"/>
      <c r="HDC58" s="38"/>
      <c r="HDD58" s="38"/>
      <c r="HDE58" s="38"/>
      <c r="HDF58" s="37"/>
      <c r="HDG58" s="25"/>
      <c r="HDH58" s="35"/>
      <c r="HDI58" s="35"/>
      <c r="HDJ58" s="35"/>
      <c r="HDK58" s="36"/>
      <c r="HDL58" s="36"/>
      <c r="HDM58" s="36"/>
      <c r="HDN58" s="36"/>
      <c r="HDO58" s="36"/>
      <c r="HDP58" s="36"/>
      <c r="HDQ58" s="37"/>
      <c r="HDR58" s="38"/>
      <c r="HDS58" s="38"/>
      <c r="HDT58" s="204"/>
      <c r="HDU58" s="37"/>
      <c r="HDV58" s="38"/>
      <c r="HDW58" s="37"/>
      <c r="HDX58" s="37"/>
      <c r="HDY58" s="38"/>
      <c r="HDZ58" s="38"/>
      <c r="HEA58" s="38"/>
      <c r="HEB58" s="38"/>
      <c r="HEC58" s="38"/>
      <c r="HED58" s="38"/>
      <c r="HEE58" s="38"/>
      <c r="HEF58" s="38"/>
      <c r="HEG58" s="38"/>
      <c r="HEH58" s="38"/>
      <c r="HEI58" s="38"/>
      <c r="HEJ58" s="38"/>
      <c r="HEK58" s="37"/>
      <c r="HEL58" s="25"/>
      <c r="HEM58" s="35"/>
      <c r="HEN58" s="35"/>
      <c r="HEO58" s="35"/>
      <c r="HEP58" s="36"/>
      <c r="HEQ58" s="36"/>
      <c r="HER58" s="36"/>
      <c r="HES58" s="36"/>
      <c r="HET58" s="36"/>
      <c r="HEU58" s="36"/>
      <c r="HEV58" s="37"/>
      <c r="HEW58" s="38"/>
      <c r="HEX58" s="38"/>
      <c r="HEY58" s="204"/>
      <c r="HEZ58" s="37"/>
      <c r="HFA58" s="38"/>
      <c r="HFB58" s="37"/>
      <c r="HFC58" s="37"/>
      <c r="HFD58" s="38"/>
      <c r="HFE58" s="38"/>
      <c r="HFF58" s="38"/>
      <c r="HFG58" s="38"/>
      <c r="HFH58" s="38"/>
      <c r="HFI58" s="38"/>
      <c r="HFJ58" s="38"/>
      <c r="HFK58" s="38"/>
      <c r="HFL58" s="38"/>
      <c r="HFM58" s="38"/>
      <c r="HFN58" s="38"/>
      <c r="HFO58" s="38"/>
      <c r="HFP58" s="37"/>
      <c r="HFQ58" s="25"/>
      <c r="HFR58" s="35"/>
      <c r="HFS58" s="35"/>
      <c r="HFT58" s="35"/>
      <c r="HFU58" s="36"/>
      <c r="HFV58" s="36"/>
      <c r="HFW58" s="36"/>
      <c r="HFX58" s="36"/>
      <c r="HFY58" s="36"/>
      <c r="HFZ58" s="36"/>
      <c r="HGA58" s="37"/>
      <c r="HGB58" s="38"/>
      <c r="HGC58" s="38"/>
      <c r="HGD58" s="204"/>
      <c r="HGE58" s="37"/>
      <c r="HGF58" s="38"/>
      <c r="HGG58" s="37"/>
      <c r="HGH58" s="37"/>
      <c r="HGI58" s="38"/>
      <c r="HGJ58" s="38"/>
      <c r="HGK58" s="38"/>
      <c r="HGL58" s="38"/>
      <c r="HGM58" s="38"/>
      <c r="HGN58" s="38"/>
      <c r="HGO58" s="38"/>
      <c r="HGP58" s="38"/>
      <c r="HGQ58" s="38"/>
      <c r="HGR58" s="38"/>
      <c r="HGS58" s="38"/>
      <c r="HGT58" s="38"/>
      <c r="HGU58" s="37"/>
      <c r="HGV58" s="25"/>
      <c r="HGW58" s="35"/>
      <c r="HGX58" s="35"/>
      <c r="HGY58" s="35"/>
      <c r="HGZ58" s="36"/>
      <c r="HHA58" s="36"/>
      <c r="HHB58" s="36"/>
      <c r="HHC58" s="36"/>
      <c r="HHD58" s="36"/>
      <c r="HHE58" s="36"/>
      <c r="HHF58" s="37"/>
      <c r="HHG58" s="38"/>
      <c r="HHH58" s="38"/>
      <c r="HHI58" s="204"/>
      <c r="HHJ58" s="37"/>
      <c r="HHK58" s="38"/>
      <c r="HHL58" s="37"/>
      <c r="HHM58" s="37"/>
      <c r="HHN58" s="38"/>
      <c r="HHO58" s="38"/>
      <c r="HHP58" s="38"/>
      <c r="HHQ58" s="38"/>
      <c r="HHR58" s="38"/>
      <c r="HHS58" s="38"/>
      <c r="HHT58" s="38"/>
      <c r="HHU58" s="38"/>
      <c r="HHV58" s="38"/>
      <c r="HHW58" s="38"/>
      <c r="HHX58" s="38"/>
      <c r="HHY58" s="38"/>
      <c r="HHZ58" s="37"/>
      <c r="HIA58" s="25"/>
      <c r="HIB58" s="35"/>
      <c r="HIC58" s="35"/>
      <c r="HID58" s="35"/>
      <c r="HIE58" s="36"/>
      <c r="HIF58" s="36"/>
      <c r="HIG58" s="36"/>
      <c r="HIH58" s="36"/>
      <c r="HII58" s="36"/>
      <c r="HIJ58" s="36"/>
      <c r="HIK58" s="37"/>
      <c r="HIL58" s="38"/>
      <c r="HIM58" s="38"/>
      <c r="HIN58" s="204"/>
      <c r="HIO58" s="37"/>
      <c r="HIP58" s="38"/>
      <c r="HIQ58" s="37"/>
      <c r="HIR58" s="37"/>
      <c r="HIS58" s="38"/>
      <c r="HIT58" s="38"/>
      <c r="HIU58" s="38"/>
      <c r="HIV58" s="38"/>
      <c r="HIW58" s="38"/>
      <c r="HIX58" s="38"/>
      <c r="HIY58" s="38"/>
      <c r="HIZ58" s="38"/>
      <c r="HJA58" s="38"/>
      <c r="HJB58" s="38"/>
      <c r="HJC58" s="38"/>
      <c r="HJD58" s="38"/>
      <c r="HJE58" s="37"/>
      <c r="HJF58" s="25"/>
      <c r="HJG58" s="35"/>
      <c r="HJH58" s="35"/>
      <c r="HJI58" s="35"/>
      <c r="HJJ58" s="36"/>
      <c r="HJK58" s="36"/>
      <c r="HJL58" s="36"/>
      <c r="HJM58" s="36"/>
      <c r="HJN58" s="36"/>
      <c r="HJO58" s="36"/>
      <c r="HJP58" s="37"/>
      <c r="HJQ58" s="38"/>
      <c r="HJR58" s="38"/>
      <c r="HJS58" s="204"/>
      <c r="HJT58" s="37"/>
      <c r="HJU58" s="38"/>
      <c r="HJV58" s="37"/>
      <c r="HJW58" s="37"/>
      <c r="HJX58" s="38"/>
      <c r="HJY58" s="38"/>
      <c r="HJZ58" s="38"/>
      <c r="HKA58" s="38"/>
      <c r="HKB58" s="38"/>
      <c r="HKC58" s="38"/>
      <c r="HKD58" s="38"/>
      <c r="HKE58" s="38"/>
      <c r="HKF58" s="38"/>
      <c r="HKG58" s="38"/>
      <c r="HKH58" s="38"/>
      <c r="HKI58" s="38"/>
      <c r="HKJ58" s="37"/>
      <c r="HKK58" s="25"/>
      <c r="HKL58" s="35"/>
      <c r="HKM58" s="35"/>
      <c r="HKN58" s="35"/>
      <c r="HKO58" s="36"/>
      <c r="HKP58" s="36"/>
      <c r="HKQ58" s="36"/>
      <c r="HKR58" s="36"/>
      <c r="HKS58" s="36"/>
      <c r="HKT58" s="36"/>
      <c r="HKU58" s="37"/>
      <c r="HKV58" s="38"/>
      <c r="HKW58" s="38"/>
      <c r="HKX58" s="204"/>
      <c r="HKY58" s="37"/>
      <c r="HKZ58" s="38"/>
      <c r="HLA58" s="37"/>
      <c r="HLB58" s="37"/>
      <c r="HLC58" s="38"/>
      <c r="HLD58" s="38"/>
      <c r="HLE58" s="38"/>
      <c r="HLF58" s="38"/>
      <c r="HLG58" s="38"/>
      <c r="HLH58" s="38"/>
      <c r="HLI58" s="38"/>
      <c r="HLJ58" s="38"/>
      <c r="HLK58" s="38"/>
      <c r="HLL58" s="38"/>
      <c r="HLM58" s="38"/>
      <c r="HLN58" s="38"/>
      <c r="HLO58" s="37"/>
      <c r="HLP58" s="25"/>
      <c r="HLQ58" s="35"/>
      <c r="HLR58" s="35"/>
      <c r="HLS58" s="35"/>
      <c r="HLT58" s="36"/>
      <c r="HLU58" s="36"/>
      <c r="HLV58" s="36"/>
      <c r="HLW58" s="36"/>
      <c r="HLX58" s="36"/>
      <c r="HLY58" s="36"/>
      <c r="HLZ58" s="37"/>
      <c r="HMA58" s="38"/>
      <c r="HMB58" s="38"/>
      <c r="HMC58" s="204"/>
      <c r="HMD58" s="37"/>
      <c r="HME58" s="38"/>
      <c r="HMF58" s="37"/>
      <c r="HMG58" s="37"/>
      <c r="HMH58" s="38"/>
      <c r="HMI58" s="38"/>
      <c r="HMJ58" s="38"/>
      <c r="HMK58" s="38"/>
      <c r="HML58" s="38"/>
      <c r="HMM58" s="38"/>
      <c r="HMN58" s="38"/>
      <c r="HMO58" s="38"/>
      <c r="HMP58" s="38"/>
      <c r="HMQ58" s="38"/>
      <c r="HMR58" s="38"/>
      <c r="HMS58" s="38"/>
      <c r="HMT58" s="37"/>
      <c r="HMU58" s="25"/>
      <c r="HMV58" s="35"/>
      <c r="HMW58" s="35"/>
      <c r="HMX58" s="35"/>
      <c r="HMY58" s="36"/>
      <c r="HMZ58" s="36"/>
      <c r="HNA58" s="36"/>
      <c r="HNB58" s="36"/>
      <c r="HNC58" s="36"/>
      <c r="HND58" s="36"/>
      <c r="HNE58" s="37"/>
      <c r="HNF58" s="38"/>
      <c r="HNG58" s="38"/>
      <c r="HNH58" s="204"/>
      <c r="HNI58" s="37"/>
      <c r="HNJ58" s="38"/>
      <c r="HNK58" s="37"/>
      <c r="HNL58" s="37"/>
      <c r="HNM58" s="38"/>
      <c r="HNN58" s="38"/>
      <c r="HNO58" s="38"/>
      <c r="HNP58" s="38"/>
      <c r="HNQ58" s="38"/>
      <c r="HNR58" s="38"/>
      <c r="HNS58" s="38"/>
      <c r="HNT58" s="38"/>
      <c r="HNU58" s="38"/>
      <c r="HNV58" s="38"/>
      <c r="HNW58" s="38"/>
      <c r="HNX58" s="38"/>
      <c r="HNY58" s="37"/>
      <c r="HNZ58" s="25"/>
      <c r="HOA58" s="35"/>
      <c r="HOB58" s="35"/>
      <c r="HOC58" s="35"/>
      <c r="HOD58" s="36"/>
      <c r="HOE58" s="36"/>
      <c r="HOF58" s="36"/>
      <c r="HOG58" s="36"/>
      <c r="HOH58" s="36"/>
      <c r="HOI58" s="36"/>
      <c r="HOJ58" s="37"/>
      <c r="HOK58" s="38"/>
      <c r="HOL58" s="38"/>
      <c r="HOM58" s="204"/>
      <c r="HON58" s="37"/>
      <c r="HOO58" s="38"/>
      <c r="HOP58" s="37"/>
      <c r="HOQ58" s="37"/>
      <c r="HOR58" s="38"/>
      <c r="HOS58" s="38"/>
      <c r="HOT58" s="38"/>
      <c r="HOU58" s="38"/>
      <c r="HOV58" s="38"/>
      <c r="HOW58" s="38"/>
      <c r="HOX58" s="38"/>
      <c r="HOY58" s="38"/>
      <c r="HOZ58" s="38"/>
      <c r="HPA58" s="38"/>
      <c r="HPB58" s="38"/>
      <c r="HPC58" s="38"/>
      <c r="HPD58" s="37"/>
      <c r="HPE58" s="25"/>
      <c r="HPF58" s="35"/>
      <c r="HPG58" s="35"/>
      <c r="HPH58" s="35"/>
      <c r="HPI58" s="36"/>
      <c r="HPJ58" s="36"/>
      <c r="HPK58" s="36"/>
      <c r="HPL58" s="36"/>
      <c r="HPM58" s="36"/>
      <c r="HPN58" s="36"/>
      <c r="HPO58" s="37"/>
      <c r="HPP58" s="38"/>
      <c r="HPQ58" s="38"/>
      <c r="HPR58" s="204"/>
      <c r="HPS58" s="37"/>
      <c r="HPT58" s="38"/>
      <c r="HPU58" s="37"/>
      <c r="HPV58" s="37"/>
      <c r="HPW58" s="38"/>
      <c r="HPX58" s="38"/>
      <c r="HPY58" s="38"/>
      <c r="HPZ58" s="38"/>
      <c r="HQA58" s="38"/>
      <c r="HQB58" s="38"/>
      <c r="HQC58" s="38"/>
      <c r="HQD58" s="38"/>
      <c r="HQE58" s="38"/>
      <c r="HQF58" s="38"/>
      <c r="HQG58" s="38"/>
      <c r="HQH58" s="38"/>
      <c r="HQI58" s="37"/>
      <c r="HQJ58" s="25"/>
      <c r="HQK58" s="35"/>
      <c r="HQL58" s="35"/>
      <c r="HQM58" s="35"/>
      <c r="HQN58" s="36"/>
      <c r="HQO58" s="36"/>
      <c r="HQP58" s="36"/>
      <c r="HQQ58" s="36"/>
      <c r="HQR58" s="36"/>
      <c r="HQS58" s="36"/>
      <c r="HQT58" s="37"/>
      <c r="HQU58" s="38"/>
      <c r="HQV58" s="38"/>
      <c r="HQW58" s="204"/>
      <c r="HQX58" s="37"/>
      <c r="HQY58" s="38"/>
      <c r="HQZ58" s="37"/>
      <c r="HRA58" s="37"/>
      <c r="HRB58" s="38"/>
      <c r="HRC58" s="38"/>
      <c r="HRD58" s="38"/>
      <c r="HRE58" s="38"/>
      <c r="HRF58" s="38"/>
      <c r="HRG58" s="38"/>
      <c r="HRH58" s="38"/>
      <c r="HRI58" s="38"/>
      <c r="HRJ58" s="38"/>
      <c r="HRK58" s="38"/>
      <c r="HRL58" s="38"/>
      <c r="HRM58" s="38"/>
      <c r="HRN58" s="37"/>
      <c r="HRO58" s="25"/>
      <c r="HRP58" s="35"/>
      <c r="HRQ58" s="35"/>
      <c r="HRR58" s="35"/>
      <c r="HRS58" s="36"/>
      <c r="HRT58" s="36"/>
      <c r="HRU58" s="36"/>
      <c r="HRV58" s="36"/>
      <c r="HRW58" s="36"/>
      <c r="HRX58" s="36"/>
      <c r="HRY58" s="37"/>
      <c r="HRZ58" s="38"/>
      <c r="HSA58" s="38"/>
      <c r="HSB58" s="204"/>
      <c r="HSC58" s="37"/>
      <c r="HSD58" s="38"/>
      <c r="HSE58" s="37"/>
      <c r="HSF58" s="37"/>
      <c r="HSG58" s="38"/>
      <c r="HSH58" s="38"/>
      <c r="HSI58" s="38"/>
      <c r="HSJ58" s="38"/>
      <c r="HSK58" s="38"/>
      <c r="HSL58" s="38"/>
      <c r="HSM58" s="38"/>
      <c r="HSN58" s="38"/>
      <c r="HSO58" s="38"/>
      <c r="HSP58" s="38"/>
      <c r="HSQ58" s="38"/>
      <c r="HSR58" s="38"/>
      <c r="HSS58" s="37"/>
      <c r="HST58" s="25"/>
      <c r="HSU58" s="35"/>
      <c r="HSV58" s="35"/>
      <c r="HSW58" s="35"/>
      <c r="HSX58" s="36"/>
      <c r="HSY58" s="36"/>
      <c r="HSZ58" s="36"/>
      <c r="HTA58" s="36"/>
      <c r="HTB58" s="36"/>
      <c r="HTC58" s="36"/>
      <c r="HTD58" s="37"/>
      <c r="HTE58" s="38"/>
      <c r="HTF58" s="38"/>
      <c r="HTG58" s="204"/>
      <c r="HTH58" s="37"/>
      <c r="HTI58" s="38"/>
      <c r="HTJ58" s="37"/>
      <c r="HTK58" s="37"/>
      <c r="HTL58" s="38"/>
      <c r="HTM58" s="38"/>
      <c r="HTN58" s="38"/>
      <c r="HTO58" s="38"/>
      <c r="HTP58" s="38"/>
      <c r="HTQ58" s="38"/>
      <c r="HTR58" s="38"/>
      <c r="HTS58" s="38"/>
      <c r="HTT58" s="38"/>
      <c r="HTU58" s="38"/>
      <c r="HTV58" s="38"/>
      <c r="HTW58" s="38"/>
      <c r="HTX58" s="37"/>
      <c r="HTY58" s="25"/>
      <c r="HTZ58" s="35"/>
      <c r="HUA58" s="35"/>
      <c r="HUB58" s="35"/>
      <c r="HUC58" s="36"/>
      <c r="HUD58" s="36"/>
      <c r="HUE58" s="36"/>
      <c r="HUF58" s="36"/>
      <c r="HUG58" s="36"/>
      <c r="HUH58" s="36"/>
      <c r="HUI58" s="37"/>
      <c r="HUJ58" s="38"/>
      <c r="HUK58" s="38"/>
      <c r="HUL58" s="204"/>
      <c r="HUM58" s="37"/>
      <c r="HUN58" s="38"/>
      <c r="HUO58" s="37"/>
      <c r="HUP58" s="37"/>
      <c r="HUQ58" s="38"/>
      <c r="HUR58" s="38"/>
      <c r="HUS58" s="38"/>
      <c r="HUT58" s="38"/>
      <c r="HUU58" s="38"/>
      <c r="HUV58" s="38"/>
      <c r="HUW58" s="38"/>
      <c r="HUX58" s="38"/>
      <c r="HUY58" s="38"/>
      <c r="HUZ58" s="38"/>
      <c r="HVA58" s="38"/>
      <c r="HVB58" s="38"/>
      <c r="HVC58" s="37"/>
      <c r="HVD58" s="25"/>
      <c r="HVE58" s="35"/>
      <c r="HVF58" s="35"/>
      <c r="HVG58" s="35"/>
      <c r="HVH58" s="36"/>
      <c r="HVI58" s="36"/>
      <c r="HVJ58" s="36"/>
      <c r="HVK58" s="36"/>
      <c r="HVL58" s="36"/>
      <c r="HVM58" s="36"/>
      <c r="HVN58" s="37"/>
      <c r="HVO58" s="38"/>
      <c r="HVP58" s="38"/>
      <c r="HVQ58" s="204"/>
      <c r="HVR58" s="37"/>
      <c r="HVS58" s="38"/>
      <c r="HVT58" s="37"/>
      <c r="HVU58" s="37"/>
      <c r="HVV58" s="38"/>
      <c r="HVW58" s="38"/>
      <c r="HVX58" s="38"/>
      <c r="HVY58" s="38"/>
      <c r="HVZ58" s="38"/>
      <c r="HWA58" s="38"/>
      <c r="HWB58" s="38"/>
      <c r="HWC58" s="38"/>
      <c r="HWD58" s="38"/>
      <c r="HWE58" s="38"/>
      <c r="HWF58" s="38"/>
      <c r="HWG58" s="38"/>
      <c r="HWH58" s="37"/>
      <c r="HWI58" s="25"/>
      <c r="HWJ58" s="35"/>
      <c r="HWK58" s="35"/>
      <c r="HWL58" s="35"/>
      <c r="HWM58" s="36"/>
      <c r="HWN58" s="36"/>
      <c r="HWO58" s="36"/>
      <c r="HWP58" s="36"/>
      <c r="HWQ58" s="36"/>
      <c r="HWR58" s="36"/>
      <c r="HWS58" s="37"/>
      <c r="HWT58" s="38"/>
      <c r="HWU58" s="38"/>
      <c r="HWV58" s="204"/>
      <c r="HWW58" s="37"/>
      <c r="HWX58" s="38"/>
      <c r="HWY58" s="37"/>
      <c r="HWZ58" s="37"/>
      <c r="HXA58" s="38"/>
      <c r="HXB58" s="38"/>
      <c r="HXC58" s="38"/>
      <c r="HXD58" s="38"/>
      <c r="HXE58" s="38"/>
      <c r="HXF58" s="38"/>
      <c r="HXG58" s="38"/>
      <c r="HXH58" s="38"/>
      <c r="HXI58" s="38"/>
      <c r="HXJ58" s="38"/>
      <c r="HXK58" s="38"/>
      <c r="HXL58" s="38"/>
      <c r="HXM58" s="37"/>
      <c r="HXN58" s="25"/>
      <c r="HXO58" s="35"/>
      <c r="HXP58" s="35"/>
      <c r="HXQ58" s="35"/>
      <c r="HXR58" s="36"/>
      <c r="HXS58" s="36"/>
      <c r="HXT58" s="36"/>
      <c r="HXU58" s="36"/>
      <c r="HXV58" s="36"/>
      <c r="HXW58" s="36"/>
      <c r="HXX58" s="37"/>
      <c r="HXY58" s="38"/>
      <c r="HXZ58" s="38"/>
      <c r="HYA58" s="204"/>
      <c r="HYB58" s="37"/>
      <c r="HYC58" s="38"/>
      <c r="HYD58" s="37"/>
      <c r="HYE58" s="37"/>
      <c r="HYF58" s="38"/>
      <c r="HYG58" s="38"/>
      <c r="HYH58" s="38"/>
      <c r="HYI58" s="38"/>
      <c r="HYJ58" s="38"/>
      <c r="HYK58" s="38"/>
      <c r="HYL58" s="38"/>
      <c r="HYM58" s="38"/>
      <c r="HYN58" s="38"/>
      <c r="HYO58" s="38"/>
      <c r="HYP58" s="38"/>
      <c r="HYQ58" s="38"/>
      <c r="HYR58" s="37"/>
      <c r="HYS58" s="25"/>
      <c r="HYT58" s="35"/>
      <c r="HYU58" s="35"/>
      <c r="HYV58" s="35"/>
      <c r="HYW58" s="36"/>
      <c r="HYX58" s="36"/>
      <c r="HYY58" s="36"/>
      <c r="HYZ58" s="36"/>
      <c r="HZA58" s="36"/>
      <c r="HZB58" s="36"/>
      <c r="HZC58" s="37"/>
      <c r="HZD58" s="38"/>
      <c r="HZE58" s="38"/>
      <c r="HZF58" s="204"/>
      <c r="HZG58" s="37"/>
      <c r="HZH58" s="38"/>
      <c r="HZI58" s="37"/>
      <c r="HZJ58" s="37"/>
      <c r="HZK58" s="38"/>
      <c r="HZL58" s="38"/>
      <c r="HZM58" s="38"/>
      <c r="HZN58" s="38"/>
      <c r="HZO58" s="38"/>
      <c r="HZP58" s="38"/>
      <c r="HZQ58" s="38"/>
      <c r="HZR58" s="38"/>
      <c r="HZS58" s="38"/>
      <c r="HZT58" s="38"/>
      <c r="HZU58" s="38"/>
      <c r="HZV58" s="38"/>
      <c r="HZW58" s="37"/>
      <c r="HZX58" s="25"/>
      <c r="HZY58" s="35"/>
      <c r="HZZ58" s="35"/>
      <c r="IAA58" s="35"/>
      <c r="IAB58" s="36"/>
      <c r="IAC58" s="36"/>
      <c r="IAD58" s="36"/>
      <c r="IAE58" s="36"/>
      <c r="IAF58" s="36"/>
      <c r="IAG58" s="36"/>
      <c r="IAH58" s="37"/>
      <c r="IAI58" s="38"/>
      <c r="IAJ58" s="38"/>
      <c r="IAK58" s="204"/>
      <c r="IAL58" s="37"/>
      <c r="IAM58" s="38"/>
      <c r="IAN58" s="37"/>
      <c r="IAO58" s="37"/>
      <c r="IAP58" s="38"/>
      <c r="IAQ58" s="38"/>
      <c r="IAR58" s="38"/>
      <c r="IAS58" s="38"/>
      <c r="IAT58" s="38"/>
      <c r="IAU58" s="38"/>
      <c r="IAV58" s="38"/>
      <c r="IAW58" s="38"/>
      <c r="IAX58" s="38"/>
      <c r="IAY58" s="38"/>
      <c r="IAZ58" s="38"/>
      <c r="IBA58" s="38"/>
      <c r="IBB58" s="37"/>
      <c r="IBC58" s="25"/>
      <c r="IBD58" s="35"/>
      <c r="IBE58" s="35"/>
      <c r="IBF58" s="35"/>
      <c r="IBG58" s="36"/>
      <c r="IBH58" s="36"/>
      <c r="IBI58" s="36"/>
      <c r="IBJ58" s="36"/>
      <c r="IBK58" s="36"/>
      <c r="IBL58" s="36"/>
      <c r="IBM58" s="37"/>
      <c r="IBN58" s="38"/>
      <c r="IBO58" s="38"/>
      <c r="IBP58" s="204"/>
      <c r="IBQ58" s="37"/>
      <c r="IBR58" s="38"/>
      <c r="IBS58" s="37"/>
      <c r="IBT58" s="37"/>
      <c r="IBU58" s="38"/>
      <c r="IBV58" s="38"/>
      <c r="IBW58" s="38"/>
      <c r="IBX58" s="38"/>
      <c r="IBY58" s="38"/>
      <c r="IBZ58" s="38"/>
      <c r="ICA58" s="38"/>
      <c r="ICB58" s="38"/>
      <c r="ICC58" s="38"/>
      <c r="ICD58" s="38"/>
      <c r="ICE58" s="38"/>
      <c r="ICF58" s="38"/>
      <c r="ICG58" s="37"/>
      <c r="ICH58" s="25"/>
      <c r="ICI58" s="35"/>
      <c r="ICJ58" s="35"/>
      <c r="ICK58" s="35"/>
      <c r="ICL58" s="36"/>
      <c r="ICM58" s="36"/>
      <c r="ICN58" s="36"/>
      <c r="ICO58" s="36"/>
      <c r="ICP58" s="36"/>
      <c r="ICQ58" s="36"/>
      <c r="ICR58" s="37"/>
      <c r="ICS58" s="38"/>
      <c r="ICT58" s="38"/>
      <c r="ICU58" s="204"/>
      <c r="ICV58" s="37"/>
      <c r="ICW58" s="38"/>
      <c r="ICX58" s="37"/>
      <c r="ICY58" s="37"/>
      <c r="ICZ58" s="38"/>
      <c r="IDA58" s="38"/>
      <c r="IDB58" s="38"/>
      <c r="IDC58" s="38"/>
      <c r="IDD58" s="38"/>
      <c r="IDE58" s="38"/>
      <c r="IDF58" s="38"/>
      <c r="IDG58" s="38"/>
      <c r="IDH58" s="38"/>
      <c r="IDI58" s="38"/>
      <c r="IDJ58" s="38"/>
      <c r="IDK58" s="38"/>
      <c r="IDL58" s="37"/>
      <c r="IDM58" s="25"/>
      <c r="IDN58" s="35"/>
      <c r="IDO58" s="35"/>
      <c r="IDP58" s="35"/>
      <c r="IDQ58" s="36"/>
      <c r="IDR58" s="36"/>
      <c r="IDS58" s="36"/>
      <c r="IDT58" s="36"/>
      <c r="IDU58" s="36"/>
      <c r="IDV58" s="36"/>
      <c r="IDW58" s="37"/>
      <c r="IDX58" s="38"/>
      <c r="IDY58" s="38"/>
      <c r="IDZ58" s="204"/>
      <c r="IEA58" s="37"/>
      <c r="IEB58" s="38"/>
      <c r="IEC58" s="37"/>
      <c r="IED58" s="37"/>
      <c r="IEE58" s="38"/>
      <c r="IEF58" s="38"/>
      <c r="IEG58" s="38"/>
      <c r="IEH58" s="38"/>
      <c r="IEI58" s="38"/>
      <c r="IEJ58" s="38"/>
      <c r="IEK58" s="38"/>
      <c r="IEL58" s="38"/>
      <c r="IEM58" s="38"/>
      <c r="IEN58" s="38"/>
      <c r="IEO58" s="38"/>
      <c r="IEP58" s="38"/>
      <c r="IEQ58" s="37"/>
      <c r="IER58" s="25"/>
      <c r="IES58" s="35"/>
      <c r="IET58" s="35"/>
      <c r="IEU58" s="35"/>
      <c r="IEV58" s="36"/>
      <c r="IEW58" s="36"/>
      <c r="IEX58" s="36"/>
      <c r="IEY58" s="36"/>
      <c r="IEZ58" s="36"/>
      <c r="IFA58" s="36"/>
      <c r="IFB58" s="37"/>
      <c r="IFC58" s="38"/>
      <c r="IFD58" s="38"/>
      <c r="IFE58" s="204"/>
      <c r="IFF58" s="37"/>
      <c r="IFG58" s="38"/>
      <c r="IFH58" s="37"/>
      <c r="IFI58" s="37"/>
      <c r="IFJ58" s="38"/>
      <c r="IFK58" s="38"/>
      <c r="IFL58" s="38"/>
      <c r="IFM58" s="38"/>
      <c r="IFN58" s="38"/>
      <c r="IFO58" s="38"/>
      <c r="IFP58" s="38"/>
      <c r="IFQ58" s="38"/>
      <c r="IFR58" s="38"/>
      <c r="IFS58" s="38"/>
      <c r="IFT58" s="38"/>
      <c r="IFU58" s="38"/>
      <c r="IFV58" s="37"/>
      <c r="IFW58" s="25"/>
      <c r="IFX58" s="35"/>
      <c r="IFY58" s="35"/>
      <c r="IFZ58" s="35"/>
      <c r="IGA58" s="36"/>
      <c r="IGB58" s="36"/>
      <c r="IGC58" s="36"/>
      <c r="IGD58" s="36"/>
      <c r="IGE58" s="36"/>
      <c r="IGF58" s="36"/>
      <c r="IGG58" s="37"/>
      <c r="IGH58" s="38"/>
      <c r="IGI58" s="38"/>
      <c r="IGJ58" s="204"/>
      <c r="IGK58" s="37"/>
      <c r="IGL58" s="38"/>
      <c r="IGM58" s="37"/>
      <c r="IGN58" s="37"/>
      <c r="IGO58" s="38"/>
      <c r="IGP58" s="38"/>
      <c r="IGQ58" s="38"/>
      <c r="IGR58" s="38"/>
      <c r="IGS58" s="38"/>
      <c r="IGT58" s="38"/>
      <c r="IGU58" s="38"/>
      <c r="IGV58" s="38"/>
      <c r="IGW58" s="38"/>
      <c r="IGX58" s="38"/>
      <c r="IGY58" s="38"/>
      <c r="IGZ58" s="38"/>
      <c r="IHA58" s="37"/>
      <c r="IHB58" s="25"/>
      <c r="IHC58" s="35"/>
      <c r="IHD58" s="35"/>
      <c r="IHE58" s="35"/>
      <c r="IHF58" s="36"/>
      <c r="IHG58" s="36"/>
      <c r="IHH58" s="36"/>
      <c r="IHI58" s="36"/>
      <c r="IHJ58" s="36"/>
      <c r="IHK58" s="36"/>
      <c r="IHL58" s="37"/>
      <c r="IHM58" s="38"/>
      <c r="IHN58" s="38"/>
      <c r="IHO58" s="204"/>
      <c r="IHP58" s="37"/>
      <c r="IHQ58" s="38"/>
      <c r="IHR58" s="37"/>
      <c r="IHS58" s="37"/>
      <c r="IHT58" s="38"/>
      <c r="IHU58" s="38"/>
      <c r="IHV58" s="38"/>
      <c r="IHW58" s="38"/>
      <c r="IHX58" s="38"/>
      <c r="IHY58" s="38"/>
      <c r="IHZ58" s="38"/>
      <c r="IIA58" s="38"/>
      <c r="IIB58" s="38"/>
      <c r="IIC58" s="38"/>
      <c r="IID58" s="38"/>
      <c r="IIE58" s="38"/>
      <c r="IIF58" s="37"/>
      <c r="IIG58" s="25"/>
      <c r="IIH58" s="35"/>
      <c r="III58" s="35"/>
      <c r="IIJ58" s="35"/>
      <c r="IIK58" s="36"/>
      <c r="IIL58" s="36"/>
      <c r="IIM58" s="36"/>
      <c r="IIN58" s="36"/>
      <c r="IIO58" s="36"/>
      <c r="IIP58" s="36"/>
      <c r="IIQ58" s="37"/>
      <c r="IIR58" s="38"/>
      <c r="IIS58" s="38"/>
      <c r="IIT58" s="204"/>
      <c r="IIU58" s="37"/>
      <c r="IIV58" s="38"/>
      <c r="IIW58" s="37"/>
      <c r="IIX58" s="37"/>
      <c r="IIY58" s="38"/>
      <c r="IIZ58" s="38"/>
      <c r="IJA58" s="38"/>
      <c r="IJB58" s="38"/>
      <c r="IJC58" s="38"/>
      <c r="IJD58" s="38"/>
      <c r="IJE58" s="38"/>
      <c r="IJF58" s="38"/>
      <c r="IJG58" s="38"/>
      <c r="IJH58" s="38"/>
      <c r="IJI58" s="38"/>
      <c r="IJJ58" s="38"/>
      <c r="IJK58" s="37"/>
      <c r="IJL58" s="25"/>
      <c r="IJM58" s="35"/>
      <c r="IJN58" s="35"/>
      <c r="IJO58" s="35"/>
      <c r="IJP58" s="36"/>
      <c r="IJQ58" s="36"/>
      <c r="IJR58" s="36"/>
      <c r="IJS58" s="36"/>
      <c r="IJT58" s="36"/>
      <c r="IJU58" s="36"/>
      <c r="IJV58" s="37"/>
      <c r="IJW58" s="38"/>
      <c r="IJX58" s="38"/>
      <c r="IJY58" s="204"/>
      <c r="IJZ58" s="37"/>
      <c r="IKA58" s="38"/>
      <c r="IKB58" s="37"/>
      <c r="IKC58" s="37"/>
      <c r="IKD58" s="38"/>
      <c r="IKE58" s="38"/>
      <c r="IKF58" s="38"/>
      <c r="IKG58" s="38"/>
      <c r="IKH58" s="38"/>
      <c r="IKI58" s="38"/>
      <c r="IKJ58" s="38"/>
      <c r="IKK58" s="38"/>
      <c r="IKL58" s="38"/>
      <c r="IKM58" s="38"/>
      <c r="IKN58" s="38"/>
      <c r="IKO58" s="38"/>
      <c r="IKP58" s="37"/>
      <c r="IKQ58" s="25"/>
      <c r="IKR58" s="35"/>
      <c r="IKS58" s="35"/>
      <c r="IKT58" s="35"/>
      <c r="IKU58" s="36"/>
      <c r="IKV58" s="36"/>
      <c r="IKW58" s="36"/>
      <c r="IKX58" s="36"/>
      <c r="IKY58" s="36"/>
      <c r="IKZ58" s="36"/>
      <c r="ILA58" s="37"/>
      <c r="ILB58" s="38"/>
      <c r="ILC58" s="38"/>
      <c r="ILD58" s="204"/>
      <c r="ILE58" s="37"/>
      <c r="ILF58" s="38"/>
      <c r="ILG58" s="37"/>
      <c r="ILH58" s="37"/>
      <c r="ILI58" s="38"/>
      <c r="ILJ58" s="38"/>
      <c r="ILK58" s="38"/>
      <c r="ILL58" s="38"/>
      <c r="ILM58" s="38"/>
      <c r="ILN58" s="38"/>
      <c r="ILO58" s="38"/>
      <c r="ILP58" s="38"/>
      <c r="ILQ58" s="38"/>
      <c r="ILR58" s="38"/>
      <c r="ILS58" s="38"/>
      <c r="ILT58" s="38"/>
      <c r="ILU58" s="37"/>
      <c r="ILV58" s="25"/>
      <c r="ILW58" s="35"/>
      <c r="ILX58" s="35"/>
      <c r="ILY58" s="35"/>
      <c r="ILZ58" s="36"/>
      <c r="IMA58" s="36"/>
      <c r="IMB58" s="36"/>
      <c r="IMC58" s="36"/>
      <c r="IMD58" s="36"/>
      <c r="IME58" s="36"/>
      <c r="IMF58" s="37"/>
      <c r="IMG58" s="38"/>
      <c r="IMH58" s="38"/>
      <c r="IMI58" s="204"/>
      <c r="IMJ58" s="37"/>
      <c r="IMK58" s="38"/>
      <c r="IML58" s="37"/>
      <c r="IMM58" s="37"/>
      <c r="IMN58" s="38"/>
      <c r="IMO58" s="38"/>
      <c r="IMP58" s="38"/>
      <c r="IMQ58" s="38"/>
      <c r="IMR58" s="38"/>
      <c r="IMS58" s="38"/>
      <c r="IMT58" s="38"/>
      <c r="IMU58" s="38"/>
      <c r="IMV58" s="38"/>
      <c r="IMW58" s="38"/>
      <c r="IMX58" s="38"/>
      <c r="IMY58" s="38"/>
      <c r="IMZ58" s="37"/>
      <c r="INA58" s="25"/>
      <c r="INB58" s="35"/>
      <c r="INC58" s="35"/>
      <c r="IND58" s="35"/>
      <c r="INE58" s="36"/>
      <c r="INF58" s="36"/>
      <c r="ING58" s="36"/>
      <c r="INH58" s="36"/>
      <c r="INI58" s="36"/>
      <c r="INJ58" s="36"/>
      <c r="INK58" s="37"/>
      <c r="INL58" s="38"/>
      <c r="INM58" s="38"/>
      <c r="INN58" s="204"/>
      <c r="INO58" s="37"/>
      <c r="INP58" s="38"/>
      <c r="INQ58" s="37"/>
      <c r="INR58" s="37"/>
      <c r="INS58" s="38"/>
      <c r="INT58" s="38"/>
      <c r="INU58" s="38"/>
      <c r="INV58" s="38"/>
      <c r="INW58" s="38"/>
      <c r="INX58" s="38"/>
      <c r="INY58" s="38"/>
      <c r="INZ58" s="38"/>
      <c r="IOA58" s="38"/>
      <c r="IOB58" s="38"/>
      <c r="IOC58" s="38"/>
      <c r="IOD58" s="38"/>
      <c r="IOE58" s="37"/>
      <c r="IOF58" s="25"/>
      <c r="IOG58" s="35"/>
      <c r="IOH58" s="35"/>
      <c r="IOI58" s="35"/>
      <c r="IOJ58" s="36"/>
      <c r="IOK58" s="36"/>
      <c r="IOL58" s="36"/>
      <c r="IOM58" s="36"/>
      <c r="ION58" s="36"/>
      <c r="IOO58" s="36"/>
      <c r="IOP58" s="37"/>
      <c r="IOQ58" s="38"/>
      <c r="IOR58" s="38"/>
      <c r="IOS58" s="204"/>
      <c r="IOT58" s="37"/>
      <c r="IOU58" s="38"/>
      <c r="IOV58" s="37"/>
      <c r="IOW58" s="37"/>
      <c r="IOX58" s="38"/>
      <c r="IOY58" s="38"/>
      <c r="IOZ58" s="38"/>
      <c r="IPA58" s="38"/>
      <c r="IPB58" s="38"/>
      <c r="IPC58" s="38"/>
      <c r="IPD58" s="38"/>
      <c r="IPE58" s="38"/>
      <c r="IPF58" s="38"/>
      <c r="IPG58" s="38"/>
      <c r="IPH58" s="38"/>
      <c r="IPI58" s="38"/>
      <c r="IPJ58" s="37"/>
      <c r="IPK58" s="25"/>
      <c r="IPL58" s="35"/>
      <c r="IPM58" s="35"/>
      <c r="IPN58" s="35"/>
      <c r="IPO58" s="36"/>
      <c r="IPP58" s="36"/>
      <c r="IPQ58" s="36"/>
      <c r="IPR58" s="36"/>
      <c r="IPS58" s="36"/>
      <c r="IPT58" s="36"/>
      <c r="IPU58" s="37"/>
      <c r="IPV58" s="38"/>
      <c r="IPW58" s="38"/>
      <c r="IPX58" s="204"/>
      <c r="IPY58" s="37"/>
      <c r="IPZ58" s="38"/>
      <c r="IQA58" s="37"/>
      <c r="IQB58" s="37"/>
      <c r="IQC58" s="38"/>
      <c r="IQD58" s="38"/>
      <c r="IQE58" s="38"/>
      <c r="IQF58" s="38"/>
      <c r="IQG58" s="38"/>
      <c r="IQH58" s="38"/>
      <c r="IQI58" s="38"/>
      <c r="IQJ58" s="38"/>
      <c r="IQK58" s="38"/>
      <c r="IQL58" s="38"/>
      <c r="IQM58" s="38"/>
      <c r="IQN58" s="38"/>
      <c r="IQO58" s="37"/>
      <c r="IQP58" s="25"/>
      <c r="IQQ58" s="35"/>
      <c r="IQR58" s="35"/>
      <c r="IQS58" s="35"/>
      <c r="IQT58" s="36"/>
      <c r="IQU58" s="36"/>
      <c r="IQV58" s="36"/>
      <c r="IQW58" s="36"/>
      <c r="IQX58" s="36"/>
      <c r="IQY58" s="36"/>
      <c r="IQZ58" s="37"/>
      <c r="IRA58" s="38"/>
      <c r="IRB58" s="38"/>
      <c r="IRC58" s="204"/>
      <c r="IRD58" s="37"/>
      <c r="IRE58" s="38"/>
      <c r="IRF58" s="37"/>
      <c r="IRG58" s="37"/>
      <c r="IRH58" s="38"/>
      <c r="IRI58" s="38"/>
      <c r="IRJ58" s="38"/>
      <c r="IRK58" s="38"/>
      <c r="IRL58" s="38"/>
      <c r="IRM58" s="38"/>
      <c r="IRN58" s="38"/>
      <c r="IRO58" s="38"/>
      <c r="IRP58" s="38"/>
      <c r="IRQ58" s="38"/>
      <c r="IRR58" s="38"/>
      <c r="IRS58" s="38"/>
      <c r="IRT58" s="37"/>
      <c r="IRU58" s="25"/>
      <c r="IRV58" s="35"/>
      <c r="IRW58" s="35"/>
      <c r="IRX58" s="35"/>
      <c r="IRY58" s="36"/>
      <c r="IRZ58" s="36"/>
      <c r="ISA58" s="36"/>
      <c r="ISB58" s="36"/>
      <c r="ISC58" s="36"/>
      <c r="ISD58" s="36"/>
      <c r="ISE58" s="37"/>
      <c r="ISF58" s="38"/>
      <c r="ISG58" s="38"/>
      <c r="ISH58" s="204"/>
      <c r="ISI58" s="37"/>
      <c r="ISJ58" s="38"/>
      <c r="ISK58" s="37"/>
      <c r="ISL58" s="37"/>
      <c r="ISM58" s="38"/>
      <c r="ISN58" s="38"/>
      <c r="ISO58" s="38"/>
      <c r="ISP58" s="38"/>
      <c r="ISQ58" s="38"/>
      <c r="ISR58" s="38"/>
      <c r="ISS58" s="38"/>
      <c r="IST58" s="38"/>
      <c r="ISU58" s="38"/>
      <c r="ISV58" s="38"/>
      <c r="ISW58" s="38"/>
      <c r="ISX58" s="38"/>
      <c r="ISY58" s="37"/>
      <c r="ISZ58" s="25"/>
      <c r="ITA58" s="35"/>
      <c r="ITB58" s="35"/>
      <c r="ITC58" s="35"/>
      <c r="ITD58" s="36"/>
      <c r="ITE58" s="36"/>
      <c r="ITF58" s="36"/>
      <c r="ITG58" s="36"/>
      <c r="ITH58" s="36"/>
      <c r="ITI58" s="36"/>
      <c r="ITJ58" s="37"/>
      <c r="ITK58" s="38"/>
      <c r="ITL58" s="38"/>
      <c r="ITM58" s="204"/>
      <c r="ITN58" s="37"/>
      <c r="ITO58" s="38"/>
      <c r="ITP58" s="37"/>
      <c r="ITQ58" s="37"/>
      <c r="ITR58" s="38"/>
      <c r="ITS58" s="38"/>
      <c r="ITT58" s="38"/>
      <c r="ITU58" s="38"/>
      <c r="ITV58" s="38"/>
      <c r="ITW58" s="38"/>
      <c r="ITX58" s="38"/>
      <c r="ITY58" s="38"/>
      <c r="ITZ58" s="38"/>
      <c r="IUA58" s="38"/>
      <c r="IUB58" s="38"/>
      <c r="IUC58" s="38"/>
      <c r="IUD58" s="37"/>
      <c r="IUE58" s="25"/>
      <c r="IUF58" s="35"/>
      <c r="IUG58" s="35"/>
      <c r="IUH58" s="35"/>
      <c r="IUI58" s="36"/>
      <c r="IUJ58" s="36"/>
      <c r="IUK58" s="36"/>
      <c r="IUL58" s="36"/>
      <c r="IUM58" s="36"/>
      <c r="IUN58" s="36"/>
      <c r="IUO58" s="37"/>
      <c r="IUP58" s="38"/>
      <c r="IUQ58" s="38"/>
      <c r="IUR58" s="204"/>
      <c r="IUS58" s="37"/>
      <c r="IUT58" s="38"/>
      <c r="IUU58" s="37"/>
      <c r="IUV58" s="37"/>
      <c r="IUW58" s="38"/>
      <c r="IUX58" s="38"/>
      <c r="IUY58" s="38"/>
      <c r="IUZ58" s="38"/>
      <c r="IVA58" s="38"/>
      <c r="IVB58" s="38"/>
      <c r="IVC58" s="38"/>
      <c r="IVD58" s="38"/>
      <c r="IVE58" s="38"/>
      <c r="IVF58" s="38"/>
      <c r="IVG58" s="38"/>
      <c r="IVH58" s="38"/>
      <c r="IVI58" s="37"/>
      <c r="IVJ58" s="25"/>
      <c r="IVK58" s="35"/>
      <c r="IVL58" s="35"/>
      <c r="IVM58" s="35"/>
      <c r="IVN58" s="36"/>
      <c r="IVO58" s="36"/>
      <c r="IVP58" s="36"/>
      <c r="IVQ58" s="36"/>
      <c r="IVR58" s="36"/>
      <c r="IVS58" s="36"/>
      <c r="IVT58" s="37"/>
      <c r="IVU58" s="38"/>
      <c r="IVV58" s="38"/>
      <c r="IVW58" s="204"/>
      <c r="IVX58" s="37"/>
      <c r="IVY58" s="38"/>
      <c r="IVZ58" s="37"/>
      <c r="IWA58" s="37"/>
      <c r="IWB58" s="38"/>
      <c r="IWC58" s="38"/>
      <c r="IWD58" s="38"/>
      <c r="IWE58" s="38"/>
      <c r="IWF58" s="38"/>
      <c r="IWG58" s="38"/>
      <c r="IWH58" s="38"/>
      <c r="IWI58" s="38"/>
      <c r="IWJ58" s="38"/>
      <c r="IWK58" s="38"/>
      <c r="IWL58" s="38"/>
      <c r="IWM58" s="38"/>
      <c r="IWN58" s="37"/>
      <c r="IWO58" s="25"/>
      <c r="IWP58" s="35"/>
      <c r="IWQ58" s="35"/>
      <c r="IWR58" s="35"/>
      <c r="IWS58" s="36"/>
      <c r="IWT58" s="36"/>
      <c r="IWU58" s="36"/>
      <c r="IWV58" s="36"/>
      <c r="IWW58" s="36"/>
      <c r="IWX58" s="36"/>
      <c r="IWY58" s="37"/>
      <c r="IWZ58" s="38"/>
      <c r="IXA58" s="38"/>
      <c r="IXB58" s="204"/>
      <c r="IXC58" s="37"/>
      <c r="IXD58" s="38"/>
      <c r="IXE58" s="37"/>
      <c r="IXF58" s="37"/>
      <c r="IXG58" s="38"/>
      <c r="IXH58" s="38"/>
      <c r="IXI58" s="38"/>
      <c r="IXJ58" s="38"/>
      <c r="IXK58" s="38"/>
      <c r="IXL58" s="38"/>
      <c r="IXM58" s="38"/>
      <c r="IXN58" s="38"/>
      <c r="IXO58" s="38"/>
      <c r="IXP58" s="38"/>
      <c r="IXQ58" s="38"/>
      <c r="IXR58" s="38"/>
      <c r="IXS58" s="37"/>
      <c r="IXT58" s="25"/>
      <c r="IXU58" s="35"/>
      <c r="IXV58" s="35"/>
      <c r="IXW58" s="35"/>
      <c r="IXX58" s="36"/>
      <c r="IXY58" s="36"/>
      <c r="IXZ58" s="36"/>
      <c r="IYA58" s="36"/>
      <c r="IYB58" s="36"/>
      <c r="IYC58" s="36"/>
      <c r="IYD58" s="37"/>
      <c r="IYE58" s="38"/>
      <c r="IYF58" s="38"/>
      <c r="IYG58" s="204"/>
      <c r="IYH58" s="37"/>
      <c r="IYI58" s="38"/>
      <c r="IYJ58" s="37"/>
      <c r="IYK58" s="37"/>
      <c r="IYL58" s="38"/>
      <c r="IYM58" s="38"/>
      <c r="IYN58" s="38"/>
      <c r="IYO58" s="38"/>
      <c r="IYP58" s="38"/>
      <c r="IYQ58" s="38"/>
      <c r="IYR58" s="38"/>
      <c r="IYS58" s="38"/>
      <c r="IYT58" s="38"/>
      <c r="IYU58" s="38"/>
      <c r="IYV58" s="38"/>
      <c r="IYW58" s="38"/>
      <c r="IYX58" s="37"/>
      <c r="IYY58" s="25"/>
      <c r="IYZ58" s="35"/>
      <c r="IZA58" s="35"/>
      <c r="IZB58" s="35"/>
      <c r="IZC58" s="36"/>
      <c r="IZD58" s="36"/>
      <c r="IZE58" s="36"/>
      <c r="IZF58" s="36"/>
      <c r="IZG58" s="36"/>
      <c r="IZH58" s="36"/>
      <c r="IZI58" s="37"/>
      <c r="IZJ58" s="38"/>
      <c r="IZK58" s="38"/>
      <c r="IZL58" s="204"/>
      <c r="IZM58" s="37"/>
      <c r="IZN58" s="38"/>
      <c r="IZO58" s="37"/>
      <c r="IZP58" s="37"/>
      <c r="IZQ58" s="38"/>
      <c r="IZR58" s="38"/>
      <c r="IZS58" s="38"/>
      <c r="IZT58" s="38"/>
      <c r="IZU58" s="38"/>
      <c r="IZV58" s="38"/>
      <c r="IZW58" s="38"/>
      <c r="IZX58" s="38"/>
      <c r="IZY58" s="38"/>
      <c r="IZZ58" s="38"/>
      <c r="JAA58" s="38"/>
      <c r="JAB58" s="38"/>
      <c r="JAC58" s="37"/>
      <c r="JAD58" s="25"/>
      <c r="JAE58" s="35"/>
      <c r="JAF58" s="35"/>
      <c r="JAG58" s="35"/>
      <c r="JAH58" s="36"/>
      <c r="JAI58" s="36"/>
      <c r="JAJ58" s="36"/>
      <c r="JAK58" s="36"/>
      <c r="JAL58" s="36"/>
      <c r="JAM58" s="36"/>
      <c r="JAN58" s="37"/>
      <c r="JAO58" s="38"/>
      <c r="JAP58" s="38"/>
      <c r="JAQ58" s="204"/>
      <c r="JAR58" s="37"/>
      <c r="JAS58" s="38"/>
      <c r="JAT58" s="37"/>
      <c r="JAU58" s="37"/>
      <c r="JAV58" s="38"/>
      <c r="JAW58" s="38"/>
      <c r="JAX58" s="38"/>
      <c r="JAY58" s="38"/>
      <c r="JAZ58" s="38"/>
      <c r="JBA58" s="38"/>
      <c r="JBB58" s="38"/>
      <c r="JBC58" s="38"/>
      <c r="JBD58" s="38"/>
      <c r="JBE58" s="38"/>
      <c r="JBF58" s="38"/>
      <c r="JBG58" s="38"/>
      <c r="JBH58" s="37"/>
      <c r="JBI58" s="25"/>
      <c r="JBJ58" s="35"/>
      <c r="JBK58" s="35"/>
      <c r="JBL58" s="35"/>
      <c r="JBM58" s="36"/>
      <c r="JBN58" s="36"/>
      <c r="JBO58" s="36"/>
      <c r="JBP58" s="36"/>
      <c r="JBQ58" s="36"/>
      <c r="JBR58" s="36"/>
      <c r="JBS58" s="37"/>
      <c r="JBT58" s="38"/>
      <c r="JBU58" s="38"/>
      <c r="JBV58" s="204"/>
      <c r="JBW58" s="37"/>
      <c r="JBX58" s="38"/>
      <c r="JBY58" s="37"/>
      <c r="JBZ58" s="37"/>
      <c r="JCA58" s="38"/>
      <c r="JCB58" s="38"/>
      <c r="JCC58" s="38"/>
      <c r="JCD58" s="38"/>
      <c r="JCE58" s="38"/>
      <c r="JCF58" s="38"/>
      <c r="JCG58" s="38"/>
      <c r="JCH58" s="38"/>
      <c r="JCI58" s="38"/>
      <c r="JCJ58" s="38"/>
      <c r="JCK58" s="38"/>
      <c r="JCL58" s="38"/>
      <c r="JCM58" s="37"/>
      <c r="JCN58" s="25"/>
      <c r="JCO58" s="35"/>
      <c r="JCP58" s="35"/>
      <c r="JCQ58" s="35"/>
      <c r="JCR58" s="36"/>
      <c r="JCS58" s="36"/>
      <c r="JCT58" s="36"/>
      <c r="JCU58" s="36"/>
      <c r="JCV58" s="36"/>
      <c r="JCW58" s="36"/>
      <c r="JCX58" s="37"/>
      <c r="JCY58" s="38"/>
      <c r="JCZ58" s="38"/>
      <c r="JDA58" s="204"/>
      <c r="JDB58" s="37"/>
      <c r="JDC58" s="38"/>
      <c r="JDD58" s="37"/>
      <c r="JDE58" s="37"/>
      <c r="JDF58" s="38"/>
      <c r="JDG58" s="38"/>
      <c r="JDH58" s="38"/>
      <c r="JDI58" s="38"/>
      <c r="JDJ58" s="38"/>
      <c r="JDK58" s="38"/>
      <c r="JDL58" s="38"/>
      <c r="JDM58" s="38"/>
      <c r="JDN58" s="38"/>
      <c r="JDO58" s="38"/>
      <c r="JDP58" s="38"/>
      <c r="JDQ58" s="38"/>
      <c r="JDR58" s="37"/>
      <c r="JDS58" s="25"/>
      <c r="JDT58" s="35"/>
      <c r="JDU58" s="35"/>
      <c r="JDV58" s="35"/>
      <c r="JDW58" s="36"/>
      <c r="JDX58" s="36"/>
      <c r="JDY58" s="36"/>
      <c r="JDZ58" s="36"/>
      <c r="JEA58" s="36"/>
      <c r="JEB58" s="36"/>
      <c r="JEC58" s="37"/>
      <c r="JED58" s="38"/>
      <c r="JEE58" s="38"/>
      <c r="JEF58" s="204"/>
      <c r="JEG58" s="37"/>
      <c r="JEH58" s="38"/>
      <c r="JEI58" s="37"/>
      <c r="JEJ58" s="37"/>
      <c r="JEK58" s="38"/>
      <c r="JEL58" s="38"/>
      <c r="JEM58" s="38"/>
      <c r="JEN58" s="38"/>
      <c r="JEO58" s="38"/>
      <c r="JEP58" s="38"/>
      <c r="JEQ58" s="38"/>
      <c r="JER58" s="38"/>
      <c r="JES58" s="38"/>
      <c r="JET58" s="38"/>
      <c r="JEU58" s="38"/>
      <c r="JEV58" s="38"/>
      <c r="JEW58" s="37"/>
      <c r="JEX58" s="25"/>
      <c r="JEY58" s="35"/>
      <c r="JEZ58" s="35"/>
      <c r="JFA58" s="35"/>
      <c r="JFB58" s="36"/>
      <c r="JFC58" s="36"/>
      <c r="JFD58" s="36"/>
      <c r="JFE58" s="36"/>
      <c r="JFF58" s="36"/>
      <c r="JFG58" s="36"/>
      <c r="JFH58" s="37"/>
      <c r="JFI58" s="38"/>
      <c r="JFJ58" s="38"/>
      <c r="JFK58" s="204"/>
      <c r="JFL58" s="37"/>
      <c r="JFM58" s="38"/>
      <c r="JFN58" s="37"/>
      <c r="JFO58" s="37"/>
      <c r="JFP58" s="38"/>
      <c r="JFQ58" s="38"/>
      <c r="JFR58" s="38"/>
      <c r="JFS58" s="38"/>
      <c r="JFT58" s="38"/>
      <c r="JFU58" s="38"/>
      <c r="JFV58" s="38"/>
      <c r="JFW58" s="38"/>
      <c r="JFX58" s="38"/>
      <c r="JFY58" s="38"/>
      <c r="JFZ58" s="38"/>
      <c r="JGA58" s="38"/>
      <c r="JGB58" s="37"/>
      <c r="JGC58" s="25"/>
      <c r="JGD58" s="35"/>
      <c r="JGE58" s="35"/>
      <c r="JGF58" s="35"/>
      <c r="JGG58" s="36"/>
      <c r="JGH58" s="36"/>
      <c r="JGI58" s="36"/>
      <c r="JGJ58" s="36"/>
      <c r="JGK58" s="36"/>
      <c r="JGL58" s="36"/>
      <c r="JGM58" s="37"/>
      <c r="JGN58" s="38"/>
      <c r="JGO58" s="38"/>
      <c r="JGP58" s="204"/>
      <c r="JGQ58" s="37"/>
      <c r="JGR58" s="38"/>
      <c r="JGS58" s="37"/>
      <c r="JGT58" s="37"/>
      <c r="JGU58" s="38"/>
      <c r="JGV58" s="38"/>
      <c r="JGW58" s="38"/>
      <c r="JGX58" s="38"/>
      <c r="JGY58" s="38"/>
      <c r="JGZ58" s="38"/>
      <c r="JHA58" s="38"/>
      <c r="JHB58" s="38"/>
      <c r="JHC58" s="38"/>
      <c r="JHD58" s="38"/>
      <c r="JHE58" s="38"/>
      <c r="JHF58" s="38"/>
      <c r="JHG58" s="37"/>
      <c r="JHH58" s="25"/>
      <c r="JHI58" s="35"/>
      <c r="JHJ58" s="35"/>
      <c r="JHK58" s="35"/>
      <c r="JHL58" s="36"/>
      <c r="JHM58" s="36"/>
      <c r="JHN58" s="36"/>
      <c r="JHO58" s="36"/>
      <c r="JHP58" s="36"/>
      <c r="JHQ58" s="36"/>
      <c r="JHR58" s="37"/>
      <c r="JHS58" s="38"/>
      <c r="JHT58" s="38"/>
      <c r="JHU58" s="204"/>
      <c r="JHV58" s="37"/>
      <c r="JHW58" s="38"/>
      <c r="JHX58" s="37"/>
      <c r="JHY58" s="37"/>
      <c r="JHZ58" s="38"/>
      <c r="JIA58" s="38"/>
      <c r="JIB58" s="38"/>
      <c r="JIC58" s="38"/>
      <c r="JID58" s="38"/>
      <c r="JIE58" s="38"/>
      <c r="JIF58" s="38"/>
      <c r="JIG58" s="38"/>
      <c r="JIH58" s="38"/>
      <c r="JII58" s="38"/>
      <c r="JIJ58" s="38"/>
      <c r="JIK58" s="38"/>
      <c r="JIL58" s="37"/>
      <c r="JIM58" s="25"/>
      <c r="JIN58" s="35"/>
      <c r="JIO58" s="35"/>
      <c r="JIP58" s="35"/>
      <c r="JIQ58" s="36"/>
      <c r="JIR58" s="36"/>
      <c r="JIS58" s="36"/>
      <c r="JIT58" s="36"/>
      <c r="JIU58" s="36"/>
      <c r="JIV58" s="36"/>
      <c r="JIW58" s="37"/>
      <c r="JIX58" s="38"/>
      <c r="JIY58" s="38"/>
      <c r="JIZ58" s="204"/>
      <c r="JJA58" s="37"/>
      <c r="JJB58" s="38"/>
      <c r="JJC58" s="37"/>
      <c r="JJD58" s="37"/>
      <c r="JJE58" s="38"/>
      <c r="JJF58" s="38"/>
      <c r="JJG58" s="38"/>
      <c r="JJH58" s="38"/>
      <c r="JJI58" s="38"/>
      <c r="JJJ58" s="38"/>
      <c r="JJK58" s="38"/>
      <c r="JJL58" s="38"/>
      <c r="JJM58" s="38"/>
      <c r="JJN58" s="38"/>
      <c r="JJO58" s="38"/>
      <c r="JJP58" s="38"/>
      <c r="JJQ58" s="37"/>
      <c r="JJR58" s="25"/>
      <c r="JJS58" s="35"/>
      <c r="JJT58" s="35"/>
      <c r="JJU58" s="35"/>
      <c r="JJV58" s="36"/>
      <c r="JJW58" s="36"/>
      <c r="JJX58" s="36"/>
      <c r="JJY58" s="36"/>
      <c r="JJZ58" s="36"/>
      <c r="JKA58" s="36"/>
      <c r="JKB58" s="37"/>
      <c r="JKC58" s="38"/>
      <c r="JKD58" s="38"/>
      <c r="JKE58" s="204"/>
      <c r="JKF58" s="37"/>
      <c r="JKG58" s="38"/>
      <c r="JKH58" s="37"/>
      <c r="JKI58" s="37"/>
      <c r="JKJ58" s="38"/>
      <c r="JKK58" s="38"/>
      <c r="JKL58" s="38"/>
      <c r="JKM58" s="38"/>
      <c r="JKN58" s="38"/>
      <c r="JKO58" s="38"/>
      <c r="JKP58" s="38"/>
      <c r="JKQ58" s="38"/>
      <c r="JKR58" s="38"/>
      <c r="JKS58" s="38"/>
      <c r="JKT58" s="38"/>
      <c r="JKU58" s="38"/>
      <c r="JKV58" s="37"/>
      <c r="JKW58" s="25"/>
      <c r="JKX58" s="35"/>
      <c r="JKY58" s="35"/>
      <c r="JKZ58" s="35"/>
      <c r="JLA58" s="36"/>
      <c r="JLB58" s="36"/>
      <c r="JLC58" s="36"/>
      <c r="JLD58" s="36"/>
      <c r="JLE58" s="36"/>
      <c r="JLF58" s="36"/>
      <c r="JLG58" s="37"/>
      <c r="JLH58" s="38"/>
      <c r="JLI58" s="38"/>
      <c r="JLJ58" s="204"/>
      <c r="JLK58" s="37"/>
      <c r="JLL58" s="38"/>
      <c r="JLM58" s="37"/>
      <c r="JLN58" s="37"/>
      <c r="JLO58" s="38"/>
      <c r="JLP58" s="38"/>
      <c r="JLQ58" s="38"/>
      <c r="JLR58" s="38"/>
      <c r="JLS58" s="38"/>
      <c r="JLT58" s="38"/>
      <c r="JLU58" s="38"/>
      <c r="JLV58" s="38"/>
      <c r="JLW58" s="38"/>
      <c r="JLX58" s="38"/>
      <c r="JLY58" s="38"/>
      <c r="JLZ58" s="38"/>
      <c r="JMA58" s="37"/>
      <c r="JMB58" s="25"/>
      <c r="JMC58" s="35"/>
      <c r="JMD58" s="35"/>
      <c r="JME58" s="35"/>
      <c r="JMF58" s="36"/>
      <c r="JMG58" s="36"/>
      <c r="JMH58" s="36"/>
      <c r="JMI58" s="36"/>
      <c r="JMJ58" s="36"/>
      <c r="JMK58" s="36"/>
      <c r="JML58" s="37"/>
      <c r="JMM58" s="38"/>
      <c r="JMN58" s="38"/>
      <c r="JMO58" s="204"/>
      <c r="JMP58" s="37"/>
      <c r="JMQ58" s="38"/>
      <c r="JMR58" s="37"/>
      <c r="JMS58" s="37"/>
      <c r="JMT58" s="38"/>
      <c r="JMU58" s="38"/>
      <c r="JMV58" s="38"/>
      <c r="JMW58" s="38"/>
      <c r="JMX58" s="38"/>
      <c r="JMY58" s="38"/>
      <c r="JMZ58" s="38"/>
      <c r="JNA58" s="38"/>
      <c r="JNB58" s="38"/>
      <c r="JNC58" s="38"/>
      <c r="JND58" s="38"/>
      <c r="JNE58" s="38"/>
      <c r="JNF58" s="37"/>
      <c r="JNG58" s="25"/>
      <c r="JNH58" s="35"/>
      <c r="JNI58" s="35"/>
      <c r="JNJ58" s="35"/>
      <c r="JNK58" s="36"/>
      <c r="JNL58" s="36"/>
      <c r="JNM58" s="36"/>
      <c r="JNN58" s="36"/>
      <c r="JNO58" s="36"/>
      <c r="JNP58" s="36"/>
      <c r="JNQ58" s="37"/>
      <c r="JNR58" s="38"/>
      <c r="JNS58" s="38"/>
      <c r="JNT58" s="204"/>
      <c r="JNU58" s="37"/>
      <c r="JNV58" s="38"/>
      <c r="JNW58" s="37"/>
      <c r="JNX58" s="37"/>
      <c r="JNY58" s="38"/>
      <c r="JNZ58" s="38"/>
      <c r="JOA58" s="38"/>
      <c r="JOB58" s="38"/>
      <c r="JOC58" s="38"/>
      <c r="JOD58" s="38"/>
      <c r="JOE58" s="38"/>
      <c r="JOF58" s="38"/>
      <c r="JOG58" s="38"/>
      <c r="JOH58" s="38"/>
      <c r="JOI58" s="38"/>
      <c r="JOJ58" s="38"/>
      <c r="JOK58" s="37"/>
      <c r="JOL58" s="25"/>
      <c r="JOM58" s="35"/>
      <c r="JON58" s="35"/>
      <c r="JOO58" s="35"/>
      <c r="JOP58" s="36"/>
      <c r="JOQ58" s="36"/>
      <c r="JOR58" s="36"/>
      <c r="JOS58" s="36"/>
      <c r="JOT58" s="36"/>
      <c r="JOU58" s="36"/>
      <c r="JOV58" s="37"/>
      <c r="JOW58" s="38"/>
      <c r="JOX58" s="38"/>
      <c r="JOY58" s="204"/>
      <c r="JOZ58" s="37"/>
      <c r="JPA58" s="38"/>
      <c r="JPB58" s="37"/>
      <c r="JPC58" s="37"/>
      <c r="JPD58" s="38"/>
      <c r="JPE58" s="38"/>
      <c r="JPF58" s="38"/>
      <c r="JPG58" s="38"/>
      <c r="JPH58" s="38"/>
      <c r="JPI58" s="38"/>
      <c r="JPJ58" s="38"/>
      <c r="JPK58" s="38"/>
      <c r="JPL58" s="38"/>
      <c r="JPM58" s="38"/>
      <c r="JPN58" s="38"/>
      <c r="JPO58" s="38"/>
      <c r="JPP58" s="37"/>
      <c r="JPQ58" s="25"/>
      <c r="JPR58" s="35"/>
      <c r="JPS58" s="35"/>
      <c r="JPT58" s="35"/>
      <c r="JPU58" s="36"/>
      <c r="JPV58" s="36"/>
      <c r="JPW58" s="36"/>
      <c r="JPX58" s="36"/>
      <c r="JPY58" s="36"/>
      <c r="JPZ58" s="36"/>
      <c r="JQA58" s="37"/>
      <c r="JQB58" s="38"/>
      <c r="JQC58" s="38"/>
      <c r="JQD58" s="204"/>
      <c r="JQE58" s="37"/>
      <c r="JQF58" s="38"/>
      <c r="JQG58" s="37"/>
      <c r="JQH58" s="37"/>
      <c r="JQI58" s="38"/>
      <c r="JQJ58" s="38"/>
      <c r="JQK58" s="38"/>
      <c r="JQL58" s="38"/>
      <c r="JQM58" s="38"/>
      <c r="JQN58" s="38"/>
      <c r="JQO58" s="38"/>
      <c r="JQP58" s="38"/>
      <c r="JQQ58" s="38"/>
      <c r="JQR58" s="38"/>
      <c r="JQS58" s="38"/>
      <c r="JQT58" s="38"/>
      <c r="JQU58" s="37"/>
      <c r="JQV58" s="25"/>
      <c r="JQW58" s="35"/>
      <c r="JQX58" s="35"/>
      <c r="JQY58" s="35"/>
      <c r="JQZ58" s="36"/>
      <c r="JRA58" s="36"/>
      <c r="JRB58" s="36"/>
      <c r="JRC58" s="36"/>
      <c r="JRD58" s="36"/>
      <c r="JRE58" s="36"/>
      <c r="JRF58" s="37"/>
      <c r="JRG58" s="38"/>
      <c r="JRH58" s="38"/>
      <c r="JRI58" s="204"/>
      <c r="JRJ58" s="37"/>
      <c r="JRK58" s="38"/>
      <c r="JRL58" s="37"/>
      <c r="JRM58" s="37"/>
      <c r="JRN58" s="38"/>
      <c r="JRO58" s="38"/>
      <c r="JRP58" s="38"/>
      <c r="JRQ58" s="38"/>
      <c r="JRR58" s="38"/>
      <c r="JRS58" s="38"/>
      <c r="JRT58" s="38"/>
      <c r="JRU58" s="38"/>
      <c r="JRV58" s="38"/>
      <c r="JRW58" s="38"/>
      <c r="JRX58" s="38"/>
      <c r="JRY58" s="38"/>
      <c r="JRZ58" s="37"/>
      <c r="JSA58" s="25"/>
      <c r="JSB58" s="35"/>
      <c r="JSC58" s="35"/>
      <c r="JSD58" s="35"/>
      <c r="JSE58" s="36"/>
      <c r="JSF58" s="36"/>
      <c r="JSG58" s="36"/>
      <c r="JSH58" s="36"/>
      <c r="JSI58" s="36"/>
      <c r="JSJ58" s="36"/>
      <c r="JSK58" s="37"/>
      <c r="JSL58" s="38"/>
      <c r="JSM58" s="38"/>
      <c r="JSN58" s="204"/>
      <c r="JSO58" s="37"/>
      <c r="JSP58" s="38"/>
      <c r="JSQ58" s="37"/>
      <c r="JSR58" s="37"/>
      <c r="JSS58" s="38"/>
      <c r="JST58" s="38"/>
      <c r="JSU58" s="38"/>
      <c r="JSV58" s="38"/>
      <c r="JSW58" s="38"/>
      <c r="JSX58" s="38"/>
      <c r="JSY58" s="38"/>
      <c r="JSZ58" s="38"/>
      <c r="JTA58" s="38"/>
      <c r="JTB58" s="38"/>
      <c r="JTC58" s="38"/>
      <c r="JTD58" s="38"/>
      <c r="JTE58" s="37"/>
      <c r="JTF58" s="25"/>
      <c r="JTG58" s="35"/>
      <c r="JTH58" s="35"/>
      <c r="JTI58" s="35"/>
      <c r="JTJ58" s="36"/>
      <c r="JTK58" s="36"/>
      <c r="JTL58" s="36"/>
      <c r="JTM58" s="36"/>
      <c r="JTN58" s="36"/>
      <c r="JTO58" s="36"/>
      <c r="JTP58" s="37"/>
      <c r="JTQ58" s="38"/>
      <c r="JTR58" s="38"/>
      <c r="JTS58" s="204"/>
      <c r="JTT58" s="37"/>
      <c r="JTU58" s="38"/>
      <c r="JTV58" s="37"/>
      <c r="JTW58" s="37"/>
      <c r="JTX58" s="38"/>
      <c r="JTY58" s="38"/>
      <c r="JTZ58" s="38"/>
      <c r="JUA58" s="38"/>
      <c r="JUB58" s="38"/>
      <c r="JUC58" s="38"/>
      <c r="JUD58" s="38"/>
      <c r="JUE58" s="38"/>
      <c r="JUF58" s="38"/>
      <c r="JUG58" s="38"/>
      <c r="JUH58" s="38"/>
      <c r="JUI58" s="38"/>
      <c r="JUJ58" s="37"/>
      <c r="JUK58" s="25"/>
      <c r="JUL58" s="35"/>
      <c r="JUM58" s="35"/>
      <c r="JUN58" s="35"/>
      <c r="JUO58" s="36"/>
      <c r="JUP58" s="36"/>
      <c r="JUQ58" s="36"/>
      <c r="JUR58" s="36"/>
      <c r="JUS58" s="36"/>
      <c r="JUT58" s="36"/>
      <c r="JUU58" s="37"/>
      <c r="JUV58" s="38"/>
      <c r="JUW58" s="38"/>
      <c r="JUX58" s="204"/>
      <c r="JUY58" s="37"/>
      <c r="JUZ58" s="38"/>
      <c r="JVA58" s="37"/>
      <c r="JVB58" s="37"/>
      <c r="JVC58" s="38"/>
      <c r="JVD58" s="38"/>
      <c r="JVE58" s="38"/>
      <c r="JVF58" s="38"/>
      <c r="JVG58" s="38"/>
      <c r="JVH58" s="38"/>
      <c r="JVI58" s="38"/>
      <c r="JVJ58" s="38"/>
      <c r="JVK58" s="38"/>
      <c r="JVL58" s="38"/>
      <c r="JVM58" s="38"/>
      <c r="JVN58" s="38"/>
      <c r="JVO58" s="37"/>
      <c r="JVP58" s="25"/>
      <c r="JVQ58" s="35"/>
      <c r="JVR58" s="35"/>
      <c r="JVS58" s="35"/>
      <c r="JVT58" s="36"/>
      <c r="JVU58" s="36"/>
      <c r="JVV58" s="36"/>
      <c r="JVW58" s="36"/>
      <c r="JVX58" s="36"/>
      <c r="JVY58" s="36"/>
      <c r="JVZ58" s="37"/>
      <c r="JWA58" s="38"/>
      <c r="JWB58" s="38"/>
      <c r="JWC58" s="204"/>
      <c r="JWD58" s="37"/>
      <c r="JWE58" s="38"/>
      <c r="JWF58" s="37"/>
      <c r="JWG58" s="37"/>
      <c r="JWH58" s="38"/>
      <c r="JWI58" s="38"/>
      <c r="JWJ58" s="38"/>
      <c r="JWK58" s="38"/>
      <c r="JWL58" s="38"/>
      <c r="JWM58" s="38"/>
      <c r="JWN58" s="38"/>
      <c r="JWO58" s="38"/>
      <c r="JWP58" s="38"/>
      <c r="JWQ58" s="38"/>
      <c r="JWR58" s="38"/>
      <c r="JWS58" s="38"/>
      <c r="JWT58" s="37"/>
      <c r="JWU58" s="25"/>
      <c r="JWV58" s="35"/>
      <c r="JWW58" s="35"/>
      <c r="JWX58" s="35"/>
      <c r="JWY58" s="36"/>
      <c r="JWZ58" s="36"/>
      <c r="JXA58" s="36"/>
      <c r="JXB58" s="36"/>
      <c r="JXC58" s="36"/>
      <c r="JXD58" s="36"/>
      <c r="JXE58" s="37"/>
      <c r="JXF58" s="38"/>
      <c r="JXG58" s="38"/>
      <c r="JXH58" s="204"/>
      <c r="JXI58" s="37"/>
      <c r="JXJ58" s="38"/>
      <c r="JXK58" s="37"/>
      <c r="JXL58" s="37"/>
      <c r="JXM58" s="38"/>
      <c r="JXN58" s="38"/>
      <c r="JXO58" s="38"/>
      <c r="JXP58" s="38"/>
      <c r="JXQ58" s="38"/>
      <c r="JXR58" s="38"/>
      <c r="JXS58" s="38"/>
      <c r="JXT58" s="38"/>
      <c r="JXU58" s="38"/>
      <c r="JXV58" s="38"/>
      <c r="JXW58" s="38"/>
      <c r="JXX58" s="38"/>
      <c r="JXY58" s="37"/>
      <c r="JXZ58" s="25"/>
      <c r="JYA58" s="35"/>
      <c r="JYB58" s="35"/>
      <c r="JYC58" s="35"/>
      <c r="JYD58" s="36"/>
      <c r="JYE58" s="36"/>
      <c r="JYF58" s="36"/>
      <c r="JYG58" s="36"/>
      <c r="JYH58" s="36"/>
      <c r="JYI58" s="36"/>
      <c r="JYJ58" s="37"/>
      <c r="JYK58" s="38"/>
      <c r="JYL58" s="38"/>
      <c r="JYM58" s="204"/>
      <c r="JYN58" s="37"/>
      <c r="JYO58" s="38"/>
      <c r="JYP58" s="37"/>
      <c r="JYQ58" s="37"/>
      <c r="JYR58" s="38"/>
      <c r="JYS58" s="38"/>
      <c r="JYT58" s="38"/>
      <c r="JYU58" s="38"/>
      <c r="JYV58" s="38"/>
      <c r="JYW58" s="38"/>
      <c r="JYX58" s="38"/>
      <c r="JYY58" s="38"/>
      <c r="JYZ58" s="38"/>
      <c r="JZA58" s="38"/>
      <c r="JZB58" s="38"/>
      <c r="JZC58" s="38"/>
      <c r="JZD58" s="37"/>
      <c r="JZE58" s="25"/>
      <c r="JZF58" s="35"/>
      <c r="JZG58" s="35"/>
      <c r="JZH58" s="35"/>
      <c r="JZI58" s="36"/>
      <c r="JZJ58" s="36"/>
      <c r="JZK58" s="36"/>
      <c r="JZL58" s="36"/>
      <c r="JZM58" s="36"/>
      <c r="JZN58" s="36"/>
      <c r="JZO58" s="37"/>
      <c r="JZP58" s="38"/>
      <c r="JZQ58" s="38"/>
      <c r="JZR58" s="204"/>
      <c r="JZS58" s="37"/>
      <c r="JZT58" s="38"/>
      <c r="JZU58" s="37"/>
      <c r="JZV58" s="37"/>
      <c r="JZW58" s="38"/>
      <c r="JZX58" s="38"/>
      <c r="JZY58" s="38"/>
      <c r="JZZ58" s="38"/>
      <c r="KAA58" s="38"/>
      <c r="KAB58" s="38"/>
      <c r="KAC58" s="38"/>
      <c r="KAD58" s="38"/>
      <c r="KAE58" s="38"/>
      <c r="KAF58" s="38"/>
      <c r="KAG58" s="38"/>
      <c r="KAH58" s="38"/>
      <c r="KAI58" s="37"/>
      <c r="KAJ58" s="25"/>
      <c r="KAK58" s="35"/>
      <c r="KAL58" s="35"/>
      <c r="KAM58" s="35"/>
      <c r="KAN58" s="36"/>
      <c r="KAO58" s="36"/>
      <c r="KAP58" s="36"/>
      <c r="KAQ58" s="36"/>
      <c r="KAR58" s="36"/>
      <c r="KAS58" s="36"/>
      <c r="KAT58" s="37"/>
      <c r="KAU58" s="38"/>
      <c r="KAV58" s="38"/>
      <c r="KAW58" s="204"/>
      <c r="KAX58" s="37"/>
      <c r="KAY58" s="38"/>
      <c r="KAZ58" s="37"/>
      <c r="KBA58" s="37"/>
      <c r="KBB58" s="38"/>
      <c r="KBC58" s="38"/>
      <c r="KBD58" s="38"/>
      <c r="KBE58" s="38"/>
      <c r="KBF58" s="38"/>
      <c r="KBG58" s="38"/>
      <c r="KBH58" s="38"/>
      <c r="KBI58" s="38"/>
      <c r="KBJ58" s="38"/>
      <c r="KBK58" s="38"/>
      <c r="KBL58" s="38"/>
      <c r="KBM58" s="38"/>
      <c r="KBN58" s="37"/>
      <c r="KBO58" s="25"/>
      <c r="KBP58" s="35"/>
      <c r="KBQ58" s="35"/>
      <c r="KBR58" s="35"/>
      <c r="KBS58" s="36"/>
      <c r="KBT58" s="36"/>
      <c r="KBU58" s="36"/>
      <c r="KBV58" s="36"/>
      <c r="KBW58" s="36"/>
      <c r="KBX58" s="36"/>
      <c r="KBY58" s="37"/>
      <c r="KBZ58" s="38"/>
      <c r="KCA58" s="38"/>
      <c r="KCB58" s="204"/>
      <c r="KCC58" s="37"/>
      <c r="KCD58" s="38"/>
      <c r="KCE58" s="37"/>
      <c r="KCF58" s="37"/>
      <c r="KCG58" s="38"/>
      <c r="KCH58" s="38"/>
      <c r="KCI58" s="38"/>
      <c r="KCJ58" s="38"/>
      <c r="KCK58" s="38"/>
      <c r="KCL58" s="38"/>
      <c r="KCM58" s="38"/>
      <c r="KCN58" s="38"/>
      <c r="KCO58" s="38"/>
      <c r="KCP58" s="38"/>
      <c r="KCQ58" s="38"/>
      <c r="KCR58" s="38"/>
      <c r="KCS58" s="37"/>
      <c r="KCT58" s="25"/>
      <c r="KCU58" s="35"/>
      <c r="KCV58" s="35"/>
      <c r="KCW58" s="35"/>
      <c r="KCX58" s="36"/>
      <c r="KCY58" s="36"/>
      <c r="KCZ58" s="36"/>
      <c r="KDA58" s="36"/>
      <c r="KDB58" s="36"/>
      <c r="KDC58" s="36"/>
      <c r="KDD58" s="37"/>
      <c r="KDE58" s="38"/>
      <c r="KDF58" s="38"/>
      <c r="KDG58" s="204"/>
      <c r="KDH58" s="37"/>
      <c r="KDI58" s="38"/>
      <c r="KDJ58" s="37"/>
      <c r="KDK58" s="37"/>
      <c r="KDL58" s="38"/>
      <c r="KDM58" s="38"/>
      <c r="KDN58" s="38"/>
      <c r="KDO58" s="38"/>
      <c r="KDP58" s="38"/>
      <c r="KDQ58" s="38"/>
      <c r="KDR58" s="38"/>
      <c r="KDS58" s="38"/>
      <c r="KDT58" s="38"/>
      <c r="KDU58" s="38"/>
      <c r="KDV58" s="38"/>
      <c r="KDW58" s="38"/>
      <c r="KDX58" s="37"/>
      <c r="KDY58" s="25"/>
      <c r="KDZ58" s="35"/>
      <c r="KEA58" s="35"/>
      <c r="KEB58" s="35"/>
      <c r="KEC58" s="36"/>
      <c r="KED58" s="36"/>
      <c r="KEE58" s="36"/>
      <c r="KEF58" s="36"/>
      <c r="KEG58" s="36"/>
      <c r="KEH58" s="36"/>
      <c r="KEI58" s="37"/>
      <c r="KEJ58" s="38"/>
      <c r="KEK58" s="38"/>
      <c r="KEL58" s="204"/>
      <c r="KEM58" s="37"/>
      <c r="KEN58" s="38"/>
      <c r="KEO58" s="37"/>
      <c r="KEP58" s="37"/>
      <c r="KEQ58" s="38"/>
      <c r="KER58" s="38"/>
      <c r="KES58" s="38"/>
      <c r="KET58" s="38"/>
      <c r="KEU58" s="38"/>
      <c r="KEV58" s="38"/>
      <c r="KEW58" s="38"/>
      <c r="KEX58" s="38"/>
      <c r="KEY58" s="38"/>
      <c r="KEZ58" s="38"/>
      <c r="KFA58" s="38"/>
      <c r="KFB58" s="38"/>
      <c r="KFC58" s="37"/>
      <c r="KFD58" s="25"/>
      <c r="KFE58" s="35"/>
      <c r="KFF58" s="35"/>
      <c r="KFG58" s="35"/>
      <c r="KFH58" s="36"/>
      <c r="KFI58" s="36"/>
      <c r="KFJ58" s="36"/>
      <c r="KFK58" s="36"/>
      <c r="KFL58" s="36"/>
      <c r="KFM58" s="36"/>
      <c r="KFN58" s="37"/>
      <c r="KFO58" s="38"/>
      <c r="KFP58" s="38"/>
      <c r="KFQ58" s="204"/>
      <c r="KFR58" s="37"/>
      <c r="KFS58" s="38"/>
      <c r="KFT58" s="37"/>
      <c r="KFU58" s="37"/>
      <c r="KFV58" s="38"/>
      <c r="KFW58" s="38"/>
      <c r="KFX58" s="38"/>
      <c r="KFY58" s="38"/>
      <c r="KFZ58" s="38"/>
      <c r="KGA58" s="38"/>
      <c r="KGB58" s="38"/>
      <c r="KGC58" s="38"/>
      <c r="KGD58" s="38"/>
      <c r="KGE58" s="38"/>
      <c r="KGF58" s="38"/>
      <c r="KGG58" s="38"/>
      <c r="KGH58" s="37"/>
      <c r="KGI58" s="25"/>
      <c r="KGJ58" s="35"/>
      <c r="KGK58" s="35"/>
      <c r="KGL58" s="35"/>
      <c r="KGM58" s="36"/>
      <c r="KGN58" s="36"/>
      <c r="KGO58" s="36"/>
      <c r="KGP58" s="36"/>
      <c r="KGQ58" s="36"/>
      <c r="KGR58" s="36"/>
      <c r="KGS58" s="37"/>
      <c r="KGT58" s="38"/>
      <c r="KGU58" s="38"/>
      <c r="KGV58" s="204"/>
      <c r="KGW58" s="37"/>
      <c r="KGX58" s="38"/>
      <c r="KGY58" s="37"/>
      <c r="KGZ58" s="37"/>
      <c r="KHA58" s="38"/>
      <c r="KHB58" s="38"/>
      <c r="KHC58" s="38"/>
      <c r="KHD58" s="38"/>
      <c r="KHE58" s="38"/>
      <c r="KHF58" s="38"/>
      <c r="KHG58" s="38"/>
      <c r="KHH58" s="38"/>
      <c r="KHI58" s="38"/>
      <c r="KHJ58" s="38"/>
      <c r="KHK58" s="38"/>
      <c r="KHL58" s="38"/>
      <c r="KHM58" s="37"/>
      <c r="KHN58" s="25"/>
      <c r="KHO58" s="35"/>
      <c r="KHP58" s="35"/>
      <c r="KHQ58" s="35"/>
      <c r="KHR58" s="36"/>
      <c r="KHS58" s="36"/>
      <c r="KHT58" s="36"/>
      <c r="KHU58" s="36"/>
      <c r="KHV58" s="36"/>
      <c r="KHW58" s="36"/>
      <c r="KHX58" s="37"/>
      <c r="KHY58" s="38"/>
      <c r="KHZ58" s="38"/>
      <c r="KIA58" s="204"/>
      <c r="KIB58" s="37"/>
      <c r="KIC58" s="38"/>
      <c r="KID58" s="37"/>
      <c r="KIE58" s="37"/>
      <c r="KIF58" s="38"/>
      <c r="KIG58" s="38"/>
      <c r="KIH58" s="38"/>
      <c r="KII58" s="38"/>
      <c r="KIJ58" s="38"/>
      <c r="KIK58" s="38"/>
      <c r="KIL58" s="38"/>
      <c r="KIM58" s="38"/>
      <c r="KIN58" s="38"/>
      <c r="KIO58" s="38"/>
      <c r="KIP58" s="38"/>
      <c r="KIQ58" s="38"/>
      <c r="KIR58" s="37"/>
      <c r="KIS58" s="25"/>
      <c r="KIT58" s="35"/>
      <c r="KIU58" s="35"/>
      <c r="KIV58" s="35"/>
      <c r="KIW58" s="36"/>
      <c r="KIX58" s="36"/>
      <c r="KIY58" s="36"/>
      <c r="KIZ58" s="36"/>
      <c r="KJA58" s="36"/>
      <c r="KJB58" s="36"/>
      <c r="KJC58" s="37"/>
      <c r="KJD58" s="38"/>
      <c r="KJE58" s="38"/>
      <c r="KJF58" s="204"/>
      <c r="KJG58" s="37"/>
      <c r="KJH58" s="38"/>
      <c r="KJI58" s="37"/>
      <c r="KJJ58" s="37"/>
      <c r="KJK58" s="38"/>
      <c r="KJL58" s="38"/>
      <c r="KJM58" s="38"/>
      <c r="KJN58" s="38"/>
      <c r="KJO58" s="38"/>
      <c r="KJP58" s="38"/>
      <c r="KJQ58" s="38"/>
      <c r="KJR58" s="38"/>
      <c r="KJS58" s="38"/>
      <c r="KJT58" s="38"/>
      <c r="KJU58" s="38"/>
      <c r="KJV58" s="38"/>
      <c r="KJW58" s="37"/>
      <c r="KJX58" s="25"/>
      <c r="KJY58" s="35"/>
      <c r="KJZ58" s="35"/>
      <c r="KKA58" s="35"/>
      <c r="KKB58" s="36"/>
      <c r="KKC58" s="36"/>
      <c r="KKD58" s="36"/>
      <c r="KKE58" s="36"/>
      <c r="KKF58" s="36"/>
      <c r="KKG58" s="36"/>
      <c r="KKH58" s="37"/>
      <c r="KKI58" s="38"/>
      <c r="KKJ58" s="38"/>
      <c r="KKK58" s="204"/>
      <c r="KKL58" s="37"/>
      <c r="KKM58" s="38"/>
      <c r="KKN58" s="37"/>
      <c r="KKO58" s="37"/>
      <c r="KKP58" s="38"/>
      <c r="KKQ58" s="38"/>
      <c r="KKR58" s="38"/>
      <c r="KKS58" s="38"/>
      <c r="KKT58" s="38"/>
      <c r="KKU58" s="38"/>
      <c r="KKV58" s="38"/>
      <c r="KKW58" s="38"/>
      <c r="KKX58" s="38"/>
      <c r="KKY58" s="38"/>
      <c r="KKZ58" s="38"/>
      <c r="KLA58" s="38"/>
      <c r="KLB58" s="37"/>
      <c r="KLC58" s="25"/>
      <c r="KLD58" s="35"/>
      <c r="KLE58" s="35"/>
      <c r="KLF58" s="35"/>
      <c r="KLG58" s="36"/>
      <c r="KLH58" s="36"/>
      <c r="KLI58" s="36"/>
      <c r="KLJ58" s="36"/>
      <c r="KLK58" s="36"/>
      <c r="KLL58" s="36"/>
      <c r="KLM58" s="37"/>
      <c r="KLN58" s="38"/>
      <c r="KLO58" s="38"/>
      <c r="KLP58" s="204"/>
      <c r="KLQ58" s="37"/>
      <c r="KLR58" s="38"/>
      <c r="KLS58" s="37"/>
      <c r="KLT58" s="37"/>
      <c r="KLU58" s="38"/>
      <c r="KLV58" s="38"/>
      <c r="KLW58" s="38"/>
      <c r="KLX58" s="38"/>
      <c r="KLY58" s="38"/>
      <c r="KLZ58" s="38"/>
      <c r="KMA58" s="38"/>
      <c r="KMB58" s="38"/>
      <c r="KMC58" s="38"/>
      <c r="KMD58" s="38"/>
      <c r="KME58" s="38"/>
      <c r="KMF58" s="38"/>
      <c r="KMG58" s="37"/>
      <c r="KMH58" s="25"/>
      <c r="KMI58" s="35"/>
      <c r="KMJ58" s="35"/>
      <c r="KMK58" s="35"/>
      <c r="KML58" s="36"/>
      <c r="KMM58" s="36"/>
      <c r="KMN58" s="36"/>
      <c r="KMO58" s="36"/>
      <c r="KMP58" s="36"/>
      <c r="KMQ58" s="36"/>
      <c r="KMR58" s="37"/>
      <c r="KMS58" s="38"/>
      <c r="KMT58" s="38"/>
      <c r="KMU58" s="204"/>
      <c r="KMV58" s="37"/>
      <c r="KMW58" s="38"/>
      <c r="KMX58" s="37"/>
      <c r="KMY58" s="37"/>
      <c r="KMZ58" s="38"/>
      <c r="KNA58" s="38"/>
      <c r="KNB58" s="38"/>
      <c r="KNC58" s="38"/>
      <c r="KND58" s="38"/>
      <c r="KNE58" s="38"/>
      <c r="KNF58" s="38"/>
      <c r="KNG58" s="38"/>
      <c r="KNH58" s="38"/>
      <c r="KNI58" s="38"/>
      <c r="KNJ58" s="38"/>
      <c r="KNK58" s="38"/>
      <c r="KNL58" s="37"/>
      <c r="KNM58" s="25"/>
      <c r="KNN58" s="35"/>
      <c r="KNO58" s="35"/>
      <c r="KNP58" s="35"/>
      <c r="KNQ58" s="36"/>
      <c r="KNR58" s="36"/>
      <c r="KNS58" s="36"/>
      <c r="KNT58" s="36"/>
      <c r="KNU58" s="36"/>
      <c r="KNV58" s="36"/>
      <c r="KNW58" s="37"/>
      <c r="KNX58" s="38"/>
      <c r="KNY58" s="38"/>
      <c r="KNZ58" s="204"/>
      <c r="KOA58" s="37"/>
      <c r="KOB58" s="38"/>
      <c r="KOC58" s="37"/>
      <c r="KOD58" s="37"/>
      <c r="KOE58" s="38"/>
      <c r="KOF58" s="38"/>
      <c r="KOG58" s="38"/>
      <c r="KOH58" s="38"/>
      <c r="KOI58" s="38"/>
      <c r="KOJ58" s="38"/>
      <c r="KOK58" s="38"/>
      <c r="KOL58" s="38"/>
      <c r="KOM58" s="38"/>
      <c r="KON58" s="38"/>
      <c r="KOO58" s="38"/>
      <c r="KOP58" s="38"/>
      <c r="KOQ58" s="37"/>
      <c r="KOR58" s="25"/>
      <c r="KOS58" s="35"/>
      <c r="KOT58" s="35"/>
      <c r="KOU58" s="35"/>
      <c r="KOV58" s="36"/>
      <c r="KOW58" s="36"/>
      <c r="KOX58" s="36"/>
      <c r="KOY58" s="36"/>
      <c r="KOZ58" s="36"/>
      <c r="KPA58" s="36"/>
      <c r="KPB58" s="37"/>
      <c r="KPC58" s="38"/>
      <c r="KPD58" s="38"/>
      <c r="KPE58" s="204"/>
      <c r="KPF58" s="37"/>
      <c r="KPG58" s="38"/>
      <c r="KPH58" s="37"/>
      <c r="KPI58" s="37"/>
      <c r="KPJ58" s="38"/>
      <c r="KPK58" s="38"/>
      <c r="KPL58" s="38"/>
      <c r="KPM58" s="38"/>
      <c r="KPN58" s="38"/>
      <c r="KPO58" s="38"/>
      <c r="KPP58" s="38"/>
      <c r="KPQ58" s="38"/>
      <c r="KPR58" s="38"/>
      <c r="KPS58" s="38"/>
      <c r="KPT58" s="38"/>
      <c r="KPU58" s="38"/>
      <c r="KPV58" s="37"/>
      <c r="KPW58" s="25"/>
      <c r="KPX58" s="35"/>
      <c r="KPY58" s="35"/>
      <c r="KPZ58" s="35"/>
      <c r="KQA58" s="36"/>
      <c r="KQB58" s="36"/>
      <c r="KQC58" s="36"/>
      <c r="KQD58" s="36"/>
      <c r="KQE58" s="36"/>
      <c r="KQF58" s="36"/>
      <c r="KQG58" s="37"/>
      <c r="KQH58" s="38"/>
      <c r="KQI58" s="38"/>
      <c r="KQJ58" s="204"/>
      <c r="KQK58" s="37"/>
      <c r="KQL58" s="38"/>
      <c r="KQM58" s="37"/>
      <c r="KQN58" s="37"/>
      <c r="KQO58" s="38"/>
      <c r="KQP58" s="38"/>
      <c r="KQQ58" s="38"/>
      <c r="KQR58" s="38"/>
      <c r="KQS58" s="38"/>
      <c r="KQT58" s="38"/>
      <c r="KQU58" s="38"/>
      <c r="KQV58" s="38"/>
      <c r="KQW58" s="38"/>
      <c r="KQX58" s="38"/>
      <c r="KQY58" s="38"/>
      <c r="KQZ58" s="38"/>
      <c r="KRA58" s="37"/>
      <c r="KRB58" s="25"/>
      <c r="KRC58" s="35"/>
      <c r="KRD58" s="35"/>
      <c r="KRE58" s="35"/>
      <c r="KRF58" s="36"/>
      <c r="KRG58" s="36"/>
      <c r="KRH58" s="36"/>
      <c r="KRI58" s="36"/>
      <c r="KRJ58" s="36"/>
      <c r="KRK58" s="36"/>
      <c r="KRL58" s="37"/>
      <c r="KRM58" s="38"/>
      <c r="KRN58" s="38"/>
      <c r="KRO58" s="204"/>
      <c r="KRP58" s="37"/>
      <c r="KRQ58" s="38"/>
      <c r="KRR58" s="37"/>
      <c r="KRS58" s="37"/>
      <c r="KRT58" s="38"/>
      <c r="KRU58" s="38"/>
      <c r="KRV58" s="38"/>
      <c r="KRW58" s="38"/>
      <c r="KRX58" s="38"/>
      <c r="KRY58" s="38"/>
      <c r="KRZ58" s="38"/>
      <c r="KSA58" s="38"/>
      <c r="KSB58" s="38"/>
      <c r="KSC58" s="38"/>
      <c r="KSD58" s="38"/>
      <c r="KSE58" s="38"/>
      <c r="KSF58" s="37"/>
      <c r="KSG58" s="25"/>
      <c r="KSH58" s="35"/>
      <c r="KSI58" s="35"/>
      <c r="KSJ58" s="35"/>
      <c r="KSK58" s="36"/>
      <c r="KSL58" s="36"/>
      <c r="KSM58" s="36"/>
      <c r="KSN58" s="36"/>
      <c r="KSO58" s="36"/>
      <c r="KSP58" s="36"/>
      <c r="KSQ58" s="37"/>
      <c r="KSR58" s="38"/>
      <c r="KSS58" s="38"/>
      <c r="KST58" s="204"/>
      <c r="KSU58" s="37"/>
      <c r="KSV58" s="38"/>
      <c r="KSW58" s="37"/>
      <c r="KSX58" s="37"/>
      <c r="KSY58" s="38"/>
      <c r="KSZ58" s="38"/>
      <c r="KTA58" s="38"/>
      <c r="KTB58" s="38"/>
      <c r="KTC58" s="38"/>
      <c r="KTD58" s="38"/>
      <c r="KTE58" s="38"/>
      <c r="KTF58" s="38"/>
      <c r="KTG58" s="38"/>
      <c r="KTH58" s="38"/>
      <c r="KTI58" s="38"/>
      <c r="KTJ58" s="38"/>
      <c r="KTK58" s="37"/>
      <c r="KTL58" s="25"/>
      <c r="KTM58" s="35"/>
      <c r="KTN58" s="35"/>
      <c r="KTO58" s="35"/>
      <c r="KTP58" s="36"/>
      <c r="KTQ58" s="36"/>
      <c r="KTR58" s="36"/>
      <c r="KTS58" s="36"/>
      <c r="KTT58" s="36"/>
      <c r="KTU58" s="36"/>
      <c r="KTV58" s="37"/>
      <c r="KTW58" s="38"/>
      <c r="KTX58" s="38"/>
      <c r="KTY58" s="204"/>
      <c r="KTZ58" s="37"/>
      <c r="KUA58" s="38"/>
      <c r="KUB58" s="37"/>
      <c r="KUC58" s="37"/>
      <c r="KUD58" s="38"/>
      <c r="KUE58" s="38"/>
      <c r="KUF58" s="38"/>
      <c r="KUG58" s="38"/>
      <c r="KUH58" s="38"/>
      <c r="KUI58" s="38"/>
      <c r="KUJ58" s="38"/>
      <c r="KUK58" s="38"/>
      <c r="KUL58" s="38"/>
      <c r="KUM58" s="38"/>
      <c r="KUN58" s="38"/>
      <c r="KUO58" s="38"/>
      <c r="KUP58" s="37"/>
      <c r="KUQ58" s="25"/>
      <c r="KUR58" s="35"/>
      <c r="KUS58" s="35"/>
      <c r="KUT58" s="35"/>
      <c r="KUU58" s="36"/>
      <c r="KUV58" s="36"/>
      <c r="KUW58" s="36"/>
      <c r="KUX58" s="36"/>
      <c r="KUY58" s="36"/>
      <c r="KUZ58" s="36"/>
      <c r="KVA58" s="37"/>
      <c r="KVB58" s="38"/>
      <c r="KVC58" s="38"/>
      <c r="KVD58" s="204"/>
      <c r="KVE58" s="37"/>
      <c r="KVF58" s="38"/>
      <c r="KVG58" s="37"/>
      <c r="KVH58" s="37"/>
      <c r="KVI58" s="38"/>
      <c r="KVJ58" s="38"/>
      <c r="KVK58" s="38"/>
      <c r="KVL58" s="38"/>
      <c r="KVM58" s="38"/>
      <c r="KVN58" s="38"/>
      <c r="KVO58" s="38"/>
      <c r="KVP58" s="38"/>
      <c r="KVQ58" s="38"/>
      <c r="KVR58" s="38"/>
      <c r="KVS58" s="38"/>
      <c r="KVT58" s="38"/>
      <c r="KVU58" s="37"/>
      <c r="KVV58" s="25"/>
      <c r="KVW58" s="35"/>
      <c r="KVX58" s="35"/>
      <c r="KVY58" s="35"/>
      <c r="KVZ58" s="36"/>
      <c r="KWA58" s="36"/>
      <c r="KWB58" s="36"/>
      <c r="KWC58" s="36"/>
      <c r="KWD58" s="36"/>
      <c r="KWE58" s="36"/>
      <c r="KWF58" s="37"/>
      <c r="KWG58" s="38"/>
      <c r="KWH58" s="38"/>
      <c r="KWI58" s="204"/>
      <c r="KWJ58" s="37"/>
      <c r="KWK58" s="38"/>
      <c r="KWL58" s="37"/>
      <c r="KWM58" s="37"/>
      <c r="KWN58" s="38"/>
      <c r="KWO58" s="38"/>
      <c r="KWP58" s="38"/>
      <c r="KWQ58" s="38"/>
      <c r="KWR58" s="38"/>
      <c r="KWS58" s="38"/>
      <c r="KWT58" s="38"/>
      <c r="KWU58" s="38"/>
      <c r="KWV58" s="38"/>
      <c r="KWW58" s="38"/>
      <c r="KWX58" s="38"/>
      <c r="KWY58" s="38"/>
      <c r="KWZ58" s="37"/>
      <c r="KXA58" s="25"/>
      <c r="KXB58" s="35"/>
      <c r="KXC58" s="35"/>
      <c r="KXD58" s="35"/>
      <c r="KXE58" s="36"/>
      <c r="KXF58" s="36"/>
      <c r="KXG58" s="36"/>
      <c r="KXH58" s="36"/>
      <c r="KXI58" s="36"/>
      <c r="KXJ58" s="36"/>
      <c r="KXK58" s="37"/>
      <c r="KXL58" s="38"/>
      <c r="KXM58" s="38"/>
      <c r="KXN58" s="204"/>
      <c r="KXO58" s="37"/>
      <c r="KXP58" s="38"/>
      <c r="KXQ58" s="37"/>
      <c r="KXR58" s="37"/>
      <c r="KXS58" s="38"/>
      <c r="KXT58" s="38"/>
      <c r="KXU58" s="38"/>
      <c r="KXV58" s="38"/>
      <c r="KXW58" s="38"/>
      <c r="KXX58" s="38"/>
      <c r="KXY58" s="38"/>
      <c r="KXZ58" s="38"/>
      <c r="KYA58" s="38"/>
      <c r="KYB58" s="38"/>
      <c r="KYC58" s="38"/>
      <c r="KYD58" s="38"/>
      <c r="KYE58" s="37"/>
      <c r="KYF58" s="25"/>
      <c r="KYG58" s="35"/>
      <c r="KYH58" s="35"/>
      <c r="KYI58" s="35"/>
      <c r="KYJ58" s="36"/>
      <c r="KYK58" s="36"/>
      <c r="KYL58" s="36"/>
      <c r="KYM58" s="36"/>
      <c r="KYN58" s="36"/>
      <c r="KYO58" s="36"/>
      <c r="KYP58" s="37"/>
      <c r="KYQ58" s="38"/>
      <c r="KYR58" s="38"/>
      <c r="KYS58" s="204"/>
      <c r="KYT58" s="37"/>
      <c r="KYU58" s="38"/>
      <c r="KYV58" s="37"/>
      <c r="KYW58" s="37"/>
      <c r="KYX58" s="38"/>
      <c r="KYY58" s="38"/>
      <c r="KYZ58" s="38"/>
      <c r="KZA58" s="38"/>
      <c r="KZB58" s="38"/>
      <c r="KZC58" s="38"/>
      <c r="KZD58" s="38"/>
      <c r="KZE58" s="38"/>
      <c r="KZF58" s="38"/>
      <c r="KZG58" s="38"/>
      <c r="KZH58" s="38"/>
      <c r="KZI58" s="38"/>
      <c r="KZJ58" s="37"/>
      <c r="KZK58" s="25"/>
      <c r="KZL58" s="35"/>
      <c r="KZM58" s="35"/>
      <c r="KZN58" s="35"/>
      <c r="KZO58" s="36"/>
      <c r="KZP58" s="36"/>
      <c r="KZQ58" s="36"/>
      <c r="KZR58" s="36"/>
      <c r="KZS58" s="36"/>
      <c r="KZT58" s="36"/>
      <c r="KZU58" s="37"/>
      <c r="KZV58" s="38"/>
      <c r="KZW58" s="38"/>
      <c r="KZX58" s="204"/>
      <c r="KZY58" s="37"/>
      <c r="KZZ58" s="38"/>
      <c r="LAA58" s="37"/>
      <c r="LAB58" s="37"/>
      <c r="LAC58" s="38"/>
      <c r="LAD58" s="38"/>
      <c r="LAE58" s="38"/>
      <c r="LAF58" s="38"/>
      <c r="LAG58" s="38"/>
      <c r="LAH58" s="38"/>
      <c r="LAI58" s="38"/>
      <c r="LAJ58" s="38"/>
      <c r="LAK58" s="38"/>
      <c r="LAL58" s="38"/>
      <c r="LAM58" s="38"/>
      <c r="LAN58" s="38"/>
      <c r="LAO58" s="37"/>
      <c r="LAP58" s="25"/>
      <c r="LAQ58" s="35"/>
      <c r="LAR58" s="35"/>
      <c r="LAS58" s="35"/>
      <c r="LAT58" s="36"/>
      <c r="LAU58" s="36"/>
      <c r="LAV58" s="36"/>
      <c r="LAW58" s="36"/>
      <c r="LAX58" s="36"/>
      <c r="LAY58" s="36"/>
      <c r="LAZ58" s="37"/>
      <c r="LBA58" s="38"/>
      <c r="LBB58" s="38"/>
      <c r="LBC58" s="204"/>
      <c r="LBD58" s="37"/>
      <c r="LBE58" s="38"/>
      <c r="LBF58" s="37"/>
      <c r="LBG58" s="37"/>
      <c r="LBH58" s="38"/>
      <c r="LBI58" s="38"/>
      <c r="LBJ58" s="38"/>
      <c r="LBK58" s="38"/>
      <c r="LBL58" s="38"/>
      <c r="LBM58" s="38"/>
      <c r="LBN58" s="38"/>
      <c r="LBO58" s="38"/>
      <c r="LBP58" s="38"/>
      <c r="LBQ58" s="38"/>
      <c r="LBR58" s="38"/>
      <c r="LBS58" s="38"/>
      <c r="LBT58" s="37"/>
      <c r="LBU58" s="25"/>
      <c r="LBV58" s="35"/>
      <c r="LBW58" s="35"/>
      <c r="LBX58" s="35"/>
      <c r="LBY58" s="36"/>
      <c r="LBZ58" s="36"/>
      <c r="LCA58" s="36"/>
      <c r="LCB58" s="36"/>
      <c r="LCC58" s="36"/>
      <c r="LCD58" s="36"/>
      <c r="LCE58" s="37"/>
      <c r="LCF58" s="38"/>
      <c r="LCG58" s="38"/>
      <c r="LCH58" s="204"/>
      <c r="LCI58" s="37"/>
      <c r="LCJ58" s="38"/>
      <c r="LCK58" s="37"/>
      <c r="LCL58" s="37"/>
      <c r="LCM58" s="38"/>
      <c r="LCN58" s="38"/>
      <c r="LCO58" s="38"/>
      <c r="LCP58" s="38"/>
      <c r="LCQ58" s="38"/>
      <c r="LCR58" s="38"/>
      <c r="LCS58" s="38"/>
      <c r="LCT58" s="38"/>
      <c r="LCU58" s="38"/>
      <c r="LCV58" s="38"/>
      <c r="LCW58" s="38"/>
      <c r="LCX58" s="38"/>
      <c r="LCY58" s="37"/>
      <c r="LCZ58" s="25"/>
      <c r="LDA58" s="35"/>
      <c r="LDB58" s="35"/>
      <c r="LDC58" s="35"/>
      <c r="LDD58" s="36"/>
      <c r="LDE58" s="36"/>
      <c r="LDF58" s="36"/>
      <c r="LDG58" s="36"/>
      <c r="LDH58" s="36"/>
      <c r="LDI58" s="36"/>
      <c r="LDJ58" s="37"/>
      <c r="LDK58" s="38"/>
      <c r="LDL58" s="38"/>
      <c r="LDM58" s="204"/>
      <c r="LDN58" s="37"/>
      <c r="LDO58" s="38"/>
      <c r="LDP58" s="37"/>
      <c r="LDQ58" s="37"/>
      <c r="LDR58" s="38"/>
      <c r="LDS58" s="38"/>
      <c r="LDT58" s="38"/>
      <c r="LDU58" s="38"/>
      <c r="LDV58" s="38"/>
      <c r="LDW58" s="38"/>
      <c r="LDX58" s="38"/>
      <c r="LDY58" s="38"/>
      <c r="LDZ58" s="38"/>
      <c r="LEA58" s="38"/>
      <c r="LEB58" s="38"/>
      <c r="LEC58" s="38"/>
      <c r="LED58" s="37"/>
      <c r="LEE58" s="25"/>
      <c r="LEF58" s="35"/>
      <c r="LEG58" s="35"/>
      <c r="LEH58" s="35"/>
      <c r="LEI58" s="36"/>
      <c r="LEJ58" s="36"/>
      <c r="LEK58" s="36"/>
      <c r="LEL58" s="36"/>
      <c r="LEM58" s="36"/>
      <c r="LEN58" s="36"/>
      <c r="LEO58" s="37"/>
      <c r="LEP58" s="38"/>
      <c r="LEQ58" s="38"/>
      <c r="LER58" s="204"/>
      <c r="LES58" s="37"/>
      <c r="LET58" s="38"/>
      <c r="LEU58" s="37"/>
      <c r="LEV58" s="37"/>
      <c r="LEW58" s="38"/>
      <c r="LEX58" s="38"/>
      <c r="LEY58" s="38"/>
      <c r="LEZ58" s="38"/>
      <c r="LFA58" s="38"/>
      <c r="LFB58" s="38"/>
      <c r="LFC58" s="38"/>
      <c r="LFD58" s="38"/>
      <c r="LFE58" s="38"/>
      <c r="LFF58" s="38"/>
      <c r="LFG58" s="38"/>
      <c r="LFH58" s="38"/>
      <c r="LFI58" s="37"/>
      <c r="LFJ58" s="25"/>
      <c r="LFK58" s="35"/>
      <c r="LFL58" s="35"/>
      <c r="LFM58" s="35"/>
      <c r="LFN58" s="36"/>
      <c r="LFO58" s="36"/>
      <c r="LFP58" s="36"/>
      <c r="LFQ58" s="36"/>
      <c r="LFR58" s="36"/>
      <c r="LFS58" s="36"/>
      <c r="LFT58" s="37"/>
      <c r="LFU58" s="38"/>
      <c r="LFV58" s="38"/>
      <c r="LFW58" s="204"/>
      <c r="LFX58" s="37"/>
      <c r="LFY58" s="38"/>
      <c r="LFZ58" s="37"/>
      <c r="LGA58" s="37"/>
      <c r="LGB58" s="38"/>
      <c r="LGC58" s="38"/>
      <c r="LGD58" s="38"/>
      <c r="LGE58" s="38"/>
      <c r="LGF58" s="38"/>
      <c r="LGG58" s="38"/>
      <c r="LGH58" s="38"/>
      <c r="LGI58" s="38"/>
      <c r="LGJ58" s="38"/>
      <c r="LGK58" s="38"/>
      <c r="LGL58" s="38"/>
      <c r="LGM58" s="38"/>
      <c r="LGN58" s="37"/>
      <c r="LGO58" s="25"/>
      <c r="LGP58" s="35"/>
      <c r="LGQ58" s="35"/>
      <c r="LGR58" s="35"/>
      <c r="LGS58" s="36"/>
      <c r="LGT58" s="36"/>
      <c r="LGU58" s="36"/>
      <c r="LGV58" s="36"/>
      <c r="LGW58" s="36"/>
      <c r="LGX58" s="36"/>
      <c r="LGY58" s="37"/>
      <c r="LGZ58" s="38"/>
      <c r="LHA58" s="38"/>
      <c r="LHB58" s="204"/>
      <c r="LHC58" s="37"/>
      <c r="LHD58" s="38"/>
      <c r="LHE58" s="37"/>
      <c r="LHF58" s="37"/>
      <c r="LHG58" s="38"/>
      <c r="LHH58" s="38"/>
      <c r="LHI58" s="38"/>
      <c r="LHJ58" s="38"/>
      <c r="LHK58" s="38"/>
      <c r="LHL58" s="38"/>
      <c r="LHM58" s="38"/>
      <c r="LHN58" s="38"/>
      <c r="LHO58" s="38"/>
      <c r="LHP58" s="38"/>
      <c r="LHQ58" s="38"/>
      <c r="LHR58" s="38"/>
      <c r="LHS58" s="37"/>
      <c r="LHT58" s="25"/>
      <c r="LHU58" s="35"/>
      <c r="LHV58" s="35"/>
      <c r="LHW58" s="35"/>
      <c r="LHX58" s="36"/>
      <c r="LHY58" s="36"/>
      <c r="LHZ58" s="36"/>
      <c r="LIA58" s="36"/>
      <c r="LIB58" s="36"/>
      <c r="LIC58" s="36"/>
      <c r="LID58" s="37"/>
      <c r="LIE58" s="38"/>
      <c r="LIF58" s="38"/>
      <c r="LIG58" s="204"/>
      <c r="LIH58" s="37"/>
      <c r="LII58" s="38"/>
      <c r="LIJ58" s="37"/>
      <c r="LIK58" s="37"/>
      <c r="LIL58" s="38"/>
      <c r="LIM58" s="38"/>
      <c r="LIN58" s="38"/>
      <c r="LIO58" s="38"/>
      <c r="LIP58" s="38"/>
      <c r="LIQ58" s="38"/>
      <c r="LIR58" s="38"/>
      <c r="LIS58" s="38"/>
      <c r="LIT58" s="38"/>
      <c r="LIU58" s="38"/>
      <c r="LIV58" s="38"/>
      <c r="LIW58" s="38"/>
      <c r="LIX58" s="37"/>
      <c r="LIY58" s="25"/>
      <c r="LIZ58" s="35"/>
      <c r="LJA58" s="35"/>
      <c r="LJB58" s="35"/>
      <c r="LJC58" s="36"/>
      <c r="LJD58" s="36"/>
      <c r="LJE58" s="36"/>
      <c r="LJF58" s="36"/>
      <c r="LJG58" s="36"/>
      <c r="LJH58" s="36"/>
      <c r="LJI58" s="37"/>
      <c r="LJJ58" s="38"/>
      <c r="LJK58" s="38"/>
      <c r="LJL58" s="204"/>
      <c r="LJM58" s="37"/>
      <c r="LJN58" s="38"/>
      <c r="LJO58" s="37"/>
      <c r="LJP58" s="37"/>
      <c r="LJQ58" s="38"/>
      <c r="LJR58" s="38"/>
      <c r="LJS58" s="38"/>
      <c r="LJT58" s="38"/>
      <c r="LJU58" s="38"/>
      <c r="LJV58" s="38"/>
      <c r="LJW58" s="38"/>
      <c r="LJX58" s="38"/>
      <c r="LJY58" s="38"/>
      <c r="LJZ58" s="38"/>
      <c r="LKA58" s="38"/>
      <c r="LKB58" s="38"/>
      <c r="LKC58" s="37"/>
      <c r="LKD58" s="25"/>
      <c r="LKE58" s="35"/>
      <c r="LKF58" s="35"/>
      <c r="LKG58" s="35"/>
      <c r="LKH58" s="36"/>
      <c r="LKI58" s="36"/>
      <c r="LKJ58" s="36"/>
      <c r="LKK58" s="36"/>
      <c r="LKL58" s="36"/>
      <c r="LKM58" s="36"/>
      <c r="LKN58" s="37"/>
      <c r="LKO58" s="38"/>
      <c r="LKP58" s="38"/>
      <c r="LKQ58" s="204"/>
      <c r="LKR58" s="37"/>
      <c r="LKS58" s="38"/>
      <c r="LKT58" s="37"/>
      <c r="LKU58" s="37"/>
      <c r="LKV58" s="38"/>
      <c r="LKW58" s="38"/>
      <c r="LKX58" s="38"/>
      <c r="LKY58" s="38"/>
      <c r="LKZ58" s="38"/>
      <c r="LLA58" s="38"/>
      <c r="LLB58" s="38"/>
      <c r="LLC58" s="38"/>
      <c r="LLD58" s="38"/>
      <c r="LLE58" s="38"/>
      <c r="LLF58" s="38"/>
      <c r="LLG58" s="38"/>
      <c r="LLH58" s="37"/>
      <c r="LLI58" s="25"/>
      <c r="LLJ58" s="35"/>
      <c r="LLK58" s="35"/>
      <c r="LLL58" s="35"/>
      <c r="LLM58" s="36"/>
      <c r="LLN58" s="36"/>
      <c r="LLO58" s="36"/>
      <c r="LLP58" s="36"/>
      <c r="LLQ58" s="36"/>
      <c r="LLR58" s="36"/>
      <c r="LLS58" s="37"/>
      <c r="LLT58" s="38"/>
      <c r="LLU58" s="38"/>
      <c r="LLV58" s="204"/>
      <c r="LLW58" s="37"/>
      <c r="LLX58" s="38"/>
      <c r="LLY58" s="37"/>
      <c r="LLZ58" s="37"/>
      <c r="LMA58" s="38"/>
      <c r="LMB58" s="38"/>
      <c r="LMC58" s="38"/>
      <c r="LMD58" s="38"/>
      <c r="LME58" s="38"/>
      <c r="LMF58" s="38"/>
      <c r="LMG58" s="38"/>
      <c r="LMH58" s="38"/>
      <c r="LMI58" s="38"/>
      <c r="LMJ58" s="38"/>
      <c r="LMK58" s="38"/>
      <c r="LML58" s="38"/>
      <c r="LMM58" s="37"/>
      <c r="LMN58" s="25"/>
      <c r="LMO58" s="35"/>
      <c r="LMP58" s="35"/>
      <c r="LMQ58" s="35"/>
      <c r="LMR58" s="36"/>
      <c r="LMS58" s="36"/>
      <c r="LMT58" s="36"/>
      <c r="LMU58" s="36"/>
      <c r="LMV58" s="36"/>
      <c r="LMW58" s="36"/>
      <c r="LMX58" s="37"/>
      <c r="LMY58" s="38"/>
      <c r="LMZ58" s="38"/>
      <c r="LNA58" s="204"/>
      <c r="LNB58" s="37"/>
      <c r="LNC58" s="38"/>
      <c r="LND58" s="37"/>
      <c r="LNE58" s="37"/>
      <c r="LNF58" s="38"/>
      <c r="LNG58" s="38"/>
      <c r="LNH58" s="38"/>
      <c r="LNI58" s="38"/>
      <c r="LNJ58" s="38"/>
      <c r="LNK58" s="38"/>
      <c r="LNL58" s="38"/>
      <c r="LNM58" s="38"/>
      <c r="LNN58" s="38"/>
      <c r="LNO58" s="38"/>
      <c r="LNP58" s="38"/>
      <c r="LNQ58" s="38"/>
      <c r="LNR58" s="37"/>
      <c r="LNS58" s="25"/>
      <c r="LNT58" s="35"/>
      <c r="LNU58" s="35"/>
      <c r="LNV58" s="35"/>
      <c r="LNW58" s="36"/>
      <c r="LNX58" s="36"/>
      <c r="LNY58" s="36"/>
      <c r="LNZ58" s="36"/>
      <c r="LOA58" s="36"/>
      <c r="LOB58" s="36"/>
      <c r="LOC58" s="37"/>
      <c r="LOD58" s="38"/>
      <c r="LOE58" s="38"/>
      <c r="LOF58" s="204"/>
      <c r="LOG58" s="37"/>
      <c r="LOH58" s="38"/>
      <c r="LOI58" s="37"/>
      <c r="LOJ58" s="37"/>
      <c r="LOK58" s="38"/>
      <c r="LOL58" s="38"/>
      <c r="LOM58" s="38"/>
      <c r="LON58" s="38"/>
      <c r="LOO58" s="38"/>
      <c r="LOP58" s="38"/>
      <c r="LOQ58" s="38"/>
      <c r="LOR58" s="38"/>
      <c r="LOS58" s="38"/>
      <c r="LOT58" s="38"/>
      <c r="LOU58" s="38"/>
      <c r="LOV58" s="38"/>
      <c r="LOW58" s="37"/>
      <c r="LOX58" s="25"/>
      <c r="LOY58" s="35"/>
      <c r="LOZ58" s="35"/>
      <c r="LPA58" s="35"/>
      <c r="LPB58" s="36"/>
      <c r="LPC58" s="36"/>
      <c r="LPD58" s="36"/>
      <c r="LPE58" s="36"/>
      <c r="LPF58" s="36"/>
      <c r="LPG58" s="36"/>
      <c r="LPH58" s="37"/>
      <c r="LPI58" s="38"/>
      <c r="LPJ58" s="38"/>
      <c r="LPK58" s="204"/>
      <c r="LPL58" s="37"/>
      <c r="LPM58" s="38"/>
      <c r="LPN58" s="37"/>
      <c r="LPO58" s="37"/>
      <c r="LPP58" s="38"/>
      <c r="LPQ58" s="38"/>
      <c r="LPR58" s="38"/>
      <c r="LPS58" s="38"/>
      <c r="LPT58" s="38"/>
      <c r="LPU58" s="38"/>
      <c r="LPV58" s="38"/>
      <c r="LPW58" s="38"/>
      <c r="LPX58" s="38"/>
      <c r="LPY58" s="38"/>
      <c r="LPZ58" s="38"/>
      <c r="LQA58" s="38"/>
      <c r="LQB58" s="37"/>
      <c r="LQC58" s="25"/>
      <c r="LQD58" s="35"/>
      <c r="LQE58" s="35"/>
      <c r="LQF58" s="35"/>
      <c r="LQG58" s="36"/>
      <c r="LQH58" s="36"/>
      <c r="LQI58" s="36"/>
      <c r="LQJ58" s="36"/>
      <c r="LQK58" s="36"/>
      <c r="LQL58" s="36"/>
      <c r="LQM58" s="37"/>
      <c r="LQN58" s="38"/>
      <c r="LQO58" s="38"/>
      <c r="LQP58" s="204"/>
      <c r="LQQ58" s="37"/>
      <c r="LQR58" s="38"/>
      <c r="LQS58" s="37"/>
      <c r="LQT58" s="37"/>
      <c r="LQU58" s="38"/>
      <c r="LQV58" s="38"/>
      <c r="LQW58" s="38"/>
      <c r="LQX58" s="38"/>
      <c r="LQY58" s="38"/>
      <c r="LQZ58" s="38"/>
      <c r="LRA58" s="38"/>
      <c r="LRB58" s="38"/>
      <c r="LRC58" s="38"/>
      <c r="LRD58" s="38"/>
      <c r="LRE58" s="38"/>
      <c r="LRF58" s="38"/>
      <c r="LRG58" s="37"/>
      <c r="LRH58" s="25"/>
      <c r="LRI58" s="35"/>
      <c r="LRJ58" s="35"/>
      <c r="LRK58" s="35"/>
      <c r="LRL58" s="36"/>
      <c r="LRM58" s="36"/>
      <c r="LRN58" s="36"/>
      <c r="LRO58" s="36"/>
      <c r="LRP58" s="36"/>
      <c r="LRQ58" s="36"/>
      <c r="LRR58" s="37"/>
      <c r="LRS58" s="38"/>
      <c r="LRT58" s="38"/>
      <c r="LRU58" s="204"/>
      <c r="LRV58" s="37"/>
      <c r="LRW58" s="38"/>
      <c r="LRX58" s="37"/>
      <c r="LRY58" s="37"/>
      <c r="LRZ58" s="38"/>
      <c r="LSA58" s="38"/>
      <c r="LSB58" s="38"/>
      <c r="LSC58" s="38"/>
      <c r="LSD58" s="38"/>
      <c r="LSE58" s="38"/>
      <c r="LSF58" s="38"/>
      <c r="LSG58" s="38"/>
      <c r="LSH58" s="38"/>
      <c r="LSI58" s="38"/>
      <c r="LSJ58" s="38"/>
      <c r="LSK58" s="38"/>
      <c r="LSL58" s="37"/>
      <c r="LSM58" s="25"/>
      <c r="LSN58" s="35"/>
      <c r="LSO58" s="35"/>
      <c r="LSP58" s="35"/>
      <c r="LSQ58" s="36"/>
      <c r="LSR58" s="36"/>
      <c r="LSS58" s="36"/>
      <c r="LST58" s="36"/>
      <c r="LSU58" s="36"/>
      <c r="LSV58" s="36"/>
      <c r="LSW58" s="37"/>
      <c r="LSX58" s="38"/>
      <c r="LSY58" s="38"/>
      <c r="LSZ58" s="204"/>
      <c r="LTA58" s="37"/>
      <c r="LTB58" s="38"/>
      <c r="LTC58" s="37"/>
      <c r="LTD58" s="37"/>
      <c r="LTE58" s="38"/>
      <c r="LTF58" s="38"/>
      <c r="LTG58" s="38"/>
      <c r="LTH58" s="38"/>
      <c r="LTI58" s="38"/>
      <c r="LTJ58" s="38"/>
      <c r="LTK58" s="38"/>
      <c r="LTL58" s="38"/>
      <c r="LTM58" s="38"/>
      <c r="LTN58" s="38"/>
      <c r="LTO58" s="38"/>
      <c r="LTP58" s="38"/>
      <c r="LTQ58" s="37"/>
      <c r="LTR58" s="25"/>
      <c r="LTS58" s="35"/>
      <c r="LTT58" s="35"/>
      <c r="LTU58" s="35"/>
      <c r="LTV58" s="36"/>
      <c r="LTW58" s="36"/>
      <c r="LTX58" s="36"/>
      <c r="LTY58" s="36"/>
      <c r="LTZ58" s="36"/>
      <c r="LUA58" s="36"/>
      <c r="LUB58" s="37"/>
      <c r="LUC58" s="38"/>
      <c r="LUD58" s="38"/>
      <c r="LUE58" s="204"/>
      <c r="LUF58" s="37"/>
      <c r="LUG58" s="38"/>
      <c r="LUH58" s="37"/>
      <c r="LUI58" s="37"/>
      <c r="LUJ58" s="38"/>
      <c r="LUK58" s="38"/>
      <c r="LUL58" s="38"/>
      <c r="LUM58" s="38"/>
      <c r="LUN58" s="38"/>
      <c r="LUO58" s="38"/>
      <c r="LUP58" s="38"/>
      <c r="LUQ58" s="38"/>
      <c r="LUR58" s="38"/>
      <c r="LUS58" s="38"/>
      <c r="LUT58" s="38"/>
      <c r="LUU58" s="38"/>
      <c r="LUV58" s="37"/>
      <c r="LUW58" s="25"/>
      <c r="LUX58" s="35"/>
      <c r="LUY58" s="35"/>
      <c r="LUZ58" s="35"/>
      <c r="LVA58" s="36"/>
      <c r="LVB58" s="36"/>
      <c r="LVC58" s="36"/>
      <c r="LVD58" s="36"/>
      <c r="LVE58" s="36"/>
      <c r="LVF58" s="36"/>
      <c r="LVG58" s="37"/>
      <c r="LVH58" s="38"/>
      <c r="LVI58" s="38"/>
      <c r="LVJ58" s="204"/>
      <c r="LVK58" s="37"/>
      <c r="LVL58" s="38"/>
      <c r="LVM58" s="37"/>
      <c r="LVN58" s="37"/>
      <c r="LVO58" s="38"/>
      <c r="LVP58" s="38"/>
      <c r="LVQ58" s="38"/>
      <c r="LVR58" s="38"/>
      <c r="LVS58" s="38"/>
      <c r="LVT58" s="38"/>
      <c r="LVU58" s="38"/>
      <c r="LVV58" s="38"/>
      <c r="LVW58" s="38"/>
      <c r="LVX58" s="38"/>
      <c r="LVY58" s="38"/>
      <c r="LVZ58" s="38"/>
      <c r="LWA58" s="37"/>
      <c r="LWB58" s="25"/>
      <c r="LWC58" s="35"/>
      <c r="LWD58" s="35"/>
      <c r="LWE58" s="35"/>
      <c r="LWF58" s="36"/>
      <c r="LWG58" s="36"/>
      <c r="LWH58" s="36"/>
      <c r="LWI58" s="36"/>
      <c r="LWJ58" s="36"/>
      <c r="LWK58" s="36"/>
      <c r="LWL58" s="37"/>
      <c r="LWM58" s="38"/>
      <c r="LWN58" s="38"/>
      <c r="LWO58" s="204"/>
      <c r="LWP58" s="37"/>
      <c r="LWQ58" s="38"/>
      <c r="LWR58" s="37"/>
      <c r="LWS58" s="37"/>
      <c r="LWT58" s="38"/>
      <c r="LWU58" s="38"/>
      <c r="LWV58" s="38"/>
      <c r="LWW58" s="38"/>
      <c r="LWX58" s="38"/>
      <c r="LWY58" s="38"/>
      <c r="LWZ58" s="38"/>
      <c r="LXA58" s="38"/>
      <c r="LXB58" s="38"/>
      <c r="LXC58" s="38"/>
      <c r="LXD58" s="38"/>
      <c r="LXE58" s="38"/>
      <c r="LXF58" s="37"/>
      <c r="LXG58" s="25"/>
      <c r="LXH58" s="35"/>
      <c r="LXI58" s="35"/>
      <c r="LXJ58" s="35"/>
      <c r="LXK58" s="36"/>
      <c r="LXL58" s="36"/>
      <c r="LXM58" s="36"/>
      <c r="LXN58" s="36"/>
      <c r="LXO58" s="36"/>
      <c r="LXP58" s="36"/>
      <c r="LXQ58" s="37"/>
      <c r="LXR58" s="38"/>
      <c r="LXS58" s="38"/>
      <c r="LXT58" s="204"/>
      <c r="LXU58" s="37"/>
      <c r="LXV58" s="38"/>
      <c r="LXW58" s="37"/>
      <c r="LXX58" s="37"/>
      <c r="LXY58" s="38"/>
      <c r="LXZ58" s="38"/>
      <c r="LYA58" s="38"/>
      <c r="LYB58" s="38"/>
      <c r="LYC58" s="38"/>
      <c r="LYD58" s="38"/>
      <c r="LYE58" s="38"/>
      <c r="LYF58" s="38"/>
      <c r="LYG58" s="38"/>
      <c r="LYH58" s="38"/>
      <c r="LYI58" s="38"/>
      <c r="LYJ58" s="38"/>
      <c r="LYK58" s="37"/>
      <c r="LYL58" s="25"/>
      <c r="LYM58" s="35"/>
      <c r="LYN58" s="35"/>
      <c r="LYO58" s="35"/>
      <c r="LYP58" s="36"/>
      <c r="LYQ58" s="36"/>
      <c r="LYR58" s="36"/>
      <c r="LYS58" s="36"/>
      <c r="LYT58" s="36"/>
      <c r="LYU58" s="36"/>
      <c r="LYV58" s="37"/>
      <c r="LYW58" s="38"/>
      <c r="LYX58" s="38"/>
      <c r="LYY58" s="204"/>
      <c r="LYZ58" s="37"/>
      <c r="LZA58" s="38"/>
      <c r="LZB58" s="37"/>
      <c r="LZC58" s="37"/>
      <c r="LZD58" s="38"/>
      <c r="LZE58" s="38"/>
      <c r="LZF58" s="38"/>
      <c r="LZG58" s="38"/>
      <c r="LZH58" s="38"/>
      <c r="LZI58" s="38"/>
      <c r="LZJ58" s="38"/>
      <c r="LZK58" s="38"/>
      <c r="LZL58" s="38"/>
      <c r="LZM58" s="38"/>
      <c r="LZN58" s="38"/>
      <c r="LZO58" s="38"/>
      <c r="LZP58" s="37"/>
      <c r="LZQ58" s="25"/>
      <c r="LZR58" s="35"/>
      <c r="LZS58" s="35"/>
      <c r="LZT58" s="35"/>
      <c r="LZU58" s="36"/>
      <c r="LZV58" s="36"/>
      <c r="LZW58" s="36"/>
      <c r="LZX58" s="36"/>
      <c r="LZY58" s="36"/>
      <c r="LZZ58" s="36"/>
      <c r="MAA58" s="37"/>
      <c r="MAB58" s="38"/>
      <c r="MAC58" s="38"/>
      <c r="MAD58" s="204"/>
      <c r="MAE58" s="37"/>
      <c r="MAF58" s="38"/>
      <c r="MAG58" s="37"/>
      <c r="MAH58" s="37"/>
      <c r="MAI58" s="38"/>
      <c r="MAJ58" s="38"/>
      <c r="MAK58" s="38"/>
      <c r="MAL58" s="38"/>
      <c r="MAM58" s="38"/>
      <c r="MAN58" s="38"/>
      <c r="MAO58" s="38"/>
      <c r="MAP58" s="38"/>
      <c r="MAQ58" s="38"/>
      <c r="MAR58" s="38"/>
      <c r="MAS58" s="38"/>
      <c r="MAT58" s="38"/>
      <c r="MAU58" s="37"/>
      <c r="MAV58" s="25"/>
      <c r="MAW58" s="35"/>
      <c r="MAX58" s="35"/>
      <c r="MAY58" s="35"/>
      <c r="MAZ58" s="36"/>
      <c r="MBA58" s="36"/>
      <c r="MBB58" s="36"/>
      <c r="MBC58" s="36"/>
      <c r="MBD58" s="36"/>
      <c r="MBE58" s="36"/>
      <c r="MBF58" s="37"/>
      <c r="MBG58" s="38"/>
      <c r="MBH58" s="38"/>
      <c r="MBI58" s="204"/>
      <c r="MBJ58" s="37"/>
      <c r="MBK58" s="38"/>
      <c r="MBL58" s="37"/>
      <c r="MBM58" s="37"/>
      <c r="MBN58" s="38"/>
      <c r="MBO58" s="38"/>
      <c r="MBP58" s="38"/>
      <c r="MBQ58" s="38"/>
      <c r="MBR58" s="38"/>
      <c r="MBS58" s="38"/>
      <c r="MBT58" s="38"/>
      <c r="MBU58" s="38"/>
      <c r="MBV58" s="38"/>
      <c r="MBW58" s="38"/>
      <c r="MBX58" s="38"/>
      <c r="MBY58" s="38"/>
      <c r="MBZ58" s="37"/>
      <c r="MCA58" s="25"/>
      <c r="MCB58" s="35"/>
      <c r="MCC58" s="35"/>
      <c r="MCD58" s="35"/>
      <c r="MCE58" s="36"/>
      <c r="MCF58" s="36"/>
      <c r="MCG58" s="36"/>
      <c r="MCH58" s="36"/>
      <c r="MCI58" s="36"/>
      <c r="MCJ58" s="36"/>
      <c r="MCK58" s="37"/>
      <c r="MCL58" s="38"/>
      <c r="MCM58" s="38"/>
      <c r="MCN58" s="204"/>
      <c r="MCO58" s="37"/>
      <c r="MCP58" s="38"/>
      <c r="MCQ58" s="37"/>
      <c r="MCR58" s="37"/>
      <c r="MCS58" s="38"/>
      <c r="MCT58" s="38"/>
      <c r="MCU58" s="38"/>
      <c r="MCV58" s="38"/>
      <c r="MCW58" s="38"/>
      <c r="MCX58" s="38"/>
      <c r="MCY58" s="38"/>
      <c r="MCZ58" s="38"/>
      <c r="MDA58" s="38"/>
      <c r="MDB58" s="38"/>
      <c r="MDC58" s="38"/>
      <c r="MDD58" s="38"/>
      <c r="MDE58" s="37"/>
      <c r="MDF58" s="25"/>
      <c r="MDG58" s="35"/>
      <c r="MDH58" s="35"/>
      <c r="MDI58" s="35"/>
      <c r="MDJ58" s="36"/>
      <c r="MDK58" s="36"/>
      <c r="MDL58" s="36"/>
      <c r="MDM58" s="36"/>
      <c r="MDN58" s="36"/>
      <c r="MDO58" s="36"/>
      <c r="MDP58" s="37"/>
      <c r="MDQ58" s="38"/>
      <c r="MDR58" s="38"/>
      <c r="MDS58" s="204"/>
      <c r="MDT58" s="37"/>
      <c r="MDU58" s="38"/>
      <c r="MDV58" s="37"/>
      <c r="MDW58" s="37"/>
      <c r="MDX58" s="38"/>
      <c r="MDY58" s="38"/>
      <c r="MDZ58" s="38"/>
      <c r="MEA58" s="38"/>
      <c r="MEB58" s="38"/>
      <c r="MEC58" s="38"/>
      <c r="MED58" s="38"/>
      <c r="MEE58" s="38"/>
      <c r="MEF58" s="38"/>
      <c r="MEG58" s="38"/>
      <c r="MEH58" s="38"/>
      <c r="MEI58" s="38"/>
      <c r="MEJ58" s="37"/>
      <c r="MEK58" s="25"/>
      <c r="MEL58" s="35"/>
      <c r="MEM58" s="35"/>
      <c r="MEN58" s="35"/>
      <c r="MEO58" s="36"/>
      <c r="MEP58" s="36"/>
      <c r="MEQ58" s="36"/>
      <c r="MER58" s="36"/>
      <c r="MES58" s="36"/>
      <c r="MET58" s="36"/>
      <c r="MEU58" s="37"/>
      <c r="MEV58" s="38"/>
      <c r="MEW58" s="38"/>
      <c r="MEX58" s="204"/>
      <c r="MEY58" s="37"/>
      <c r="MEZ58" s="38"/>
      <c r="MFA58" s="37"/>
      <c r="MFB58" s="37"/>
      <c r="MFC58" s="38"/>
      <c r="MFD58" s="38"/>
      <c r="MFE58" s="38"/>
      <c r="MFF58" s="38"/>
      <c r="MFG58" s="38"/>
      <c r="MFH58" s="38"/>
      <c r="MFI58" s="38"/>
      <c r="MFJ58" s="38"/>
      <c r="MFK58" s="38"/>
      <c r="MFL58" s="38"/>
      <c r="MFM58" s="38"/>
      <c r="MFN58" s="38"/>
      <c r="MFO58" s="37"/>
      <c r="MFP58" s="25"/>
      <c r="MFQ58" s="35"/>
      <c r="MFR58" s="35"/>
      <c r="MFS58" s="35"/>
      <c r="MFT58" s="36"/>
      <c r="MFU58" s="36"/>
      <c r="MFV58" s="36"/>
      <c r="MFW58" s="36"/>
      <c r="MFX58" s="36"/>
      <c r="MFY58" s="36"/>
      <c r="MFZ58" s="37"/>
      <c r="MGA58" s="38"/>
      <c r="MGB58" s="38"/>
      <c r="MGC58" s="204"/>
      <c r="MGD58" s="37"/>
      <c r="MGE58" s="38"/>
      <c r="MGF58" s="37"/>
      <c r="MGG58" s="37"/>
      <c r="MGH58" s="38"/>
      <c r="MGI58" s="38"/>
      <c r="MGJ58" s="38"/>
      <c r="MGK58" s="38"/>
      <c r="MGL58" s="38"/>
      <c r="MGM58" s="38"/>
      <c r="MGN58" s="38"/>
      <c r="MGO58" s="38"/>
      <c r="MGP58" s="38"/>
      <c r="MGQ58" s="38"/>
      <c r="MGR58" s="38"/>
      <c r="MGS58" s="38"/>
      <c r="MGT58" s="37"/>
      <c r="MGU58" s="25"/>
      <c r="MGV58" s="35"/>
      <c r="MGW58" s="35"/>
      <c r="MGX58" s="35"/>
      <c r="MGY58" s="36"/>
      <c r="MGZ58" s="36"/>
      <c r="MHA58" s="36"/>
      <c r="MHB58" s="36"/>
      <c r="MHC58" s="36"/>
      <c r="MHD58" s="36"/>
      <c r="MHE58" s="37"/>
      <c r="MHF58" s="38"/>
      <c r="MHG58" s="38"/>
      <c r="MHH58" s="204"/>
      <c r="MHI58" s="37"/>
      <c r="MHJ58" s="38"/>
      <c r="MHK58" s="37"/>
      <c r="MHL58" s="37"/>
      <c r="MHM58" s="38"/>
      <c r="MHN58" s="38"/>
      <c r="MHO58" s="38"/>
      <c r="MHP58" s="38"/>
      <c r="MHQ58" s="38"/>
      <c r="MHR58" s="38"/>
      <c r="MHS58" s="38"/>
      <c r="MHT58" s="38"/>
      <c r="MHU58" s="38"/>
      <c r="MHV58" s="38"/>
      <c r="MHW58" s="38"/>
      <c r="MHX58" s="38"/>
      <c r="MHY58" s="37"/>
      <c r="MHZ58" s="25"/>
      <c r="MIA58" s="35"/>
      <c r="MIB58" s="35"/>
      <c r="MIC58" s="35"/>
      <c r="MID58" s="36"/>
      <c r="MIE58" s="36"/>
      <c r="MIF58" s="36"/>
      <c r="MIG58" s="36"/>
      <c r="MIH58" s="36"/>
      <c r="MII58" s="36"/>
      <c r="MIJ58" s="37"/>
      <c r="MIK58" s="38"/>
      <c r="MIL58" s="38"/>
      <c r="MIM58" s="204"/>
      <c r="MIN58" s="37"/>
      <c r="MIO58" s="38"/>
      <c r="MIP58" s="37"/>
      <c r="MIQ58" s="37"/>
      <c r="MIR58" s="38"/>
      <c r="MIS58" s="38"/>
      <c r="MIT58" s="38"/>
      <c r="MIU58" s="38"/>
      <c r="MIV58" s="38"/>
      <c r="MIW58" s="38"/>
      <c r="MIX58" s="38"/>
      <c r="MIY58" s="38"/>
      <c r="MIZ58" s="38"/>
      <c r="MJA58" s="38"/>
      <c r="MJB58" s="38"/>
      <c r="MJC58" s="38"/>
      <c r="MJD58" s="37"/>
      <c r="MJE58" s="25"/>
      <c r="MJF58" s="35"/>
      <c r="MJG58" s="35"/>
      <c r="MJH58" s="35"/>
      <c r="MJI58" s="36"/>
      <c r="MJJ58" s="36"/>
      <c r="MJK58" s="36"/>
      <c r="MJL58" s="36"/>
      <c r="MJM58" s="36"/>
      <c r="MJN58" s="36"/>
      <c r="MJO58" s="37"/>
      <c r="MJP58" s="38"/>
      <c r="MJQ58" s="38"/>
      <c r="MJR58" s="204"/>
      <c r="MJS58" s="37"/>
      <c r="MJT58" s="38"/>
      <c r="MJU58" s="37"/>
      <c r="MJV58" s="37"/>
      <c r="MJW58" s="38"/>
      <c r="MJX58" s="38"/>
      <c r="MJY58" s="38"/>
      <c r="MJZ58" s="38"/>
      <c r="MKA58" s="38"/>
      <c r="MKB58" s="38"/>
      <c r="MKC58" s="38"/>
      <c r="MKD58" s="38"/>
      <c r="MKE58" s="38"/>
      <c r="MKF58" s="38"/>
      <c r="MKG58" s="38"/>
      <c r="MKH58" s="38"/>
      <c r="MKI58" s="37"/>
      <c r="MKJ58" s="25"/>
      <c r="MKK58" s="35"/>
      <c r="MKL58" s="35"/>
      <c r="MKM58" s="35"/>
      <c r="MKN58" s="36"/>
      <c r="MKO58" s="36"/>
      <c r="MKP58" s="36"/>
      <c r="MKQ58" s="36"/>
      <c r="MKR58" s="36"/>
      <c r="MKS58" s="36"/>
      <c r="MKT58" s="37"/>
      <c r="MKU58" s="38"/>
      <c r="MKV58" s="38"/>
      <c r="MKW58" s="204"/>
      <c r="MKX58" s="37"/>
      <c r="MKY58" s="38"/>
      <c r="MKZ58" s="37"/>
      <c r="MLA58" s="37"/>
      <c r="MLB58" s="38"/>
      <c r="MLC58" s="38"/>
      <c r="MLD58" s="38"/>
      <c r="MLE58" s="38"/>
      <c r="MLF58" s="38"/>
      <c r="MLG58" s="38"/>
      <c r="MLH58" s="38"/>
      <c r="MLI58" s="38"/>
      <c r="MLJ58" s="38"/>
      <c r="MLK58" s="38"/>
      <c r="MLL58" s="38"/>
      <c r="MLM58" s="38"/>
      <c r="MLN58" s="37"/>
      <c r="MLO58" s="25"/>
      <c r="MLP58" s="35"/>
      <c r="MLQ58" s="35"/>
      <c r="MLR58" s="35"/>
      <c r="MLS58" s="36"/>
      <c r="MLT58" s="36"/>
      <c r="MLU58" s="36"/>
      <c r="MLV58" s="36"/>
      <c r="MLW58" s="36"/>
      <c r="MLX58" s="36"/>
      <c r="MLY58" s="37"/>
      <c r="MLZ58" s="38"/>
      <c r="MMA58" s="38"/>
      <c r="MMB58" s="204"/>
      <c r="MMC58" s="37"/>
      <c r="MMD58" s="38"/>
      <c r="MME58" s="37"/>
      <c r="MMF58" s="37"/>
      <c r="MMG58" s="38"/>
      <c r="MMH58" s="38"/>
      <c r="MMI58" s="38"/>
      <c r="MMJ58" s="38"/>
      <c r="MMK58" s="38"/>
      <c r="MML58" s="38"/>
      <c r="MMM58" s="38"/>
      <c r="MMN58" s="38"/>
      <c r="MMO58" s="38"/>
      <c r="MMP58" s="38"/>
      <c r="MMQ58" s="38"/>
      <c r="MMR58" s="38"/>
      <c r="MMS58" s="37"/>
      <c r="MMT58" s="25"/>
      <c r="MMU58" s="35"/>
      <c r="MMV58" s="35"/>
      <c r="MMW58" s="35"/>
      <c r="MMX58" s="36"/>
      <c r="MMY58" s="36"/>
      <c r="MMZ58" s="36"/>
      <c r="MNA58" s="36"/>
      <c r="MNB58" s="36"/>
      <c r="MNC58" s="36"/>
      <c r="MND58" s="37"/>
      <c r="MNE58" s="38"/>
      <c r="MNF58" s="38"/>
      <c r="MNG58" s="204"/>
      <c r="MNH58" s="37"/>
      <c r="MNI58" s="38"/>
      <c r="MNJ58" s="37"/>
      <c r="MNK58" s="37"/>
      <c r="MNL58" s="38"/>
      <c r="MNM58" s="38"/>
      <c r="MNN58" s="38"/>
      <c r="MNO58" s="38"/>
      <c r="MNP58" s="38"/>
      <c r="MNQ58" s="38"/>
      <c r="MNR58" s="38"/>
      <c r="MNS58" s="38"/>
      <c r="MNT58" s="38"/>
      <c r="MNU58" s="38"/>
      <c r="MNV58" s="38"/>
      <c r="MNW58" s="38"/>
      <c r="MNX58" s="37"/>
      <c r="MNY58" s="25"/>
      <c r="MNZ58" s="35"/>
      <c r="MOA58" s="35"/>
      <c r="MOB58" s="35"/>
      <c r="MOC58" s="36"/>
      <c r="MOD58" s="36"/>
      <c r="MOE58" s="36"/>
      <c r="MOF58" s="36"/>
      <c r="MOG58" s="36"/>
      <c r="MOH58" s="36"/>
      <c r="MOI58" s="37"/>
      <c r="MOJ58" s="38"/>
      <c r="MOK58" s="38"/>
      <c r="MOL58" s="204"/>
      <c r="MOM58" s="37"/>
      <c r="MON58" s="38"/>
      <c r="MOO58" s="37"/>
      <c r="MOP58" s="37"/>
      <c r="MOQ58" s="38"/>
      <c r="MOR58" s="38"/>
      <c r="MOS58" s="38"/>
      <c r="MOT58" s="38"/>
      <c r="MOU58" s="38"/>
      <c r="MOV58" s="38"/>
      <c r="MOW58" s="38"/>
      <c r="MOX58" s="38"/>
      <c r="MOY58" s="38"/>
      <c r="MOZ58" s="38"/>
      <c r="MPA58" s="38"/>
      <c r="MPB58" s="38"/>
      <c r="MPC58" s="37"/>
      <c r="MPD58" s="25"/>
      <c r="MPE58" s="35"/>
      <c r="MPF58" s="35"/>
      <c r="MPG58" s="35"/>
      <c r="MPH58" s="36"/>
      <c r="MPI58" s="36"/>
      <c r="MPJ58" s="36"/>
      <c r="MPK58" s="36"/>
      <c r="MPL58" s="36"/>
      <c r="MPM58" s="36"/>
      <c r="MPN58" s="37"/>
      <c r="MPO58" s="38"/>
      <c r="MPP58" s="38"/>
      <c r="MPQ58" s="204"/>
      <c r="MPR58" s="37"/>
      <c r="MPS58" s="38"/>
      <c r="MPT58" s="37"/>
      <c r="MPU58" s="37"/>
      <c r="MPV58" s="38"/>
      <c r="MPW58" s="38"/>
      <c r="MPX58" s="38"/>
      <c r="MPY58" s="38"/>
      <c r="MPZ58" s="38"/>
      <c r="MQA58" s="38"/>
      <c r="MQB58" s="38"/>
      <c r="MQC58" s="38"/>
      <c r="MQD58" s="38"/>
      <c r="MQE58" s="38"/>
      <c r="MQF58" s="38"/>
      <c r="MQG58" s="38"/>
      <c r="MQH58" s="37"/>
      <c r="MQI58" s="25"/>
      <c r="MQJ58" s="35"/>
      <c r="MQK58" s="35"/>
      <c r="MQL58" s="35"/>
      <c r="MQM58" s="36"/>
      <c r="MQN58" s="36"/>
      <c r="MQO58" s="36"/>
      <c r="MQP58" s="36"/>
      <c r="MQQ58" s="36"/>
      <c r="MQR58" s="36"/>
      <c r="MQS58" s="37"/>
      <c r="MQT58" s="38"/>
      <c r="MQU58" s="38"/>
      <c r="MQV58" s="204"/>
      <c r="MQW58" s="37"/>
      <c r="MQX58" s="38"/>
      <c r="MQY58" s="37"/>
      <c r="MQZ58" s="37"/>
      <c r="MRA58" s="38"/>
      <c r="MRB58" s="38"/>
      <c r="MRC58" s="38"/>
      <c r="MRD58" s="38"/>
      <c r="MRE58" s="38"/>
      <c r="MRF58" s="38"/>
      <c r="MRG58" s="38"/>
      <c r="MRH58" s="38"/>
      <c r="MRI58" s="38"/>
      <c r="MRJ58" s="38"/>
      <c r="MRK58" s="38"/>
      <c r="MRL58" s="38"/>
      <c r="MRM58" s="37"/>
      <c r="MRN58" s="25"/>
      <c r="MRO58" s="35"/>
      <c r="MRP58" s="35"/>
      <c r="MRQ58" s="35"/>
      <c r="MRR58" s="36"/>
      <c r="MRS58" s="36"/>
      <c r="MRT58" s="36"/>
      <c r="MRU58" s="36"/>
      <c r="MRV58" s="36"/>
      <c r="MRW58" s="36"/>
      <c r="MRX58" s="37"/>
      <c r="MRY58" s="38"/>
      <c r="MRZ58" s="38"/>
      <c r="MSA58" s="204"/>
      <c r="MSB58" s="37"/>
      <c r="MSC58" s="38"/>
      <c r="MSD58" s="37"/>
      <c r="MSE58" s="37"/>
      <c r="MSF58" s="38"/>
      <c r="MSG58" s="38"/>
      <c r="MSH58" s="38"/>
      <c r="MSI58" s="38"/>
      <c r="MSJ58" s="38"/>
      <c r="MSK58" s="38"/>
      <c r="MSL58" s="38"/>
      <c r="MSM58" s="38"/>
      <c r="MSN58" s="38"/>
      <c r="MSO58" s="38"/>
      <c r="MSP58" s="38"/>
      <c r="MSQ58" s="38"/>
      <c r="MSR58" s="37"/>
      <c r="MSS58" s="25"/>
      <c r="MST58" s="35"/>
      <c r="MSU58" s="35"/>
      <c r="MSV58" s="35"/>
      <c r="MSW58" s="36"/>
      <c r="MSX58" s="36"/>
      <c r="MSY58" s="36"/>
      <c r="MSZ58" s="36"/>
      <c r="MTA58" s="36"/>
      <c r="MTB58" s="36"/>
      <c r="MTC58" s="37"/>
      <c r="MTD58" s="38"/>
      <c r="MTE58" s="38"/>
      <c r="MTF58" s="204"/>
      <c r="MTG58" s="37"/>
      <c r="MTH58" s="38"/>
      <c r="MTI58" s="37"/>
      <c r="MTJ58" s="37"/>
      <c r="MTK58" s="38"/>
      <c r="MTL58" s="38"/>
      <c r="MTM58" s="38"/>
      <c r="MTN58" s="38"/>
      <c r="MTO58" s="38"/>
      <c r="MTP58" s="38"/>
      <c r="MTQ58" s="38"/>
      <c r="MTR58" s="38"/>
      <c r="MTS58" s="38"/>
      <c r="MTT58" s="38"/>
      <c r="MTU58" s="38"/>
      <c r="MTV58" s="38"/>
      <c r="MTW58" s="37"/>
      <c r="MTX58" s="25"/>
      <c r="MTY58" s="35"/>
      <c r="MTZ58" s="35"/>
      <c r="MUA58" s="35"/>
      <c r="MUB58" s="36"/>
      <c r="MUC58" s="36"/>
      <c r="MUD58" s="36"/>
      <c r="MUE58" s="36"/>
      <c r="MUF58" s="36"/>
      <c r="MUG58" s="36"/>
      <c r="MUH58" s="37"/>
      <c r="MUI58" s="38"/>
      <c r="MUJ58" s="38"/>
      <c r="MUK58" s="204"/>
      <c r="MUL58" s="37"/>
      <c r="MUM58" s="38"/>
      <c r="MUN58" s="37"/>
      <c r="MUO58" s="37"/>
      <c r="MUP58" s="38"/>
      <c r="MUQ58" s="38"/>
      <c r="MUR58" s="38"/>
      <c r="MUS58" s="38"/>
      <c r="MUT58" s="38"/>
      <c r="MUU58" s="38"/>
      <c r="MUV58" s="38"/>
      <c r="MUW58" s="38"/>
      <c r="MUX58" s="38"/>
      <c r="MUY58" s="38"/>
      <c r="MUZ58" s="38"/>
      <c r="MVA58" s="38"/>
      <c r="MVB58" s="37"/>
      <c r="MVC58" s="25"/>
      <c r="MVD58" s="35"/>
      <c r="MVE58" s="35"/>
      <c r="MVF58" s="35"/>
      <c r="MVG58" s="36"/>
      <c r="MVH58" s="36"/>
      <c r="MVI58" s="36"/>
      <c r="MVJ58" s="36"/>
      <c r="MVK58" s="36"/>
      <c r="MVL58" s="36"/>
      <c r="MVM58" s="37"/>
      <c r="MVN58" s="38"/>
      <c r="MVO58" s="38"/>
      <c r="MVP58" s="204"/>
      <c r="MVQ58" s="37"/>
      <c r="MVR58" s="38"/>
      <c r="MVS58" s="37"/>
      <c r="MVT58" s="37"/>
      <c r="MVU58" s="38"/>
      <c r="MVV58" s="38"/>
      <c r="MVW58" s="38"/>
      <c r="MVX58" s="38"/>
      <c r="MVY58" s="38"/>
      <c r="MVZ58" s="38"/>
      <c r="MWA58" s="38"/>
      <c r="MWB58" s="38"/>
      <c r="MWC58" s="38"/>
      <c r="MWD58" s="38"/>
      <c r="MWE58" s="38"/>
      <c r="MWF58" s="38"/>
      <c r="MWG58" s="37"/>
      <c r="MWH58" s="25"/>
      <c r="MWI58" s="35"/>
      <c r="MWJ58" s="35"/>
      <c r="MWK58" s="35"/>
      <c r="MWL58" s="36"/>
      <c r="MWM58" s="36"/>
      <c r="MWN58" s="36"/>
      <c r="MWO58" s="36"/>
      <c r="MWP58" s="36"/>
      <c r="MWQ58" s="36"/>
      <c r="MWR58" s="37"/>
      <c r="MWS58" s="38"/>
      <c r="MWT58" s="38"/>
      <c r="MWU58" s="204"/>
      <c r="MWV58" s="37"/>
      <c r="MWW58" s="38"/>
      <c r="MWX58" s="37"/>
      <c r="MWY58" s="37"/>
      <c r="MWZ58" s="38"/>
      <c r="MXA58" s="38"/>
      <c r="MXB58" s="38"/>
      <c r="MXC58" s="38"/>
      <c r="MXD58" s="38"/>
      <c r="MXE58" s="38"/>
      <c r="MXF58" s="38"/>
      <c r="MXG58" s="38"/>
      <c r="MXH58" s="38"/>
      <c r="MXI58" s="38"/>
      <c r="MXJ58" s="38"/>
      <c r="MXK58" s="38"/>
      <c r="MXL58" s="37"/>
      <c r="MXM58" s="25"/>
      <c r="MXN58" s="35"/>
      <c r="MXO58" s="35"/>
      <c r="MXP58" s="35"/>
      <c r="MXQ58" s="36"/>
      <c r="MXR58" s="36"/>
      <c r="MXS58" s="36"/>
      <c r="MXT58" s="36"/>
      <c r="MXU58" s="36"/>
      <c r="MXV58" s="36"/>
      <c r="MXW58" s="37"/>
      <c r="MXX58" s="38"/>
      <c r="MXY58" s="38"/>
      <c r="MXZ58" s="204"/>
      <c r="MYA58" s="37"/>
      <c r="MYB58" s="38"/>
      <c r="MYC58" s="37"/>
      <c r="MYD58" s="37"/>
      <c r="MYE58" s="38"/>
      <c r="MYF58" s="38"/>
      <c r="MYG58" s="38"/>
      <c r="MYH58" s="38"/>
      <c r="MYI58" s="38"/>
      <c r="MYJ58" s="38"/>
      <c r="MYK58" s="38"/>
      <c r="MYL58" s="38"/>
      <c r="MYM58" s="38"/>
      <c r="MYN58" s="38"/>
      <c r="MYO58" s="38"/>
      <c r="MYP58" s="38"/>
      <c r="MYQ58" s="37"/>
      <c r="MYR58" s="25"/>
      <c r="MYS58" s="35"/>
      <c r="MYT58" s="35"/>
      <c r="MYU58" s="35"/>
      <c r="MYV58" s="36"/>
      <c r="MYW58" s="36"/>
      <c r="MYX58" s="36"/>
      <c r="MYY58" s="36"/>
      <c r="MYZ58" s="36"/>
      <c r="MZA58" s="36"/>
      <c r="MZB58" s="37"/>
      <c r="MZC58" s="38"/>
      <c r="MZD58" s="38"/>
      <c r="MZE58" s="204"/>
      <c r="MZF58" s="37"/>
      <c r="MZG58" s="38"/>
      <c r="MZH58" s="37"/>
      <c r="MZI58" s="37"/>
      <c r="MZJ58" s="38"/>
      <c r="MZK58" s="38"/>
      <c r="MZL58" s="38"/>
      <c r="MZM58" s="38"/>
      <c r="MZN58" s="38"/>
      <c r="MZO58" s="38"/>
      <c r="MZP58" s="38"/>
      <c r="MZQ58" s="38"/>
      <c r="MZR58" s="38"/>
      <c r="MZS58" s="38"/>
      <c r="MZT58" s="38"/>
      <c r="MZU58" s="38"/>
      <c r="MZV58" s="37"/>
      <c r="MZW58" s="25"/>
      <c r="MZX58" s="35"/>
      <c r="MZY58" s="35"/>
      <c r="MZZ58" s="35"/>
      <c r="NAA58" s="36"/>
      <c r="NAB58" s="36"/>
      <c r="NAC58" s="36"/>
      <c r="NAD58" s="36"/>
      <c r="NAE58" s="36"/>
      <c r="NAF58" s="36"/>
      <c r="NAG58" s="37"/>
      <c r="NAH58" s="38"/>
      <c r="NAI58" s="38"/>
      <c r="NAJ58" s="204"/>
      <c r="NAK58" s="37"/>
      <c r="NAL58" s="38"/>
      <c r="NAM58" s="37"/>
      <c r="NAN58" s="37"/>
      <c r="NAO58" s="38"/>
      <c r="NAP58" s="38"/>
      <c r="NAQ58" s="38"/>
      <c r="NAR58" s="38"/>
      <c r="NAS58" s="38"/>
      <c r="NAT58" s="38"/>
      <c r="NAU58" s="38"/>
      <c r="NAV58" s="38"/>
      <c r="NAW58" s="38"/>
      <c r="NAX58" s="38"/>
      <c r="NAY58" s="38"/>
      <c r="NAZ58" s="38"/>
      <c r="NBA58" s="37"/>
      <c r="NBB58" s="25"/>
      <c r="NBC58" s="35"/>
      <c r="NBD58" s="35"/>
      <c r="NBE58" s="35"/>
      <c r="NBF58" s="36"/>
      <c r="NBG58" s="36"/>
      <c r="NBH58" s="36"/>
      <c r="NBI58" s="36"/>
      <c r="NBJ58" s="36"/>
      <c r="NBK58" s="36"/>
      <c r="NBL58" s="37"/>
      <c r="NBM58" s="38"/>
      <c r="NBN58" s="38"/>
      <c r="NBO58" s="204"/>
      <c r="NBP58" s="37"/>
      <c r="NBQ58" s="38"/>
      <c r="NBR58" s="37"/>
      <c r="NBS58" s="37"/>
      <c r="NBT58" s="38"/>
      <c r="NBU58" s="38"/>
      <c r="NBV58" s="38"/>
      <c r="NBW58" s="38"/>
      <c r="NBX58" s="38"/>
      <c r="NBY58" s="38"/>
      <c r="NBZ58" s="38"/>
      <c r="NCA58" s="38"/>
      <c r="NCB58" s="38"/>
      <c r="NCC58" s="38"/>
      <c r="NCD58" s="38"/>
      <c r="NCE58" s="38"/>
      <c r="NCF58" s="37"/>
      <c r="NCG58" s="25"/>
      <c r="NCH58" s="35"/>
      <c r="NCI58" s="35"/>
      <c r="NCJ58" s="35"/>
      <c r="NCK58" s="36"/>
      <c r="NCL58" s="36"/>
      <c r="NCM58" s="36"/>
      <c r="NCN58" s="36"/>
      <c r="NCO58" s="36"/>
      <c r="NCP58" s="36"/>
      <c r="NCQ58" s="37"/>
      <c r="NCR58" s="38"/>
      <c r="NCS58" s="38"/>
      <c r="NCT58" s="204"/>
      <c r="NCU58" s="37"/>
      <c r="NCV58" s="38"/>
      <c r="NCW58" s="37"/>
      <c r="NCX58" s="37"/>
      <c r="NCY58" s="38"/>
      <c r="NCZ58" s="38"/>
      <c r="NDA58" s="38"/>
      <c r="NDB58" s="38"/>
      <c r="NDC58" s="38"/>
      <c r="NDD58" s="38"/>
      <c r="NDE58" s="38"/>
      <c r="NDF58" s="38"/>
      <c r="NDG58" s="38"/>
      <c r="NDH58" s="38"/>
      <c r="NDI58" s="38"/>
      <c r="NDJ58" s="38"/>
      <c r="NDK58" s="37"/>
      <c r="NDL58" s="25"/>
      <c r="NDM58" s="35"/>
      <c r="NDN58" s="35"/>
      <c r="NDO58" s="35"/>
      <c r="NDP58" s="36"/>
      <c r="NDQ58" s="36"/>
      <c r="NDR58" s="36"/>
      <c r="NDS58" s="36"/>
      <c r="NDT58" s="36"/>
      <c r="NDU58" s="36"/>
      <c r="NDV58" s="37"/>
      <c r="NDW58" s="38"/>
      <c r="NDX58" s="38"/>
      <c r="NDY58" s="204"/>
      <c r="NDZ58" s="37"/>
      <c r="NEA58" s="38"/>
      <c r="NEB58" s="37"/>
      <c r="NEC58" s="37"/>
      <c r="NED58" s="38"/>
      <c r="NEE58" s="38"/>
      <c r="NEF58" s="38"/>
      <c r="NEG58" s="38"/>
      <c r="NEH58" s="38"/>
      <c r="NEI58" s="38"/>
      <c r="NEJ58" s="38"/>
      <c r="NEK58" s="38"/>
      <c r="NEL58" s="38"/>
      <c r="NEM58" s="38"/>
      <c r="NEN58" s="38"/>
      <c r="NEO58" s="38"/>
      <c r="NEP58" s="37"/>
      <c r="NEQ58" s="25"/>
      <c r="NER58" s="35"/>
      <c r="NES58" s="35"/>
      <c r="NET58" s="35"/>
      <c r="NEU58" s="36"/>
      <c r="NEV58" s="36"/>
      <c r="NEW58" s="36"/>
      <c r="NEX58" s="36"/>
      <c r="NEY58" s="36"/>
      <c r="NEZ58" s="36"/>
      <c r="NFA58" s="37"/>
      <c r="NFB58" s="38"/>
      <c r="NFC58" s="38"/>
      <c r="NFD58" s="204"/>
      <c r="NFE58" s="37"/>
      <c r="NFF58" s="38"/>
      <c r="NFG58" s="37"/>
      <c r="NFH58" s="37"/>
      <c r="NFI58" s="38"/>
      <c r="NFJ58" s="38"/>
      <c r="NFK58" s="38"/>
      <c r="NFL58" s="38"/>
      <c r="NFM58" s="38"/>
      <c r="NFN58" s="38"/>
      <c r="NFO58" s="38"/>
      <c r="NFP58" s="38"/>
      <c r="NFQ58" s="38"/>
      <c r="NFR58" s="38"/>
      <c r="NFS58" s="38"/>
      <c r="NFT58" s="38"/>
      <c r="NFU58" s="37"/>
      <c r="NFV58" s="25"/>
      <c r="NFW58" s="35"/>
      <c r="NFX58" s="35"/>
      <c r="NFY58" s="35"/>
      <c r="NFZ58" s="36"/>
      <c r="NGA58" s="36"/>
      <c r="NGB58" s="36"/>
      <c r="NGC58" s="36"/>
      <c r="NGD58" s="36"/>
      <c r="NGE58" s="36"/>
      <c r="NGF58" s="37"/>
      <c r="NGG58" s="38"/>
      <c r="NGH58" s="38"/>
      <c r="NGI58" s="204"/>
      <c r="NGJ58" s="37"/>
      <c r="NGK58" s="38"/>
      <c r="NGL58" s="37"/>
      <c r="NGM58" s="37"/>
      <c r="NGN58" s="38"/>
      <c r="NGO58" s="38"/>
      <c r="NGP58" s="38"/>
      <c r="NGQ58" s="38"/>
      <c r="NGR58" s="38"/>
      <c r="NGS58" s="38"/>
      <c r="NGT58" s="38"/>
      <c r="NGU58" s="38"/>
      <c r="NGV58" s="38"/>
      <c r="NGW58" s="38"/>
      <c r="NGX58" s="38"/>
      <c r="NGY58" s="38"/>
      <c r="NGZ58" s="37"/>
      <c r="NHA58" s="25"/>
      <c r="NHB58" s="35"/>
      <c r="NHC58" s="35"/>
      <c r="NHD58" s="35"/>
      <c r="NHE58" s="36"/>
      <c r="NHF58" s="36"/>
      <c r="NHG58" s="36"/>
      <c r="NHH58" s="36"/>
      <c r="NHI58" s="36"/>
      <c r="NHJ58" s="36"/>
      <c r="NHK58" s="37"/>
      <c r="NHL58" s="38"/>
      <c r="NHM58" s="38"/>
      <c r="NHN58" s="204"/>
      <c r="NHO58" s="37"/>
      <c r="NHP58" s="38"/>
      <c r="NHQ58" s="37"/>
      <c r="NHR58" s="37"/>
      <c r="NHS58" s="38"/>
      <c r="NHT58" s="38"/>
      <c r="NHU58" s="38"/>
      <c r="NHV58" s="38"/>
      <c r="NHW58" s="38"/>
      <c r="NHX58" s="38"/>
      <c r="NHY58" s="38"/>
      <c r="NHZ58" s="38"/>
      <c r="NIA58" s="38"/>
      <c r="NIB58" s="38"/>
      <c r="NIC58" s="38"/>
      <c r="NID58" s="38"/>
      <c r="NIE58" s="37"/>
      <c r="NIF58" s="25"/>
      <c r="NIG58" s="35"/>
      <c r="NIH58" s="35"/>
      <c r="NII58" s="35"/>
      <c r="NIJ58" s="36"/>
      <c r="NIK58" s="36"/>
      <c r="NIL58" s="36"/>
      <c r="NIM58" s="36"/>
      <c r="NIN58" s="36"/>
      <c r="NIO58" s="36"/>
      <c r="NIP58" s="37"/>
      <c r="NIQ58" s="38"/>
      <c r="NIR58" s="38"/>
      <c r="NIS58" s="204"/>
      <c r="NIT58" s="37"/>
      <c r="NIU58" s="38"/>
      <c r="NIV58" s="37"/>
      <c r="NIW58" s="37"/>
      <c r="NIX58" s="38"/>
      <c r="NIY58" s="38"/>
      <c r="NIZ58" s="38"/>
      <c r="NJA58" s="38"/>
      <c r="NJB58" s="38"/>
      <c r="NJC58" s="38"/>
      <c r="NJD58" s="38"/>
      <c r="NJE58" s="38"/>
      <c r="NJF58" s="38"/>
      <c r="NJG58" s="38"/>
      <c r="NJH58" s="38"/>
      <c r="NJI58" s="38"/>
      <c r="NJJ58" s="37"/>
      <c r="NJK58" s="25"/>
      <c r="NJL58" s="35"/>
      <c r="NJM58" s="35"/>
      <c r="NJN58" s="35"/>
      <c r="NJO58" s="36"/>
      <c r="NJP58" s="36"/>
      <c r="NJQ58" s="36"/>
      <c r="NJR58" s="36"/>
      <c r="NJS58" s="36"/>
      <c r="NJT58" s="36"/>
      <c r="NJU58" s="37"/>
      <c r="NJV58" s="38"/>
      <c r="NJW58" s="38"/>
      <c r="NJX58" s="204"/>
      <c r="NJY58" s="37"/>
      <c r="NJZ58" s="38"/>
      <c r="NKA58" s="37"/>
      <c r="NKB58" s="37"/>
      <c r="NKC58" s="38"/>
      <c r="NKD58" s="38"/>
      <c r="NKE58" s="38"/>
      <c r="NKF58" s="38"/>
      <c r="NKG58" s="38"/>
      <c r="NKH58" s="38"/>
      <c r="NKI58" s="38"/>
      <c r="NKJ58" s="38"/>
      <c r="NKK58" s="38"/>
      <c r="NKL58" s="38"/>
      <c r="NKM58" s="38"/>
      <c r="NKN58" s="38"/>
      <c r="NKO58" s="37"/>
      <c r="NKP58" s="25"/>
      <c r="NKQ58" s="35"/>
      <c r="NKR58" s="35"/>
      <c r="NKS58" s="35"/>
      <c r="NKT58" s="36"/>
      <c r="NKU58" s="36"/>
      <c r="NKV58" s="36"/>
      <c r="NKW58" s="36"/>
      <c r="NKX58" s="36"/>
      <c r="NKY58" s="36"/>
      <c r="NKZ58" s="37"/>
      <c r="NLA58" s="38"/>
      <c r="NLB58" s="38"/>
      <c r="NLC58" s="204"/>
      <c r="NLD58" s="37"/>
      <c r="NLE58" s="38"/>
      <c r="NLF58" s="37"/>
      <c r="NLG58" s="37"/>
      <c r="NLH58" s="38"/>
      <c r="NLI58" s="38"/>
      <c r="NLJ58" s="38"/>
      <c r="NLK58" s="38"/>
      <c r="NLL58" s="38"/>
      <c r="NLM58" s="38"/>
      <c r="NLN58" s="38"/>
      <c r="NLO58" s="38"/>
      <c r="NLP58" s="38"/>
      <c r="NLQ58" s="38"/>
      <c r="NLR58" s="38"/>
      <c r="NLS58" s="38"/>
      <c r="NLT58" s="37"/>
      <c r="NLU58" s="25"/>
      <c r="NLV58" s="35"/>
      <c r="NLW58" s="35"/>
      <c r="NLX58" s="35"/>
      <c r="NLY58" s="36"/>
      <c r="NLZ58" s="36"/>
      <c r="NMA58" s="36"/>
      <c r="NMB58" s="36"/>
      <c r="NMC58" s="36"/>
      <c r="NMD58" s="36"/>
      <c r="NME58" s="37"/>
      <c r="NMF58" s="38"/>
      <c r="NMG58" s="38"/>
      <c r="NMH58" s="204"/>
      <c r="NMI58" s="37"/>
      <c r="NMJ58" s="38"/>
      <c r="NMK58" s="37"/>
      <c r="NML58" s="37"/>
      <c r="NMM58" s="38"/>
      <c r="NMN58" s="38"/>
      <c r="NMO58" s="38"/>
      <c r="NMP58" s="38"/>
      <c r="NMQ58" s="38"/>
      <c r="NMR58" s="38"/>
      <c r="NMS58" s="38"/>
      <c r="NMT58" s="38"/>
      <c r="NMU58" s="38"/>
      <c r="NMV58" s="38"/>
      <c r="NMW58" s="38"/>
      <c r="NMX58" s="38"/>
      <c r="NMY58" s="37"/>
      <c r="NMZ58" s="25"/>
      <c r="NNA58" s="35"/>
      <c r="NNB58" s="35"/>
      <c r="NNC58" s="35"/>
      <c r="NND58" s="36"/>
      <c r="NNE58" s="36"/>
      <c r="NNF58" s="36"/>
      <c r="NNG58" s="36"/>
      <c r="NNH58" s="36"/>
      <c r="NNI58" s="36"/>
      <c r="NNJ58" s="37"/>
      <c r="NNK58" s="38"/>
      <c r="NNL58" s="38"/>
      <c r="NNM58" s="204"/>
      <c r="NNN58" s="37"/>
      <c r="NNO58" s="38"/>
      <c r="NNP58" s="37"/>
      <c r="NNQ58" s="37"/>
      <c r="NNR58" s="38"/>
      <c r="NNS58" s="38"/>
      <c r="NNT58" s="38"/>
      <c r="NNU58" s="38"/>
      <c r="NNV58" s="38"/>
      <c r="NNW58" s="38"/>
      <c r="NNX58" s="38"/>
      <c r="NNY58" s="38"/>
      <c r="NNZ58" s="38"/>
      <c r="NOA58" s="38"/>
      <c r="NOB58" s="38"/>
      <c r="NOC58" s="38"/>
      <c r="NOD58" s="37"/>
      <c r="NOE58" s="25"/>
      <c r="NOF58" s="35"/>
      <c r="NOG58" s="35"/>
      <c r="NOH58" s="35"/>
      <c r="NOI58" s="36"/>
      <c r="NOJ58" s="36"/>
      <c r="NOK58" s="36"/>
      <c r="NOL58" s="36"/>
      <c r="NOM58" s="36"/>
      <c r="NON58" s="36"/>
      <c r="NOO58" s="37"/>
      <c r="NOP58" s="38"/>
      <c r="NOQ58" s="38"/>
      <c r="NOR58" s="204"/>
      <c r="NOS58" s="37"/>
      <c r="NOT58" s="38"/>
      <c r="NOU58" s="37"/>
      <c r="NOV58" s="37"/>
      <c r="NOW58" s="38"/>
      <c r="NOX58" s="38"/>
      <c r="NOY58" s="38"/>
      <c r="NOZ58" s="38"/>
      <c r="NPA58" s="38"/>
      <c r="NPB58" s="38"/>
      <c r="NPC58" s="38"/>
      <c r="NPD58" s="38"/>
      <c r="NPE58" s="38"/>
      <c r="NPF58" s="38"/>
      <c r="NPG58" s="38"/>
      <c r="NPH58" s="38"/>
      <c r="NPI58" s="37"/>
      <c r="NPJ58" s="25"/>
      <c r="NPK58" s="35"/>
      <c r="NPL58" s="35"/>
      <c r="NPM58" s="35"/>
      <c r="NPN58" s="36"/>
      <c r="NPO58" s="36"/>
      <c r="NPP58" s="36"/>
      <c r="NPQ58" s="36"/>
      <c r="NPR58" s="36"/>
      <c r="NPS58" s="36"/>
      <c r="NPT58" s="37"/>
      <c r="NPU58" s="38"/>
      <c r="NPV58" s="38"/>
      <c r="NPW58" s="204"/>
      <c r="NPX58" s="37"/>
      <c r="NPY58" s="38"/>
      <c r="NPZ58" s="37"/>
      <c r="NQA58" s="37"/>
      <c r="NQB58" s="38"/>
      <c r="NQC58" s="38"/>
      <c r="NQD58" s="38"/>
      <c r="NQE58" s="38"/>
      <c r="NQF58" s="38"/>
      <c r="NQG58" s="38"/>
      <c r="NQH58" s="38"/>
      <c r="NQI58" s="38"/>
      <c r="NQJ58" s="38"/>
      <c r="NQK58" s="38"/>
      <c r="NQL58" s="38"/>
      <c r="NQM58" s="38"/>
      <c r="NQN58" s="37"/>
      <c r="NQO58" s="25"/>
      <c r="NQP58" s="35"/>
      <c r="NQQ58" s="35"/>
      <c r="NQR58" s="35"/>
      <c r="NQS58" s="36"/>
      <c r="NQT58" s="36"/>
      <c r="NQU58" s="36"/>
      <c r="NQV58" s="36"/>
      <c r="NQW58" s="36"/>
      <c r="NQX58" s="36"/>
      <c r="NQY58" s="37"/>
      <c r="NQZ58" s="38"/>
      <c r="NRA58" s="38"/>
      <c r="NRB58" s="204"/>
      <c r="NRC58" s="37"/>
      <c r="NRD58" s="38"/>
      <c r="NRE58" s="37"/>
      <c r="NRF58" s="37"/>
      <c r="NRG58" s="38"/>
      <c r="NRH58" s="38"/>
      <c r="NRI58" s="38"/>
      <c r="NRJ58" s="38"/>
      <c r="NRK58" s="38"/>
      <c r="NRL58" s="38"/>
      <c r="NRM58" s="38"/>
      <c r="NRN58" s="38"/>
      <c r="NRO58" s="38"/>
      <c r="NRP58" s="38"/>
      <c r="NRQ58" s="38"/>
      <c r="NRR58" s="38"/>
      <c r="NRS58" s="37"/>
      <c r="NRT58" s="25"/>
      <c r="NRU58" s="35"/>
      <c r="NRV58" s="35"/>
      <c r="NRW58" s="35"/>
      <c r="NRX58" s="36"/>
      <c r="NRY58" s="36"/>
      <c r="NRZ58" s="36"/>
      <c r="NSA58" s="36"/>
      <c r="NSB58" s="36"/>
      <c r="NSC58" s="36"/>
      <c r="NSD58" s="37"/>
      <c r="NSE58" s="38"/>
      <c r="NSF58" s="38"/>
      <c r="NSG58" s="204"/>
      <c r="NSH58" s="37"/>
      <c r="NSI58" s="38"/>
      <c r="NSJ58" s="37"/>
      <c r="NSK58" s="37"/>
      <c r="NSL58" s="38"/>
      <c r="NSM58" s="38"/>
      <c r="NSN58" s="38"/>
      <c r="NSO58" s="38"/>
      <c r="NSP58" s="38"/>
      <c r="NSQ58" s="38"/>
      <c r="NSR58" s="38"/>
      <c r="NSS58" s="38"/>
      <c r="NST58" s="38"/>
      <c r="NSU58" s="38"/>
      <c r="NSV58" s="38"/>
      <c r="NSW58" s="38"/>
      <c r="NSX58" s="37"/>
      <c r="NSY58" s="25"/>
      <c r="NSZ58" s="35"/>
      <c r="NTA58" s="35"/>
      <c r="NTB58" s="35"/>
      <c r="NTC58" s="36"/>
      <c r="NTD58" s="36"/>
      <c r="NTE58" s="36"/>
      <c r="NTF58" s="36"/>
      <c r="NTG58" s="36"/>
      <c r="NTH58" s="36"/>
      <c r="NTI58" s="37"/>
      <c r="NTJ58" s="38"/>
      <c r="NTK58" s="38"/>
      <c r="NTL58" s="204"/>
      <c r="NTM58" s="37"/>
      <c r="NTN58" s="38"/>
      <c r="NTO58" s="37"/>
      <c r="NTP58" s="37"/>
      <c r="NTQ58" s="38"/>
      <c r="NTR58" s="38"/>
      <c r="NTS58" s="38"/>
      <c r="NTT58" s="38"/>
      <c r="NTU58" s="38"/>
      <c r="NTV58" s="38"/>
      <c r="NTW58" s="38"/>
      <c r="NTX58" s="38"/>
      <c r="NTY58" s="38"/>
      <c r="NTZ58" s="38"/>
      <c r="NUA58" s="38"/>
      <c r="NUB58" s="38"/>
      <c r="NUC58" s="37"/>
      <c r="NUD58" s="25"/>
      <c r="NUE58" s="35"/>
      <c r="NUF58" s="35"/>
      <c r="NUG58" s="35"/>
      <c r="NUH58" s="36"/>
      <c r="NUI58" s="36"/>
      <c r="NUJ58" s="36"/>
      <c r="NUK58" s="36"/>
      <c r="NUL58" s="36"/>
      <c r="NUM58" s="36"/>
      <c r="NUN58" s="37"/>
      <c r="NUO58" s="38"/>
      <c r="NUP58" s="38"/>
      <c r="NUQ58" s="204"/>
      <c r="NUR58" s="37"/>
      <c r="NUS58" s="38"/>
      <c r="NUT58" s="37"/>
      <c r="NUU58" s="37"/>
      <c r="NUV58" s="38"/>
      <c r="NUW58" s="38"/>
      <c r="NUX58" s="38"/>
      <c r="NUY58" s="38"/>
      <c r="NUZ58" s="38"/>
      <c r="NVA58" s="38"/>
      <c r="NVB58" s="38"/>
      <c r="NVC58" s="38"/>
      <c r="NVD58" s="38"/>
      <c r="NVE58" s="38"/>
      <c r="NVF58" s="38"/>
      <c r="NVG58" s="38"/>
      <c r="NVH58" s="37"/>
      <c r="NVI58" s="25"/>
      <c r="NVJ58" s="35"/>
      <c r="NVK58" s="35"/>
      <c r="NVL58" s="35"/>
      <c r="NVM58" s="36"/>
      <c r="NVN58" s="36"/>
      <c r="NVO58" s="36"/>
      <c r="NVP58" s="36"/>
      <c r="NVQ58" s="36"/>
      <c r="NVR58" s="36"/>
      <c r="NVS58" s="37"/>
      <c r="NVT58" s="38"/>
      <c r="NVU58" s="38"/>
      <c r="NVV58" s="204"/>
      <c r="NVW58" s="37"/>
      <c r="NVX58" s="38"/>
      <c r="NVY58" s="37"/>
      <c r="NVZ58" s="37"/>
      <c r="NWA58" s="38"/>
      <c r="NWB58" s="38"/>
      <c r="NWC58" s="38"/>
      <c r="NWD58" s="38"/>
      <c r="NWE58" s="38"/>
      <c r="NWF58" s="38"/>
      <c r="NWG58" s="38"/>
      <c r="NWH58" s="38"/>
      <c r="NWI58" s="38"/>
      <c r="NWJ58" s="38"/>
      <c r="NWK58" s="38"/>
      <c r="NWL58" s="38"/>
      <c r="NWM58" s="37"/>
      <c r="NWN58" s="25"/>
      <c r="NWO58" s="35"/>
      <c r="NWP58" s="35"/>
      <c r="NWQ58" s="35"/>
      <c r="NWR58" s="36"/>
      <c r="NWS58" s="36"/>
      <c r="NWT58" s="36"/>
      <c r="NWU58" s="36"/>
      <c r="NWV58" s="36"/>
      <c r="NWW58" s="36"/>
      <c r="NWX58" s="37"/>
      <c r="NWY58" s="38"/>
      <c r="NWZ58" s="38"/>
      <c r="NXA58" s="204"/>
      <c r="NXB58" s="37"/>
      <c r="NXC58" s="38"/>
      <c r="NXD58" s="37"/>
      <c r="NXE58" s="37"/>
      <c r="NXF58" s="38"/>
      <c r="NXG58" s="38"/>
      <c r="NXH58" s="38"/>
      <c r="NXI58" s="38"/>
      <c r="NXJ58" s="38"/>
      <c r="NXK58" s="38"/>
      <c r="NXL58" s="38"/>
      <c r="NXM58" s="38"/>
      <c r="NXN58" s="38"/>
      <c r="NXO58" s="38"/>
      <c r="NXP58" s="38"/>
      <c r="NXQ58" s="38"/>
      <c r="NXR58" s="37"/>
      <c r="NXS58" s="25"/>
      <c r="NXT58" s="35"/>
      <c r="NXU58" s="35"/>
      <c r="NXV58" s="35"/>
      <c r="NXW58" s="36"/>
      <c r="NXX58" s="36"/>
      <c r="NXY58" s="36"/>
      <c r="NXZ58" s="36"/>
      <c r="NYA58" s="36"/>
      <c r="NYB58" s="36"/>
      <c r="NYC58" s="37"/>
      <c r="NYD58" s="38"/>
      <c r="NYE58" s="38"/>
      <c r="NYF58" s="204"/>
      <c r="NYG58" s="37"/>
      <c r="NYH58" s="38"/>
      <c r="NYI58" s="37"/>
      <c r="NYJ58" s="37"/>
      <c r="NYK58" s="38"/>
      <c r="NYL58" s="38"/>
      <c r="NYM58" s="38"/>
      <c r="NYN58" s="38"/>
      <c r="NYO58" s="38"/>
      <c r="NYP58" s="38"/>
      <c r="NYQ58" s="38"/>
      <c r="NYR58" s="38"/>
      <c r="NYS58" s="38"/>
      <c r="NYT58" s="38"/>
      <c r="NYU58" s="38"/>
      <c r="NYV58" s="38"/>
      <c r="NYW58" s="37"/>
      <c r="NYX58" s="25"/>
      <c r="NYY58" s="35"/>
      <c r="NYZ58" s="35"/>
      <c r="NZA58" s="35"/>
      <c r="NZB58" s="36"/>
      <c r="NZC58" s="36"/>
      <c r="NZD58" s="36"/>
      <c r="NZE58" s="36"/>
      <c r="NZF58" s="36"/>
      <c r="NZG58" s="36"/>
      <c r="NZH58" s="37"/>
      <c r="NZI58" s="38"/>
      <c r="NZJ58" s="38"/>
      <c r="NZK58" s="204"/>
      <c r="NZL58" s="37"/>
      <c r="NZM58" s="38"/>
      <c r="NZN58" s="37"/>
      <c r="NZO58" s="37"/>
      <c r="NZP58" s="38"/>
      <c r="NZQ58" s="38"/>
      <c r="NZR58" s="38"/>
      <c r="NZS58" s="38"/>
      <c r="NZT58" s="38"/>
      <c r="NZU58" s="38"/>
      <c r="NZV58" s="38"/>
      <c r="NZW58" s="38"/>
      <c r="NZX58" s="38"/>
      <c r="NZY58" s="38"/>
      <c r="NZZ58" s="38"/>
      <c r="OAA58" s="38"/>
      <c r="OAB58" s="37"/>
      <c r="OAC58" s="25"/>
      <c r="OAD58" s="35"/>
      <c r="OAE58" s="35"/>
      <c r="OAF58" s="35"/>
      <c r="OAG58" s="36"/>
      <c r="OAH58" s="36"/>
      <c r="OAI58" s="36"/>
      <c r="OAJ58" s="36"/>
      <c r="OAK58" s="36"/>
      <c r="OAL58" s="36"/>
      <c r="OAM58" s="37"/>
      <c r="OAN58" s="38"/>
      <c r="OAO58" s="38"/>
      <c r="OAP58" s="204"/>
      <c r="OAQ58" s="37"/>
      <c r="OAR58" s="38"/>
      <c r="OAS58" s="37"/>
      <c r="OAT58" s="37"/>
      <c r="OAU58" s="38"/>
      <c r="OAV58" s="38"/>
      <c r="OAW58" s="38"/>
      <c r="OAX58" s="38"/>
      <c r="OAY58" s="38"/>
      <c r="OAZ58" s="38"/>
      <c r="OBA58" s="38"/>
      <c r="OBB58" s="38"/>
      <c r="OBC58" s="38"/>
      <c r="OBD58" s="38"/>
      <c r="OBE58" s="38"/>
      <c r="OBF58" s="38"/>
      <c r="OBG58" s="37"/>
      <c r="OBH58" s="25"/>
      <c r="OBI58" s="35"/>
      <c r="OBJ58" s="35"/>
      <c r="OBK58" s="35"/>
      <c r="OBL58" s="36"/>
      <c r="OBM58" s="36"/>
      <c r="OBN58" s="36"/>
      <c r="OBO58" s="36"/>
      <c r="OBP58" s="36"/>
      <c r="OBQ58" s="36"/>
      <c r="OBR58" s="37"/>
      <c r="OBS58" s="38"/>
      <c r="OBT58" s="38"/>
      <c r="OBU58" s="204"/>
      <c r="OBV58" s="37"/>
      <c r="OBW58" s="38"/>
      <c r="OBX58" s="37"/>
      <c r="OBY58" s="37"/>
      <c r="OBZ58" s="38"/>
      <c r="OCA58" s="38"/>
      <c r="OCB58" s="38"/>
      <c r="OCC58" s="38"/>
      <c r="OCD58" s="38"/>
      <c r="OCE58" s="38"/>
      <c r="OCF58" s="38"/>
      <c r="OCG58" s="38"/>
      <c r="OCH58" s="38"/>
      <c r="OCI58" s="38"/>
      <c r="OCJ58" s="38"/>
      <c r="OCK58" s="38"/>
      <c r="OCL58" s="37"/>
      <c r="OCM58" s="25"/>
      <c r="OCN58" s="35"/>
      <c r="OCO58" s="35"/>
      <c r="OCP58" s="35"/>
      <c r="OCQ58" s="36"/>
      <c r="OCR58" s="36"/>
      <c r="OCS58" s="36"/>
      <c r="OCT58" s="36"/>
      <c r="OCU58" s="36"/>
      <c r="OCV58" s="36"/>
      <c r="OCW58" s="37"/>
      <c r="OCX58" s="38"/>
      <c r="OCY58" s="38"/>
      <c r="OCZ58" s="204"/>
      <c r="ODA58" s="37"/>
      <c r="ODB58" s="38"/>
      <c r="ODC58" s="37"/>
      <c r="ODD58" s="37"/>
      <c r="ODE58" s="38"/>
      <c r="ODF58" s="38"/>
      <c r="ODG58" s="38"/>
      <c r="ODH58" s="38"/>
      <c r="ODI58" s="38"/>
      <c r="ODJ58" s="38"/>
      <c r="ODK58" s="38"/>
      <c r="ODL58" s="38"/>
      <c r="ODM58" s="38"/>
      <c r="ODN58" s="38"/>
      <c r="ODO58" s="38"/>
      <c r="ODP58" s="38"/>
      <c r="ODQ58" s="37"/>
      <c r="ODR58" s="25"/>
      <c r="ODS58" s="35"/>
      <c r="ODT58" s="35"/>
      <c r="ODU58" s="35"/>
      <c r="ODV58" s="36"/>
      <c r="ODW58" s="36"/>
      <c r="ODX58" s="36"/>
      <c r="ODY58" s="36"/>
      <c r="ODZ58" s="36"/>
      <c r="OEA58" s="36"/>
      <c r="OEB58" s="37"/>
      <c r="OEC58" s="38"/>
      <c r="OED58" s="38"/>
      <c r="OEE58" s="204"/>
      <c r="OEF58" s="37"/>
      <c r="OEG58" s="38"/>
      <c r="OEH58" s="37"/>
      <c r="OEI58" s="37"/>
      <c r="OEJ58" s="38"/>
      <c r="OEK58" s="38"/>
      <c r="OEL58" s="38"/>
      <c r="OEM58" s="38"/>
      <c r="OEN58" s="38"/>
      <c r="OEO58" s="38"/>
      <c r="OEP58" s="38"/>
      <c r="OEQ58" s="38"/>
      <c r="OER58" s="38"/>
      <c r="OES58" s="38"/>
      <c r="OET58" s="38"/>
      <c r="OEU58" s="38"/>
      <c r="OEV58" s="37"/>
      <c r="OEW58" s="25"/>
      <c r="OEX58" s="35"/>
      <c r="OEY58" s="35"/>
      <c r="OEZ58" s="35"/>
      <c r="OFA58" s="36"/>
      <c r="OFB58" s="36"/>
      <c r="OFC58" s="36"/>
      <c r="OFD58" s="36"/>
      <c r="OFE58" s="36"/>
      <c r="OFF58" s="36"/>
      <c r="OFG58" s="37"/>
      <c r="OFH58" s="38"/>
      <c r="OFI58" s="38"/>
      <c r="OFJ58" s="204"/>
      <c r="OFK58" s="37"/>
      <c r="OFL58" s="38"/>
      <c r="OFM58" s="37"/>
      <c r="OFN58" s="37"/>
      <c r="OFO58" s="38"/>
      <c r="OFP58" s="38"/>
      <c r="OFQ58" s="38"/>
      <c r="OFR58" s="38"/>
      <c r="OFS58" s="38"/>
      <c r="OFT58" s="38"/>
      <c r="OFU58" s="38"/>
      <c r="OFV58" s="38"/>
      <c r="OFW58" s="38"/>
      <c r="OFX58" s="38"/>
      <c r="OFY58" s="38"/>
      <c r="OFZ58" s="38"/>
      <c r="OGA58" s="37"/>
      <c r="OGB58" s="25"/>
      <c r="OGC58" s="35"/>
      <c r="OGD58" s="35"/>
      <c r="OGE58" s="35"/>
      <c r="OGF58" s="36"/>
      <c r="OGG58" s="36"/>
      <c r="OGH58" s="36"/>
      <c r="OGI58" s="36"/>
      <c r="OGJ58" s="36"/>
      <c r="OGK58" s="36"/>
      <c r="OGL58" s="37"/>
      <c r="OGM58" s="38"/>
      <c r="OGN58" s="38"/>
      <c r="OGO58" s="204"/>
      <c r="OGP58" s="37"/>
      <c r="OGQ58" s="38"/>
      <c r="OGR58" s="37"/>
      <c r="OGS58" s="37"/>
      <c r="OGT58" s="38"/>
      <c r="OGU58" s="38"/>
      <c r="OGV58" s="38"/>
      <c r="OGW58" s="38"/>
      <c r="OGX58" s="38"/>
      <c r="OGY58" s="38"/>
      <c r="OGZ58" s="38"/>
      <c r="OHA58" s="38"/>
      <c r="OHB58" s="38"/>
      <c r="OHC58" s="38"/>
      <c r="OHD58" s="38"/>
      <c r="OHE58" s="38"/>
      <c r="OHF58" s="37"/>
      <c r="OHG58" s="25"/>
      <c r="OHH58" s="35"/>
      <c r="OHI58" s="35"/>
      <c r="OHJ58" s="35"/>
      <c r="OHK58" s="36"/>
      <c r="OHL58" s="36"/>
      <c r="OHM58" s="36"/>
      <c r="OHN58" s="36"/>
      <c r="OHO58" s="36"/>
      <c r="OHP58" s="36"/>
      <c r="OHQ58" s="37"/>
      <c r="OHR58" s="38"/>
      <c r="OHS58" s="38"/>
      <c r="OHT58" s="204"/>
      <c r="OHU58" s="37"/>
      <c r="OHV58" s="38"/>
      <c r="OHW58" s="37"/>
      <c r="OHX58" s="37"/>
      <c r="OHY58" s="38"/>
      <c r="OHZ58" s="38"/>
      <c r="OIA58" s="38"/>
      <c r="OIB58" s="38"/>
      <c r="OIC58" s="38"/>
      <c r="OID58" s="38"/>
      <c r="OIE58" s="38"/>
      <c r="OIF58" s="38"/>
      <c r="OIG58" s="38"/>
      <c r="OIH58" s="38"/>
      <c r="OII58" s="38"/>
      <c r="OIJ58" s="38"/>
      <c r="OIK58" s="37"/>
      <c r="OIL58" s="25"/>
      <c r="OIM58" s="35"/>
      <c r="OIN58" s="35"/>
      <c r="OIO58" s="35"/>
      <c r="OIP58" s="36"/>
      <c r="OIQ58" s="36"/>
      <c r="OIR58" s="36"/>
      <c r="OIS58" s="36"/>
      <c r="OIT58" s="36"/>
      <c r="OIU58" s="36"/>
      <c r="OIV58" s="37"/>
      <c r="OIW58" s="38"/>
      <c r="OIX58" s="38"/>
      <c r="OIY58" s="204"/>
      <c r="OIZ58" s="37"/>
      <c r="OJA58" s="38"/>
      <c r="OJB58" s="37"/>
      <c r="OJC58" s="37"/>
      <c r="OJD58" s="38"/>
      <c r="OJE58" s="38"/>
      <c r="OJF58" s="38"/>
      <c r="OJG58" s="38"/>
      <c r="OJH58" s="38"/>
      <c r="OJI58" s="38"/>
      <c r="OJJ58" s="38"/>
      <c r="OJK58" s="38"/>
      <c r="OJL58" s="38"/>
      <c r="OJM58" s="38"/>
      <c r="OJN58" s="38"/>
      <c r="OJO58" s="38"/>
      <c r="OJP58" s="37"/>
      <c r="OJQ58" s="25"/>
      <c r="OJR58" s="35"/>
      <c r="OJS58" s="35"/>
      <c r="OJT58" s="35"/>
      <c r="OJU58" s="36"/>
      <c r="OJV58" s="36"/>
      <c r="OJW58" s="36"/>
      <c r="OJX58" s="36"/>
      <c r="OJY58" s="36"/>
      <c r="OJZ58" s="36"/>
      <c r="OKA58" s="37"/>
      <c r="OKB58" s="38"/>
      <c r="OKC58" s="38"/>
      <c r="OKD58" s="204"/>
      <c r="OKE58" s="37"/>
      <c r="OKF58" s="38"/>
      <c r="OKG58" s="37"/>
      <c r="OKH58" s="37"/>
      <c r="OKI58" s="38"/>
      <c r="OKJ58" s="38"/>
      <c r="OKK58" s="38"/>
      <c r="OKL58" s="38"/>
      <c r="OKM58" s="38"/>
      <c r="OKN58" s="38"/>
      <c r="OKO58" s="38"/>
      <c r="OKP58" s="38"/>
      <c r="OKQ58" s="38"/>
      <c r="OKR58" s="38"/>
      <c r="OKS58" s="38"/>
      <c r="OKT58" s="38"/>
      <c r="OKU58" s="37"/>
      <c r="OKV58" s="25"/>
      <c r="OKW58" s="35"/>
      <c r="OKX58" s="35"/>
      <c r="OKY58" s="35"/>
      <c r="OKZ58" s="36"/>
      <c r="OLA58" s="36"/>
      <c r="OLB58" s="36"/>
      <c r="OLC58" s="36"/>
      <c r="OLD58" s="36"/>
      <c r="OLE58" s="36"/>
      <c r="OLF58" s="37"/>
      <c r="OLG58" s="38"/>
      <c r="OLH58" s="38"/>
      <c r="OLI58" s="204"/>
      <c r="OLJ58" s="37"/>
      <c r="OLK58" s="38"/>
      <c r="OLL58" s="37"/>
      <c r="OLM58" s="37"/>
      <c r="OLN58" s="38"/>
      <c r="OLO58" s="38"/>
      <c r="OLP58" s="38"/>
      <c r="OLQ58" s="38"/>
      <c r="OLR58" s="38"/>
      <c r="OLS58" s="38"/>
      <c r="OLT58" s="38"/>
      <c r="OLU58" s="38"/>
      <c r="OLV58" s="38"/>
      <c r="OLW58" s="38"/>
      <c r="OLX58" s="38"/>
      <c r="OLY58" s="38"/>
      <c r="OLZ58" s="37"/>
      <c r="OMA58" s="25"/>
      <c r="OMB58" s="35"/>
      <c r="OMC58" s="35"/>
      <c r="OMD58" s="35"/>
      <c r="OME58" s="36"/>
      <c r="OMF58" s="36"/>
      <c r="OMG58" s="36"/>
      <c r="OMH58" s="36"/>
      <c r="OMI58" s="36"/>
      <c r="OMJ58" s="36"/>
      <c r="OMK58" s="37"/>
      <c r="OML58" s="38"/>
      <c r="OMM58" s="38"/>
      <c r="OMN58" s="204"/>
      <c r="OMO58" s="37"/>
      <c r="OMP58" s="38"/>
      <c r="OMQ58" s="37"/>
      <c r="OMR58" s="37"/>
      <c r="OMS58" s="38"/>
      <c r="OMT58" s="38"/>
      <c r="OMU58" s="38"/>
      <c r="OMV58" s="38"/>
      <c r="OMW58" s="38"/>
      <c r="OMX58" s="38"/>
      <c r="OMY58" s="38"/>
      <c r="OMZ58" s="38"/>
      <c r="ONA58" s="38"/>
      <c r="ONB58" s="38"/>
      <c r="ONC58" s="38"/>
      <c r="OND58" s="38"/>
      <c r="ONE58" s="37"/>
      <c r="ONF58" s="25"/>
      <c r="ONG58" s="35"/>
      <c r="ONH58" s="35"/>
      <c r="ONI58" s="35"/>
      <c r="ONJ58" s="36"/>
      <c r="ONK58" s="36"/>
      <c r="ONL58" s="36"/>
      <c r="ONM58" s="36"/>
      <c r="ONN58" s="36"/>
      <c r="ONO58" s="36"/>
      <c r="ONP58" s="37"/>
      <c r="ONQ58" s="38"/>
      <c r="ONR58" s="38"/>
      <c r="ONS58" s="204"/>
      <c r="ONT58" s="37"/>
      <c r="ONU58" s="38"/>
      <c r="ONV58" s="37"/>
      <c r="ONW58" s="37"/>
      <c r="ONX58" s="38"/>
      <c r="ONY58" s="38"/>
      <c r="ONZ58" s="38"/>
      <c r="OOA58" s="38"/>
      <c r="OOB58" s="38"/>
      <c r="OOC58" s="38"/>
      <c r="OOD58" s="38"/>
      <c r="OOE58" s="38"/>
      <c r="OOF58" s="38"/>
      <c r="OOG58" s="38"/>
      <c r="OOH58" s="38"/>
      <c r="OOI58" s="38"/>
      <c r="OOJ58" s="37"/>
      <c r="OOK58" s="25"/>
      <c r="OOL58" s="35"/>
      <c r="OOM58" s="35"/>
      <c r="OON58" s="35"/>
      <c r="OOO58" s="36"/>
      <c r="OOP58" s="36"/>
      <c r="OOQ58" s="36"/>
      <c r="OOR58" s="36"/>
      <c r="OOS58" s="36"/>
      <c r="OOT58" s="36"/>
      <c r="OOU58" s="37"/>
      <c r="OOV58" s="38"/>
      <c r="OOW58" s="38"/>
      <c r="OOX58" s="204"/>
      <c r="OOY58" s="37"/>
      <c r="OOZ58" s="38"/>
      <c r="OPA58" s="37"/>
      <c r="OPB58" s="37"/>
      <c r="OPC58" s="38"/>
      <c r="OPD58" s="38"/>
      <c r="OPE58" s="38"/>
      <c r="OPF58" s="38"/>
      <c r="OPG58" s="38"/>
      <c r="OPH58" s="38"/>
      <c r="OPI58" s="38"/>
      <c r="OPJ58" s="38"/>
      <c r="OPK58" s="38"/>
      <c r="OPL58" s="38"/>
      <c r="OPM58" s="38"/>
      <c r="OPN58" s="38"/>
      <c r="OPO58" s="37"/>
      <c r="OPP58" s="25"/>
      <c r="OPQ58" s="35"/>
      <c r="OPR58" s="35"/>
      <c r="OPS58" s="35"/>
      <c r="OPT58" s="36"/>
      <c r="OPU58" s="36"/>
      <c r="OPV58" s="36"/>
      <c r="OPW58" s="36"/>
      <c r="OPX58" s="36"/>
      <c r="OPY58" s="36"/>
      <c r="OPZ58" s="37"/>
      <c r="OQA58" s="38"/>
      <c r="OQB58" s="38"/>
      <c r="OQC58" s="204"/>
      <c r="OQD58" s="37"/>
      <c r="OQE58" s="38"/>
      <c r="OQF58" s="37"/>
      <c r="OQG58" s="37"/>
      <c r="OQH58" s="38"/>
      <c r="OQI58" s="38"/>
      <c r="OQJ58" s="38"/>
      <c r="OQK58" s="38"/>
      <c r="OQL58" s="38"/>
      <c r="OQM58" s="38"/>
      <c r="OQN58" s="38"/>
      <c r="OQO58" s="38"/>
      <c r="OQP58" s="38"/>
      <c r="OQQ58" s="38"/>
      <c r="OQR58" s="38"/>
      <c r="OQS58" s="38"/>
      <c r="OQT58" s="37"/>
      <c r="OQU58" s="25"/>
      <c r="OQV58" s="35"/>
      <c r="OQW58" s="35"/>
      <c r="OQX58" s="35"/>
      <c r="OQY58" s="36"/>
      <c r="OQZ58" s="36"/>
      <c r="ORA58" s="36"/>
      <c r="ORB58" s="36"/>
      <c r="ORC58" s="36"/>
      <c r="ORD58" s="36"/>
      <c r="ORE58" s="37"/>
      <c r="ORF58" s="38"/>
      <c r="ORG58" s="38"/>
      <c r="ORH58" s="204"/>
      <c r="ORI58" s="37"/>
      <c r="ORJ58" s="38"/>
      <c r="ORK58" s="37"/>
      <c r="ORL58" s="37"/>
      <c r="ORM58" s="38"/>
      <c r="ORN58" s="38"/>
      <c r="ORO58" s="38"/>
      <c r="ORP58" s="38"/>
      <c r="ORQ58" s="38"/>
      <c r="ORR58" s="38"/>
      <c r="ORS58" s="38"/>
      <c r="ORT58" s="38"/>
      <c r="ORU58" s="38"/>
      <c r="ORV58" s="38"/>
      <c r="ORW58" s="38"/>
      <c r="ORX58" s="38"/>
      <c r="ORY58" s="37"/>
      <c r="ORZ58" s="25"/>
      <c r="OSA58" s="35"/>
      <c r="OSB58" s="35"/>
      <c r="OSC58" s="35"/>
      <c r="OSD58" s="36"/>
      <c r="OSE58" s="36"/>
      <c r="OSF58" s="36"/>
      <c r="OSG58" s="36"/>
      <c r="OSH58" s="36"/>
      <c r="OSI58" s="36"/>
      <c r="OSJ58" s="37"/>
      <c r="OSK58" s="38"/>
      <c r="OSL58" s="38"/>
      <c r="OSM58" s="204"/>
      <c r="OSN58" s="37"/>
      <c r="OSO58" s="38"/>
      <c r="OSP58" s="37"/>
      <c r="OSQ58" s="37"/>
      <c r="OSR58" s="38"/>
      <c r="OSS58" s="38"/>
      <c r="OST58" s="38"/>
      <c r="OSU58" s="38"/>
      <c r="OSV58" s="38"/>
      <c r="OSW58" s="38"/>
      <c r="OSX58" s="38"/>
      <c r="OSY58" s="38"/>
      <c r="OSZ58" s="38"/>
      <c r="OTA58" s="38"/>
      <c r="OTB58" s="38"/>
      <c r="OTC58" s="38"/>
      <c r="OTD58" s="37"/>
      <c r="OTE58" s="25"/>
      <c r="OTF58" s="35"/>
      <c r="OTG58" s="35"/>
      <c r="OTH58" s="35"/>
      <c r="OTI58" s="36"/>
      <c r="OTJ58" s="36"/>
      <c r="OTK58" s="36"/>
      <c r="OTL58" s="36"/>
      <c r="OTM58" s="36"/>
      <c r="OTN58" s="36"/>
      <c r="OTO58" s="37"/>
      <c r="OTP58" s="38"/>
      <c r="OTQ58" s="38"/>
      <c r="OTR58" s="204"/>
      <c r="OTS58" s="37"/>
      <c r="OTT58" s="38"/>
      <c r="OTU58" s="37"/>
      <c r="OTV58" s="37"/>
      <c r="OTW58" s="38"/>
      <c r="OTX58" s="38"/>
      <c r="OTY58" s="38"/>
      <c r="OTZ58" s="38"/>
      <c r="OUA58" s="38"/>
      <c r="OUB58" s="38"/>
      <c r="OUC58" s="38"/>
      <c r="OUD58" s="38"/>
      <c r="OUE58" s="38"/>
      <c r="OUF58" s="38"/>
      <c r="OUG58" s="38"/>
      <c r="OUH58" s="38"/>
      <c r="OUI58" s="37"/>
      <c r="OUJ58" s="25"/>
      <c r="OUK58" s="35"/>
      <c r="OUL58" s="35"/>
      <c r="OUM58" s="35"/>
      <c r="OUN58" s="36"/>
      <c r="OUO58" s="36"/>
      <c r="OUP58" s="36"/>
      <c r="OUQ58" s="36"/>
      <c r="OUR58" s="36"/>
      <c r="OUS58" s="36"/>
      <c r="OUT58" s="37"/>
      <c r="OUU58" s="38"/>
      <c r="OUV58" s="38"/>
      <c r="OUW58" s="204"/>
      <c r="OUX58" s="37"/>
      <c r="OUY58" s="38"/>
      <c r="OUZ58" s="37"/>
      <c r="OVA58" s="37"/>
      <c r="OVB58" s="38"/>
      <c r="OVC58" s="38"/>
      <c r="OVD58" s="38"/>
      <c r="OVE58" s="38"/>
      <c r="OVF58" s="38"/>
      <c r="OVG58" s="38"/>
      <c r="OVH58" s="38"/>
      <c r="OVI58" s="38"/>
      <c r="OVJ58" s="38"/>
      <c r="OVK58" s="38"/>
      <c r="OVL58" s="38"/>
      <c r="OVM58" s="38"/>
      <c r="OVN58" s="37"/>
      <c r="OVO58" s="25"/>
      <c r="OVP58" s="35"/>
      <c r="OVQ58" s="35"/>
      <c r="OVR58" s="35"/>
      <c r="OVS58" s="36"/>
      <c r="OVT58" s="36"/>
      <c r="OVU58" s="36"/>
      <c r="OVV58" s="36"/>
      <c r="OVW58" s="36"/>
      <c r="OVX58" s="36"/>
      <c r="OVY58" s="37"/>
      <c r="OVZ58" s="38"/>
      <c r="OWA58" s="38"/>
      <c r="OWB58" s="204"/>
      <c r="OWC58" s="37"/>
      <c r="OWD58" s="38"/>
      <c r="OWE58" s="37"/>
      <c r="OWF58" s="37"/>
      <c r="OWG58" s="38"/>
      <c r="OWH58" s="38"/>
      <c r="OWI58" s="38"/>
      <c r="OWJ58" s="38"/>
      <c r="OWK58" s="38"/>
      <c r="OWL58" s="38"/>
      <c r="OWM58" s="38"/>
      <c r="OWN58" s="38"/>
      <c r="OWO58" s="38"/>
      <c r="OWP58" s="38"/>
      <c r="OWQ58" s="38"/>
      <c r="OWR58" s="38"/>
      <c r="OWS58" s="37"/>
      <c r="OWT58" s="25"/>
      <c r="OWU58" s="35"/>
      <c r="OWV58" s="35"/>
      <c r="OWW58" s="35"/>
      <c r="OWX58" s="36"/>
      <c r="OWY58" s="36"/>
      <c r="OWZ58" s="36"/>
      <c r="OXA58" s="36"/>
      <c r="OXB58" s="36"/>
      <c r="OXC58" s="36"/>
      <c r="OXD58" s="37"/>
      <c r="OXE58" s="38"/>
      <c r="OXF58" s="38"/>
      <c r="OXG58" s="204"/>
      <c r="OXH58" s="37"/>
      <c r="OXI58" s="38"/>
      <c r="OXJ58" s="37"/>
      <c r="OXK58" s="37"/>
      <c r="OXL58" s="38"/>
      <c r="OXM58" s="38"/>
      <c r="OXN58" s="38"/>
      <c r="OXO58" s="38"/>
      <c r="OXP58" s="38"/>
      <c r="OXQ58" s="38"/>
      <c r="OXR58" s="38"/>
      <c r="OXS58" s="38"/>
      <c r="OXT58" s="38"/>
      <c r="OXU58" s="38"/>
      <c r="OXV58" s="38"/>
      <c r="OXW58" s="38"/>
      <c r="OXX58" s="37"/>
      <c r="OXY58" s="25"/>
      <c r="OXZ58" s="35"/>
      <c r="OYA58" s="35"/>
      <c r="OYB58" s="35"/>
      <c r="OYC58" s="36"/>
      <c r="OYD58" s="36"/>
      <c r="OYE58" s="36"/>
      <c r="OYF58" s="36"/>
      <c r="OYG58" s="36"/>
      <c r="OYH58" s="36"/>
      <c r="OYI58" s="37"/>
      <c r="OYJ58" s="38"/>
      <c r="OYK58" s="38"/>
      <c r="OYL58" s="204"/>
      <c r="OYM58" s="37"/>
      <c r="OYN58" s="38"/>
      <c r="OYO58" s="37"/>
      <c r="OYP58" s="37"/>
      <c r="OYQ58" s="38"/>
      <c r="OYR58" s="38"/>
      <c r="OYS58" s="38"/>
      <c r="OYT58" s="38"/>
      <c r="OYU58" s="38"/>
      <c r="OYV58" s="38"/>
      <c r="OYW58" s="38"/>
      <c r="OYX58" s="38"/>
      <c r="OYY58" s="38"/>
      <c r="OYZ58" s="38"/>
      <c r="OZA58" s="38"/>
      <c r="OZB58" s="38"/>
      <c r="OZC58" s="37"/>
      <c r="OZD58" s="25"/>
      <c r="OZE58" s="35"/>
      <c r="OZF58" s="35"/>
      <c r="OZG58" s="35"/>
      <c r="OZH58" s="36"/>
      <c r="OZI58" s="36"/>
      <c r="OZJ58" s="36"/>
      <c r="OZK58" s="36"/>
      <c r="OZL58" s="36"/>
      <c r="OZM58" s="36"/>
      <c r="OZN58" s="37"/>
      <c r="OZO58" s="38"/>
      <c r="OZP58" s="38"/>
      <c r="OZQ58" s="204"/>
      <c r="OZR58" s="37"/>
      <c r="OZS58" s="38"/>
      <c r="OZT58" s="37"/>
      <c r="OZU58" s="37"/>
      <c r="OZV58" s="38"/>
      <c r="OZW58" s="38"/>
      <c r="OZX58" s="38"/>
      <c r="OZY58" s="38"/>
      <c r="OZZ58" s="38"/>
      <c r="PAA58" s="38"/>
      <c r="PAB58" s="38"/>
      <c r="PAC58" s="38"/>
      <c r="PAD58" s="38"/>
      <c r="PAE58" s="38"/>
      <c r="PAF58" s="38"/>
      <c r="PAG58" s="38"/>
      <c r="PAH58" s="37"/>
      <c r="PAI58" s="25"/>
      <c r="PAJ58" s="35"/>
      <c r="PAK58" s="35"/>
      <c r="PAL58" s="35"/>
      <c r="PAM58" s="36"/>
      <c r="PAN58" s="36"/>
      <c r="PAO58" s="36"/>
      <c r="PAP58" s="36"/>
      <c r="PAQ58" s="36"/>
      <c r="PAR58" s="36"/>
      <c r="PAS58" s="37"/>
      <c r="PAT58" s="38"/>
      <c r="PAU58" s="38"/>
      <c r="PAV58" s="204"/>
      <c r="PAW58" s="37"/>
      <c r="PAX58" s="38"/>
      <c r="PAY58" s="37"/>
      <c r="PAZ58" s="37"/>
      <c r="PBA58" s="38"/>
      <c r="PBB58" s="38"/>
      <c r="PBC58" s="38"/>
      <c r="PBD58" s="38"/>
      <c r="PBE58" s="38"/>
      <c r="PBF58" s="38"/>
      <c r="PBG58" s="38"/>
      <c r="PBH58" s="38"/>
      <c r="PBI58" s="38"/>
      <c r="PBJ58" s="38"/>
      <c r="PBK58" s="38"/>
      <c r="PBL58" s="38"/>
      <c r="PBM58" s="37"/>
      <c r="PBN58" s="25"/>
      <c r="PBO58" s="35"/>
      <c r="PBP58" s="35"/>
      <c r="PBQ58" s="35"/>
      <c r="PBR58" s="36"/>
      <c r="PBS58" s="36"/>
      <c r="PBT58" s="36"/>
      <c r="PBU58" s="36"/>
      <c r="PBV58" s="36"/>
      <c r="PBW58" s="36"/>
      <c r="PBX58" s="37"/>
      <c r="PBY58" s="38"/>
      <c r="PBZ58" s="38"/>
      <c r="PCA58" s="204"/>
      <c r="PCB58" s="37"/>
      <c r="PCC58" s="38"/>
      <c r="PCD58" s="37"/>
      <c r="PCE58" s="37"/>
      <c r="PCF58" s="38"/>
      <c r="PCG58" s="38"/>
      <c r="PCH58" s="38"/>
      <c r="PCI58" s="38"/>
      <c r="PCJ58" s="38"/>
      <c r="PCK58" s="38"/>
      <c r="PCL58" s="38"/>
      <c r="PCM58" s="38"/>
      <c r="PCN58" s="38"/>
      <c r="PCO58" s="38"/>
      <c r="PCP58" s="38"/>
      <c r="PCQ58" s="38"/>
      <c r="PCR58" s="37"/>
      <c r="PCS58" s="25"/>
      <c r="PCT58" s="35"/>
      <c r="PCU58" s="35"/>
      <c r="PCV58" s="35"/>
      <c r="PCW58" s="36"/>
      <c r="PCX58" s="36"/>
      <c r="PCY58" s="36"/>
      <c r="PCZ58" s="36"/>
      <c r="PDA58" s="36"/>
      <c r="PDB58" s="36"/>
      <c r="PDC58" s="37"/>
      <c r="PDD58" s="38"/>
      <c r="PDE58" s="38"/>
      <c r="PDF58" s="204"/>
      <c r="PDG58" s="37"/>
      <c r="PDH58" s="38"/>
      <c r="PDI58" s="37"/>
      <c r="PDJ58" s="37"/>
      <c r="PDK58" s="38"/>
      <c r="PDL58" s="38"/>
      <c r="PDM58" s="38"/>
      <c r="PDN58" s="38"/>
      <c r="PDO58" s="38"/>
      <c r="PDP58" s="38"/>
      <c r="PDQ58" s="38"/>
      <c r="PDR58" s="38"/>
      <c r="PDS58" s="38"/>
      <c r="PDT58" s="38"/>
      <c r="PDU58" s="38"/>
      <c r="PDV58" s="38"/>
      <c r="PDW58" s="37"/>
      <c r="PDX58" s="25"/>
      <c r="PDY58" s="35"/>
      <c r="PDZ58" s="35"/>
      <c r="PEA58" s="35"/>
      <c r="PEB58" s="36"/>
      <c r="PEC58" s="36"/>
      <c r="PED58" s="36"/>
      <c r="PEE58" s="36"/>
      <c r="PEF58" s="36"/>
      <c r="PEG58" s="36"/>
      <c r="PEH58" s="37"/>
      <c r="PEI58" s="38"/>
      <c r="PEJ58" s="38"/>
      <c r="PEK58" s="204"/>
      <c r="PEL58" s="37"/>
      <c r="PEM58" s="38"/>
      <c r="PEN58" s="37"/>
      <c r="PEO58" s="37"/>
      <c r="PEP58" s="38"/>
      <c r="PEQ58" s="38"/>
      <c r="PER58" s="38"/>
      <c r="PES58" s="38"/>
      <c r="PET58" s="38"/>
      <c r="PEU58" s="38"/>
      <c r="PEV58" s="38"/>
      <c r="PEW58" s="38"/>
      <c r="PEX58" s="38"/>
      <c r="PEY58" s="38"/>
      <c r="PEZ58" s="38"/>
      <c r="PFA58" s="38"/>
      <c r="PFB58" s="37"/>
      <c r="PFC58" s="25"/>
      <c r="PFD58" s="35"/>
      <c r="PFE58" s="35"/>
      <c r="PFF58" s="35"/>
      <c r="PFG58" s="36"/>
      <c r="PFH58" s="36"/>
      <c r="PFI58" s="36"/>
      <c r="PFJ58" s="36"/>
      <c r="PFK58" s="36"/>
      <c r="PFL58" s="36"/>
      <c r="PFM58" s="37"/>
      <c r="PFN58" s="38"/>
      <c r="PFO58" s="38"/>
      <c r="PFP58" s="204"/>
      <c r="PFQ58" s="37"/>
      <c r="PFR58" s="38"/>
      <c r="PFS58" s="37"/>
      <c r="PFT58" s="37"/>
      <c r="PFU58" s="38"/>
      <c r="PFV58" s="38"/>
      <c r="PFW58" s="38"/>
      <c r="PFX58" s="38"/>
      <c r="PFY58" s="38"/>
      <c r="PFZ58" s="38"/>
      <c r="PGA58" s="38"/>
      <c r="PGB58" s="38"/>
      <c r="PGC58" s="38"/>
      <c r="PGD58" s="38"/>
      <c r="PGE58" s="38"/>
      <c r="PGF58" s="38"/>
      <c r="PGG58" s="37"/>
      <c r="PGH58" s="25"/>
      <c r="PGI58" s="35"/>
      <c r="PGJ58" s="35"/>
      <c r="PGK58" s="35"/>
      <c r="PGL58" s="36"/>
      <c r="PGM58" s="36"/>
      <c r="PGN58" s="36"/>
      <c r="PGO58" s="36"/>
      <c r="PGP58" s="36"/>
      <c r="PGQ58" s="36"/>
      <c r="PGR58" s="37"/>
      <c r="PGS58" s="38"/>
      <c r="PGT58" s="38"/>
      <c r="PGU58" s="204"/>
      <c r="PGV58" s="37"/>
      <c r="PGW58" s="38"/>
      <c r="PGX58" s="37"/>
      <c r="PGY58" s="37"/>
      <c r="PGZ58" s="38"/>
      <c r="PHA58" s="38"/>
      <c r="PHB58" s="38"/>
      <c r="PHC58" s="38"/>
      <c r="PHD58" s="38"/>
      <c r="PHE58" s="38"/>
      <c r="PHF58" s="38"/>
      <c r="PHG58" s="38"/>
      <c r="PHH58" s="38"/>
      <c r="PHI58" s="38"/>
      <c r="PHJ58" s="38"/>
      <c r="PHK58" s="38"/>
      <c r="PHL58" s="37"/>
      <c r="PHM58" s="25"/>
      <c r="PHN58" s="35"/>
      <c r="PHO58" s="35"/>
      <c r="PHP58" s="35"/>
      <c r="PHQ58" s="36"/>
      <c r="PHR58" s="36"/>
      <c r="PHS58" s="36"/>
      <c r="PHT58" s="36"/>
      <c r="PHU58" s="36"/>
      <c r="PHV58" s="36"/>
      <c r="PHW58" s="37"/>
      <c r="PHX58" s="38"/>
      <c r="PHY58" s="38"/>
      <c r="PHZ58" s="204"/>
      <c r="PIA58" s="37"/>
      <c r="PIB58" s="38"/>
      <c r="PIC58" s="37"/>
      <c r="PID58" s="37"/>
      <c r="PIE58" s="38"/>
      <c r="PIF58" s="38"/>
      <c r="PIG58" s="38"/>
      <c r="PIH58" s="38"/>
      <c r="PII58" s="38"/>
      <c r="PIJ58" s="38"/>
      <c r="PIK58" s="38"/>
      <c r="PIL58" s="38"/>
      <c r="PIM58" s="38"/>
      <c r="PIN58" s="38"/>
      <c r="PIO58" s="38"/>
      <c r="PIP58" s="38"/>
      <c r="PIQ58" s="37"/>
      <c r="PIR58" s="25"/>
      <c r="PIS58" s="35"/>
      <c r="PIT58" s="35"/>
      <c r="PIU58" s="35"/>
      <c r="PIV58" s="36"/>
      <c r="PIW58" s="36"/>
      <c r="PIX58" s="36"/>
      <c r="PIY58" s="36"/>
      <c r="PIZ58" s="36"/>
      <c r="PJA58" s="36"/>
      <c r="PJB58" s="37"/>
      <c r="PJC58" s="38"/>
      <c r="PJD58" s="38"/>
      <c r="PJE58" s="204"/>
      <c r="PJF58" s="37"/>
      <c r="PJG58" s="38"/>
      <c r="PJH58" s="37"/>
      <c r="PJI58" s="37"/>
      <c r="PJJ58" s="38"/>
      <c r="PJK58" s="38"/>
      <c r="PJL58" s="38"/>
      <c r="PJM58" s="38"/>
      <c r="PJN58" s="38"/>
      <c r="PJO58" s="38"/>
      <c r="PJP58" s="38"/>
      <c r="PJQ58" s="38"/>
      <c r="PJR58" s="38"/>
      <c r="PJS58" s="38"/>
      <c r="PJT58" s="38"/>
      <c r="PJU58" s="38"/>
      <c r="PJV58" s="37"/>
      <c r="PJW58" s="25"/>
      <c r="PJX58" s="35"/>
      <c r="PJY58" s="35"/>
      <c r="PJZ58" s="35"/>
      <c r="PKA58" s="36"/>
      <c r="PKB58" s="36"/>
      <c r="PKC58" s="36"/>
      <c r="PKD58" s="36"/>
      <c r="PKE58" s="36"/>
      <c r="PKF58" s="36"/>
      <c r="PKG58" s="37"/>
      <c r="PKH58" s="38"/>
      <c r="PKI58" s="38"/>
      <c r="PKJ58" s="204"/>
      <c r="PKK58" s="37"/>
      <c r="PKL58" s="38"/>
      <c r="PKM58" s="37"/>
      <c r="PKN58" s="37"/>
      <c r="PKO58" s="38"/>
      <c r="PKP58" s="38"/>
      <c r="PKQ58" s="38"/>
      <c r="PKR58" s="38"/>
      <c r="PKS58" s="38"/>
      <c r="PKT58" s="38"/>
      <c r="PKU58" s="38"/>
      <c r="PKV58" s="38"/>
      <c r="PKW58" s="38"/>
      <c r="PKX58" s="38"/>
      <c r="PKY58" s="38"/>
      <c r="PKZ58" s="38"/>
      <c r="PLA58" s="37"/>
      <c r="PLB58" s="25"/>
      <c r="PLC58" s="35"/>
      <c r="PLD58" s="35"/>
      <c r="PLE58" s="35"/>
      <c r="PLF58" s="36"/>
      <c r="PLG58" s="36"/>
      <c r="PLH58" s="36"/>
      <c r="PLI58" s="36"/>
      <c r="PLJ58" s="36"/>
      <c r="PLK58" s="36"/>
      <c r="PLL58" s="37"/>
      <c r="PLM58" s="38"/>
      <c r="PLN58" s="38"/>
      <c r="PLO58" s="204"/>
      <c r="PLP58" s="37"/>
      <c r="PLQ58" s="38"/>
      <c r="PLR58" s="37"/>
      <c r="PLS58" s="37"/>
      <c r="PLT58" s="38"/>
      <c r="PLU58" s="38"/>
      <c r="PLV58" s="38"/>
      <c r="PLW58" s="38"/>
      <c r="PLX58" s="38"/>
      <c r="PLY58" s="38"/>
      <c r="PLZ58" s="38"/>
      <c r="PMA58" s="38"/>
      <c r="PMB58" s="38"/>
      <c r="PMC58" s="38"/>
      <c r="PMD58" s="38"/>
      <c r="PME58" s="38"/>
      <c r="PMF58" s="37"/>
      <c r="PMG58" s="25"/>
      <c r="PMH58" s="35"/>
      <c r="PMI58" s="35"/>
      <c r="PMJ58" s="35"/>
      <c r="PMK58" s="36"/>
      <c r="PML58" s="36"/>
      <c r="PMM58" s="36"/>
      <c r="PMN58" s="36"/>
      <c r="PMO58" s="36"/>
      <c r="PMP58" s="36"/>
      <c r="PMQ58" s="37"/>
      <c r="PMR58" s="38"/>
      <c r="PMS58" s="38"/>
      <c r="PMT58" s="204"/>
      <c r="PMU58" s="37"/>
      <c r="PMV58" s="38"/>
      <c r="PMW58" s="37"/>
      <c r="PMX58" s="37"/>
      <c r="PMY58" s="38"/>
      <c r="PMZ58" s="38"/>
      <c r="PNA58" s="38"/>
      <c r="PNB58" s="38"/>
      <c r="PNC58" s="38"/>
      <c r="PND58" s="38"/>
      <c r="PNE58" s="38"/>
      <c r="PNF58" s="38"/>
      <c r="PNG58" s="38"/>
      <c r="PNH58" s="38"/>
      <c r="PNI58" s="38"/>
      <c r="PNJ58" s="38"/>
      <c r="PNK58" s="37"/>
      <c r="PNL58" s="25"/>
      <c r="PNM58" s="35"/>
      <c r="PNN58" s="35"/>
      <c r="PNO58" s="35"/>
      <c r="PNP58" s="36"/>
      <c r="PNQ58" s="36"/>
      <c r="PNR58" s="36"/>
      <c r="PNS58" s="36"/>
      <c r="PNT58" s="36"/>
      <c r="PNU58" s="36"/>
      <c r="PNV58" s="37"/>
      <c r="PNW58" s="38"/>
      <c r="PNX58" s="38"/>
      <c r="PNY58" s="204"/>
      <c r="PNZ58" s="37"/>
      <c r="POA58" s="38"/>
      <c r="POB58" s="37"/>
      <c r="POC58" s="37"/>
      <c r="POD58" s="38"/>
      <c r="POE58" s="38"/>
      <c r="POF58" s="38"/>
      <c r="POG58" s="38"/>
      <c r="POH58" s="38"/>
      <c r="POI58" s="38"/>
      <c r="POJ58" s="38"/>
      <c r="POK58" s="38"/>
      <c r="POL58" s="38"/>
      <c r="POM58" s="38"/>
      <c r="PON58" s="38"/>
      <c r="POO58" s="38"/>
      <c r="POP58" s="37"/>
      <c r="POQ58" s="25"/>
      <c r="POR58" s="35"/>
      <c r="POS58" s="35"/>
      <c r="POT58" s="35"/>
      <c r="POU58" s="36"/>
      <c r="POV58" s="36"/>
      <c r="POW58" s="36"/>
      <c r="POX58" s="36"/>
      <c r="POY58" s="36"/>
      <c r="POZ58" s="36"/>
      <c r="PPA58" s="37"/>
      <c r="PPB58" s="38"/>
      <c r="PPC58" s="38"/>
      <c r="PPD58" s="204"/>
      <c r="PPE58" s="37"/>
      <c r="PPF58" s="38"/>
      <c r="PPG58" s="37"/>
      <c r="PPH58" s="37"/>
      <c r="PPI58" s="38"/>
      <c r="PPJ58" s="38"/>
      <c r="PPK58" s="38"/>
      <c r="PPL58" s="38"/>
      <c r="PPM58" s="38"/>
      <c r="PPN58" s="38"/>
      <c r="PPO58" s="38"/>
      <c r="PPP58" s="38"/>
      <c r="PPQ58" s="38"/>
      <c r="PPR58" s="38"/>
      <c r="PPS58" s="38"/>
      <c r="PPT58" s="38"/>
      <c r="PPU58" s="37"/>
      <c r="PPV58" s="25"/>
      <c r="PPW58" s="35"/>
      <c r="PPX58" s="35"/>
      <c r="PPY58" s="35"/>
      <c r="PPZ58" s="36"/>
      <c r="PQA58" s="36"/>
      <c r="PQB58" s="36"/>
      <c r="PQC58" s="36"/>
      <c r="PQD58" s="36"/>
      <c r="PQE58" s="36"/>
      <c r="PQF58" s="37"/>
      <c r="PQG58" s="38"/>
      <c r="PQH58" s="38"/>
      <c r="PQI58" s="204"/>
      <c r="PQJ58" s="37"/>
      <c r="PQK58" s="38"/>
      <c r="PQL58" s="37"/>
      <c r="PQM58" s="37"/>
      <c r="PQN58" s="38"/>
      <c r="PQO58" s="38"/>
      <c r="PQP58" s="38"/>
      <c r="PQQ58" s="38"/>
      <c r="PQR58" s="38"/>
      <c r="PQS58" s="38"/>
      <c r="PQT58" s="38"/>
      <c r="PQU58" s="38"/>
      <c r="PQV58" s="38"/>
      <c r="PQW58" s="38"/>
      <c r="PQX58" s="38"/>
      <c r="PQY58" s="38"/>
      <c r="PQZ58" s="37"/>
      <c r="PRA58" s="25"/>
      <c r="PRB58" s="35"/>
      <c r="PRC58" s="35"/>
      <c r="PRD58" s="35"/>
      <c r="PRE58" s="36"/>
      <c r="PRF58" s="36"/>
      <c r="PRG58" s="36"/>
      <c r="PRH58" s="36"/>
      <c r="PRI58" s="36"/>
      <c r="PRJ58" s="36"/>
      <c r="PRK58" s="37"/>
      <c r="PRL58" s="38"/>
      <c r="PRM58" s="38"/>
      <c r="PRN58" s="204"/>
      <c r="PRO58" s="37"/>
      <c r="PRP58" s="38"/>
      <c r="PRQ58" s="37"/>
      <c r="PRR58" s="37"/>
      <c r="PRS58" s="38"/>
      <c r="PRT58" s="38"/>
      <c r="PRU58" s="38"/>
      <c r="PRV58" s="38"/>
      <c r="PRW58" s="38"/>
      <c r="PRX58" s="38"/>
      <c r="PRY58" s="38"/>
      <c r="PRZ58" s="38"/>
      <c r="PSA58" s="38"/>
      <c r="PSB58" s="38"/>
      <c r="PSC58" s="38"/>
      <c r="PSD58" s="38"/>
      <c r="PSE58" s="37"/>
      <c r="PSF58" s="25"/>
      <c r="PSG58" s="35"/>
      <c r="PSH58" s="35"/>
      <c r="PSI58" s="35"/>
      <c r="PSJ58" s="36"/>
      <c r="PSK58" s="36"/>
      <c r="PSL58" s="36"/>
      <c r="PSM58" s="36"/>
      <c r="PSN58" s="36"/>
      <c r="PSO58" s="36"/>
      <c r="PSP58" s="37"/>
      <c r="PSQ58" s="38"/>
      <c r="PSR58" s="38"/>
      <c r="PSS58" s="204"/>
      <c r="PST58" s="37"/>
      <c r="PSU58" s="38"/>
      <c r="PSV58" s="37"/>
      <c r="PSW58" s="37"/>
      <c r="PSX58" s="38"/>
      <c r="PSY58" s="38"/>
      <c r="PSZ58" s="38"/>
      <c r="PTA58" s="38"/>
      <c r="PTB58" s="38"/>
      <c r="PTC58" s="38"/>
      <c r="PTD58" s="38"/>
      <c r="PTE58" s="38"/>
      <c r="PTF58" s="38"/>
      <c r="PTG58" s="38"/>
      <c r="PTH58" s="38"/>
      <c r="PTI58" s="38"/>
      <c r="PTJ58" s="37"/>
      <c r="PTK58" s="25"/>
      <c r="PTL58" s="35"/>
      <c r="PTM58" s="35"/>
      <c r="PTN58" s="35"/>
      <c r="PTO58" s="36"/>
      <c r="PTP58" s="36"/>
      <c r="PTQ58" s="36"/>
      <c r="PTR58" s="36"/>
      <c r="PTS58" s="36"/>
      <c r="PTT58" s="36"/>
      <c r="PTU58" s="37"/>
      <c r="PTV58" s="38"/>
      <c r="PTW58" s="38"/>
      <c r="PTX58" s="204"/>
      <c r="PTY58" s="37"/>
      <c r="PTZ58" s="38"/>
      <c r="PUA58" s="37"/>
      <c r="PUB58" s="37"/>
      <c r="PUC58" s="38"/>
      <c r="PUD58" s="38"/>
      <c r="PUE58" s="38"/>
      <c r="PUF58" s="38"/>
      <c r="PUG58" s="38"/>
      <c r="PUH58" s="38"/>
      <c r="PUI58" s="38"/>
      <c r="PUJ58" s="38"/>
      <c r="PUK58" s="38"/>
      <c r="PUL58" s="38"/>
      <c r="PUM58" s="38"/>
      <c r="PUN58" s="38"/>
      <c r="PUO58" s="37"/>
      <c r="PUP58" s="25"/>
      <c r="PUQ58" s="35"/>
      <c r="PUR58" s="35"/>
      <c r="PUS58" s="35"/>
      <c r="PUT58" s="36"/>
      <c r="PUU58" s="36"/>
      <c r="PUV58" s="36"/>
      <c r="PUW58" s="36"/>
      <c r="PUX58" s="36"/>
      <c r="PUY58" s="36"/>
      <c r="PUZ58" s="37"/>
      <c r="PVA58" s="38"/>
      <c r="PVB58" s="38"/>
      <c r="PVC58" s="204"/>
      <c r="PVD58" s="37"/>
      <c r="PVE58" s="38"/>
      <c r="PVF58" s="37"/>
      <c r="PVG58" s="37"/>
      <c r="PVH58" s="38"/>
      <c r="PVI58" s="38"/>
      <c r="PVJ58" s="38"/>
      <c r="PVK58" s="38"/>
      <c r="PVL58" s="38"/>
      <c r="PVM58" s="38"/>
      <c r="PVN58" s="38"/>
      <c r="PVO58" s="38"/>
      <c r="PVP58" s="38"/>
      <c r="PVQ58" s="38"/>
      <c r="PVR58" s="38"/>
      <c r="PVS58" s="38"/>
      <c r="PVT58" s="37"/>
      <c r="PVU58" s="25"/>
      <c r="PVV58" s="35"/>
      <c r="PVW58" s="35"/>
      <c r="PVX58" s="35"/>
      <c r="PVY58" s="36"/>
      <c r="PVZ58" s="36"/>
      <c r="PWA58" s="36"/>
      <c r="PWB58" s="36"/>
      <c r="PWC58" s="36"/>
      <c r="PWD58" s="36"/>
      <c r="PWE58" s="37"/>
      <c r="PWF58" s="38"/>
      <c r="PWG58" s="38"/>
      <c r="PWH58" s="204"/>
      <c r="PWI58" s="37"/>
      <c r="PWJ58" s="38"/>
      <c r="PWK58" s="37"/>
      <c r="PWL58" s="37"/>
      <c r="PWM58" s="38"/>
      <c r="PWN58" s="38"/>
      <c r="PWO58" s="38"/>
      <c r="PWP58" s="38"/>
      <c r="PWQ58" s="38"/>
      <c r="PWR58" s="38"/>
      <c r="PWS58" s="38"/>
      <c r="PWT58" s="38"/>
      <c r="PWU58" s="38"/>
      <c r="PWV58" s="38"/>
      <c r="PWW58" s="38"/>
      <c r="PWX58" s="38"/>
      <c r="PWY58" s="37"/>
      <c r="PWZ58" s="25"/>
      <c r="PXA58" s="35"/>
      <c r="PXB58" s="35"/>
      <c r="PXC58" s="35"/>
      <c r="PXD58" s="36"/>
      <c r="PXE58" s="36"/>
      <c r="PXF58" s="36"/>
      <c r="PXG58" s="36"/>
      <c r="PXH58" s="36"/>
      <c r="PXI58" s="36"/>
      <c r="PXJ58" s="37"/>
      <c r="PXK58" s="38"/>
      <c r="PXL58" s="38"/>
      <c r="PXM58" s="204"/>
      <c r="PXN58" s="37"/>
      <c r="PXO58" s="38"/>
      <c r="PXP58" s="37"/>
      <c r="PXQ58" s="37"/>
      <c r="PXR58" s="38"/>
      <c r="PXS58" s="38"/>
      <c r="PXT58" s="38"/>
      <c r="PXU58" s="38"/>
      <c r="PXV58" s="38"/>
      <c r="PXW58" s="38"/>
      <c r="PXX58" s="38"/>
      <c r="PXY58" s="38"/>
      <c r="PXZ58" s="38"/>
      <c r="PYA58" s="38"/>
      <c r="PYB58" s="38"/>
      <c r="PYC58" s="38"/>
      <c r="PYD58" s="37"/>
      <c r="PYE58" s="25"/>
      <c r="PYF58" s="35"/>
      <c r="PYG58" s="35"/>
      <c r="PYH58" s="35"/>
      <c r="PYI58" s="36"/>
      <c r="PYJ58" s="36"/>
      <c r="PYK58" s="36"/>
      <c r="PYL58" s="36"/>
      <c r="PYM58" s="36"/>
      <c r="PYN58" s="36"/>
      <c r="PYO58" s="37"/>
      <c r="PYP58" s="38"/>
      <c r="PYQ58" s="38"/>
      <c r="PYR58" s="204"/>
      <c r="PYS58" s="37"/>
      <c r="PYT58" s="38"/>
      <c r="PYU58" s="37"/>
      <c r="PYV58" s="37"/>
      <c r="PYW58" s="38"/>
      <c r="PYX58" s="38"/>
      <c r="PYY58" s="38"/>
      <c r="PYZ58" s="38"/>
      <c r="PZA58" s="38"/>
      <c r="PZB58" s="38"/>
      <c r="PZC58" s="38"/>
      <c r="PZD58" s="38"/>
      <c r="PZE58" s="38"/>
      <c r="PZF58" s="38"/>
      <c r="PZG58" s="38"/>
      <c r="PZH58" s="38"/>
      <c r="PZI58" s="37"/>
      <c r="PZJ58" s="25"/>
      <c r="PZK58" s="35"/>
      <c r="PZL58" s="35"/>
      <c r="PZM58" s="35"/>
      <c r="PZN58" s="36"/>
      <c r="PZO58" s="36"/>
      <c r="PZP58" s="36"/>
      <c r="PZQ58" s="36"/>
      <c r="PZR58" s="36"/>
      <c r="PZS58" s="36"/>
      <c r="PZT58" s="37"/>
      <c r="PZU58" s="38"/>
      <c r="PZV58" s="38"/>
      <c r="PZW58" s="204"/>
      <c r="PZX58" s="37"/>
      <c r="PZY58" s="38"/>
      <c r="PZZ58" s="37"/>
      <c r="QAA58" s="37"/>
      <c r="QAB58" s="38"/>
      <c r="QAC58" s="38"/>
      <c r="QAD58" s="38"/>
      <c r="QAE58" s="38"/>
      <c r="QAF58" s="38"/>
      <c r="QAG58" s="38"/>
      <c r="QAH58" s="38"/>
      <c r="QAI58" s="38"/>
      <c r="QAJ58" s="38"/>
      <c r="QAK58" s="38"/>
      <c r="QAL58" s="38"/>
      <c r="QAM58" s="38"/>
      <c r="QAN58" s="37"/>
      <c r="QAO58" s="25"/>
      <c r="QAP58" s="35"/>
      <c r="QAQ58" s="35"/>
      <c r="QAR58" s="35"/>
      <c r="QAS58" s="36"/>
      <c r="QAT58" s="36"/>
      <c r="QAU58" s="36"/>
      <c r="QAV58" s="36"/>
      <c r="QAW58" s="36"/>
      <c r="QAX58" s="36"/>
      <c r="QAY58" s="37"/>
      <c r="QAZ58" s="38"/>
      <c r="QBA58" s="38"/>
      <c r="QBB58" s="204"/>
      <c r="QBC58" s="37"/>
      <c r="QBD58" s="38"/>
      <c r="QBE58" s="37"/>
      <c r="QBF58" s="37"/>
      <c r="QBG58" s="38"/>
      <c r="QBH58" s="38"/>
      <c r="QBI58" s="38"/>
      <c r="QBJ58" s="38"/>
      <c r="QBK58" s="38"/>
      <c r="QBL58" s="38"/>
      <c r="QBM58" s="38"/>
      <c r="QBN58" s="38"/>
      <c r="QBO58" s="38"/>
      <c r="QBP58" s="38"/>
      <c r="QBQ58" s="38"/>
      <c r="QBR58" s="38"/>
      <c r="QBS58" s="37"/>
      <c r="QBT58" s="25"/>
      <c r="QBU58" s="35"/>
      <c r="QBV58" s="35"/>
      <c r="QBW58" s="35"/>
      <c r="QBX58" s="36"/>
      <c r="QBY58" s="36"/>
      <c r="QBZ58" s="36"/>
      <c r="QCA58" s="36"/>
      <c r="QCB58" s="36"/>
      <c r="QCC58" s="36"/>
      <c r="QCD58" s="37"/>
      <c r="QCE58" s="38"/>
      <c r="QCF58" s="38"/>
      <c r="QCG58" s="204"/>
      <c r="QCH58" s="37"/>
      <c r="QCI58" s="38"/>
      <c r="QCJ58" s="37"/>
      <c r="QCK58" s="37"/>
      <c r="QCL58" s="38"/>
      <c r="QCM58" s="38"/>
      <c r="QCN58" s="38"/>
      <c r="QCO58" s="38"/>
      <c r="QCP58" s="38"/>
      <c r="QCQ58" s="38"/>
      <c r="QCR58" s="38"/>
      <c r="QCS58" s="38"/>
      <c r="QCT58" s="38"/>
      <c r="QCU58" s="38"/>
      <c r="QCV58" s="38"/>
      <c r="QCW58" s="38"/>
      <c r="QCX58" s="37"/>
      <c r="QCY58" s="25"/>
      <c r="QCZ58" s="35"/>
      <c r="QDA58" s="35"/>
      <c r="QDB58" s="35"/>
      <c r="QDC58" s="36"/>
      <c r="QDD58" s="36"/>
      <c r="QDE58" s="36"/>
      <c r="QDF58" s="36"/>
      <c r="QDG58" s="36"/>
      <c r="QDH58" s="36"/>
      <c r="QDI58" s="37"/>
      <c r="QDJ58" s="38"/>
      <c r="QDK58" s="38"/>
      <c r="QDL58" s="204"/>
      <c r="QDM58" s="37"/>
      <c r="QDN58" s="38"/>
      <c r="QDO58" s="37"/>
      <c r="QDP58" s="37"/>
      <c r="QDQ58" s="38"/>
      <c r="QDR58" s="38"/>
      <c r="QDS58" s="38"/>
      <c r="QDT58" s="38"/>
      <c r="QDU58" s="38"/>
      <c r="QDV58" s="38"/>
      <c r="QDW58" s="38"/>
      <c r="QDX58" s="38"/>
      <c r="QDY58" s="38"/>
      <c r="QDZ58" s="38"/>
      <c r="QEA58" s="38"/>
      <c r="QEB58" s="38"/>
      <c r="QEC58" s="37"/>
      <c r="QED58" s="25"/>
      <c r="QEE58" s="35"/>
      <c r="QEF58" s="35"/>
      <c r="QEG58" s="35"/>
      <c r="QEH58" s="36"/>
      <c r="QEI58" s="36"/>
      <c r="QEJ58" s="36"/>
      <c r="QEK58" s="36"/>
      <c r="QEL58" s="36"/>
      <c r="QEM58" s="36"/>
      <c r="QEN58" s="37"/>
      <c r="QEO58" s="38"/>
      <c r="QEP58" s="38"/>
      <c r="QEQ58" s="204"/>
      <c r="QER58" s="37"/>
      <c r="QES58" s="38"/>
      <c r="QET58" s="37"/>
      <c r="QEU58" s="37"/>
      <c r="QEV58" s="38"/>
      <c r="QEW58" s="38"/>
      <c r="QEX58" s="38"/>
      <c r="QEY58" s="38"/>
      <c r="QEZ58" s="38"/>
      <c r="QFA58" s="38"/>
      <c r="QFB58" s="38"/>
      <c r="QFC58" s="38"/>
      <c r="QFD58" s="38"/>
      <c r="QFE58" s="38"/>
      <c r="QFF58" s="38"/>
      <c r="QFG58" s="38"/>
      <c r="QFH58" s="37"/>
      <c r="QFI58" s="25"/>
      <c r="QFJ58" s="35"/>
      <c r="QFK58" s="35"/>
      <c r="QFL58" s="35"/>
      <c r="QFM58" s="36"/>
      <c r="QFN58" s="36"/>
      <c r="QFO58" s="36"/>
      <c r="QFP58" s="36"/>
      <c r="QFQ58" s="36"/>
      <c r="QFR58" s="36"/>
      <c r="QFS58" s="37"/>
      <c r="QFT58" s="38"/>
      <c r="QFU58" s="38"/>
      <c r="QFV58" s="204"/>
      <c r="QFW58" s="37"/>
      <c r="QFX58" s="38"/>
      <c r="QFY58" s="37"/>
      <c r="QFZ58" s="37"/>
      <c r="QGA58" s="38"/>
      <c r="QGB58" s="38"/>
      <c r="QGC58" s="38"/>
      <c r="QGD58" s="38"/>
      <c r="QGE58" s="38"/>
      <c r="QGF58" s="38"/>
      <c r="QGG58" s="38"/>
      <c r="QGH58" s="38"/>
      <c r="QGI58" s="38"/>
      <c r="QGJ58" s="38"/>
      <c r="QGK58" s="38"/>
      <c r="QGL58" s="38"/>
      <c r="QGM58" s="37"/>
      <c r="QGN58" s="25"/>
      <c r="QGO58" s="35"/>
      <c r="QGP58" s="35"/>
      <c r="QGQ58" s="35"/>
      <c r="QGR58" s="36"/>
      <c r="QGS58" s="36"/>
      <c r="QGT58" s="36"/>
      <c r="QGU58" s="36"/>
      <c r="QGV58" s="36"/>
      <c r="QGW58" s="36"/>
      <c r="QGX58" s="37"/>
      <c r="QGY58" s="38"/>
      <c r="QGZ58" s="38"/>
      <c r="QHA58" s="204"/>
      <c r="QHB58" s="37"/>
      <c r="QHC58" s="38"/>
      <c r="QHD58" s="37"/>
      <c r="QHE58" s="37"/>
      <c r="QHF58" s="38"/>
      <c r="QHG58" s="38"/>
      <c r="QHH58" s="38"/>
      <c r="QHI58" s="38"/>
      <c r="QHJ58" s="38"/>
      <c r="QHK58" s="38"/>
      <c r="QHL58" s="38"/>
      <c r="QHM58" s="38"/>
      <c r="QHN58" s="38"/>
      <c r="QHO58" s="38"/>
      <c r="QHP58" s="38"/>
      <c r="QHQ58" s="38"/>
      <c r="QHR58" s="37"/>
      <c r="QHS58" s="25"/>
      <c r="QHT58" s="35"/>
      <c r="QHU58" s="35"/>
      <c r="QHV58" s="35"/>
      <c r="QHW58" s="36"/>
      <c r="QHX58" s="36"/>
      <c r="QHY58" s="36"/>
      <c r="QHZ58" s="36"/>
      <c r="QIA58" s="36"/>
      <c r="QIB58" s="36"/>
      <c r="QIC58" s="37"/>
      <c r="QID58" s="38"/>
      <c r="QIE58" s="38"/>
      <c r="QIF58" s="204"/>
      <c r="QIG58" s="37"/>
      <c r="QIH58" s="38"/>
      <c r="QII58" s="37"/>
      <c r="QIJ58" s="37"/>
      <c r="QIK58" s="38"/>
      <c r="QIL58" s="38"/>
      <c r="QIM58" s="38"/>
      <c r="QIN58" s="38"/>
      <c r="QIO58" s="38"/>
      <c r="QIP58" s="38"/>
      <c r="QIQ58" s="38"/>
      <c r="QIR58" s="38"/>
      <c r="QIS58" s="38"/>
      <c r="QIT58" s="38"/>
      <c r="QIU58" s="38"/>
      <c r="QIV58" s="38"/>
      <c r="QIW58" s="37"/>
      <c r="QIX58" s="25"/>
      <c r="QIY58" s="35"/>
      <c r="QIZ58" s="35"/>
      <c r="QJA58" s="35"/>
      <c r="QJB58" s="36"/>
      <c r="QJC58" s="36"/>
      <c r="QJD58" s="36"/>
      <c r="QJE58" s="36"/>
      <c r="QJF58" s="36"/>
      <c r="QJG58" s="36"/>
      <c r="QJH58" s="37"/>
      <c r="QJI58" s="38"/>
      <c r="QJJ58" s="38"/>
      <c r="QJK58" s="204"/>
      <c r="QJL58" s="37"/>
      <c r="QJM58" s="38"/>
      <c r="QJN58" s="37"/>
      <c r="QJO58" s="37"/>
      <c r="QJP58" s="38"/>
      <c r="QJQ58" s="38"/>
      <c r="QJR58" s="38"/>
      <c r="QJS58" s="38"/>
      <c r="QJT58" s="38"/>
      <c r="QJU58" s="38"/>
      <c r="QJV58" s="38"/>
      <c r="QJW58" s="38"/>
      <c r="QJX58" s="38"/>
      <c r="QJY58" s="38"/>
      <c r="QJZ58" s="38"/>
      <c r="QKA58" s="38"/>
      <c r="QKB58" s="37"/>
      <c r="QKC58" s="25"/>
      <c r="QKD58" s="35"/>
      <c r="QKE58" s="35"/>
      <c r="QKF58" s="35"/>
      <c r="QKG58" s="36"/>
      <c r="QKH58" s="36"/>
      <c r="QKI58" s="36"/>
      <c r="QKJ58" s="36"/>
      <c r="QKK58" s="36"/>
      <c r="QKL58" s="36"/>
      <c r="QKM58" s="37"/>
      <c r="QKN58" s="38"/>
      <c r="QKO58" s="38"/>
      <c r="QKP58" s="204"/>
      <c r="QKQ58" s="37"/>
      <c r="QKR58" s="38"/>
      <c r="QKS58" s="37"/>
      <c r="QKT58" s="37"/>
      <c r="QKU58" s="38"/>
      <c r="QKV58" s="38"/>
      <c r="QKW58" s="38"/>
      <c r="QKX58" s="38"/>
      <c r="QKY58" s="38"/>
      <c r="QKZ58" s="38"/>
      <c r="QLA58" s="38"/>
      <c r="QLB58" s="38"/>
      <c r="QLC58" s="38"/>
      <c r="QLD58" s="38"/>
      <c r="QLE58" s="38"/>
      <c r="QLF58" s="38"/>
      <c r="QLG58" s="37"/>
      <c r="QLH58" s="25"/>
      <c r="QLI58" s="35"/>
      <c r="QLJ58" s="35"/>
      <c r="QLK58" s="35"/>
      <c r="QLL58" s="36"/>
      <c r="QLM58" s="36"/>
      <c r="QLN58" s="36"/>
      <c r="QLO58" s="36"/>
      <c r="QLP58" s="36"/>
      <c r="QLQ58" s="36"/>
      <c r="QLR58" s="37"/>
      <c r="QLS58" s="38"/>
      <c r="QLT58" s="38"/>
      <c r="QLU58" s="204"/>
      <c r="QLV58" s="37"/>
      <c r="QLW58" s="38"/>
      <c r="QLX58" s="37"/>
      <c r="QLY58" s="37"/>
      <c r="QLZ58" s="38"/>
      <c r="QMA58" s="38"/>
      <c r="QMB58" s="38"/>
      <c r="QMC58" s="38"/>
      <c r="QMD58" s="38"/>
      <c r="QME58" s="38"/>
      <c r="QMF58" s="38"/>
      <c r="QMG58" s="38"/>
      <c r="QMH58" s="38"/>
      <c r="QMI58" s="38"/>
      <c r="QMJ58" s="38"/>
      <c r="QMK58" s="38"/>
      <c r="QML58" s="37"/>
      <c r="QMM58" s="25"/>
      <c r="QMN58" s="35"/>
      <c r="QMO58" s="35"/>
      <c r="QMP58" s="35"/>
      <c r="QMQ58" s="36"/>
      <c r="QMR58" s="36"/>
      <c r="QMS58" s="36"/>
      <c r="QMT58" s="36"/>
      <c r="QMU58" s="36"/>
      <c r="QMV58" s="36"/>
      <c r="QMW58" s="37"/>
      <c r="QMX58" s="38"/>
      <c r="QMY58" s="38"/>
      <c r="QMZ58" s="204"/>
      <c r="QNA58" s="37"/>
      <c r="QNB58" s="38"/>
      <c r="QNC58" s="37"/>
      <c r="QND58" s="37"/>
      <c r="QNE58" s="38"/>
      <c r="QNF58" s="38"/>
      <c r="QNG58" s="38"/>
      <c r="QNH58" s="38"/>
      <c r="QNI58" s="38"/>
      <c r="QNJ58" s="38"/>
      <c r="QNK58" s="38"/>
      <c r="QNL58" s="38"/>
      <c r="QNM58" s="38"/>
      <c r="QNN58" s="38"/>
      <c r="QNO58" s="38"/>
      <c r="QNP58" s="38"/>
      <c r="QNQ58" s="37"/>
      <c r="QNR58" s="25"/>
      <c r="QNS58" s="35"/>
      <c r="QNT58" s="35"/>
      <c r="QNU58" s="35"/>
      <c r="QNV58" s="36"/>
      <c r="QNW58" s="36"/>
      <c r="QNX58" s="36"/>
      <c r="QNY58" s="36"/>
      <c r="QNZ58" s="36"/>
      <c r="QOA58" s="36"/>
      <c r="QOB58" s="37"/>
      <c r="QOC58" s="38"/>
      <c r="QOD58" s="38"/>
      <c r="QOE58" s="204"/>
      <c r="QOF58" s="37"/>
      <c r="QOG58" s="38"/>
      <c r="QOH58" s="37"/>
      <c r="QOI58" s="37"/>
      <c r="QOJ58" s="38"/>
      <c r="QOK58" s="38"/>
      <c r="QOL58" s="38"/>
      <c r="QOM58" s="38"/>
      <c r="QON58" s="38"/>
      <c r="QOO58" s="38"/>
      <c r="QOP58" s="38"/>
      <c r="QOQ58" s="38"/>
      <c r="QOR58" s="38"/>
      <c r="QOS58" s="38"/>
      <c r="QOT58" s="38"/>
      <c r="QOU58" s="38"/>
      <c r="QOV58" s="37"/>
      <c r="QOW58" s="25"/>
      <c r="QOX58" s="35"/>
      <c r="QOY58" s="35"/>
      <c r="QOZ58" s="35"/>
      <c r="QPA58" s="36"/>
      <c r="QPB58" s="36"/>
      <c r="QPC58" s="36"/>
      <c r="QPD58" s="36"/>
      <c r="QPE58" s="36"/>
      <c r="QPF58" s="36"/>
      <c r="QPG58" s="37"/>
      <c r="QPH58" s="38"/>
      <c r="QPI58" s="38"/>
      <c r="QPJ58" s="204"/>
      <c r="QPK58" s="37"/>
      <c r="QPL58" s="38"/>
      <c r="QPM58" s="37"/>
      <c r="QPN58" s="37"/>
      <c r="QPO58" s="38"/>
      <c r="QPP58" s="38"/>
      <c r="QPQ58" s="38"/>
      <c r="QPR58" s="38"/>
      <c r="QPS58" s="38"/>
      <c r="QPT58" s="38"/>
      <c r="QPU58" s="38"/>
      <c r="QPV58" s="38"/>
      <c r="QPW58" s="38"/>
      <c r="QPX58" s="38"/>
      <c r="QPY58" s="38"/>
      <c r="QPZ58" s="38"/>
      <c r="QQA58" s="37"/>
      <c r="QQB58" s="25"/>
      <c r="QQC58" s="35"/>
      <c r="QQD58" s="35"/>
      <c r="QQE58" s="35"/>
      <c r="QQF58" s="36"/>
      <c r="QQG58" s="36"/>
      <c r="QQH58" s="36"/>
      <c r="QQI58" s="36"/>
      <c r="QQJ58" s="36"/>
      <c r="QQK58" s="36"/>
      <c r="QQL58" s="37"/>
      <c r="QQM58" s="38"/>
      <c r="QQN58" s="38"/>
      <c r="QQO58" s="204"/>
      <c r="QQP58" s="37"/>
      <c r="QQQ58" s="38"/>
      <c r="QQR58" s="37"/>
      <c r="QQS58" s="37"/>
      <c r="QQT58" s="38"/>
      <c r="QQU58" s="38"/>
      <c r="QQV58" s="38"/>
      <c r="QQW58" s="38"/>
      <c r="QQX58" s="38"/>
      <c r="QQY58" s="38"/>
      <c r="QQZ58" s="38"/>
      <c r="QRA58" s="38"/>
      <c r="QRB58" s="38"/>
      <c r="QRC58" s="38"/>
      <c r="QRD58" s="38"/>
      <c r="QRE58" s="38"/>
      <c r="QRF58" s="37"/>
      <c r="QRG58" s="25"/>
      <c r="QRH58" s="35"/>
      <c r="QRI58" s="35"/>
      <c r="QRJ58" s="35"/>
      <c r="QRK58" s="36"/>
      <c r="QRL58" s="36"/>
      <c r="QRM58" s="36"/>
      <c r="QRN58" s="36"/>
      <c r="QRO58" s="36"/>
      <c r="QRP58" s="36"/>
      <c r="QRQ58" s="37"/>
      <c r="QRR58" s="38"/>
      <c r="QRS58" s="38"/>
      <c r="QRT58" s="204"/>
      <c r="QRU58" s="37"/>
      <c r="QRV58" s="38"/>
      <c r="QRW58" s="37"/>
      <c r="QRX58" s="37"/>
      <c r="QRY58" s="38"/>
      <c r="QRZ58" s="38"/>
      <c r="QSA58" s="38"/>
      <c r="QSB58" s="38"/>
      <c r="QSC58" s="38"/>
      <c r="QSD58" s="38"/>
      <c r="QSE58" s="38"/>
      <c r="QSF58" s="38"/>
      <c r="QSG58" s="38"/>
      <c r="QSH58" s="38"/>
      <c r="QSI58" s="38"/>
      <c r="QSJ58" s="38"/>
      <c r="QSK58" s="37"/>
      <c r="QSL58" s="25"/>
      <c r="QSM58" s="35"/>
      <c r="QSN58" s="35"/>
      <c r="QSO58" s="35"/>
      <c r="QSP58" s="36"/>
      <c r="QSQ58" s="36"/>
      <c r="QSR58" s="36"/>
      <c r="QSS58" s="36"/>
      <c r="QST58" s="36"/>
      <c r="QSU58" s="36"/>
      <c r="QSV58" s="37"/>
      <c r="QSW58" s="38"/>
      <c r="QSX58" s="38"/>
      <c r="QSY58" s="204"/>
      <c r="QSZ58" s="37"/>
      <c r="QTA58" s="38"/>
      <c r="QTB58" s="37"/>
      <c r="QTC58" s="37"/>
      <c r="QTD58" s="38"/>
      <c r="QTE58" s="38"/>
      <c r="QTF58" s="38"/>
      <c r="QTG58" s="38"/>
      <c r="QTH58" s="38"/>
      <c r="QTI58" s="38"/>
      <c r="QTJ58" s="38"/>
      <c r="QTK58" s="38"/>
      <c r="QTL58" s="38"/>
      <c r="QTM58" s="38"/>
      <c r="QTN58" s="38"/>
      <c r="QTO58" s="38"/>
      <c r="QTP58" s="37"/>
      <c r="QTQ58" s="25"/>
      <c r="QTR58" s="35"/>
      <c r="QTS58" s="35"/>
      <c r="QTT58" s="35"/>
      <c r="QTU58" s="36"/>
      <c r="QTV58" s="36"/>
      <c r="QTW58" s="36"/>
      <c r="QTX58" s="36"/>
      <c r="QTY58" s="36"/>
      <c r="QTZ58" s="36"/>
      <c r="QUA58" s="37"/>
      <c r="QUB58" s="38"/>
      <c r="QUC58" s="38"/>
      <c r="QUD58" s="204"/>
      <c r="QUE58" s="37"/>
      <c r="QUF58" s="38"/>
      <c r="QUG58" s="37"/>
      <c r="QUH58" s="37"/>
      <c r="QUI58" s="38"/>
      <c r="QUJ58" s="38"/>
      <c r="QUK58" s="38"/>
      <c r="QUL58" s="38"/>
      <c r="QUM58" s="38"/>
      <c r="QUN58" s="38"/>
      <c r="QUO58" s="38"/>
      <c r="QUP58" s="38"/>
      <c r="QUQ58" s="38"/>
      <c r="QUR58" s="38"/>
      <c r="QUS58" s="38"/>
      <c r="QUT58" s="38"/>
      <c r="QUU58" s="37"/>
      <c r="QUV58" s="25"/>
      <c r="QUW58" s="35"/>
      <c r="QUX58" s="35"/>
      <c r="QUY58" s="35"/>
      <c r="QUZ58" s="36"/>
      <c r="QVA58" s="36"/>
      <c r="QVB58" s="36"/>
      <c r="QVC58" s="36"/>
      <c r="QVD58" s="36"/>
      <c r="QVE58" s="36"/>
      <c r="QVF58" s="37"/>
      <c r="QVG58" s="38"/>
      <c r="QVH58" s="38"/>
      <c r="QVI58" s="204"/>
      <c r="QVJ58" s="37"/>
      <c r="QVK58" s="38"/>
      <c r="QVL58" s="37"/>
      <c r="QVM58" s="37"/>
      <c r="QVN58" s="38"/>
      <c r="QVO58" s="38"/>
      <c r="QVP58" s="38"/>
      <c r="QVQ58" s="38"/>
      <c r="QVR58" s="38"/>
      <c r="QVS58" s="38"/>
      <c r="QVT58" s="38"/>
      <c r="QVU58" s="38"/>
      <c r="QVV58" s="38"/>
      <c r="QVW58" s="38"/>
      <c r="QVX58" s="38"/>
      <c r="QVY58" s="38"/>
      <c r="QVZ58" s="37"/>
      <c r="QWA58" s="25"/>
      <c r="QWB58" s="35"/>
      <c r="QWC58" s="35"/>
      <c r="QWD58" s="35"/>
      <c r="QWE58" s="36"/>
      <c r="QWF58" s="36"/>
      <c r="QWG58" s="36"/>
      <c r="QWH58" s="36"/>
      <c r="QWI58" s="36"/>
      <c r="QWJ58" s="36"/>
      <c r="QWK58" s="37"/>
      <c r="QWL58" s="38"/>
      <c r="QWM58" s="38"/>
      <c r="QWN58" s="204"/>
      <c r="QWO58" s="37"/>
      <c r="QWP58" s="38"/>
      <c r="QWQ58" s="37"/>
      <c r="QWR58" s="37"/>
      <c r="QWS58" s="38"/>
      <c r="QWT58" s="38"/>
      <c r="QWU58" s="38"/>
      <c r="QWV58" s="38"/>
      <c r="QWW58" s="38"/>
      <c r="QWX58" s="38"/>
      <c r="QWY58" s="38"/>
      <c r="QWZ58" s="38"/>
      <c r="QXA58" s="38"/>
      <c r="QXB58" s="38"/>
      <c r="QXC58" s="38"/>
      <c r="QXD58" s="38"/>
      <c r="QXE58" s="37"/>
      <c r="QXF58" s="25"/>
      <c r="QXG58" s="35"/>
      <c r="QXH58" s="35"/>
      <c r="QXI58" s="35"/>
      <c r="QXJ58" s="36"/>
      <c r="QXK58" s="36"/>
      <c r="QXL58" s="36"/>
      <c r="QXM58" s="36"/>
      <c r="QXN58" s="36"/>
      <c r="QXO58" s="36"/>
      <c r="QXP58" s="37"/>
      <c r="QXQ58" s="38"/>
      <c r="QXR58" s="38"/>
      <c r="QXS58" s="204"/>
      <c r="QXT58" s="37"/>
      <c r="QXU58" s="38"/>
      <c r="QXV58" s="37"/>
      <c r="QXW58" s="37"/>
      <c r="QXX58" s="38"/>
      <c r="QXY58" s="38"/>
      <c r="QXZ58" s="38"/>
      <c r="QYA58" s="38"/>
      <c r="QYB58" s="38"/>
      <c r="QYC58" s="38"/>
      <c r="QYD58" s="38"/>
      <c r="QYE58" s="38"/>
      <c r="QYF58" s="38"/>
      <c r="QYG58" s="38"/>
      <c r="QYH58" s="38"/>
      <c r="QYI58" s="38"/>
      <c r="QYJ58" s="37"/>
      <c r="QYK58" s="25"/>
      <c r="QYL58" s="35"/>
      <c r="QYM58" s="35"/>
      <c r="QYN58" s="35"/>
      <c r="QYO58" s="36"/>
      <c r="QYP58" s="36"/>
      <c r="QYQ58" s="36"/>
      <c r="QYR58" s="36"/>
      <c r="QYS58" s="36"/>
      <c r="QYT58" s="36"/>
      <c r="QYU58" s="37"/>
      <c r="QYV58" s="38"/>
      <c r="QYW58" s="38"/>
      <c r="QYX58" s="204"/>
      <c r="QYY58" s="37"/>
      <c r="QYZ58" s="38"/>
      <c r="QZA58" s="37"/>
      <c r="QZB58" s="37"/>
      <c r="QZC58" s="38"/>
      <c r="QZD58" s="38"/>
      <c r="QZE58" s="38"/>
      <c r="QZF58" s="38"/>
      <c r="QZG58" s="38"/>
      <c r="QZH58" s="38"/>
      <c r="QZI58" s="38"/>
      <c r="QZJ58" s="38"/>
      <c r="QZK58" s="38"/>
      <c r="QZL58" s="38"/>
      <c r="QZM58" s="38"/>
      <c r="QZN58" s="38"/>
      <c r="QZO58" s="37"/>
      <c r="QZP58" s="25"/>
      <c r="QZQ58" s="35"/>
      <c r="QZR58" s="35"/>
      <c r="QZS58" s="35"/>
      <c r="QZT58" s="36"/>
      <c r="QZU58" s="36"/>
      <c r="QZV58" s="36"/>
      <c r="QZW58" s="36"/>
      <c r="QZX58" s="36"/>
      <c r="QZY58" s="36"/>
      <c r="QZZ58" s="37"/>
      <c r="RAA58" s="38"/>
      <c r="RAB58" s="38"/>
      <c r="RAC58" s="204"/>
      <c r="RAD58" s="37"/>
      <c r="RAE58" s="38"/>
      <c r="RAF58" s="37"/>
      <c r="RAG58" s="37"/>
      <c r="RAH58" s="38"/>
      <c r="RAI58" s="38"/>
      <c r="RAJ58" s="38"/>
      <c r="RAK58" s="38"/>
      <c r="RAL58" s="38"/>
      <c r="RAM58" s="38"/>
      <c r="RAN58" s="38"/>
      <c r="RAO58" s="38"/>
      <c r="RAP58" s="38"/>
      <c r="RAQ58" s="38"/>
      <c r="RAR58" s="38"/>
      <c r="RAS58" s="38"/>
      <c r="RAT58" s="37"/>
      <c r="RAU58" s="25"/>
      <c r="RAV58" s="35"/>
      <c r="RAW58" s="35"/>
      <c r="RAX58" s="35"/>
      <c r="RAY58" s="36"/>
      <c r="RAZ58" s="36"/>
      <c r="RBA58" s="36"/>
      <c r="RBB58" s="36"/>
      <c r="RBC58" s="36"/>
      <c r="RBD58" s="36"/>
      <c r="RBE58" s="37"/>
      <c r="RBF58" s="38"/>
      <c r="RBG58" s="38"/>
      <c r="RBH58" s="204"/>
      <c r="RBI58" s="37"/>
      <c r="RBJ58" s="38"/>
      <c r="RBK58" s="37"/>
      <c r="RBL58" s="37"/>
      <c r="RBM58" s="38"/>
      <c r="RBN58" s="38"/>
      <c r="RBO58" s="38"/>
      <c r="RBP58" s="38"/>
      <c r="RBQ58" s="38"/>
      <c r="RBR58" s="38"/>
      <c r="RBS58" s="38"/>
      <c r="RBT58" s="38"/>
      <c r="RBU58" s="38"/>
      <c r="RBV58" s="38"/>
      <c r="RBW58" s="38"/>
      <c r="RBX58" s="38"/>
      <c r="RBY58" s="37"/>
      <c r="RBZ58" s="25"/>
      <c r="RCA58" s="35"/>
      <c r="RCB58" s="35"/>
      <c r="RCC58" s="35"/>
      <c r="RCD58" s="36"/>
      <c r="RCE58" s="36"/>
      <c r="RCF58" s="36"/>
      <c r="RCG58" s="36"/>
      <c r="RCH58" s="36"/>
      <c r="RCI58" s="36"/>
      <c r="RCJ58" s="37"/>
      <c r="RCK58" s="38"/>
      <c r="RCL58" s="38"/>
      <c r="RCM58" s="204"/>
      <c r="RCN58" s="37"/>
      <c r="RCO58" s="38"/>
      <c r="RCP58" s="37"/>
      <c r="RCQ58" s="37"/>
      <c r="RCR58" s="38"/>
      <c r="RCS58" s="38"/>
      <c r="RCT58" s="38"/>
      <c r="RCU58" s="38"/>
      <c r="RCV58" s="38"/>
      <c r="RCW58" s="38"/>
      <c r="RCX58" s="38"/>
      <c r="RCY58" s="38"/>
      <c r="RCZ58" s="38"/>
      <c r="RDA58" s="38"/>
      <c r="RDB58" s="38"/>
      <c r="RDC58" s="38"/>
      <c r="RDD58" s="37"/>
      <c r="RDE58" s="25"/>
      <c r="RDF58" s="35"/>
      <c r="RDG58" s="35"/>
      <c r="RDH58" s="35"/>
      <c r="RDI58" s="36"/>
      <c r="RDJ58" s="36"/>
      <c r="RDK58" s="36"/>
      <c r="RDL58" s="36"/>
      <c r="RDM58" s="36"/>
      <c r="RDN58" s="36"/>
      <c r="RDO58" s="37"/>
      <c r="RDP58" s="38"/>
      <c r="RDQ58" s="38"/>
      <c r="RDR58" s="204"/>
      <c r="RDS58" s="37"/>
      <c r="RDT58" s="38"/>
      <c r="RDU58" s="37"/>
      <c r="RDV58" s="37"/>
      <c r="RDW58" s="38"/>
      <c r="RDX58" s="38"/>
      <c r="RDY58" s="38"/>
      <c r="RDZ58" s="38"/>
      <c r="REA58" s="38"/>
      <c r="REB58" s="38"/>
      <c r="REC58" s="38"/>
      <c r="RED58" s="38"/>
      <c r="REE58" s="38"/>
      <c r="REF58" s="38"/>
      <c r="REG58" s="38"/>
      <c r="REH58" s="38"/>
      <c r="REI58" s="37"/>
      <c r="REJ58" s="25"/>
      <c r="REK58" s="35"/>
      <c r="REL58" s="35"/>
      <c r="REM58" s="35"/>
      <c r="REN58" s="36"/>
      <c r="REO58" s="36"/>
      <c r="REP58" s="36"/>
      <c r="REQ58" s="36"/>
      <c r="RER58" s="36"/>
      <c r="RES58" s="36"/>
      <c r="RET58" s="37"/>
      <c r="REU58" s="38"/>
      <c r="REV58" s="38"/>
      <c r="REW58" s="204"/>
      <c r="REX58" s="37"/>
      <c r="REY58" s="38"/>
      <c r="REZ58" s="37"/>
      <c r="RFA58" s="37"/>
      <c r="RFB58" s="38"/>
      <c r="RFC58" s="38"/>
      <c r="RFD58" s="38"/>
      <c r="RFE58" s="38"/>
      <c r="RFF58" s="38"/>
      <c r="RFG58" s="38"/>
      <c r="RFH58" s="38"/>
      <c r="RFI58" s="38"/>
      <c r="RFJ58" s="38"/>
      <c r="RFK58" s="38"/>
      <c r="RFL58" s="38"/>
      <c r="RFM58" s="38"/>
      <c r="RFN58" s="37"/>
      <c r="RFO58" s="25"/>
      <c r="RFP58" s="35"/>
      <c r="RFQ58" s="35"/>
      <c r="RFR58" s="35"/>
      <c r="RFS58" s="36"/>
      <c r="RFT58" s="36"/>
      <c r="RFU58" s="36"/>
      <c r="RFV58" s="36"/>
      <c r="RFW58" s="36"/>
      <c r="RFX58" s="36"/>
      <c r="RFY58" s="37"/>
      <c r="RFZ58" s="38"/>
      <c r="RGA58" s="38"/>
      <c r="RGB58" s="204"/>
      <c r="RGC58" s="37"/>
      <c r="RGD58" s="38"/>
      <c r="RGE58" s="37"/>
      <c r="RGF58" s="37"/>
      <c r="RGG58" s="38"/>
      <c r="RGH58" s="38"/>
      <c r="RGI58" s="38"/>
      <c r="RGJ58" s="38"/>
      <c r="RGK58" s="38"/>
      <c r="RGL58" s="38"/>
      <c r="RGM58" s="38"/>
      <c r="RGN58" s="38"/>
      <c r="RGO58" s="38"/>
      <c r="RGP58" s="38"/>
      <c r="RGQ58" s="38"/>
      <c r="RGR58" s="38"/>
      <c r="RGS58" s="37"/>
      <c r="RGT58" s="25"/>
      <c r="RGU58" s="35"/>
      <c r="RGV58" s="35"/>
      <c r="RGW58" s="35"/>
      <c r="RGX58" s="36"/>
      <c r="RGY58" s="36"/>
      <c r="RGZ58" s="36"/>
      <c r="RHA58" s="36"/>
      <c r="RHB58" s="36"/>
      <c r="RHC58" s="36"/>
      <c r="RHD58" s="37"/>
      <c r="RHE58" s="38"/>
      <c r="RHF58" s="38"/>
      <c r="RHG58" s="204"/>
      <c r="RHH58" s="37"/>
      <c r="RHI58" s="38"/>
      <c r="RHJ58" s="37"/>
      <c r="RHK58" s="37"/>
      <c r="RHL58" s="38"/>
      <c r="RHM58" s="38"/>
      <c r="RHN58" s="38"/>
      <c r="RHO58" s="38"/>
      <c r="RHP58" s="38"/>
      <c r="RHQ58" s="38"/>
      <c r="RHR58" s="38"/>
      <c r="RHS58" s="38"/>
      <c r="RHT58" s="38"/>
      <c r="RHU58" s="38"/>
      <c r="RHV58" s="38"/>
      <c r="RHW58" s="38"/>
      <c r="RHX58" s="37"/>
      <c r="RHY58" s="25"/>
      <c r="RHZ58" s="35"/>
      <c r="RIA58" s="35"/>
      <c r="RIB58" s="35"/>
      <c r="RIC58" s="36"/>
      <c r="RID58" s="36"/>
      <c r="RIE58" s="36"/>
      <c r="RIF58" s="36"/>
      <c r="RIG58" s="36"/>
      <c r="RIH58" s="36"/>
      <c r="RII58" s="37"/>
      <c r="RIJ58" s="38"/>
      <c r="RIK58" s="38"/>
      <c r="RIL58" s="204"/>
      <c r="RIM58" s="37"/>
      <c r="RIN58" s="38"/>
      <c r="RIO58" s="37"/>
      <c r="RIP58" s="37"/>
      <c r="RIQ58" s="38"/>
      <c r="RIR58" s="38"/>
      <c r="RIS58" s="38"/>
      <c r="RIT58" s="38"/>
      <c r="RIU58" s="38"/>
      <c r="RIV58" s="38"/>
      <c r="RIW58" s="38"/>
      <c r="RIX58" s="38"/>
      <c r="RIY58" s="38"/>
      <c r="RIZ58" s="38"/>
      <c r="RJA58" s="38"/>
      <c r="RJB58" s="38"/>
      <c r="RJC58" s="37"/>
      <c r="RJD58" s="25"/>
      <c r="RJE58" s="35"/>
      <c r="RJF58" s="35"/>
      <c r="RJG58" s="35"/>
      <c r="RJH58" s="36"/>
      <c r="RJI58" s="36"/>
      <c r="RJJ58" s="36"/>
      <c r="RJK58" s="36"/>
      <c r="RJL58" s="36"/>
      <c r="RJM58" s="36"/>
      <c r="RJN58" s="37"/>
      <c r="RJO58" s="38"/>
      <c r="RJP58" s="38"/>
      <c r="RJQ58" s="204"/>
      <c r="RJR58" s="37"/>
      <c r="RJS58" s="38"/>
      <c r="RJT58" s="37"/>
      <c r="RJU58" s="37"/>
      <c r="RJV58" s="38"/>
      <c r="RJW58" s="38"/>
      <c r="RJX58" s="38"/>
      <c r="RJY58" s="38"/>
      <c r="RJZ58" s="38"/>
      <c r="RKA58" s="38"/>
      <c r="RKB58" s="38"/>
      <c r="RKC58" s="38"/>
      <c r="RKD58" s="38"/>
      <c r="RKE58" s="38"/>
      <c r="RKF58" s="38"/>
      <c r="RKG58" s="38"/>
      <c r="RKH58" s="37"/>
      <c r="RKI58" s="25"/>
      <c r="RKJ58" s="35"/>
      <c r="RKK58" s="35"/>
      <c r="RKL58" s="35"/>
      <c r="RKM58" s="36"/>
      <c r="RKN58" s="36"/>
      <c r="RKO58" s="36"/>
      <c r="RKP58" s="36"/>
      <c r="RKQ58" s="36"/>
      <c r="RKR58" s="36"/>
      <c r="RKS58" s="37"/>
      <c r="RKT58" s="38"/>
      <c r="RKU58" s="38"/>
      <c r="RKV58" s="204"/>
      <c r="RKW58" s="37"/>
      <c r="RKX58" s="38"/>
      <c r="RKY58" s="37"/>
      <c r="RKZ58" s="37"/>
      <c r="RLA58" s="38"/>
      <c r="RLB58" s="38"/>
      <c r="RLC58" s="38"/>
      <c r="RLD58" s="38"/>
      <c r="RLE58" s="38"/>
      <c r="RLF58" s="38"/>
      <c r="RLG58" s="38"/>
      <c r="RLH58" s="38"/>
      <c r="RLI58" s="38"/>
      <c r="RLJ58" s="38"/>
      <c r="RLK58" s="38"/>
      <c r="RLL58" s="38"/>
      <c r="RLM58" s="37"/>
      <c r="RLN58" s="25"/>
      <c r="RLO58" s="35"/>
      <c r="RLP58" s="35"/>
      <c r="RLQ58" s="35"/>
      <c r="RLR58" s="36"/>
      <c r="RLS58" s="36"/>
      <c r="RLT58" s="36"/>
      <c r="RLU58" s="36"/>
      <c r="RLV58" s="36"/>
      <c r="RLW58" s="36"/>
      <c r="RLX58" s="37"/>
      <c r="RLY58" s="38"/>
      <c r="RLZ58" s="38"/>
      <c r="RMA58" s="204"/>
      <c r="RMB58" s="37"/>
      <c r="RMC58" s="38"/>
      <c r="RMD58" s="37"/>
      <c r="RME58" s="37"/>
      <c r="RMF58" s="38"/>
      <c r="RMG58" s="38"/>
      <c r="RMH58" s="38"/>
      <c r="RMI58" s="38"/>
      <c r="RMJ58" s="38"/>
      <c r="RMK58" s="38"/>
      <c r="RML58" s="38"/>
      <c r="RMM58" s="38"/>
      <c r="RMN58" s="38"/>
      <c r="RMO58" s="38"/>
      <c r="RMP58" s="38"/>
      <c r="RMQ58" s="38"/>
      <c r="RMR58" s="37"/>
      <c r="RMS58" s="25"/>
      <c r="RMT58" s="35"/>
      <c r="RMU58" s="35"/>
      <c r="RMV58" s="35"/>
      <c r="RMW58" s="36"/>
      <c r="RMX58" s="36"/>
      <c r="RMY58" s="36"/>
      <c r="RMZ58" s="36"/>
      <c r="RNA58" s="36"/>
      <c r="RNB58" s="36"/>
      <c r="RNC58" s="37"/>
      <c r="RND58" s="38"/>
      <c r="RNE58" s="38"/>
      <c r="RNF58" s="204"/>
      <c r="RNG58" s="37"/>
      <c r="RNH58" s="38"/>
      <c r="RNI58" s="37"/>
      <c r="RNJ58" s="37"/>
      <c r="RNK58" s="38"/>
      <c r="RNL58" s="38"/>
      <c r="RNM58" s="38"/>
      <c r="RNN58" s="38"/>
      <c r="RNO58" s="38"/>
      <c r="RNP58" s="38"/>
      <c r="RNQ58" s="38"/>
      <c r="RNR58" s="38"/>
      <c r="RNS58" s="38"/>
      <c r="RNT58" s="38"/>
      <c r="RNU58" s="38"/>
      <c r="RNV58" s="38"/>
      <c r="RNW58" s="37"/>
      <c r="RNX58" s="25"/>
      <c r="RNY58" s="35"/>
      <c r="RNZ58" s="35"/>
      <c r="ROA58" s="35"/>
      <c r="ROB58" s="36"/>
      <c r="ROC58" s="36"/>
      <c r="ROD58" s="36"/>
      <c r="ROE58" s="36"/>
      <c r="ROF58" s="36"/>
      <c r="ROG58" s="36"/>
      <c r="ROH58" s="37"/>
      <c r="ROI58" s="38"/>
      <c r="ROJ58" s="38"/>
      <c r="ROK58" s="204"/>
      <c r="ROL58" s="37"/>
      <c r="ROM58" s="38"/>
      <c r="RON58" s="37"/>
      <c r="ROO58" s="37"/>
      <c r="ROP58" s="38"/>
      <c r="ROQ58" s="38"/>
      <c r="ROR58" s="38"/>
      <c r="ROS58" s="38"/>
      <c r="ROT58" s="38"/>
      <c r="ROU58" s="38"/>
      <c r="ROV58" s="38"/>
      <c r="ROW58" s="38"/>
      <c r="ROX58" s="38"/>
      <c r="ROY58" s="38"/>
      <c r="ROZ58" s="38"/>
      <c r="RPA58" s="38"/>
      <c r="RPB58" s="37"/>
      <c r="RPC58" s="25"/>
      <c r="RPD58" s="35"/>
      <c r="RPE58" s="35"/>
      <c r="RPF58" s="35"/>
      <c r="RPG58" s="36"/>
      <c r="RPH58" s="36"/>
      <c r="RPI58" s="36"/>
      <c r="RPJ58" s="36"/>
      <c r="RPK58" s="36"/>
      <c r="RPL58" s="36"/>
      <c r="RPM58" s="37"/>
      <c r="RPN58" s="38"/>
      <c r="RPO58" s="38"/>
      <c r="RPP58" s="204"/>
      <c r="RPQ58" s="37"/>
      <c r="RPR58" s="38"/>
      <c r="RPS58" s="37"/>
      <c r="RPT58" s="37"/>
      <c r="RPU58" s="38"/>
      <c r="RPV58" s="38"/>
      <c r="RPW58" s="38"/>
      <c r="RPX58" s="38"/>
      <c r="RPY58" s="38"/>
      <c r="RPZ58" s="38"/>
      <c r="RQA58" s="38"/>
      <c r="RQB58" s="38"/>
      <c r="RQC58" s="38"/>
      <c r="RQD58" s="38"/>
      <c r="RQE58" s="38"/>
      <c r="RQF58" s="38"/>
      <c r="RQG58" s="37"/>
      <c r="RQH58" s="25"/>
      <c r="RQI58" s="35"/>
      <c r="RQJ58" s="35"/>
      <c r="RQK58" s="35"/>
      <c r="RQL58" s="36"/>
      <c r="RQM58" s="36"/>
      <c r="RQN58" s="36"/>
      <c r="RQO58" s="36"/>
      <c r="RQP58" s="36"/>
      <c r="RQQ58" s="36"/>
      <c r="RQR58" s="37"/>
      <c r="RQS58" s="38"/>
      <c r="RQT58" s="38"/>
      <c r="RQU58" s="204"/>
      <c r="RQV58" s="37"/>
      <c r="RQW58" s="38"/>
      <c r="RQX58" s="37"/>
      <c r="RQY58" s="37"/>
      <c r="RQZ58" s="38"/>
      <c r="RRA58" s="38"/>
      <c r="RRB58" s="38"/>
      <c r="RRC58" s="38"/>
      <c r="RRD58" s="38"/>
      <c r="RRE58" s="38"/>
      <c r="RRF58" s="38"/>
      <c r="RRG58" s="38"/>
      <c r="RRH58" s="38"/>
      <c r="RRI58" s="38"/>
      <c r="RRJ58" s="38"/>
      <c r="RRK58" s="38"/>
      <c r="RRL58" s="37"/>
      <c r="RRM58" s="25"/>
      <c r="RRN58" s="35"/>
      <c r="RRO58" s="35"/>
      <c r="RRP58" s="35"/>
      <c r="RRQ58" s="36"/>
      <c r="RRR58" s="36"/>
      <c r="RRS58" s="36"/>
      <c r="RRT58" s="36"/>
      <c r="RRU58" s="36"/>
      <c r="RRV58" s="36"/>
      <c r="RRW58" s="37"/>
      <c r="RRX58" s="38"/>
      <c r="RRY58" s="38"/>
      <c r="RRZ58" s="204"/>
      <c r="RSA58" s="37"/>
      <c r="RSB58" s="38"/>
      <c r="RSC58" s="37"/>
      <c r="RSD58" s="37"/>
      <c r="RSE58" s="38"/>
      <c r="RSF58" s="38"/>
      <c r="RSG58" s="38"/>
      <c r="RSH58" s="38"/>
      <c r="RSI58" s="38"/>
      <c r="RSJ58" s="38"/>
      <c r="RSK58" s="38"/>
      <c r="RSL58" s="38"/>
      <c r="RSM58" s="38"/>
      <c r="RSN58" s="38"/>
      <c r="RSO58" s="38"/>
      <c r="RSP58" s="38"/>
      <c r="RSQ58" s="37"/>
      <c r="RSR58" s="25"/>
      <c r="RSS58" s="35"/>
      <c r="RST58" s="35"/>
      <c r="RSU58" s="35"/>
      <c r="RSV58" s="36"/>
      <c r="RSW58" s="36"/>
      <c r="RSX58" s="36"/>
      <c r="RSY58" s="36"/>
      <c r="RSZ58" s="36"/>
      <c r="RTA58" s="36"/>
      <c r="RTB58" s="37"/>
      <c r="RTC58" s="38"/>
      <c r="RTD58" s="38"/>
      <c r="RTE58" s="204"/>
      <c r="RTF58" s="37"/>
      <c r="RTG58" s="38"/>
      <c r="RTH58" s="37"/>
      <c r="RTI58" s="37"/>
      <c r="RTJ58" s="38"/>
      <c r="RTK58" s="38"/>
      <c r="RTL58" s="38"/>
      <c r="RTM58" s="38"/>
      <c r="RTN58" s="38"/>
      <c r="RTO58" s="38"/>
      <c r="RTP58" s="38"/>
      <c r="RTQ58" s="38"/>
      <c r="RTR58" s="38"/>
      <c r="RTS58" s="38"/>
      <c r="RTT58" s="38"/>
      <c r="RTU58" s="38"/>
      <c r="RTV58" s="37"/>
      <c r="RTW58" s="25"/>
      <c r="RTX58" s="35"/>
      <c r="RTY58" s="35"/>
      <c r="RTZ58" s="35"/>
      <c r="RUA58" s="36"/>
      <c r="RUB58" s="36"/>
      <c r="RUC58" s="36"/>
      <c r="RUD58" s="36"/>
      <c r="RUE58" s="36"/>
      <c r="RUF58" s="36"/>
      <c r="RUG58" s="37"/>
      <c r="RUH58" s="38"/>
      <c r="RUI58" s="38"/>
      <c r="RUJ58" s="204"/>
      <c r="RUK58" s="37"/>
      <c r="RUL58" s="38"/>
      <c r="RUM58" s="37"/>
      <c r="RUN58" s="37"/>
      <c r="RUO58" s="38"/>
      <c r="RUP58" s="38"/>
      <c r="RUQ58" s="38"/>
      <c r="RUR58" s="38"/>
      <c r="RUS58" s="38"/>
      <c r="RUT58" s="38"/>
      <c r="RUU58" s="38"/>
      <c r="RUV58" s="38"/>
      <c r="RUW58" s="38"/>
      <c r="RUX58" s="38"/>
      <c r="RUY58" s="38"/>
      <c r="RUZ58" s="38"/>
      <c r="RVA58" s="37"/>
      <c r="RVB58" s="25"/>
      <c r="RVC58" s="35"/>
      <c r="RVD58" s="35"/>
      <c r="RVE58" s="35"/>
      <c r="RVF58" s="36"/>
      <c r="RVG58" s="36"/>
      <c r="RVH58" s="36"/>
      <c r="RVI58" s="36"/>
      <c r="RVJ58" s="36"/>
      <c r="RVK58" s="36"/>
      <c r="RVL58" s="37"/>
      <c r="RVM58" s="38"/>
      <c r="RVN58" s="38"/>
      <c r="RVO58" s="204"/>
      <c r="RVP58" s="37"/>
      <c r="RVQ58" s="38"/>
      <c r="RVR58" s="37"/>
      <c r="RVS58" s="37"/>
      <c r="RVT58" s="38"/>
      <c r="RVU58" s="38"/>
      <c r="RVV58" s="38"/>
      <c r="RVW58" s="38"/>
      <c r="RVX58" s="38"/>
      <c r="RVY58" s="38"/>
      <c r="RVZ58" s="38"/>
      <c r="RWA58" s="38"/>
      <c r="RWB58" s="38"/>
      <c r="RWC58" s="38"/>
      <c r="RWD58" s="38"/>
      <c r="RWE58" s="38"/>
      <c r="RWF58" s="37"/>
      <c r="RWG58" s="25"/>
      <c r="RWH58" s="35"/>
      <c r="RWI58" s="35"/>
      <c r="RWJ58" s="35"/>
      <c r="RWK58" s="36"/>
      <c r="RWL58" s="36"/>
      <c r="RWM58" s="36"/>
      <c r="RWN58" s="36"/>
      <c r="RWO58" s="36"/>
      <c r="RWP58" s="36"/>
      <c r="RWQ58" s="37"/>
      <c r="RWR58" s="38"/>
      <c r="RWS58" s="38"/>
      <c r="RWT58" s="204"/>
      <c r="RWU58" s="37"/>
      <c r="RWV58" s="38"/>
      <c r="RWW58" s="37"/>
      <c r="RWX58" s="37"/>
      <c r="RWY58" s="38"/>
      <c r="RWZ58" s="38"/>
      <c r="RXA58" s="38"/>
      <c r="RXB58" s="38"/>
      <c r="RXC58" s="38"/>
      <c r="RXD58" s="38"/>
      <c r="RXE58" s="38"/>
      <c r="RXF58" s="38"/>
      <c r="RXG58" s="38"/>
      <c r="RXH58" s="38"/>
      <c r="RXI58" s="38"/>
      <c r="RXJ58" s="38"/>
      <c r="RXK58" s="37"/>
      <c r="RXL58" s="25"/>
      <c r="RXM58" s="35"/>
      <c r="RXN58" s="35"/>
      <c r="RXO58" s="35"/>
      <c r="RXP58" s="36"/>
      <c r="RXQ58" s="36"/>
      <c r="RXR58" s="36"/>
      <c r="RXS58" s="36"/>
      <c r="RXT58" s="36"/>
      <c r="RXU58" s="36"/>
      <c r="RXV58" s="37"/>
      <c r="RXW58" s="38"/>
      <c r="RXX58" s="38"/>
      <c r="RXY58" s="204"/>
      <c r="RXZ58" s="37"/>
      <c r="RYA58" s="38"/>
      <c r="RYB58" s="37"/>
      <c r="RYC58" s="37"/>
      <c r="RYD58" s="38"/>
      <c r="RYE58" s="38"/>
      <c r="RYF58" s="38"/>
      <c r="RYG58" s="38"/>
      <c r="RYH58" s="38"/>
      <c r="RYI58" s="38"/>
      <c r="RYJ58" s="38"/>
      <c r="RYK58" s="38"/>
      <c r="RYL58" s="38"/>
      <c r="RYM58" s="38"/>
      <c r="RYN58" s="38"/>
      <c r="RYO58" s="38"/>
      <c r="RYP58" s="37"/>
      <c r="RYQ58" s="25"/>
      <c r="RYR58" s="35"/>
      <c r="RYS58" s="35"/>
      <c r="RYT58" s="35"/>
      <c r="RYU58" s="36"/>
      <c r="RYV58" s="36"/>
      <c r="RYW58" s="36"/>
      <c r="RYX58" s="36"/>
      <c r="RYY58" s="36"/>
      <c r="RYZ58" s="36"/>
      <c r="RZA58" s="37"/>
      <c r="RZB58" s="38"/>
      <c r="RZC58" s="38"/>
      <c r="RZD58" s="204"/>
      <c r="RZE58" s="37"/>
      <c r="RZF58" s="38"/>
      <c r="RZG58" s="37"/>
      <c r="RZH58" s="37"/>
      <c r="RZI58" s="38"/>
      <c r="RZJ58" s="38"/>
      <c r="RZK58" s="38"/>
      <c r="RZL58" s="38"/>
      <c r="RZM58" s="38"/>
      <c r="RZN58" s="38"/>
      <c r="RZO58" s="38"/>
      <c r="RZP58" s="38"/>
      <c r="RZQ58" s="38"/>
      <c r="RZR58" s="38"/>
      <c r="RZS58" s="38"/>
      <c r="RZT58" s="38"/>
      <c r="RZU58" s="37"/>
      <c r="RZV58" s="25"/>
      <c r="RZW58" s="35"/>
      <c r="RZX58" s="35"/>
      <c r="RZY58" s="35"/>
      <c r="RZZ58" s="36"/>
      <c r="SAA58" s="36"/>
      <c r="SAB58" s="36"/>
      <c r="SAC58" s="36"/>
      <c r="SAD58" s="36"/>
      <c r="SAE58" s="36"/>
      <c r="SAF58" s="37"/>
      <c r="SAG58" s="38"/>
      <c r="SAH58" s="38"/>
      <c r="SAI58" s="204"/>
      <c r="SAJ58" s="37"/>
      <c r="SAK58" s="38"/>
      <c r="SAL58" s="37"/>
      <c r="SAM58" s="37"/>
      <c r="SAN58" s="38"/>
      <c r="SAO58" s="38"/>
      <c r="SAP58" s="38"/>
      <c r="SAQ58" s="38"/>
      <c r="SAR58" s="38"/>
      <c r="SAS58" s="38"/>
      <c r="SAT58" s="38"/>
      <c r="SAU58" s="38"/>
      <c r="SAV58" s="38"/>
      <c r="SAW58" s="38"/>
      <c r="SAX58" s="38"/>
      <c r="SAY58" s="38"/>
      <c r="SAZ58" s="37"/>
      <c r="SBA58" s="25"/>
      <c r="SBB58" s="35"/>
      <c r="SBC58" s="35"/>
      <c r="SBD58" s="35"/>
      <c r="SBE58" s="36"/>
      <c r="SBF58" s="36"/>
      <c r="SBG58" s="36"/>
      <c r="SBH58" s="36"/>
      <c r="SBI58" s="36"/>
      <c r="SBJ58" s="36"/>
      <c r="SBK58" s="37"/>
      <c r="SBL58" s="38"/>
      <c r="SBM58" s="38"/>
      <c r="SBN58" s="204"/>
      <c r="SBO58" s="37"/>
      <c r="SBP58" s="38"/>
      <c r="SBQ58" s="37"/>
      <c r="SBR58" s="37"/>
      <c r="SBS58" s="38"/>
      <c r="SBT58" s="38"/>
      <c r="SBU58" s="38"/>
      <c r="SBV58" s="38"/>
      <c r="SBW58" s="38"/>
      <c r="SBX58" s="38"/>
      <c r="SBY58" s="38"/>
      <c r="SBZ58" s="38"/>
      <c r="SCA58" s="38"/>
      <c r="SCB58" s="38"/>
      <c r="SCC58" s="38"/>
      <c r="SCD58" s="38"/>
      <c r="SCE58" s="37"/>
      <c r="SCF58" s="25"/>
      <c r="SCG58" s="35"/>
      <c r="SCH58" s="35"/>
      <c r="SCI58" s="35"/>
      <c r="SCJ58" s="36"/>
      <c r="SCK58" s="36"/>
      <c r="SCL58" s="36"/>
      <c r="SCM58" s="36"/>
      <c r="SCN58" s="36"/>
      <c r="SCO58" s="36"/>
      <c r="SCP58" s="37"/>
      <c r="SCQ58" s="38"/>
      <c r="SCR58" s="38"/>
      <c r="SCS58" s="204"/>
      <c r="SCT58" s="37"/>
      <c r="SCU58" s="38"/>
      <c r="SCV58" s="37"/>
      <c r="SCW58" s="37"/>
      <c r="SCX58" s="38"/>
      <c r="SCY58" s="38"/>
      <c r="SCZ58" s="38"/>
      <c r="SDA58" s="38"/>
      <c r="SDB58" s="38"/>
      <c r="SDC58" s="38"/>
      <c r="SDD58" s="38"/>
      <c r="SDE58" s="38"/>
      <c r="SDF58" s="38"/>
      <c r="SDG58" s="38"/>
      <c r="SDH58" s="38"/>
      <c r="SDI58" s="38"/>
      <c r="SDJ58" s="37"/>
      <c r="SDK58" s="25"/>
      <c r="SDL58" s="35"/>
      <c r="SDM58" s="35"/>
      <c r="SDN58" s="35"/>
      <c r="SDO58" s="36"/>
      <c r="SDP58" s="36"/>
      <c r="SDQ58" s="36"/>
      <c r="SDR58" s="36"/>
      <c r="SDS58" s="36"/>
      <c r="SDT58" s="36"/>
      <c r="SDU58" s="37"/>
      <c r="SDV58" s="38"/>
      <c r="SDW58" s="38"/>
      <c r="SDX58" s="204"/>
      <c r="SDY58" s="37"/>
      <c r="SDZ58" s="38"/>
      <c r="SEA58" s="37"/>
      <c r="SEB58" s="37"/>
      <c r="SEC58" s="38"/>
      <c r="SED58" s="38"/>
      <c r="SEE58" s="38"/>
      <c r="SEF58" s="38"/>
      <c r="SEG58" s="38"/>
      <c r="SEH58" s="38"/>
      <c r="SEI58" s="38"/>
      <c r="SEJ58" s="38"/>
      <c r="SEK58" s="38"/>
      <c r="SEL58" s="38"/>
      <c r="SEM58" s="38"/>
      <c r="SEN58" s="38"/>
      <c r="SEO58" s="37"/>
      <c r="SEP58" s="25"/>
      <c r="SEQ58" s="35"/>
      <c r="SER58" s="35"/>
      <c r="SES58" s="35"/>
      <c r="SET58" s="36"/>
      <c r="SEU58" s="36"/>
      <c r="SEV58" s="36"/>
      <c r="SEW58" s="36"/>
      <c r="SEX58" s="36"/>
      <c r="SEY58" s="36"/>
      <c r="SEZ58" s="37"/>
      <c r="SFA58" s="38"/>
      <c r="SFB58" s="38"/>
      <c r="SFC58" s="204"/>
      <c r="SFD58" s="37"/>
      <c r="SFE58" s="38"/>
      <c r="SFF58" s="37"/>
      <c r="SFG58" s="37"/>
      <c r="SFH58" s="38"/>
      <c r="SFI58" s="38"/>
      <c r="SFJ58" s="38"/>
      <c r="SFK58" s="38"/>
      <c r="SFL58" s="38"/>
      <c r="SFM58" s="38"/>
      <c r="SFN58" s="38"/>
      <c r="SFO58" s="38"/>
      <c r="SFP58" s="38"/>
      <c r="SFQ58" s="38"/>
      <c r="SFR58" s="38"/>
      <c r="SFS58" s="38"/>
      <c r="SFT58" s="37"/>
      <c r="SFU58" s="25"/>
      <c r="SFV58" s="35"/>
      <c r="SFW58" s="35"/>
      <c r="SFX58" s="35"/>
      <c r="SFY58" s="36"/>
      <c r="SFZ58" s="36"/>
      <c r="SGA58" s="36"/>
      <c r="SGB58" s="36"/>
      <c r="SGC58" s="36"/>
      <c r="SGD58" s="36"/>
      <c r="SGE58" s="37"/>
      <c r="SGF58" s="38"/>
      <c r="SGG58" s="38"/>
      <c r="SGH58" s="204"/>
      <c r="SGI58" s="37"/>
      <c r="SGJ58" s="38"/>
      <c r="SGK58" s="37"/>
      <c r="SGL58" s="37"/>
      <c r="SGM58" s="38"/>
      <c r="SGN58" s="38"/>
      <c r="SGO58" s="38"/>
      <c r="SGP58" s="38"/>
      <c r="SGQ58" s="38"/>
      <c r="SGR58" s="38"/>
      <c r="SGS58" s="38"/>
      <c r="SGT58" s="38"/>
      <c r="SGU58" s="38"/>
      <c r="SGV58" s="38"/>
      <c r="SGW58" s="38"/>
      <c r="SGX58" s="38"/>
      <c r="SGY58" s="37"/>
      <c r="SGZ58" s="25"/>
      <c r="SHA58" s="35"/>
      <c r="SHB58" s="35"/>
      <c r="SHC58" s="35"/>
      <c r="SHD58" s="36"/>
      <c r="SHE58" s="36"/>
      <c r="SHF58" s="36"/>
      <c r="SHG58" s="36"/>
      <c r="SHH58" s="36"/>
      <c r="SHI58" s="36"/>
      <c r="SHJ58" s="37"/>
      <c r="SHK58" s="38"/>
      <c r="SHL58" s="38"/>
      <c r="SHM58" s="204"/>
      <c r="SHN58" s="37"/>
      <c r="SHO58" s="38"/>
      <c r="SHP58" s="37"/>
      <c r="SHQ58" s="37"/>
      <c r="SHR58" s="38"/>
      <c r="SHS58" s="38"/>
      <c r="SHT58" s="38"/>
      <c r="SHU58" s="38"/>
      <c r="SHV58" s="38"/>
      <c r="SHW58" s="38"/>
      <c r="SHX58" s="38"/>
      <c r="SHY58" s="38"/>
      <c r="SHZ58" s="38"/>
      <c r="SIA58" s="38"/>
      <c r="SIB58" s="38"/>
      <c r="SIC58" s="38"/>
      <c r="SID58" s="37"/>
      <c r="SIE58" s="25"/>
      <c r="SIF58" s="35"/>
      <c r="SIG58" s="35"/>
      <c r="SIH58" s="35"/>
      <c r="SII58" s="36"/>
      <c r="SIJ58" s="36"/>
      <c r="SIK58" s="36"/>
      <c r="SIL58" s="36"/>
      <c r="SIM58" s="36"/>
      <c r="SIN58" s="36"/>
      <c r="SIO58" s="37"/>
      <c r="SIP58" s="38"/>
      <c r="SIQ58" s="38"/>
      <c r="SIR58" s="204"/>
      <c r="SIS58" s="37"/>
      <c r="SIT58" s="38"/>
      <c r="SIU58" s="37"/>
      <c r="SIV58" s="37"/>
      <c r="SIW58" s="38"/>
      <c r="SIX58" s="38"/>
      <c r="SIY58" s="38"/>
      <c r="SIZ58" s="38"/>
      <c r="SJA58" s="38"/>
      <c r="SJB58" s="38"/>
      <c r="SJC58" s="38"/>
      <c r="SJD58" s="38"/>
      <c r="SJE58" s="38"/>
      <c r="SJF58" s="38"/>
      <c r="SJG58" s="38"/>
      <c r="SJH58" s="38"/>
      <c r="SJI58" s="37"/>
      <c r="SJJ58" s="25"/>
      <c r="SJK58" s="35"/>
      <c r="SJL58" s="35"/>
      <c r="SJM58" s="35"/>
      <c r="SJN58" s="36"/>
      <c r="SJO58" s="36"/>
      <c r="SJP58" s="36"/>
      <c r="SJQ58" s="36"/>
      <c r="SJR58" s="36"/>
      <c r="SJS58" s="36"/>
      <c r="SJT58" s="37"/>
      <c r="SJU58" s="38"/>
      <c r="SJV58" s="38"/>
      <c r="SJW58" s="204"/>
      <c r="SJX58" s="37"/>
      <c r="SJY58" s="38"/>
      <c r="SJZ58" s="37"/>
      <c r="SKA58" s="37"/>
      <c r="SKB58" s="38"/>
      <c r="SKC58" s="38"/>
      <c r="SKD58" s="38"/>
      <c r="SKE58" s="38"/>
      <c r="SKF58" s="38"/>
      <c r="SKG58" s="38"/>
      <c r="SKH58" s="38"/>
      <c r="SKI58" s="38"/>
      <c r="SKJ58" s="38"/>
      <c r="SKK58" s="38"/>
      <c r="SKL58" s="38"/>
      <c r="SKM58" s="38"/>
      <c r="SKN58" s="37"/>
      <c r="SKO58" s="25"/>
      <c r="SKP58" s="35"/>
      <c r="SKQ58" s="35"/>
      <c r="SKR58" s="35"/>
      <c r="SKS58" s="36"/>
      <c r="SKT58" s="36"/>
      <c r="SKU58" s="36"/>
      <c r="SKV58" s="36"/>
      <c r="SKW58" s="36"/>
      <c r="SKX58" s="36"/>
      <c r="SKY58" s="37"/>
      <c r="SKZ58" s="38"/>
      <c r="SLA58" s="38"/>
      <c r="SLB58" s="204"/>
      <c r="SLC58" s="37"/>
      <c r="SLD58" s="38"/>
      <c r="SLE58" s="37"/>
      <c r="SLF58" s="37"/>
      <c r="SLG58" s="38"/>
      <c r="SLH58" s="38"/>
      <c r="SLI58" s="38"/>
      <c r="SLJ58" s="38"/>
      <c r="SLK58" s="38"/>
      <c r="SLL58" s="38"/>
      <c r="SLM58" s="38"/>
      <c r="SLN58" s="38"/>
      <c r="SLO58" s="38"/>
      <c r="SLP58" s="38"/>
      <c r="SLQ58" s="38"/>
      <c r="SLR58" s="38"/>
      <c r="SLS58" s="37"/>
      <c r="SLT58" s="25"/>
      <c r="SLU58" s="35"/>
      <c r="SLV58" s="35"/>
      <c r="SLW58" s="35"/>
      <c r="SLX58" s="36"/>
      <c r="SLY58" s="36"/>
      <c r="SLZ58" s="36"/>
      <c r="SMA58" s="36"/>
      <c r="SMB58" s="36"/>
      <c r="SMC58" s="36"/>
      <c r="SMD58" s="37"/>
      <c r="SME58" s="38"/>
      <c r="SMF58" s="38"/>
      <c r="SMG58" s="204"/>
      <c r="SMH58" s="37"/>
      <c r="SMI58" s="38"/>
      <c r="SMJ58" s="37"/>
      <c r="SMK58" s="37"/>
      <c r="SML58" s="38"/>
      <c r="SMM58" s="38"/>
      <c r="SMN58" s="38"/>
      <c r="SMO58" s="38"/>
      <c r="SMP58" s="38"/>
      <c r="SMQ58" s="38"/>
      <c r="SMR58" s="38"/>
      <c r="SMS58" s="38"/>
      <c r="SMT58" s="38"/>
      <c r="SMU58" s="38"/>
      <c r="SMV58" s="38"/>
      <c r="SMW58" s="38"/>
      <c r="SMX58" s="37"/>
      <c r="SMY58" s="25"/>
      <c r="SMZ58" s="35"/>
      <c r="SNA58" s="35"/>
      <c r="SNB58" s="35"/>
      <c r="SNC58" s="36"/>
      <c r="SND58" s="36"/>
      <c r="SNE58" s="36"/>
      <c r="SNF58" s="36"/>
      <c r="SNG58" s="36"/>
      <c r="SNH58" s="36"/>
      <c r="SNI58" s="37"/>
      <c r="SNJ58" s="38"/>
      <c r="SNK58" s="38"/>
      <c r="SNL58" s="204"/>
      <c r="SNM58" s="37"/>
      <c r="SNN58" s="38"/>
      <c r="SNO58" s="37"/>
      <c r="SNP58" s="37"/>
      <c r="SNQ58" s="38"/>
      <c r="SNR58" s="38"/>
      <c r="SNS58" s="38"/>
      <c r="SNT58" s="38"/>
      <c r="SNU58" s="38"/>
      <c r="SNV58" s="38"/>
      <c r="SNW58" s="38"/>
      <c r="SNX58" s="38"/>
      <c r="SNY58" s="38"/>
      <c r="SNZ58" s="38"/>
      <c r="SOA58" s="38"/>
      <c r="SOB58" s="38"/>
      <c r="SOC58" s="37"/>
      <c r="SOD58" s="25"/>
      <c r="SOE58" s="35"/>
      <c r="SOF58" s="35"/>
      <c r="SOG58" s="35"/>
      <c r="SOH58" s="36"/>
      <c r="SOI58" s="36"/>
      <c r="SOJ58" s="36"/>
      <c r="SOK58" s="36"/>
      <c r="SOL58" s="36"/>
      <c r="SOM58" s="36"/>
      <c r="SON58" s="37"/>
      <c r="SOO58" s="38"/>
      <c r="SOP58" s="38"/>
      <c r="SOQ58" s="204"/>
      <c r="SOR58" s="37"/>
      <c r="SOS58" s="38"/>
      <c r="SOT58" s="37"/>
      <c r="SOU58" s="37"/>
      <c r="SOV58" s="38"/>
      <c r="SOW58" s="38"/>
      <c r="SOX58" s="38"/>
      <c r="SOY58" s="38"/>
      <c r="SOZ58" s="38"/>
      <c r="SPA58" s="38"/>
      <c r="SPB58" s="38"/>
      <c r="SPC58" s="38"/>
      <c r="SPD58" s="38"/>
      <c r="SPE58" s="38"/>
      <c r="SPF58" s="38"/>
      <c r="SPG58" s="38"/>
      <c r="SPH58" s="37"/>
      <c r="SPI58" s="25"/>
      <c r="SPJ58" s="35"/>
      <c r="SPK58" s="35"/>
      <c r="SPL58" s="35"/>
      <c r="SPM58" s="36"/>
      <c r="SPN58" s="36"/>
      <c r="SPO58" s="36"/>
      <c r="SPP58" s="36"/>
      <c r="SPQ58" s="36"/>
      <c r="SPR58" s="36"/>
      <c r="SPS58" s="37"/>
      <c r="SPT58" s="38"/>
      <c r="SPU58" s="38"/>
      <c r="SPV58" s="204"/>
      <c r="SPW58" s="37"/>
      <c r="SPX58" s="38"/>
      <c r="SPY58" s="37"/>
      <c r="SPZ58" s="37"/>
      <c r="SQA58" s="38"/>
      <c r="SQB58" s="38"/>
      <c r="SQC58" s="38"/>
      <c r="SQD58" s="38"/>
      <c r="SQE58" s="38"/>
      <c r="SQF58" s="38"/>
      <c r="SQG58" s="38"/>
      <c r="SQH58" s="38"/>
      <c r="SQI58" s="38"/>
      <c r="SQJ58" s="38"/>
      <c r="SQK58" s="38"/>
      <c r="SQL58" s="38"/>
      <c r="SQM58" s="37"/>
      <c r="SQN58" s="25"/>
      <c r="SQO58" s="35"/>
      <c r="SQP58" s="35"/>
      <c r="SQQ58" s="35"/>
      <c r="SQR58" s="36"/>
      <c r="SQS58" s="36"/>
      <c r="SQT58" s="36"/>
      <c r="SQU58" s="36"/>
      <c r="SQV58" s="36"/>
      <c r="SQW58" s="36"/>
      <c r="SQX58" s="37"/>
      <c r="SQY58" s="38"/>
      <c r="SQZ58" s="38"/>
      <c r="SRA58" s="204"/>
      <c r="SRB58" s="37"/>
      <c r="SRC58" s="38"/>
      <c r="SRD58" s="37"/>
      <c r="SRE58" s="37"/>
      <c r="SRF58" s="38"/>
      <c r="SRG58" s="38"/>
      <c r="SRH58" s="38"/>
      <c r="SRI58" s="38"/>
      <c r="SRJ58" s="38"/>
      <c r="SRK58" s="38"/>
      <c r="SRL58" s="38"/>
      <c r="SRM58" s="38"/>
      <c r="SRN58" s="38"/>
      <c r="SRO58" s="38"/>
      <c r="SRP58" s="38"/>
      <c r="SRQ58" s="38"/>
      <c r="SRR58" s="37"/>
      <c r="SRS58" s="25"/>
      <c r="SRT58" s="35"/>
      <c r="SRU58" s="35"/>
      <c r="SRV58" s="35"/>
      <c r="SRW58" s="36"/>
      <c r="SRX58" s="36"/>
      <c r="SRY58" s="36"/>
      <c r="SRZ58" s="36"/>
      <c r="SSA58" s="36"/>
      <c r="SSB58" s="36"/>
      <c r="SSC58" s="37"/>
      <c r="SSD58" s="38"/>
      <c r="SSE58" s="38"/>
      <c r="SSF58" s="204"/>
      <c r="SSG58" s="37"/>
      <c r="SSH58" s="38"/>
      <c r="SSI58" s="37"/>
      <c r="SSJ58" s="37"/>
      <c r="SSK58" s="38"/>
      <c r="SSL58" s="38"/>
      <c r="SSM58" s="38"/>
      <c r="SSN58" s="38"/>
      <c r="SSO58" s="38"/>
      <c r="SSP58" s="38"/>
      <c r="SSQ58" s="38"/>
      <c r="SSR58" s="38"/>
      <c r="SSS58" s="38"/>
      <c r="SST58" s="38"/>
      <c r="SSU58" s="38"/>
      <c r="SSV58" s="38"/>
      <c r="SSW58" s="37"/>
      <c r="SSX58" s="25"/>
      <c r="SSY58" s="35"/>
      <c r="SSZ58" s="35"/>
      <c r="STA58" s="35"/>
      <c r="STB58" s="36"/>
      <c r="STC58" s="36"/>
      <c r="STD58" s="36"/>
      <c r="STE58" s="36"/>
      <c r="STF58" s="36"/>
      <c r="STG58" s="36"/>
      <c r="STH58" s="37"/>
      <c r="STI58" s="38"/>
      <c r="STJ58" s="38"/>
      <c r="STK58" s="204"/>
      <c r="STL58" s="37"/>
      <c r="STM58" s="38"/>
      <c r="STN58" s="37"/>
      <c r="STO58" s="37"/>
      <c r="STP58" s="38"/>
      <c r="STQ58" s="38"/>
      <c r="STR58" s="38"/>
      <c r="STS58" s="38"/>
      <c r="STT58" s="38"/>
      <c r="STU58" s="38"/>
      <c r="STV58" s="38"/>
      <c r="STW58" s="38"/>
      <c r="STX58" s="38"/>
      <c r="STY58" s="38"/>
      <c r="STZ58" s="38"/>
      <c r="SUA58" s="38"/>
      <c r="SUB58" s="37"/>
      <c r="SUC58" s="25"/>
      <c r="SUD58" s="35"/>
      <c r="SUE58" s="35"/>
      <c r="SUF58" s="35"/>
      <c r="SUG58" s="36"/>
      <c r="SUH58" s="36"/>
      <c r="SUI58" s="36"/>
      <c r="SUJ58" s="36"/>
      <c r="SUK58" s="36"/>
      <c r="SUL58" s="36"/>
      <c r="SUM58" s="37"/>
      <c r="SUN58" s="38"/>
      <c r="SUO58" s="38"/>
      <c r="SUP58" s="204"/>
      <c r="SUQ58" s="37"/>
      <c r="SUR58" s="38"/>
      <c r="SUS58" s="37"/>
      <c r="SUT58" s="37"/>
      <c r="SUU58" s="38"/>
      <c r="SUV58" s="38"/>
      <c r="SUW58" s="38"/>
      <c r="SUX58" s="38"/>
      <c r="SUY58" s="38"/>
      <c r="SUZ58" s="38"/>
      <c r="SVA58" s="38"/>
      <c r="SVB58" s="38"/>
      <c r="SVC58" s="38"/>
      <c r="SVD58" s="38"/>
      <c r="SVE58" s="38"/>
      <c r="SVF58" s="38"/>
      <c r="SVG58" s="37"/>
      <c r="SVH58" s="25"/>
      <c r="SVI58" s="35"/>
      <c r="SVJ58" s="35"/>
      <c r="SVK58" s="35"/>
      <c r="SVL58" s="36"/>
      <c r="SVM58" s="36"/>
      <c r="SVN58" s="36"/>
      <c r="SVO58" s="36"/>
      <c r="SVP58" s="36"/>
      <c r="SVQ58" s="36"/>
      <c r="SVR58" s="37"/>
      <c r="SVS58" s="38"/>
      <c r="SVT58" s="38"/>
      <c r="SVU58" s="204"/>
      <c r="SVV58" s="37"/>
      <c r="SVW58" s="38"/>
      <c r="SVX58" s="37"/>
      <c r="SVY58" s="37"/>
      <c r="SVZ58" s="38"/>
      <c r="SWA58" s="38"/>
      <c r="SWB58" s="38"/>
      <c r="SWC58" s="38"/>
      <c r="SWD58" s="38"/>
      <c r="SWE58" s="38"/>
      <c r="SWF58" s="38"/>
      <c r="SWG58" s="38"/>
      <c r="SWH58" s="38"/>
      <c r="SWI58" s="38"/>
      <c r="SWJ58" s="38"/>
      <c r="SWK58" s="38"/>
      <c r="SWL58" s="37"/>
      <c r="SWM58" s="25"/>
      <c r="SWN58" s="35"/>
      <c r="SWO58" s="35"/>
      <c r="SWP58" s="35"/>
      <c r="SWQ58" s="36"/>
      <c r="SWR58" s="36"/>
      <c r="SWS58" s="36"/>
      <c r="SWT58" s="36"/>
      <c r="SWU58" s="36"/>
      <c r="SWV58" s="36"/>
      <c r="SWW58" s="37"/>
      <c r="SWX58" s="38"/>
      <c r="SWY58" s="38"/>
      <c r="SWZ58" s="204"/>
      <c r="SXA58" s="37"/>
      <c r="SXB58" s="38"/>
      <c r="SXC58" s="37"/>
      <c r="SXD58" s="37"/>
      <c r="SXE58" s="38"/>
      <c r="SXF58" s="38"/>
      <c r="SXG58" s="38"/>
      <c r="SXH58" s="38"/>
      <c r="SXI58" s="38"/>
      <c r="SXJ58" s="38"/>
      <c r="SXK58" s="38"/>
      <c r="SXL58" s="38"/>
      <c r="SXM58" s="38"/>
      <c r="SXN58" s="38"/>
      <c r="SXO58" s="38"/>
      <c r="SXP58" s="38"/>
      <c r="SXQ58" s="37"/>
      <c r="SXR58" s="25"/>
      <c r="SXS58" s="35"/>
      <c r="SXT58" s="35"/>
      <c r="SXU58" s="35"/>
      <c r="SXV58" s="36"/>
      <c r="SXW58" s="36"/>
      <c r="SXX58" s="36"/>
      <c r="SXY58" s="36"/>
      <c r="SXZ58" s="36"/>
      <c r="SYA58" s="36"/>
      <c r="SYB58" s="37"/>
      <c r="SYC58" s="38"/>
      <c r="SYD58" s="38"/>
      <c r="SYE58" s="204"/>
      <c r="SYF58" s="37"/>
      <c r="SYG58" s="38"/>
      <c r="SYH58" s="37"/>
      <c r="SYI58" s="37"/>
      <c r="SYJ58" s="38"/>
      <c r="SYK58" s="38"/>
      <c r="SYL58" s="38"/>
      <c r="SYM58" s="38"/>
      <c r="SYN58" s="38"/>
      <c r="SYO58" s="38"/>
      <c r="SYP58" s="38"/>
      <c r="SYQ58" s="38"/>
      <c r="SYR58" s="38"/>
      <c r="SYS58" s="38"/>
      <c r="SYT58" s="38"/>
      <c r="SYU58" s="38"/>
      <c r="SYV58" s="37"/>
      <c r="SYW58" s="25"/>
      <c r="SYX58" s="35"/>
      <c r="SYY58" s="35"/>
      <c r="SYZ58" s="35"/>
      <c r="SZA58" s="36"/>
      <c r="SZB58" s="36"/>
      <c r="SZC58" s="36"/>
      <c r="SZD58" s="36"/>
      <c r="SZE58" s="36"/>
      <c r="SZF58" s="36"/>
      <c r="SZG58" s="37"/>
      <c r="SZH58" s="38"/>
      <c r="SZI58" s="38"/>
      <c r="SZJ58" s="204"/>
      <c r="SZK58" s="37"/>
      <c r="SZL58" s="38"/>
      <c r="SZM58" s="37"/>
      <c r="SZN58" s="37"/>
      <c r="SZO58" s="38"/>
      <c r="SZP58" s="38"/>
      <c r="SZQ58" s="38"/>
      <c r="SZR58" s="38"/>
      <c r="SZS58" s="38"/>
      <c r="SZT58" s="38"/>
      <c r="SZU58" s="38"/>
      <c r="SZV58" s="38"/>
      <c r="SZW58" s="38"/>
      <c r="SZX58" s="38"/>
      <c r="SZY58" s="38"/>
      <c r="SZZ58" s="38"/>
      <c r="TAA58" s="37"/>
      <c r="TAB58" s="25"/>
      <c r="TAC58" s="35"/>
      <c r="TAD58" s="35"/>
      <c r="TAE58" s="35"/>
      <c r="TAF58" s="36"/>
      <c r="TAG58" s="36"/>
      <c r="TAH58" s="36"/>
      <c r="TAI58" s="36"/>
      <c r="TAJ58" s="36"/>
      <c r="TAK58" s="36"/>
      <c r="TAL58" s="37"/>
      <c r="TAM58" s="38"/>
      <c r="TAN58" s="38"/>
      <c r="TAO58" s="204"/>
      <c r="TAP58" s="37"/>
      <c r="TAQ58" s="38"/>
      <c r="TAR58" s="37"/>
      <c r="TAS58" s="37"/>
      <c r="TAT58" s="38"/>
      <c r="TAU58" s="38"/>
      <c r="TAV58" s="38"/>
      <c r="TAW58" s="38"/>
      <c r="TAX58" s="38"/>
      <c r="TAY58" s="38"/>
      <c r="TAZ58" s="38"/>
      <c r="TBA58" s="38"/>
      <c r="TBB58" s="38"/>
      <c r="TBC58" s="38"/>
      <c r="TBD58" s="38"/>
      <c r="TBE58" s="38"/>
      <c r="TBF58" s="37"/>
      <c r="TBG58" s="25"/>
      <c r="TBH58" s="35"/>
      <c r="TBI58" s="35"/>
      <c r="TBJ58" s="35"/>
      <c r="TBK58" s="36"/>
      <c r="TBL58" s="36"/>
      <c r="TBM58" s="36"/>
      <c r="TBN58" s="36"/>
      <c r="TBO58" s="36"/>
      <c r="TBP58" s="36"/>
      <c r="TBQ58" s="37"/>
      <c r="TBR58" s="38"/>
      <c r="TBS58" s="38"/>
      <c r="TBT58" s="204"/>
      <c r="TBU58" s="37"/>
      <c r="TBV58" s="38"/>
      <c r="TBW58" s="37"/>
      <c r="TBX58" s="37"/>
      <c r="TBY58" s="38"/>
      <c r="TBZ58" s="38"/>
      <c r="TCA58" s="38"/>
      <c r="TCB58" s="38"/>
      <c r="TCC58" s="38"/>
      <c r="TCD58" s="38"/>
      <c r="TCE58" s="38"/>
      <c r="TCF58" s="38"/>
      <c r="TCG58" s="38"/>
      <c r="TCH58" s="38"/>
      <c r="TCI58" s="38"/>
      <c r="TCJ58" s="38"/>
      <c r="TCK58" s="37"/>
      <c r="TCL58" s="25"/>
      <c r="TCM58" s="35"/>
      <c r="TCN58" s="35"/>
      <c r="TCO58" s="35"/>
      <c r="TCP58" s="36"/>
      <c r="TCQ58" s="36"/>
      <c r="TCR58" s="36"/>
      <c r="TCS58" s="36"/>
      <c r="TCT58" s="36"/>
      <c r="TCU58" s="36"/>
      <c r="TCV58" s="37"/>
      <c r="TCW58" s="38"/>
      <c r="TCX58" s="38"/>
      <c r="TCY58" s="204"/>
      <c r="TCZ58" s="37"/>
      <c r="TDA58" s="38"/>
      <c r="TDB58" s="37"/>
      <c r="TDC58" s="37"/>
      <c r="TDD58" s="38"/>
      <c r="TDE58" s="38"/>
      <c r="TDF58" s="38"/>
      <c r="TDG58" s="38"/>
      <c r="TDH58" s="38"/>
      <c r="TDI58" s="38"/>
      <c r="TDJ58" s="38"/>
      <c r="TDK58" s="38"/>
      <c r="TDL58" s="38"/>
      <c r="TDM58" s="38"/>
      <c r="TDN58" s="38"/>
      <c r="TDO58" s="38"/>
      <c r="TDP58" s="37"/>
      <c r="TDQ58" s="25"/>
      <c r="TDR58" s="35"/>
      <c r="TDS58" s="35"/>
      <c r="TDT58" s="35"/>
      <c r="TDU58" s="36"/>
      <c r="TDV58" s="36"/>
      <c r="TDW58" s="36"/>
      <c r="TDX58" s="36"/>
      <c r="TDY58" s="36"/>
      <c r="TDZ58" s="36"/>
      <c r="TEA58" s="37"/>
      <c r="TEB58" s="38"/>
      <c r="TEC58" s="38"/>
      <c r="TED58" s="204"/>
      <c r="TEE58" s="37"/>
      <c r="TEF58" s="38"/>
      <c r="TEG58" s="37"/>
      <c r="TEH58" s="37"/>
      <c r="TEI58" s="38"/>
      <c r="TEJ58" s="38"/>
      <c r="TEK58" s="38"/>
      <c r="TEL58" s="38"/>
      <c r="TEM58" s="38"/>
      <c r="TEN58" s="38"/>
      <c r="TEO58" s="38"/>
      <c r="TEP58" s="38"/>
      <c r="TEQ58" s="38"/>
      <c r="TER58" s="38"/>
      <c r="TES58" s="38"/>
      <c r="TET58" s="38"/>
      <c r="TEU58" s="37"/>
      <c r="TEV58" s="25"/>
      <c r="TEW58" s="35"/>
      <c r="TEX58" s="35"/>
      <c r="TEY58" s="35"/>
      <c r="TEZ58" s="36"/>
      <c r="TFA58" s="36"/>
      <c r="TFB58" s="36"/>
      <c r="TFC58" s="36"/>
      <c r="TFD58" s="36"/>
      <c r="TFE58" s="36"/>
      <c r="TFF58" s="37"/>
      <c r="TFG58" s="38"/>
      <c r="TFH58" s="38"/>
      <c r="TFI58" s="204"/>
      <c r="TFJ58" s="37"/>
      <c r="TFK58" s="38"/>
      <c r="TFL58" s="37"/>
      <c r="TFM58" s="37"/>
      <c r="TFN58" s="38"/>
      <c r="TFO58" s="38"/>
      <c r="TFP58" s="38"/>
      <c r="TFQ58" s="38"/>
      <c r="TFR58" s="38"/>
      <c r="TFS58" s="38"/>
      <c r="TFT58" s="38"/>
      <c r="TFU58" s="38"/>
      <c r="TFV58" s="38"/>
      <c r="TFW58" s="38"/>
      <c r="TFX58" s="38"/>
      <c r="TFY58" s="38"/>
      <c r="TFZ58" s="37"/>
      <c r="TGA58" s="25"/>
      <c r="TGB58" s="35"/>
      <c r="TGC58" s="35"/>
      <c r="TGD58" s="35"/>
      <c r="TGE58" s="36"/>
      <c r="TGF58" s="36"/>
      <c r="TGG58" s="36"/>
      <c r="TGH58" s="36"/>
      <c r="TGI58" s="36"/>
      <c r="TGJ58" s="36"/>
      <c r="TGK58" s="37"/>
      <c r="TGL58" s="38"/>
      <c r="TGM58" s="38"/>
      <c r="TGN58" s="204"/>
      <c r="TGO58" s="37"/>
      <c r="TGP58" s="38"/>
      <c r="TGQ58" s="37"/>
      <c r="TGR58" s="37"/>
      <c r="TGS58" s="38"/>
      <c r="TGT58" s="38"/>
      <c r="TGU58" s="38"/>
      <c r="TGV58" s="38"/>
      <c r="TGW58" s="38"/>
      <c r="TGX58" s="38"/>
      <c r="TGY58" s="38"/>
      <c r="TGZ58" s="38"/>
      <c r="THA58" s="38"/>
      <c r="THB58" s="38"/>
      <c r="THC58" s="38"/>
      <c r="THD58" s="38"/>
      <c r="THE58" s="37"/>
      <c r="THF58" s="25"/>
      <c r="THG58" s="35"/>
      <c r="THH58" s="35"/>
      <c r="THI58" s="35"/>
      <c r="THJ58" s="36"/>
      <c r="THK58" s="36"/>
      <c r="THL58" s="36"/>
      <c r="THM58" s="36"/>
      <c r="THN58" s="36"/>
      <c r="THO58" s="36"/>
      <c r="THP58" s="37"/>
      <c r="THQ58" s="38"/>
      <c r="THR58" s="38"/>
      <c r="THS58" s="204"/>
      <c r="THT58" s="37"/>
      <c r="THU58" s="38"/>
      <c r="THV58" s="37"/>
      <c r="THW58" s="37"/>
      <c r="THX58" s="38"/>
      <c r="THY58" s="38"/>
      <c r="THZ58" s="38"/>
      <c r="TIA58" s="38"/>
      <c r="TIB58" s="38"/>
      <c r="TIC58" s="38"/>
      <c r="TID58" s="38"/>
      <c r="TIE58" s="38"/>
      <c r="TIF58" s="38"/>
      <c r="TIG58" s="38"/>
      <c r="TIH58" s="38"/>
      <c r="TII58" s="38"/>
      <c r="TIJ58" s="37"/>
      <c r="TIK58" s="25"/>
      <c r="TIL58" s="35"/>
      <c r="TIM58" s="35"/>
      <c r="TIN58" s="35"/>
      <c r="TIO58" s="36"/>
      <c r="TIP58" s="36"/>
      <c r="TIQ58" s="36"/>
      <c r="TIR58" s="36"/>
      <c r="TIS58" s="36"/>
      <c r="TIT58" s="36"/>
      <c r="TIU58" s="37"/>
      <c r="TIV58" s="38"/>
      <c r="TIW58" s="38"/>
      <c r="TIX58" s="204"/>
      <c r="TIY58" s="37"/>
      <c r="TIZ58" s="38"/>
      <c r="TJA58" s="37"/>
      <c r="TJB58" s="37"/>
      <c r="TJC58" s="38"/>
      <c r="TJD58" s="38"/>
      <c r="TJE58" s="38"/>
      <c r="TJF58" s="38"/>
      <c r="TJG58" s="38"/>
      <c r="TJH58" s="38"/>
      <c r="TJI58" s="38"/>
      <c r="TJJ58" s="38"/>
      <c r="TJK58" s="38"/>
      <c r="TJL58" s="38"/>
      <c r="TJM58" s="38"/>
      <c r="TJN58" s="38"/>
      <c r="TJO58" s="37"/>
      <c r="TJP58" s="25"/>
      <c r="TJQ58" s="35"/>
      <c r="TJR58" s="35"/>
      <c r="TJS58" s="35"/>
      <c r="TJT58" s="36"/>
      <c r="TJU58" s="36"/>
      <c r="TJV58" s="36"/>
      <c r="TJW58" s="36"/>
      <c r="TJX58" s="36"/>
      <c r="TJY58" s="36"/>
      <c r="TJZ58" s="37"/>
      <c r="TKA58" s="38"/>
      <c r="TKB58" s="38"/>
      <c r="TKC58" s="204"/>
      <c r="TKD58" s="37"/>
      <c r="TKE58" s="38"/>
      <c r="TKF58" s="37"/>
      <c r="TKG58" s="37"/>
      <c r="TKH58" s="38"/>
      <c r="TKI58" s="38"/>
      <c r="TKJ58" s="38"/>
      <c r="TKK58" s="38"/>
      <c r="TKL58" s="38"/>
      <c r="TKM58" s="38"/>
      <c r="TKN58" s="38"/>
      <c r="TKO58" s="38"/>
      <c r="TKP58" s="38"/>
      <c r="TKQ58" s="38"/>
      <c r="TKR58" s="38"/>
      <c r="TKS58" s="38"/>
      <c r="TKT58" s="37"/>
      <c r="TKU58" s="25"/>
      <c r="TKV58" s="35"/>
      <c r="TKW58" s="35"/>
      <c r="TKX58" s="35"/>
      <c r="TKY58" s="36"/>
      <c r="TKZ58" s="36"/>
      <c r="TLA58" s="36"/>
      <c r="TLB58" s="36"/>
      <c r="TLC58" s="36"/>
      <c r="TLD58" s="36"/>
      <c r="TLE58" s="37"/>
      <c r="TLF58" s="38"/>
      <c r="TLG58" s="38"/>
      <c r="TLH58" s="204"/>
      <c r="TLI58" s="37"/>
      <c r="TLJ58" s="38"/>
      <c r="TLK58" s="37"/>
      <c r="TLL58" s="37"/>
      <c r="TLM58" s="38"/>
      <c r="TLN58" s="38"/>
      <c r="TLO58" s="38"/>
      <c r="TLP58" s="38"/>
      <c r="TLQ58" s="38"/>
      <c r="TLR58" s="38"/>
      <c r="TLS58" s="38"/>
      <c r="TLT58" s="38"/>
      <c r="TLU58" s="38"/>
      <c r="TLV58" s="38"/>
      <c r="TLW58" s="38"/>
      <c r="TLX58" s="38"/>
      <c r="TLY58" s="37"/>
      <c r="TLZ58" s="25"/>
      <c r="TMA58" s="35"/>
      <c r="TMB58" s="35"/>
      <c r="TMC58" s="35"/>
      <c r="TMD58" s="36"/>
      <c r="TME58" s="36"/>
      <c r="TMF58" s="36"/>
      <c r="TMG58" s="36"/>
      <c r="TMH58" s="36"/>
      <c r="TMI58" s="36"/>
      <c r="TMJ58" s="37"/>
      <c r="TMK58" s="38"/>
      <c r="TML58" s="38"/>
      <c r="TMM58" s="204"/>
      <c r="TMN58" s="37"/>
      <c r="TMO58" s="38"/>
      <c r="TMP58" s="37"/>
      <c r="TMQ58" s="37"/>
      <c r="TMR58" s="38"/>
      <c r="TMS58" s="38"/>
      <c r="TMT58" s="38"/>
      <c r="TMU58" s="38"/>
      <c r="TMV58" s="38"/>
      <c r="TMW58" s="38"/>
      <c r="TMX58" s="38"/>
      <c r="TMY58" s="38"/>
      <c r="TMZ58" s="38"/>
      <c r="TNA58" s="38"/>
      <c r="TNB58" s="38"/>
      <c r="TNC58" s="38"/>
      <c r="TND58" s="37"/>
      <c r="TNE58" s="25"/>
      <c r="TNF58" s="35"/>
      <c r="TNG58" s="35"/>
      <c r="TNH58" s="35"/>
      <c r="TNI58" s="36"/>
      <c r="TNJ58" s="36"/>
      <c r="TNK58" s="36"/>
      <c r="TNL58" s="36"/>
      <c r="TNM58" s="36"/>
      <c r="TNN58" s="36"/>
      <c r="TNO58" s="37"/>
      <c r="TNP58" s="38"/>
      <c r="TNQ58" s="38"/>
      <c r="TNR58" s="204"/>
      <c r="TNS58" s="37"/>
      <c r="TNT58" s="38"/>
      <c r="TNU58" s="37"/>
      <c r="TNV58" s="37"/>
      <c r="TNW58" s="38"/>
      <c r="TNX58" s="38"/>
      <c r="TNY58" s="38"/>
      <c r="TNZ58" s="38"/>
      <c r="TOA58" s="38"/>
      <c r="TOB58" s="38"/>
      <c r="TOC58" s="38"/>
      <c r="TOD58" s="38"/>
      <c r="TOE58" s="38"/>
      <c r="TOF58" s="38"/>
      <c r="TOG58" s="38"/>
      <c r="TOH58" s="38"/>
      <c r="TOI58" s="37"/>
      <c r="TOJ58" s="25"/>
      <c r="TOK58" s="35"/>
      <c r="TOL58" s="35"/>
      <c r="TOM58" s="35"/>
      <c r="TON58" s="36"/>
      <c r="TOO58" s="36"/>
      <c r="TOP58" s="36"/>
      <c r="TOQ58" s="36"/>
      <c r="TOR58" s="36"/>
      <c r="TOS58" s="36"/>
      <c r="TOT58" s="37"/>
      <c r="TOU58" s="38"/>
      <c r="TOV58" s="38"/>
      <c r="TOW58" s="204"/>
      <c r="TOX58" s="37"/>
      <c r="TOY58" s="38"/>
      <c r="TOZ58" s="37"/>
      <c r="TPA58" s="37"/>
      <c r="TPB58" s="38"/>
      <c r="TPC58" s="38"/>
      <c r="TPD58" s="38"/>
      <c r="TPE58" s="38"/>
      <c r="TPF58" s="38"/>
      <c r="TPG58" s="38"/>
      <c r="TPH58" s="38"/>
      <c r="TPI58" s="38"/>
      <c r="TPJ58" s="38"/>
      <c r="TPK58" s="38"/>
      <c r="TPL58" s="38"/>
      <c r="TPM58" s="38"/>
      <c r="TPN58" s="37"/>
      <c r="TPO58" s="25"/>
      <c r="TPP58" s="35"/>
      <c r="TPQ58" s="35"/>
      <c r="TPR58" s="35"/>
      <c r="TPS58" s="36"/>
      <c r="TPT58" s="36"/>
      <c r="TPU58" s="36"/>
      <c r="TPV58" s="36"/>
      <c r="TPW58" s="36"/>
      <c r="TPX58" s="36"/>
      <c r="TPY58" s="37"/>
      <c r="TPZ58" s="38"/>
      <c r="TQA58" s="38"/>
      <c r="TQB58" s="204"/>
      <c r="TQC58" s="37"/>
      <c r="TQD58" s="38"/>
      <c r="TQE58" s="37"/>
      <c r="TQF58" s="37"/>
      <c r="TQG58" s="38"/>
      <c r="TQH58" s="38"/>
      <c r="TQI58" s="38"/>
      <c r="TQJ58" s="38"/>
      <c r="TQK58" s="38"/>
      <c r="TQL58" s="38"/>
      <c r="TQM58" s="38"/>
      <c r="TQN58" s="38"/>
      <c r="TQO58" s="38"/>
      <c r="TQP58" s="38"/>
      <c r="TQQ58" s="38"/>
      <c r="TQR58" s="38"/>
      <c r="TQS58" s="37"/>
      <c r="TQT58" s="25"/>
      <c r="TQU58" s="35"/>
      <c r="TQV58" s="35"/>
      <c r="TQW58" s="35"/>
      <c r="TQX58" s="36"/>
      <c r="TQY58" s="36"/>
      <c r="TQZ58" s="36"/>
      <c r="TRA58" s="36"/>
      <c r="TRB58" s="36"/>
      <c r="TRC58" s="36"/>
      <c r="TRD58" s="37"/>
      <c r="TRE58" s="38"/>
      <c r="TRF58" s="38"/>
      <c r="TRG58" s="204"/>
      <c r="TRH58" s="37"/>
      <c r="TRI58" s="38"/>
      <c r="TRJ58" s="37"/>
      <c r="TRK58" s="37"/>
      <c r="TRL58" s="38"/>
      <c r="TRM58" s="38"/>
      <c r="TRN58" s="38"/>
      <c r="TRO58" s="38"/>
      <c r="TRP58" s="38"/>
      <c r="TRQ58" s="38"/>
      <c r="TRR58" s="38"/>
      <c r="TRS58" s="38"/>
      <c r="TRT58" s="38"/>
      <c r="TRU58" s="38"/>
      <c r="TRV58" s="38"/>
      <c r="TRW58" s="38"/>
      <c r="TRX58" s="37"/>
      <c r="TRY58" s="25"/>
      <c r="TRZ58" s="35"/>
      <c r="TSA58" s="35"/>
      <c r="TSB58" s="35"/>
      <c r="TSC58" s="36"/>
      <c r="TSD58" s="36"/>
      <c r="TSE58" s="36"/>
      <c r="TSF58" s="36"/>
      <c r="TSG58" s="36"/>
      <c r="TSH58" s="36"/>
      <c r="TSI58" s="37"/>
      <c r="TSJ58" s="38"/>
      <c r="TSK58" s="38"/>
      <c r="TSL58" s="204"/>
      <c r="TSM58" s="37"/>
      <c r="TSN58" s="38"/>
      <c r="TSO58" s="37"/>
      <c r="TSP58" s="37"/>
      <c r="TSQ58" s="38"/>
      <c r="TSR58" s="38"/>
      <c r="TSS58" s="38"/>
      <c r="TST58" s="38"/>
      <c r="TSU58" s="38"/>
      <c r="TSV58" s="38"/>
      <c r="TSW58" s="38"/>
      <c r="TSX58" s="38"/>
      <c r="TSY58" s="38"/>
      <c r="TSZ58" s="38"/>
      <c r="TTA58" s="38"/>
      <c r="TTB58" s="38"/>
      <c r="TTC58" s="37"/>
      <c r="TTD58" s="25"/>
      <c r="TTE58" s="35"/>
      <c r="TTF58" s="35"/>
      <c r="TTG58" s="35"/>
      <c r="TTH58" s="36"/>
      <c r="TTI58" s="36"/>
      <c r="TTJ58" s="36"/>
      <c r="TTK58" s="36"/>
      <c r="TTL58" s="36"/>
      <c r="TTM58" s="36"/>
      <c r="TTN58" s="37"/>
      <c r="TTO58" s="38"/>
      <c r="TTP58" s="38"/>
      <c r="TTQ58" s="204"/>
      <c r="TTR58" s="37"/>
      <c r="TTS58" s="38"/>
      <c r="TTT58" s="37"/>
      <c r="TTU58" s="37"/>
      <c r="TTV58" s="38"/>
      <c r="TTW58" s="38"/>
      <c r="TTX58" s="38"/>
      <c r="TTY58" s="38"/>
      <c r="TTZ58" s="38"/>
      <c r="TUA58" s="38"/>
      <c r="TUB58" s="38"/>
      <c r="TUC58" s="38"/>
      <c r="TUD58" s="38"/>
      <c r="TUE58" s="38"/>
      <c r="TUF58" s="38"/>
      <c r="TUG58" s="38"/>
      <c r="TUH58" s="37"/>
      <c r="TUI58" s="25"/>
      <c r="TUJ58" s="35"/>
      <c r="TUK58" s="35"/>
      <c r="TUL58" s="35"/>
      <c r="TUM58" s="36"/>
      <c r="TUN58" s="36"/>
      <c r="TUO58" s="36"/>
      <c r="TUP58" s="36"/>
      <c r="TUQ58" s="36"/>
      <c r="TUR58" s="36"/>
      <c r="TUS58" s="37"/>
      <c r="TUT58" s="38"/>
      <c r="TUU58" s="38"/>
      <c r="TUV58" s="204"/>
      <c r="TUW58" s="37"/>
      <c r="TUX58" s="38"/>
      <c r="TUY58" s="37"/>
      <c r="TUZ58" s="37"/>
      <c r="TVA58" s="38"/>
      <c r="TVB58" s="38"/>
      <c r="TVC58" s="38"/>
      <c r="TVD58" s="38"/>
      <c r="TVE58" s="38"/>
      <c r="TVF58" s="38"/>
      <c r="TVG58" s="38"/>
      <c r="TVH58" s="38"/>
      <c r="TVI58" s="38"/>
      <c r="TVJ58" s="38"/>
      <c r="TVK58" s="38"/>
      <c r="TVL58" s="38"/>
      <c r="TVM58" s="37"/>
      <c r="TVN58" s="25"/>
      <c r="TVO58" s="35"/>
      <c r="TVP58" s="35"/>
      <c r="TVQ58" s="35"/>
      <c r="TVR58" s="36"/>
      <c r="TVS58" s="36"/>
      <c r="TVT58" s="36"/>
      <c r="TVU58" s="36"/>
      <c r="TVV58" s="36"/>
      <c r="TVW58" s="36"/>
      <c r="TVX58" s="37"/>
      <c r="TVY58" s="38"/>
      <c r="TVZ58" s="38"/>
      <c r="TWA58" s="204"/>
      <c r="TWB58" s="37"/>
      <c r="TWC58" s="38"/>
      <c r="TWD58" s="37"/>
      <c r="TWE58" s="37"/>
      <c r="TWF58" s="38"/>
      <c r="TWG58" s="38"/>
      <c r="TWH58" s="38"/>
      <c r="TWI58" s="38"/>
      <c r="TWJ58" s="38"/>
      <c r="TWK58" s="38"/>
      <c r="TWL58" s="38"/>
      <c r="TWM58" s="38"/>
      <c r="TWN58" s="38"/>
      <c r="TWO58" s="38"/>
      <c r="TWP58" s="38"/>
      <c r="TWQ58" s="38"/>
      <c r="TWR58" s="37"/>
      <c r="TWS58" s="25"/>
      <c r="TWT58" s="35"/>
      <c r="TWU58" s="35"/>
      <c r="TWV58" s="35"/>
      <c r="TWW58" s="36"/>
      <c r="TWX58" s="36"/>
      <c r="TWY58" s="36"/>
      <c r="TWZ58" s="36"/>
      <c r="TXA58" s="36"/>
      <c r="TXB58" s="36"/>
      <c r="TXC58" s="37"/>
      <c r="TXD58" s="38"/>
      <c r="TXE58" s="38"/>
      <c r="TXF58" s="204"/>
      <c r="TXG58" s="37"/>
      <c r="TXH58" s="38"/>
      <c r="TXI58" s="37"/>
      <c r="TXJ58" s="37"/>
      <c r="TXK58" s="38"/>
      <c r="TXL58" s="38"/>
      <c r="TXM58" s="38"/>
      <c r="TXN58" s="38"/>
      <c r="TXO58" s="38"/>
      <c r="TXP58" s="38"/>
      <c r="TXQ58" s="38"/>
      <c r="TXR58" s="38"/>
      <c r="TXS58" s="38"/>
      <c r="TXT58" s="38"/>
      <c r="TXU58" s="38"/>
      <c r="TXV58" s="38"/>
      <c r="TXW58" s="37"/>
      <c r="TXX58" s="25"/>
      <c r="TXY58" s="35"/>
      <c r="TXZ58" s="35"/>
      <c r="TYA58" s="35"/>
      <c r="TYB58" s="36"/>
      <c r="TYC58" s="36"/>
      <c r="TYD58" s="36"/>
      <c r="TYE58" s="36"/>
      <c r="TYF58" s="36"/>
      <c r="TYG58" s="36"/>
      <c r="TYH58" s="37"/>
      <c r="TYI58" s="38"/>
      <c r="TYJ58" s="38"/>
      <c r="TYK58" s="204"/>
      <c r="TYL58" s="37"/>
      <c r="TYM58" s="38"/>
      <c r="TYN58" s="37"/>
      <c r="TYO58" s="37"/>
      <c r="TYP58" s="38"/>
      <c r="TYQ58" s="38"/>
      <c r="TYR58" s="38"/>
      <c r="TYS58" s="38"/>
      <c r="TYT58" s="38"/>
      <c r="TYU58" s="38"/>
      <c r="TYV58" s="38"/>
      <c r="TYW58" s="38"/>
      <c r="TYX58" s="38"/>
      <c r="TYY58" s="38"/>
      <c r="TYZ58" s="38"/>
      <c r="TZA58" s="38"/>
      <c r="TZB58" s="37"/>
      <c r="TZC58" s="25"/>
      <c r="TZD58" s="35"/>
      <c r="TZE58" s="35"/>
      <c r="TZF58" s="35"/>
      <c r="TZG58" s="36"/>
      <c r="TZH58" s="36"/>
      <c r="TZI58" s="36"/>
      <c r="TZJ58" s="36"/>
      <c r="TZK58" s="36"/>
      <c r="TZL58" s="36"/>
      <c r="TZM58" s="37"/>
      <c r="TZN58" s="38"/>
      <c r="TZO58" s="38"/>
      <c r="TZP58" s="204"/>
      <c r="TZQ58" s="37"/>
      <c r="TZR58" s="38"/>
      <c r="TZS58" s="37"/>
      <c r="TZT58" s="37"/>
      <c r="TZU58" s="38"/>
      <c r="TZV58" s="38"/>
      <c r="TZW58" s="38"/>
      <c r="TZX58" s="38"/>
      <c r="TZY58" s="38"/>
      <c r="TZZ58" s="38"/>
      <c r="UAA58" s="38"/>
      <c r="UAB58" s="38"/>
      <c r="UAC58" s="38"/>
      <c r="UAD58" s="38"/>
      <c r="UAE58" s="38"/>
      <c r="UAF58" s="38"/>
      <c r="UAG58" s="37"/>
      <c r="UAH58" s="25"/>
      <c r="UAI58" s="35"/>
      <c r="UAJ58" s="35"/>
      <c r="UAK58" s="35"/>
      <c r="UAL58" s="36"/>
      <c r="UAM58" s="36"/>
      <c r="UAN58" s="36"/>
      <c r="UAO58" s="36"/>
      <c r="UAP58" s="36"/>
      <c r="UAQ58" s="36"/>
      <c r="UAR58" s="37"/>
      <c r="UAS58" s="38"/>
      <c r="UAT58" s="38"/>
      <c r="UAU58" s="204"/>
      <c r="UAV58" s="37"/>
      <c r="UAW58" s="38"/>
      <c r="UAX58" s="37"/>
      <c r="UAY58" s="37"/>
      <c r="UAZ58" s="38"/>
      <c r="UBA58" s="38"/>
      <c r="UBB58" s="38"/>
      <c r="UBC58" s="38"/>
      <c r="UBD58" s="38"/>
      <c r="UBE58" s="38"/>
      <c r="UBF58" s="38"/>
      <c r="UBG58" s="38"/>
      <c r="UBH58" s="38"/>
      <c r="UBI58" s="38"/>
      <c r="UBJ58" s="38"/>
      <c r="UBK58" s="38"/>
      <c r="UBL58" s="37"/>
      <c r="UBM58" s="25"/>
      <c r="UBN58" s="35"/>
      <c r="UBO58" s="35"/>
      <c r="UBP58" s="35"/>
      <c r="UBQ58" s="36"/>
      <c r="UBR58" s="36"/>
      <c r="UBS58" s="36"/>
      <c r="UBT58" s="36"/>
      <c r="UBU58" s="36"/>
      <c r="UBV58" s="36"/>
      <c r="UBW58" s="37"/>
      <c r="UBX58" s="38"/>
      <c r="UBY58" s="38"/>
      <c r="UBZ58" s="204"/>
      <c r="UCA58" s="37"/>
      <c r="UCB58" s="38"/>
      <c r="UCC58" s="37"/>
      <c r="UCD58" s="37"/>
      <c r="UCE58" s="38"/>
      <c r="UCF58" s="38"/>
      <c r="UCG58" s="38"/>
      <c r="UCH58" s="38"/>
      <c r="UCI58" s="38"/>
      <c r="UCJ58" s="38"/>
      <c r="UCK58" s="38"/>
      <c r="UCL58" s="38"/>
      <c r="UCM58" s="38"/>
      <c r="UCN58" s="38"/>
      <c r="UCO58" s="38"/>
      <c r="UCP58" s="38"/>
      <c r="UCQ58" s="37"/>
      <c r="UCR58" s="25"/>
      <c r="UCS58" s="35"/>
      <c r="UCT58" s="35"/>
      <c r="UCU58" s="35"/>
      <c r="UCV58" s="36"/>
      <c r="UCW58" s="36"/>
      <c r="UCX58" s="36"/>
      <c r="UCY58" s="36"/>
      <c r="UCZ58" s="36"/>
      <c r="UDA58" s="36"/>
      <c r="UDB58" s="37"/>
      <c r="UDC58" s="38"/>
      <c r="UDD58" s="38"/>
      <c r="UDE58" s="204"/>
      <c r="UDF58" s="37"/>
      <c r="UDG58" s="38"/>
      <c r="UDH58" s="37"/>
      <c r="UDI58" s="37"/>
      <c r="UDJ58" s="38"/>
      <c r="UDK58" s="38"/>
      <c r="UDL58" s="38"/>
      <c r="UDM58" s="38"/>
      <c r="UDN58" s="38"/>
      <c r="UDO58" s="38"/>
      <c r="UDP58" s="38"/>
      <c r="UDQ58" s="38"/>
      <c r="UDR58" s="38"/>
      <c r="UDS58" s="38"/>
      <c r="UDT58" s="38"/>
      <c r="UDU58" s="38"/>
      <c r="UDV58" s="37"/>
      <c r="UDW58" s="25"/>
      <c r="UDX58" s="35"/>
      <c r="UDY58" s="35"/>
      <c r="UDZ58" s="35"/>
      <c r="UEA58" s="36"/>
      <c r="UEB58" s="36"/>
      <c r="UEC58" s="36"/>
      <c r="UED58" s="36"/>
      <c r="UEE58" s="36"/>
      <c r="UEF58" s="36"/>
      <c r="UEG58" s="37"/>
      <c r="UEH58" s="38"/>
      <c r="UEI58" s="38"/>
      <c r="UEJ58" s="204"/>
      <c r="UEK58" s="37"/>
      <c r="UEL58" s="38"/>
      <c r="UEM58" s="37"/>
      <c r="UEN58" s="37"/>
      <c r="UEO58" s="38"/>
      <c r="UEP58" s="38"/>
      <c r="UEQ58" s="38"/>
      <c r="UER58" s="38"/>
      <c r="UES58" s="38"/>
      <c r="UET58" s="38"/>
      <c r="UEU58" s="38"/>
      <c r="UEV58" s="38"/>
      <c r="UEW58" s="38"/>
      <c r="UEX58" s="38"/>
      <c r="UEY58" s="38"/>
      <c r="UEZ58" s="38"/>
      <c r="UFA58" s="37"/>
      <c r="UFB58" s="25"/>
      <c r="UFC58" s="35"/>
      <c r="UFD58" s="35"/>
      <c r="UFE58" s="35"/>
      <c r="UFF58" s="36"/>
      <c r="UFG58" s="36"/>
      <c r="UFH58" s="36"/>
      <c r="UFI58" s="36"/>
      <c r="UFJ58" s="36"/>
      <c r="UFK58" s="36"/>
      <c r="UFL58" s="37"/>
      <c r="UFM58" s="38"/>
      <c r="UFN58" s="38"/>
      <c r="UFO58" s="204"/>
      <c r="UFP58" s="37"/>
      <c r="UFQ58" s="38"/>
      <c r="UFR58" s="37"/>
      <c r="UFS58" s="37"/>
      <c r="UFT58" s="38"/>
      <c r="UFU58" s="38"/>
      <c r="UFV58" s="38"/>
      <c r="UFW58" s="38"/>
      <c r="UFX58" s="38"/>
      <c r="UFY58" s="38"/>
      <c r="UFZ58" s="38"/>
      <c r="UGA58" s="38"/>
      <c r="UGB58" s="38"/>
      <c r="UGC58" s="38"/>
      <c r="UGD58" s="38"/>
      <c r="UGE58" s="38"/>
      <c r="UGF58" s="37"/>
      <c r="UGG58" s="25"/>
      <c r="UGH58" s="35"/>
      <c r="UGI58" s="35"/>
      <c r="UGJ58" s="35"/>
      <c r="UGK58" s="36"/>
      <c r="UGL58" s="36"/>
      <c r="UGM58" s="36"/>
      <c r="UGN58" s="36"/>
      <c r="UGO58" s="36"/>
      <c r="UGP58" s="36"/>
      <c r="UGQ58" s="37"/>
      <c r="UGR58" s="38"/>
      <c r="UGS58" s="38"/>
      <c r="UGT58" s="204"/>
      <c r="UGU58" s="37"/>
      <c r="UGV58" s="38"/>
      <c r="UGW58" s="37"/>
      <c r="UGX58" s="37"/>
      <c r="UGY58" s="38"/>
      <c r="UGZ58" s="38"/>
      <c r="UHA58" s="38"/>
      <c r="UHB58" s="38"/>
      <c r="UHC58" s="38"/>
      <c r="UHD58" s="38"/>
      <c r="UHE58" s="38"/>
      <c r="UHF58" s="38"/>
      <c r="UHG58" s="38"/>
      <c r="UHH58" s="38"/>
      <c r="UHI58" s="38"/>
      <c r="UHJ58" s="38"/>
      <c r="UHK58" s="37"/>
      <c r="UHL58" s="25"/>
      <c r="UHM58" s="35"/>
      <c r="UHN58" s="35"/>
      <c r="UHO58" s="35"/>
      <c r="UHP58" s="36"/>
      <c r="UHQ58" s="36"/>
      <c r="UHR58" s="36"/>
      <c r="UHS58" s="36"/>
      <c r="UHT58" s="36"/>
      <c r="UHU58" s="36"/>
      <c r="UHV58" s="37"/>
      <c r="UHW58" s="38"/>
      <c r="UHX58" s="38"/>
      <c r="UHY58" s="204"/>
      <c r="UHZ58" s="37"/>
      <c r="UIA58" s="38"/>
      <c r="UIB58" s="37"/>
      <c r="UIC58" s="37"/>
      <c r="UID58" s="38"/>
      <c r="UIE58" s="38"/>
      <c r="UIF58" s="38"/>
      <c r="UIG58" s="38"/>
      <c r="UIH58" s="38"/>
      <c r="UII58" s="38"/>
      <c r="UIJ58" s="38"/>
      <c r="UIK58" s="38"/>
      <c r="UIL58" s="38"/>
      <c r="UIM58" s="38"/>
      <c r="UIN58" s="38"/>
      <c r="UIO58" s="38"/>
      <c r="UIP58" s="37"/>
      <c r="UIQ58" s="25"/>
      <c r="UIR58" s="35"/>
      <c r="UIS58" s="35"/>
      <c r="UIT58" s="35"/>
      <c r="UIU58" s="36"/>
      <c r="UIV58" s="36"/>
      <c r="UIW58" s="36"/>
      <c r="UIX58" s="36"/>
      <c r="UIY58" s="36"/>
      <c r="UIZ58" s="36"/>
      <c r="UJA58" s="37"/>
      <c r="UJB58" s="38"/>
      <c r="UJC58" s="38"/>
      <c r="UJD58" s="204"/>
      <c r="UJE58" s="37"/>
      <c r="UJF58" s="38"/>
      <c r="UJG58" s="37"/>
      <c r="UJH58" s="37"/>
      <c r="UJI58" s="38"/>
      <c r="UJJ58" s="38"/>
      <c r="UJK58" s="38"/>
      <c r="UJL58" s="38"/>
      <c r="UJM58" s="38"/>
      <c r="UJN58" s="38"/>
      <c r="UJO58" s="38"/>
      <c r="UJP58" s="38"/>
      <c r="UJQ58" s="38"/>
      <c r="UJR58" s="38"/>
      <c r="UJS58" s="38"/>
      <c r="UJT58" s="38"/>
      <c r="UJU58" s="37"/>
      <c r="UJV58" s="25"/>
      <c r="UJW58" s="35"/>
      <c r="UJX58" s="35"/>
      <c r="UJY58" s="35"/>
      <c r="UJZ58" s="36"/>
      <c r="UKA58" s="36"/>
      <c r="UKB58" s="36"/>
      <c r="UKC58" s="36"/>
      <c r="UKD58" s="36"/>
      <c r="UKE58" s="36"/>
      <c r="UKF58" s="37"/>
      <c r="UKG58" s="38"/>
      <c r="UKH58" s="38"/>
      <c r="UKI58" s="204"/>
      <c r="UKJ58" s="37"/>
      <c r="UKK58" s="38"/>
      <c r="UKL58" s="37"/>
      <c r="UKM58" s="37"/>
      <c r="UKN58" s="38"/>
      <c r="UKO58" s="38"/>
      <c r="UKP58" s="38"/>
      <c r="UKQ58" s="38"/>
      <c r="UKR58" s="38"/>
      <c r="UKS58" s="38"/>
      <c r="UKT58" s="38"/>
      <c r="UKU58" s="38"/>
      <c r="UKV58" s="38"/>
      <c r="UKW58" s="38"/>
      <c r="UKX58" s="38"/>
      <c r="UKY58" s="38"/>
      <c r="UKZ58" s="37"/>
      <c r="ULA58" s="25"/>
      <c r="ULB58" s="35"/>
      <c r="ULC58" s="35"/>
      <c r="ULD58" s="35"/>
      <c r="ULE58" s="36"/>
      <c r="ULF58" s="36"/>
      <c r="ULG58" s="36"/>
      <c r="ULH58" s="36"/>
      <c r="ULI58" s="36"/>
      <c r="ULJ58" s="36"/>
      <c r="ULK58" s="37"/>
      <c r="ULL58" s="38"/>
      <c r="ULM58" s="38"/>
      <c r="ULN58" s="204"/>
      <c r="ULO58" s="37"/>
      <c r="ULP58" s="38"/>
      <c r="ULQ58" s="37"/>
      <c r="ULR58" s="37"/>
      <c r="ULS58" s="38"/>
      <c r="ULT58" s="38"/>
      <c r="ULU58" s="38"/>
      <c r="ULV58" s="38"/>
      <c r="ULW58" s="38"/>
      <c r="ULX58" s="38"/>
      <c r="ULY58" s="38"/>
      <c r="ULZ58" s="38"/>
      <c r="UMA58" s="38"/>
      <c r="UMB58" s="38"/>
      <c r="UMC58" s="38"/>
      <c r="UMD58" s="38"/>
      <c r="UME58" s="37"/>
      <c r="UMF58" s="25"/>
      <c r="UMG58" s="35"/>
      <c r="UMH58" s="35"/>
      <c r="UMI58" s="35"/>
      <c r="UMJ58" s="36"/>
      <c r="UMK58" s="36"/>
      <c r="UML58" s="36"/>
      <c r="UMM58" s="36"/>
      <c r="UMN58" s="36"/>
      <c r="UMO58" s="36"/>
      <c r="UMP58" s="37"/>
      <c r="UMQ58" s="38"/>
      <c r="UMR58" s="38"/>
      <c r="UMS58" s="204"/>
      <c r="UMT58" s="37"/>
      <c r="UMU58" s="38"/>
      <c r="UMV58" s="37"/>
      <c r="UMW58" s="37"/>
      <c r="UMX58" s="38"/>
      <c r="UMY58" s="38"/>
      <c r="UMZ58" s="38"/>
      <c r="UNA58" s="38"/>
      <c r="UNB58" s="38"/>
      <c r="UNC58" s="38"/>
      <c r="UND58" s="38"/>
      <c r="UNE58" s="38"/>
      <c r="UNF58" s="38"/>
      <c r="UNG58" s="38"/>
      <c r="UNH58" s="38"/>
      <c r="UNI58" s="38"/>
      <c r="UNJ58" s="37"/>
      <c r="UNK58" s="25"/>
      <c r="UNL58" s="35"/>
      <c r="UNM58" s="35"/>
      <c r="UNN58" s="35"/>
      <c r="UNO58" s="36"/>
      <c r="UNP58" s="36"/>
      <c r="UNQ58" s="36"/>
      <c r="UNR58" s="36"/>
      <c r="UNS58" s="36"/>
      <c r="UNT58" s="36"/>
      <c r="UNU58" s="37"/>
      <c r="UNV58" s="38"/>
      <c r="UNW58" s="38"/>
      <c r="UNX58" s="204"/>
      <c r="UNY58" s="37"/>
      <c r="UNZ58" s="38"/>
      <c r="UOA58" s="37"/>
      <c r="UOB58" s="37"/>
      <c r="UOC58" s="38"/>
      <c r="UOD58" s="38"/>
      <c r="UOE58" s="38"/>
      <c r="UOF58" s="38"/>
      <c r="UOG58" s="38"/>
      <c r="UOH58" s="38"/>
      <c r="UOI58" s="38"/>
      <c r="UOJ58" s="38"/>
      <c r="UOK58" s="38"/>
      <c r="UOL58" s="38"/>
      <c r="UOM58" s="38"/>
      <c r="UON58" s="38"/>
      <c r="UOO58" s="37"/>
      <c r="UOP58" s="25"/>
      <c r="UOQ58" s="35"/>
      <c r="UOR58" s="35"/>
      <c r="UOS58" s="35"/>
      <c r="UOT58" s="36"/>
      <c r="UOU58" s="36"/>
      <c r="UOV58" s="36"/>
      <c r="UOW58" s="36"/>
      <c r="UOX58" s="36"/>
      <c r="UOY58" s="36"/>
      <c r="UOZ58" s="37"/>
      <c r="UPA58" s="38"/>
      <c r="UPB58" s="38"/>
      <c r="UPC58" s="204"/>
      <c r="UPD58" s="37"/>
      <c r="UPE58" s="38"/>
      <c r="UPF58" s="37"/>
      <c r="UPG58" s="37"/>
      <c r="UPH58" s="38"/>
      <c r="UPI58" s="38"/>
      <c r="UPJ58" s="38"/>
      <c r="UPK58" s="38"/>
      <c r="UPL58" s="38"/>
      <c r="UPM58" s="38"/>
      <c r="UPN58" s="38"/>
      <c r="UPO58" s="38"/>
      <c r="UPP58" s="38"/>
      <c r="UPQ58" s="38"/>
      <c r="UPR58" s="38"/>
      <c r="UPS58" s="38"/>
      <c r="UPT58" s="37"/>
      <c r="UPU58" s="25"/>
      <c r="UPV58" s="35"/>
      <c r="UPW58" s="35"/>
      <c r="UPX58" s="35"/>
      <c r="UPY58" s="36"/>
      <c r="UPZ58" s="36"/>
      <c r="UQA58" s="36"/>
      <c r="UQB58" s="36"/>
      <c r="UQC58" s="36"/>
      <c r="UQD58" s="36"/>
      <c r="UQE58" s="37"/>
      <c r="UQF58" s="38"/>
      <c r="UQG58" s="38"/>
      <c r="UQH58" s="204"/>
      <c r="UQI58" s="37"/>
      <c r="UQJ58" s="38"/>
      <c r="UQK58" s="37"/>
      <c r="UQL58" s="37"/>
      <c r="UQM58" s="38"/>
      <c r="UQN58" s="38"/>
      <c r="UQO58" s="38"/>
      <c r="UQP58" s="38"/>
      <c r="UQQ58" s="38"/>
      <c r="UQR58" s="38"/>
      <c r="UQS58" s="38"/>
      <c r="UQT58" s="38"/>
      <c r="UQU58" s="38"/>
      <c r="UQV58" s="38"/>
      <c r="UQW58" s="38"/>
      <c r="UQX58" s="38"/>
      <c r="UQY58" s="37"/>
      <c r="UQZ58" s="25"/>
      <c r="URA58" s="35"/>
      <c r="URB58" s="35"/>
      <c r="URC58" s="35"/>
      <c r="URD58" s="36"/>
      <c r="URE58" s="36"/>
      <c r="URF58" s="36"/>
      <c r="URG58" s="36"/>
      <c r="URH58" s="36"/>
      <c r="URI58" s="36"/>
      <c r="URJ58" s="37"/>
      <c r="URK58" s="38"/>
      <c r="URL58" s="38"/>
      <c r="URM58" s="204"/>
      <c r="URN58" s="37"/>
      <c r="URO58" s="38"/>
      <c r="URP58" s="37"/>
      <c r="URQ58" s="37"/>
      <c r="URR58" s="38"/>
      <c r="URS58" s="38"/>
      <c r="URT58" s="38"/>
      <c r="URU58" s="38"/>
      <c r="URV58" s="38"/>
      <c r="URW58" s="38"/>
      <c r="URX58" s="38"/>
      <c r="URY58" s="38"/>
      <c r="URZ58" s="38"/>
      <c r="USA58" s="38"/>
      <c r="USB58" s="38"/>
      <c r="USC58" s="38"/>
      <c r="USD58" s="37"/>
      <c r="USE58" s="25"/>
      <c r="USF58" s="35"/>
      <c r="USG58" s="35"/>
      <c r="USH58" s="35"/>
      <c r="USI58" s="36"/>
      <c r="USJ58" s="36"/>
      <c r="USK58" s="36"/>
      <c r="USL58" s="36"/>
      <c r="USM58" s="36"/>
      <c r="USN58" s="36"/>
      <c r="USO58" s="37"/>
      <c r="USP58" s="38"/>
      <c r="USQ58" s="38"/>
      <c r="USR58" s="204"/>
      <c r="USS58" s="37"/>
      <c r="UST58" s="38"/>
      <c r="USU58" s="37"/>
      <c r="USV58" s="37"/>
      <c r="USW58" s="38"/>
      <c r="USX58" s="38"/>
      <c r="USY58" s="38"/>
      <c r="USZ58" s="38"/>
      <c r="UTA58" s="38"/>
      <c r="UTB58" s="38"/>
      <c r="UTC58" s="38"/>
      <c r="UTD58" s="38"/>
      <c r="UTE58" s="38"/>
      <c r="UTF58" s="38"/>
      <c r="UTG58" s="38"/>
      <c r="UTH58" s="38"/>
      <c r="UTI58" s="37"/>
      <c r="UTJ58" s="25"/>
      <c r="UTK58" s="35"/>
      <c r="UTL58" s="35"/>
      <c r="UTM58" s="35"/>
      <c r="UTN58" s="36"/>
      <c r="UTO58" s="36"/>
      <c r="UTP58" s="36"/>
      <c r="UTQ58" s="36"/>
      <c r="UTR58" s="36"/>
      <c r="UTS58" s="36"/>
      <c r="UTT58" s="37"/>
      <c r="UTU58" s="38"/>
      <c r="UTV58" s="38"/>
      <c r="UTW58" s="204"/>
      <c r="UTX58" s="37"/>
      <c r="UTY58" s="38"/>
      <c r="UTZ58" s="37"/>
      <c r="UUA58" s="37"/>
      <c r="UUB58" s="38"/>
      <c r="UUC58" s="38"/>
      <c r="UUD58" s="38"/>
      <c r="UUE58" s="38"/>
      <c r="UUF58" s="38"/>
      <c r="UUG58" s="38"/>
      <c r="UUH58" s="38"/>
      <c r="UUI58" s="38"/>
      <c r="UUJ58" s="38"/>
      <c r="UUK58" s="38"/>
      <c r="UUL58" s="38"/>
      <c r="UUM58" s="38"/>
      <c r="UUN58" s="37"/>
      <c r="UUO58" s="25"/>
      <c r="UUP58" s="35"/>
      <c r="UUQ58" s="35"/>
      <c r="UUR58" s="35"/>
      <c r="UUS58" s="36"/>
      <c r="UUT58" s="36"/>
      <c r="UUU58" s="36"/>
      <c r="UUV58" s="36"/>
      <c r="UUW58" s="36"/>
      <c r="UUX58" s="36"/>
      <c r="UUY58" s="37"/>
      <c r="UUZ58" s="38"/>
      <c r="UVA58" s="38"/>
      <c r="UVB58" s="204"/>
      <c r="UVC58" s="37"/>
      <c r="UVD58" s="38"/>
      <c r="UVE58" s="37"/>
      <c r="UVF58" s="37"/>
      <c r="UVG58" s="38"/>
      <c r="UVH58" s="38"/>
      <c r="UVI58" s="38"/>
      <c r="UVJ58" s="38"/>
      <c r="UVK58" s="38"/>
      <c r="UVL58" s="38"/>
      <c r="UVM58" s="38"/>
      <c r="UVN58" s="38"/>
      <c r="UVO58" s="38"/>
      <c r="UVP58" s="38"/>
      <c r="UVQ58" s="38"/>
      <c r="UVR58" s="38"/>
      <c r="UVS58" s="37"/>
      <c r="UVT58" s="25"/>
      <c r="UVU58" s="35"/>
      <c r="UVV58" s="35"/>
      <c r="UVW58" s="35"/>
      <c r="UVX58" s="36"/>
      <c r="UVY58" s="36"/>
      <c r="UVZ58" s="36"/>
      <c r="UWA58" s="36"/>
      <c r="UWB58" s="36"/>
      <c r="UWC58" s="36"/>
      <c r="UWD58" s="37"/>
      <c r="UWE58" s="38"/>
      <c r="UWF58" s="38"/>
      <c r="UWG58" s="204"/>
      <c r="UWH58" s="37"/>
      <c r="UWI58" s="38"/>
      <c r="UWJ58" s="37"/>
      <c r="UWK58" s="37"/>
      <c r="UWL58" s="38"/>
      <c r="UWM58" s="38"/>
      <c r="UWN58" s="38"/>
      <c r="UWO58" s="38"/>
      <c r="UWP58" s="38"/>
      <c r="UWQ58" s="38"/>
      <c r="UWR58" s="38"/>
      <c r="UWS58" s="38"/>
      <c r="UWT58" s="38"/>
      <c r="UWU58" s="38"/>
      <c r="UWV58" s="38"/>
      <c r="UWW58" s="38"/>
      <c r="UWX58" s="37"/>
      <c r="UWY58" s="25"/>
      <c r="UWZ58" s="35"/>
      <c r="UXA58" s="35"/>
      <c r="UXB58" s="35"/>
      <c r="UXC58" s="36"/>
      <c r="UXD58" s="36"/>
      <c r="UXE58" s="36"/>
      <c r="UXF58" s="36"/>
      <c r="UXG58" s="36"/>
      <c r="UXH58" s="36"/>
      <c r="UXI58" s="37"/>
      <c r="UXJ58" s="38"/>
      <c r="UXK58" s="38"/>
      <c r="UXL58" s="204"/>
      <c r="UXM58" s="37"/>
      <c r="UXN58" s="38"/>
      <c r="UXO58" s="37"/>
      <c r="UXP58" s="37"/>
      <c r="UXQ58" s="38"/>
      <c r="UXR58" s="38"/>
      <c r="UXS58" s="38"/>
      <c r="UXT58" s="38"/>
      <c r="UXU58" s="38"/>
      <c r="UXV58" s="38"/>
      <c r="UXW58" s="38"/>
      <c r="UXX58" s="38"/>
      <c r="UXY58" s="38"/>
      <c r="UXZ58" s="38"/>
      <c r="UYA58" s="38"/>
      <c r="UYB58" s="38"/>
      <c r="UYC58" s="37"/>
      <c r="UYD58" s="25"/>
      <c r="UYE58" s="35"/>
      <c r="UYF58" s="35"/>
      <c r="UYG58" s="35"/>
      <c r="UYH58" s="36"/>
      <c r="UYI58" s="36"/>
      <c r="UYJ58" s="36"/>
      <c r="UYK58" s="36"/>
      <c r="UYL58" s="36"/>
      <c r="UYM58" s="36"/>
      <c r="UYN58" s="37"/>
      <c r="UYO58" s="38"/>
      <c r="UYP58" s="38"/>
      <c r="UYQ58" s="204"/>
      <c r="UYR58" s="37"/>
      <c r="UYS58" s="38"/>
      <c r="UYT58" s="37"/>
      <c r="UYU58" s="37"/>
      <c r="UYV58" s="38"/>
      <c r="UYW58" s="38"/>
      <c r="UYX58" s="38"/>
      <c r="UYY58" s="38"/>
      <c r="UYZ58" s="38"/>
      <c r="UZA58" s="38"/>
      <c r="UZB58" s="38"/>
      <c r="UZC58" s="38"/>
      <c r="UZD58" s="38"/>
      <c r="UZE58" s="38"/>
      <c r="UZF58" s="38"/>
      <c r="UZG58" s="38"/>
      <c r="UZH58" s="37"/>
      <c r="UZI58" s="25"/>
      <c r="UZJ58" s="35"/>
      <c r="UZK58" s="35"/>
      <c r="UZL58" s="35"/>
      <c r="UZM58" s="36"/>
      <c r="UZN58" s="36"/>
      <c r="UZO58" s="36"/>
      <c r="UZP58" s="36"/>
      <c r="UZQ58" s="36"/>
      <c r="UZR58" s="36"/>
      <c r="UZS58" s="37"/>
      <c r="UZT58" s="38"/>
      <c r="UZU58" s="38"/>
      <c r="UZV58" s="204"/>
      <c r="UZW58" s="37"/>
      <c r="UZX58" s="38"/>
      <c r="UZY58" s="37"/>
      <c r="UZZ58" s="37"/>
      <c r="VAA58" s="38"/>
      <c r="VAB58" s="38"/>
      <c r="VAC58" s="38"/>
      <c r="VAD58" s="38"/>
      <c r="VAE58" s="38"/>
      <c r="VAF58" s="38"/>
      <c r="VAG58" s="38"/>
      <c r="VAH58" s="38"/>
      <c r="VAI58" s="38"/>
      <c r="VAJ58" s="38"/>
      <c r="VAK58" s="38"/>
      <c r="VAL58" s="38"/>
      <c r="VAM58" s="37"/>
      <c r="VAN58" s="25"/>
      <c r="VAO58" s="35"/>
      <c r="VAP58" s="35"/>
      <c r="VAQ58" s="35"/>
      <c r="VAR58" s="36"/>
      <c r="VAS58" s="36"/>
      <c r="VAT58" s="36"/>
      <c r="VAU58" s="36"/>
      <c r="VAV58" s="36"/>
      <c r="VAW58" s="36"/>
      <c r="VAX58" s="37"/>
      <c r="VAY58" s="38"/>
      <c r="VAZ58" s="38"/>
      <c r="VBA58" s="204"/>
      <c r="VBB58" s="37"/>
      <c r="VBC58" s="38"/>
      <c r="VBD58" s="37"/>
      <c r="VBE58" s="37"/>
      <c r="VBF58" s="38"/>
      <c r="VBG58" s="38"/>
      <c r="VBH58" s="38"/>
      <c r="VBI58" s="38"/>
      <c r="VBJ58" s="38"/>
      <c r="VBK58" s="38"/>
      <c r="VBL58" s="38"/>
      <c r="VBM58" s="38"/>
      <c r="VBN58" s="38"/>
      <c r="VBO58" s="38"/>
      <c r="VBP58" s="38"/>
      <c r="VBQ58" s="38"/>
      <c r="VBR58" s="37"/>
      <c r="VBS58" s="25"/>
      <c r="VBT58" s="35"/>
      <c r="VBU58" s="35"/>
      <c r="VBV58" s="35"/>
      <c r="VBW58" s="36"/>
      <c r="VBX58" s="36"/>
      <c r="VBY58" s="36"/>
      <c r="VBZ58" s="36"/>
      <c r="VCA58" s="36"/>
      <c r="VCB58" s="36"/>
      <c r="VCC58" s="37"/>
      <c r="VCD58" s="38"/>
      <c r="VCE58" s="38"/>
      <c r="VCF58" s="204"/>
      <c r="VCG58" s="37"/>
      <c r="VCH58" s="38"/>
      <c r="VCI58" s="37"/>
      <c r="VCJ58" s="37"/>
      <c r="VCK58" s="38"/>
      <c r="VCL58" s="38"/>
      <c r="VCM58" s="38"/>
      <c r="VCN58" s="38"/>
      <c r="VCO58" s="38"/>
      <c r="VCP58" s="38"/>
      <c r="VCQ58" s="38"/>
      <c r="VCR58" s="38"/>
      <c r="VCS58" s="38"/>
      <c r="VCT58" s="38"/>
      <c r="VCU58" s="38"/>
      <c r="VCV58" s="38"/>
      <c r="VCW58" s="37"/>
      <c r="VCX58" s="25"/>
      <c r="VCY58" s="35"/>
      <c r="VCZ58" s="35"/>
      <c r="VDA58" s="35"/>
      <c r="VDB58" s="36"/>
      <c r="VDC58" s="36"/>
      <c r="VDD58" s="36"/>
      <c r="VDE58" s="36"/>
      <c r="VDF58" s="36"/>
      <c r="VDG58" s="36"/>
      <c r="VDH58" s="37"/>
      <c r="VDI58" s="38"/>
      <c r="VDJ58" s="38"/>
      <c r="VDK58" s="204"/>
      <c r="VDL58" s="37"/>
      <c r="VDM58" s="38"/>
      <c r="VDN58" s="37"/>
      <c r="VDO58" s="37"/>
      <c r="VDP58" s="38"/>
      <c r="VDQ58" s="38"/>
      <c r="VDR58" s="38"/>
      <c r="VDS58" s="38"/>
      <c r="VDT58" s="38"/>
      <c r="VDU58" s="38"/>
      <c r="VDV58" s="38"/>
      <c r="VDW58" s="38"/>
      <c r="VDX58" s="38"/>
      <c r="VDY58" s="38"/>
      <c r="VDZ58" s="38"/>
      <c r="VEA58" s="38"/>
      <c r="VEB58" s="37"/>
      <c r="VEC58" s="25"/>
      <c r="VED58" s="35"/>
      <c r="VEE58" s="35"/>
      <c r="VEF58" s="35"/>
      <c r="VEG58" s="36"/>
      <c r="VEH58" s="36"/>
      <c r="VEI58" s="36"/>
      <c r="VEJ58" s="36"/>
      <c r="VEK58" s="36"/>
      <c r="VEL58" s="36"/>
      <c r="VEM58" s="37"/>
      <c r="VEN58" s="38"/>
      <c r="VEO58" s="38"/>
      <c r="VEP58" s="204"/>
      <c r="VEQ58" s="37"/>
      <c r="VER58" s="38"/>
      <c r="VES58" s="37"/>
      <c r="VET58" s="37"/>
      <c r="VEU58" s="38"/>
      <c r="VEV58" s="38"/>
      <c r="VEW58" s="38"/>
      <c r="VEX58" s="38"/>
      <c r="VEY58" s="38"/>
      <c r="VEZ58" s="38"/>
      <c r="VFA58" s="38"/>
      <c r="VFB58" s="38"/>
      <c r="VFC58" s="38"/>
      <c r="VFD58" s="38"/>
      <c r="VFE58" s="38"/>
      <c r="VFF58" s="38"/>
      <c r="VFG58" s="37"/>
      <c r="VFH58" s="25"/>
      <c r="VFI58" s="35"/>
      <c r="VFJ58" s="35"/>
      <c r="VFK58" s="35"/>
      <c r="VFL58" s="36"/>
      <c r="VFM58" s="36"/>
      <c r="VFN58" s="36"/>
      <c r="VFO58" s="36"/>
      <c r="VFP58" s="36"/>
      <c r="VFQ58" s="36"/>
      <c r="VFR58" s="37"/>
      <c r="VFS58" s="38"/>
      <c r="VFT58" s="38"/>
      <c r="VFU58" s="204"/>
      <c r="VFV58" s="37"/>
      <c r="VFW58" s="38"/>
      <c r="VFX58" s="37"/>
      <c r="VFY58" s="37"/>
      <c r="VFZ58" s="38"/>
      <c r="VGA58" s="38"/>
      <c r="VGB58" s="38"/>
      <c r="VGC58" s="38"/>
      <c r="VGD58" s="38"/>
      <c r="VGE58" s="38"/>
      <c r="VGF58" s="38"/>
      <c r="VGG58" s="38"/>
      <c r="VGH58" s="38"/>
      <c r="VGI58" s="38"/>
      <c r="VGJ58" s="38"/>
      <c r="VGK58" s="38"/>
      <c r="VGL58" s="37"/>
      <c r="VGM58" s="25"/>
      <c r="VGN58" s="35"/>
      <c r="VGO58" s="35"/>
      <c r="VGP58" s="35"/>
      <c r="VGQ58" s="36"/>
      <c r="VGR58" s="36"/>
      <c r="VGS58" s="36"/>
      <c r="VGT58" s="36"/>
      <c r="VGU58" s="36"/>
      <c r="VGV58" s="36"/>
      <c r="VGW58" s="37"/>
      <c r="VGX58" s="38"/>
      <c r="VGY58" s="38"/>
      <c r="VGZ58" s="204"/>
      <c r="VHA58" s="37"/>
      <c r="VHB58" s="38"/>
      <c r="VHC58" s="37"/>
      <c r="VHD58" s="37"/>
      <c r="VHE58" s="38"/>
      <c r="VHF58" s="38"/>
      <c r="VHG58" s="38"/>
      <c r="VHH58" s="38"/>
      <c r="VHI58" s="38"/>
      <c r="VHJ58" s="38"/>
      <c r="VHK58" s="38"/>
      <c r="VHL58" s="38"/>
      <c r="VHM58" s="38"/>
      <c r="VHN58" s="38"/>
      <c r="VHO58" s="38"/>
      <c r="VHP58" s="38"/>
      <c r="VHQ58" s="37"/>
      <c r="VHR58" s="25"/>
      <c r="VHS58" s="35"/>
      <c r="VHT58" s="35"/>
      <c r="VHU58" s="35"/>
      <c r="VHV58" s="36"/>
      <c r="VHW58" s="36"/>
      <c r="VHX58" s="36"/>
      <c r="VHY58" s="36"/>
      <c r="VHZ58" s="36"/>
      <c r="VIA58" s="36"/>
      <c r="VIB58" s="37"/>
      <c r="VIC58" s="38"/>
      <c r="VID58" s="38"/>
      <c r="VIE58" s="204"/>
      <c r="VIF58" s="37"/>
      <c r="VIG58" s="38"/>
      <c r="VIH58" s="37"/>
      <c r="VII58" s="37"/>
      <c r="VIJ58" s="38"/>
      <c r="VIK58" s="38"/>
      <c r="VIL58" s="38"/>
      <c r="VIM58" s="38"/>
      <c r="VIN58" s="38"/>
      <c r="VIO58" s="38"/>
      <c r="VIP58" s="38"/>
      <c r="VIQ58" s="38"/>
      <c r="VIR58" s="38"/>
      <c r="VIS58" s="38"/>
      <c r="VIT58" s="38"/>
      <c r="VIU58" s="38"/>
      <c r="VIV58" s="37"/>
      <c r="VIW58" s="25"/>
      <c r="VIX58" s="35"/>
      <c r="VIY58" s="35"/>
      <c r="VIZ58" s="35"/>
      <c r="VJA58" s="36"/>
      <c r="VJB58" s="36"/>
      <c r="VJC58" s="36"/>
      <c r="VJD58" s="36"/>
      <c r="VJE58" s="36"/>
      <c r="VJF58" s="36"/>
      <c r="VJG58" s="37"/>
      <c r="VJH58" s="38"/>
      <c r="VJI58" s="38"/>
      <c r="VJJ58" s="204"/>
      <c r="VJK58" s="37"/>
      <c r="VJL58" s="38"/>
      <c r="VJM58" s="37"/>
      <c r="VJN58" s="37"/>
      <c r="VJO58" s="38"/>
      <c r="VJP58" s="38"/>
      <c r="VJQ58" s="38"/>
      <c r="VJR58" s="38"/>
      <c r="VJS58" s="38"/>
      <c r="VJT58" s="38"/>
      <c r="VJU58" s="38"/>
      <c r="VJV58" s="38"/>
      <c r="VJW58" s="38"/>
      <c r="VJX58" s="38"/>
      <c r="VJY58" s="38"/>
      <c r="VJZ58" s="38"/>
      <c r="VKA58" s="37"/>
      <c r="VKB58" s="25"/>
      <c r="VKC58" s="35"/>
      <c r="VKD58" s="35"/>
      <c r="VKE58" s="35"/>
      <c r="VKF58" s="36"/>
      <c r="VKG58" s="36"/>
      <c r="VKH58" s="36"/>
      <c r="VKI58" s="36"/>
      <c r="VKJ58" s="36"/>
      <c r="VKK58" s="36"/>
      <c r="VKL58" s="37"/>
      <c r="VKM58" s="38"/>
      <c r="VKN58" s="38"/>
      <c r="VKO58" s="204"/>
      <c r="VKP58" s="37"/>
      <c r="VKQ58" s="38"/>
      <c r="VKR58" s="37"/>
      <c r="VKS58" s="37"/>
      <c r="VKT58" s="38"/>
      <c r="VKU58" s="38"/>
      <c r="VKV58" s="38"/>
      <c r="VKW58" s="38"/>
      <c r="VKX58" s="38"/>
      <c r="VKY58" s="38"/>
      <c r="VKZ58" s="38"/>
      <c r="VLA58" s="38"/>
      <c r="VLB58" s="38"/>
      <c r="VLC58" s="38"/>
      <c r="VLD58" s="38"/>
      <c r="VLE58" s="38"/>
      <c r="VLF58" s="37"/>
      <c r="VLG58" s="25"/>
      <c r="VLH58" s="35"/>
      <c r="VLI58" s="35"/>
      <c r="VLJ58" s="35"/>
      <c r="VLK58" s="36"/>
      <c r="VLL58" s="36"/>
      <c r="VLM58" s="36"/>
      <c r="VLN58" s="36"/>
      <c r="VLO58" s="36"/>
      <c r="VLP58" s="36"/>
      <c r="VLQ58" s="37"/>
      <c r="VLR58" s="38"/>
      <c r="VLS58" s="38"/>
      <c r="VLT58" s="204"/>
      <c r="VLU58" s="37"/>
      <c r="VLV58" s="38"/>
      <c r="VLW58" s="37"/>
      <c r="VLX58" s="37"/>
      <c r="VLY58" s="38"/>
      <c r="VLZ58" s="38"/>
      <c r="VMA58" s="38"/>
      <c r="VMB58" s="38"/>
      <c r="VMC58" s="38"/>
      <c r="VMD58" s="38"/>
      <c r="VME58" s="38"/>
      <c r="VMF58" s="38"/>
      <c r="VMG58" s="38"/>
      <c r="VMH58" s="38"/>
      <c r="VMI58" s="38"/>
      <c r="VMJ58" s="38"/>
      <c r="VMK58" s="37"/>
      <c r="VML58" s="25"/>
      <c r="VMM58" s="35"/>
      <c r="VMN58" s="35"/>
      <c r="VMO58" s="35"/>
      <c r="VMP58" s="36"/>
      <c r="VMQ58" s="36"/>
      <c r="VMR58" s="36"/>
      <c r="VMS58" s="36"/>
      <c r="VMT58" s="36"/>
      <c r="VMU58" s="36"/>
      <c r="VMV58" s="37"/>
      <c r="VMW58" s="38"/>
      <c r="VMX58" s="38"/>
      <c r="VMY58" s="204"/>
      <c r="VMZ58" s="37"/>
      <c r="VNA58" s="38"/>
      <c r="VNB58" s="37"/>
      <c r="VNC58" s="37"/>
      <c r="VND58" s="38"/>
      <c r="VNE58" s="38"/>
      <c r="VNF58" s="38"/>
      <c r="VNG58" s="38"/>
      <c r="VNH58" s="38"/>
      <c r="VNI58" s="38"/>
      <c r="VNJ58" s="38"/>
      <c r="VNK58" s="38"/>
      <c r="VNL58" s="38"/>
      <c r="VNM58" s="38"/>
      <c r="VNN58" s="38"/>
      <c r="VNO58" s="38"/>
      <c r="VNP58" s="37"/>
      <c r="VNQ58" s="25"/>
      <c r="VNR58" s="35"/>
      <c r="VNS58" s="35"/>
      <c r="VNT58" s="35"/>
      <c r="VNU58" s="36"/>
      <c r="VNV58" s="36"/>
      <c r="VNW58" s="36"/>
      <c r="VNX58" s="36"/>
      <c r="VNY58" s="36"/>
      <c r="VNZ58" s="36"/>
      <c r="VOA58" s="37"/>
      <c r="VOB58" s="38"/>
      <c r="VOC58" s="38"/>
      <c r="VOD58" s="204"/>
      <c r="VOE58" s="37"/>
      <c r="VOF58" s="38"/>
      <c r="VOG58" s="37"/>
      <c r="VOH58" s="37"/>
      <c r="VOI58" s="38"/>
      <c r="VOJ58" s="38"/>
      <c r="VOK58" s="38"/>
      <c r="VOL58" s="38"/>
      <c r="VOM58" s="38"/>
      <c r="VON58" s="38"/>
      <c r="VOO58" s="38"/>
      <c r="VOP58" s="38"/>
      <c r="VOQ58" s="38"/>
      <c r="VOR58" s="38"/>
      <c r="VOS58" s="38"/>
      <c r="VOT58" s="38"/>
      <c r="VOU58" s="37"/>
      <c r="VOV58" s="25"/>
      <c r="VOW58" s="35"/>
      <c r="VOX58" s="35"/>
      <c r="VOY58" s="35"/>
      <c r="VOZ58" s="36"/>
      <c r="VPA58" s="36"/>
      <c r="VPB58" s="36"/>
      <c r="VPC58" s="36"/>
      <c r="VPD58" s="36"/>
      <c r="VPE58" s="36"/>
      <c r="VPF58" s="37"/>
      <c r="VPG58" s="38"/>
      <c r="VPH58" s="38"/>
      <c r="VPI58" s="204"/>
      <c r="VPJ58" s="37"/>
      <c r="VPK58" s="38"/>
      <c r="VPL58" s="37"/>
      <c r="VPM58" s="37"/>
      <c r="VPN58" s="38"/>
      <c r="VPO58" s="38"/>
      <c r="VPP58" s="38"/>
      <c r="VPQ58" s="38"/>
      <c r="VPR58" s="38"/>
      <c r="VPS58" s="38"/>
      <c r="VPT58" s="38"/>
      <c r="VPU58" s="38"/>
      <c r="VPV58" s="38"/>
      <c r="VPW58" s="38"/>
      <c r="VPX58" s="38"/>
      <c r="VPY58" s="38"/>
      <c r="VPZ58" s="37"/>
      <c r="VQA58" s="25"/>
      <c r="VQB58" s="35"/>
      <c r="VQC58" s="35"/>
      <c r="VQD58" s="35"/>
      <c r="VQE58" s="36"/>
      <c r="VQF58" s="36"/>
      <c r="VQG58" s="36"/>
      <c r="VQH58" s="36"/>
      <c r="VQI58" s="36"/>
      <c r="VQJ58" s="36"/>
      <c r="VQK58" s="37"/>
      <c r="VQL58" s="38"/>
      <c r="VQM58" s="38"/>
      <c r="VQN58" s="204"/>
      <c r="VQO58" s="37"/>
      <c r="VQP58" s="38"/>
      <c r="VQQ58" s="37"/>
      <c r="VQR58" s="37"/>
      <c r="VQS58" s="38"/>
      <c r="VQT58" s="38"/>
      <c r="VQU58" s="38"/>
      <c r="VQV58" s="38"/>
      <c r="VQW58" s="38"/>
      <c r="VQX58" s="38"/>
      <c r="VQY58" s="38"/>
      <c r="VQZ58" s="38"/>
      <c r="VRA58" s="38"/>
      <c r="VRB58" s="38"/>
      <c r="VRC58" s="38"/>
      <c r="VRD58" s="38"/>
      <c r="VRE58" s="37"/>
      <c r="VRF58" s="25"/>
      <c r="VRG58" s="35"/>
      <c r="VRH58" s="35"/>
      <c r="VRI58" s="35"/>
      <c r="VRJ58" s="36"/>
      <c r="VRK58" s="36"/>
      <c r="VRL58" s="36"/>
      <c r="VRM58" s="36"/>
      <c r="VRN58" s="36"/>
      <c r="VRO58" s="36"/>
      <c r="VRP58" s="37"/>
      <c r="VRQ58" s="38"/>
      <c r="VRR58" s="38"/>
      <c r="VRS58" s="204"/>
      <c r="VRT58" s="37"/>
      <c r="VRU58" s="38"/>
      <c r="VRV58" s="37"/>
      <c r="VRW58" s="37"/>
      <c r="VRX58" s="38"/>
      <c r="VRY58" s="38"/>
      <c r="VRZ58" s="38"/>
      <c r="VSA58" s="38"/>
      <c r="VSB58" s="38"/>
      <c r="VSC58" s="38"/>
      <c r="VSD58" s="38"/>
      <c r="VSE58" s="38"/>
      <c r="VSF58" s="38"/>
      <c r="VSG58" s="38"/>
      <c r="VSH58" s="38"/>
      <c r="VSI58" s="38"/>
      <c r="VSJ58" s="37"/>
      <c r="VSK58" s="25"/>
      <c r="VSL58" s="35"/>
      <c r="VSM58" s="35"/>
      <c r="VSN58" s="35"/>
      <c r="VSO58" s="36"/>
      <c r="VSP58" s="36"/>
      <c r="VSQ58" s="36"/>
      <c r="VSR58" s="36"/>
      <c r="VSS58" s="36"/>
      <c r="VST58" s="36"/>
      <c r="VSU58" s="37"/>
      <c r="VSV58" s="38"/>
      <c r="VSW58" s="38"/>
      <c r="VSX58" s="204"/>
      <c r="VSY58" s="37"/>
      <c r="VSZ58" s="38"/>
      <c r="VTA58" s="37"/>
      <c r="VTB58" s="37"/>
      <c r="VTC58" s="38"/>
      <c r="VTD58" s="38"/>
      <c r="VTE58" s="38"/>
      <c r="VTF58" s="38"/>
      <c r="VTG58" s="38"/>
      <c r="VTH58" s="38"/>
      <c r="VTI58" s="38"/>
      <c r="VTJ58" s="38"/>
      <c r="VTK58" s="38"/>
      <c r="VTL58" s="38"/>
      <c r="VTM58" s="38"/>
      <c r="VTN58" s="38"/>
      <c r="VTO58" s="37"/>
      <c r="VTP58" s="25"/>
      <c r="VTQ58" s="35"/>
      <c r="VTR58" s="35"/>
      <c r="VTS58" s="35"/>
      <c r="VTT58" s="36"/>
      <c r="VTU58" s="36"/>
      <c r="VTV58" s="36"/>
      <c r="VTW58" s="36"/>
      <c r="VTX58" s="36"/>
      <c r="VTY58" s="36"/>
      <c r="VTZ58" s="37"/>
      <c r="VUA58" s="38"/>
      <c r="VUB58" s="38"/>
      <c r="VUC58" s="204"/>
      <c r="VUD58" s="37"/>
      <c r="VUE58" s="38"/>
      <c r="VUF58" s="37"/>
      <c r="VUG58" s="37"/>
      <c r="VUH58" s="38"/>
      <c r="VUI58" s="38"/>
      <c r="VUJ58" s="38"/>
      <c r="VUK58" s="38"/>
      <c r="VUL58" s="38"/>
      <c r="VUM58" s="38"/>
      <c r="VUN58" s="38"/>
      <c r="VUO58" s="38"/>
      <c r="VUP58" s="38"/>
      <c r="VUQ58" s="38"/>
      <c r="VUR58" s="38"/>
      <c r="VUS58" s="38"/>
      <c r="VUT58" s="37"/>
      <c r="VUU58" s="25"/>
      <c r="VUV58" s="35"/>
      <c r="VUW58" s="35"/>
      <c r="VUX58" s="35"/>
      <c r="VUY58" s="36"/>
      <c r="VUZ58" s="36"/>
      <c r="VVA58" s="36"/>
      <c r="VVB58" s="36"/>
      <c r="VVC58" s="36"/>
      <c r="VVD58" s="36"/>
      <c r="VVE58" s="37"/>
      <c r="VVF58" s="38"/>
      <c r="VVG58" s="38"/>
      <c r="VVH58" s="204"/>
      <c r="VVI58" s="37"/>
      <c r="VVJ58" s="38"/>
      <c r="VVK58" s="37"/>
      <c r="VVL58" s="37"/>
      <c r="VVM58" s="38"/>
      <c r="VVN58" s="38"/>
      <c r="VVO58" s="38"/>
      <c r="VVP58" s="38"/>
      <c r="VVQ58" s="38"/>
      <c r="VVR58" s="38"/>
      <c r="VVS58" s="38"/>
      <c r="VVT58" s="38"/>
      <c r="VVU58" s="38"/>
      <c r="VVV58" s="38"/>
      <c r="VVW58" s="38"/>
      <c r="VVX58" s="38"/>
      <c r="VVY58" s="37"/>
      <c r="VVZ58" s="25"/>
      <c r="VWA58" s="35"/>
      <c r="VWB58" s="35"/>
      <c r="VWC58" s="35"/>
      <c r="VWD58" s="36"/>
      <c r="VWE58" s="36"/>
      <c r="VWF58" s="36"/>
      <c r="VWG58" s="36"/>
      <c r="VWH58" s="36"/>
      <c r="VWI58" s="36"/>
      <c r="VWJ58" s="37"/>
      <c r="VWK58" s="38"/>
      <c r="VWL58" s="38"/>
      <c r="VWM58" s="204"/>
      <c r="VWN58" s="37"/>
      <c r="VWO58" s="38"/>
      <c r="VWP58" s="37"/>
      <c r="VWQ58" s="37"/>
      <c r="VWR58" s="38"/>
      <c r="VWS58" s="38"/>
      <c r="VWT58" s="38"/>
      <c r="VWU58" s="38"/>
      <c r="VWV58" s="38"/>
      <c r="VWW58" s="38"/>
      <c r="VWX58" s="38"/>
      <c r="VWY58" s="38"/>
      <c r="VWZ58" s="38"/>
      <c r="VXA58" s="38"/>
      <c r="VXB58" s="38"/>
      <c r="VXC58" s="38"/>
      <c r="VXD58" s="37"/>
      <c r="VXE58" s="25"/>
      <c r="VXF58" s="35"/>
      <c r="VXG58" s="35"/>
      <c r="VXH58" s="35"/>
      <c r="VXI58" s="36"/>
      <c r="VXJ58" s="36"/>
      <c r="VXK58" s="36"/>
      <c r="VXL58" s="36"/>
      <c r="VXM58" s="36"/>
      <c r="VXN58" s="36"/>
      <c r="VXO58" s="37"/>
      <c r="VXP58" s="38"/>
      <c r="VXQ58" s="38"/>
      <c r="VXR58" s="204"/>
      <c r="VXS58" s="37"/>
      <c r="VXT58" s="38"/>
      <c r="VXU58" s="37"/>
      <c r="VXV58" s="37"/>
      <c r="VXW58" s="38"/>
      <c r="VXX58" s="38"/>
      <c r="VXY58" s="38"/>
      <c r="VXZ58" s="38"/>
      <c r="VYA58" s="38"/>
      <c r="VYB58" s="38"/>
      <c r="VYC58" s="38"/>
      <c r="VYD58" s="38"/>
      <c r="VYE58" s="38"/>
      <c r="VYF58" s="38"/>
      <c r="VYG58" s="38"/>
      <c r="VYH58" s="38"/>
      <c r="VYI58" s="37"/>
      <c r="VYJ58" s="25"/>
      <c r="VYK58" s="35"/>
      <c r="VYL58" s="35"/>
      <c r="VYM58" s="35"/>
      <c r="VYN58" s="36"/>
      <c r="VYO58" s="36"/>
      <c r="VYP58" s="36"/>
      <c r="VYQ58" s="36"/>
      <c r="VYR58" s="36"/>
      <c r="VYS58" s="36"/>
      <c r="VYT58" s="37"/>
      <c r="VYU58" s="38"/>
      <c r="VYV58" s="38"/>
      <c r="VYW58" s="204"/>
      <c r="VYX58" s="37"/>
      <c r="VYY58" s="38"/>
      <c r="VYZ58" s="37"/>
      <c r="VZA58" s="37"/>
      <c r="VZB58" s="38"/>
      <c r="VZC58" s="38"/>
      <c r="VZD58" s="38"/>
      <c r="VZE58" s="38"/>
      <c r="VZF58" s="38"/>
      <c r="VZG58" s="38"/>
      <c r="VZH58" s="38"/>
      <c r="VZI58" s="38"/>
      <c r="VZJ58" s="38"/>
      <c r="VZK58" s="38"/>
      <c r="VZL58" s="38"/>
      <c r="VZM58" s="38"/>
      <c r="VZN58" s="37"/>
      <c r="VZO58" s="25"/>
      <c r="VZP58" s="35"/>
      <c r="VZQ58" s="35"/>
      <c r="VZR58" s="35"/>
      <c r="VZS58" s="36"/>
      <c r="VZT58" s="36"/>
      <c r="VZU58" s="36"/>
      <c r="VZV58" s="36"/>
      <c r="VZW58" s="36"/>
      <c r="VZX58" s="36"/>
      <c r="VZY58" s="37"/>
      <c r="VZZ58" s="38"/>
      <c r="WAA58" s="38"/>
      <c r="WAB58" s="204"/>
      <c r="WAC58" s="37"/>
      <c r="WAD58" s="38"/>
      <c r="WAE58" s="37"/>
      <c r="WAF58" s="37"/>
      <c r="WAG58" s="38"/>
      <c r="WAH58" s="38"/>
      <c r="WAI58" s="38"/>
      <c r="WAJ58" s="38"/>
      <c r="WAK58" s="38"/>
      <c r="WAL58" s="38"/>
      <c r="WAM58" s="38"/>
      <c r="WAN58" s="38"/>
      <c r="WAO58" s="38"/>
      <c r="WAP58" s="38"/>
      <c r="WAQ58" s="38"/>
      <c r="WAR58" s="38"/>
      <c r="WAS58" s="37"/>
      <c r="WAT58" s="25"/>
      <c r="WAU58" s="35"/>
      <c r="WAV58" s="35"/>
      <c r="WAW58" s="35"/>
      <c r="WAX58" s="36"/>
      <c r="WAY58" s="36"/>
      <c r="WAZ58" s="36"/>
      <c r="WBA58" s="36"/>
      <c r="WBB58" s="36"/>
      <c r="WBC58" s="36"/>
      <c r="WBD58" s="37"/>
      <c r="WBE58" s="38"/>
      <c r="WBF58" s="38"/>
      <c r="WBG58" s="204"/>
      <c r="WBH58" s="37"/>
      <c r="WBI58" s="38"/>
      <c r="WBJ58" s="37"/>
      <c r="WBK58" s="37"/>
      <c r="WBL58" s="38"/>
      <c r="WBM58" s="38"/>
      <c r="WBN58" s="38"/>
      <c r="WBO58" s="38"/>
      <c r="WBP58" s="38"/>
      <c r="WBQ58" s="38"/>
      <c r="WBR58" s="38"/>
      <c r="WBS58" s="38"/>
      <c r="WBT58" s="38"/>
      <c r="WBU58" s="38"/>
      <c r="WBV58" s="38"/>
      <c r="WBW58" s="38"/>
      <c r="WBX58" s="37"/>
      <c r="WBY58" s="25"/>
      <c r="WBZ58" s="35"/>
      <c r="WCA58" s="35"/>
      <c r="WCB58" s="35"/>
      <c r="WCC58" s="36"/>
      <c r="WCD58" s="36"/>
      <c r="WCE58" s="36"/>
      <c r="WCF58" s="36"/>
      <c r="WCG58" s="36"/>
      <c r="WCH58" s="36"/>
      <c r="WCI58" s="37"/>
      <c r="WCJ58" s="38"/>
      <c r="WCK58" s="38"/>
      <c r="WCL58" s="204"/>
      <c r="WCM58" s="37"/>
      <c r="WCN58" s="38"/>
      <c r="WCO58" s="37"/>
      <c r="WCP58" s="37"/>
      <c r="WCQ58" s="38"/>
      <c r="WCR58" s="38"/>
      <c r="WCS58" s="38"/>
      <c r="WCT58" s="38"/>
      <c r="WCU58" s="38"/>
      <c r="WCV58" s="38"/>
      <c r="WCW58" s="38"/>
      <c r="WCX58" s="38"/>
      <c r="WCY58" s="38"/>
      <c r="WCZ58" s="38"/>
      <c r="WDA58" s="38"/>
      <c r="WDB58" s="38"/>
      <c r="WDC58" s="37"/>
      <c r="WDD58" s="25"/>
      <c r="WDE58" s="35"/>
      <c r="WDF58" s="35"/>
      <c r="WDG58" s="35"/>
      <c r="WDH58" s="36"/>
      <c r="WDI58" s="36"/>
      <c r="WDJ58" s="36"/>
      <c r="WDK58" s="36"/>
      <c r="WDL58" s="36"/>
      <c r="WDM58" s="36"/>
      <c r="WDN58" s="37"/>
      <c r="WDO58" s="38"/>
      <c r="WDP58" s="38"/>
      <c r="WDQ58" s="204"/>
      <c r="WDR58" s="37"/>
      <c r="WDS58" s="38"/>
      <c r="WDT58" s="37"/>
      <c r="WDU58" s="37"/>
      <c r="WDV58" s="38"/>
      <c r="WDW58" s="38"/>
      <c r="WDX58" s="38"/>
      <c r="WDY58" s="38"/>
      <c r="WDZ58" s="38"/>
      <c r="WEA58" s="38"/>
      <c r="WEB58" s="38"/>
      <c r="WEC58" s="38"/>
      <c r="WED58" s="38"/>
      <c r="WEE58" s="38"/>
      <c r="WEF58" s="38"/>
      <c r="WEG58" s="38"/>
      <c r="WEH58" s="37"/>
      <c r="WEI58" s="25"/>
      <c r="WEJ58" s="35"/>
      <c r="WEK58" s="35"/>
      <c r="WEL58" s="35"/>
      <c r="WEM58" s="36"/>
      <c r="WEN58" s="36"/>
      <c r="WEO58" s="36"/>
      <c r="WEP58" s="36"/>
      <c r="WEQ58" s="36"/>
      <c r="WER58" s="36"/>
      <c r="WES58" s="37"/>
      <c r="WET58" s="38"/>
      <c r="WEU58" s="38"/>
      <c r="WEV58" s="204"/>
      <c r="WEW58" s="37"/>
      <c r="WEX58" s="38"/>
      <c r="WEY58" s="37"/>
      <c r="WEZ58" s="37"/>
      <c r="WFA58" s="38"/>
      <c r="WFB58" s="38"/>
      <c r="WFC58" s="38"/>
      <c r="WFD58" s="38"/>
      <c r="WFE58" s="38"/>
      <c r="WFF58" s="38"/>
      <c r="WFG58" s="38"/>
      <c r="WFH58" s="38"/>
      <c r="WFI58" s="38"/>
      <c r="WFJ58" s="38"/>
      <c r="WFK58" s="38"/>
      <c r="WFL58" s="38"/>
      <c r="WFM58" s="37"/>
      <c r="WFN58" s="25"/>
      <c r="WFO58" s="35"/>
      <c r="WFP58" s="35"/>
      <c r="WFQ58" s="35"/>
      <c r="WFR58" s="36"/>
      <c r="WFS58" s="36"/>
      <c r="WFT58" s="36"/>
      <c r="WFU58" s="36"/>
      <c r="WFV58" s="36"/>
      <c r="WFW58" s="36"/>
      <c r="WFX58" s="37"/>
      <c r="WFY58" s="38"/>
      <c r="WFZ58" s="38"/>
      <c r="WGA58" s="204"/>
      <c r="WGB58" s="37"/>
      <c r="WGC58" s="38"/>
      <c r="WGD58" s="37"/>
      <c r="WGE58" s="37"/>
      <c r="WGF58" s="38"/>
      <c r="WGG58" s="38"/>
      <c r="WGH58" s="38"/>
      <c r="WGI58" s="38"/>
      <c r="WGJ58" s="38"/>
      <c r="WGK58" s="38"/>
      <c r="WGL58" s="38"/>
      <c r="WGM58" s="38"/>
      <c r="WGN58" s="38"/>
      <c r="WGO58" s="38"/>
      <c r="WGP58" s="38"/>
      <c r="WGQ58" s="38"/>
      <c r="WGR58" s="37"/>
      <c r="WGS58" s="25"/>
      <c r="WGT58" s="35"/>
      <c r="WGU58" s="35"/>
      <c r="WGV58" s="35"/>
      <c r="WGW58" s="36"/>
      <c r="WGX58" s="36"/>
      <c r="WGY58" s="36"/>
      <c r="WGZ58" s="36"/>
      <c r="WHA58" s="36"/>
      <c r="WHB58" s="36"/>
      <c r="WHC58" s="37"/>
      <c r="WHD58" s="38"/>
      <c r="WHE58" s="38"/>
      <c r="WHF58" s="204"/>
      <c r="WHG58" s="37"/>
      <c r="WHH58" s="38"/>
      <c r="WHI58" s="37"/>
      <c r="WHJ58" s="37"/>
      <c r="WHK58" s="38"/>
      <c r="WHL58" s="38"/>
      <c r="WHM58" s="38"/>
      <c r="WHN58" s="38"/>
      <c r="WHO58" s="38"/>
      <c r="WHP58" s="38"/>
      <c r="WHQ58" s="38"/>
      <c r="WHR58" s="38"/>
      <c r="WHS58" s="38"/>
      <c r="WHT58" s="38"/>
      <c r="WHU58" s="38"/>
      <c r="WHV58" s="38"/>
      <c r="WHW58" s="37"/>
      <c r="WHX58" s="25"/>
      <c r="WHY58" s="35"/>
      <c r="WHZ58" s="35"/>
      <c r="WIA58" s="35"/>
      <c r="WIB58" s="36"/>
      <c r="WIC58" s="36"/>
      <c r="WID58" s="36"/>
      <c r="WIE58" s="36"/>
      <c r="WIF58" s="36"/>
      <c r="WIG58" s="36"/>
      <c r="WIH58" s="37"/>
      <c r="WII58" s="38"/>
      <c r="WIJ58" s="38"/>
      <c r="WIK58" s="204"/>
      <c r="WIL58" s="37"/>
      <c r="WIM58" s="38"/>
      <c r="WIN58" s="37"/>
      <c r="WIO58" s="37"/>
      <c r="WIP58" s="38"/>
      <c r="WIQ58" s="38"/>
      <c r="WIR58" s="38"/>
      <c r="WIS58" s="38"/>
      <c r="WIT58" s="38"/>
      <c r="WIU58" s="38"/>
      <c r="WIV58" s="38"/>
      <c r="WIW58" s="38"/>
      <c r="WIX58" s="38"/>
      <c r="WIY58" s="38"/>
      <c r="WIZ58" s="38"/>
      <c r="WJA58" s="38"/>
      <c r="WJB58" s="37"/>
      <c r="WJC58" s="25"/>
      <c r="WJD58" s="35"/>
      <c r="WJE58" s="35"/>
      <c r="WJF58" s="35"/>
      <c r="WJG58" s="36"/>
      <c r="WJH58" s="36"/>
      <c r="WJI58" s="36"/>
      <c r="WJJ58" s="36"/>
      <c r="WJK58" s="36"/>
      <c r="WJL58" s="36"/>
      <c r="WJM58" s="37"/>
      <c r="WJN58" s="38"/>
      <c r="WJO58" s="38"/>
      <c r="WJP58" s="204"/>
      <c r="WJQ58" s="37"/>
      <c r="WJR58" s="38"/>
      <c r="WJS58" s="37"/>
      <c r="WJT58" s="37"/>
      <c r="WJU58" s="38"/>
      <c r="WJV58" s="38"/>
      <c r="WJW58" s="38"/>
      <c r="WJX58" s="38"/>
      <c r="WJY58" s="38"/>
      <c r="WJZ58" s="38"/>
      <c r="WKA58" s="38"/>
      <c r="WKB58" s="38"/>
      <c r="WKC58" s="38"/>
      <c r="WKD58" s="38"/>
      <c r="WKE58" s="38"/>
      <c r="WKF58" s="38"/>
      <c r="WKG58" s="37"/>
      <c r="WKH58" s="25"/>
      <c r="WKI58" s="35"/>
      <c r="WKJ58" s="35"/>
      <c r="WKK58" s="35"/>
      <c r="WKL58" s="36"/>
      <c r="WKM58" s="36"/>
      <c r="WKN58" s="36"/>
      <c r="WKO58" s="36"/>
      <c r="WKP58" s="36"/>
      <c r="WKQ58" s="36"/>
      <c r="WKR58" s="37"/>
      <c r="WKS58" s="38"/>
      <c r="WKT58" s="38"/>
      <c r="WKU58" s="204"/>
      <c r="WKV58" s="37"/>
      <c r="WKW58" s="38"/>
      <c r="WKX58" s="37"/>
      <c r="WKY58" s="37"/>
      <c r="WKZ58" s="38"/>
      <c r="WLA58" s="38"/>
      <c r="WLB58" s="38"/>
      <c r="WLC58" s="38"/>
      <c r="WLD58" s="38"/>
      <c r="WLE58" s="38"/>
      <c r="WLF58" s="38"/>
      <c r="WLG58" s="38"/>
      <c r="WLH58" s="38"/>
      <c r="WLI58" s="38"/>
      <c r="WLJ58" s="38"/>
      <c r="WLK58" s="38"/>
      <c r="WLL58" s="37"/>
      <c r="WLM58" s="25"/>
      <c r="WLN58" s="35"/>
      <c r="WLO58" s="35"/>
      <c r="WLP58" s="35"/>
      <c r="WLQ58" s="36"/>
      <c r="WLR58" s="36"/>
      <c r="WLS58" s="36"/>
      <c r="WLT58" s="36"/>
      <c r="WLU58" s="36"/>
      <c r="WLV58" s="36"/>
      <c r="WLW58" s="37"/>
      <c r="WLX58" s="38"/>
      <c r="WLY58" s="38"/>
      <c r="WLZ58" s="204"/>
      <c r="WMA58" s="37"/>
      <c r="WMB58" s="38"/>
      <c r="WMC58" s="37"/>
      <c r="WMD58" s="37"/>
      <c r="WME58" s="38"/>
      <c r="WMF58" s="38"/>
      <c r="WMG58" s="38"/>
      <c r="WMH58" s="38"/>
      <c r="WMI58" s="38"/>
      <c r="WMJ58" s="38"/>
      <c r="WMK58" s="38"/>
      <c r="WML58" s="38"/>
      <c r="WMM58" s="38"/>
      <c r="WMN58" s="38"/>
      <c r="WMO58" s="38"/>
      <c r="WMP58" s="38"/>
      <c r="WMQ58" s="37"/>
      <c r="WMR58" s="25"/>
      <c r="WMS58" s="35"/>
      <c r="WMT58" s="35"/>
      <c r="WMU58" s="35"/>
      <c r="WMV58" s="36"/>
      <c r="WMW58" s="36"/>
      <c r="WMX58" s="36"/>
      <c r="WMY58" s="36"/>
      <c r="WMZ58" s="36"/>
      <c r="WNA58" s="36"/>
      <c r="WNB58" s="37"/>
      <c r="WNC58" s="38"/>
      <c r="WND58" s="38"/>
      <c r="WNE58" s="204"/>
      <c r="WNF58" s="37"/>
      <c r="WNG58" s="38"/>
      <c r="WNH58" s="37"/>
      <c r="WNI58" s="37"/>
      <c r="WNJ58" s="38"/>
      <c r="WNK58" s="38"/>
      <c r="WNL58" s="38"/>
      <c r="WNM58" s="38"/>
      <c r="WNN58" s="38"/>
      <c r="WNO58" s="38"/>
      <c r="WNP58" s="38"/>
      <c r="WNQ58" s="38"/>
      <c r="WNR58" s="38"/>
      <c r="WNS58" s="38"/>
      <c r="WNT58" s="38"/>
      <c r="WNU58" s="38"/>
      <c r="WNV58" s="37"/>
      <c r="WNW58" s="25"/>
      <c r="WNX58" s="35"/>
      <c r="WNY58" s="35"/>
      <c r="WNZ58" s="35"/>
      <c r="WOA58" s="36"/>
      <c r="WOB58" s="36"/>
      <c r="WOC58" s="36"/>
      <c r="WOD58" s="36"/>
      <c r="WOE58" s="36"/>
      <c r="WOF58" s="36"/>
      <c r="WOG58" s="37"/>
      <c r="WOH58" s="38"/>
      <c r="WOI58" s="38"/>
      <c r="WOJ58" s="204"/>
      <c r="WOK58" s="37"/>
      <c r="WOL58" s="38"/>
      <c r="WOM58" s="37"/>
      <c r="WON58" s="37"/>
      <c r="WOO58" s="38"/>
      <c r="WOP58" s="38"/>
      <c r="WOQ58" s="38"/>
      <c r="WOR58" s="38"/>
      <c r="WOS58" s="38"/>
      <c r="WOT58" s="38"/>
      <c r="WOU58" s="38"/>
      <c r="WOV58" s="38"/>
      <c r="WOW58" s="38"/>
      <c r="WOX58" s="38"/>
      <c r="WOY58" s="38"/>
      <c r="WOZ58" s="38"/>
      <c r="WPA58" s="37"/>
      <c r="WPB58" s="25"/>
      <c r="WPC58" s="35"/>
      <c r="WPD58" s="35"/>
      <c r="WPE58" s="35"/>
      <c r="WPF58" s="36"/>
      <c r="WPG58" s="36"/>
      <c r="WPH58" s="36"/>
      <c r="WPI58" s="36"/>
      <c r="WPJ58" s="36"/>
      <c r="WPK58" s="36"/>
      <c r="WPL58" s="37"/>
      <c r="WPM58" s="38"/>
      <c r="WPN58" s="38"/>
      <c r="WPO58" s="204"/>
      <c r="WPP58" s="37"/>
      <c r="WPQ58" s="38"/>
      <c r="WPR58" s="37"/>
      <c r="WPS58" s="37"/>
      <c r="WPT58" s="38"/>
      <c r="WPU58" s="38"/>
      <c r="WPV58" s="38"/>
      <c r="WPW58" s="38"/>
      <c r="WPX58" s="38"/>
      <c r="WPY58" s="38"/>
      <c r="WPZ58" s="38"/>
      <c r="WQA58" s="38"/>
      <c r="WQB58" s="38"/>
      <c r="WQC58" s="38"/>
      <c r="WQD58" s="38"/>
      <c r="WQE58" s="38"/>
      <c r="WQF58" s="37"/>
      <c r="WQG58" s="25"/>
      <c r="WQH58" s="35"/>
      <c r="WQI58" s="35"/>
      <c r="WQJ58" s="35"/>
      <c r="WQK58" s="36"/>
      <c r="WQL58" s="36"/>
      <c r="WQM58" s="36"/>
      <c r="WQN58" s="36"/>
      <c r="WQO58" s="36"/>
      <c r="WQP58" s="36"/>
      <c r="WQQ58" s="37"/>
      <c r="WQR58" s="38"/>
      <c r="WQS58" s="38"/>
      <c r="WQT58" s="204"/>
      <c r="WQU58" s="37"/>
      <c r="WQV58" s="38"/>
      <c r="WQW58" s="37"/>
      <c r="WQX58" s="37"/>
      <c r="WQY58" s="38"/>
      <c r="WQZ58" s="38"/>
      <c r="WRA58" s="38"/>
      <c r="WRB58" s="38"/>
      <c r="WRC58" s="38"/>
      <c r="WRD58" s="38"/>
      <c r="WRE58" s="38"/>
      <c r="WRF58" s="38"/>
      <c r="WRG58" s="38"/>
      <c r="WRH58" s="38"/>
      <c r="WRI58" s="38"/>
      <c r="WRJ58" s="38"/>
      <c r="WRK58" s="37"/>
      <c r="WRL58" s="25"/>
      <c r="WRM58" s="35"/>
      <c r="WRN58" s="35"/>
      <c r="WRO58" s="35"/>
      <c r="WRP58" s="36"/>
      <c r="WRQ58" s="36"/>
      <c r="WRR58" s="36"/>
      <c r="WRS58" s="36"/>
      <c r="WRT58" s="36"/>
      <c r="WRU58" s="36"/>
      <c r="WRV58" s="37"/>
      <c r="WRW58" s="38"/>
      <c r="WRX58" s="38"/>
      <c r="WRY58" s="204"/>
      <c r="WRZ58" s="37"/>
      <c r="WSA58" s="38"/>
      <c r="WSB58" s="37"/>
      <c r="WSC58" s="37"/>
      <c r="WSD58" s="38"/>
      <c r="WSE58" s="38"/>
      <c r="WSF58" s="38"/>
      <c r="WSG58" s="38"/>
      <c r="WSH58" s="38"/>
      <c r="WSI58" s="38"/>
      <c r="WSJ58" s="38"/>
      <c r="WSK58" s="38"/>
      <c r="WSL58" s="38"/>
      <c r="WSM58" s="38"/>
      <c r="WSN58" s="38"/>
      <c r="WSO58" s="38"/>
      <c r="WSP58" s="37"/>
      <c r="WSQ58" s="25"/>
      <c r="WSR58" s="35"/>
      <c r="WSS58" s="35"/>
      <c r="WST58" s="35"/>
      <c r="WSU58" s="36"/>
      <c r="WSV58" s="36"/>
      <c r="WSW58" s="36"/>
      <c r="WSX58" s="36"/>
      <c r="WSY58" s="36"/>
      <c r="WSZ58" s="36"/>
      <c r="WTA58" s="37"/>
      <c r="WTB58" s="38"/>
      <c r="WTC58" s="38"/>
      <c r="WTD58" s="204"/>
      <c r="WTE58" s="37"/>
      <c r="WTF58" s="38"/>
      <c r="WTG58" s="37"/>
      <c r="WTH58" s="37"/>
      <c r="WTI58" s="38"/>
      <c r="WTJ58" s="38"/>
      <c r="WTK58" s="38"/>
      <c r="WTL58" s="38"/>
      <c r="WTM58" s="38"/>
      <c r="WTN58" s="38"/>
      <c r="WTO58" s="38"/>
      <c r="WTP58" s="38"/>
      <c r="WTQ58" s="38"/>
      <c r="WTR58" s="38"/>
      <c r="WTS58" s="38"/>
      <c r="WTT58" s="38"/>
      <c r="WTU58" s="37"/>
      <c r="WTV58" s="25"/>
      <c r="WTW58" s="35"/>
      <c r="WTX58" s="35"/>
      <c r="WTY58" s="35"/>
      <c r="WTZ58" s="36"/>
      <c r="WUA58" s="36"/>
      <c r="WUB58" s="36"/>
      <c r="WUC58" s="36"/>
      <c r="WUD58" s="36"/>
      <c r="WUE58" s="36"/>
      <c r="WUF58" s="37"/>
      <c r="WUG58" s="38"/>
      <c r="WUH58" s="38"/>
      <c r="WUI58" s="204"/>
      <c r="WUJ58" s="37"/>
      <c r="WUK58" s="38"/>
      <c r="WUL58" s="37"/>
      <c r="WUM58" s="37"/>
      <c r="WUN58" s="38"/>
      <c r="WUO58" s="38"/>
      <c r="WUP58" s="38"/>
      <c r="WUQ58" s="38"/>
      <c r="WUR58" s="38"/>
      <c r="WUS58" s="38"/>
      <c r="WUT58" s="38"/>
      <c r="WUU58" s="38"/>
      <c r="WUV58" s="38"/>
      <c r="WUW58" s="38"/>
      <c r="WUX58" s="38"/>
      <c r="WUY58" s="38"/>
      <c r="WUZ58" s="37"/>
      <c r="WVA58" s="25"/>
      <c r="WVB58" s="35"/>
      <c r="WVC58" s="35"/>
      <c r="WVD58" s="35"/>
      <c r="WVE58" s="36"/>
      <c r="WVF58" s="36"/>
      <c r="WVG58" s="36"/>
      <c r="WVH58" s="36"/>
      <c r="WVI58" s="36"/>
      <c r="WVJ58" s="36"/>
      <c r="WVK58" s="37"/>
      <c r="WVL58" s="38"/>
      <c r="WVM58" s="38"/>
      <c r="WVN58" s="204"/>
      <c r="WVO58" s="37"/>
      <c r="WVP58" s="38"/>
      <c r="WVQ58" s="37"/>
      <c r="WVR58" s="37"/>
      <c r="WVS58" s="38"/>
      <c r="WVT58" s="38"/>
      <c r="WVU58" s="38"/>
      <c r="WVV58" s="38"/>
      <c r="WVW58" s="38"/>
      <c r="WVX58" s="38"/>
      <c r="WVY58" s="38"/>
      <c r="WVZ58" s="38"/>
      <c r="WWA58" s="38"/>
      <c r="WWB58" s="38"/>
      <c r="WWC58" s="38"/>
      <c r="WWD58" s="38"/>
      <c r="WWE58" s="37"/>
      <c r="WWF58" s="25"/>
      <c r="WWG58" s="35"/>
      <c r="WWH58" s="35"/>
      <c r="WWI58" s="35"/>
      <c r="WWJ58" s="36"/>
      <c r="WWK58" s="36"/>
      <c r="WWL58" s="36"/>
      <c r="WWM58" s="36"/>
      <c r="WWN58" s="36"/>
      <c r="WWO58" s="36"/>
      <c r="WWP58" s="37"/>
      <c r="WWQ58" s="38"/>
      <c r="WWR58" s="38"/>
      <c r="WWS58" s="204"/>
      <c r="WWT58" s="37"/>
      <c r="WWU58" s="38"/>
      <c r="WWV58" s="37"/>
      <c r="WWW58" s="37"/>
      <c r="WWX58" s="38"/>
      <c r="WWY58" s="38"/>
      <c r="WWZ58" s="38"/>
      <c r="WXA58" s="38"/>
      <c r="WXB58" s="38"/>
      <c r="WXC58" s="38"/>
      <c r="WXD58" s="38"/>
      <c r="WXE58" s="38"/>
      <c r="WXF58" s="38"/>
      <c r="WXG58" s="38"/>
      <c r="WXH58" s="38"/>
      <c r="WXI58" s="38"/>
      <c r="WXJ58" s="37"/>
      <c r="WXK58" s="25"/>
      <c r="WXL58" s="35"/>
      <c r="WXM58" s="35"/>
      <c r="WXN58" s="35"/>
      <c r="WXO58" s="36"/>
      <c r="WXP58" s="36"/>
      <c r="WXQ58" s="36"/>
      <c r="WXR58" s="36"/>
      <c r="WXS58" s="36"/>
      <c r="WXT58" s="36"/>
      <c r="WXU58" s="37"/>
      <c r="WXV58" s="38"/>
      <c r="WXW58" s="38"/>
      <c r="WXX58" s="204"/>
      <c r="WXY58" s="37"/>
      <c r="WXZ58" s="38"/>
      <c r="WYA58" s="37"/>
      <c r="WYB58" s="37"/>
      <c r="WYC58" s="38"/>
      <c r="WYD58" s="38"/>
      <c r="WYE58" s="38"/>
      <c r="WYF58" s="38"/>
      <c r="WYG58" s="38"/>
      <c r="WYH58" s="38"/>
      <c r="WYI58" s="38"/>
      <c r="WYJ58" s="38"/>
      <c r="WYK58" s="38"/>
      <c r="WYL58" s="38"/>
      <c r="WYM58" s="38"/>
      <c r="WYN58" s="38"/>
      <c r="WYO58" s="37"/>
      <c r="WYP58" s="25"/>
      <c r="WYQ58" s="35"/>
      <c r="WYR58" s="35"/>
      <c r="WYS58" s="35"/>
      <c r="WYT58" s="36"/>
      <c r="WYU58" s="36"/>
      <c r="WYV58" s="36"/>
      <c r="WYW58" s="36"/>
      <c r="WYX58" s="36"/>
      <c r="WYY58" s="36"/>
      <c r="WYZ58" s="37"/>
      <c r="WZA58" s="38"/>
      <c r="WZB58" s="38"/>
      <c r="WZC58" s="204"/>
      <c r="WZD58" s="37"/>
      <c r="WZE58" s="38"/>
      <c r="WZF58" s="37"/>
      <c r="WZG58" s="37"/>
      <c r="WZH58" s="38"/>
      <c r="WZI58" s="38"/>
      <c r="WZJ58" s="38"/>
      <c r="WZK58" s="38"/>
      <c r="WZL58" s="38"/>
      <c r="WZM58" s="38"/>
      <c r="WZN58" s="38"/>
      <c r="WZO58" s="38"/>
      <c r="WZP58" s="38"/>
      <c r="WZQ58" s="38"/>
      <c r="WZR58" s="38"/>
      <c r="WZS58" s="38"/>
      <c r="WZT58" s="37"/>
      <c r="WZU58" s="25"/>
      <c r="WZV58" s="35"/>
      <c r="WZW58" s="35"/>
      <c r="WZX58" s="35"/>
      <c r="WZY58" s="36"/>
      <c r="WZZ58" s="36"/>
      <c r="XAA58" s="36"/>
      <c r="XAB58" s="36"/>
      <c r="XAC58" s="36"/>
      <c r="XAD58" s="36"/>
      <c r="XAE58" s="37"/>
      <c r="XAF58" s="38"/>
      <c r="XAG58" s="38"/>
      <c r="XAH58" s="204"/>
      <c r="XAI58" s="37"/>
      <c r="XAJ58" s="38"/>
      <c r="XAK58" s="37"/>
      <c r="XAL58" s="37"/>
      <c r="XAM58" s="38"/>
      <c r="XAN58" s="38"/>
      <c r="XAO58" s="38"/>
      <c r="XAP58" s="38"/>
      <c r="XAQ58" s="38"/>
      <c r="XAR58" s="38"/>
      <c r="XAS58" s="38"/>
      <c r="XAT58" s="38"/>
      <c r="XAU58" s="38"/>
      <c r="XAV58" s="38"/>
      <c r="XAW58" s="38"/>
      <c r="XAX58" s="38"/>
      <c r="XAY58" s="37"/>
      <c r="XAZ58" s="25"/>
      <c r="XBA58" s="35"/>
      <c r="XBB58" s="35"/>
      <c r="XBC58" s="35"/>
      <c r="XBD58" s="36"/>
      <c r="XBE58" s="36"/>
      <c r="XBF58" s="36"/>
      <c r="XBG58" s="36"/>
      <c r="XBH58" s="36"/>
      <c r="XBI58" s="36"/>
      <c r="XBJ58" s="37"/>
      <c r="XBK58" s="38"/>
      <c r="XBL58" s="38"/>
      <c r="XBM58" s="204"/>
      <c r="XBN58" s="37"/>
      <c r="XBO58" s="38"/>
      <c r="XBP58" s="37"/>
      <c r="XBQ58" s="37"/>
      <c r="XBR58" s="38"/>
      <c r="XBS58" s="38"/>
      <c r="XBT58" s="38"/>
      <c r="XBU58" s="38"/>
      <c r="XBV58" s="38"/>
      <c r="XBW58" s="38"/>
      <c r="XBX58" s="38"/>
      <c r="XBY58" s="38"/>
      <c r="XBZ58" s="38"/>
      <c r="XCA58" s="38"/>
      <c r="XCB58" s="38"/>
      <c r="XCC58" s="38"/>
      <c r="XCD58" s="37"/>
      <c r="XCE58" s="25"/>
      <c r="XCF58" s="35"/>
      <c r="XCG58" s="35"/>
      <c r="XCH58" s="35"/>
      <c r="XCI58" s="36"/>
      <c r="XCJ58" s="36"/>
      <c r="XCK58" s="36"/>
      <c r="XCL58" s="36"/>
      <c r="XCM58" s="36"/>
      <c r="XCN58" s="36"/>
      <c r="XCO58" s="37"/>
      <c r="XCP58" s="38"/>
      <c r="XCQ58" s="38"/>
      <c r="XCR58" s="204"/>
      <c r="XCS58" s="37"/>
      <c r="XCT58" s="38"/>
      <c r="XCU58" s="37"/>
      <c r="XCV58" s="37"/>
      <c r="XCW58" s="38"/>
      <c r="XCX58" s="38"/>
      <c r="XCY58" s="38"/>
      <c r="XCZ58" s="38"/>
      <c r="XDA58" s="38"/>
      <c r="XDB58" s="38"/>
      <c r="XDC58" s="38"/>
      <c r="XDD58" s="38"/>
      <c r="XDE58" s="38"/>
      <c r="XDF58" s="38"/>
      <c r="XDG58" s="38"/>
      <c r="XDH58" s="38"/>
      <c r="XDI58" s="37"/>
      <c r="XDJ58" s="25"/>
      <c r="XDK58" s="35"/>
      <c r="XDL58" s="35"/>
      <c r="XDM58" s="35"/>
      <c r="XDN58" s="36"/>
      <c r="XDO58" s="36"/>
      <c r="XDP58" s="36"/>
      <c r="XDQ58" s="36"/>
      <c r="XDR58" s="36"/>
      <c r="XDS58" s="36"/>
      <c r="XDT58" s="37"/>
      <c r="XDU58" s="38"/>
      <c r="XDV58" s="38"/>
      <c r="XDW58" s="204"/>
      <c r="XDX58" s="37"/>
      <c r="XDY58" s="38"/>
      <c r="XDZ58" s="37"/>
      <c r="XEA58" s="37"/>
      <c r="XEB58" s="38"/>
      <c r="XEC58" s="38"/>
      <c r="XED58" s="38"/>
      <c r="XEE58" s="38"/>
      <c r="XEF58" s="38"/>
      <c r="XEG58" s="38"/>
      <c r="XEH58" s="38"/>
      <c r="XEI58" s="38"/>
      <c r="XEJ58" s="38"/>
      <c r="XEK58" s="38"/>
      <c r="XEL58" s="38"/>
      <c r="XEM58" s="38"/>
      <c r="XEN58" s="37"/>
      <c r="XEO58" s="25"/>
      <c r="XEP58" s="35"/>
      <c r="XEQ58" s="35"/>
      <c r="XER58" s="35"/>
      <c r="XES58" s="36"/>
      <c r="XET58" s="36"/>
      <c r="XEU58" s="36"/>
      <c r="XEV58" s="36"/>
      <c r="XEW58" s="36"/>
      <c r="XEX58" s="36"/>
      <c r="XEY58" s="37"/>
      <c r="XEZ58" s="38"/>
      <c r="XFA58" s="38"/>
      <c r="XFB58" s="204"/>
      <c r="XFC58" s="37"/>
      <c r="XFD58" s="38"/>
    </row>
    <row r="59" spans="1:16384" s="33" customFormat="1" ht="49.5" x14ac:dyDescent="0.95">
      <c r="A59" s="34">
        <v>4</v>
      </c>
      <c r="B59" s="39" t="s">
        <v>981</v>
      </c>
      <c r="C59" s="34">
        <v>323697</v>
      </c>
      <c r="D59" s="34">
        <v>323750</v>
      </c>
      <c r="E59" s="34"/>
      <c r="F59" s="41">
        <v>7</v>
      </c>
      <c r="G59" s="41">
        <v>12</v>
      </c>
      <c r="H59" s="41">
        <v>13</v>
      </c>
      <c r="I59" s="41">
        <v>17</v>
      </c>
      <c r="J59" s="41"/>
      <c r="K59" s="41"/>
      <c r="L59" s="42">
        <v>6</v>
      </c>
      <c r="M59" s="43"/>
      <c r="N59" s="43"/>
      <c r="O59" s="44"/>
      <c r="P59" s="42"/>
      <c r="Q59" s="43"/>
      <c r="R59" s="42"/>
      <c r="S59" s="42"/>
      <c r="T59" s="43"/>
      <c r="U59" s="43"/>
      <c r="V59" s="43"/>
      <c r="W59" s="43"/>
      <c r="X59" s="43"/>
      <c r="Y59" s="43">
        <v>2</v>
      </c>
      <c r="Z59" s="43"/>
      <c r="AA59" s="43"/>
      <c r="AB59" s="43"/>
      <c r="AC59" s="43"/>
      <c r="AD59" s="43"/>
      <c r="AE59" s="43"/>
      <c r="AF59" s="42" t="s">
        <v>1013</v>
      </c>
      <c r="AG59" s="32">
        <f t="shared" si="2"/>
        <v>53</v>
      </c>
      <c r="AH59" s="32">
        <v>53</v>
      </c>
    </row>
    <row r="60" spans="1:16384" s="33" customFormat="1" ht="49.5" x14ac:dyDescent="0.95">
      <c r="A60" s="34">
        <v>5</v>
      </c>
      <c r="B60" s="39" t="s">
        <v>982</v>
      </c>
      <c r="C60" s="34">
        <v>323750</v>
      </c>
      <c r="D60" s="34">
        <v>323898</v>
      </c>
      <c r="E60" s="34"/>
      <c r="F60" s="41">
        <v>7</v>
      </c>
      <c r="G60" s="41">
        <v>12</v>
      </c>
      <c r="H60" s="41">
        <v>13</v>
      </c>
      <c r="I60" s="41">
        <v>17</v>
      </c>
      <c r="J60" s="41"/>
      <c r="K60" s="41"/>
      <c r="L60" s="42"/>
      <c r="M60" s="43"/>
      <c r="N60" s="43"/>
      <c r="O60" s="44"/>
      <c r="P60" s="42"/>
      <c r="Q60" s="43"/>
      <c r="R60" s="42"/>
      <c r="S60" s="42"/>
      <c r="T60" s="43"/>
      <c r="U60" s="43"/>
      <c r="V60" s="43">
        <v>8</v>
      </c>
      <c r="W60" s="43"/>
      <c r="X60" s="43"/>
      <c r="Y60" s="43"/>
      <c r="Z60" s="43"/>
      <c r="AA60" s="43"/>
      <c r="AB60" s="43"/>
      <c r="AC60" s="43"/>
      <c r="AD60" s="43"/>
      <c r="AE60" s="43"/>
      <c r="AF60" s="42" t="s">
        <v>1013</v>
      </c>
      <c r="AG60" s="32">
        <f t="shared" si="2"/>
        <v>148</v>
      </c>
      <c r="AH60" s="32">
        <v>148</v>
      </c>
    </row>
    <row r="61" spans="1:16384" s="33" customFormat="1" ht="49.5" x14ac:dyDescent="0.95">
      <c r="A61" s="34">
        <v>6</v>
      </c>
      <c r="B61" s="39" t="s">
        <v>983</v>
      </c>
      <c r="C61" s="34">
        <v>323898</v>
      </c>
      <c r="D61" s="34">
        <v>324039</v>
      </c>
      <c r="E61" s="34"/>
      <c r="F61" s="41">
        <v>7</v>
      </c>
      <c r="G61" s="41">
        <v>12</v>
      </c>
      <c r="H61" s="41">
        <v>13</v>
      </c>
      <c r="I61" s="41">
        <v>17</v>
      </c>
      <c r="J61" s="41"/>
      <c r="K61" s="41"/>
      <c r="L61" s="42">
        <v>22</v>
      </c>
      <c r="M61" s="43"/>
      <c r="N61" s="43"/>
      <c r="O61" s="44"/>
      <c r="P61" s="42"/>
      <c r="Q61" s="43"/>
      <c r="R61" s="42"/>
      <c r="S61" s="42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2" t="s">
        <v>902</v>
      </c>
      <c r="AG61" s="32">
        <f t="shared" si="2"/>
        <v>141</v>
      </c>
      <c r="AH61" s="32">
        <v>141</v>
      </c>
    </row>
    <row r="62" spans="1:16384" s="33" customFormat="1" ht="49.5" x14ac:dyDescent="0.95">
      <c r="A62" s="34">
        <v>7</v>
      </c>
      <c r="B62" s="39" t="s">
        <v>984</v>
      </c>
      <c r="C62" s="34"/>
      <c r="D62" s="34"/>
      <c r="E62" s="34"/>
      <c r="F62" s="41">
        <v>7</v>
      </c>
      <c r="G62" s="41">
        <v>12</v>
      </c>
      <c r="H62" s="41">
        <v>14</v>
      </c>
      <c r="I62" s="41">
        <v>17</v>
      </c>
      <c r="J62" s="41"/>
      <c r="K62" s="41"/>
      <c r="L62" s="42"/>
      <c r="M62" s="43"/>
      <c r="N62" s="43"/>
      <c r="O62" s="44"/>
      <c r="P62" s="42"/>
      <c r="Q62" s="43"/>
      <c r="R62" s="42"/>
      <c r="S62" s="42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2" t="s">
        <v>951</v>
      </c>
      <c r="AG62" s="32">
        <f t="shared" si="2"/>
        <v>0</v>
      </c>
      <c r="AH62" s="32" t="s">
        <v>387</v>
      </c>
    </row>
    <row r="63" spans="1:16384" s="33" customFormat="1" ht="49.5" x14ac:dyDescent="0.95">
      <c r="A63" s="34">
        <v>8</v>
      </c>
      <c r="B63" s="39" t="s">
        <v>985</v>
      </c>
      <c r="C63" s="34"/>
      <c r="D63" s="34"/>
      <c r="E63" s="34"/>
      <c r="F63" s="41">
        <v>7</v>
      </c>
      <c r="G63" s="41">
        <v>12</v>
      </c>
      <c r="H63" s="41">
        <v>14</v>
      </c>
      <c r="I63" s="41">
        <v>17</v>
      </c>
      <c r="J63" s="41"/>
      <c r="K63" s="41"/>
      <c r="L63" s="42"/>
      <c r="M63" s="43"/>
      <c r="N63" s="43"/>
      <c r="O63" s="44"/>
      <c r="P63" s="42"/>
      <c r="Q63" s="43"/>
      <c r="R63" s="42"/>
      <c r="S63" s="42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2" t="s">
        <v>951</v>
      </c>
      <c r="AG63" s="32">
        <f t="shared" si="2"/>
        <v>0</v>
      </c>
      <c r="AH63" s="32" t="s">
        <v>387</v>
      </c>
    </row>
    <row r="64" spans="1:16384" s="33" customFormat="1" ht="49.5" x14ac:dyDescent="0.95">
      <c r="A64" s="34">
        <v>9</v>
      </c>
      <c r="B64" s="25" t="s">
        <v>986</v>
      </c>
      <c r="C64" s="35"/>
      <c r="D64" s="35"/>
      <c r="E64" s="35"/>
      <c r="F64" s="36"/>
      <c r="G64" s="36"/>
      <c r="H64" s="36"/>
      <c r="I64" s="36"/>
      <c r="J64" s="36"/>
      <c r="K64" s="36"/>
      <c r="L64" s="37"/>
      <c r="M64" s="38"/>
      <c r="N64" s="38"/>
      <c r="O64" s="204"/>
      <c r="P64" s="37"/>
      <c r="Q64" s="38"/>
      <c r="R64" s="37"/>
      <c r="S64" s="37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7" t="s">
        <v>100</v>
      </c>
      <c r="AG64" s="32">
        <f t="shared" si="2"/>
        <v>0</v>
      </c>
      <c r="AH64" s="32" t="s">
        <v>213</v>
      </c>
    </row>
    <row r="65" spans="1:34" s="33" customFormat="1" ht="49.5" x14ac:dyDescent="0.95">
      <c r="A65" s="34">
        <v>10</v>
      </c>
      <c r="B65" s="25" t="s">
        <v>987</v>
      </c>
      <c r="C65" s="35"/>
      <c r="D65" s="35"/>
      <c r="E65" s="35"/>
      <c r="F65" s="36"/>
      <c r="G65" s="36"/>
      <c r="H65" s="36"/>
      <c r="I65" s="36"/>
      <c r="J65" s="36"/>
      <c r="K65" s="36"/>
      <c r="L65" s="37"/>
      <c r="M65" s="38"/>
      <c r="N65" s="38"/>
      <c r="O65" s="204"/>
      <c r="P65" s="37"/>
      <c r="Q65" s="38"/>
      <c r="R65" s="37"/>
      <c r="S65" s="37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7" t="s">
        <v>100</v>
      </c>
      <c r="AG65" s="32">
        <f t="shared" si="2"/>
        <v>0</v>
      </c>
      <c r="AH65" s="32" t="s">
        <v>213</v>
      </c>
    </row>
    <row r="66" spans="1:34" s="33" customFormat="1" ht="49.5" x14ac:dyDescent="0.95">
      <c r="A66" s="34">
        <v>11</v>
      </c>
      <c r="B66" s="39" t="s">
        <v>988</v>
      </c>
      <c r="C66" s="34"/>
      <c r="D66" s="34"/>
      <c r="E66" s="34"/>
      <c r="F66" s="41">
        <v>7</v>
      </c>
      <c r="G66" s="41">
        <v>12</v>
      </c>
      <c r="H66" s="41">
        <v>14</v>
      </c>
      <c r="I66" s="41">
        <v>17</v>
      </c>
      <c r="J66" s="41"/>
      <c r="K66" s="41"/>
      <c r="L66" s="42"/>
      <c r="M66" s="43"/>
      <c r="N66" s="43"/>
      <c r="O66" s="44"/>
      <c r="P66" s="42"/>
      <c r="Q66" s="43"/>
      <c r="R66" s="42"/>
      <c r="S66" s="42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2" t="s">
        <v>951</v>
      </c>
      <c r="AG66" s="32">
        <f t="shared" si="2"/>
        <v>0</v>
      </c>
      <c r="AH66" s="32" t="s">
        <v>387</v>
      </c>
    </row>
    <row r="67" spans="1:34" s="33" customFormat="1" ht="49.5" x14ac:dyDescent="0.95">
      <c r="A67" s="34">
        <v>12</v>
      </c>
      <c r="B67" s="39" t="s">
        <v>989</v>
      </c>
      <c r="C67" s="34">
        <v>324039</v>
      </c>
      <c r="D67" s="34">
        <v>324183</v>
      </c>
      <c r="E67" s="34"/>
      <c r="F67" s="41">
        <v>7</v>
      </c>
      <c r="G67" s="41">
        <v>12</v>
      </c>
      <c r="H67" s="41">
        <v>13</v>
      </c>
      <c r="I67" s="41">
        <v>17</v>
      </c>
      <c r="J67" s="41"/>
      <c r="K67" s="41"/>
      <c r="L67" s="42">
        <v>9</v>
      </c>
      <c r="M67" s="43">
        <v>8</v>
      </c>
      <c r="N67" s="43"/>
      <c r="O67" s="44"/>
      <c r="P67" s="42"/>
      <c r="Q67" s="43"/>
      <c r="R67" s="42"/>
      <c r="S67" s="42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2" t="s">
        <v>1022</v>
      </c>
      <c r="AG67" s="32">
        <f t="shared" si="2"/>
        <v>144</v>
      </c>
      <c r="AH67" s="32">
        <v>144</v>
      </c>
    </row>
    <row r="68" spans="1:34" s="33" customFormat="1" ht="49.5" x14ac:dyDescent="0.95">
      <c r="A68" s="34">
        <v>13</v>
      </c>
      <c r="B68" s="39" t="s">
        <v>990</v>
      </c>
      <c r="C68" s="34">
        <v>324183</v>
      </c>
      <c r="D68" s="34">
        <v>324266</v>
      </c>
      <c r="E68" s="34"/>
      <c r="F68" s="41">
        <v>7</v>
      </c>
      <c r="G68" s="41">
        <v>12</v>
      </c>
      <c r="H68" s="41">
        <v>13</v>
      </c>
      <c r="I68" s="41">
        <v>17</v>
      </c>
      <c r="J68" s="41"/>
      <c r="K68" s="41"/>
      <c r="L68" s="42">
        <v>12</v>
      </c>
      <c r="M68" s="43"/>
      <c r="N68" s="43"/>
      <c r="O68" s="44"/>
      <c r="P68" s="42"/>
      <c r="Q68" s="43"/>
      <c r="R68" s="42"/>
      <c r="S68" s="42"/>
      <c r="T68" s="43"/>
      <c r="U68" s="43"/>
      <c r="V68" s="43"/>
      <c r="W68" s="43"/>
      <c r="X68" s="44"/>
      <c r="Y68" s="43"/>
      <c r="Z68" s="44"/>
      <c r="AA68" s="44"/>
      <c r="AB68" s="43"/>
      <c r="AC68" s="43"/>
      <c r="AD68" s="43"/>
      <c r="AE68" s="43"/>
      <c r="AF68" s="42" t="s">
        <v>920</v>
      </c>
      <c r="AG68" s="32">
        <f t="shared" si="2"/>
        <v>83</v>
      </c>
      <c r="AH68" s="32">
        <v>83</v>
      </c>
    </row>
    <row r="69" spans="1:34" s="33" customFormat="1" ht="49.5" x14ac:dyDescent="0.95">
      <c r="A69" s="34">
        <v>14</v>
      </c>
      <c r="B69" s="198" t="s">
        <v>991</v>
      </c>
      <c r="C69" s="199"/>
      <c r="D69" s="199"/>
      <c r="E69" s="199"/>
      <c r="F69" s="200">
        <v>7</v>
      </c>
      <c r="G69" s="200">
        <v>12</v>
      </c>
      <c r="H69" s="200">
        <v>14</v>
      </c>
      <c r="I69" s="200">
        <v>17</v>
      </c>
      <c r="J69" s="200"/>
      <c r="K69" s="200"/>
      <c r="L69" s="201"/>
      <c r="M69" s="202"/>
      <c r="N69" s="202"/>
      <c r="O69" s="203"/>
      <c r="P69" s="201"/>
      <c r="Q69" s="202"/>
      <c r="R69" s="201"/>
      <c r="S69" s="201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1" t="s">
        <v>107</v>
      </c>
      <c r="AG69" s="32">
        <f t="shared" si="2"/>
        <v>0</v>
      </c>
      <c r="AH69" s="32" t="s">
        <v>214</v>
      </c>
    </row>
    <row r="70" spans="1:34" s="33" customFormat="1" ht="49.5" x14ac:dyDescent="0.95">
      <c r="A70" s="34">
        <v>15</v>
      </c>
      <c r="B70" s="39" t="s">
        <v>992</v>
      </c>
      <c r="C70" s="34">
        <v>324266</v>
      </c>
      <c r="D70" s="34">
        <v>324428</v>
      </c>
      <c r="E70" s="34"/>
      <c r="F70" s="41">
        <v>7</v>
      </c>
      <c r="G70" s="41">
        <v>12</v>
      </c>
      <c r="H70" s="41">
        <v>13</v>
      </c>
      <c r="I70" s="41">
        <v>17</v>
      </c>
      <c r="J70" s="41"/>
      <c r="K70" s="41"/>
      <c r="L70" s="42">
        <v>17</v>
      </c>
      <c r="M70" s="43"/>
      <c r="N70" s="43"/>
      <c r="O70" s="44"/>
      <c r="P70" s="42"/>
      <c r="Q70" s="43"/>
      <c r="R70" s="42"/>
      <c r="S70" s="42"/>
      <c r="T70" s="43"/>
      <c r="U70" s="43"/>
      <c r="V70" s="43"/>
      <c r="W70" s="43"/>
      <c r="X70" s="43"/>
      <c r="Y70" s="43"/>
      <c r="Z70" s="43"/>
      <c r="AA70" s="43"/>
      <c r="AB70" s="43"/>
      <c r="AC70" s="211"/>
      <c r="AD70" s="43"/>
      <c r="AE70" s="43"/>
      <c r="AF70" s="42" t="s">
        <v>1022</v>
      </c>
      <c r="AG70" s="32">
        <f t="shared" si="2"/>
        <v>162</v>
      </c>
      <c r="AH70" s="32">
        <v>162</v>
      </c>
    </row>
    <row r="71" spans="1:34" s="33" customFormat="1" ht="49.5" x14ac:dyDescent="0.95">
      <c r="A71" s="34">
        <v>16</v>
      </c>
      <c r="B71" s="39" t="s">
        <v>993</v>
      </c>
      <c r="C71" s="34">
        <v>324428</v>
      </c>
      <c r="D71" s="34">
        <v>324667</v>
      </c>
      <c r="E71" s="34"/>
      <c r="F71" s="41">
        <v>7</v>
      </c>
      <c r="G71" s="41">
        <v>12</v>
      </c>
      <c r="H71" s="41">
        <v>13</v>
      </c>
      <c r="I71" s="41">
        <v>17</v>
      </c>
      <c r="J71" s="41"/>
      <c r="K71" s="41"/>
      <c r="L71" s="42">
        <v>9</v>
      </c>
      <c r="M71" s="43">
        <v>1</v>
      </c>
      <c r="N71" s="43"/>
      <c r="O71" s="44"/>
      <c r="P71" s="42"/>
      <c r="Q71" s="43"/>
      <c r="R71" s="42"/>
      <c r="S71" s="42"/>
      <c r="T71" s="43"/>
      <c r="U71" s="43"/>
      <c r="V71" s="43">
        <v>2</v>
      </c>
      <c r="W71" s="43">
        <v>5</v>
      </c>
      <c r="X71" s="43"/>
      <c r="Y71" s="43"/>
      <c r="Z71" s="43"/>
      <c r="AA71" s="43"/>
      <c r="AB71" s="43"/>
      <c r="AC71" s="43"/>
      <c r="AD71" s="43"/>
      <c r="AE71" s="43"/>
      <c r="AF71" s="42" t="s">
        <v>1022</v>
      </c>
      <c r="AG71" s="32">
        <f t="shared" si="2"/>
        <v>239</v>
      </c>
      <c r="AH71" s="32">
        <v>239</v>
      </c>
    </row>
    <row r="72" spans="1:34" s="33" customFormat="1" ht="49.5" x14ac:dyDescent="0.95">
      <c r="A72" s="34">
        <v>17</v>
      </c>
      <c r="B72" s="45" t="s">
        <v>994</v>
      </c>
      <c r="C72" s="34">
        <v>324667</v>
      </c>
      <c r="D72" s="34">
        <v>324876</v>
      </c>
      <c r="E72" s="34"/>
      <c r="F72" s="41">
        <v>7</v>
      </c>
      <c r="G72" s="41">
        <v>12</v>
      </c>
      <c r="H72" s="41">
        <v>13</v>
      </c>
      <c r="I72" s="41">
        <v>17</v>
      </c>
      <c r="J72" s="41"/>
      <c r="K72" s="41"/>
      <c r="L72" s="42">
        <v>45</v>
      </c>
      <c r="M72" s="43"/>
      <c r="N72" s="43"/>
      <c r="O72" s="44"/>
      <c r="P72" s="42"/>
      <c r="Q72" s="43"/>
      <c r="R72" s="42"/>
      <c r="S72" s="42"/>
      <c r="T72" s="43"/>
      <c r="U72" s="43"/>
      <c r="V72" s="43"/>
      <c r="W72" s="43">
        <v>10</v>
      </c>
      <c r="X72" s="43"/>
      <c r="Y72" s="43"/>
      <c r="Z72" s="43"/>
      <c r="AA72" s="43"/>
      <c r="AB72" s="43"/>
      <c r="AC72" s="43"/>
      <c r="AD72" s="43"/>
      <c r="AE72" s="43"/>
      <c r="AF72" s="42" t="s">
        <v>1034</v>
      </c>
      <c r="AG72" s="32">
        <f t="shared" si="2"/>
        <v>209</v>
      </c>
      <c r="AH72" s="32">
        <v>209</v>
      </c>
    </row>
    <row r="73" spans="1:34" s="33" customFormat="1" ht="49.5" x14ac:dyDescent="0.95">
      <c r="A73" s="34">
        <v>18</v>
      </c>
      <c r="B73" s="39" t="s">
        <v>995</v>
      </c>
      <c r="C73" s="34">
        <v>324876</v>
      </c>
      <c r="D73" s="34">
        <v>325148</v>
      </c>
      <c r="E73" s="34"/>
      <c r="F73" s="41">
        <v>7</v>
      </c>
      <c r="G73" s="41">
        <v>12</v>
      </c>
      <c r="H73" s="41">
        <v>13</v>
      </c>
      <c r="I73" s="41">
        <v>17</v>
      </c>
      <c r="J73" s="41"/>
      <c r="K73" s="41"/>
      <c r="L73" s="42"/>
      <c r="M73" s="43"/>
      <c r="N73" s="43"/>
      <c r="O73" s="44"/>
      <c r="P73" s="42"/>
      <c r="Q73" s="43"/>
      <c r="R73" s="42"/>
      <c r="S73" s="42"/>
      <c r="T73" s="43"/>
      <c r="U73" s="43"/>
      <c r="V73" s="43"/>
      <c r="W73" s="43">
        <v>13</v>
      </c>
      <c r="X73" s="43"/>
      <c r="Y73" s="43"/>
      <c r="Z73" s="43"/>
      <c r="AA73" s="43"/>
      <c r="AB73" s="43"/>
      <c r="AC73" s="43"/>
      <c r="AD73" s="43"/>
      <c r="AE73" s="43"/>
      <c r="AF73" s="42" t="s">
        <v>918</v>
      </c>
      <c r="AG73" s="32">
        <f t="shared" si="2"/>
        <v>272</v>
      </c>
      <c r="AH73" s="32">
        <v>272</v>
      </c>
    </row>
    <row r="74" spans="1:34" s="33" customFormat="1" ht="49.5" x14ac:dyDescent="0.95">
      <c r="A74" s="34">
        <v>19</v>
      </c>
      <c r="B74" s="39" t="s">
        <v>996</v>
      </c>
      <c r="C74" s="34">
        <v>325148</v>
      </c>
      <c r="D74" s="40">
        <v>325348</v>
      </c>
      <c r="E74" s="34"/>
      <c r="F74" s="41">
        <v>7</v>
      </c>
      <c r="G74" s="41">
        <v>12</v>
      </c>
      <c r="H74" s="41">
        <v>13</v>
      </c>
      <c r="I74" s="41">
        <v>17</v>
      </c>
      <c r="J74" s="41"/>
      <c r="K74" s="41"/>
      <c r="L74" s="42"/>
      <c r="M74" s="43"/>
      <c r="N74" s="43"/>
      <c r="O74" s="44"/>
      <c r="P74" s="42"/>
      <c r="Q74" s="43"/>
      <c r="R74" s="42"/>
      <c r="S74" s="42">
        <v>1</v>
      </c>
      <c r="T74" s="43"/>
      <c r="U74" s="43"/>
      <c r="V74" s="43"/>
      <c r="W74" s="43"/>
      <c r="X74" s="43"/>
      <c r="Y74" s="43"/>
      <c r="Z74" s="44"/>
      <c r="AA74" s="44"/>
      <c r="AB74" s="43"/>
      <c r="AC74" s="43"/>
      <c r="AD74" s="43"/>
      <c r="AE74" s="43"/>
      <c r="AF74" s="42" t="s">
        <v>1038</v>
      </c>
      <c r="AG74" s="32">
        <f t="shared" si="2"/>
        <v>200</v>
      </c>
      <c r="AH74" s="32">
        <v>200</v>
      </c>
    </row>
    <row r="75" spans="1:34" s="33" customFormat="1" ht="49.5" x14ac:dyDescent="0.95">
      <c r="A75" s="34">
        <v>20</v>
      </c>
      <c r="B75" s="39" t="s">
        <v>997</v>
      </c>
      <c r="C75" s="40"/>
      <c r="D75" s="40"/>
      <c r="E75" s="34"/>
      <c r="F75" s="41">
        <v>7</v>
      </c>
      <c r="G75" s="41">
        <v>12</v>
      </c>
      <c r="H75" s="41">
        <v>14</v>
      </c>
      <c r="I75" s="41">
        <v>17</v>
      </c>
      <c r="J75" s="41"/>
      <c r="K75" s="41"/>
      <c r="L75" s="42"/>
      <c r="M75" s="43"/>
      <c r="N75" s="44"/>
      <c r="O75" s="44"/>
      <c r="P75" s="42"/>
      <c r="Q75" s="43"/>
      <c r="R75" s="42"/>
      <c r="S75" s="42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2" t="s">
        <v>951</v>
      </c>
      <c r="AG75" s="32">
        <f t="shared" si="2"/>
        <v>0</v>
      </c>
      <c r="AH75" s="32" t="s">
        <v>387</v>
      </c>
    </row>
    <row r="76" spans="1:34" s="33" customFormat="1" ht="49.5" x14ac:dyDescent="0.95">
      <c r="A76" s="34">
        <v>21</v>
      </c>
      <c r="B76" s="39" t="s">
        <v>998</v>
      </c>
      <c r="C76" s="40">
        <v>325348</v>
      </c>
      <c r="D76" s="34">
        <v>325577</v>
      </c>
      <c r="E76" s="34"/>
      <c r="F76" s="41">
        <v>7</v>
      </c>
      <c r="G76" s="41">
        <v>12</v>
      </c>
      <c r="H76" s="41">
        <v>13</v>
      </c>
      <c r="I76" s="41">
        <v>17</v>
      </c>
      <c r="J76" s="41"/>
      <c r="K76" s="41"/>
      <c r="L76" s="42"/>
      <c r="M76" s="43"/>
      <c r="N76" s="43"/>
      <c r="O76" s="44"/>
      <c r="P76" s="42"/>
      <c r="Q76" s="43"/>
      <c r="R76" s="42"/>
      <c r="S76" s="42">
        <v>1</v>
      </c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2" t="s">
        <v>1050</v>
      </c>
      <c r="AG76" s="32">
        <f t="shared" si="2"/>
        <v>229</v>
      </c>
      <c r="AH76" s="32">
        <v>229</v>
      </c>
    </row>
    <row r="77" spans="1:34" s="33" customFormat="1" ht="49.5" x14ac:dyDescent="0.95">
      <c r="A77" s="34">
        <v>22</v>
      </c>
      <c r="B77" s="39" t="s">
        <v>999</v>
      </c>
      <c r="C77" s="34"/>
      <c r="D77" s="34"/>
      <c r="E77" s="34"/>
      <c r="F77" s="41">
        <v>7</v>
      </c>
      <c r="G77" s="41">
        <v>12</v>
      </c>
      <c r="H77" s="41">
        <v>14</v>
      </c>
      <c r="I77" s="41">
        <v>17</v>
      </c>
      <c r="J77" s="41"/>
      <c r="K77" s="41"/>
      <c r="L77" s="42"/>
      <c r="M77" s="43"/>
      <c r="N77" s="43"/>
      <c r="O77" s="44"/>
      <c r="P77" s="42"/>
      <c r="Q77" s="43"/>
      <c r="R77" s="42"/>
      <c r="S77" s="42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2" t="s">
        <v>951</v>
      </c>
      <c r="AG77" s="32">
        <f t="shared" si="2"/>
        <v>0</v>
      </c>
      <c r="AH77" s="32" t="s">
        <v>387</v>
      </c>
    </row>
    <row r="78" spans="1:34" s="33" customFormat="1" ht="49.5" x14ac:dyDescent="0.95">
      <c r="A78" s="34">
        <v>23</v>
      </c>
      <c r="B78" s="39" t="s">
        <v>1000</v>
      </c>
      <c r="C78" s="34"/>
      <c r="D78" s="34"/>
      <c r="E78" s="34"/>
      <c r="F78" s="41">
        <v>7</v>
      </c>
      <c r="G78" s="41">
        <v>12</v>
      </c>
      <c r="H78" s="41"/>
      <c r="I78" s="41"/>
      <c r="J78" s="41"/>
      <c r="K78" s="41"/>
      <c r="L78" s="42"/>
      <c r="M78" s="43"/>
      <c r="N78" s="43"/>
      <c r="O78" s="44"/>
      <c r="P78" s="42"/>
      <c r="Q78" s="43"/>
      <c r="R78" s="42"/>
      <c r="S78" s="42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2" t="s">
        <v>951</v>
      </c>
      <c r="AG78" s="32">
        <f t="shared" si="2"/>
        <v>0</v>
      </c>
      <c r="AH78" s="32" t="s">
        <v>387</v>
      </c>
    </row>
    <row r="79" spans="1:34" s="33" customFormat="1" ht="49.5" x14ac:dyDescent="0.95">
      <c r="A79" s="34">
        <v>24</v>
      </c>
      <c r="B79" s="25" t="s">
        <v>1001</v>
      </c>
      <c r="C79" s="35"/>
      <c r="D79" s="35"/>
      <c r="E79" s="35"/>
      <c r="F79" s="36"/>
      <c r="G79" s="36"/>
      <c r="H79" s="36"/>
      <c r="I79" s="36"/>
      <c r="J79" s="36"/>
      <c r="K79" s="36"/>
      <c r="L79" s="37"/>
      <c r="M79" s="38"/>
      <c r="N79" s="38"/>
      <c r="O79" s="204"/>
      <c r="P79" s="37"/>
      <c r="Q79" s="38"/>
      <c r="R79" s="37"/>
      <c r="S79" s="37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7" t="s">
        <v>100</v>
      </c>
      <c r="AG79" s="32">
        <f t="shared" si="2"/>
        <v>0</v>
      </c>
      <c r="AH79" s="32" t="s">
        <v>213</v>
      </c>
    </row>
    <row r="80" spans="1:34" s="33" customFormat="1" ht="49.5" x14ac:dyDescent="0.95">
      <c r="A80" s="34">
        <v>25</v>
      </c>
      <c r="B80" s="198" t="s">
        <v>1002</v>
      </c>
      <c r="C80" s="199"/>
      <c r="D80" s="199"/>
      <c r="E80" s="199"/>
      <c r="F80" s="200">
        <v>7</v>
      </c>
      <c r="G80" s="200">
        <v>12</v>
      </c>
      <c r="H80" s="200">
        <v>14</v>
      </c>
      <c r="I80" s="200">
        <v>17</v>
      </c>
      <c r="J80" s="200"/>
      <c r="K80" s="200"/>
      <c r="L80" s="201"/>
      <c r="M80" s="202"/>
      <c r="N80" s="202"/>
      <c r="O80" s="203"/>
      <c r="P80" s="201"/>
      <c r="Q80" s="202"/>
      <c r="R80" s="201"/>
      <c r="S80" s="201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1" t="s">
        <v>107</v>
      </c>
      <c r="AG80" s="32">
        <f t="shared" si="2"/>
        <v>0</v>
      </c>
      <c r="AH80" s="32" t="s">
        <v>214</v>
      </c>
    </row>
    <row r="81" spans="1:216" s="33" customFormat="1" ht="49.5" x14ac:dyDescent="0.95">
      <c r="A81" s="34">
        <v>26</v>
      </c>
      <c r="B81" s="198" t="s">
        <v>1003</v>
      </c>
      <c r="C81" s="199"/>
      <c r="D81" s="199"/>
      <c r="E81" s="199"/>
      <c r="F81" s="200">
        <v>7</v>
      </c>
      <c r="G81" s="200">
        <v>12</v>
      </c>
      <c r="H81" s="200">
        <v>14</v>
      </c>
      <c r="I81" s="200">
        <v>17</v>
      </c>
      <c r="J81" s="200"/>
      <c r="K81" s="200"/>
      <c r="L81" s="201"/>
      <c r="M81" s="202"/>
      <c r="N81" s="202"/>
      <c r="O81" s="203"/>
      <c r="P81" s="201"/>
      <c r="Q81" s="202"/>
      <c r="R81" s="201"/>
      <c r="S81" s="201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1" t="s">
        <v>107</v>
      </c>
      <c r="AG81" s="32">
        <f t="shared" si="2"/>
        <v>0</v>
      </c>
      <c r="AH81" s="32" t="s">
        <v>214</v>
      </c>
    </row>
    <row r="82" spans="1:216" s="33" customFormat="1" ht="49.5" x14ac:dyDescent="0.95">
      <c r="A82" s="34">
        <v>27</v>
      </c>
      <c r="B82" s="39" t="s">
        <v>1004</v>
      </c>
      <c r="C82" s="34">
        <v>325577</v>
      </c>
      <c r="D82" s="34">
        <v>325821</v>
      </c>
      <c r="E82" s="34"/>
      <c r="F82" s="41">
        <v>7</v>
      </c>
      <c r="G82" s="41">
        <v>12</v>
      </c>
      <c r="H82" s="41">
        <v>13</v>
      </c>
      <c r="I82" s="41">
        <v>17</v>
      </c>
      <c r="J82" s="41"/>
      <c r="K82" s="41"/>
      <c r="L82" s="42">
        <v>10</v>
      </c>
      <c r="M82" s="43"/>
      <c r="N82" s="43"/>
      <c r="O82" s="44"/>
      <c r="P82" s="42"/>
      <c r="Q82" s="43"/>
      <c r="R82" s="42"/>
      <c r="S82" s="42">
        <v>1</v>
      </c>
      <c r="T82" s="43"/>
      <c r="U82" s="43"/>
      <c r="V82" s="43"/>
      <c r="W82" s="43"/>
      <c r="X82" s="43"/>
      <c r="Y82" s="43"/>
      <c r="Z82" s="43"/>
      <c r="AA82" s="43"/>
      <c r="AB82" s="43"/>
      <c r="AC82" s="43">
        <v>5</v>
      </c>
      <c r="AD82" s="43"/>
      <c r="AE82" s="43"/>
      <c r="AF82" s="42" t="s">
        <v>1103</v>
      </c>
      <c r="AG82" s="32">
        <f t="shared" si="2"/>
        <v>244</v>
      </c>
      <c r="AH82" s="32">
        <v>244</v>
      </c>
    </row>
    <row r="83" spans="1:216" s="33" customFormat="1" ht="49.5" x14ac:dyDescent="0.95">
      <c r="A83" s="34">
        <v>26</v>
      </c>
      <c r="B83" s="39" t="s">
        <v>1005</v>
      </c>
      <c r="C83" s="34">
        <v>325821</v>
      </c>
      <c r="D83" s="34">
        <v>326051</v>
      </c>
      <c r="E83" s="34"/>
      <c r="F83" s="41">
        <v>7</v>
      </c>
      <c r="G83" s="41">
        <v>12</v>
      </c>
      <c r="H83" s="41">
        <v>13</v>
      </c>
      <c r="I83" s="41">
        <v>17</v>
      </c>
      <c r="J83" s="41"/>
      <c r="K83" s="41"/>
      <c r="L83" s="42">
        <v>3</v>
      </c>
      <c r="M83" s="43"/>
      <c r="N83" s="43"/>
      <c r="O83" s="44"/>
      <c r="P83" s="42"/>
      <c r="Q83" s="43"/>
      <c r="R83" s="42"/>
      <c r="S83" s="42"/>
      <c r="T83" s="43">
        <v>1</v>
      </c>
      <c r="U83" s="43"/>
      <c r="V83" s="43"/>
      <c r="W83" s="43"/>
      <c r="X83" s="43"/>
      <c r="Y83" s="43"/>
      <c r="Z83" s="43"/>
      <c r="AA83" s="43"/>
      <c r="AB83" s="43"/>
      <c r="AC83" s="43">
        <v>5</v>
      </c>
      <c r="AD83" s="43"/>
      <c r="AE83" s="43"/>
      <c r="AF83" s="42" t="s">
        <v>1108</v>
      </c>
      <c r="AG83" s="32">
        <f t="shared" si="2"/>
        <v>230</v>
      </c>
      <c r="AH83" s="32">
        <v>230</v>
      </c>
    </row>
    <row r="84" spans="1:216" s="33" customFormat="1" ht="49.5" x14ac:dyDescent="0.95">
      <c r="A84" s="34"/>
      <c r="B84" s="198" t="s">
        <v>1006</v>
      </c>
      <c r="C84" s="199"/>
      <c r="D84" s="199"/>
      <c r="E84" s="199"/>
      <c r="F84" s="200">
        <v>7</v>
      </c>
      <c r="G84" s="200">
        <v>12</v>
      </c>
      <c r="H84" s="200">
        <v>14</v>
      </c>
      <c r="I84" s="200">
        <v>17</v>
      </c>
      <c r="J84" s="200"/>
      <c r="K84" s="200"/>
      <c r="L84" s="201"/>
      <c r="M84" s="202"/>
      <c r="N84" s="202"/>
      <c r="O84" s="203"/>
      <c r="P84" s="201"/>
      <c r="Q84" s="202"/>
      <c r="R84" s="201"/>
      <c r="S84" s="201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1" t="s">
        <v>107</v>
      </c>
      <c r="AG84" s="32">
        <f t="shared" si="2"/>
        <v>0</v>
      </c>
      <c r="AH84" s="32" t="s">
        <v>214</v>
      </c>
    </row>
    <row r="85" spans="1:216" s="33" customFormat="1" ht="49.5" x14ac:dyDescent="0.95">
      <c r="A85" s="34">
        <v>27</v>
      </c>
      <c r="B85" s="25" t="s">
        <v>1007</v>
      </c>
      <c r="C85" s="35"/>
      <c r="D85" s="35"/>
      <c r="E85" s="35"/>
      <c r="F85" s="36"/>
      <c r="G85" s="36"/>
      <c r="H85" s="36"/>
      <c r="I85" s="36"/>
      <c r="J85" s="36"/>
      <c r="K85" s="36"/>
      <c r="L85" s="37"/>
      <c r="M85" s="38"/>
      <c r="N85" s="38"/>
      <c r="O85" s="204"/>
      <c r="P85" s="37"/>
      <c r="Q85" s="38"/>
      <c r="R85" s="37"/>
      <c r="S85" s="37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7" t="s">
        <v>100</v>
      </c>
      <c r="AG85" s="32">
        <f t="shared" si="2"/>
        <v>0</v>
      </c>
      <c r="AH85" s="32" t="s">
        <v>213</v>
      </c>
    </row>
    <row r="86" spans="1:216" s="33" customFormat="1" ht="50" thickBot="1" x14ac:dyDescent="1">
      <c r="A86" s="34">
        <v>28</v>
      </c>
      <c r="B86" s="25" t="s">
        <v>1008</v>
      </c>
      <c r="C86" s="35"/>
      <c r="D86" s="35"/>
      <c r="E86" s="35"/>
      <c r="F86" s="36"/>
      <c r="G86" s="36"/>
      <c r="H86" s="36"/>
      <c r="I86" s="36"/>
      <c r="J86" s="36"/>
      <c r="K86" s="36"/>
      <c r="L86" s="37"/>
      <c r="M86" s="38"/>
      <c r="N86" s="38"/>
      <c r="O86" s="204"/>
      <c r="P86" s="37"/>
      <c r="Q86" s="38"/>
      <c r="R86" s="37"/>
      <c r="S86" s="37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7" t="s">
        <v>100</v>
      </c>
      <c r="AG86" s="32">
        <f t="shared" si="2"/>
        <v>0</v>
      </c>
      <c r="AH86" s="32" t="s">
        <v>213</v>
      </c>
    </row>
    <row r="87" spans="1:216" s="67" customFormat="1" ht="73.5" customHeight="1" thickTop="1" thickBot="1" x14ac:dyDescent="1">
      <c r="A87" s="317" t="s">
        <v>22</v>
      </c>
      <c r="B87" s="318"/>
      <c r="C87" s="57"/>
      <c r="D87" s="58"/>
      <c r="E87" s="59"/>
      <c r="F87" s="60"/>
      <c r="G87" s="61"/>
      <c r="H87" s="61"/>
      <c r="I87" s="61"/>
      <c r="J87" s="61"/>
      <c r="K87" s="62"/>
      <c r="L87" s="63">
        <f>SUM(L56:L86)</f>
        <v>138</v>
      </c>
      <c r="M87" s="64">
        <f t="shared" ref="M87:AA87" si="3">SUM(M56:M86)</f>
        <v>9</v>
      </c>
      <c r="N87" s="64">
        <f t="shared" si="3"/>
        <v>0</v>
      </c>
      <c r="O87" s="64">
        <f>SUM(O56:O86)</f>
        <v>0</v>
      </c>
      <c r="P87" s="63">
        <f t="shared" si="3"/>
        <v>0</v>
      </c>
      <c r="Q87" s="64">
        <f t="shared" si="3"/>
        <v>0</v>
      </c>
      <c r="R87" s="63">
        <f t="shared" si="3"/>
        <v>0</v>
      </c>
      <c r="S87" s="63">
        <f t="shared" si="3"/>
        <v>3</v>
      </c>
      <c r="T87" s="64">
        <f t="shared" si="3"/>
        <v>1</v>
      </c>
      <c r="U87" s="64">
        <f t="shared" si="3"/>
        <v>0</v>
      </c>
      <c r="V87" s="64">
        <f t="shared" si="3"/>
        <v>11</v>
      </c>
      <c r="W87" s="64">
        <f t="shared" si="3"/>
        <v>28</v>
      </c>
      <c r="X87" s="64">
        <f t="shared" si="3"/>
        <v>16</v>
      </c>
      <c r="Y87" s="64">
        <f t="shared" si="3"/>
        <v>2</v>
      </c>
      <c r="Z87" s="66">
        <f t="shared" si="3"/>
        <v>0</v>
      </c>
      <c r="AA87" s="66">
        <f t="shared" si="3"/>
        <v>0</v>
      </c>
      <c r="AB87" s="64"/>
      <c r="AC87" s="212">
        <f>SUM(AC56:AC86)</f>
        <v>10</v>
      </c>
      <c r="AD87" s="64">
        <f>SUM(AD56:AD86)</f>
        <v>0</v>
      </c>
      <c r="AE87" s="63">
        <f>SUM(AE55:AE86)</f>
        <v>0</v>
      </c>
      <c r="AF87" s="63"/>
      <c r="AG87" s="32"/>
      <c r="AH87" s="32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</row>
    <row r="88" spans="1:216" s="67" customFormat="1" ht="47.25" customHeight="1" thickTop="1" thickBot="1" x14ac:dyDescent="1">
      <c r="A88" s="319"/>
      <c r="B88" s="320"/>
      <c r="C88" s="68"/>
      <c r="D88" s="69"/>
      <c r="E88" s="70"/>
      <c r="F88" s="323"/>
      <c r="G88" s="324"/>
      <c r="H88" s="324"/>
      <c r="I88" s="324"/>
      <c r="J88" s="324"/>
      <c r="K88" s="69"/>
      <c r="L88" s="292" t="s">
        <v>30</v>
      </c>
      <c r="M88" s="294" t="s">
        <v>46</v>
      </c>
      <c r="N88" s="292" t="s">
        <v>168</v>
      </c>
      <c r="O88" s="294" t="s">
        <v>48</v>
      </c>
      <c r="P88" s="294" t="s">
        <v>35</v>
      </c>
      <c r="Q88" s="331" t="s">
        <v>28</v>
      </c>
      <c r="R88" s="294" t="s">
        <v>160</v>
      </c>
      <c r="S88" s="294" t="s">
        <v>57</v>
      </c>
      <c r="T88" s="294" t="s">
        <v>58</v>
      </c>
      <c r="U88" s="294" t="s">
        <v>313</v>
      </c>
      <c r="V88" s="294" t="s">
        <v>333</v>
      </c>
      <c r="W88" s="294" t="s">
        <v>34</v>
      </c>
      <c r="X88" s="292" t="s">
        <v>29</v>
      </c>
      <c r="Y88" s="292" t="s">
        <v>193</v>
      </c>
      <c r="Z88" s="292" t="s">
        <v>33</v>
      </c>
      <c r="AA88" s="294" t="s">
        <v>141</v>
      </c>
      <c r="AB88" s="294" t="s">
        <v>855</v>
      </c>
      <c r="AC88" s="294" t="s">
        <v>866</v>
      </c>
      <c r="AD88" s="294" t="s">
        <v>553</v>
      </c>
      <c r="AE88" s="329"/>
      <c r="AF88" s="294" t="s">
        <v>23</v>
      </c>
      <c r="AG88" s="32"/>
      <c r="AH88" s="32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</row>
    <row r="89" spans="1:216" s="67" customFormat="1" ht="197.25" customHeight="1" thickTop="1" x14ac:dyDescent="0.95">
      <c r="A89" s="319"/>
      <c r="B89" s="320"/>
      <c r="C89" s="68"/>
      <c r="D89" s="69"/>
      <c r="E89" s="70"/>
      <c r="F89" s="71"/>
      <c r="G89" s="325"/>
      <c r="H89" s="325"/>
      <c r="I89" s="325"/>
      <c r="J89" s="325"/>
      <c r="K89" s="70"/>
      <c r="L89" s="293"/>
      <c r="M89" s="295"/>
      <c r="N89" s="293"/>
      <c r="O89" s="295"/>
      <c r="P89" s="295"/>
      <c r="Q89" s="332"/>
      <c r="R89" s="295"/>
      <c r="S89" s="295"/>
      <c r="T89" s="295"/>
      <c r="U89" s="295"/>
      <c r="V89" s="295"/>
      <c r="W89" s="295"/>
      <c r="X89" s="293"/>
      <c r="Y89" s="293"/>
      <c r="Z89" s="293"/>
      <c r="AA89" s="295"/>
      <c r="AB89" s="295"/>
      <c r="AC89" s="295"/>
      <c r="AD89" s="295"/>
      <c r="AE89" s="330"/>
      <c r="AF89" s="295"/>
      <c r="AG89" s="32"/>
      <c r="AH89" s="32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</row>
    <row r="90" spans="1:216" s="67" customFormat="1" ht="49.5" x14ac:dyDescent="0.95">
      <c r="A90" s="321"/>
      <c r="B90" s="322"/>
      <c r="C90" s="72"/>
      <c r="D90" s="73"/>
      <c r="E90" s="74"/>
      <c r="F90" s="326"/>
      <c r="G90" s="327"/>
      <c r="H90" s="327"/>
      <c r="I90" s="327"/>
      <c r="J90" s="327"/>
      <c r="K90" s="328"/>
      <c r="L90" s="75">
        <f>L87*3200</f>
        <v>441600</v>
      </c>
      <c r="M90" s="76">
        <f>M87*4000</f>
        <v>36000</v>
      </c>
      <c r="N90" s="75">
        <f>N87*5600</f>
        <v>0</v>
      </c>
      <c r="O90" s="77">
        <f>O87*38400</f>
        <v>0</v>
      </c>
      <c r="P90" s="75">
        <f>P87*68000</f>
        <v>0</v>
      </c>
      <c r="Q90" s="78">
        <f>Q87*84000</f>
        <v>0</v>
      </c>
      <c r="R90" s="75">
        <f>R87*76000</f>
        <v>0</v>
      </c>
      <c r="S90" s="76">
        <f>S87*84000</f>
        <v>252000</v>
      </c>
      <c r="T90" s="76">
        <f>T87*80000</f>
        <v>80000</v>
      </c>
      <c r="U90" s="76">
        <f>U87*8000</f>
        <v>0</v>
      </c>
      <c r="V90" s="76">
        <f>V87*7200</f>
        <v>79200</v>
      </c>
      <c r="W90" s="76">
        <f>W87*8800</f>
        <v>246400</v>
      </c>
      <c r="X90" s="79">
        <f>X87*4800</f>
        <v>76800</v>
      </c>
      <c r="Y90" s="79">
        <f>Y87*6400</f>
        <v>12800</v>
      </c>
      <c r="Z90" s="79">
        <f>Z87*6500</f>
        <v>0</v>
      </c>
      <c r="AA90" s="76">
        <f>AA87*6000</f>
        <v>0</v>
      </c>
      <c r="AB90" s="76"/>
      <c r="AC90" s="76">
        <f>1*76000</f>
        <v>76000</v>
      </c>
      <c r="AD90" s="76"/>
      <c r="AE90" s="80"/>
      <c r="AF90" s="75">
        <f>SUM(L90:AD90)</f>
        <v>1300800</v>
      </c>
      <c r="AG90" s="32"/>
      <c r="AH90" s="82"/>
    </row>
    <row r="92" spans="1:216" s="8" customFormat="1" ht="49.5" x14ac:dyDescent="0.95">
      <c r="A92" s="298" t="s">
        <v>0</v>
      </c>
      <c r="B92" s="298"/>
      <c r="C92" s="1" t="s">
        <v>63</v>
      </c>
      <c r="E92" s="1"/>
      <c r="F92" s="1"/>
      <c r="G92" s="1"/>
      <c r="H92" s="1"/>
      <c r="I92" s="1"/>
      <c r="J92" s="1"/>
      <c r="K92" s="1"/>
      <c r="L92" s="2"/>
      <c r="M92" s="3"/>
      <c r="N92" s="4"/>
      <c r="O92" s="5"/>
      <c r="P92" s="2"/>
      <c r="Q92" s="3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5"/>
      <c r="AG92" s="6"/>
      <c r="AH92" s="6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</row>
    <row r="93" spans="1:216" s="8" customFormat="1" ht="50.5" x14ac:dyDescent="0.95">
      <c r="A93" s="298" t="s">
        <v>3</v>
      </c>
      <c r="B93" s="298"/>
      <c r="C93" s="83" t="s">
        <v>64</v>
      </c>
      <c r="E93" s="1"/>
      <c r="F93" s="1"/>
      <c r="G93" s="1"/>
      <c r="H93" s="1"/>
      <c r="I93" s="298" t="s">
        <v>980</v>
      </c>
      <c r="J93" s="298"/>
      <c r="K93" s="298"/>
      <c r="L93" s="298"/>
      <c r="M93" s="298"/>
      <c r="N93" s="298"/>
      <c r="O93" s="298"/>
      <c r="P93" s="298"/>
      <c r="Q93" s="298"/>
      <c r="R93" s="298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6"/>
      <c r="AH93" s="6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</row>
    <row r="94" spans="1:216" s="8" customFormat="1" ht="49.5" x14ac:dyDescent="0.95">
      <c r="A94" s="299" t="s">
        <v>4</v>
      </c>
      <c r="B94" s="299"/>
      <c r="C94" s="333" t="s">
        <v>408</v>
      </c>
      <c r="D94" s="333"/>
      <c r="E94" s="333"/>
      <c r="F94" s="333"/>
      <c r="G94" s="9"/>
      <c r="H94" s="9"/>
      <c r="I94" s="10"/>
      <c r="J94" s="10"/>
      <c r="K94" s="10"/>
      <c r="L94" s="11"/>
      <c r="M94" s="3"/>
      <c r="N94" s="4"/>
      <c r="O94" s="11"/>
      <c r="P94" s="11"/>
      <c r="Q94" s="3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5"/>
      <c r="AG94" s="6"/>
      <c r="AH94" s="6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</row>
    <row r="95" spans="1:216" s="67" customFormat="1" ht="49.5" x14ac:dyDescent="0.95">
      <c r="A95" s="300" t="s">
        <v>5</v>
      </c>
      <c r="B95" s="300" t="s">
        <v>6</v>
      </c>
      <c r="C95" s="303" t="s">
        <v>7</v>
      </c>
      <c r="D95" s="304"/>
      <c r="E95" s="12" t="s">
        <v>8</v>
      </c>
      <c r="F95" s="305" t="s">
        <v>9</v>
      </c>
      <c r="G95" s="306"/>
      <c r="H95" s="306"/>
      <c r="I95" s="306"/>
      <c r="J95" s="306"/>
      <c r="K95" s="307"/>
      <c r="L95" s="308" t="s">
        <v>10</v>
      </c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296" t="s">
        <v>11</v>
      </c>
      <c r="AF95" s="296" t="s">
        <v>12</v>
      </c>
      <c r="AG95" s="13"/>
      <c r="AH95" s="32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</row>
    <row r="96" spans="1:216" s="67" customFormat="1" ht="45.75" customHeight="1" x14ac:dyDescent="0.95">
      <c r="A96" s="301"/>
      <c r="B96" s="301"/>
      <c r="C96" s="300" t="s">
        <v>13</v>
      </c>
      <c r="D96" s="300" t="s">
        <v>14</v>
      </c>
      <c r="E96" s="301" t="s">
        <v>15</v>
      </c>
      <c r="F96" s="311" t="s">
        <v>16</v>
      </c>
      <c r="G96" s="312"/>
      <c r="H96" s="312"/>
      <c r="I96" s="312"/>
      <c r="J96" s="312"/>
      <c r="K96" s="313"/>
      <c r="L96" s="296" t="s">
        <v>17</v>
      </c>
      <c r="M96" s="296" t="s">
        <v>45</v>
      </c>
      <c r="N96" s="296" t="s">
        <v>50</v>
      </c>
      <c r="O96" s="296" t="s">
        <v>194</v>
      </c>
      <c r="P96" s="296" t="s">
        <v>18</v>
      </c>
      <c r="Q96" s="316" t="s">
        <v>31</v>
      </c>
      <c r="R96" s="296" t="s">
        <v>54</v>
      </c>
      <c r="S96" s="314" t="s">
        <v>56</v>
      </c>
      <c r="T96" s="314" t="s">
        <v>59</v>
      </c>
      <c r="U96" s="296" t="s">
        <v>312</v>
      </c>
      <c r="V96" s="296" t="s">
        <v>326</v>
      </c>
      <c r="W96" s="296" t="s">
        <v>169</v>
      </c>
      <c r="X96" s="296" t="s">
        <v>803</v>
      </c>
      <c r="Y96" s="296" t="s">
        <v>138</v>
      </c>
      <c r="Z96" s="296" t="s">
        <v>32</v>
      </c>
      <c r="AA96" s="296" t="s">
        <v>139</v>
      </c>
      <c r="AB96" s="296" t="s">
        <v>111</v>
      </c>
      <c r="AC96" s="296" t="s">
        <v>535</v>
      </c>
      <c r="AD96" s="296" t="s">
        <v>66</v>
      </c>
      <c r="AE96" s="310"/>
      <c r="AF96" s="310"/>
      <c r="AG96" s="13"/>
      <c r="AH96" s="32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</row>
    <row r="97" spans="1:16384" s="67" customFormat="1" ht="228.75" customHeight="1" x14ac:dyDescent="0.95">
      <c r="A97" s="302"/>
      <c r="B97" s="302"/>
      <c r="C97" s="302"/>
      <c r="D97" s="302"/>
      <c r="E97" s="302"/>
      <c r="F97" s="16" t="s">
        <v>20</v>
      </c>
      <c r="G97" s="16" t="s">
        <v>21</v>
      </c>
      <c r="H97" s="16" t="s">
        <v>20</v>
      </c>
      <c r="I97" s="16" t="s">
        <v>21</v>
      </c>
      <c r="J97" s="16" t="s">
        <v>20</v>
      </c>
      <c r="K97" s="16" t="s">
        <v>21</v>
      </c>
      <c r="L97" s="297"/>
      <c r="M97" s="297"/>
      <c r="N97" s="297"/>
      <c r="O97" s="297"/>
      <c r="P97" s="297"/>
      <c r="Q97" s="316"/>
      <c r="R97" s="297"/>
      <c r="S97" s="315"/>
      <c r="T97" s="315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13"/>
      <c r="AH97" s="32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</row>
    <row r="98" spans="1:16384" s="67" customFormat="1" ht="49.5" x14ac:dyDescent="0.95">
      <c r="A98" s="17"/>
      <c r="B98" s="18"/>
      <c r="C98" s="18"/>
      <c r="D98" s="17"/>
      <c r="E98" s="17"/>
      <c r="F98" s="19"/>
      <c r="G98" s="19"/>
      <c r="H98" s="19"/>
      <c r="I98" s="19"/>
      <c r="J98" s="19"/>
      <c r="K98" s="19"/>
      <c r="L98" s="20">
        <v>3200</v>
      </c>
      <c r="M98" s="21">
        <v>6400</v>
      </c>
      <c r="N98" s="20">
        <v>9680</v>
      </c>
      <c r="O98" s="22">
        <v>6400</v>
      </c>
      <c r="P98" s="20">
        <v>68000</v>
      </c>
      <c r="Q98" s="21">
        <v>84000</v>
      </c>
      <c r="R98" s="20">
        <v>76000</v>
      </c>
      <c r="S98" s="21">
        <v>84000</v>
      </c>
      <c r="T98" s="21">
        <v>80000</v>
      </c>
      <c r="U98" s="21">
        <v>8000</v>
      </c>
      <c r="V98" s="21">
        <v>7200</v>
      </c>
      <c r="W98" s="22">
        <v>5600</v>
      </c>
      <c r="X98" s="22">
        <v>4800</v>
      </c>
      <c r="Y98" s="21">
        <v>8000</v>
      </c>
      <c r="Z98" s="22">
        <v>6500</v>
      </c>
      <c r="AA98" s="21">
        <v>6000</v>
      </c>
      <c r="AB98" s="21">
        <v>84000</v>
      </c>
      <c r="AC98" s="21">
        <v>76000</v>
      </c>
      <c r="AD98" s="20">
        <v>76000</v>
      </c>
      <c r="AE98" s="23"/>
      <c r="AF98" s="17"/>
      <c r="AG98" s="13"/>
      <c r="AH98" s="32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</row>
    <row r="99" spans="1:16384" s="33" customFormat="1" ht="49.5" x14ac:dyDescent="0.95">
      <c r="A99" s="34">
        <v>1</v>
      </c>
      <c r="B99" s="39" t="s">
        <v>1009</v>
      </c>
      <c r="C99" s="40">
        <v>174049</v>
      </c>
      <c r="D99" s="34">
        <v>174266</v>
      </c>
      <c r="E99" s="34"/>
      <c r="F99" s="41">
        <v>7</v>
      </c>
      <c r="G99" s="41">
        <v>12</v>
      </c>
      <c r="H99" s="41">
        <v>13</v>
      </c>
      <c r="I99" s="41">
        <v>17</v>
      </c>
      <c r="J99" s="41"/>
      <c r="K99" s="41"/>
      <c r="L99" s="42"/>
      <c r="M99" s="43"/>
      <c r="N99" s="43"/>
      <c r="O99" s="44"/>
      <c r="P99" s="42"/>
      <c r="Q99" s="43"/>
      <c r="R99" s="42"/>
      <c r="S99" s="42"/>
      <c r="T99" s="43"/>
      <c r="U99" s="43"/>
      <c r="V99" s="43"/>
      <c r="W99" s="43"/>
      <c r="X99" s="43">
        <v>15</v>
      </c>
      <c r="Y99" s="43"/>
      <c r="Z99" s="43"/>
      <c r="AA99" s="43"/>
      <c r="AB99" s="43"/>
      <c r="AC99" s="43"/>
      <c r="AD99" s="43"/>
      <c r="AE99" s="43"/>
      <c r="AF99" s="42" t="s">
        <v>899</v>
      </c>
      <c r="AG99" s="32">
        <f>D99-C99</f>
        <v>217</v>
      </c>
      <c r="AH99" s="32">
        <v>217</v>
      </c>
    </row>
    <row r="100" spans="1:16384" s="33" customFormat="1" ht="49.5" x14ac:dyDescent="0.95">
      <c r="A100" s="34">
        <v>2</v>
      </c>
      <c r="B100" s="39" t="s">
        <v>1010</v>
      </c>
      <c r="C100" s="34">
        <v>174266</v>
      </c>
      <c r="D100" s="34">
        <v>174444</v>
      </c>
      <c r="E100" s="34"/>
      <c r="F100" s="41">
        <v>7</v>
      </c>
      <c r="G100" s="41">
        <v>12</v>
      </c>
      <c r="H100" s="41">
        <v>13</v>
      </c>
      <c r="I100" s="41">
        <v>17</v>
      </c>
      <c r="J100" s="41"/>
      <c r="K100" s="41"/>
      <c r="L100" s="42"/>
      <c r="M100" s="43">
        <v>19</v>
      </c>
      <c r="N100" s="43"/>
      <c r="O100" s="44"/>
      <c r="P100" s="42"/>
      <c r="Q100" s="43"/>
      <c r="R100" s="42"/>
      <c r="S100" s="42"/>
      <c r="T100" s="43"/>
      <c r="U100" s="43"/>
      <c r="V100" s="43">
        <v>3</v>
      </c>
      <c r="W100" s="43"/>
      <c r="X100" s="43"/>
      <c r="Y100" s="43"/>
      <c r="Z100" s="43"/>
      <c r="AA100" s="43"/>
      <c r="AB100" s="43"/>
      <c r="AC100" s="43"/>
      <c r="AD100" s="43"/>
      <c r="AE100" s="43"/>
      <c r="AF100" s="42" t="s">
        <v>902</v>
      </c>
      <c r="AG100" s="32">
        <f t="shared" ref="AG100:AG129" si="4">D100-C100</f>
        <v>178</v>
      </c>
      <c r="AH100" s="32">
        <v>178</v>
      </c>
    </row>
    <row r="101" spans="1:16384" s="33" customFormat="1" ht="49.5" x14ac:dyDescent="0.95">
      <c r="A101" s="25">
        <v>3</v>
      </c>
      <c r="B101" s="35" t="s">
        <v>1011</v>
      </c>
      <c r="C101" s="35"/>
      <c r="D101" s="35"/>
      <c r="E101" s="36"/>
      <c r="F101" s="36"/>
      <c r="G101" s="36"/>
      <c r="H101" s="36"/>
      <c r="I101" s="36"/>
      <c r="J101" s="36"/>
      <c r="K101" s="37"/>
      <c r="L101" s="38"/>
      <c r="M101" s="38"/>
      <c r="N101" s="204"/>
      <c r="O101" s="37"/>
      <c r="P101" s="38"/>
      <c r="Q101" s="37"/>
      <c r="R101" s="37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7"/>
      <c r="AF101" s="25" t="s">
        <v>100</v>
      </c>
      <c r="AG101" s="35">
        <f t="shared" si="4"/>
        <v>0</v>
      </c>
      <c r="AH101" s="35" t="s">
        <v>213</v>
      </c>
      <c r="AI101" s="35"/>
      <c r="AJ101" s="36"/>
      <c r="AK101" s="36"/>
      <c r="AL101" s="36"/>
      <c r="AM101" s="36"/>
      <c r="AN101" s="36"/>
      <c r="AO101" s="36"/>
      <c r="AP101" s="37"/>
      <c r="AQ101" s="38"/>
      <c r="AR101" s="38"/>
      <c r="AS101" s="204"/>
      <c r="AT101" s="37"/>
      <c r="AU101" s="38"/>
      <c r="AV101" s="37"/>
      <c r="AW101" s="37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7"/>
      <c r="BK101" s="25"/>
      <c r="BL101" s="35"/>
      <c r="BM101" s="35"/>
      <c r="BN101" s="35"/>
      <c r="BO101" s="36"/>
      <c r="BP101" s="36"/>
      <c r="BQ101" s="36"/>
      <c r="BR101" s="36"/>
      <c r="BS101" s="36"/>
      <c r="BT101" s="36"/>
      <c r="BU101" s="37"/>
      <c r="BV101" s="38"/>
      <c r="BW101" s="38"/>
      <c r="BX101" s="204"/>
      <c r="BY101" s="37"/>
      <c r="BZ101" s="38"/>
      <c r="CA101" s="37"/>
      <c r="CB101" s="37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7"/>
      <c r="CP101" s="25"/>
      <c r="CQ101" s="35"/>
      <c r="CR101" s="35"/>
      <c r="CS101" s="35"/>
      <c r="CT101" s="36"/>
      <c r="CU101" s="36"/>
      <c r="CV101" s="36"/>
      <c r="CW101" s="36"/>
      <c r="CX101" s="36"/>
      <c r="CY101" s="36"/>
      <c r="CZ101" s="37"/>
      <c r="DA101" s="38"/>
      <c r="DB101" s="38"/>
      <c r="DC101" s="204"/>
      <c r="DD101" s="37"/>
      <c r="DE101" s="38"/>
      <c r="DF101" s="37"/>
      <c r="DG101" s="37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7"/>
      <c r="DU101" s="25"/>
      <c r="DV101" s="35"/>
      <c r="DW101" s="35"/>
      <c r="DX101" s="35"/>
      <c r="DY101" s="36"/>
      <c r="DZ101" s="36"/>
      <c r="EA101" s="36"/>
      <c r="EB101" s="36"/>
      <c r="EC101" s="36"/>
      <c r="ED101" s="36"/>
      <c r="EE101" s="37"/>
      <c r="EF101" s="38"/>
      <c r="EG101" s="38"/>
      <c r="EH101" s="204"/>
      <c r="EI101" s="37"/>
      <c r="EJ101" s="38"/>
      <c r="EK101" s="37"/>
      <c r="EL101" s="37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7"/>
      <c r="EZ101" s="25"/>
      <c r="FA101" s="35"/>
      <c r="FB101" s="35"/>
      <c r="FC101" s="35"/>
      <c r="FD101" s="36"/>
      <c r="FE101" s="36"/>
      <c r="FF101" s="36"/>
      <c r="FG101" s="36"/>
      <c r="FH101" s="36"/>
      <c r="FI101" s="36"/>
      <c r="FJ101" s="37"/>
      <c r="FK101" s="38"/>
      <c r="FL101" s="38"/>
      <c r="FM101" s="204"/>
      <c r="FN101" s="37"/>
      <c r="FO101" s="38"/>
      <c r="FP101" s="37"/>
      <c r="FQ101" s="37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7"/>
      <c r="GE101" s="25"/>
      <c r="GF101" s="35"/>
      <c r="GG101" s="35"/>
      <c r="GH101" s="35"/>
      <c r="GI101" s="36"/>
      <c r="GJ101" s="36"/>
      <c r="GK101" s="36"/>
      <c r="GL101" s="36"/>
      <c r="GM101" s="36"/>
      <c r="GN101" s="36"/>
      <c r="GO101" s="37"/>
      <c r="GP101" s="38"/>
      <c r="GQ101" s="38"/>
      <c r="GR101" s="204"/>
      <c r="GS101" s="37"/>
      <c r="GT101" s="38"/>
      <c r="GU101" s="37"/>
      <c r="GV101" s="37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7"/>
      <c r="HJ101" s="25"/>
      <c r="HK101" s="35"/>
      <c r="HL101" s="35"/>
      <c r="HM101" s="35"/>
      <c r="HN101" s="36"/>
      <c r="HO101" s="36"/>
      <c r="HP101" s="36"/>
      <c r="HQ101" s="36"/>
      <c r="HR101" s="36"/>
      <c r="HS101" s="36"/>
      <c r="HT101" s="37"/>
      <c r="HU101" s="38"/>
      <c r="HV101" s="38"/>
      <c r="HW101" s="204"/>
      <c r="HX101" s="37"/>
      <c r="HY101" s="38"/>
      <c r="HZ101" s="37"/>
      <c r="IA101" s="37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7"/>
      <c r="IO101" s="25"/>
      <c r="IP101" s="35"/>
      <c r="IQ101" s="35"/>
      <c r="IR101" s="35"/>
      <c r="IS101" s="36"/>
      <c r="IT101" s="36"/>
      <c r="IU101" s="36"/>
      <c r="IV101" s="36"/>
      <c r="IW101" s="36"/>
      <c r="IX101" s="36"/>
      <c r="IY101" s="37"/>
      <c r="IZ101" s="38"/>
      <c r="JA101" s="38"/>
      <c r="JB101" s="204"/>
      <c r="JC101" s="37"/>
      <c r="JD101" s="38"/>
      <c r="JE101" s="37"/>
      <c r="JF101" s="37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7"/>
      <c r="JT101" s="25"/>
      <c r="JU101" s="35"/>
      <c r="JV101" s="35"/>
      <c r="JW101" s="35"/>
      <c r="JX101" s="36"/>
      <c r="JY101" s="36"/>
      <c r="JZ101" s="36"/>
      <c r="KA101" s="36"/>
      <c r="KB101" s="36"/>
      <c r="KC101" s="36"/>
      <c r="KD101" s="37"/>
      <c r="KE101" s="38"/>
      <c r="KF101" s="38"/>
      <c r="KG101" s="204"/>
      <c r="KH101" s="37"/>
      <c r="KI101" s="38"/>
      <c r="KJ101" s="37"/>
      <c r="KK101" s="37"/>
      <c r="KL101" s="38"/>
      <c r="KM101" s="38"/>
      <c r="KN101" s="38"/>
      <c r="KO101" s="38"/>
      <c r="KP101" s="38"/>
      <c r="KQ101" s="38"/>
      <c r="KR101" s="38"/>
      <c r="KS101" s="38"/>
      <c r="KT101" s="38"/>
      <c r="KU101" s="38"/>
      <c r="KV101" s="38"/>
      <c r="KW101" s="38"/>
      <c r="KX101" s="37"/>
      <c r="KY101" s="25"/>
      <c r="KZ101" s="35"/>
      <c r="LA101" s="35"/>
      <c r="LB101" s="35"/>
      <c r="LC101" s="36"/>
      <c r="LD101" s="36"/>
      <c r="LE101" s="36"/>
      <c r="LF101" s="36"/>
      <c r="LG101" s="36"/>
      <c r="LH101" s="36"/>
      <c r="LI101" s="37"/>
      <c r="LJ101" s="38"/>
      <c r="LK101" s="38"/>
      <c r="LL101" s="204"/>
      <c r="LM101" s="37"/>
      <c r="LN101" s="38"/>
      <c r="LO101" s="37"/>
      <c r="LP101" s="37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7"/>
      <c r="MD101" s="25"/>
      <c r="ME101" s="35"/>
      <c r="MF101" s="35"/>
      <c r="MG101" s="35"/>
      <c r="MH101" s="36"/>
      <c r="MI101" s="36"/>
      <c r="MJ101" s="36"/>
      <c r="MK101" s="36"/>
      <c r="ML101" s="36"/>
      <c r="MM101" s="36"/>
      <c r="MN101" s="37"/>
      <c r="MO101" s="38"/>
      <c r="MP101" s="38"/>
      <c r="MQ101" s="204"/>
      <c r="MR101" s="37"/>
      <c r="MS101" s="38"/>
      <c r="MT101" s="37"/>
      <c r="MU101" s="37"/>
      <c r="MV101" s="38"/>
      <c r="MW101" s="38"/>
      <c r="MX101" s="38"/>
      <c r="MY101" s="38"/>
      <c r="MZ101" s="38"/>
      <c r="NA101" s="38"/>
      <c r="NB101" s="38"/>
      <c r="NC101" s="38"/>
      <c r="ND101" s="38"/>
      <c r="NE101" s="38"/>
      <c r="NF101" s="38"/>
      <c r="NG101" s="38"/>
      <c r="NH101" s="37"/>
      <c r="NI101" s="25"/>
      <c r="NJ101" s="35"/>
      <c r="NK101" s="35"/>
      <c r="NL101" s="35"/>
      <c r="NM101" s="36"/>
      <c r="NN101" s="36"/>
      <c r="NO101" s="36"/>
      <c r="NP101" s="36"/>
      <c r="NQ101" s="36"/>
      <c r="NR101" s="36"/>
      <c r="NS101" s="37"/>
      <c r="NT101" s="38"/>
      <c r="NU101" s="38"/>
      <c r="NV101" s="204"/>
      <c r="NW101" s="37"/>
      <c r="NX101" s="38"/>
      <c r="NY101" s="37"/>
      <c r="NZ101" s="37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25"/>
      <c r="OO101" s="35"/>
      <c r="OP101" s="35"/>
      <c r="OQ101" s="35"/>
      <c r="OR101" s="36"/>
      <c r="OS101" s="36"/>
      <c r="OT101" s="36"/>
      <c r="OU101" s="36"/>
      <c r="OV101" s="36"/>
      <c r="OW101" s="36"/>
      <c r="OX101" s="37"/>
      <c r="OY101" s="38"/>
      <c r="OZ101" s="38"/>
      <c r="PA101" s="204"/>
      <c r="PB101" s="37"/>
      <c r="PC101" s="38"/>
      <c r="PD101" s="37"/>
      <c r="PE101" s="37"/>
      <c r="PF101" s="38"/>
      <c r="PG101" s="38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7"/>
      <c r="PS101" s="25"/>
      <c r="PT101" s="35"/>
      <c r="PU101" s="35"/>
      <c r="PV101" s="35"/>
      <c r="PW101" s="36"/>
      <c r="PX101" s="36"/>
      <c r="PY101" s="36"/>
      <c r="PZ101" s="36"/>
      <c r="QA101" s="36"/>
      <c r="QB101" s="36"/>
      <c r="QC101" s="37"/>
      <c r="QD101" s="38"/>
      <c r="QE101" s="38"/>
      <c r="QF101" s="204"/>
      <c r="QG101" s="37"/>
      <c r="QH101" s="38"/>
      <c r="QI101" s="37"/>
      <c r="QJ101" s="37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8"/>
      <c r="QV101" s="38"/>
      <c r="QW101" s="37"/>
      <c r="QX101" s="25"/>
      <c r="QY101" s="35"/>
      <c r="QZ101" s="35"/>
      <c r="RA101" s="35"/>
      <c r="RB101" s="36"/>
      <c r="RC101" s="36"/>
      <c r="RD101" s="36"/>
      <c r="RE101" s="36"/>
      <c r="RF101" s="36"/>
      <c r="RG101" s="36"/>
      <c r="RH101" s="37"/>
      <c r="RI101" s="38"/>
      <c r="RJ101" s="38"/>
      <c r="RK101" s="204"/>
      <c r="RL101" s="37"/>
      <c r="RM101" s="38"/>
      <c r="RN101" s="37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7"/>
      <c r="SC101" s="25"/>
      <c r="SD101" s="35"/>
      <c r="SE101" s="35"/>
      <c r="SF101" s="35"/>
      <c r="SG101" s="36"/>
      <c r="SH101" s="36"/>
      <c r="SI101" s="36"/>
      <c r="SJ101" s="36"/>
      <c r="SK101" s="36"/>
      <c r="SL101" s="36"/>
      <c r="SM101" s="37"/>
      <c r="SN101" s="38"/>
      <c r="SO101" s="38"/>
      <c r="SP101" s="204"/>
      <c r="SQ101" s="37"/>
      <c r="SR101" s="38"/>
      <c r="SS101" s="37"/>
      <c r="ST101" s="37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25"/>
      <c r="TI101" s="35"/>
      <c r="TJ101" s="35"/>
      <c r="TK101" s="35"/>
      <c r="TL101" s="36"/>
      <c r="TM101" s="36"/>
      <c r="TN101" s="36"/>
      <c r="TO101" s="36"/>
      <c r="TP101" s="36"/>
      <c r="TQ101" s="36"/>
      <c r="TR101" s="37"/>
      <c r="TS101" s="38"/>
      <c r="TT101" s="38"/>
      <c r="TU101" s="204"/>
      <c r="TV101" s="37"/>
      <c r="TW101" s="38"/>
      <c r="TX101" s="37"/>
      <c r="TY101" s="37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7"/>
      <c r="UM101" s="25"/>
      <c r="UN101" s="35"/>
      <c r="UO101" s="35"/>
      <c r="UP101" s="35"/>
      <c r="UQ101" s="36"/>
      <c r="UR101" s="36"/>
      <c r="US101" s="36"/>
      <c r="UT101" s="36"/>
      <c r="UU101" s="36"/>
      <c r="UV101" s="36"/>
      <c r="UW101" s="37"/>
      <c r="UX101" s="38"/>
      <c r="UY101" s="38"/>
      <c r="UZ101" s="204"/>
      <c r="VA101" s="37"/>
      <c r="VB101" s="38"/>
      <c r="VC101" s="37"/>
      <c r="VD101" s="37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8"/>
      <c r="VP101" s="38"/>
      <c r="VQ101" s="37"/>
      <c r="VR101" s="25"/>
      <c r="VS101" s="35"/>
      <c r="VT101" s="35"/>
      <c r="VU101" s="35"/>
      <c r="VV101" s="36"/>
      <c r="VW101" s="36"/>
      <c r="VX101" s="36"/>
      <c r="VY101" s="36"/>
      <c r="VZ101" s="36"/>
      <c r="WA101" s="36"/>
      <c r="WB101" s="37"/>
      <c r="WC101" s="38"/>
      <c r="WD101" s="38"/>
      <c r="WE101" s="204"/>
      <c r="WF101" s="37"/>
      <c r="WG101" s="38"/>
      <c r="WH101" s="37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7"/>
      <c r="WW101" s="25"/>
      <c r="WX101" s="35"/>
      <c r="WY101" s="35"/>
      <c r="WZ101" s="35"/>
      <c r="XA101" s="36"/>
      <c r="XB101" s="36"/>
      <c r="XC101" s="36"/>
      <c r="XD101" s="36"/>
      <c r="XE101" s="36"/>
      <c r="XF101" s="36"/>
      <c r="XG101" s="37"/>
      <c r="XH101" s="38"/>
      <c r="XI101" s="38"/>
      <c r="XJ101" s="204"/>
      <c r="XK101" s="37"/>
      <c r="XL101" s="38"/>
      <c r="XM101" s="37"/>
      <c r="XN101" s="37"/>
      <c r="XO101" s="38"/>
      <c r="XP101" s="38"/>
      <c r="XQ101" s="38"/>
      <c r="XR101" s="38"/>
      <c r="XS101" s="38"/>
      <c r="XT101" s="38"/>
      <c r="XU101" s="38"/>
      <c r="XV101" s="38"/>
      <c r="XW101" s="38"/>
      <c r="XX101" s="38"/>
      <c r="XY101" s="38"/>
      <c r="XZ101" s="38"/>
      <c r="YA101" s="37"/>
      <c r="YB101" s="25"/>
      <c r="YC101" s="35"/>
      <c r="YD101" s="35"/>
      <c r="YE101" s="35"/>
      <c r="YF101" s="36"/>
      <c r="YG101" s="36"/>
      <c r="YH101" s="36"/>
      <c r="YI101" s="36"/>
      <c r="YJ101" s="36"/>
      <c r="YK101" s="36"/>
      <c r="YL101" s="37"/>
      <c r="YM101" s="38"/>
      <c r="YN101" s="38"/>
      <c r="YO101" s="204"/>
      <c r="YP101" s="37"/>
      <c r="YQ101" s="38"/>
      <c r="YR101" s="37"/>
      <c r="YS101" s="37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7"/>
      <c r="ZG101" s="25"/>
      <c r="ZH101" s="35"/>
      <c r="ZI101" s="35"/>
      <c r="ZJ101" s="35"/>
      <c r="ZK101" s="36"/>
      <c r="ZL101" s="36"/>
      <c r="ZM101" s="36"/>
      <c r="ZN101" s="36"/>
      <c r="ZO101" s="36"/>
      <c r="ZP101" s="36"/>
      <c r="ZQ101" s="37"/>
      <c r="ZR101" s="38"/>
      <c r="ZS101" s="38"/>
      <c r="ZT101" s="204"/>
      <c r="ZU101" s="37"/>
      <c r="ZV101" s="38"/>
      <c r="ZW101" s="37"/>
      <c r="ZX101" s="37"/>
      <c r="ZY101" s="38"/>
      <c r="ZZ101" s="38"/>
      <c r="AAA101" s="38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7"/>
      <c r="AAL101" s="25"/>
      <c r="AAM101" s="35"/>
      <c r="AAN101" s="35"/>
      <c r="AAO101" s="35"/>
      <c r="AAP101" s="36"/>
      <c r="AAQ101" s="36"/>
      <c r="AAR101" s="36"/>
      <c r="AAS101" s="36"/>
      <c r="AAT101" s="36"/>
      <c r="AAU101" s="36"/>
      <c r="AAV101" s="37"/>
      <c r="AAW101" s="38"/>
      <c r="AAX101" s="38"/>
      <c r="AAY101" s="204"/>
      <c r="AAZ101" s="37"/>
      <c r="ABA101" s="38"/>
      <c r="ABB101" s="37"/>
      <c r="ABC101" s="37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7"/>
      <c r="ABQ101" s="25"/>
      <c r="ABR101" s="35"/>
      <c r="ABS101" s="35"/>
      <c r="ABT101" s="35"/>
      <c r="ABU101" s="36"/>
      <c r="ABV101" s="36"/>
      <c r="ABW101" s="36"/>
      <c r="ABX101" s="36"/>
      <c r="ABY101" s="36"/>
      <c r="ABZ101" s="36"/>
      <c r="ACA101" s="37"/>
      <c r="ACB101" s="38"/>
      <c r="ACC101" s="38"/>
      <c r="ACD101" s="204"/>
      <c r="ACE101" s="37"/>
      <c r="ACF101" s="38"/>
      <c r="ACG101" s="37"/>
      <c r="ACH101" s="37"/>
      <c r="ACI101" s="38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7"/>
      <c r="ACV101" s="25"/>
      <c r="ACW101" s="35"/>
      <c r="ACX101" s="35"/>
      <c r="ACY101" s="35"/>
      <c r="ACZ101" s="36"/>
      <c r="ADA101" s="36"/>
      <c r="ADB101" s="36"/>
      <c r="ADC101" s="36"/>
      <c r="ADD101" s="36"/>
      <c r="ADE101" s="36"/>
      <c r="ADF101" s="37"/>
      <c r="ADG101" s="38"/>
      <c r="ADH101" s="38"/>
      <c r="ADI101" s="204"/>
      <c r="ADJ101" s="37"/>
      <c r="ADK101" s="38"/>
      <c r="ADL101" s="37"/>
      <c r="ADM101" s="37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7"/>
      <c r="AEA101" s="25"/>
      <c r="AEB101" s="35"/>
      <c r="AEC101" s="35"/>
      <c r="AED101" s="35"/>
      <c r="AEE101" s="36"/>
      <c r="AEF101" s="36"/>
      <c r="AEG101" s="36"/>
      <c r="AEH101" s="36"/>
      <c r="AEI101" s="36"/>
      <c r="AEJ101" s="36"/>
      <c r="AEK101" s="37"/>
      <c r="AEL101" s="38"/>
      <c r="AEM101" s="38"/>
      <c r="AEN101" s="204"/>
      <c r="AEO101" s="37"/>
      <c r="AEP101" s="38"/>
      <c r="AEQ101" s="37"/>
      <c r="AER101" s="37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7"/>
      <c r="AFF101" s="25"/>
      <c r="AFG101" s="35"/>
      <c r="AFH101" s="35"/>
      <c r="AFI101" s="35"/>
      <c r="AFJ101" s="36"/>
      <c r="AFK101" s="36"/>
      <c r="AFL101" s="36"/>
      <c r="AFM101" s="36"/>
      <c r="AFN101" s="36"/>
      <c r="AFO101" s="36"/>
      <c r="AFP101" s="37"/>
      <c r="AFQ101" s="38"/>
      <c r="AFR101" s="38"/>
      <c r="AFS101" s="204"/>
      <c r="AFT101" s="37"/>
      <c r="AFU101" s="38"/>
      <c r="AFV101" s="37"/>
      <c r="AFW101" s="37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I101" s="38"/>
      <c r="AGJ101" s="37"/>
      <c r="AGK101" s="25"/>
      <c r="AGL101" s="35"/>
      <c r="AGM101" s="35"/>
      <c r="AGN101" s="35"/>
      <c r="AGO101" s="36"/>
      <c r="AGP101" s="36"/>
      <c r="AGQ101" s="36"/>
      <c r="AGR101" s="36"/>
      <c r="AGS101" s="36"/>
      <c r="AGT101" s="36"/>
      <c r="AGU101" s="37"/>
      <c r="AGV101" s="38"/>
      <c r="AGW101" s="38"/>
      <c r="AGX101" s="204"/>
      <c r="AGY101" s="37"/>
      <c r="AGZ101" s="38"/>
      <c r="AHA101" s="37"/>
      <c r="AHB101" s="37"/>
      <c r="AHC101" s="38"/>
      <c r="AHD101" s="38"/>
      <c r="AHE101" s="38"/>
      <c r="AHF101" s="38"/>
      <c r="AHG101" s="38"/>
      <c r="AHH101" s="38"/>
      <c r="AHI101" s="38"/>
      <c r="AHJ101" s="38"/>
      <c r="AHK101" s="38"/>
      <c r="AHL101" s="38"/>
      <c r="AHM101" s="38"/>
      <c r="AHN101" s="38"/>
      <c r="AHO101" s="37"/>
      <c r="AHP101" s="25"/>
      <c r="AHQ101" s="35"/>
      <c r="AHR101" s="35"/>
      <c r="AHS101" s="35"/>
      <c r="AHT101" s="36"/>
      <c r="AHU101" s="36"/>
      <c r="AHV101" s="36"/>
      <c r="AHW101" s="36"/>
      <c r="AHX101" s="36"/>
      <c r="AHY101" s="36"/>
      <c r="AHZ101" s="37"/>
      <c r="AIA101" s="38"/>
      <c r="AIB101" s="38"/>
      <c r="AIC101" s="204"/>
      <c r="AID101" s="37"/>
      <c r="AIE101" s="38"/>
      <c r="AIF101" s="37"/>
      <c r="AIG101" s="37"/>
      <c r="AIH101" s="38"/>
      <c r="AII101" s="38"/>
      <c r="AIJ101" s="38"/>
      <c r="AIK101" s="38"/>
      <c r="AIL101" s="38"/>
      <c r="AIM101" s="38"/>
      <c r="AIN101" s="38"/>
      <c r="AIO101" s="38"/>
      <c r="AIP101" s="38"/>
      <c r="AIQ101" s="38"/>
      <c r="AIR101" s="38"/>
      <c r="AIS101" s="38"/>
      <c r="AIT101" s="37"/>
      <c r="AIU101" s="25"/>
      <c r="AIV101" s="35"/>
      <c r="AIW101" s="35"/>
      <c r="AIX101" s="35"/>
      <c r="AIY101" s="36"/>
      <c r="AIZ101" s="36"/>
      <c r="AJA101" s="36"/>
      <c r="AJB101" s="36"/>
      <c r="AJC101" s="36"/>
      <c r="AJD101" s="36"/>
      <c r="AJE101" s="37"/>
      <c r="AJF101" s="38"/>
      <c r="AJG101" s="38"/>
      <c r="AJH101" s="204"/>
      <c r="AJI101" s="37"/>
      <c r="AJJ101" s="38"/>
      <c r="AJK101" s="37"/>
      <c r="AJL101" s="37"/>
      <c r="AJM101" s="38"/>
      <c r="AJN101" s="38"/>
      <c r="AJO101" s="38"/>
      <c r="AJP101" s="38"/>
      <c r="AJQ101" s="38"/>
      <c r="AJR101" s="38"/>
      <c r="AJS101" s="38"/>
      <c r="AJT101" s="38"/>
      <c r="AJU101" s="38"/>
      <c r="AJV101" s="38"/>
      <c r="AJW101" s="38"/>
      <c r="AJX101" s="38"/>
      <c r="AJY101" s="37"/>
      <c r="AJZ101" s="25"/>
      <c r="AKA101" s="35"/>
      <c r="AKB101" s="35"/>
      <c r="AKC101" s="35"/>
      <c r="AKD101" s="36"/>
      <c r="AKE101" s="36"/>
      <c r="AKF101" s="36"/>
      <c r="AKG101" s="36"/>
      <c r="AKH101" s="36"/>
      <c r="AKI101" s="36"/>
      <c r="AKJ101" s="37"/>
      <c r="AKK101" s="38"/>
      <c r="AKL101" s="38"/>
      <c r="AKM101" s="204"/>
      <c r="AKN101" s="37"/>
      <c r="AKO101" s="38"/>
      <c r="AKP101" s="37"/>
      <c r="AKQ101" s="37"/>
      <c r="AKR101" s="38"/>
      <c r="AKS101" s="38"/>
      <c r="AKT101" s="38"/>
      <c r="AKU101" s="38"/>
      <c r="AKV101" s="38"/>
      <c r="AKW101" s="38"/>
      <c r="AKX101" s="38"/>
      <c r="AKY101" s="38"/>
      <c r="AKZ101" s="38"/>
      <c r="ALA101" s="38"/>
      <c r="ALB101" s="38"/>
      <c r="ALC101" s="38"/>
      <c r="ALD101" s="37"/>
      <c r="ALE101" s="25"/>
      <c r="ALF101" s="35"/>
      <c r="ALG101" s="35"/>
      <c r="ALH101" s="35"/>
      <c r="ALI101" s="36"/>
      <c r="ALJ101" s="36"/>
      <c r="ALK101" s="36"/>
      <c r="ALL101" s="36"/>
      <c r="ALM101" s="36"/>
      <c r="ALN101" s="36"/>
      <c r="ALO101" s="37"/>
      <c r="ALP101" s="38"/>
      <c r="ALQ101" s="38"/>
      <c r="ALR101" s="204"/>
      <c r="ALS101" s="37"/>
      <c r="ALT101" s="38"/>
      <c r="ALU101" s="37"/>
      <c r="ALV101" s="37"/>
      <c r="ALW101" s="38"/>
      <c r="ALX101" s="38"/>
      <c r="ALY101" s="38"/>
      <c r="ALZ101" s="38"/>
      <c r="AMA101" s="38"/>
      <c r="AMB101" s="38"/>
      <c r="AMC101" s="38"/>
      <c r="AMD101" s="38"/>
      <c r="AME101" s="38"/>
      <c r="AMF101" s="38"/>
      <c r="AMG101" s="38"/>
      <c r="AMH101" s="38"/>
      <c r="AMI101" s="37"/>
      <c r="AMJ101" s="25"/>
      <c r="AMK101" s="35"/>
      <c r="AML101" s="35"/>
      <c r="AMM101" s="35"/>
      <c r="AMN101" s="36"/>
      <c r="AMO101" s="36"/>
      <c r="AMP101" s="36"/>
      <c r="AMQ101" s="36"/>
      <c r="AMR101" s="36"/>
      <c r="AMS101" s="36"/>
      <c r="AMT101" s="37"/>
      <c r="AMU101" s="38"/>
      <c r="AMV101" s="38"/>
      <c r="AMW101" s="204"/>
      <c r="AMX101" s="37"/>
      <c r="AMY101" s="38"/>
      <c r="AMZ101" s="37"/>
      <c r="ANA101" s="37"/>
      <c r="ANB101" s="38"/>
      <c r="ANC101" s="38"/>
      <c r="AND101" s="38"/>
      <c r="ANE101" s="38"/>
      <c r="ANF101" s="38"/>
      <c r="ANG101" s="38"/>
      <c r="ANH101" s="38"/>
      <c r="ANI101" s="38"/>
      <c r="ANJ101" s="38"/>
      <c r="ANK101" s="38"/>
      <c r="ANL101" s="38"/>
      <c r="ANM101" s="38"/>
      <c r="ANN101" s="37"/>
      <c r="ANO101" s="25"/>
      <c r="ANP101" s="35"/>
      <c r="ANQ101" s="35"/>
      <c r="ANR101" s="35"/>
      <c r="ANS101" s="36"/>
      <c r="ANT101" s="36"/>
      <c r="ANU101" s="36"/>
      <c r="ANV101" s="36"/>
      <c r="ANW101" s="36"/>
      <c r="ANX101" s="36"/>
      <c r="ANY101" s="37"/>
      <c r="ANZ101" s="38"/>
      <c r="AOA101" s="38"/>
      <c r="AOB101" s="204"/>
      <c r="AOC101" s="37"/>
      <c r="AOD101" s="38"/>
      <c r="AOE101" s="37"/>
      <c r="AOF101" s="37"/>
      <c r="AOG101" s="38"/>
      <c r="AOH101" s="38"/>
      <c r="AOI101" s="38"/>
      <c r="AOJ101" s="38"/>
      <c r="AOK101" s="38"/>
      <c r="AOL101" s="38"/>
      <c r="AOM101" s="38"/>
      <c r="AON101" s="38"/>
      <c r="AOO101" s="38"/>
      <c r="AOP101" s="38"/>
      <c r="AOQ101" s="38"/>
      <c r="AOR101" s="38"/>
      <c r="AOS101" s="37"/>
      <c r="AOT101" s="25"/>
      <c r="AOU101" s="35"/>
      <c r="AOV101" s="35"/>
      <c r="AOW101" s="35"/>
      <c r="AOX101" s="36"/>
      <c r="AOY101" s="36"/>
      <c r="AOZ101" s="36"/>
      <c r="APA101" s="36"/>
      <c r="APB101" s="36"/>
      <c r="APC101" s="36"/>
      <c r="APD101" s="37"/>
      <c r="APE101" s="38"/>
      <c r="APF101" s="38"/>
      <c r="APG101" s="204"/>
      <c r="APH101" s="37"/>
      <c r="API101" s="38"/>
      <c r="APJ101" s="37"/>
      <c r="APK101" s="37"/>
      <c r="APL101" s="38"/>
      <c r="APM101" s="38"/>
      <c r="APN101" s="38"/>
      <c r="APO101" s="38"/>
      <c r="APP101" s="38"/>
      <c r="APQ101" s="38"/>
      <c r="APR101" s="38"/>
      <c r="APS101" s="38"/>
      <c r="APT101" s="38"/>
      <c r="APU101" s="38"/>
      <c r="APV101" s="38"/>
      <c r="APW101" s="38"/>
      <c r="APX101" s="37"/>
      <c r="APY101" s="25"/>
      <c r="APZ101" s="35"/>
      <c r="AQA101" s="35"/>
      <c r="AQB101" s="35"/>
      <c r="AQC101" s="36"/>
      <c r="AQD101" s="36"/>
      <c r="AQE101" s="36"/>
      <c r="AQF101" s="36"/>
      <c r="AQG101" s="36"/>
      <c r="AQH101" s="36"/>
      <c r="AQI101" s="37"/>
      <c r="AQJ101" s="38"/>
      <c r="AQK101" s="38"/>
      <c r="AQL101" s="204"/>
      <c r="AQM101" s="37"/>
      <c r="AQN101" s="38"/>
      <c r="AQO101" s="37"/>
      <c r="AQP101" s="37"/>
      <c r="AQQ101" s="38"/>
      <c r="AQR101" s="38"/>
      <c r="AQS101" s="38"/>
      <c r="AQT101" s="38"/>
      <c r="AQU101" s="38"/>
      <c r="AQV101" s="38"/>
      <c r="AQW101" s="38"/>
      <c r="AQX101" s="38"/>
      <c r="AQY101" s="38"/>
      <c r="AQZ101" s="38"/>
      <c r="ARA101" s="38"/>
      <c r="ARB101" s="38"/>
      <c r="ARC101" s="37"/>
      <c r="ARD101" s="25"/>
      <c r="ARE101" s="35"/>
      <c r="ARF101" s="35"/>
      <c r="ARG101" s="35"/>
      <c r="ARH101" s="36"/>
      <c r="ARI101" s="36"/>
      <c r="ARJ101" s="36"/>
      <c r="ARK101" s="36"/>
      <c r="ARL101" s="36"/>
      <c r="ARM101" s="36"/>
      <c r="ARN101" s="37"/>
      <c r="ARO101" s="38"/>
      <c r="ARP101" s="38"/>
      <c r="ARQ101" s="204"/>
      <c r="ARR101" s="37"/>
      <c r="ARS101" s="38"/>
      <c r="ART101" s="37"/>
      <c r="ARU101" s="37"/>
      <c r="ARV101" s="38"/>
      <c r="ARW101" s="38"/>
      <c r="ARX101" s="38"/>
      <c r="ARY101" s="38"/>
      <c r="ARZ101" s="38"/>
      <c r="ASA101" s="38"/>
      <c r="ASB101" s="38"/>
      <c r="ASC101" s="38"/>
      <c r="ASD101" s="38"/>
      <c r="ASE101" s="38"/>
      <c r="ASF101" s="38"/>
      <c r="ASG101" s="38"/>
      <c r="ASH101" s="37"/>
      <c r="ASI101" s="25"/>
      <c r="ASJ101" s="35"/>
      <c r="ASK101" s="35"/>
      <c r="ASL101" s="35"/>
      <c r="ASM101" s="36"/>
      <c r="ASN101" s="36"/>
      <c r="ASO101" s="36"/>
      <c r="ASP101" s="36"/>
      <c r="ASQ101" s="36"/>
      <c r="ASR101" s="36"/>
      <c r="ASS101" s="37"/>
      <c r="AST101" s="38"/>
      <c r="ASU101" s="38"/>
      <c r="ASV101" s="204"/>
      <c r="ASW101" s="37"/>
      <c r="ASX101" s="38"/>
      <c r="ASY101" s="37"/>
      <c r="ASZ101" s="37"/>
      <c r="ATA101" s="38"/>
      <c r="ATB101" s="38"/>
      <c r="ATC101" s="38"/>
      <c r="ATD101" s="38"/>
      <c r="ATE101" s="38"/>
      <c r="ATF101" s="38"/>
      <c r="ATG101" s="38"/>
      <c r="ATH101" s="38"/>
      <c r="ATI101" s="38"/>
      <c r="ATJ101" s="38"/>
      <c r="ATK101" s="38"/>
      <c r="ATL101" s="38"/>
      <c r="ATM101" s="37"/>
      <c r="ATN101" s="25"/>
      <c r="ATO101" s="35"/>
      <c r="ATP101" s="35"/>
      <c r="ATQ101" s="35"/>
      <c r="ATR101" s="36"/>
      <c r="ATS101" s="36"/>
      <c r="ATT101" s="36"/>
      <c r="ATU101" s="36"/>
      <c r="ATV101" s="36"/>
      <c r="ATW101" s="36"/>
      <c r="ATX101" s="37"/>
      <c r="ATY101" s="38"/>
      <c r="ATZ101" s="38"/>
      <c r="AUA101" s="204"/>
      <c r="AUB101" s="37"/>
      <c r="AUC101" s="38"/>
      <c r="AUD101" s="37"/>
      <c r="AUE101" s="37"/>
      <c r="AUF101" s="38"/>
      <c r="AUG101" s="38"/>
      <c r="AUH101" s="38"/>
      <c r="AUI101" s="38"/>
      <c r="AUJ101" s="38"/>
      <c r="AUK101" s="38"/>
      <c r="AUL101" s="38"/>
      <c r="AUM101" s="38"/>
      <c r="AUN101" s="38"/>
      <c r="AUO101" s="38"/>
      <c r="AUP101" s="38"/>
      <c r="AUQ101" s="38"/>
      <c r="AUR101" s="37"/>
      <c r="AUS101" s="25"/>
      <c r="AUT101" s="35"/>
      <c r="AUU101" s="35"/>
      <c r="AUV101" s="35"/>
      <c r="AUW101" s="36"/>
      <c r="AUX101" s="36"/>
      <c r="AUY101" s="36"/>
      <c r="AUZ101" s="36"/>
      <c r="AVA101" s="36"/>
      <c r="AVB101" s="36"/>
      <c r="AVC101" s="37"/>
      <c r="AVD101" s="38"/>
      <c r="AVE101" s="38"/>
      <c r="AVF101" s="204"/>
      <c r="AVG101" s="37"/>
      <c r="AVH101" s="38"/>
      <c r="AVI101" s="37"/>
      <c r="AVJ101" s="37"/>
      <c r="AVK101" s="38"/>
      <c r="AVL101" s="38"/>
      <c r="AVM101" s="38"/>
      <c r="AVN101" s="38"/>
      <c r="AVO101" s="38"/>
      <c r="AVP101" s="38"/>
      <c r="AVQ101" s="38"/>
      <c r="AVR101" s="38"/>
      <c r="AVS101" s="38"/>
      <c r="AVT101" s="38"/>
      <c r="AVU101" s="38"/>
      <c r="AVV101" s="38"/>
      <c r="AVW101" s="37"/>
      <c r="AVX101" s="25"/>
      <c r="AVY101" s="35"/>
      <c r="AVZ101" s="35"/>
      <c r="AWA101" s="35"/>
      <c r="AWB101" s="36"/>
      <c r="AWC101" s="36"/>
      <c r="AWD101" s="36"/>
      <c r="AWE101" s="36"/>
      <c r="AWF101" s="36"/>
      <c r="AWG101" s="36"/>
      <c r="AWH101" s="37"/>
      <c r="AWI101" s="38"/>
      <c r="AWJ101" s="38"/>
      <c r="AWK101" s="204"/>
      <c r="AWL101" s="37"/>
      <c r="AWM101" s="38"/>
      <c r="AWN101" s="37"/>
      <c r="AWO101" s="37"/>
      <c r="AWP101" s="38"/>
      <c r="AWQ101" s="38"/>
      <c r="AWR101" s="38"/>
      <c r="AWS101" s="38"/>
      <c r="AWT101" s="38"/>
      <c r="AWU101" s="38"/>
      <c r="AWV101" s="38"/>
      <c r="AWW101" s="38"/>
      <c r="AWX101" s="38"/>
      <c r="AWY101" s="38"/>
      <c r="AWZ101" s="38"/>
      <c r="AXA101" s="38"/>
      <c r="AXB101" s="37"/>
      <c r="AXC101" s="25"/>
      <c r="AXD101" s="35"/>
      <c r="AXE101" s="35"/>
      <c r="AXF101" s="35"/>
      <c r="AXG101" s="36"/>
      <c r="AXH101" s="36"/>
      <c r="AXI101" s="36"/>
      <c r="AXJ101" s="36"/>
      <c r="AXK101" s="36"/>
      <c r="AXL101" s="36"/>
      <c r="AXM101" s="37"/>
      <c r="AXN101" s="38"/>
      <c r="AXO101" s="38"/>
      <c r="AXP101" s="204"/>
      <c r="AXQ101" s="37"/>
      <c r="AXR101" s="38"/>
      <c r="AXS101" s="37"/>
      <c r="AXT101" s="37"/>
      <c r="AXU101" s="38"/>
      <c r="AXV101" s="38"/>
      <c r="AXW101" s="38"/>
      <c r="AXX101" s="38"/>
      <c r="AXY101" s="38"/>
      <c r="AXZ101" s="38"/>
      <c r="AYA101" s="38"/>
      <c r="AYB101" s="38"/>
      <c r="AYC101" s="38"/>
      <c r="AYD101" s="38"/>
      <c r="AYE101" s="38"/>
      <c r="AYF101" s="38"/>
      <c r="AYG101" s="37"/>
      <c r="AYH101" s="25"/>
      <c r="AYI101" s="35"/>
      <c r="AYJ101" s="35"/>
      <c r="AYK101" s="35"/>
      <c r="AYL101" s="36"/>
      <c r="AYM101" s="36"/>
      <c r="AYN101" s="36"/>
      <c r="AYO101" s="36"/>
      <c r="AYP101" s="36"/>
      <c r="AYQ101" s="36"/>
      <c r="AYR101" s="37"/>
      <c r="AYS101" s="38"/>
      <c r="AYT101" s="38"/>
      <c r="AYU101" s="204"/>
      <c r="AYV101" s="37"/>
      <c r="AYW101" s="38"/>
      <c r="AYX101" s="37"/>
      <c r="AYY101" s="37"/>
      <c r="AYZ101" s="38"/>
      <c r="AZA101" s="38"/>
      <c r="AZB101" s="38"/>
      <c r="AZC101" s="38"/>
      <c r="AZD101" s="38"/>
      <c r="AZE101" s="38"/>
      <c r="AZF101" s="38"/>
      <c r="AZG101" s="38"/>
      <c r="AZH101" s="38"/>
      <c r="AZI101" s="38"/>
      <c r="AZJ101" s="38"/>
      <c r="AZK101" s="38"/>
      <c r="AZL101" s="37"/>
      <c r="AZM101" s="25"/>
      <c r="AZN101" s="35"/>
      <c r="AZO101" s="35"/>
      <c r="AZP101" s="35"/>
      <c r="AZQ101" s="36"/>
      <c r="AZR101" s="36"/>
      <c r="AZS101" s="36"/>
      <c r="AZT101" s="36"/>
      <c r="AZU101" s="36"/>
      <c r="AZV101" s="36"/>
      <c r="AZW101" s="37"/>
      <c r="AZX101" s="38"/>
      <c r="AZY101" s="38"/>
      <c r="AZZ101" s="204"/>
      <c r="BAA101" s="37"/>
      <c r="BAB101" s="38"/>
      <c r="BAC101" s="37"/>
      <c r="BAD101" s="37"/>
      <c r="BAE101" s="38"/>
      <c r="BAF101" s="38"/>
      <c r="BAG101" s="38"/>
      <c r="BAH101" s="38"/>
      <c r="BAI101" s="38"/>
      <c r="BAJ101" s="38"/>
      <c r="BAK101" s="38"/>
      <c r="BAL101" s="38"/>
      <c r="BAM101" s="38"/>
      <c r="BAN101" s="38"/>
      <c r="BAO101" s="38"/>
      <c r="BAP101" s="38"/>
      <c r="BAQ101" s="37"/>
      <c r="BAR101" s="25"/>
      <c r="BAS101" s="35"/>
      <c r="BAT101" s="35"/>
      <c r="BAU101" s="35"/>
      <c r="BAV101" s="36"/>
      <c r="BAW101" s="36"/>
      <c r="BAX101" s="36"/>
      <c r="BAY101" s="36"/>
      <c r="BAZ101" s="36"/>
      <c r="BBA101" s="36"/>
      <c r="BBB101" s="37"/>
      <c r="BBC101" s="38"/>
      <c r="BBD101" s="38"/>
      <c r="BBE101" s="204"/>
      <c r="BBF101" s="37"/>
      <c r="BBG101" s="38"/>
      <c r="BBH101" s="37"/>
      <c r="BBI101" s="37"/>
      <c r="BBJ101" s="38"/>
      <c r="BBK101" s="38"/>
      <c r="BBL101" s="38"/>
      <c r="BBM101" s="38"/>
      <c r="BBN101" s="38"/>
      <c r="BBO101" s="38"/>
      <c r="BBP101" s="38"/>
      <c r="BBQ101" s="38"/>
      <c r="BBR101" s="38"/>
      <c r="BBS101" s="38"/>
      <c r="BBT101" s="38"/>
      <c r="BBU101" s="38"/>
      <c r="BBV101" s="37"/>
      <c r="BBW101" s="25"/>
      <c r="BBX101" s="35"/>
      <c r="BBY101" s="35"/>
      <c r="BBZ101" s="35"/>
      <c r="BCA101" s="36"/>
      <c r="BCB101" s="36"/>
      <c r="BCC101" s="36"/>
      <c r="BCD101" s="36"/>
      <c r="BCE101" s="36"/>
      <c r="BCF101" s="36"/>
      <c r="BCG101" s="37"/>
      <c r="BCH101" s="38"/>
      <c r="BCI101" s="38"/>
      <c r="BCJ101" s="204"/>
      <c r="BCK101" s="37"/>
      <c r="BCL101" s="38"/>
      <c r="BCM101" s="37"/>
      <c r="BCN101" s="37"/>
      <c r="BCO101" s="38"/>
      <c r="BCP101" s="38"/>
      <c r="BCQ101" s="38"/>
      <c r="BCR101" s="38"/>
      <c r="BCS101" s="38"/>
      <c r="BCT101" s="38"/>
      <c r="BCU101" s="38"/>
      <c r="BCV101" s="38"/>
      <c r="BCW101" s="38"/>
      <c r="BCX101" s="38"/>
      <c r="BCY101" s="38"/>
      <c r="BCZ101" s="38"/>
      <c r="BDA101" s="37"/>
      <c r="BDB101" s="25"/>
      <c r="BDC101" s="35"/>
      <c r="BDD101" s="35"/>
      <c r="BDE101" s="35"/>
      <c r="BDF101" s="36"/>
      <c r="BDG101" s="36"/>
      <c r="BDH101" s="36"/>
      <c r="BDI101" s="36"/>
      <c r="BDJ101" s="36"/>
      <c r="BDK101" s="36"/>
      <c r="BDL101" s="37"/>
      <c r="BDM101" s="38"/>
      <c r="BDN101" s="38"/>
      <c r="BDO101" s="204"/>
      <c r="BDP101" s="37"/>
      <c r="BDQ101" s="38"/>
      <c r="BDR101" s="37"/>
      <c r="BDS101" s="37"/>
      <c r="BDT101" s="38"/>
      <c r="BDU101" s="38"/>
      <c r="BDV101" s="38"/>
      <c r="BDW101" s="38"/>
      <c r="BDX101" s="38"/>
      <c r="BDY101" s="38"/>
      <c r="BDZ101" s="38"/>
      <c r="BEA101" s="38"/>
      <c r="BEB101" s="38"/>
      <c r="BEC101" s="38"/>
      <c r="BED101" s="38"/>
      <c r="BEE101" s="38"/>
      <c r="BEF101" s="37"/>
      <c r="BEG101" s="25"/>
      <c r="BEH101" s="35"/>
      <c r="BEI101" s="35"/>
      <c r="BEJ101" s="35"/>
      <c r="BEK101" s="36"/>
      <c r="BEL101" s="36"/>
      <c r="BEM101" s="36"/>
      <c r="BEN101" s="36"/>
      <c r="BEO101" s="36"/>
      <c r="BEP101" s="36"/>
      <c r="BEQ101" s="37"/>
      <c r="BER101" s="38"/>
      <c r="BES101" s="38"/>
      <c r="BET101" s="204"/>
      <c r="BEU101" s="37"/>
      <c r="BEV101" s="38"/>
      <c r="BEW101" s="37"/>
      <c r="BEX101" s="37"/>
      <c r="BEY101" s="38"/>
      <c r="BEZ101" s="38"/>
      <c r="BFA101" s="38"/>
      <c r="BFB101" s="38"/>
      <c r="BFC101" s="38"/>
      <c r="BFD101" s="38"/>
      <c r="BFE101" s="38"/>
      <c r="BFF101" s="38"/>
      <c r="BFG101" s="38"/>
      <c r="BFH101" s="38"/>
      <c r="BFI101" s="38"/>
      <c r="BFJ101" s="38"/>
      <c r="BFK101" s="37"/>
      <c r="BFL101" s="25"/>
      <c r="BFM101" s="35"/>
      <c r="BFN101" s="35"/>
      <c r="BFO101" s="35"/>
      <c r="BFP101" s="36"/>
      <c r="BFQ101" s="36"/>
      <c r="BFR101" s="36"/>
      <c r="BFS101" s="36"/>
      <c r="BFT101" s="36"/>
      <c r="BFU101" s="36"/>
      <c r="BFV101" s="37"/>
      <c r="BFW101" s="38"/>
      <c r="BFX101" s="38"/>
      <c r="BFY101" s="204"/>
      <c r="BFZ101" s="37"/>
      <c r="BGA101" s="38"/>
      <c r="BGB101" s="37"/>
      <c r="BGC101" s="37"/>
      <c r="BGD101" s="38"/>
      <c r="BGE101" s="38"/>
      <c r="BGF101" s="38"/>
      <c r="BGG101" s="38"/>
      <c r="BGH101" s="38"/>
      <c r="BGI101" s="38"/>
      <c r="BGJ101" s="38"/>
      <c r="BGK101" s="38"/>
      <c r="BGL101" s="38"/>
      <c r="BGM101" s="38"/>
      <c r="BGN101" s="38"/>
      <c r="BGO101" s="38"/>
      <c r="BGP101" s="37"/>
      <c r="BGQ101" s="25"/>
      <c r="BGR101" s="35"/>
      <c r="BGS101" s="35"/>
      <c r="BGT101" s="35"/>
      <c r="BGU101" s="36"/>
      <c r="BGV101" s="36"/>
      <c r="BGW101" s="36"/>
      <c r="BGX101" s="36"/>
      <c r="BGY101" s="36"/>
      <c r="BGZ101" s="36"/>
      <c r="BHA101" s="37"/>
      <c r="BHB101" s="38"/>
      <c r="BHC101" s="38"/>
      <c r="BHD101" s="204"/>
      <c r="BHE101" s="37"/>
      <c r="BHF101" s="38"/>
      <c r="BHG101" s="37"/>
      <c r="BHH101" s="37"/>
      <c r="BHI101" s="38"/>
      <c r="BHJ101" s="38"/>
      <c r="BHK101" s="38"/>
      <c r="BHL101" s="38"/>
      <c r="BHM101" s="38"/>
      <c r="BHN101" s="38"/>
      <c r="BHO101" s="38"/>
      <c r="BHP101" s="38"/>
      <c r="BHQ101" s="38"/>
      <c r="BHR101" s="38"/>
      <c r="BHS101" s="38"/>
      <c r="BHT101" s="38"/>
      <c r="BHU101" s="37"/>
      <c r="BHV101" s="25"/>
      <c r="BHW101" s="35"/>
      <c r="BHX101" s="35"/>
      <c r="BHY101" s="35"/>
      <c r="BHZ101" s="36"/>
      <c r="BIA101" s="36"/>
      <c r="BIB101" s="36"/>
      <c r="BIC101" s="36"/>
      <c r="BID101" s="36"/>
      <c r="BIE101" s="36"/>
      <c r="BIF101" s="37"/>
      <c r="BIG101" s="38"/>
      <c r="BIH101" s="38"/>
      <c r="BII101" s="204"/>
      <c r="BIJ101" s="37"/>
      <c r="BIK101" s="38"/>
      <c r="BIL101" s="37"/>
      <c r="BIM101" s="37"/>
      <c r="BIN101" s="38"/>
      <c r="BIO101" s="38"/>
      <c r="BIP101" s="38"/>
      <c r="BIQ101" s="38"/>
      <c r="BIR101" s="38"/>
      <c r="BIS101" s="38"/>
      <c r="BIT101" s="38"/>
      <c r="BIU101" s="38"/>
      <c r="BIV101" s="38"/>
      <c r="BIW101" s="38"/>
      <c r="BIX101" s="38"/>
      <c r="BIY101" s="38"/>
      <c r="BIZ101" s="37"/>
      <c r="BJA101" s="25"/>
      <c r="BJB101" s="35"/>
      <c r="BJC101" s="35"/>
      <c r="BJD101" s="35"/>
      <c r="BJE101" s="36"/>
      <c r="BJF101" s="36"/>
      <c r="BJG101" s="36"/>
      <c r="BJH101" s="36"/>
      <c r="BJI101" s="36"/>
      <c r="BJJ101" s="36"/>
      <c r="BJK101" s="37"/>
      <c r="BJL101" s="38"/>
      <c r="BJM101" s="38"/>
      <c r="BJN101" s="204"/>
      <c r="BJO101" s="37"/>
      <c r="BJP101" s="38"/>
      <c r="BJQ101" s="37"/>
      <c r="BJR101" s="37"/>
      <c r="BJS101" s="38"/>
      <c r="BJT101" s="38"/>
      <c r="BJU101" s="38"/>
      <c r="BJV101" s="38"/>
      <c r="BJW101" s="38"/>
      <c r="BJX101" s="38"/>
      <c r="BJY101" s="38"/>
      <c r="BJZ101" s="38"/>
      <c r="BKA101" s="38"/>
      <c r="BKB101" s="38"/>
      <c r="BKC101" s="38"/>
      <c r="BKD101" s="38"/>
      <c r="BKE101" s="37"/>
      <c r="BKF101" s="25"/>
      <c r="BKG101" s="35"/>
      <c r="BKH101" s="35"/>
      <c r="BKI101" s="35"/>
      <c r="BKJ101" s="36"/>
      <c r="BKK101" s="36"/>
      <c r="BKL101" s="36"/>
      <c r="BKM101" s="36"/>
      <c r="BKN101" s="36"/>
      <c r="BKO101" s="36"/>
      <c r="BKP101" s="37"/>
      <c r="BKQ101" s="38"/>
      <c r="BKR101" s="38"/>
      <c r="BKS101" s="204"/>
      <c r="BKT101" s="37"/>
      <c r="BKU101" s="38"/>
      <c r="BKV101" s="37"/>
      <c r="BKW101" s="37"/>
      <c r="BKX101" s="38"/>
      <c r="BKY101" s="38"/>
      <c r="BKZ101" s="38"/>
      <c r="BLA101" s="38"/>
      <c r="BLB101" s="38"/>
      <c r="BLC101" s="38"/>
      <c r="BLD101" s="38"/>
      <c r="BLE101" s="38"/>
      <c r="BLF101" s="38"/>
      <c r="BLG101" s="38"/>
      <c r="BLH101" s="38"/>
      <c r="BLI101" s="38"/>
      <c r="BLJ101" s="37"/>
      <c r="BLK101" s="25"/>
      <c r="BLL101" s="35"/>
      <c r="BLM101" s="35"/>
      <c r="BLN101" s="35"/>
      <c r="BLO101" s="36"/>
      <c r="BLP101" s="36"/>
      <c r="BLQ101" s="36"/>
      <c r="BLR101" s="36"/>
      <c r="BLS101" s="36"/>
      <c r="BLT101" s="36"/>
      <c r="BLU101" s="37"/>
      <c r="BLV101" s="38"/>
      <c r="BLW101" s="38"/>
      <c r="BLX101" s="204"/>
      <c r="BLY101" s="37"/>
      <c r="BLZ101" s="38"/>
      <c r="BMA101" s="37"/>
      <c r="BMB101" s="37"/>
      <c r="BMC101" s="38"/>
      <c r="BMD101" s="38"/>
      <c r="BME101" s="38"/>
      <c r="BMF101" s="38"/>
      <c r="BMG101" s="38"/>
      <c r="BMH101" s="38"/>
      <c r="BMI101" s="38"/>
      <c r="BMJ101" s="38"/>
      <c r="BMK101" s="38"/>
      <c r="BML101" s="38"/>
      <c r="BMM101" s="38"/>
      <c r="BMN101" s="38"/>
      <c r="BMO101" s="37"/>
      <c r="BMP101" s="25"/>
      <c r="BMQ101" s="35"/>
      <c r="BMR101" s="35"/>
      <c r="BMS101" s="35"/>
      <c r="BMT101" s="36"/>
      <c r="BMU101" s="36"/>
      <c r="BMV101" s="36"/>
      <c r="BMW101" s="36"/>
      <c r="BMX101" s="36"/>
      <c r="BMY101" s="36"/>
      <c r="BMZ101" s="37"/>
      <c r="BNA101" s="38"/>
      <c r="BNB101" s="38"/>
      <c r="BNC101" s="204"/>
      <c r="BND101" s="37"/>
      <c r="BNE101" s="38"/>
      <c r="BNF101" s="37"/>
      <c r="BNG101" s="37"/>
      <c r="BNH101" s="38"/>
      <c r="BNI101" s="38"/>
      <c r="BNJ101" s="38"/>
      <c r="BNK101" s="38"/>
      <c r="BNL101" s="38"/>
      <c r="BNM101" s="38"/>
      <c r="BNN101" s="38"/>
      <c r="BNO101" s="38"/>
      <c r="BNP101" s="38"/>
      <c r="BNQ101" s="38"/>
      <c r="BNR101" s="38"/>
      <c r="BNS101" s="38"/>
      <c r="BNT101" s="37"/>
      <c r="BNU101" s="25"/>
      <c r="BNV101" s="35"/>
      <c r="BNW101" s="35"/>
      <c r="BNX101" s="35"/>
      <c r="BNY101" s="36"/>
      <c r="BNZ101" s="36"/>
      <c r="BOA101" s="36"/>
      <c r="BOB101" s="36"/>
      <c r="BOC101" s="36"/>
      <c r="BOD101" s="36"/>
      <c r="BOE101" s="37"/>
      <c r="BOF101" s="38"/>
      <c r="BOG101" s="38"/>
      <c r="BOH101" s="204"/>
      <c r="BOI101" s="37"/>
      <c r="BOJ101" s="38"/>
      <c r="BOK101" s="37"/>
      <c r="BOL101" s="37"/>
      <c r="BOM101" s="38"/>
      <c r="BON101" s="38"/>
      <c r="BOO101" s="38"/>
      <c r="BOP101" s="38"/>
      <c r="BOQ101" s="38"/>
      <c r="BOR101" s="38"/>
      <c r="BOS101" s="38"/>
      <c r="BOT101" s="38"/>
      <c r="BOU101" s="38"/>
      <c r="BOV101" s="38"/>
      <c r="BOW101" s="38"/>
      <c r="BOX101" s="38"/>
      <c r="BOY101" s="37"/>
      <c r="BOZ101" s="25"/>
      <c r="BPA101" s="35"/>
      <c r="BPB101" s="35"/>
      <c r="BPC101" s="35"/>
      <c r="BPD101" s="36"/>
      <c r="BPE101" s="36"/>
      <c r="BPF101" s="36"/>
      <c r="BPG101" s="36"/>
      <c r="BPH101" s="36"/>
      <c r="BPI101" s="36"/>
      <c r="BPJ101" s="37"/>
      <c r="BPK101" s="38"/>
      <c r="BPL101" s="38"/>
      <c r="BPM101" s="204"/>
      <c r="BPN101" s="37"/>
      <c r="BPO101" s="38"/>
      <c r="BPP101" s="37"/>
      <c r="BPQ101" s="37"/>
      <c r="BPR101" s="38"/>
      <c r="BPS101" s="38"/>
      <c r="BPT101" s="38"/>
      <c r="BPU101" s="38"/>
      <c r="BPV101" s="38"/>
      <c r="BPW101" s="38"/>
      <c r="BPX101" s="38"/>
      <c r="BPY101" s="38"/>
      <c r="BPZ101" s="38"/>
      <c r="BQA101" s="38"/>
      <c r="BQB101" s="38"/>
      <c r="BQC101" s="38"/>
      <c r="BQD101" s="37"/>
      <c r="BQE101" s="25"/>
      <c r="BQF101" s="35"/>
      <c r="BQG101" s="35"/>
      <c r="BQH101" s="35"/>
      <c r="BQI101" s="36"/>
      <c r="BQJ101" s="36"/>
      <c r="BQK101" s="36"/>
      <c r="BQL101" s="36"/>
      <c r="BQM101" s="36"/>
      <c r="BQN101" s="36"/>
      <c r="BQO101" s="37"/>
      <c r="BQP101" s="38"/>
      <c r="BQQ101" s="38"/>
      <c r="BQR101" s="204"/>
      <c r="BQS101" s="37"/>
      <c r="BQT101" s="38"/>
      <c r="BQU101" s="37"/>
      <c r="BQV101" s="37"/>
      <c r="BQW101" s="38"/>
      <c r="BQX101" s="38"/>
      <c r="BQY101" s="38"/>
      <c r="BQZ101" s="38"/>
      <c r="BRA101" s="38"/>
      <c r="BRB101" s="38"/>
      <c r="BRC101" s="38"/>
      <c r="BRD101" s="38"/>
      <c r="BRE101" s="38"/>
      <c r="BRF101" s="38"/>
      <c r="BRG101" s="38"/>
      <c r="BRH101" s="38"/>
      <c r="BRI101" s="37"/>
      <c r="BRJ101" s="25"/>
      <c r="BRK101" s="35"/>
      <c r="BRL101" s="35"/>
      <c r="BRM101" s="35"/>
      <c r="BRN101" s="36"/>
      <c r="BRO101" s="36"/>
      <c r="BRP101" s="36"/>
      <c r="BRQ101" s="36"/>
      <c r="BRR101" s="36"/>
      <c r="BRS101" s="36"/>
      <c r="BRT101" s="37"/>
      <c r="BRU101" s="38"/>
      <c r="BRV101" s="38"/>
      <c r="BRW101" s="204"/>
      <c r="BRX101" s="37"/>
      <c r="BRY101" s="38"/>
      <c r="BRZ101" s="37"/>
      <c r="BSA101" s="37"/>
      <c r="BSB101" s="38"/>
      <c r="BSC101" s="38"/>
      <c r="BSD101" s="38"/>
      <c r="BSE101" s="38"/>
      <c r="BSF101" s="38"/>
      <c r="BSG101" s="38"/>
      <c r="BSH101" s="38"/>
      <c r="BSI101" s="38"/>
      <c r="BSJ101" s="38"/>
      <c r="BSK101" s="38"/>
      <c r="BSL101" s="38"/>
      <c r="BSM101" s="38"/>
      <c r="BSN101" s="37"/>
      <c r="BSO101" s="25"/>
      <c r="BSP101" s="35"/>
      <c r="BSQ101" s="35"/>
      <c r="BSR101" s="35"/>
      <c r="BSS101" s="36"/>
      <c r="BST101" s="36"/>
      <c r="BSU101" s="36"/>
      <c r="BSV101" s="36"/>
      <c r="BSW101" s="36"/>
      <c r="BSX101" s="36"/>
      <c r="BSY101" s="37"/>
      <c r="BSZ101" s="38"/>
      <c r="BTA101" s="38"/>
      <c r="BTB101" s="204"/>
      <c r="BTC101" s="37"/>
      <c r="BTD101" s="38"/>
      <c r="BTE101" s="37"/>
      <c r="BTF101" s="37"/>
      <c r="BTG101" s="38"/>
      <c r="BTH101" s="38"/>
      <c r="BTI101" s="38"/>
      <c r="BTJ101" s="38"/>
      <c r="BTK101" s="38"/>
      <c r="BTL101" s="38"/>
      <c r="BTM101" s="38"/>
      <c r="BTN101" s="38"/>
      <c r="BTO101" s="38"/>
      <c r="BTP101" s="38"/>
      <c r="BTQ101" s="38"/>
      <c r="BTR101" s="38"/>
      <c r="BTS101" s="37"/>
      <c r="BTT101" s="25"/>
      <c r="BTU101" s="35"/>
      <c r="BTV101" s="35"/>
      <c r="BTW101" s="35"/>
      <c r="BTX101" s="36"/>
      <c r="BTY101" s="36"/>
      <c r="BTZ101" s="36"/>
      <c r="BUA101" s="36"/>
      <c r="BUB101" s="36"/>
      <c r="BUC101" s="36"/>
      <c r="BUD101" s="37"/>
      <c r="BUE101" s="38"/>
      <c r="BUF101" s="38"/>
      <c r="BUG101" s="204"/>
      <c r="BUH101" s="37"/>
      <c r="BUI101" s="38"/>
      <c r="BUJ101" s="37"/>
      <c r="BUK101" s="37"/>
      <c r="BUL101" s="38"/>
      <c r="BUM101" s="38"/>
      <c r="BUN101" s="38"/>
      <c r="BUO101" s="38"/>
      <c r="BUP101" s="38"/>
      <c r="BUQ101" s="38"/>
      <c r="BUR101" s="38"/>
      <c r="BUS101" s="38"/>
      <c r="BUT101" s="38"/>
      <c r="BUU101" s="38"/>
      <c r="BUV101" s="38"/>
      <c r="BUW101" s="38"/>
      <c r="BUX101" s="37"/>
      <c r="BUY101" s="25"/>
      <c r="BUZ101" s="35"/>
      <c r="BVA101" s="35"/>
      <c r="BVB101" s="35"/>
      <c r="BVC101" s="36"/>
      <c r="BVD101" s="36"/>
      <c r="BVE101" s="36"/>
      <c r="BVF101" s="36"/>
      <c r="BVG101" s="36"/>
      <c r="BVH101" s="36"/>
      <c r="BVI101" s="37"/>
      <c r="BVJ101" s="38"/>
      <c r="BVK101" s="38"/>
      <c r="BVL101" s="204"/>
      <c r="BVM101" s="37"/>
      <c r="BVN101" s="38"/>
      <c r="BVO101" s="37"/>
      <c r="BVP101" s="37"/>
      <c r="BVQ101" s="38"/>
      <c r="BVR101" s="38"/>
      <c r="BVS101" s="38"/>
      <c r="BVT101" s="38"/>
      <c r="BVU101" s="38"/>
      <c r="BVV101" s="38"/>
      <c r="BVW101" s="38"/>
      <c r="BVX101" s="38"/>
      <c r="BVY101" s="38"/>
      <c r="BVZ101" s="38"/>
      <c r="BWA101" s="38"/>
      <c r="BWB101" s="38"/>
      <c r="BWC101" s="37"/>
      <c r="BWD101" s="25"/>
      <c r="BWE101" s="35"/>
      <c r="BWF101" s="35"/>
      <c r="BWG101" s="35"/>
      <c r="BWH101" s="36"/>
      <c r="BWI101" s="36"/>
      <c r="BWJ101" s="36"/>
      <c r="BWK101" s="36"/>
      <c r="BWL101" s="36"/>
      <c r="BWM101" s="36"/>
      <c r="BWN101" s="37"/>
      <c r="BWO101" s="38"/>
      <c r="BWP101" s="38"/>
      <c r="BWQ101" s="204"/>
      <c r="BWR101" s="37"/>
      <c r="BWS101" s="38"/>
      <c r="BWT101" s="37"/>
      <c r="BWU101" s="37"/>
      <c r="BWV101" s="38"/>
      <c r="BWW101" s="38"/>
      <c r="BWX101" s="38"/>
      <c r="BWY101" s="38"/>
      <c r="BWZ101" s="38"/>
      <c r="BXA101" s="38"/>
      <c r="BXB101" s="38"/>
      <c r="BXC101" s="38"/>
      <c r="BXD101" s="38"/>
      <c r="BXE101" s="38"/>
      <c r="BXF101" s="38"/>
      <c r="BXG101" s="38"/>
      <c r="BXH101" s="37"/>
      <c r="BXI101" s="25"/>
      <c r="BXJ101" s="35"/>
      <c r="BXK101" s="35"/>
      <c r="BXL101" s="35"/>
      <c r="BXM101" s="36"/>
      <c r="BXN101" s="36"/>
      <c r="BXO101" s="36"/>
      <c r="BXP101" s="36"/>
      <c r="BXQ101" s="36"/>
      <c r="BXR101" s="36"/>
      <c r="BXS101" s="37"/>
      <c r="BXT101" s="38"/>
      <c r="BXU101" s="38"/>
      <c r="BXV101" s="204"/>
      <c r="BXW101" s="37"/>
      <c r="BXX101" s="38"/>
      <c r="BXY101" s="37"/>
      <c r="BXZ101" s="37"/>
      <c r="BYA101" s="38"/>
      <c r="BYB101" s="38"/>
      <c r="BYC101" s="38"/>
      <c r="BYD101" s="38"/>
      <c r="BYE101" s="38"/>
      <c r="BYF101" s="38"/>
      <c r="BYG101" s="38"/>
      <c r="BYH101" s="38"/>
      <c r="BYI101" s="38"/>
      <c r="BYJ101" s="38"/>
      <c r="BYK101" s="38"/>
      <c r="BYL101" s="38"/>
      <c r="BYM101" s="37"/>
      <c r="BYN101" s="25"/>
      <c r="BYO101" s="35"/>
      <c r="BYP101" s="35"/>
      <c r="BYQ101" s="35"/>
      <c r="BYR101" s="36"/>
      <c r="BYS101" s="36"/>
      <c r="BYT101" s="36"/>
      <c r="BYU101" s="36"/>
      <c r="BYV101" s="36"/>
      <c r="BYW101" s="36"/>
      <c r="BYX101" s="37"/>
      <c r="BYY101" s="38"/>
      <c r="BYZ101" s="38"/>
      <c r="BZA101" s="204"/>
      <c r="BZB101" s="37"/>
      <c r="BZC101" s="38"/>
      <c r="BZD101" s="37"/>
      <c r="BZE101" s="37"/>
      <c r="BZF101" s="38"/>
      <c r="BZG101" s="38"/>
      <c r="BZH101" s="38"/>
      <c r="BZI101" s="38"/>
      <c r="BZJ101" s="38"/>
      <c r="BZK101" s="38"/>
      <c r="BZL101" s="38"/>
      <c r="BZM101" s="38"/>
      <c r="BZN101" s="38"/>
      <c r="BZO101" s="38"/>
      <c r="BZP101" s="38"/>
      <c r="BZQ101" s="38"/>
      <c r="BZR101" s="37"/>
      <c r="BZS101" s="25"/>
      <c r="BZT101" s="35"/>
      <c r="BZU101" s="35"/>
      <c r="BZV101" s="35"/>
      <c r="BZW101" s="36"/>
      <c r="BZX101" s="36"/>
      <c r="BZY101" s="36"/>
      <c r="BZZ101" s="36"/>
      <c r="CAA101" s="36"/>
      <c r="CAB101" s="36"/>
      <c r="CAC101" s="37"/>
      <c r="CAD101" s="38"/>
      <c r="CAE101" s="38"/>
      <c r="CAF101" s="204"/>
      <c r="CAG101" s="37"/>
      <c r="CAH101" s="38"/>
      <c r="CAI101" s="37"/>
      <c r="CAJ101" s="37"/>
      <c r="CAK101" s="38"/>
      <c r="CAL101" s="38"/>
      <c r="CAM101" s="38"/>
      <c r="CAN101" s="38"/>
      <c r="CAO101" s="38"/>
      <c r="CAP101" s="38"/>
      <c r="CAQ101" s="38"/>
      <c r="CAR101" s="38"/>
      <c r="CAS101" s="38"/>
      <c r="CAT101" s="38"/>
      <c r="CAU101" s="38"/>
      <c r="CAV101" s="38"/>
      <c r="CAW101" s="37"/>
      <c r="CAX101" s="25"/>
      <c r="CAY101" s="35"/>
      <c r="CAZ101" s="35"/>
      <c r="CBA101" s="35"/>
      <c r="CBB101" s="36"/>
      <c r="CBC101" s="36"/>
      <c r="CBD101" s="36"/>
      <c r="CBE101" s="36"/>
      <c r="CBF101" s="36"/>
      <c r="CBG101" s="36"/>
      <c r="CBH101" s="37"/>
      <c r="CBI101" s="38"/>
      <c r="CBJ101" s="38"/>
      <c r="CBK101" s="204"/>
      <c r="CBL101" s="37"/>
      <c r="CBM101" s="38"/>
      <c r="CBN101" s="37"/>
      <c r="CBO101" s="37"/>
      <c r="CBP101" s="38"/>
      <c r="CBQ101" s="38"/>
      <c r="CBR101" s="38"/>
      <c r="CBS101" s="38"/>
      <c r="CBT101" s="38"/>
      <c r="CBU101" s="38"/>
      <c r="CBV101" s="38"/>
      <c r="CBW101" s="38"/>
      <c r="CBX101" s="38"/>
      <c r="CBY101" s="38"/>
      <c r="CBZ101" s="38"/>
      <c r="CCA101" s="38"/>
      <c r="CCB101" s="37"/>
      <c r="CCC101" s="25"/>
      <c r="CCD101" s="35"/>
      <c r="CCE101" s="35"/>
      <c r="CCF101" s="35"/>
      <c r="CCG101" s="36"/>
      <c r="CCH101" s="36"/>
      <c r="CCI101" s="36"/>
      <c r="CCJ101" s="36"/>
      <c r="CCK101" s="36"/>
      <c r="CCL101" s="36"/>
      <c r="CCM101" s="37"/>
      <c r="CCN101" s="38"/>
      <c r="CCO101" s="38"/>
      <c r="CCP101" s="204"/>
      <c r="CCQ101" s="37"/>
      <c r="CCR101" s="38"/>
      <c r="CCS101" s="37"/>
      <c r="CCT101" s="37"/>
      <c r="CCU101" s="38"/>
      <c r="CCV101" s="38"/>
      <c r="CCW101" s="38"/>
      <c r="CCX101" s="38"/>
      <c r="CCY101" s="38"/>
      <c r="CCZ101" s="38"/>
      <c r="CDA101" s="38"/>
      <c r="CDB101" s="38"/>
      <c r="CDC101" s="38"/>
      <c r="CDD101" s="38"/>
      <c r="CDE101" s="38"/>
      <c r="CDF101" s="38"/>
      <c r="CDG101" s="37"/>
      <c r="CDH101" s="25"/>
      <c r="CDI101" s="35"/>
      <c r="CDJ101" s="35"/>
      <c r="CDK101" s="35"/>
      <c r="CDL101" s="36"/>
      <c r="CDM101" s="36"/>
      <c r="CDN101" s="36"/>
      <c r="CDO101" s="36"/>
      <c r="CDP101" s="36"/>
      <c r="CDQ101" s="36"/>
      <c r="CDR101" s="37"/>
      <c r="CDS101" s="38"/>
      <c r="CDT101" s="38"/>
      <c r="CDU101" s="204"/>
      <c r="CDV101" s="37"/>
      <c r="CDW101" s="38"/>
      <c r="CDX101" s="37"/>
      <c r="CDY101" s="37"/>
      <c r="CDZ101" s="38"/>
      <c r="CEA101" s="38"/>
      <c r="CEB101" s="38"/>
      <c r="CEC101" s="38"/>
      <c r="CED101" s="38"/>
      <c r="CEE101" s="38"/>
      <c r="CEF101" s="38"/>
      <c r="CEG101" s="38"/>
      <c r="CEH101" s="38"/>
      <c r="CEI101" s="38"/>
      <c r="CEJ101" s="38"/>
      <c r="CEK101" s="38"/>
      <c r="CEL101" s="37"/>
      <c r="CEM101" s="25"/>
      <c r="CEN101" s="35"/>
      <c r="CEO101" s="35"/>
      <c r="CEP101" s="35"/>
      <c r="CEQ101" s="36"/>
      <c r="CER101" s="36"/>
      <c r="CES101" s="36"/>
      <c r="CET101" s="36"/>
      <c r="CEU101" s="36"/>
      <c r="CEV101" s="36"/>
      <c r="CEW101" s="37"/>
      <c r="CEX101" s="38"/>
      <c r="CEY101" s="38"/>
      <c r="CEZ101" s="204"/>
      <c r="CFA101" s="37"/>
      <c r="CFB101" s="38"/>
      <c r="CFC101" s="37"/>
      <c r="CFD101" s="37"/>
      <c r="CFE101" s="38"/>
      <c r="CFF101" s="38"/>
      <c r="CFG101" s="38"/>
      <c r="CFH101" s="38"/>
      <c r="CFI101" s="38"/>
      <c r="CFJ101" s="38"/>
      <c r="CFK101" s="38"/>
      <c r="CFL101" s="38"/>
      <c r="CFM101" s="38"/>
      <c r="CFN101" s="38"/>
      <c r="CFO101" s="38"/>
      <c r="CFP101" s="38"/>
      <c r="CFQ101" s="37"/>
      <c r="CFR101" s="25"/>
      <c r="CFS101" s="35"/>
      <c r="CFT101" s="35"/>
      <c r="CFU101" s="35"/>
      <c r="CFV101" s="36"/>
      <c r="CFW101" s="36"/>
      <c r="CFX101" s="36"/>
      <c r="CFY101" s="36"/>
      <c r="CFZ101" s="36"/>
      <c r="CGA101" s="36"/>
      <c r="CGB101" s="37"/>
      <c r="CGC101" s="38"/>
      <c r="CGD101" s="38"/>
      <c r="CGE101" s="204"/>
      <c r="CGF101" s="37"/>
      <c r="CGG101" s="38"/>
      <c r="CGH101" s="37"/>
      <c r="CGI101" s="37"/>
      <c r="CGJ101" s="38"/>
      <c r="CGK101" s="38"/>
      <c r="CGL101" s="38"/>
      <c r="CGM101" s="38"/>
      <c r="CGN101" s="38"/>
      <c r="CGO101" s="38"/>
      <c r="CGP101" s="38"/>
      <c r="CGQ101" s="38"/>
      <c r="CGR101" s="38"/>
      <c r="CGS101" s="38"/>
      <c r="CGT101" s="38"/>
      <c r="CGU101" s="38"/>
      <c r="CGV101" s="37"/>
      <c r="CGW101" s="25"/>
      <c r="CGX101" s="35"/>
      <c r="CGY101" s="35"/>
      <c r="CGZ101" s="35"/>
      <c r="CHA101" s="36"/>
      <c r="CHB101" s="36"/>
      <c r="CHC101" s="36"/>
      <c r="CHD101" s="36"/>
      <c r="CHE101" s="36"/>
      <c r="CHF101" s="36"/>
      <c r="CHG101" s="37"/>
      <c r="CHH101" s="38"/>
      <c r="CHI101" s="38"/>
      <c r="CHJ101" s="204"/>
      <c r="CHK101" s="37"/>
      <c r="CHL101" s="38"/>
      <c r="CHM101" s="37"/>
      <c r="CHN101" s="37"/>
      <c r="CHO101" s="38"/>
      <c r="CHP101" s="38"/>
      <c r="CHQ101" s="38"/>
      <c r="CHR101" s="38"/>
      <c r="CHS101" s="38"/>
      <c r="CHT101" s="38"/>
      <c r="CHU101" s="38"/>
      <c r="CHV101" s="38"/>
      <c r="CHW101" s="38"/>
      <c r="CHX101" s="38"/>
      <c r="CHY101" s="38"/>
      <c r="CHZ101" s="38"/>
      <c r="CIA101" s="37"/>
      <c r="CIB101" s="25"/>
      <c r="CIC101" s="35"/>
      <c r="CID101" s="35"/>
      <c r="CIE101" s="35"/>
      <c r="CIF101" s="36"/>
      <c r="CIG101" s="36"/>
      <c r="CIH101" s="36"/>
      <c r="CII101" s="36"/>
      <c r="CIJ101" s="36"/>
      <c r="CIK101" s="36"/>
      <c r="CIL101" s="37"/>
      <c r="CIM101" s="38"/>
      <c r="CIN101" s="38"/>
      <c r="CIO101" s="204"/>
      <c r="CIP101" s="37"/>
      <c r="CIQ101" s="38"/>
      <c r="CIR101" s="37"/>
      <c r="CIS101" s="37"/>
      <c r="CIT101" s="38"/>
      <c r="CIU101" s="38"/>
      <c r="CIV101" s="38"/>
      <c r="CIW101" s="38"/>
      <c r="CIX101" s="38"/>
      <c r="CIY101" s="38"/>
      <c r="CIZ101" s="38"/>
      <c r="CJA101" s="38"/>
      <c r="CJB101" s="38"/>
      <c r="CJC101" s="38"/>
      <c r="CJD101" s="38"/>
      <c r="CJE101" s="38"/>
      <c r="CJF101" s="37"/>
      <c r="CJG101" s="25"/>
      <c r="CJH101" s="35"/>
      <c r="CJI101" s="35"/>
      <c r="CJJ101" s="35"/>
      <c r="CJK101" s="36"/>
      <c r="CJL101" s="36"/>
      <c r="CJM101" s="36"/>
      <c r="CJN101" s="36"/>
      <c r="CJO101" s="36"/>
      <c r="CJP101" s="36"/>
      <c r="CJQ101" s="37"/>
      <c r="CJR101" s="38"/>
      <c r="CJS101" s="38"/>
      <c r="CJT101" s="204"/>
      <c r="CJU101" s="37"/>
      <c r="CJV101" s="38"/>
      <c r="CJW101" s="37"/>
      <c r="CJX101" s="37"/>
      <c r="CJY101" s="38"/>
      <c r="CJZ101" s="38"/>
      <c r="CKA101" s="38"/>
      <c r="CKB101" s="38"/>
      <c r="CKC101" s="38"/>
      <c r="CKD101" s="38"/>
      <c r="CKE101" s="38"/>
      <c r="CKF101" s="38"/>
      <c r="CKG101" s="38"/>
      <c r="CKH101" s="38"/>
      <c r="CKI101" s="38"/>
      <c r="CKJ101" s="38"/>
      <c r="CKK101" s="37"/>
      <c r="CKL101" s="25"/>
      <c r="CKM101" s="35"/>
      <c r="CKN101" s="35"/>
      <c r="CKO101" s="35"/>
      <c r="CKP101" s="36"/>
      <c r="CKQ101" s="36"/>
      <c r="CKR101" s="36"/>
      <c r="CKS101" s="36"/>
      <c r="CKT101" s="36"/>
      <c r="CKU101" s="36"/>
      <c r="CKV101" s="37"/>
      <c r="CKW101" s="38"/>
      <c r="CKX101" s="38"/>
      <c r="CKY101" s="204"/>
      <c r="CKZ101" s="37"/>
      <c r="CLA101" s="38"/>
      <c r="CLB101" s="37"/>
      <c r="CLC101" s="37"/>
      <c r="CLD101" s="38"/>
      <c r="CLE101" s="38"/>
      <c r="CLF101" s="38"/>
      <c r="CLG101" s="38"/>
      <c r="CLH101" s="38"/>
      <c r="CLI101" s="38"/>
      <c r="CLJ101" s="38"/>
      <c r="CLK101" s="38"/>
      <c r="CLL101" s="38"/>
      <c r="CLM101" s="38"/>
      <c r="CLN101" s="38"/>
      <c r="CLO101" s="38"/>
      <c r="CLP101" s="37"/>
      <c r="CLQ101" s="25"/>
      <c r="CLR101" s="35"/>
      <c r="CLS101" s="35"/>
      <c r="CLT101" s="35"/>
      <c r="CLU101" s="36"/>
      <c r="CLV101" s="36"/>
      <c r="CLW101" s="36"/>
      <c r="CLX101" s="36"/>
      <c r="CLY101" s="36"/>
      <c r="CLZ101" s="36"/>
      <c r="CMA101" s="37"/>
      <c r="CMB101" s="38"/>
      <c r="CMC101" s="38"/>
      <c r="CMD101" s="204"/>
      <c r="CME101" s="37"/>
      <c r="CMF101" s="38"/>
      <c r="CMG101" s="37"/>
      <c r="CMH101" s="37"/>
      <c r="CMI101" s="38"/>
      <c r="CMJ101" s="38"/>
      <c r="CMK101" s="38"/>
      <c r="CML101" s="38"/>
      <c r="CMM101" s="38"/>
      <c r="CMN101" s="38"/>
      <c r="CMO101" s="38"/>
      <c r="CMP101" s="38"/>
      <c r="CMQ101" s="38"/>
      <c r="CMR101" s="38"/>
      <c r="CMS101" s="38"/>
      <c r="CMT101" s="38"/>
      <c r="CMU101" s="37"/>
      <c r="CMV101" s="25"/>
      <c r="CMW101" s="35"/>
      <c r="CMX101" s="35"/>
      <c r="CMY101" s="35"/>
      <c r="CMZ101" s="36"/>
      <c r="CNA101" s="36"/>
      <c r="CNB101" s="36"/>
      <c r="CNC101" s="36"/>
      <c r="CND101" s="36"/>
      <c r="CNE101" s="36"/>
      <c r="CNF101" s="37"/>
      <c r="CNG101" s="38"/>
      <c r="CNH101" s="38"/>
      <c r="CNI101" s="204"/>
      <c r="CNJ101" s="37"/>
      <c r="CNK101" s="38"/>
      <c r="CNL101" s="37"/>
      <c r="CNM101" s="37"/>
      <c r="CNN101" s="38"/>
      <c r="CNO101" s="38"/>
      <c r="CNP101" s="38"/>
      <c r="CNQ101" s="38"/>
      <c r="CNR101" s="38"/>
      <c r="CNS101" s="38"/>
      <c r="CNT101" s="38"/>
      <c r="CNU101" s="38"/>
      <c r="CNV101" s="38"/>
      <c r="CNW101" s="38"/>
      <c r="CNX101" s="38"/>
      <c r="CNY101" s="38"/>
      <c r="CNZ101" s="37"/>
      <c r="COA101" s="25"/>
      <c r="COB101" s="35"/>
      <c r="COC101" s="35"/>
      <c r="COD101" s="35"/>
      <c r="COE101" s="36"/>
      <c r="COF101" s="36"/>
      <c r="COG101" s="36"/>
      <c r="COH101" s="36"/>
      <c r="COI101" s="36"/>
      <c r="COJ101" s="36"/>
      <c r="COK101" s="37"/>
      <c r="COL101" s="38"/>
      <c r="COM101" s="38"/>
      <c r="CON101" s="204"/>
      <c r="COO101" s="37"/>
      <c r="COP101" s="38"/>
      <c r="COQ101" s="37"/>
      <c r="COR101" s="37"/>
      <c r="COS101" s="38"/>
      <c r="COT101" s="38"/>
      <c r="COU101" s="38"/>
      <c r="COV101" s="38"/>
      <c r="COW101" s="38"/>
      <c r="COX101" s="38"/>
      <c r="COY101" s="38"/>
      <c r="COZ101" s="38"/>
      <c r="CPA101" s="38"/>
      <c r="CPB101" s="38"/>
      <c r="CPC101" s="38"/>
      <c r="CPD101" s="38"/>
      <c r="CPE101" s="37"/>
      <c r="CPF101" s="25"/>
      <c r="CPG101" s="35"/>
      <c r="CPH101" s="35"/>
      <c r="CPI101" s="35"/>
      <c r="CPJ101" s="36"/>
      <c r="CPK101" s="36"/>
      <c r="CPL101" s="36"/>
      <c r="CPM101" s="36"/>
      <c r="CPN101" s="36"/>
      <c r="CPO101" s="36"/>
      <c r="CPP101" s="37"/>
      <c r="CPQ101" s="38"/>
      <c r="CPR101" s="38"/>
      <c r="CPS101" s="204"/>
      <c r="CPT101" s="37"/>
      <c r="CPU101" s="38"/>
      <c r="CPV101" s="37"/>
      <c r="CPW101" s="37"/>
      <c r="CPX101" s="38"/>
      <c r="CPY101" s="38"/>
      <c r="CPZ101" s="38"/>
      <c r="CQA101" s="38"/>
      <c r="CQB101" s="38"/>
      <c r="CQC101" s="38"/>
      <c r="CQD101" s="38"/>
      <c r="CQE101" s="38"/>
      <c r="CQF101" s="38"/>
      <c r="CQG101" s="38"/>
      <c r="CQH101" s="38"/>
      <c r="CQI101" s="38"/>
      <c r="CQJ101" s="37"/>
      <c r="CQK101" s="25"/>
      <c r="CQL101" s="35"/>
      <c r="CQM101" s="35"/>
      <c r="CQN101" s="35"/>
      <c r="CQO101" s="36"/>
      <c r="CQP101" s="36"/>
      <c r="CQQ101" s="36"/>
      <c r="CQR101" s="36"/>
      <c r="CQS101" s="36"/>
      <c r="CQT101" s="36"/>
      <c r="CQU101" s="37"/>
      <c r="CQV101" s="38"/>
      <c r="CQW101" s="38"/>
      <c r="CQX101" s="204"/>
      <c r="CQY101" s="37"/>
      <c r="CQZ101" s="38"/>
      <c r="CRA101" s="37"/>
      <c r="CRB101" s="37"/>
      <c r="CRC101" s="38"/>
      <c r="CRD101" s="38"/>
      <c r="CRE101" s="38"/>
      <c r="CRF101" s="38"/>
      <c r="CRG101" s="38"/>
      <c r="CRH101" s="38"/>
      <c r="CRI101" s="38"/>
      <c r="CRJ101" s="38"/>
      <c r="CRK101" s="38"/>
      <c r="CRL101" s="38"/>
      <c r="CRM101" s="38"/>
      <c r="CRN101" s="38"/>
      <c r="CRO101" s="37"/>
      <c r="CRP101" s="25"/>
      <c r="CRQ101" s="35"/>
      <c r="CRR101" s="35"/>
      <c r="CRS101" s="35"/>
      <c r="CRT101" s="36"/>
      <c r="CRU101" s="36"/>
      <c r="CRV101" s="36"/>
      <c r="CRW101" s="36"/>
      <c r="CRX101" s="36"/>
      <c r="CRY101" s="36"/>
      <c r="CRZ101" s="37"/>
      <c r="CSA101" s="38"/>
      <c r="CSB101" s="38"/>
      <c r="CSC101" s="204"/>
      <c r="CSD101" s="37"/>
      <c r="CSE101" s="38"/>
      <c r="CSF101" s="37"/>
      <c r="CSG101" s="37"/>
      <c r="CSH101" s="38"/>
      <c r="CSI101" s="38"/>
      <c r="CSJ101" s="38"/>
      <c r="CSK101" s="38"/>
      <c r="CSL101" s="38"/>
      <c r="CSM101" s="38"/>
      <c r="CSN101" s="38"/>
      <c r="CSO101" s="38"/>
      <c r="CSP101" s="38"/>
      <c r="CSQ101" s="38"/>
      <c r="CSR101" s="38"/>
      <c r="CSS101" s="38"/>
      <c r="CST101" s="37"/>
      <c r="CSU101" s="25"/>
      <c r="CSV101" s="35"/>
      <c r="CSW101" s="35"/>
      <c r="CSX101" s="35"/>
      <c r="CSY101" s="36"/>
      <c r="CSZ101" s="36"/>
      <c r="CTA101" s="36"/>
      <c r="CTB101" s="36"/>
      <c r="CTC101" s="36"/>
      <c r="CTD101" s="36"/>
      <c r="CTE101" s="37"/>
      <c r="CTF101" s="38"/>
      <c r="CTG101" s="38"/>
      <c r="CTH101" s="204"/>
      <c r="CTI101" s="37"/>
      <c r="CTJ101" s="38"/>
      <c r="CTK101" s="37"/>
      <c r="CTL101" s="37"/>
      <c r="CTM101" s="38"/>
      <c r="CTN101" s="38"/>
      <c r="CTO101" s="38"/>
      <c r="CTP101" s="38"/>
      <c r="CTQ101" s="38"/>
      <c r="CTR101" s="38"/>
      <c r="CTS101" s="38"/>
      <c r="CTT101" s="38"/>
      <c r="CTU101" s="38"/>
      <c r="CTV101" s="38"/>
      <c r="CTW101" s="38"/>
      <c r="CTX101" s="38"/>
      <c r="CTY101" s="37"/>
      <c r="CTZ101" s="25"/>
      <c r="CUA101" s="35"/>
      <c r="CUB101" s="35"/>
      <c r="CUC101" s="35"/>
      <c r="CUD101" s="36"/>
      <c r="CUE101" s="36"/>
      <c r="CUF101" s="36"/>
      <c r="CUG101" s="36"/>
      <c r="CUH101" s="36"/>
      <c r="CUI101" s="36"/>
      <c r="CUJ101" s="37"/>
      <c r="CUK101" s="38"/>
      <c r="CUL101" s="38"/>
      <c r="CUM101" s="204"/>
      <c r="CUN101" s="37"/>
      <c r="CUO101" s="38"/>
      <c r="CUP101" s="37"/>
      <c r="CUQ101" s="37"/>
      <c r="CUR101" s="38"/>
      <c r="CUS101" s="38"/>
      <c r="CUT101" s="38"/>
      <c r="CUU101" s="38"/>
      <c r="CUV101" s="38"/>
      <c r="CUW101" s="38"/>
      <c r="CUX101" s="38"/>
      <c r="CUY101" s="38"/>
      <c r="CUZ101" s="38"/>
      <c r="CVA101" s="38"/>
      <c r="CVB101" s="38"/>
      <c r="CVC101" s="38"/>
      <c r="CVD101" s="37"/>
      <c r="CVE101" s="25"/>
      <c r="CVF101" s="35"/>
      <c r="CVG101" s="35"/>
      <c r="CVH101" s="35"/>
      <c r="CVI101" s="36"/>
      <c r="CVJ101" s="36"/>
      <c r="CVK101" s="36"/>
      <c r="CVL101" s="36"/>
      <c r="CVM101" s="36"/>
      <c r="CVN101" s="36"/>
      <c r="CVO101" s="37"/>
      <c r="CVP101" s="38"/>
      <c r="CVQ101" s="38"/>
      <c r="CVR101" s="204"/>
      <c r="CVS101" s="37"/>
      <c r="CVT101" s="38"/>
      <c r="CVU101" s="37"/>
      <c r="CVV101" s="37"/>
      <c r="CVW101" s="38"/>
      <c r="CVX101" s="38"/>
      <c r="CVY101" s="38"/>
      <c r="CVZ101" s="38"/>
      <c r="CWA101" s="38"/>
      <c r="CWB101" s="38"/>
      <c r="CWC101" s="38"/>
      <c r="CWD101" s="38"/>
      <c r="CWE101" s="38"/>
      <c r="CWF101" s="38"/>
      <c r="CWG101" s="38"/>
      <c r="CWH101" s="38"/>
      <c r="CWI101" s="37"/>
      <c r="CWJ101" s="25"/>
      <c r="CWK101" s="35"/>
      <c r="CWL101" s="35"/>
      <c r="CWM101" s="35"/>
      <c r="CWN101" s="36"/>
      <c r="CWO101" s="36"/>
      <c r="CWP101" s="36"/>
      <c r="CWQ101" s="36"/>
      <c r="CWR101" s="36"/>
      <c r="CWS101" s="36"/>
      <c r="CWT101" s="37"/>
      <c r="CWU101" s="38"/>
      <c r="CWV101" s="38"/>
      <c r="CWW101" s="204"/>
      <c r="CWX101" s="37"/>
      <c r="CWY101" s="38"/>
      <c r="CWZ101" s="37"/>
      <c r="CXA101" s="37"/>
      <c r="CXB101" s="38"/>
      <c r="CXC101" s="38"/>
      <c r="CXD101" s="38"/>
      <c r="CXE101" s="38"/>
      <c r="CXF101" s="38"/>
      <c r="CXG101" s="38"/>
      <c r="CXH101" s="38"/>
      <c r="CXI101" s="38"/>
      <c r="CXJ101" s="38"/>
      <c r="CXK101" s="38"/>
      <c r="CXL101" s="38"/>
      <c r="CXM101" s="38"/>
      <c r="CXN101" s="37"/>
      <c r="CXO101" s="25"/>
      <c r="CXP101" s="35"/>
      <c r="CXQ101" s="35"/>
      <c r="CXR101" s="35"/>
      <c r="CXS101" s="36"/>
      <c r="CXT101" s="36"/>
      <c r="CXU101" s="36"/>
      <c r="CXV101" s="36"/>
      <c r="CXW101" s="36"/>
      <c r="CXX101" s="36"/>
      <c r="CXY101" s="37"/>
      <c r="CXZ101" s="38"/>
      <c r="CYA101" s="38"/>
      <c r="CYB101" s="204"/>
      <c r="CYC101" s="37"/>
      <c r="CYD101" s="38"/>
      <c r="CYE101" s="37"/>
      <c r="CYF101" s="37"/>
      <c r="CYG101" s="38"/>
      <c r="CYH101" s="38"/>
      <c r="CYI101" s="38"/>
      <c r="CYJ101" s="38"/>
      <c r="CYK101" s="38"/>
      <c r="CYL101" s="38"/>
      <c r="CYM101" s="38"/>
      <c r="CYN101" s="38"/>
      <c r="CYO101" s="38"/>
      <c r="CYP101" s="38"/>
      <c r="CYQ101" s="38"/>
      <c r="CYR101" s="38"/>
      <c r="CYS101" s="37"/>
      <c r="CYT101" s="25"/>
      <c r="CYU101" s="35"/>
      <c r="CYV101" s="35"/>
      <c r="CYW101" s="35"/>
      <c r="CYX101" s="36"/>
      <c r="CYY101" s="36"/>
      <c r="CYZ101" s="36"/>
      <c r="CZA101" s="36"/>
      <c r="CZB101" s="36"/>
      <c r="CZC101" s="36"/>
      <c r="CZD101" s="37"/>
      <c r="CZE101" s="38"/>
      <c r="CZF101" s="38"/>
      <c r="CZG101" s="204"/>
      <c r="CZH101" s="37"/>
      <c r="CZI101" s="38"/>
      <c r="CZJ101" s="37"/>
      <c r="CZK101" s="37"/>
      <c r="CZL101" s="38"/>
      <c r="CZM101" s="38"/>
      <c r="CZN101" s="38"/>
      <c r="CZO101" s="38"/>
      <c r="CZP101" s="38"/>
      <c r="CZQ101" s="38"/>
      <c r="CZR101" s="38"/>
      <c r="CZS101" s="38"/>
      <c r="CZT101" s="38"/>
      <c r="CZU101" s="38"/>
      <c r="CZV101" s="38"/>
      <c r="CZW101" s="38"/>
      <c r="CZX101" s="37"/>
      <c r="CZY101" s="25"/>
      <c r="CZZ101" s="35"/>
      <c r="DAA101" s="35"/>
      <c r="DAB101" s="35"/>
      <c r="DAC101" s="36"/>
      <c r="DAD101" s="36"/>
      <c r="DAE101" s="36"/>
      <c r="DAF101" s="36"/>
      <c r="DAG101" s="36"/>
      <c r="DAH101" s="36"/>
      <c r="DAI101" s="37"/>
      <c r="DAJ101" s="38"/>
      <c r="DAK101" s="38"/>
      <c r="DAL101" s="204"/>
      <c r="DAM101" s="37"/>
      <c r="DAN101" s="38"/>
      <c r="DAO101" s="37"/>
      <c r="DAP101" s="37"/>
      <c r="DAQ101" s="38"/>
      <c r="DAR101" s="38"/>
      <c r="DAS101" s="38"/>
      <c r="DAT101" s="38"/>
      <c r="DAU101" s="38"/>
      <c r="DAV101" s="38"/>
      <c r="DAW101" s="38"/>
      <c r="DAX101" s="38"/>
      <c r="DAY101" s="38"/>
      <c r="DAZ101" s="38"/>
      <c r="DBA101" s="38"/>
      <c r="DBB101" s="38"/>
      <c r="DBC101" s="37"/>
      <c r="DBD101" s="25"/>
      <c r="DBE101" s="35"/>
      <c r="DBF101" s="35"/>
      <c r="DBG101" s="35"/>
      <c r="DBH101" s="36"/>
      <c r="DBI101" s="36"/>
      <c r="DBJ101" s="36"/>
      <c r="DBK101" s="36"/>
      <c r="DBL101" s="36"/>
      <c r="DBM101" s="36"/>
      <c r="DBN101" s="37"/>
      <c r="DBO101" s="38"/>
      <c r="DBP101" s="38"/>
      <c r="DBQ101" s="204"/>
      <c r="DBR101" s="37"/>
      <c r="DBS101" s="38"/>
      <c r="DBT101" s="37"/>
      <c r="DBU101" s="37"/>
      <c r="DBV101" s="38"/>
      <c r="DBW101" s="38"/>
      <c r="DBX101" s="38"/>
      <c r="DBY101" s="38"/>
      <c r="DBZ101" s="38"/>
      <c r="DCA101" s="38"/>
      <c r="DCB101" s="38"/>
      <c r="DCC101" s="38"/>
      <c r="DCD101" s="38"/>
      <c r="DCE101" s="38"/>
      <c r="DCF101" s="38"/>
      <c r="DCG101" s="38"/>
      <c r="DCH101" s="37"/>
      <c r="DCI101" s="25"/>
      <c r="DCJ101" s="35"/>
      <c r="DCK101" s="35"/>
      <c r="DCL101" s="35"/>
      <c r="DCM101" s="36"/>
      <c r="DCN101" s="36"/>
      <c r="DCO101" s="36"/>
      <c r="DCP101" s="36"/>
      <c r="DCQ101" s="36"/>
      <c r="DCR101" s="36"/>
      <c r="DCS101" s="37"/>
      <c r="DCT101" s="38"/>
      <c r="DCU101" s="38"/>
      <c r="DCV101" s="204"/>
      <c r="DCW101" s="37"/>
      <c r="DCX101" s="38"/>
      <c r="DCY101" s="37"/>
      <c r="DCZ101" s="37"/>
      <c r="DDA101" s="38"/>
      <c r="DDB101" s="38"/>
      <c r="DDC101" s="38"/>
      <c r="DDD101" s="38"/>
      <c r="DDE101" s="38"/>
      <c r="DDF101" s="38"/>
      <c r="DDG101" s="38"/>
      <c r="DDH101" s="38"/>
      <c r="DDI101" s="38"/>
      <c r="DDJ101" s="38"/>
      <c r="DDK101" s="38"/>
      <c r="DDL101" s="38"/>
      <c r="DDM101" s="37"/>
      <c r="DDN101" s="25"/>
      <c r="DDO101" s="35"/>
      <c r="DDP101" s="35"/>
      <c r="DDQ101" s="35"/>
      <c r="DDR101" s="36"/>
      <c r="DDS101" s="36"/>
      <c r="DDT101" s="36"/>
      <c r="DDU101" s="36"/>
      <c r="DDV101" s="36"/>
      <c r="DDW101" s="36"/>
      <c r="DDX101" s="37"/>
      <c r="DDY101" s="38"/>
      <c r="DDZ101" s="38"/>
      <c r="DEA101" s="204"/>
      <c r="DEB101" s="37"/>
      <c r="DEC101" s="38"/>
      <c r="DED101" s="37"/>
      <c r="DEE101" s="37"/>
      <c r="DEF101" s="38"/>
      <c r="DEG101" s="38"/>
      <c r="DEH101" s="38"/>
      <c r="DEI101" s="38"/>
      <c r="DEJ101" s="38"/>
      <c r="DEK101" s="38"/>
      <c r="DEL101" s="38"/>
      <c r="DEM101" s="38"/>
      <c r="DEN101" s="38"/>
      <c r="DEO101" s="38"/>
      <c r="DEP101" s="38"/>
      <c r="DEQ101" s="38"/>
      <c r="DER101" s="37"/>
      <c r="DES101" s="25"/>
      <c r="DET101" s="35"/>
      <c r="DEU101" s="35"/>
      <c r="DEV101" s="35"/>
      <c r="DEW101" s="36"/>
      <c r="DEX101" s="36"/>
      <c r="DEY101" s="36"/>
      <c r="DEZ101" s="36"/>
      <c r="DFA101" s="36"/>
      <c r="DFB101" s="36"/>
      <c r="DFC101" s="37"/>
      <c r="DFD101" s="38"/>
      <c r="DFE101" s="38"/>
      <c r="DFF101" s="204"/>
      <c r="DFG101" s="37"/>
      <c r="DFH101" s="38"/>
      <c r="DFI101" s="37"/>
      <c r="DFJ101" s="37"/>
      <c r="DFK101" s="38"/>
      <c r="DFL101" s="38"/>
      <c r="DFM101" s="38"/>
      <c r="DFN101" s="38"/>
      <c r="DFO101" s="38"/>
      <c r="DFP101" s="38"/>
      <c r="DFQ101" s="38"/>
      <c r="DFR101" s="38"/>
      <c r="DFS101" s="38"/>
      <c r="DFT101" s="38"/>
      <c r="DFU101" s="38"/>
      <c r="DFV101" s="38"/>
      <c r="DFW101" s="37"/>
      <c r="DFX101" s="25"/>
      <c r="DFY101" s="35"/>
      <c r="DFZ101" s="35"/>
      <c r="DGA101" s="35"/>
      <c r="DGB101" s="36"/>
      <c r="DGC101" s="36"/>
      <c r="DGD101" s="36"/>
      <c r="DGE101" s="36"/>
      <c r="DGF101" s="36"/>
      <c r="DGG101" s="36"/>
      <c r="DGH101" s="37"/>
      <c r="DGI101" s="38"/>
      <c r="DGJ101" s="38"/>
      <c r="DGK101" s="204"/>
      <c r="DGL101" s="37"/>
      <c r="DGM101" s="38"/>
      <c r="DGN101" s="37"/>
      <c r="DGO101" s="37"/>
      <c r="DGP101" s="38"/>
      <c r="DGQ101" s="38"/>
      <c r="DGR101" s="38"/>
      <c r="DGS101" s="38"/>
      <c r="DGT101" s="38"/>
      <c r="DGU101" s="38"/>
      <c r="DGV101" s="38"/>
      <c r="DGW101" s="38"/>
      <c r="DGX101" s="38"/>
      <c r="DGY101" s="38"/>
      <c r="DGZ101" s="38"/>
      <c r="DHA101" s="38"/>
      <c r="DHB101" s="37"/>
      <c r="DHC101" s="25"/>
      <c r="DHD101" s="35"/>
      <c r="DHE101" s="35"/>
      <c r="DHF101" s="35"/>
      <c r="DHG101" s="36"/>
      <c r="DHH101" s="36"/>
      <c r="DHI101" s="36"/>
      <c r="DHJ101" s="36"/>
      <c r="DHK101" s="36"/>
      <c r="DHL101" s="36"/>
      <c r="DHM101" s="37"/>
      <c r="DHN101" s="38"/>
      <c r="DHO101" s="38"/>
      <c r="DHP101" s="204"/>
      <c r="DHQ101" s="37"/>
      <c r="DHR101" s="38"/>
      <c r="DHS101" s="37"/>
      <c r="DHT101" s="37"/>
      <c r="DHU101" s="38"/>
      <c r="DHV101" s="38"/>
      <c r="DHW101" s="38"/>
      <c r="DHX101" s="38"/>
      <c r="DHY101" s="38"/>
      <c r="DHZ101" s="38"/>
      <c r="DIA101" s="38"/>
      <c r="DIB101" s="38"/>
      <c r="DIC101" s="38"/>
      <c r="DID101" s="38"/>
      <c r="DIE101" s="38"/>
      <c r="DIF101" s="38"/>
      <c r="DIG101" s="37"/>
      <c r="DIH101" s="25"/>
      <c r="DII101" s="35"/>
      <c r="DIJ101" s="35"/>
      <c r="DIK101" s="35"/>
      <c r="DIL101" s="36"/>
      <c r="DIM101" s="36"/>
      <c r="DIN101" s="36"/>
      <c r="DIO101" s="36"/>
      <c r="DIP101" s="36"/>
      <c r="DIQ101" s="36"/>
      <c r="DIR101" s="37"/>
      <c r="DIS101" s="38"/>
      <c r="DIT101" s="38"/>
      <c r="DIU101" s="204"/>
      <c r="DIV101" s="37"/>
      <c r="DIW101" s="38"/>
      <c r="DIX101" s="37"/>
      <c r="DIY101" s="37"/>
      <c r="DIZ101" s="38"/>
      <c r="DJA101" s="38"/>
      <c r="DJB101" s="38"/>
      <c r="DJC101" s="38"/>
      <c r="DJD101" s="38"/>
      <c r="DJE101" s="38"/>
      <c r="DJF101" s="38"/>
      <c r="DJG101" s="38"/>
      <c r="DJH101" s="38"/>
      <c r="DJI101" s="38"/>
      <c r="DJJ101" s="38"/>
      <c r="DJK101" s="38"/>
      <c r="DJL101" s="37"/>
      <c r="DJM101" s="25"/>
      <c r="DJN101" s="35"/>
      <c r="DJO101" s="35"/>
      <c r="DJP101" s="35"/>
      <c r="DJQ101" s="36"/>
      <c r="DJR101" s="36"/>
      <c r="DJS101" s="36"/>
      <c r="DJT101" s="36"/>
      <c r="DJU101" s="36"/>
      <c r="DJV101" s="36"/>
      <c r="DJW101" s="37"/>
      <c r="DJX101" s="38"/>
      <c r="DJY101" s="38"/>
      <c r="DJZ101" s="204"/>
      <c r="DKA101" s="37"/>
      <c r="DKB101" s="38"/>
      <c r="DKC101" s="37"/>
      <c r="DKD101" s="37"/>
      <c r="DKE101" s="38"/>
      <c r="DKF101" s="38"/>
      <c r="DKG101" s="38"/>
      <c r="DKH101" s="38"/>
      <c r="DKI101" s="38"/>
      <c r="DKJ101" s="38"/>
      <c r="DKK101" s="38"/>
      <c r="DKL101" s="38"/>
      <c r="DKM101" s="38"/>
      <c r="DKN101" s="38"/>
      <c r="DKO101" s="38"/>
      <c r="DKP101" s="38"/>
      <c r="DKQ101" s="37"/>
      <c r="DKR101" s="25"/>
      <c r="DKS101" s="35"/>
      <c r="DKT101" s="35"/>
      <c r="DKU101" s="35"/>
      <c r="DKV101" s="36"/>
      <c r="DKW101" s="36"/>
      <c r="DKX101" s="36"/>
      <c r="DKY101" s="36"/>
      <c r="DKZ101" s="36"/>
      <c r="DLA101" s="36"/>
      <c r="DLB101" s="37"/>
      <c r="DLC101" s="38"/>
      <c r="DLD101" s="38"/>
      <c r="DLE101" s="204"/>
      <c r="DLF101" s="37"/>
      <c r="DLG101" s="38"/>
      <c r="DLH101" s="37"/>
      <c r="DLI101" s="37"/>
      <c r="DLJ101" s="38"/>
      <c r="DLK101" s="38"/>
      <c r="DLL101" s="38"/>
      <c r="DLM101" s="38"/>
      <c r="DLN101" s="38"/>
      <c r="DLO101" s="38"/>
      <c r="DLP101" s="38"/>
      <c r="DLQ101" s="38"/>
      <c r="DLR101" s="38"/>
      <c r="DLS101" s="38"/>
      <c r="DLT101" s="38"/>
      <c r="DLU101" s="38"/>
      <c r="DLV101" s="37"/>
      <c r="DLW101" s="25"/>
      <c r="DLX101" s="35"/>
      <c r="DLY101" s="35"/>
      <c r="DLZ101" s="35"/>
      <c r="DMA101" s="36"/>
      <c r="DMB101" s="36"/>
      <c r="DMC101" s="36"/>
      <c r="DMD101" s="36"/>
      <c r="DME101" s="36"/>
      <c r="DMF101" s="36"/>
      <c r="DMG101" s="37"/>
      <c r="DMH101" s="38"/>
      <c r="DMI101" s="38"/>
      <c r="DMJ101" s="204"/>
      <c r="DMK101" s="37"/>
      <c r="DML101" s="38"/>
      <c r="DMM101" s="37"/>
      <c r="DMN101" s="37"/>
      <c r="DMO101" s="38"/>
      <c r="DMP101" s="38"/>
      <c r="DMQ101" s="38"/>
      <c r="DMR101" s="38"/>
      <c r="DMS101" s="38"/>
      <c r="DMT101" s="38"/>
      <c r="DMU101" s="38"/>
      <c r="DMV101" s="38"/>
      <c r="DMW101" s="38"/>
      <c r="DMX101" s="38"/>
      <c r="DMY101" s="38"/>
      <c r="DMZ101" s="38"/>
      <c r="DNA101" s="37"/>
      <c r="DNB101" s="25"/>
      <c r="DNC101" s="35"/>
      <c r="DND101" s="35"/>
      <c r="DNE101" s="35"/>
      <c r="DNF101" s="36"/>
      <c r="DNG101" s="36"/>
      <c r="DNH101" s="36"/>
      <c r="DNI101" s="36"/>
      <c r="DNJ101" s="36"/>
      <c r="DNK101" s="36"/>
      <c r="DNL101" s="37"/>
      <c r="DNM101" s="38"/>
      <c r="DNN101" s="38"/>
      <c r="DNO101" s="204"/>
      <c r="DNP101" s="37"/>
      <c r="DNQ101" s="38"/>
      <c r="DNR101" s="37"/>
      <c r="DNS101" s="37"/>
      <c r="DNT101" s="38"/>
      <c r="DNU101" s="38"/>
      <c r="DNV101" s="38"/>
      <c r="DNW101" s="38"/>
      <c r="DNX101" s="38"/>
      <c r="DNY101" s="38"/>
      <c r="DNZ101" s="38"/>
      <c r="DOA101" s="38"/>
      <c r="DOB101" s="38"/>
      <c r="DOC101" s="38"/>
      <c r="DOD101" s="38"/>
      <c r="DOE101" s="38"/>
      <c r="DOF101" s="37"/>
      <c r="DOG101" s="25"/>
      <c r="DOH101" s="35"/>
      <c r="DOI101" s="35"/>
      <c r="DOJ101" s="35"/>
      <c r="DOK101" s="36"/>
      <c r="DOL101" s="36"/>
      <c r="DOM101" s="36"/>
      <c r="DON101" s="36"/>
      <c r="DOO101" s="36"/>
      <c r="DOP101" s="36"/>
      <c r="DOQ101" s="37"/>
      <c r="DOR101" s="38"/>
      <c r="DOS101" s="38"/>
      <c r="DOT101" s="204"/>
      <c r="DOU101" s="37"/>
      <c r="DOV101" s="38"/>
      <c r="DOW101" s="37"/>
      <c r="DOX101" s="37"/>
      <c r="DOY101" s="38"/>
      <c r="DOZ101" s="38"/>
      <c r="DPA101" s="38"/>
      <c r="DPB101" s="38"/>
      <c r="DPC101" s="38"/>
      <c r="DPD101" s="38"/>
      <c r="DPE101" s="38"/>
      <c r="DPF101" s="38"/>
      <c r="DPG101" s="38"/>
      <c r="DPH101" s="38"/>
      <c r="DPI101" s="38"/>
      <c r="DPJ101" s="38"/>
      <c r="DPK101" s="37"/>
      <c r="DPL101" s="25"/>
      <c r="DPM101" s="35"/>
      <c r="DPN101" s="35"/>
      <c r="DPO101" s="35"/>
      <c r="DPP101" s="36"/>
      <c r="DPQ101" s="36"/>
      <c r="DPR101" s="36"/>
      <c r="DPS101" s="36"/>
      <c r="DPT101" s="36"/>
      <c r="DPU101" s="36"/>
      <c r="DPV101" s="37"/>
      <c r="DPW101" s="38"/>
      <c r="DPX101" s="38"/>
      <c r="DPY101" s="204"/>
      <c r="DPZ101" s="37"/>
      <c r="DQA101" s="38"/>
      <c r="DQB101" s="37"/>
      <c r="DQC101" s="37"/>
      <c r="DQD101" s="38"/>
      <c r="DQE101" s="38"/>
      <c r="DQF101" s="38"/>
      <c r="DQG101" s="38"/>
      <c r="DQH101" s="38"/>
      <c r="DQI101" s="38"/>
      <c r="DQJ101" s="38"/>
      <c r="DQK101" s="38"/>
      <c r="DQL101" s="38"/>
      <c r="DQM101" s="38"/>
      <c r="DQN101" s="38"/>
      <c r="DQO101" s="38"/>
      <c r="DQP101" s="37"/>
      <c r="DQQ101" s="25"/>
      <c r="DQR101" s="35"/>
      <c r="DQS101" s="35"/>
      <c r="DQT101" s="35"/>
      <c r="DQU101" s="36"/>
      <c r="DQV101" s="36"/>
      <c r="DQW101" s="36"/>
      <c r="DQX101" s="36"/>
      <c r="DQY101" s="36"/>
      <c r="DQZ101" s="36"/>
      <c r="DRA101" s="37"/>
      <c r="DRB101" s="38"/>
      <c r="DRC101" s="38"/>
      <c r="DRD101" s="204"/>
      <c r="DRE101" s="37"/>
      <c r="DRF101" s="38"/>
      <c r="DRG101" s="37"/>
      <c r="DRH101" s="37"/>
      <c r="DRI101" s="38"/>
      <c r="DRJ101" s="38"/>
      <c r="DRK101" s="38"/>
      <c r="DRL101" s="38"/>
      <c r="DRM101" s="38"/>
      <c r="DRN101" s="38"/>
      <c r="DRO101" s="38"/>
      <c r="DRP101" s="38"/>
      <c r="DRQ101" s="38"/>
      <c r="DRR101" s="38"/>
      <c r="DRS101" s="38"/>
      <c r="DRT101" s="38"/>
      <c r="DRU101" s="37"/>
      <c r="DRV101" s="25"/>
      <c r="DRW101" s="35"/>
      <c r="DRX101" s="35"/>
      <c r="DRY101" s="35"/>
      <c r="DRZ101" s="36"/>
      <c r="DSA101" s="36"/>
      <c r="DSB101" s="36"/>
      <c r="DSC101" s="36"/>
      <c r="DSD101" s="36"/>
      <c r="DSE101" s="36"/>
      <c r="DSF101" s="37"/>
      <c r="DSG101" s="38"/>
      <c r="DSH101" s="38"/>
      <c r="DSI101" s="204"/>
      <c r="DSJ101" s="37"/>
      <c r="DSK101" s="38"/>
      <c r="DSL101" s="37"/>
      <c r="DSM101" s="37"/>
      <c r="DSN101" s="38"/>
      <c r="DSO101" s="38"/>
      <c r="DSP101" s="38"/>
      <c r="DSQ101" s="38"/>
      <c r="DSR101" s="38"/>
      <c r="DSS101" s="38"/>
      <c r="DST101" s="38"/>
      <c r="DSU101" s="38"/>
      <c r="DSV101" s="38"/>
      <c r="DSW101" s="38"/>
      <c r="DSX101" s="38"/>
      <c r="DSY101" s="38"/>
      <c r="DSZ101" s="37"/>
      <c r="DTA101" s="25"/>
      <c r="DTB101" s="35"/>
      <c r="DTC101" s="35"/>
      <c r="DTD101" s="35"/>
      <c r="DTE101" s="36"/>
      <c r="DTF101" s="36"/>
      <c r="DTG101" s="36"/>
      <c r="DTH101" s="36"/>
      <c r="DTI101" s="36"/>
      <c r="DTJ101" s="36"/>
      <c r="DTK101" s="37"/>
      <c r="DTL101" s="38"/>
      <c r="DTM101" s="38"/>
      <c r="DTN101" s="204"/>
      <c r="DTO101" s="37"/>
      <c r="DTP101" s="38"/>
      <c r="DTQ101" s="37"/>
      <c r="DTR101" s="37"/>
      <c r="DTS101" s="38"/>
      <c r="DTT101" s="38"/>
      <c r="DTU101" s="38"/>
      <c r="DTV101" s="38"/>
      <c r="DTW101" s="38"/>
      <c r="DTX101" s="38"/>
      <c r="DTY101" s="38"/>
      <c r="DTZ101" s="38"/>
      <c r="DUA101" s="38"/>
      <c r="DUB101" s="38"/>
      <c r="DUC101" s="38"/>
      <c r="DUD101" s="38"/>
      <c r="DUE101" s="37"/>
      <c r="DUF101" s="25"/>
      <c r="DUG101" s="35"/>
      <c r="DUH101" s="35"/>
      <c r="DUI101" s="35"/>
      <c r="DUJ101" s="36"/>
      <c r="DUK101" s="36"/>
      <c r="DUL101" s="36"/>
      <c r="DUM101" s="36"/>
      <c r="DUN101" s="36"/>
      <c r="DUO101" s="36"/>
      <c r="DUP101" s="37"/>
      <c r="DUQ101" s="38"/>
      <c r="DUR101" s="38"/>
      <c r="DUS101" s="204"/>
      <c r="DUT101" s="37"/>
      <c r="DUU101" s="38"/>
      <c r="DUV101" s="37"/>
      <c r="DUW101" s="37"/>
      <c r="DUX101" s="38"/>
      <c r="DUY101" s="38"/>
      <c r="DUZ101" s="38"/>
      <c r="DVA101" s="38"/>
      <c r="DVB101" s="38"/>
      <c r="DVC101" s="38"/>
      <c r="DVD101" s="38"/>
      <c r="DVE101" s="38"/>
      <c r="DVF101" s="38"/>
      <c r="DVG101" s="38"/>
      <c r="DVH101" s="38"/>
      <c r="DVI101" s="38"/>
      <c r="DVJ101" s="37"/>
      <c r="DVK101" s="25"/>
      <c r="DVL101" s="35"/>
      <c r="DVM101" s="35"/>
      <c r="DVN101" s="35"/>
      <c r="DVO101" s="36"/>
      <c r="DVP101" s="36"/>
      <c r="DVQ101" s="36"/>
      <c r="DVR101" s="36"/>
      <c r="DVS101" s="36"/>
      <c r="DVT101" s="36"/>
      <c r="DVU101" s="37"/>
      <c r="DVV101" s="38"/>
      <c r="DVW101" s="38"/>
      <c r="DVX101" s="204"/>
      <c r="DVY101" s="37"/>
      <c r="DVZ101" s="38"/>
      <c r="DWA101" s="37"/>
      <c r="DWB101" s="37"/>
      <c r="DWC101" s="38"/>
      <c r="DWD101" s="38"/>
      <c r="DWE101" s="38"/>
      <c r="DWF101" s="38"/>
      <c r="DWG101" s="38"/>
      <c r="DWH101" s="38"/>
      <c r="DWI101" s="38"/>
      <c r="DWJ101" s="38"/>
      <c r="DWK101" s="38"/>
      <c r="DWL101" s="38"/>
      <c r="DWM101" s="38"/>
      <c r="DWN101" s="38"/>
      <c r="DWO101" s="37"/>
      <c r="DWP101" s="25"/>
      <c r="DWQ101" s="35"/>
      <c r="DWR101" s="35"/>
      <c r="DWS101" s="35"/>
      <c r="DWT101" s="36"/>
      <c r="DWU101" s="36"/>
      <c r="DWV101" s="36"/>
      <c r="DWW101" s="36"/>
      <c r="DWX101" s="36"/>
      <c r="DWY101" s="36"/>
      <c r="DWZ101" s="37"/>
      <c r="DXA101" s="38"/>
      <c r="DXB101" s="38"/>
      <c r="DXC101" s="204"/>
      <c r="DXD101" s="37"/>
      <c r="DXE101" s="38"/>
      <c r="DXF101" s="37"/>
      <c r="DXG101" s="37"/>
      <c r="DXH101" s="38"/>
      <c r="DXI101" s="38"/>
      <c r="DXJ101" s="38"/>
      <c r="DXK101" s="38"/>
      <c r="DXL101" s="38"/>
      <c r="DXM101" s="38"/>
      <c r="DXN101" s="38"/>
      <c r="DXO101" s="38"/>
      <c r="DXP101" s="38"/>
      <c r="DXQ101" s="38"/>
      <c r="DXR101" s="38"/>
      <c r="DXS101" s="38"/>
      <c r="DXT101" s="37"/>
      <c r="DXU101" s="25"/>
      <c r="DXV101" s="35"/>
      <c r="DXW101" s="35"/>
      <c r="DXX101" s="35"/>
      <c r="DXY101" s="36"/>
      <c r="DXZ101" s="36"/>
      <c r="DYA101" s="36"/>
      <c r="DYB101" s="36"/>
      <c r="DYC101" s="36"/>
      <c r="DYD101" s="36"/>
      <c r="DYE101" s="37"/>
      <c r="DYF101" s="38"/>
      <c r="DYG101" s="38"/>
      <c r="DYH101" s="204"/>
      <c r="DYI101" s="37"/>
      <c r="DYJ101" s="38"/>
      <c r="DYK101" s="37"/>
      <c r="DYL101" s="37"/>
      <c r="DYM101" s="38"/>
      <c r="DYN101" s="38"/>
      <c r="DYO101" s="38"/>
      <c r="DYP101" s="38"/>
      <c r="DYQ101" s="38"/>
      <c r="DYR101" s="38"/>
      <c r="DYS101" s="38"/>
      <c r="DYT101" s="38"/>
      <c r="DYU101" s="38"/>
      <c r="DYV101" s="38"/>
      <c r="DYW101" s="38"/>
      <c r="DYX101" s="38"/>
      <c r="DYY101" s="37"/>
      <c r="DYZ101" s="25"/>
      <c r="DZA101" s="35"/>
      <c r="DZB101" s="35"/>
      <c r="DZC101" s="35"/>
      <c r="DZD101" s="36"/>
      <c r="DZE101" s="36"/>
      <c r="DZF101" s="36"/>
      <c r="DZG101" s="36"/>
      <c r="DZH101" s="36"/>
      <c r="DZI101" s="36"/>
      <c r="DZJ101" s="37"/>
      <c r="DZK101" s="38"/>
      <c r="DZL101" s="38"/>
      <c r="DZM101" s="204"/>
      <c r="DZN101" s="37"/>
      <c r="DZO101" s="38"/>
      <c r="DZP101" s="37"/>
      <c r="DZQ101" s="37"/>
      <c r="DZR101" s="38"/>
      <c r="DZS101" s="38"/>
      <c r="DZT101" s="38"/>
      <c r="DZU101" s="38"/>
      <c r="DZV101" s="38"/>
      <c r="DZW101" s="38"/>
      <c r="DZX101" s="38"/>
      <c r="DZY101" s="38"/>
      <c r="DZZ101" s="38"/>
      <c r="EAA101" s="38"/>
      <c r="EAB101" s="38"/>
      <c r="EAC101" s="38"/>
      <c r="EAD101" s="37"/>
      <c r="EAE101" s="25"/>
      <c r="EAF101" s="35"/>
      <c r="EAG101" s="35"/>
      <c r="EAH101" s="35"/>
      <c r="EAI101" s="36"/>
      <c r="EAJ101" s="36"/>
      <c r="EAK101" s="36"/>
      <c r="EAL101" s="36"/>
      <c r="EAM101" s="36"/>
      <c r="EAN101" s="36"/>
      <c r="EAO101" s="37"/>
      <c r="EAP101" s="38"/>
      <c r="EAQ101" s="38"/>
      <c r="EAR101" s="204"/>
      <c r="EAS101" s="37"/>
      <c r="EAT101" s="38"/>
      <c r="EAU101" s="37"/>
      <c r="EAV101" s="37"/>
      <c r="EAW101" s="38"/>
      <c r="EAX101" s="38"/>
      <c r="EAY101" s="38"/>
      <c r="EAZ101" s="38"/>
      <c r="EBA101" s="38"/>
      <c r="EBB101" s="38"/>
      <c r="EBC101" s="38"/>
      <c r="EBD101" s="38"/>
      <c r="EBE101" s="38"/>
      <c r="EBF101" s="38"/>
      <c r="EBG101" s="38"/>
      <c r="EBH101" s="38"/>
      <c r="EBI101" s="37"/>
      <c r="EBJ101" s="25"/>
      <c r="EBK101" s="35"/>
      <c r="EBL101" s="35"/>
      <c r="EBM101" s="35"/>
      <c r="EBN101" s="36"/>
      <c r="EBO101" s="36"/>
      <c r="EBP101" s="36"/>
      <c r="EBQ101" s="36"/>
      <c r="EBR101" s="36"/>
      <c r="EBS101" s="36"/>
      <c r="EBT101" s="37"/>
      <c r="EBU101" s="38"/>
      <c r="EBV101" s="38"/>
      <c r="EBW101" s="204"/>
      <c r="EBX101" s="37"/>
      <c r="EBY101" s="38"/>
      <c r="EBZ101" s="37"/>
      <c r="ECA101" s="37"/>
      <c r="ECB101" s="38"/>
      <c r="ECC101" s="38"/>
      <c r="ECD101" s="38"/>
      <c r="ECE101" s="38"/>
      <c r="ECF101" s="38"/>
      <c r="ECG101" s="38"/>
      <c r="ECH101" s="38"/>
      <c r="ECI101" s="38"/>
      <c r="ECJ101" s="38"/>
      <c r="ECK101" s="38"/>
      <c r="ECL101" s="38"/>
      <c r="ECM101" s="38"/>
      <c r="ECN101" s="37"/>
      <c r="ECO101" s="25"/>
      <c r="ECP101" s="35"/>
      <c r="ECQ101" s="35"/>
      <c r="ECR101" s="35"/>
      <c r="ECS101" s="36"/>
      <c r="ECT101" s="36"/>
      <c r="ECU101" s="36"/>
      <c r="ECV101" s="36"/>
      <c r="ECW101" s="36"/>
      <c r="ECX101" s="36"/>
      <c r="ECY101" s="37"/>
      <c r="ECZ101" s="38"/>
      <c r="EDA101" s="38"/>
      <c r="EDB101" s="204"/>
      <c r="EDC101" s="37"/>
      <c r="EDD101" s="38"/>
      <c r="EDE101" s="37"/>
      <c r="EDF101" s="37"/>
      <c r="EDG101" s="38"/>
      <c r="EDH101" s="38"/>
      <c r="EDI101" s="38"/>
      <c r="EDJ101" s="38"/>
      <c r="EDK101" s="38"/>
      <c r="EDL101" s="38"/>
      <c r="EDM101" s="38"/>
      <c r="EDN101" s="38"/>
      <c r="EDO101" s="38"/>
      <c r="EDP101" s="38"/>
      <c r="EDQ101" s="38"/>
      <c r="EDR101" s="38"/>
      <c r="EDS101" s="37"/>
      <c r="EDT101" s="25"/>
      <c r="EDU101" s="35"/>
      <c r="EDV101" s="35"/>
      <c r="EDW101" s="35"/>
      <c r="EDX101" s="36"/>
      <c r="EDY101" s="36"/>
      <c r="EDZ101" s="36"/>
      <c r="EEA101" s="36"/>
      <c r="EEB101" s="36"/>
      <c r="EEC101" s="36"/>
      <c r="EED101" s="37"/>
      <c r="EEE101" s="38"/>
      <c r="EEF101" s="38"/>
      <c r="EEG101" s="204"/>
      <c r="EEH101" s="37"/>
      <c r="EEI101" s="38"/>
      <c r="EEJ101" s="37"/>
      <c r="EEK101" s="37"/>
      <c r="EEL101" s="38"/>
      <c r="EEM101" s="38"/>
      <c r="EEN101" s="38"/>
      <c r="EEO101" s="38"/>
      <c r="EEP101" s="38"/>
      <c r="EEQ101" s="38"/>
      <c r="EER101" s="38"/>
      <c r="EES101" s="38"/>
      <c r="EET101" s="38"/>
      <c r="EEU101" s="38"/>
      <c r="EEV101" s="38"/>
      <c r="EEW101" s="38"/>
      <c r="EEX101" s="37"/>
      <c r="EEY101" s="25"/>
      <c r="EEZ101" s="35"/>
      <c r="EFA101" s="35"/>
      <c r="EFB101" s="35"/>
      <c r="EFC101" s="36"/>
      <c r="EFD101" s="36"/>
      <c r="EFE101" s="36"/>
      <c r="EFF101" s="36"/>
      <c r="EFG101" s="36"/>
      <c r="EFH101" s="36"/>
      <c r="EFI101" s="37"/>
      <c r="EFJ101" s="38"/>
      <c r="EFK101" s="38"/>
      <c r="EFL101" s="204"/>
      <c r="EFM101" s="37"/>
      <c r="EFN101" s="38"/>
      <c r="EFO101" s="37"/>
      <c r="EFP101" s="37"/>
      <c r="EFQ101" s="38"/>
      <c r="EFR101" s="38"/>
      <c r="EFS101" s="38"/>
      <c r="EFT101" s="38"/>
      <c r="EFU101" s="38"/>
      <c r="EFV101" s="38"/>
      <c r="EFW101" s="38"/>
      <c r="EFX101" s="38"/>
      <c r="EFY101" s="38"/>
      <c r="EFZ101" s="38"/>
      <c r="EGA101" s="38"/>
      <c r="EGB101" s="38"/>
      <c r="EGC101" s="37"/>
      <c r="EGD101" s="25"/>
      <c r="EGE101" s="35"/>
      <c r="EGF101" s="35"/>
      <c r="EGG101" s="35"/>
      <c r="EGH101" s="36"/>
      <c r="EGI101" s="36"/>
      <c r="EGJ101" s="36"/>
      <c r="EGK101" s="36"/>
      <c r="EGL101" s="36"/>
      <c r="EGM101" s="36"/>
      <c r="EGN101" s="37"/>
      <c r="EGO101" s="38"/>
      <c r="EGP101" s="38"/>
      <c r="EGQ101" s="204"/>
      <c r="EGR101" s="37"/>
      <c r="EGS101" s="38"/>
      <c r="EGT101" s="37"/>
      <c r="EGU101" s="37"/>
      <c r="EGV101" s="38"/>
      <c r="EGW101" s="38"/>
      <c r="EGX101" s="38"/>
      <c r="EGY101" s="38"/>
      <c r="EGZ101" s="38"/>
      <c r="EHA101" s="38"/>
      <c r="EHB101" s="38"/>
      <c r="EHC101" s="38"/>
      <c r="EHD101" s="38"/>
      <c r="EHE101" s="38"/>
      <c r="EHF101" s="38"/>
      <c r="EHG101" s="38"/>
      <c r="EHH101" s="37"/>
      <c r="EHI101" s="25"/>
      <c r="EHJ101" s="35"/>
      <c r="EHK101" s="35"/>
      <c r="EHL101" s="35"/>
      <c r="EHM101" s="36"/>
      <c r="EHN101" s="36"/>
      <c r="EHO101" s="36"/>
      <c r="EHP101" s="36"/>
      <c r="EHQ101" s="36"/>
      <c r="EHR101" s="36"/>
      <c r="EHS101" s="37"/>
      <c r="EHT101" s="38"/>
      <c r="EHU101" s="38"/>
      <c r="EHV101" s="204"/>
      <c r="EHW101" s="37"/>
      <c r="EHX101" s="38"/>
      <c r="EHY101" s="37"/>
      <c r="EHZ101" s="37"/>
      <c r="EIA101" s="38"/>
      <c r="EIB101" s="38"/>
      <c r="EIC101" s="38"/>
      <c r="EID101" s="38"/>
      <c r="EIE101" s="38"/>
      <c r="EIF101" s="38"/>
      <c r="EIG101" s="38"/>
      <c r="EIH101" s="38"/>
      <c r="EII101" s="38"/>
      <c r="EIJ101" s="38"/>
      <c r="EIK101" s="38"/>
      <c r="EIL101" s="38"/>
      <c r="EIM101" s="37"/>
      <c r="EIN101" s="25"/>
      <c r="EIO101" s="35"/>
      <c r="EIP101" s="35"/>
      <c r="EIQ101" s="35"/>
      <c r="EIR101" s="36"/>
      <c r="EIS101" s="36"/>
      <c r="EIT101" s="36"/>
      <c r="EIU101" s="36"/>
      <c r="EIV101" s="36"/>
      <c r="EIW101" s="36"/>
      <c r="EIX101" s="37"/>
      <c r="EIY101" s="38"/>
      <c r="EIZ101" s="38"/>
      <c r="EJA101" s="204"/>
      <c r="EJB101" s="37"/>
      <c r="EJC101" s="38"/>
      <c r="EJD101" s="37"/>
      <c r="EJE101" s="37"/>
      <c r="EJF101" s="38"/>
      <c r="EJG101" s="38"/>
      <c r="EJH101" s="38"/>
      <c r="EJI101" s="38"/>
      <c r="EJJ101" s="38"/>
      <c r="EJK101" s="38"/>
      <c r="EJL101" s="38"/>
      <c r="EJM101" s="38"/>
      <c r="EJN101" s="38"/>
      <c r="EJO101" s="38"/>
      <c r="EJP101" s="38"/>
      <c r="EJQ101" s="38"/>
      <c r="EJR101" s="37"/>
      <c r="EJS101" s="25"/>
      <c r="EJT101" s="35"/>
      <c r="EJU101" s="35"/>
      <c r="EJV101" s="35"/>
      <c r="EJW101" s="36"/>
      <c r="EJX101" s="36"/>
      <c r="EJY101" s="36"/>
      <c r="EJZ101" s="36"/>
      <c r="EKA101" s="36"/>
      <c r="EKB101" s="36"/>
      <c r="EKC101" s="37"/>
      <c r="EKD101" s="38"/>
      <c r="EKE101" s="38"/>
      <c r="EKF101" s="204"/>
      <c r="EKG101" s="37"/>
      <c r="EKH101" s="38"/>
      <c r="EKI101" s="37"/>
      <c r="EKJ101" s="37"/>
      <c r="EKK101" s="38"/>
      <c r="EKL101" s="38"/>
      <c r="EKM101" s="38"/>
      <c r="EKN101" s="38"/>
      <c r="EKO101" s="38"/>
      <c r="EKP101" s="38"/>
      <c r="EKQ101" s="38"/>
      <c r="EKR101" s="38"/>
      <c r="EKS101" s="38"/>
      <c r="EKT101" s="38"/>
      <c r="EKU101" s="38"/>
      <c r="EKV101" s="38"/>
      <c r="EKW101" s="37"/>
      <c r="EKX101" s="25"/>
      <c r="EKY101" s="35"/>
      <c r="EKZ101" s="35"/>
      <c r="ELA101" s="35"/>
      <c r="ELB101" s="36"/>
      <c r="ELC101" s="36"/>
      <c r="ELD101" s="36"/>
      <c r="ELE101" s="36"/>
      <c r="ELF101" s="36"/>
      <c r="ELG101" s="36"/>
      <c r="ELH101" s="37"/>
      <c r="ELI101" s="38"/>
      <c r="ELJ101" s="38"/>
      <c r="ELK101" s="204"/>
      <c r="ELL101" s="37"/>
      <c r="ELM101" s="38"/>
      <c r="ELN101" s="37"/>
      <c r="ELO101" s="37"/>
      <c r="ELP101" s="38"/>
      <c r="ELQ101" s="38"/>
      <c r="ELR101" s="38"/>
      <c r="ELS101" s="38"/>
      <c r="ELT101" s="38"/>
      <c r="ELU101" s="38"/>
      <c r="ELV101" s="38"/>
      <c r="ELW101" s="38"/>
      <c r="ELX101" s="38"/>
      <c r="ELY101" s="38"/>
      <c r="ELZ101" s="38"/>
      <c r="EMA101" s="38"/>
      <c r="EMB101" s="37"/>
      <c r="EMC101" s="25"/>
      <c r="EMD101" s="35"/>
      <c r="EME101" s="35"/>
      <c r="EMF101" s="35"/>
      <c r="EMG101" s="36"/>
      <c r="EMH101" s="36"/>
      <c r="EMI101" s="36"/>
      <c r="EMJ101" s="36"/>
      <c r="EMK101" s="36"/>
      <c r="EML101" s="36"/>
      <c r="EMM101" s="37"/>
      <c r="EMN101" s="38"/>
      <c r="EMO101" s="38"/>
      <c r="EMP101" s="204"/>
      <c r="EMQ101" s="37"/>
      <c r="EMR101" s="38"/>
      <c r="EMS101" s="37"/>
      <c r="EMT101" s="37"/>
      <c r="EMU101" s="38"/>
      <c r="EMV101" s="38"/>
      <c r="EMW101" s="38"/>
      <c r="EMX101" s="38"/>
      <c r="EMY101" s="38"/>
      <c r="EMZ101" s="38"/>
      <c r="ENA101" s="38"/>
      <c r="ENB101" s="38"/>
      <c r="ENC101" s="38"/>
      <c r="END101" s="38"/>
      <c r="ENE101" s="38"/>
      <c r="ENF101" s="38"/>
      <c r="ENG101" s="37"/>
      <c r="ENH101" s="25"/>
      <c r="ENI101" s="35"/>
      <c r="ENJ101" s="35"/>
      <c r="ENK101" s="35"/>
      <c r="ENL101" s="36"/>
      <c r="ENM101" s="36"/>
      <c r="ENN101" s="36"/>
      <c r="ENO101" s="36"/>
      <c r="ENP101" s="36"/>
      <c r="ENQ101" s="36"/>
      <c r="ENR101" s="37"/>
      <c r="ENS101" s="38"/>
      <c r="ENT101" s="38"/>
      <c r="ENU101" s="204"/>
      <c r="ENV101" s="37"/>
      <c r="ENW101" s="38"/>
      <c r="ENX101" s="37"/>
      <c r="ENY101" s="37"/>
      <c r="ENZ101" s="38"/>
      <c r="EOA101" s="38"/>
      <c r="EOB101" s="38"/>
      <c r="EOC101" s="38"/>
      <c r="EOD101" s="38"/>
      <c r="EOE101" s="38"/>
      <c r="EOF101" s="38"/>
      <c r="EOG101" s="38"/>
      <c r="EOH101" s="38"/>
      <c r="EOI101" s="38"/>
      <c r="EOJ101" s="38"/>
      <c r="EOK101" s="38"/>
      <c r="EOL101" s="37"/>
      <c r="EOM101" s="25"/>
      <c r="EON101" s="35"/>
      <c r="EOO101" s="35"/>
      <c r="EOP101" s="35"/>
      <c r="EOQ101" s="36"/>
      <c r="EOR101" s="36"/>
      <c r="EOS101" s="36"/>
      <c r="EOT101" s="36"/>
      <c r="EOU101" s="36"/>
      <c r="EOV101" s="36"/>
      <c r="EOW101" s="37"/>
      <c r="EOX101" s="38"/>
      <c r="EOY101" s="38"/>
      <c r="EOZ101" s="204"/>
      <c r="EPA101" s="37"/>
      <c r="EPB101" s="38"/>
      <c r="EPC101" s="37"/>
      <c r="EPD101" s="37"/>
      <c r="EPE101" s="38"/>
      <c r="EPF101" s="38"/>
      <c r="EPG101" s="38"/>
      <c r="EPH101" s="38"/>
      <c r="EPI101" s="38"/>
      <c r="EPJ101" s="38"/>
      <c r="EPK101" s="38"/>
      <c r="EPL101" s="38"/>
      <c r="EPM101" s="38"/>
      <c r="EPN101" s="38"/>
      <c r="EPO101" s="38"/>
      <c r="EPP101" s="38"/>
      <c r="EPQ101" s="37"/>
      <c r="EPR101" s="25"/>
      <c r="EPS101" s="35"/>
      <c r="EPT101" s="35"/>
      <c r="EPU101" s="35"/>
      <c r="EPV101" s="36"/>
      <c r="EPW101" s="36"/>
      <c r="EPX101" s="36"/>
      <c r="EPY101" s="36"/>
      <c r="EPZ101" s="36"/>
      <c r="EQA101" s="36"/>
      <c r="EQB101" s="37"/>
      <c r="EQC101" s="38"/>
      <c r="EQD101" s="38"/>
      <c r="EQE101" s="204"/>
      <c r="EQF101" s="37"/>
      <c r="EQG101" s="38"/>
      <c r="EQH101" s="37"/>
      <c r="EQI101" s="37"/>
      <c r="EQJ101" s="38"/>
      <c r="EQK101" s="38"/>
      <c r="EQL101" s="38"/>
      <c r="EQM101" s="38"/>
      <c r="EQN101" s="38"/>
      <c r="EQO101" s="38"/>
      <c r="EQP101" s="38"/>
      <c r="EQQ101" s="38"/>
      <c r="EQR101" s="38"/>
      <c r="EQS101" s="38"/>
      <c r="EQT101" s="38"/>
      <c r="EQU101" s="38"/>
      <c r="EQV101" s="37"/>
      <c r="EQW101" s="25"/>
      <c r="EQX101" s="35"/>
      <c r="EQY101" s="35"/>
      <c r="EQZ101" s="35"/>
      <c r="ERA101" s="36"/>
      <c r="ERB101" s="36"/>
      <c r="ERC101" s="36"/>
      <c r="ERD101" s="36"/>
      <c r="ERE101" s="36"/>
      <c r="ERF101" s="36"/>
      <c r="ERG101" s="37"/>
      <c r="ERH101" s="38"/>
      <c r="ERI101" s="38"/>
      <c r="ERJ101" s="204"/>
      <c r="ERK101" s="37"/>
      <c r="ERL101" s="38"/>
      <c r="ERM101" s="37"/>
      <c r="ERN101" s="37"/>
      <c r="ERO101" s="38"/>
      <c r="ERP101" s="38"/>
      <c r="ERQ101" s="38"/>
      <c r="ERR101" s="38"/>
      <c r="ERS101" s="38"/>
      <c r="ERT101" s="38"/>
      <c r="ERU101" s="38"/>
      <c r="ERV101" s="38"/>
      <c r="ERW101" s="38"/>
      <c r="ERX101" s="38"/>
      <c r="ERY101" s="38"/>
      <c r="ERZ101" s="38"/>
      <c r="ESA101" s="37"/>
      <c r="ESB101" s="25"/>
      <c r="ESC101" s="35"/>
      <c r="ESD101" s="35"/>
      <c r="ESE101" s="35"/>
      <c r="ESF101" s="36"/>
      <c r="ESG101" s="36"/>
      <c r="ESH101" s="36"/>
      <c r="ESI101" s="36"/>
      <c r="ESJ101" s="36"/>
      <c r="ESK101" s="36"/>
      <c r="ESL101" s="37"/>
      <c r="ESM101" s="38"/>
      <c r="ESN101" s="38"/>
      <c r="ESO101" s="204"/>
      <c r="ESP101" s="37"/>
      <c r="ESQ101" s="38"/>
      <c r="ESR101" s="37"/>
      <c r="ESS101" s="37"/>
      <c r="EST101" s="38"/>
      <c r="ESU101" s="38"/>
      <c r="ESV101" s="38"/>
      <c r="ESW101" s="38"/>
      <c r="ESX101" s="38"/>
      <c r="ESY101" s="38"/>
      <c r="ESZ101" s="38"/>
      <c r="ETA101" s="38"/>
      <c r="ETB101" s="38"/>
      <c r="ETC101" s="38"/>
      <c r="ETD101" s="38"/>
      <c r="ETE101" s="38"/>
      <c r="ETF101" s="37"/>
      <c r="ETG101" s="25"/>
      <c r="ETH101" s="35"/>
      <c r="ETI101" s="35"/>
      <c r="ETJ101" s="35"/>
      <c r="ETK101" s="36"/>
      <c r="ETL101" s="36"/>
      <c r="ETM101" s="36"/>
      <c r="ETN101" s="36"/>
      <c r="ETO101" s="36"/>
      <c r="ETP101" s="36"/>
      <c r="ETQ101" s="37"/>
      <c r="ETR101" s="38"/>
      <c r="ETS101" s="38"/>
      <c r="ETT101" s="204"/>
      <c r="ETU101" s="37"/>
      <c r="ETV101" s="38"/>
      <c r="ETW101" s="37"/>
      <c r="ETX101" s="37"/>
      <c r="ETY101" s="38"/>
      <c r="ETZ101" s="38"/>
      <c r="EUA101" s="38"/>
      <c r="EUB101" s="38"/>
      <c r="EUC101" s="38"/>
      <c r="EUD101" s="38"/>
      <c r="EUE101" s="38"/>
      <c r="EUF101" s="38"/>
      <c r="EUG101" s="38"/>
      <c r="EUH101" s="38"/>
      <c r="EUI101" s="38"/>
      <c r="EUJ101" s="38"/>
      <c r="EUK101" s="37"/>
      <c r="EUL101" s="25"/>
      <c r="EUM101" s="35"/>
      <c r="EUN101" s="35"/>
      <c r="EUO101" s="35"/>
      <c r="EUP101" s="36"/>
      <c r="EUQ101" s="36"/>
      <c r="EUR101" s="36"/>
      <c r="EUS101" s="36"/>
      <c r="EUT101" s="36"/>
      <c r="EUU101" s="36"/>
      <c r="EUV101" s="37"/>
      <c r="EUW101" s="38"/>
      <c r="EUX101" s="38"/>
      <c r="EUY101" s="204"/>
      <c r="EUZ101" s="37"/>
      <c r="EVA101" s="38"/>
      <c r="EVB101" s="37"/>
      <c r="EVC101" s="37"/>
      <c r="EVD101" s="38"/>
      <c r="EVE101" s="38"/>
      <c r="EVF101" s="38"/>
      <c r="EVG101" s="38"/>
      <c r="EVH101" s="38"/>
      <c r="EVI101" s="38"/>
      <c r="EVJ101" s="38"/>
      <c r="EVK101" s="38"/>
      <c r="EVL101" s="38"/>
      <c r="EVM101" s="38"/>
      <c r="EVN101" s="38"/>
      <c r="EVO101" s="38"/>
      <c r="EVP101" s="37"/>
      <c r="EVQ101" s="25"/>
      <c r="EVR101" s="35"/>
      <c r="EVS101" s="35"/>
      <c r="EVT101" s="35"/>
      <c r="EVU101" s="36"/>
      <c r="EVV101" s="36"/>
      <c r="EVW101" s="36"/>
      <c r="EVX101" s="36"/>
      <c r="EVY101" s="36"/>
      <c r="EVZ101" s="36"/>
      <c r="EWA101" s="37"/>
      <c r="EWB101" s="38"/>
      <c r="EWC101" s="38"/>
      <c r="EWD101" s="204"/>
      <c r="EWE101" s="37"/>
      <c r="EWF101" s="38"/>
      <c r="EWG101" s="37"/>
      <c r="EWH101" s="37"/>
      <c r="EWI101" s="38"/>
      <c r="EWJ101" s="38"/>
      <c r="EWK101" s="38"/>
      <c r="EWL101" s="38"/>
      <c r="EWM101" s="38"/>
      <c r="EWN101" s="38"/>
      <c r="EWO101" s="38"/>
      <c r="EWP101" s="38"/>
      <c r="EWQ101" s="38"/>
      <c r="EWR101" s="38"/>
      <c r="EWS101" s="38"/>
      <c r="EWT101" s="38"/>
      <c r="EWU101" s="37"/>
      <c r="EWV101" s="25"/>
      <c r="EWW101" s="35"/>
      <c r="EWX101" s="35"/>
      <c r="EWY101" s="35"/>
      <c r="EWZ101" s="36"/>
      <c r="EXA101" s="36"/>
      <c r="EXB101" s="36"/>
      <c r="EXC101" s="36"/>
      <c r="EXD101" s="36"/>
      <c r="EXE101" s="36"/>
      <c r="EXF101" s="37"/>
      <c r="EXG101" s="38"/>
      <c r="EXH101" s="38"/>
      <c r="EXI101" s="204"/>
      <c r="EXJ101" s="37"/>
      <c r="EXK101" s="38"/>
      <c r="EXL101" s="37"/>
      <c r="EXM101" s="37"/>
      <c r="EXN101" s="38"/>
      <c r="EXO101" s="38"/>
      <c r="EXP101" s="38"/>
      <c r="EXQ101" s="38"/>
      <c r="EXR101" s="38"/>
      <c r="EXS101" s="38"/>
      <c r="EXT101" s="38"/>
      <c r="EXU101" s="38"/>
      <c r="EXV101" s="38"/>
      <c r="EXW101" s="38"/>
      <c r="EXX101" s="38"/>
      <c r="EXY101" s="38"/>
      <c r="EXZ101" s="37"/>
      <c r="EYA101" s="25"/>
      <c r="EYB101" s="35"/>
      <c r="EYC101" s="35"/>
      <c r="EYD101" s="35"/>
      <c r="EYE101" s="36"/>
      <c r="EYF101" s="36"/>
      <c r="EYG101" s="36"/>
      <c r="EYH101" s="36"/>
      <c r="EYI101" s="36"/>
      <c r="EYJ101" s="36"/>
      <c r="EYK101" s="37"/>
      <c r="EYL101" s="38"/>
      <c r="EYM101" s="38"/>
      <c r="EYN101" s="204"/>
      <c r="EYO101" s="37"/>
      <c r="EYP101" s="38"/>
      <c r="EYQ101" s="37"/>
      <c r="EYR101" s="37"/>
      <c r="EYS101" s="38"/>
      <c r="EYT101" s="38"/>
      <c r="EYU101" s="38"/>
      <c r="EYV101" s="38"/>
      <c r="EYW101" s="38"/>
      <c r="EYX101" s="38"/>
      <c r="EYY101" s="38"/>
      <c r="EYZ101" s="38"/>
      <c r="EZA101" s="38"/>
      <c r="EZB101" s="38"/>
      <c r="EZC101" s="38"/>
      <c r="EZD101" s="38"/>
      <c r="EZE101" s="37"/>
      <c r="EZF101" s="25"/>
      <c r="EZG101" s="35"/>
      <c r="EZH101" s="35"/>
      <c r="EZI101" s="35"/>
      <c r="EZJ101" s="36"/>
      <c r="EZK101" s="36"/>
      <c r="EZL101" s="36"/>
      <c r="EZM101" s="36"/>
      <c r="EZN101" s="36"/>
      <c r="EZO101" s="36"/>
      <c r="EZP101" s="37"/>
      <c r="EZQ101" s="38"/>
      <c r="EZR101" s="38"/>
      <c r="EZS101" s="204"/>
      <c r="EZT101" s="37"/>
      <c r="EZU101" s="38"/>
      <c r="EZV101" s="37"/>
      <c r="EZW101" s="37"/>
      <c r="EZX101" s="38"/>
      <c r="EZY101" s="38"/>
      <c r="EZZ101" s="38"/>
      <c r="FAA101" s="38"/>
      <c r="FAB101" s="38"/>
      <c r="FAC101" s="38"/>
      <c r="FAD101" s="38"/>
      <c r="FAE101" s="38"/>
      <c r="FAF101" s="38"/>
      <c r="FAG101" s="38"/>
      <c r="FAH101" s="38"/>
      <c r="FAI101" s="38"/>
      <c r="FAJ101" s="37"/>
      <c r="FAK101" s="25"/>
      <c r="FAL101" s="35"/>
      <c r="FAM101" s="35"/>
      <c r="FAN101" s="35"/>
      <c r="FAO101" s="36"/>
      <c r="FAP101" s="36"/>
      <c r="FAQ101" s="36"/>
      <c r="FAR101" s="36"/>
      <c r="FAS101" s="36"/>
      <c r="FAT101" s="36"/>
      <c r="FAU101" s="37"/>
      <c r="FAV101" s="38"/>
      <c r="FAW101" s="38"/>
      <c r="FAX101" s="204"/>
      <c r="FAY101" s="37"/>
      <c r="FAZ101" s="38"/>
      <c r="FBA101" s="37"/>
      <c r="FBB101" s="37"/>
      <c r="FBC101" s="38"/>
      <c r="FBD101" s="38"/>
      <c r="FBE101" s="38"/>
      <c r="FBF101" s="38"/>
      <c r="FBG101" s="38"/>
      <c r="FBH101" s="38"/>
      <c r="FBI101" s="38"/>
      <c r="FBJ101" s="38"/>
      <c r="FBK101" s="38"/>
      <c r="FBL101" s="38"/>
      <c r="FBM101" s="38"/>
      <c r="FBN101" s="38"/>
      <c r="FBO101" s="37"/>
      <c r="FBP101" s="25"/>
      <c r="FBQ101" s="35"/>
      <c r="FBR101" s="35"/>
      <c r="FBS101" s="35"/>
      <c r="FBT101" s="36"/>
      <c r="FBU101" s="36"/>
      <c r="FBV101" s="36"/>
      <c r="FBW101" s="36"/>
      <c r="FBX101" s="36"/>
      <c r="FBY101" s="36"/>
      <c r="FBZ101" s="37"/>
      <c r="FCA101" s="38"/>
      <c r="FCB101" s="38"/>
      <c r="FCC101" s="204"/>
      <c r="FCD101" s="37"/>
      <c r="FCE101" s="38"/>
      <c r="FCF101" s="37"/>
      <c r="FCG101" s="37"/>
      <c r="FCH101" s="38"/>
      <c r="FCI101" s="38"/>
      <c r="FCJ101" s="38"/>
      <c r="FCK101" s="38"/>
      <c r="FCL101" s="38"/>
      <c r="FCM101" s="38"/>
      <c r="FCN101" s="38"/>
      <c r="FCO101" s="38"/>
      <c r="FCP101" s="38"/>
      <c r="FCQ101" s="38"/>
      <c r="FCR101" s="38"/>
      <c r="FCS101" s="38"/>
      <c r="FCT101" s="37"/>
      <c r="FCU101" s="25"/>
      <c r="FCV101" s="35"/>
      <c r="FCW101" s="35"/>
      <c r="FCX101" s="35"/>
      <c r="FCY101" s="36"/>
      <c r="FCZ101" s="36"/>
      <c r="FDA101" s="36"/>
      <c r="FDB101" s="36"/>
      <c r="FDC101" s="36"/>
      <c r="FDD101" s="36"/>
      <c r="FDE101" s="37"/>
      <c r="FDF101" s="38"/>
      <c r="FDG101" s="38"/>
      <c r="FDH101" s="204"/>
      <c r="FDI101" s="37"/>
      <c r="FDJ101" s="38"/>
      <c r="FDK101" s="37"/>
      <c r="FDL101" s="37"/>
      <c r="FDM101" s="38"/>
      <c r="FDN101" s="38"/>
      <c r="FDO101" s="38"/>
      <c r="FDP101" s="38"/>
      <c r="FDQ101" s="38"/>
      <c r="FDR101" s="38"/>
      <c r="FDS101" s="38"/>
      <c r="FDT101" s="38"/>
      <c r="FDU101" s="38"/>
      <c r="FDV101" s="38"/>
      <c r="FDW101" s="38"/>
      <c r="FDX101" s="38"/>
      <c r="FDY101" s="37"/>
      <c r="FDZ101" s="25"/>
      <c r="FEA101" s="35"/>
      <c r="FEB101" s="35"/>
      <c r="FEC101" s="35"/>
      <c r="FED101" s="36"/>
      <c r="FEE101" s="36"/>
      <c r="FEF101" s="36"/>
      <c r="FEG101" s="36"/>
      <c r="FEH101" s="36"/>
      <c r="FEI101" s="36"/>
      <c r="FEJ101" s="37"/>
      <c r="FEK101" s="38"/>
      <c r="FEL101" s="38"/>
      <c r="FEM101" s="204"/>
      <c r="FEN101" s="37"/>
      <c r="FEO101" s="38"/>
      <c r="FEP101" s="37"/>
      <c r="FEQ101" s="37"/>
      <c r="FER101" s="38"/>
      <c r="FES101" s="38"/>
      <c r="FET101" s="38"/>
      <c r="FEU101" s="38"/>
      <c r="FEV101" s="38"/>
      <c r="FEW101" s="38"/>
      <c r="FEX101" s="38"/>
      <c r="FEY101" s="38"/>
      <c r="FEZ101" s="38"/>
      <c r="FFA101" s="38"/>
      <c r="FFB101" s="38"/>
      <c r="FFC101" s="38"/>
      <c r="FFD101" s="37"/>
      <c r="FFE101" s="25"/>
      <c r="FFF101" s="35"/>
      <c r="FFG101" s="35"/>
      <c r="FFH101" s="35"/>
      <c r="FFI101" s="36"/>
      <c r="FFJ101" s="36"/>
      <c r="FFK101" s="36"/>
      <c r="FFL101" s="36"/>
      <c r="FFM101" s="36"/>
      <c r="FFN101" s="36"/>
      <c r="FFO101" s="37"/>
      <c r="FFP101" s="38"/>
      <c r="FFQ101" s="38"/>
      <c r="FFR101" s="204"/>
      <c r="FFS101" s="37"/>
      <c r="FFT101" s="38"/>
      <c r="FFU101" s="37"/>
      <c r="FFV101" s="37"/>
      <c r="FFW101" s="38"/>
      <c r="FFX101" s="38"/>
      <c r="FFY101" s="38"/>
      <c r="FFZ101" s="38"/>
      <c r="FGA101" s="38"/>
      <c r="FGB101" s="38"/>
      <c r="FGC101" s="38"/>
      <c r="FGD101" s="38"/>
      <c r="FGE101" s="38"/>
      <c r="FGF101" s="38"/>
      <c r="FGG101" s="38"/>
      <c r="FGH101" s="38"/>
      <c r="FGI101" s="37"/>
      <c r="FGJ101" s="25"/>
      <c r="FGK101" s="35"/>
      <c r="FGL101" s="35"/>
      <c r="FGM101" s="35"/>
      <c r="FGN101" s="36"/>
      <c r="FGO101" s="36"/>
      <c r="FGP101" s="36"/>
      <c r="FGQ101" s="36"/>
      <c r="FGR101" s="36"/>
      <c r="FGS101" s="36"/>
      <c r="FGT101" s="37"/>
      <c r="FGU101" s="38"/>
      <c r="FGV101" s="38"/>
      <c r="FGW101" s="204"/>
      <c r="FGX101" s="37"/>
      <c r="FGY101" s="38"/>
      <c r="FGZ101" s="37"/>
      <c r="FHA101" s="37"/>
      <c r="FHB101" s="38"/>
      <c r="FHC101" s="38"/>
      <c r="FHD101" s="38"/>
      <c r="FHE101" s="38"/>
      <c r="FHF101" s="38"/>
      <c r="FHG101" s="38"/>
      <c r="FHH101" s="38"/>
      <c r="FHI101" s="38"/>
      <c r="FHJ101" s="38"/>
      <c r="FHK101" s="38"/>
      <c r="FHL101" s="38"/>
      <c r="FHM101" s="38"/>
      <c r="FHN101" s="37"/>
      <c r="FHO101" s="25"/>
      <c r="FHP101" s="35"/>
      <c r="FHQ101" s="35"/>
      <c r="FHR101" s="35"/>
      <c r="FHS101" s="36"/>
      <c r="FHT101" s="36"/>
      <c r="FHU101" s="36"/>
      <c r="FHV101" s="36"/>
      <c r="FHW101" s="36"/>
      <c r="FHX101" s="36"/>
      <c r="FHY101" s="37"/>
      <c r="FHZ101" s="38"/>
      <c r="FIA101" s="38"/>
      <c r="FIB101" s="204"/>
      <c r="FIC101" s="37"/>
      <c r="FID101" s="38"/>
      <c r="FIE101" s="37"/>
      <c r="FIF101" s="37"/>
      <c r="FIG101" s="38"/>
      <c r="FIH101" s="38"/>
      <c r="FII101" s="38"/>
      <c r="FIJ101" s="38"/>
      <c r="FIK101" s="38"/>
      <c r="FIL101" s="38"/>
      <c r="FIM101" s="38"/>
      <c r="FIN101" s="38"/>
      <c r="FIO101" s="38"/>
      <c r="FIP101" s="38"/>
      <c r="FIQ101" s="38"/>
      <c r="FIR101" s="38"/>
      <c r="FIS101" s="37"/>
      <c r="FIT101" s="25"/>
      <c r="FIU101" s="35"/>
      <c r="FIV101" s="35"/>
      <c r="FIW101" s="35"/>
      <c r="FIX101" s="36"/>
      <c r="FIY101" s="36"/>
      <c r="FIZ101" s="36"/>
      <c r="FJA101" s="36"/>
      <c r="FJB101" s="36"/>
      <c r="FJC101" s="36"/>
      <c r="FJD101" s="37"/>
      <c r="FJE101" s="38"/>
      <c r="FJF101" s="38"/>
      <c r="FJG101" s="204"/>
      <c r="FJH101" s="37"/>
      <c r="FJI101" s="38"/>
      <c r="FJJ101" s="37"/>
      <c r="FJK101" s="37"/>
      <c r="FJL101" s="38"/>
      <c r="FJM101" s="38"/>
      <c r="FJN101" s="38"/>
      <c r="FJO101" s="38"/>
      <c r="FJP101" s="38"/>
      <c r="FJQ101" s="38"/>
      <c r="FJR101" s="38"/>
      <c r="FJS101" s="38"/>
      <c r="FJT101" s="38"/>
      <c r="FJU101" s="38"/>
      <c r="FJV101" s="38"/>
      <c r="FJW101" s="38"/>
      <c r="FJX101" s="37"/>
      <c r="FJY101" s="25"/>
      <c r="FJZ101" s="35"/>
      <c r="FKA101" s="35"/>
      <c r="FKB101" s="35"/>
      <c r="FKC101" s="36"/>
      <c r="FKD101" s="36"/>
      <c r="FKE101" s="36"/>
      <c r="FKF101" s="36"/>
      <c r="FKG101" s="36"/>
      <c r="FKH101" s="36"/>
      <c r="FKI101" s="37"/>
      <c r="FKJ101" s="38"/>
      <c r="FKK101" s="38"/>
      <c r="FKL101" s="204"/>
      <c r="FKM101" s="37"/>
      <c r="FKN101" s="38"/>
      <c r="FKO101" s="37"/>
      <c r="FKP101" s="37"/>
      <c r="FKQ101" s="38"/>
      <c r="FKR101" s="38"/>
      <c r="FKS101" s="38"/>
      <c r="FKT101" s="38"/>
      <c r="FKU101" s="38"/>
      <c r="FKV101" s="38"/>
      <c r="FKW101" s="38"/>
      <c r="FKX101" s="38"/>
      <c r="FKY101" s="38"/>
      <c r="FKZ101" s="38"/>
      <c r="FLA101" s="38"/>
      <c r="FLB101" s="38"/>
      <c r="FLC101" s="37"/>
      <c r="FLD101" s="25"/>
      <c r="FLE101" s="35"/>
      <c r="FLF101" s="35"/>
      <c r="FLG101" s="35"/>
      <c r="FLH101" s="36"/>
      <c r="FLI101" s="36"/>
      <c r="FLJ101" s="36"/>
      <c r="FLK101" s="36"/>
      <c r="FLL101" s="36"/>
      <c r="FLM101" s="36"/>
      <c r="FLN101" s="37"/>
      <c r="FLO101" s="38"/>
      <c r="FLP101" s="38"/>
      <c r="FLQ101" s="204"/>
      <c r="FLR101" s="37"/>
      <c r="FLS101" s="38"/>
      <c r="FLT101" s="37"/>
      <c r="FLU101" s="37"/>
      <c r="FLV101" s="38"/>
      <c r="FLW101" s="38"/>
      <c r="FLX101" s="38"/>
      <c r="FLY101" s="38"/>
      <c r="FLZ101" s="38"/>
      <c r="FMA101" s="38"/>
      <c r="FMB101" s="38"/>
      <c r="FMC101" s="38"/>
      <c r="FMD101" s="38"/>
      <c r="FME101" s="38"/>
      <c r="FMF101" s="38"/>
      <c r="FMG101" s="38"/>
      <c r="FMH101" s="37"/>
      <c r="FMI101" s="25"/>
      <c r="FMJ101" s="35"/>
      <c r="FMK101" s="35"/>
      <c r="FML101" s="35"/>
      <c r="FMM101" s="36"/>
      <c r="FMN101" s="36"/>
      <c r="FMO101" s="36"/>
      <c r="FMP101" s="36"/>
      <c r="FMQ101" s="36"/>
      <c r="FMR101" s="36"/>
      <c r="FMS101" s="37"/>
      <c r="FMT101" s="38"/>
      <c r="FMU101" s="38"/>
      <c r="FMV101" s="204"/>
      <c r="FMW101" s="37"/>
      <c r="FMX101" s="38"/>
      <c r="FMY101" s="37"/>
      <c r="FMZ101" s="37"/>
      <c r="FNA101" s="38"/>
      <c r="FNB101" s="38"/>
      <c r="FNC101" s="38"/>
      <c r="FND101" s="38"/>
      <c r="FNE101" s="38"/>
      <c r="FNF101" s="38"/>
      <c r="FNG101" s="38"/>
      <c r="FNH101" s="38"/>
      <c r="FNI101" s="38"/>
      <c r="FNJ101" s="38"/>
      <c r="FNK101" s="38"/>
      <c r="FNL101" s="38"/>
      <c r="FNM101" s="37"/>
      <c r="FNN101" s="25"/>
      <c r="FNO101" s="35"/>
      <c r="FNP101" s="35"/>
      <c r="FNQ101" s="35"/>
      <c r="FNR101" s="36"/>
      <c r="FNS101" s="36"/>
      <c r="FNT101" s="36"/>
      <c r="FNU101" s="36"/>
      <c r="FNV101" s="36"/>
      <c r="FNW101" s="36"/>
      <c r="FNX101" s="37"/>
      <c r="FNY101" s="38"/>
      <c r="FNZ101" s="38"/>
      <c r="FOA101" s="204"/>
      <c r="FOB101" s="37"/>
      <c r="FOC101" s="38"/>
      <c r="FOD101" s="37"/>
      <c r="FOE101" s="37"/>
      <c r="FOF101" s="38"/>
      <c r="FOG101" s="38"/>
      <c r="FOH101" s="38"/>
      <c r="FOI101" s="38"/>
      <c r="FOJ101" s="38"/>
      <c r="FOK101" s="38"/>
      <c r="FOL101" s="38"/>
      <c r="FOM101" s="38"/>
      <c r="FON101" s="38"/>
      <c r="FOO101" s="38"/>
      <c r="FOP101" s="38"/>
      <c r="FOQ101" s="38"/>
      <c r="FOR101" s="37"/>
      <c r="FOS101" s="25"/>
      <c r="FOT101" s="35"/>
      <c r="FOU101" s="35"/>
      <c r="FOV101" s="35"/>
      <c r="FOW101" s="36"/>
      <c r="FOX101" s="36"/>
      <c r="FOY101" s="36"/>
      <c r="FOZ101" s="36"/>
      <c r="FPA101" s="36"/>
      <c r="FPB101" s="36"/>
      <c r="FPC101" s="37"/>
      <c r="FPD101" s="38"/>
      <c r="FPE101" s="38"/>
      <c r="FPF101" s="204"/>
      <c r="FPG101" s="37"/>
      <c r="FPH101" s="38"/>
      <c r="FPI101" s="37"/>
      <c r="FPJ101" s="37"/>
      <c r="FPK101" s="38"/>
      <c r="FPL101" s="38"/>
      <c r="FPM101" s="38"/>
      <c r="FPN101" s="38"/>
      <c r="FPO101" s="38"/>
      <c r="FPP101" s="38"/>
      <c r="FPQ101" s="38"/>
      <c r="FPR101" s="38"/>
      <c r="FPS101" s="38"/>
      <c r="FPT101" s="38"/>
      <c r="FPU101" s="38"/>
      <c r="FPV101" s="38"/>
      <c r="FPW101" s="37"/>
      <c r="FPX101" s="25"/>
      <c r="FPY101" s="35"/>
      <c r="FPZ101" s="35"/>
      <c r="FQA101" s="35"/>
      <c r="FQB101" s="36"/>
      <c r="FQC101" s="36"/>
      <c r="FQD101" s="36"/>
      <c r="FQE101" s="36"/>
      <c r="FQF101" s="36"/>
      <c r="FQG101" s="36"/>
      <c r="FQH101" s="37"/>
      <c r="FQI101" s="38"/>
      <c r="FQJ101" s="38"/>
      <c r="FQK101" s="204"/>
      <c r="FQL101" s="37"/>
      <c r="FQM101" s="38"/>
      <c r="FQN101" s="37"/>
      <c r="FQO101" s="37"/>
      <c r="FQP101" s="38"/>
      <c r="FQQ101" s="38"/>
      <c r="FQR101" s="38"/>
      <c r="FQS101" s="38"/>
      <c r="FQT101" s="38"/>
      <c r="FQU101" s="38"/>
      <c r="FQV101" s="38"/>
      <c r="FQW101" s="38"/>
      <c r="FQX101" s="38"/>
      <c r="FQY101" s="38"/>
      <c r="FQZ101" s="38"/>
      <c r="FRA101" s="38"/>
      <c r="FRB101" s="37"/>
      <c r="FRC101" s="25"/>
      <c r="FRD101" s="35"/>
      <c r="FRE101" s="35"/>
      <c r="FRF101" s="35"/>
      <c r="FRG101" s="36"/>
      <c r="FRH101" s="36"/>
      <c r="FRI101" s="36"/>
      <c r="FRJ101" s="36"/>
      <c r="FRK101" s="36"/>
      <c r="FRL101" s="36"/>
      <c r="FRM101" s="37"/>
      <c r="FRN101" s="38"/>
      <c r="FRO101" s="38"/>
      <c r="FRP101" s="204"/>
      <c r="FRQ101" s="37"/>
      <c r="FRR101" s="38"/>
      <c r="FRS101" s="37"/>
      <c r="FRT101" s="37"/>
      <c r="FRU101" s="38"/>
      <c r="FRV101" s="38"/>
      <c r="FRW101" s="38"/>
      <c r="FRX101" s="38"/>
      <c r="FRY101" s="38"/>
      <c r="FRZ101" s="38"/>
      <c r="FSA101" s="38"/>
      <c r="FSB101" s="38"/>
      <c r="FSC101" s="38"/>
      <c r="FSD101" s="38"/>
      <c r="FSE101" s="38"/>
      <c r="FSF101" s="38"/>
      <c r="FSG101" s="37"/>
      <c r="FSH101" s="25"/>
      <c r="FSI101" s="35"/>
      <c r="FSJ101" s="35"/>
      <c r="FSK101" s="35"/>
      <c r="FSL101" s="36"/>
      <c r="FSM101" s="36"/>
      <c r="FSN101" s="36"/>
      <c r="FSO101" s="36"/>
      <c r="FSP101" s="36"/>
      <c r="FSQ101" s="36"/>
      <c r="FSR101" s="37"/>
      <c r="FSS101" s="38"/>
      <c r="FST101" s="38"/>
      <c r="FSU101" s="204"/>
      <c r="FSV101" s="37"/>
      <c r="FSW101" s="38"/>
      <c r="FSX101" s="37"/>
      <c r="FSY101" s="37"/>
      <c r="FSZ101" s="38"/>
      <c r="FTA101" s="38"/>
      <c r="FTB101" s="38"/>
      <c r="FTC101" s="38"/>
      <c r="FTD101" s="38"/>
      <c r="FTE101" s="38"/>
      <c r="FTF101" s="38"/>
      <c r="FTG101" s="38"/>
      <c r="FTH101" s="38"/>
      <c r="FTI101" s="38"/>
      <c r="FTJ101" s="38"/>
      <c r="FTK101" s="38"/>
      <c r="FTL101" s="37"/>
      <c r="FTM101" s="25"/>
      <c r="FTN101" s="35"/>
      <c r="FTO101" s="35"/>
      <c r="FTP101" s="35"/>
      <c r="FTQ101" s="36"/>
      <c r="FTR101" s="36"/>
      <c r="FTS101" s="36"/>
      <c r="FTT101" s="36"/>
      <c r="FTU101" s="36"/>
      <c r="FTV101" s="36"/>
      <c r="FTW101" s="37"/>
      <c r="FTX101" s="38"/>
      <c r="FTY101" s="38"/>
      <c r="FTZ101" s="204"/>
      <c r="FUA101" s="37"/>
      <c r="FUB101" s="38"/>
      <c r="FUC101" s="37"/>
      <c r="FUD101" s="37"/>
      <c r="FUE101" s="38"/>
      <c r="FUF101" s="38"/>
      <c r="FUG101" s="38"/>
      <c r="FUH101" s="38"/>
      <c r="FUI101" s="38"/>
      <c r="FUJ101" s="38"/>
      <c r="FUK101" s="38"/>
      <c r="FUL101" s="38"/>
      <c r="FUM101" s="38"/>
      <c r="FUN101" s="38"/>
      <c r="FUO101" s="38"/>
      <c r="FUP101" s="38"/>
      <c r="FUQ101" s="37"/>
      <c r="FUR101" s="25"/>
      <c r="FUS101" s="35"/>
      <c r="FUT101" s="35"/>
      <c r="FUU101" s="35"/>
      <c r="FUV101" s="36"/>
      <c r="FUW101" s="36"/>
      <c r="FUX101" s="36"/>
      <c r="FUY101" s="36"/>
      <c r="FUZ101" s="36"/>
      <c r="FVA101" s="36"/>
      <c r="FVB101" s="37"/>
      <c r="FVC101" s="38"/>
      <c r="FVD101" s="38"/>
      <c r="FVE101" s="204"/>
      <c r="FVF101" s="37"/>
      <c r="FVG101" s="38"/>
      <c r="FVH101" s="37"/>
      <c r="FVI101" s="37"/>
      <c r="FVJ101" s="38"/>
      <c r="FVK101" s="38"/>
      <c r="FVL101" s="38"/>
      <c r="FVM101" s="38"/>
      <c r="FVN101" s="38"/>
      <c r="FVO101" s="38"/>
      <c r="FVP101" s="38"/>
      <c r="FVQ101" s="38"/>
      <c r="FVR101" s="38"/>
      <c r="FVS101" s="38"/>
      <c r="FVT101" s="38"/>
      <c r="FVU101" s="38"/>
      <c r="FVV101" s="37"/>
      <c r="FVW101" s="25"/>
      <c r="FVX101" s="35"/>
      <c r="FVY101" s="35"/>
      <c r="FVZ101" s="35"/>
      <c r="FWA101" s="36"/>
      <c r="FWB101" s="36"/>
      <c r="FWC101" s="36"/>
      <c r="FWD101" s="36"/>
      <c r="FWE101" s="36"/>
      <c r="FWF101" s="36"/>
      <c r="FWG101" s="37"/>
      <c r="FWH101" s="38"/>
      <c r="FWI101" s="38"/>
      <c r="FWJ101" s="204"/>
      <c r="FWK101" s="37"/>
      <c r="FWL101" s="38"/>
      <c r="FWM101" s="37"/>
      <c r="FWN101" s="37"/>
      <c r="FWO101" s="38"/>
      <c r="FWP101" s="38"/>
      <c r="FWQ101" s="38"/>
      <c r="FWR101" s="38"/>
      <c r="FWS101" s="38"/>
      <c r="FWT101" s="38"/>
      <c r="FWU101" s="38"/>
      <c r="FWV101" s="38"/>
      <c r="FWW101" s="38"/>
      <c r="FWX101" s="38"/>
      <c r="FWY101" s="38"/>
      <c r="FWZ101" s="38"/>
      <c r="FXA101" s="37"/>
      <c r="FXB101" s="25"/>
      <c r="FXC101" s="35"/>
      <c r="FXD101" s="35"/>
      <c r="FXE101" s="35"/>
      <c r="FXF101" s="36"/>
      <c r="FXG101" s="36"/>
      <c r="FXH101" s="36"/>
      <c r="FXI101" s="36"/>
      <c r="FXJ101" s="36"/>
      <c r="FXK101" s="36"/>
      <c r="FXL101" s="37"/>
      <c r="FXM101" s="38"/>
      <c r="FXN101" s="38"/>
      <c r="FXO101" s="204"/>
      <c r="FXP101" s="37"/>
      <c r="FXQ101" s="38"/>
      <c r="FXR101" s="37"/>
      <c r="FXS101" s="37"/>
      <c r="FXT101" s="38"/>
      <c r="FXU101" s="38"/>
      <c r="FXV101" s="38"/>
      <c r="FXW101" s="38"/>
      <c r="FXX101" s="38"/>
      <c r="FXY101" s="38"/>
      <c r="FXZ101" s="38"/>
      <c r="FYA101" s="38"/>
      <c r="FYB101" s="38"/>
      <c r="FYC101" s="38"/>
      <c r="FYD101" s="38"/>
      <c r="FYE101" s="38"/>
      <c r="FYF101" s="37"/>
      <c r="FYG101" s="25"/>
      <c r="FYH101" s="35"/>
      <c r="FYI101" s="35"/>
      <c r="FYJ101" s="35"/>
      <c r="FYK101" s="36"/>
      <c r="FYL101" s="36"/>
      <c r="FYM101" s="36"/>
      <c r="FYN101" s="36"/>
      <c r="FYO101" s="36"/>
      <c r="FYP101" s="36"/>
      <c r="FYQ101" s="37"/>
      <c r="FYR101" s="38"/>
      <c r="FYS101" s="38"/>
      <c r="FYT101" s="204"/>
      <c r="FYU101" s="37"/>
      <c r="FYV101" s="38"/>
      <c r="FYW101" s="37"/>
      <c r="FYX101" s="37"/>
      <c r="FYY101" s="38"/>
      <c r="FYZ101" s="38"/>
      <c r="FZA101" s="38"/>
      <c r="FZB101" s="38"/>
      <c r="FZC101" s="38"/>
      <c r="FZD101" s="38"/>
      <c r="FZE101" s="38"/>
      <c r="FZF101" s="38"/>
      <c r="FZG101" s="38"/>
      <c r="FZH101" s="38"/>
      <c r="FZI101" s="38"/>
      <c r="FZJ101" s="38"/>
      <c r="FZK101" s="37"/>
      <c r="FZL101" s="25"/>
      <c r="FZM101" s="35"/>
      <c r="FZN101" s="35"/>
      <c r="FZO101" s="35"/>
      <c r="FZP101" s="36"/>
      <c r="FZQ101" s="36"/>
      <c r="FZR101" s="36"/>
      <c r="FZS101" s="36"/>
      <c r="FZT101" s="36"/>
      <c r="FZU101" s="36"/>
      <c r="FZV101" s="37"/>
      <c r="FZW101" s="38"/>
      <c r="FZX101" s="38"/>
      <c r="FZY101" s="204"/>
      <c r="FZZ101" s="37"/>
      <c r="GAA101" s="38"/>
      <c r="GAB101" s="37"/>
      <c r="GAC101" s="37"/>
      <c r="GAD101" s="38"/>
      <c r="GAE101" s="38"/>
      <c r="GAF101" s="38"/>
      <c r="GAG101" s="38"/>
      <c r="GAH101" s="38"/>
      <c r="GAI101" s="38"/>
      <c r="GAJ101" s="38"/>
      <c r="GAK101" s="38"/>
      <c r="GAL101" s="38"/>
      <c r="GAM101" s="38"/>
      <c r="GAN101" s="38"/>
      <c r="GAO101" s="38"/>
      <c r="GAP101" s="37"/>
      <c r="GAQ101" s="25"/>
      <c r="GAR101" s="35"/>
      <c r="GAS101" s="35"/>
      <c r="GAT101" s="35"/>
      <c r="GAU101" s="36"/>
      <c r="GAV101" s="36"/>
      <c r="GAW101" s="36"/>
      <c r="GAX101" s="36"/>
      <c r="GAY101" s="36"/>
      <c r="GAZ101" s="36"/>
      <c r="GBA101" s="37"/>
      <c r="GBB101" s="38"/>
      <c r="GBC101" s="38"/>
      <c r="GBD101" s="204"/>
      <c r="GBE101" s="37"/>
      <c r="GBF101" s="38"/>
      <c r="GBG101" s="37"/>
      <c r="GBH101" s="37"/>
      <c r="GBI101" s="38"/>
      <c r="GBJ101" s="38"/>
      <c r="GBK101" s="38"/>
      <c r="GBL101" s="38"/>
      <c r="GBM101" s="38"/>
      <c r="GBN101" s="38"/>
      <c r="GBO101" s="38"/>
      <c r="GBP101" s="38"/>
      <c r="GBQ101" s="38"/>
      <c r="GBR101" s="38"/>
      <c r="GBS101" s="38"/>
      <c r="GBT101" s="38"/>
      <c r="GBU101" s="37"/>
      <c r="GBV101" s="25"/>
      <c r="GBW101" s="35"/>
      <c r="GBX101" s="35"/>
      <c r="GBY101" s="35"/>
      <c r="GBZ101" s="36"/>
      <c r="GCA101" s="36"/>
      <c r="GCB101" s="36"/>
      <c r="GCC101" s="36"/>
      <c r="GCD101" s="36"/>
      <c r="GCE101" s="36"/>
      <c r="GCF101" s="37"/>
      <c r="GCG101" s="38"/>
      <c r="GCH101" s="38"/>
      <c r="GCI101" s="204"/>
      <c r="GCJ101" s="37"/>
      <c r="GCK101" s="38"/>
      <c r="GCL101" s="37"/>
      <c r="GCM101" s="37"/>
      <c r="GCN101" s="38"/>
      <c r="GCO101" s="38"/>
      <c r="GCP101" s="38"/>
      <c r="GCQ101" s="38"/>
      <c r="GCR101" s="38"/>
      <c r="GCS101" s="38"/>
      <c r="GCT101" s="38"/>
      <c r="GCU101" s="38"/>
      <c r="GCV101" s="38"/>
      <c r="GCW101" s="38"/>
      <c r="GCX101" s="38"/>
      <c r="GCY101" s="38"/>
      <c r="GCZ101" s="37"/>
      <c r="GDA101" s="25"/>
      <c r="GDB101" s="35"/>
      <c r="GDC101" s="35"/>
      <c r="GDD101" s="35"/>
      <c r="GDE101" s="36"/>
      <c r="GDF101" s="36"/>
      <c r="GDG101" s="36"/>
      <c r="GDH101" s="36"/>
      <c r="GDI101" s="36"/>
      <c r="GDJ101" s="36"/>
      <c r="GDK101" s="37"/>
      <c r="GDL101" s="38"/>
      <c r="GDM101" s="38"/>
      <c r="GDN101" s="204"/>
      <c r="GDO101" s="37"/>
      <c r="GDP101" s="38"/>
      <c r="GDQ101" s="37"/>
      <c r="GDR101" s="37"/>
      <c r="GDS101" s="38"/>
      <c r="GDT101" s="38"/>
      <c r="GDU101" s="38"/>
      <c r="GDV101" s="38"/>
      <c r="GDW101" s="38"/>
      <c r="GDX101" s="38"/>
      <c r="GDY101" s="38"/>
      <c r="GDZ101" s="38"/>
      <c r="GEA101" s="38"/>
      <c r="GEB101" s="38"/>
      <c r="GEC101" s="38"/>
      <c r="GED101" s="38"/>
      <c r="GEE101" s="37"/>
      <c r="GEF101" s="25"/>
      <c r="GEG101" s="35"/>
      <c r="GEH101" s="35"/>
      <c r="GEI101" s="35"/>
      <c r="GEJ101" s="36"/>
      <c r="GEK101" s="36"/>
      <c r="GEL101" s="36"/>
      <c r="GEM101" s="36"/>
      <c r="GEN101" s="36"/>
      <c r="GEO101" s="36"/>
      <c r="GEP101" s="37"/>
      <c r="GEQ101" s="38"/>
      <c r="GER101" s="38"/>
      <c r="GES101" s="204"/>
      <c r="GET101" s="37"/>
      <c r="GEU101" s="38"/>
      <c r="GEV101" s="37"/>
      <c r="GEW101" s="37"/>
      <c r="GEX101" s="38"/>
      <c r="GEY101" s="38"/>
      <c r="GEZ101" s="38"/>
      <c r="GFA101" s="38"/>
      <c r="GFB101" s="38"/>
      <c r="GFC101" s="38"/>
      <c r="GFD101" s="38"/>
      <c r="GFE101" s="38"/>
      <c r="GFF101" s="38"/>
      <c r="GFG101" s="38"/>
      <c r="GFH101" s="38"/>
      <c r="GFI101" s="38"/>
      <c r="GFJ101" s="37"/>
      <c r="GFK101" s="25"/>
      <c r="GFL101" s="35"/>
      <c r="GFM101" s="35"/>
      <c r="GFN101" s="35"/>
      <c r="GFO101" s="36"/>
      <c r="GFP101" s="36"/>
      <c r="GFQ101" s="36"/>
      <c r="GFR101" s="36"/>
      <c r="GFS101" s="36"/>
      <c r="GFT101" s="36"/>
      <c r="GFU101" s="37"/>
      <c r="GFV101" s="38"/>
      <c r="GFW101" s="38"/>
      <c r="GFX101" s="204"/>
      <c r="GFY101" s="37"/>
      <c r="GFZ101" s="38"/>
      <c r="GGA101" s="37"/>
      <c r="GGB101" s="37"/>
      <c r="GGC101" s="38"/>
      <c r="GGD101" s="38"/>
      <c r="GGE101" s="38"/>
      <c r="GGF101" s="38"/>
      <c r="GGG101" s="38"/>
      <c r="GGH101" s="38"/>
      <c r="GGI101" s="38"/>
      <c r="GGJ101" s="38"/>
      <c r="GGK101" s="38"/>
      <c r="GGL101" s="38"/>
      <c r="GGM101" s="38"/>
      <c r="GGN101" s="38"/>
      <c r="GGO101" s="37"/>
      <c r="GGP101" s="25"/>
      <c r="GGQ101" s="35"/>
      <c r="GGR101" s="35"/>
      <c r="GGS101" s="35"/>
      <c r="GGT101" s="36"/>
      <c r="GGU101" s="36"/>
      <c r="GGV101" s="36"/>
      <c r="GGW101" s="36"/>
      <c r="GGX101" s="36"/>
      <c r="GGY101" s="36"/>
      <c r="GGZ101" s="37"/>
      <c r="GHA101" s="38"/>
      <c r="GHB101" s="38"/>
      <c r="GHC101" s="204"/>
      <c r="GHD101" s="37"/>
      <c r="GHE101" s="38"/>
      <c r="GHF101" s="37"/>
      <c r="GHG101" s="37"/>
      <c r="GHH101" s="38"/>
      <c r="GHI101" s="38"/>
      <c r="GHJ101" s="38"/>
      <c r="GHK101" s="38"/>
      <c r="GHL101" s="38"/>
      <c r="GHM101" s="38"/>
      <c r="GHN101" s="38"/>
      <c r="GHO101" s="38"/>
      <c r="GHP101" s="38"/>
      <c r="GHQ101" s="38"/>
      <c r="GHR101" s="38"/>
      <c r="GHS101" s="38"/>
      <c r="GHT101" s="37"/>
      <c r="GHU101" s="25"/>
      <c r="GHV101" s="35"/>
      <c r="GHW101" s="35"/>
      <c r="GHX101" s="35"/>
      <c r="GHY101" s="36"/>
      <c r="GHZ101" s="36"/>
      <c r="GIA101" s="36"/>
      <c r="GIB101" s="36"/>
      <c r="GIC101" s="36"/>
      <c r="GID101" s="36"/>
      <c r="GIE101" s="37"/>
      <c r="GIF101" s="38"/>
      <c r="GIG101" s="38"/>
      <c r="GIH101" s="204"/>
      <c r="GII101" s="37"/>
      <c r="GIJ101" s="38"/>
      <c r="GIK101" s="37"/>
      <c r="GIL101" s="37"/>
      <c r="GIM101" s="38"/>
      <c r="GIN101" s="38"/>
      <c r="GIO101" s="38"/>
      <c r="GIP101" s="38"/>
      <c r="GIQ101" s="38"/>
      <c r="GIR101" s="38"/>
      <c r="GIS101" s="38"/>
      <c r="GIT101" s="38"/>
      <c r="GIU101" s="38"/>
      <c r="GIV101" s="38"/>
      <c r="GIW101" s="38"/>
      <c r="GIX101" s="38"/>
      <c r="GIY101" s="37"/>
      <c r="GIZ101" s="25"/>
      <c r="GJA101" s="35"/>
      <c r="GJB101" s="35"/>
      <c r="GJC101" s="35"/>
      <c r="GJD101" s="36"/>
      <c r="GJE101" s="36"/>
      <c r="GJF101" s="36"/>
      <c r="GJG101" s="36"/>
      <c r="GJH101" s="36"/>
      <c r="GJI101" s="36"/>
      <c r="GJJ101" s="37"/>
      <c r="GJK101" s="38"/>
      <c r="GJL101" s="38"/>
      <c r="GJM101" s="204"/>
      <c r="GJN101" s="37"/>
      <c r="GJO101" s="38"/>
      <c r="GJP101" s="37"/>
      <c r="GJQ101" s="37"/>
      <c r="GJR101" s="38"/>
      <c r="GJS101" s="38"/>
      <c r="GJT101" s="38"/>
      <c r="GJU101" s="38"/>
      <c r="GJV101" s="38"/>
      <c r="GJW101" s="38"/>
      <c r="GJX101" s="38"/>
      <c r="GJY101" s="38"/>
      <c r="GJZ101" s="38"/>
      <c r="GKA101" s="38"/>
      <c r="GKB101" s="38"/>
      <c r="GKC101" s="38"/>
      <c r="GKD101" s="37"/>
      <c r="GKE101" s="25"/>
      <c r="GKF101" s="35"/>
      <c r="GKG101" s="35"/>
      <c r="GKH101" s="35"/>
      <c r="GKI101" s="36"/>
      <c r="GKJ101" s="36"/>
      <c r="GKK101" s="36"/>
      <c r="GKL101" s="36"/>
      <c r="GKM101" s="36"/>
      <c r="GKN101" s="36"/>
      <c r="GKO101" s="37"/>
      <c r="GKP101" s="38"/>
      <c r="GKQ101" s="38"/>
      <c r="GKR101" s="204"/>
      <c r="GKS101" s="37"/>
      <c r="GKT101" s="38"/>
      <c r="GKU101" s="37"/>
      <c r="GKV101" s="37"/>
      <c r="GKW101" s="38"/>
      <c r="GKX101" s="38"/>
      <c r="GKY101" s="38"/>
      <c r="GKZ101" s="38"/>
      <c r="GLA101" s="38"/>
      <c r="GLB101" s="38"/>
      <c r="GLC101" s="38"/>
      <c r="GLD101" s="38"/>
      <c r="GLE101" s="38"/>
      <c r="GLF101" s="38"/>
      <c r="GLG101" s="38"/>
      <c r="GLH101" s="38"/>
      <c r="GLI101" s="37"/>
      <c r="GLJ101" s="25"/>
      <c r="GLK101" s="35"/>
      <c r="GLL101" s="35"/>
      <c r="GLM101" s="35"/>
      <c r="GLN101" s="36"/>
      <c r="GLO101" s="36"/>
      <c r="GLP101" s="36"/>
      <c r="GLQ101" s="36"/>
      <c r="GLR101" s="36"/>
      <c r="GLS101" s="36"/>
      <c r="GLT101" s="37"/>
      <c r="GLU101" s="38"/>
      <c r="GLV101" s="38"/>
      <c r="GLW101" s="204"/>
      <c r="GLX101" s="37"/>
      <c r="GLY101" s="38"/>
      <c r="GLZ101" s="37"/>
      <c r="GMA101" s="37"/>
      <c r="GMB101" s="38"/>
      <c r="GMC101" s="38"/>
      <c r="GMD101" s="38"/>
      <c r="GME101" s="38"/>
      <c r="GMF101" s="38"/>
      <c r="GMG101" s="38"/>
      <c r="GMH101" s="38"/>
      <c r="GMI101" s="38"/>
      <c r="GMJ101" s="38"/>
      <c r="GMK101" s="38"/>
      <c r="GML101" s="38"/>
      <c r="GMM101" s="38"/>
      <c r="GMN101" s="37"/>
      <c r="GMO101" s="25"/>
      <c r="GMP101" s="35"/>
      <c r="GMQ101" s="35"/>
      <c r="GMR101" s="35"/>
      <c r="GMS101" s="36"/>
      <c r="GMT101" s="36"/>
      <c r="GMU101" s="36"/>
      <c r="GMV101" s="36"/>
      <c r="GMW101" s="36"/>
      <c r="GMX101" s="36"/>
      <c r="GMY101" s="37"/>
      <c r="GMZ101" s="38"/>
      <c r="GNA101" s="38"/>
      <c r="GNB101" s="204"/>
      <c r="GNC101" s="37"/>
      <c r="GND101" s="38"/>
      <c r="GNE101" s="37"/>
      <c r="GNF101" s="37"/>
      <c r="GNG101" s="38"/>
      <c r="GNH101" s="38"/>
      <c r="GNI101" s="38"/>
      <c r="GNJ101" s="38"/>
      <c r="GNK101" s="38"/>
      <c r="GNL101" s="38"/>
      <c r="GNM101" s="38"/>
      <c r="GNN101" s="38"/>
      <c r="GNO101" s="38"/>
      <c r="GNP101" s="38"/>
      <c r="GNQ101" s="38"/>
      <c r="GNR101" s="38"/>
      <c r="GNS101" s="37"/>
      <c r="GNT101" s="25"/>
      <c r="GNU101" s="35"/>
      <c r="GNV101" s="35"/>
      <c r="GNW101" s="35"/>
      <c r="GNX101" s="36"/>
      <c r="GNY101" s="36"/>
      <c r="GNZ101" s="36"/>
      <c r="GOA101" s="36"/>
      <c r="GOB101" s="36"/>
      <c r="GOC101" s="36"/>
      <c r="GOD101" s="37"/>
      <c r="GOE101" s="38"/>
      <c r="GOF101" s="38"/>
      <c r="GOG101" s="204"/>
      <c r="GOH101" s="37"/>
      <c r="GOI101" s="38"/>
      <c r="GOJ101" s="37"/>
      <c r="GOK101" s="37"/>
      <c r="GOL101" s="38"/>
      <c r="GOM101" s="38"/>
      <c r="GON101" s="38"/>
      <c r="GOO101" s="38"/>
      <c r="GOP101" s="38"/>
      <c r="GOQ101" s="38"/>
      <c r="GOR101" s="38"/>
      <c r="GOS101" s="38"/>
      <c r="GOT101" s="38"/>
      <c r="GOU101" s="38"/>
      <c r="GOV101" s="38"/>
      <c r="GOW101" s="38"/>
      <c r="GOX101" s="37"/>
      <c r="GOY101" s="25"/>
      <c r="GOZ101" s="35"/>
      <c r="GPA101" s="35"/>
      <c r="GPB101" s="35"/>
      <c r="GPC101" s="36"/>
      <c r="GPD101" s="36"/>
      <c r="GPE101" s="36"/>
      <c r="GPF101" s="36"/>
      <c r="GPG101" s="36"/>
      <c r="GPH101" s="36"/>
      <c r="GPI101" s="37"/>
      <c r="GPJ101" s="38"/>
      <c r="GPK101" s="38"/>
      <c r="GPL101" s="204"/>
      <c r="GPM101" s="37"/>
      <c r="GPN101" s="38"/>
      <c r="GPO101" s="37"/>
      <c r="GPP101" s="37"/>
      <c r="GPQ101" s="38"/>
      <c r="GPR101" s="38"/>
      <c r="GPS101" s="38"/>
      <c r="GPT101" s="38"/>
      <c r="GPU101" s="38"/>
      <c r="GPV101" s="38"/>
      <c r="GPW101" s="38"/>
      <c r="GPX101" s="38"/>
      <c r="GPY101" s="38"/>
      <c r="GPZ101" s="38"/>
      <c r="GQA101" s="38"/>
      <c r="GQB101" s="38"/>
      <c r="GQC101" s="37"/>
      <c r="GQD101" s="25"/>
      <c r="GQE101" s="35"/>
      <c r="GQF101" s="35"/>
      <c r="GQG101" s="35"/>
      <c r="GQH101" s="36"/>
      <c r="GQI101" s="36"/>
      <c r="GQJ101" s="36"/>
      <c r="GQK101" s="36"/>
      <c r="GQL101" s="36"/>
      <c r="GQM101" s="36"/>
      <c r="GQN101" s="37"/>
      <c r="GQO101" s="38"/>
      <c r="GQP101" s="38"/>
      <c r="GQQ101" s="204"/>
      <c r="GQR101" s="37"/>
      <c r="GQS101" s="38"/>
      <c r="GQT101" s="37"/>
      <c r="GQU101" s="37"/>
      <c r="GQV101" s="38"/>
      <c r="GQW101" s="38"/>
      <c r="GQX101" s="38"/>
      <c r="GQY101" s="38"/>
      <c r="GQZ101" s="38"/>
      <c r="GRA101" s="38"/>
      <c r="GRB101" s="38"/>
      <c r="GRC101" s="38"/>
      <c r="GRD101" s="38"/>
      <c r="GRE101" s="38"/>
      <c r="GRF101" s="38"/>
      <c r="GRG101" s="38"/>
      <c r="GRH101" s="37"/>
      <c r="GRI101" s="25"/>
      <c r="GRJ101" s="35"/>
      <c r="GRK101" s="35"/>
      <c r="GRL101" s="35"/>
      <c r="GRM101" s="36"/>
      <c r="GRN101" s="36"/>
      <c r="GRO101" s="36"/>
      <c r="GRP101" s="36"/>
      <c r="GRQ101" s="36"/>
      <c r="GRR101" s="36"/>
      <c r="GRS101" s="37"/>
      <c r="GRT101" s="38"/>
      <c r="GRU101" s="38"/>
      <c r="GRV101" s="204"/>
      <c r="GRW101" s="37"/>
      <c r="GRX101" s="38"/>
      <c r="GRY101" s="37"/>
      <c r="GRZ101" s="37"/>
      <c r="GSA101" s="38"/>
      <c r="GSB101" s="38"/>
      <c r="GSC101" s="38"/>
      <c r="GSD101" s="38"/>
      <c r="GSE101" s="38"/>
      <c r="GSF101" s="38"/>
      <c r="GSG101" s="38"/>
      <c r="GSH101" s="38"/>
      <c r="GSI101" s="38"/>
      <c r="GSJ101" s="38"/>
      <c r="GSK101" s="38"/>
      <c r="GSL101" s="38"/>
      <c r="GSM101" s="37"/>
      <c r="GSN101" s="25"/>
      <c r="GSO101" s="35"/>
      <c r="GSP101" s="35"/>
      <c r="GSQ101" s="35"/>
      <c r="GSR101" s="36"/>
      <c r="GSS101" s="36"/>
      <c r="GST101" s="36"/>
      <c r="GSU101" s="36"/>
      <c r="GSV101" s="36"/>
      <c r="GSW101" s="36"/>
      <c r="GSX101" s="37"/>
      <c r="GSY101" s="38"/>
      <c r="GSZ101" s="38"/>
      <c r="GTA101" s="204"/>
      <c r="GTB101" s="37"/>
      <c r="GTC101" s="38"/>
      <c r="GTD101" s="37"/>
      <c r="GTE101" s="37"/>
      <c r="GTF101" s="38"/>
      <c r="GTG101" s="38"/>
      <c r="GTH101" s="38"/>
      <c r="GTI101" s="38"/>
      <c r="GTJ101" s="38"/>
      <c r="GTK101" s="38"/>
      <c r="GTL101" s="38"/>
      <c r="GTM101" s="38"/>
      <c r="GTN101" s="38"/>
      <c r="GTO101" s="38"/>
      <c r="GTP101" s="38"/>
      <c r="GTQ101" s="38"/>
      <c r="GTR101" s="37"/>
      <c r="GTS101" s="25"/>
      <c r="GTT101" s="35"/>
      <c r="GTU101" s="35"/>
      <c r="GTV101" s="35"/>
      <c r="GTW101" s="36"/>
      <c r="GTX101" s="36"/>
      <c r="GTY101" s="36"/>
      <c r="GTZ101" s="36"/>
      <c r="GUA101" s="36"/>
      <c r="GUB101" s="36"/>
      <c r="GUC101" s="37"/>
      <c r="GUD101" s="38"/>
      <c r="GUE101" s="38"/>
      <c r="GUF101" s="204"/>
      <c r="GUG101" s="37"/>
      <c r="GUH101" s="38"/>
      <c r="GUI101" s="37"/>
      <c r="GUJ101" s="37"/>
      <c r="GUK101" s="38"/>
      <c r="GUL101" s="38"/>
      <c r="GUM101" s="38"/>
      <c r="GUN101" s="38"/>
      <c r="GUO101" s="38"/>
      <c r="GUP101" s="38"/>
      <c r="GUQ101" s="38"/>
      <c r="GUR101" s="38"/>
      <c r="GUS101" s="38"/>
      <c r="GUT101" s="38"/>
      <c r="GUU101" s="38"/>
      <c r="GUV101" s="38"/>
      <c r="GUW101" s="37"/>
      <c r="GUX101" s="25"/>
      <c r="GUY101" s="35"/>
      <c r="GUZ101" s="35"/>
      <c r="GVA101" s="35"/>
      <c r="GVB101" s="36"/>
      <c r="GVC101" s="36"/>
      <c r="GVD101" s="36"/>
      <c r="GVE101" s="36"/>
      <c r="GVF101" s="36"/>
      <c r="GVG101" s="36"/>
      <c r="GVH101" s="37"/>
      <c r="GVI101" s="38"/>
      <c r="GVJ101" s="38"/>
      <c r="GVK101" s="204"/>
      <c r="GVL101" s="37"/>
      <c r="GVM101" s="38"/>
      <c r="GVN101" s="37"/>
      <c r="GVO101" s="37"/>
      <c r="GVP101" s="38"/>
      <c r="GVQ101" s="38"/>
      <c r="GVR101" s="38"/>
      <c r="GVS101" s="38"/>
      <c r="GVT101" s="38"/>
      <c r="GVU101" s="38"/>
      <c r="GVV101" s="38"/>
      <c r="GVW101" s="38"/>
      <c r="GVX101" s="38"/>
      <c r="GVY101" s="38"/>
      <c r="GVZ101" s="38"/>
      <c r="GWA101" s="38"/>
      <c r="GWB101" s="37"/>
      <c r="GWC101" s="25"/>
      <c r="GWD101" s="35"/>
      <c r="GWE101" s="35"/>
      <c r="GWF101" s="35"/>
      <c r="GWG101" s="36"/>
      <c r="GWH101" s="36"/>
      <c r="GWI101" s="36"/>
      <c r="GWJ101" s="36"/>
      <c r="GWK101" s="36"/>
      <c r="GWL101" s="36"/>
      <c r="GWM101" s="37"/>
      <c r="GWN101" s="38"/>
      <c r="GWO101" s="38"/>
      <c r="GWP101" s="204"/>
      <c r="GWQ101" s="37"/>
      <c r="GWR101" s="38"/>
      <c r="GWS101" s="37"/>
      <c r="GWT101" s="37"/>
      <c r="GWU101" s="38"/>
      <c r="GWV101" s="38"/>
      <c r="GWW101" s="38"/>
      <c r="GWX101" s="38"/>
      <c r="GWY101" s="38"/>
      <c r="GWZ101" s="38"/>
      <c r="GXA101" s="38"/>
      <c r="GXB101" s="38"/>
      <c r="GXC101" s="38"/>
      <c r="GXD101" s="38"/>
      <c r="GXE101" s="38"/>
      <c r="GXF101" s="38"/>
      <c r="GXG101" s="37"/>
      <c r="GXH101" s="25"/>
      <c r="GXI101" s="35"/>
      <c r="GXJ101" s="35"/>
      <c r="GXK101" s="35"/>
      <c r="GXL101" s="36"/>
      <c r="GXM101" s="36"/>
      <c r="GXN101" s="36"/>
      <c r="GXO101" s="36"/>
      <c r="GXP101" s="36"/>
      <c r="GXQ101" s="36"/>
      <c r="GXR101" s="37"/>
      <c r="GXS101" s="38"/>
      <c r="GXT101" s="38"/>
      <c r="GXU101" s="204"/>
      <c r="GXV101" s="37"/>
      <c r="GXW101" s="38"/>
      <c r="GXX101" s="37"/>
      <c r="GXY101" s="37"/>
      <c r="GXZ101" s="38"/>
      <c r="GYA101" s="38"/>
      <c r="GYB101" s="38"/>
      <c r="GYC101" s="38"/>
      <c r="GYD101" s="38"/>
      <c r="GYE101" s="38"/>
      <c r="GYF101" s="38"/>
      <c r="GYG101" s="38"/>
      <c r="GYH101" s="38"/>
      <c r="GYI101" s="38"/>
      <c r="GYJ101" s="38"/>
      <c r="GYK101" s="38"/>
      <c r="GYL101" s="37"/>
      <c r="GYM101" s="25"/>
      <c r="GYN101" s="35"/>
      <c r="GYO101" s="35"/>
      <c r="GYP101" s="35"/>
      <c r="GYQ101" s="36"/>
      <c r="GYR101" s="36"/>
      <c r="GYS101" s="36"/>
      <c r="GYT101" s="36"/>
      <c r="GYU101" s="36"/>
      <c r="GYV101" s="36"/>
      <c r="GYW101" s="37"/>
      <c r="GYX101" s="38"/>
      <c r="GYY101" s="38"/>
      <c r="GYZ101" s="204"/>
      <c r="GZA101" s="37"/>
      <c r="GZB101" s="38"/>
      <c r="GZC101" s="37"/>
      <c r="GZD101" s="37"/>
      <c r="GZE101" s="38"/>
      <c r="GZF101" s="38"/>
      <c r="GZG101" s="38"/>
      <c r="GZH101" s="38"/>
      <c r="GZI101" s="38"/>
      <c r="GZJ101" s="38"/>
      <c r="GZK101" s="38"/>
      <c r="GZL101" s="38"/>
      <c r="GZM101" s="38"/>
      <c r="GZN101" s="38"/>
      <c r="GZO101" s="38"/>
      <c r="GZP101" s="38"/>
      <c r="GZQ101" s="37"/>
      <c r="GZR101" s="25"/>
      <c r="GZS101" s="35"/>
      <c r="GZT101" s="35"/>
      <c r="GZU101" s="35"/>
      <c r="GZV101" s="36"/>
      <c r="GZW101" s="36"/>
      <c r="GZX101" s="36"/>
      <c r="GZY101" s="36"/>
      <c r="GZZ101" s="36"/>
      <c r="HAA101" s="36"/>
      <c r="HAB101" s="37"/>
      <c r="HAC101" s="38"/>
      <c r="HAD101" s="38"/>
      <c r="HAE101" s="204"/>
      <c r="HAF101" s="37"/>
      <c r="HAG101" s="38"/>
      <c r="HAH101" s="37"/>
      <c r="HAI101" s="37"/>
      <c r="HAJ101" s="38"/>
      <c r="HAK101" s="38"/>
      <c r="HAL101" s="38"/>
      <c r="HAM101" s="38"/>
      <c r="HAN101" s="38"/>
      <c r="HAO101" s="38"/>
      <c r="HAP101" s="38"/>
      <c r="HAQ101" s="38"/>
      <c r="HAR101" s="38"/>
      <c r="HAS101" s="38"/>
      <c r="HAT101" s="38"/>
      <c r="HAU101" s="38"/>
      <c r="HAV101" s="37"/>
      <c r="HAW101" s="25"/>
      <c r="HAX101" s="35"/>
      <c r="HAY101" s="35"/>
      <c r="HAZ101" s="35"/>
      <c r="HBA101" s="36"/>
      <c r="HBB101" s="36"/>
      <c r="HBC101" s="36"/>
      <c r="HBD101" s="36"/>
      <c r="HBE101" s="36"/>
      <c r="HBF101" s="36"/>
      <c r="HBG101" s="37"/>
      <c r="HBH101" s="38"/>
      <c r="HBI101" s="38"/>
      <c r="HBJ101" s="204"/>
      <c r="HBK101" s="37"/>
      <c r="HBL101" s="38"/>
      <c r="HBM101" s="37"/>
      <c r="HBN101" s="37"/>
      <c r="HBO101" s="38"/>
      <c r="HBP101" s="38"/>
      <c r="HBQ101" s="38"/>
      <c r="HBR101" s="38"/>
      <c r="HBS101" s="38"/>
      <c r="HBT101" s="38"/>
      <c r="HBU101" s="38"/>
      <c r="HBV101" s="38"/>
      <c r="HBW101" s="38"/>
      <c r="HBX101" s="38"/>
      <c r="HBY101" s="38"/>
      <c r="HBZ101" s="38"/>
      <c r="HCA101" s="37"/>
      <c r="HCB101" s="25"/>
      <c r="HCC101" s="35"/>
      <c r="HCD101" s="35"/>
      <c r="HCE101" s="35"/>
      <c r="HCF101" s="36"/>
      <c r="HCG101" s="36"/>
      <c r="HCH101" s="36"/>
      <c r="HCI101" s="36"/>
      <c r="HCJ101" s="36"/>
      <c r="HCK101" s="36"/>
      <c r="HCL101" s="37"/>
      <c r="HCM101" s="38"/>
      <c r="HCN101" s="38"/>
      <c r="HCO101" s="204"/>
      <c r="HCP101" s="37"/>
      <c r="HCQ101" s="38"/>
      <c r="HCR101" s="37"/>
      <c r="HCS101" s="37"/>
      <c r="HCT101" s="38"/>
      <c r="HCU101" s="38"/>
      <c r="HCV101" s="38"/>
      <c r="HCW101" s="38"/>
      <c r="HCX101" s="38"/>
      <c r="HCY101" s="38"/>
      <c r="HCZ101" s="38"/>
      <c r="HDA101" s="38"/>
      <c r="HDB101" s="38"/>
      <c r="HDC101" s="38"/>
      <c r="HDD101" s="38"/>
      <c r="HDE101" s="38"/>
      <c r="HDF101" s="37"/>
      <c r="HDG101" s="25"/>
      <c r="HDH101" s="35"/>
      <c r="HDI101" s="35"/>
      <c r="HDJ101" s="35"/>
      <c r="HDK101" s="36"/>
      <c r="HDL101" s="36"/>
      <c r="HDM101" s="36"/>
      <c r="HDN101" s="36"/>
      <c r="HDO101" s="36"/>
      <c r="HDP101" s="36"/>
      <c r="HDQ101" s="37"/>
      <c r="HDR101" s="38"/>
      <c r="HDS101" s="38"/>
      <c r="HDT101" s="204"/>
      <c r="HDU101" s="37"/>
      <c r="HDV101" s="38"/>
      <c r="HDW101" s="37"/>
      <c r="HDX101" s="37"/>
      <c r="HDY101" s="38"/>
      <c r="HDZ101" s="38"/>
      <c r="HEA101" s="38"/>
      <c r="HEB101" s="38"/>
      <c r="HEC101" s="38"/>
      <c r="HED101" s="38"/>
      <c r="HEE101" s="38"/>
      <c r="HEF101" s="38"/>
      <c r="HEG101" s="38"/>
      <c r="HEH101" s="38"/>
      <c r="HEI101" s="38"/>
      <c r="HEJ101" s="38"/>
      <c r="HEK101" s="37"/>
      <c r="HEL101" s="25"/>
      <c r="HEM101" s="35"/>
      <c r="HEN101" s="35"/>
      <c r="HEO101" s="35"/>
      <c r="HEP101" s="36"/>
      <c r="HEQ101" s="36"/>
      <c r="HER101" s="36"/>
      <c r="HES101" s="36"/>
      <c r="HET101" s="36"/>
      <c r="HEU101" s="36"/>
      <c r="HEV101" s="37"/>
      <c r="HEW101" s="38"/>
      <c r="HEX101" s="38"/>
      <c r="HEY101" s="204"/>
      <c r="HEZ101" s="37"/>
      <c r="HFA101" s="38"/>
      <c r="HFB101" s="37"/>
      <c r="HFC101" s="37"/>
      <c r="HFD101" s="38"/>
      <c r="HFE101" s="38"/>
      <c r="HFF101" s="38"/>
      <c r="HFG101" s="38"/>
      <c r="HFH101" s="38"/>
      <c r="HFI101" s="38"/>
      <c r="HFJ101" s="38"/>
      <c r="HFK101" s="38"/>
      <c r="HFL101" s="38"/>
      <c r="HFM101" s="38"/>
      <c r="HFN101" s="38"/>
      <c r="HFO101" s="38"/>
      <c r="HFP101" s="37"/>
      <c r="HFQ101" s="25"/>
      <c r="HFR101" s="35"/>
      <c r="HFS101" s="35"/>
      <c r="HFT101" s="35"/>
      <c r="HFU101" s="36"/>
      <c r="HFV101" s="36"/>
      <c r="HFW101" s="36"/>
      <c r="HFX101" s="36"/>
      <c r="HFY101" s="36"/>
      <c r="HFZ101" s="36"/>
      <c r="HGA101" s="37"/>
      <c r="HGB101" s="38"/>
      <c r="HGC101" s="38"/>
      <c r="HGD101" s="204"/>
      <c r="HGE101" s="37"/>
      <c r="HGF101" s="38"/>
      <c r="HGG101" s="37"/>
      <c r="HGH101" s="37"/>
      <c r="HGI101" s="38"/>
      <c r="HGJ101" s="38"/>
      <c r="HGK101" s="38"/>
      <c r="HGL101" s="38"/>
      <c r="HGM101" s="38"/>
      <c r="HGN101" s="38"/>
      <c r="HGO101" s="38"/>
      <c r="HGP101" s="38"/>
      <c r="HGQ101" s="38"/>
      <c r="HGR101" s="38"/>
      <c r="HGS101" s="38"/>
      <c r="HGT101" s="38"/>
      <c r="HGU101" s="37"/>
      <c r="HGV101" s="25"/>
      <c r="HGW101" s="35"/>
      <c r="HGX101" s="35"/>
      <c r="HGY101" s="35"/>
      <c r="HGZ101" s="36"/>
      <c r="HHA101" s="36"/>
      <c r="HHB101" s="36"/>
      <c r="HHC101" s="36"/>
      <c r="HHD101" s="36"/>
      <c r="HHE101" s="36"/>
      <c r="HHF101" s="37"/>
      <c r="HHG101" s="38"/>
      <c r="HHH101" s="38"/>
      <c r="HHI101" s="204"/>
      <c r="HHJ101" s="37"/>
      <c r="HHK101" s="38"/>
      <c r="HHL101" s="37"/>
      <c r="HHM101" s="37"/>
      <c r="HHN101" s="38"/>
      <c r="HHO101" s="38"/>
      <c r="HHP101" s="38"/>
      <c r="HHQ101" s="38"/>
      <c r="HHR101" s="38"/>
      <c r="HHS101" s="38"/>
      <c r="HHT101" s="38"/>
      <c r="HHU101" s="38"/>
      <c r="HHV101" s="38"/>
      <c r="HHW101" s="38"/>
      <c r="HHX101" s="38"/>
      <c r="HHY101" s="38"/>
      <c r="HHZ101" s="37"/>
      <c r="HIA101" s="25"/>
      <c r="HIB101" s="35"/>
      <c r="HIC101" s="35"/>
      <c r="HID101" s="35"/>
      <c r="HIE101" s="36"/>
      <c r="HIF101" s="36"/>
      <c r="HIG101" s="36"/>
      <c r="HIH101" s="36"/>
      <c r="HII101" s="36"/>
      <c r="HIJ101" s="36"/>
      <c r="HIK101" s="37"/>
      <c r="HIL101" s="38"/>
      <c r="HIM101" s="38"/>
      <c r="HIN101" s="204"/>
      <c r="HIO101" s="37"/>
      <c r="HIP101" s="38"/>
      <c r="HIQ101" s="37"/>
      <c r="HIR101" s="37"/>
      <c r="HIS101" s="38"/>
      <c r="HIT101" s="38"/>
      <c r="HIU101" s="38"/>
      <c r="HIV101" s="38"/>
      <c r="HIW101" s="38"/>
      <c r="HIX101" s="38"/>
      <c r="HIY101" s="38"/>
      <c r="HIZ101" s="38"/>
      <c r="HJA101" s="38"/>
      <c r="HJB101" s="38"/>
      <c r="HJC101" s="38"/>
      <c r="HJD101" s="38"/>
      <c r="HJE101" s="37"/>
      <c r="HJF101" s="25"/>
      <c r="HJG101" s="35"/>
      <c r="HJH101" s="35"/>
      <c r="HJI101" s="35"/>
      <c r="HJJ101" s="36"/>
      <c r="HJK101" s="36"/>
      <c r="HJL101" s="36"/>
      <c r="HJM101" s="36"/>
      <c r="HJN101" s="36"/>
      <c r="HJO101" s="36"/>
      <c r="HJP101" s="37"/>
      <c r="HJQ101" s="38"/>
      <c r="HJR101" s="38"/>
      <c r="HJS101" s="204"/>
      <c r="HJT101" s="37"/>
      <c r="HJU101" s="38"/>
      <c r="HJV101" s="37"/>
      <c r="HJW101" s="37"/>
      <c r="HJX101" s="38"/>
      <c r="HJY101" s="38"/>
      <c r="HJZ101" s="38"/>
      <c r="HKA101" s="38"/>
      <c r="HKB101" s="38"/>
      <c r="HKC101" s="38"/>
      <c r="HKD101" s="38"/>
      <c r="HKE101" s="38"/>
      <c r="HKF101" s="38"/>
      <c r="HKG101" s="38"/>
      <c r="HKH101" s="38"/>
      <c r="HKI101" s="38"/>
      <c r="HKJ101" s="37"/>
      <c r="HKK101" s="25"/>
      <c r="HKL101" s="35"/>
      <c r="HKM101" s="35"/>
      <c r="HKN101" s="35"/>
      <c r="HKO101" s="36"/>
      <c r="HKP101" s="36"/>
      <c r="HKQ101" s="36"/>
      <c r="HKR101" s="36"/>
      <c r="HKS101" s="36"/>
      <c r="HKT101" s="36"/>
      <c r="HKU101" s="37"/>
      <c r="HKV101" s="38"/>
      <c r="HKW101" s="38"/>
      <c r="HKX101" s="204"/>
      <c r="HKY101" s="37"/>
      <c r="HKZ101" s="38"/>
      <c r="HLA101" s="37"/>
      <c r="HLB101" s="37"/>
      <c r="HLC101" s="38"/>
      <c r="HLD101" s="38"/>
      <c r="HLE101" s="38"/>
      <c r="HLF101" s="38"/>
      <c r="HLG101" s="38"/>
      <c r="HLH101" s="38"/>
      <c r="HLI101" s="38"/>
      <c r="HLJ101" s="38"/>
      <c r="HLK101" s="38"/>
      <c r="HLL101" s="38"/>
      <c r="HLM101" s="38"/>
      <c r="HLN101" s="38"/>
      <c r="HLO101" s="37"/>
      <c r="HLP101" s="25"/>
      <c r="HLQ101" s="35"/>
      <c r="HLR101" s="35"/>
      <c r="HLS101" s="35"/>
      <c r="HLT101" s="36"/>
      <c r="HLU101" s="36"/>
      <c r="HLV101" s="36"/>
      <c r="HLW101" s="36"/>
      <c r="HLX101" s="36"/>
      <c r="HLY101" s="36"/>
      <c r="HLZ101" s="37"/>
      <c r="HMA101" s="38"/>
      <c r="HMB101" s="38"/>
      <c r="HMC101" s="204"/>
      <c r="HMD101" s="37"/>
      <c r="HME101" s="38"/>
      <c r="HMF101" s="37"/>
      <c r="HMG101" s="37"/>
      <c r="HMH101" s="38"/>
      <c r="HMI101" s="38"/>
      <c r="HMJ101" s="38"/>
      <c r="HMK101" s="38"/>
      <c r="HML101" s="38"/>
      <c r="HMM101" s="38"/>
      <c r="HMN101" s="38"/>
      <c r="HMO101" s="38"/>
      <c r="HMP101" s="38"/>
      <c r="HMQ101" s="38"/>
      <c r="HMR101" s="38"/>
      <c r="HMS101" s="38"/>
      <c r="HMT101" s="37"/>
      <c r="HMU101" s="25"/>
      <c r="HMV101" s="35"/>
      <c r="HMW101" s="35"/>
      <c r="HMX101" s="35"/>
      <c r="HMY101" s="36"/>
      <c r="HMZ101" s="36"/>
      <c r="HNA101" s="36"/>
      <c r="HNB101" s="36"/>
      <c r="HNC101" s="36"/>
      <c r="HND101" s="36"/>
      <c r="HNE101" s="37"/>
      <c r="HNF101" s="38"/>
      <c r="HNG101" s="38"/>
      <c r="HNH101" s="204"/>
      <c r="HNI101" s="37"/>
      <c r="HNJ101" s="38"/>
      <c r="HNK101" s="37"/>
      <c r="HNL101" s="37"/>
      <c r="HNM101" s="38"/>
      <c r="HNN101" s="38"/>
      <c r="HNO101" s="38"/>
      <c r="HNP101" s="38"/>
      <c r="HNQ101" s="38"/>
      <c r="HNR101" s="38"/>
      <c r="HNS101" s="38"/>
      <c r="HNT101" s="38"/>
      <c r="HNU101" s="38"/>
      <c r="HNV101" s="38"/>
      <c r="HNW101" s="38"/>
      <c r="HNX101" s="38"/>
      <c r="HNY101" s="37"/>
      <c r="HNZ101" s="25"/>
      <c r="HOA101" s="35"/>
      <c r="HOB101" s="35"/>
      <c r="HOC101" s="35"/>
      <c r="HOD101" s="36"/>
      <c r="HOE101" s="36"/>
      <c r="HOF101" s="36"/>
      <c r="HOG101" s="36"/>
      <c r="HOH101" s="36"/>
      <c r="HOI101" s="36"/>
      <c r="HOJ101" s="37"/>
      <c r="HOK101" s="38"/>
      <c r="HOL101" s="38"/>
      <c r="HOM101" s="204"/>
      <c r="HON101" s="37"/>
      <c r="HOO101" s="38"/>
      <c r="HOP101" s="37"/>
      <c r="HOQ101" s="37"/>
      <c r="HOR101" s="38"/>
      <c r="HOS101" s="38"/>
      <c r="HOT101" s="38"/>
      <c r="HOU101" s="38"/>
      <c r="HOV101" s="38"/>
      <c r="HOW101" s="38"/>
      <c r="HOX101" s="38"/>
      <c r="HOY101" s="38"/>
      <c r="HOZ101" s="38"/>
      <c r="HPA101" s="38"/>
      <c r="HPB101" s="38"/>
      <c r="HPC101" s="38"/>
      <c r="HPD101" s="37"/>
      <c r="HPE101" s="25"/>
      <c r="HPF101" s="35"/>
      <c r="HPG101" s="35"/>
      <c r="HPH101" s="35"/>
      <c r="HPI101" s="36"/>
      <c r="HPJ101" s="36"/>
      <c r="HPK101" s="36"/>
      <c r="HPL101" s="36"/>
      <c r="HPM101" s="36"/>
      <c r="HPN101" s="36"/>
      <c r="HPO101" s="37"/>
      <c r="HPP101" s="38"/>
      <c r="HPQ101" s="38"/>
      <c r="HPR101" s="204"/>
      <c r="HPS101" s="37"/>
      <c r="HPT101" s="38"/>
      <c r="HPU101" s="37"/>
      <c r="HPV101" s="37"/>
      <c r="HPW101" s="38"/>
      <c r="HPX101" s="38"/>
      <c r="HPY101" s="38"/>
      <c r="HPZ101" s="38"/>
      <c r="HQA101" s="38"/>
      <c r="HQB101" s="38"/>
      <c r="HQC101" s="38"/>
      <c r="HQD101" s="38"/>
      <c r="HQE101" s="38"/>
      <c r="HQF101" s="38"/>
      <c r="HQG101" s="38"/>
      <c r="HQH101" s="38"/>
      <c r="HQI101" s="37"/>
      <c r="HQJ101" s="25"/>
      <c r="HQK101" s="35"/>
      <c r="HQL101" s="35"/>
      <c r="HQM101" s="35"/>
      <c r="HQN101" s="36"/>
      <c r="HQO101" s="36"/>
      <c r="HQP101" s="36"/>
      <c r="HQQ101" s="36"/>
      <c r="HQR101" s="36"/>
      <c r="HQS101" s="36"/>
      <c r="HQT101" s="37"/>
      <c r="HQU101" s="38"/>
      <c r="HQV101" s="38"/>
      <c r="HQW101" s="204"/>
      <c r="HQX101" s="37"/>
      <c r="HQY101" s="38"/>
      <c r="HQZ101" s="37"/>
      <c r="HRA101" s="37"/>
      <c r="HRB101" s="38"/>
      <c r="HRC101" s="38"/>
      <c r="HRD101" s="38"/>
      <c r="HRE101" s="38"/>
      <c r="HRF101" s="38"/>
      <c r="HRG101" s="38"/>
      <c r="HRH101" s="38"/>
      <c r="HRI101" s="38"/>
      <c r="HRJ101" s="38"/>
      <c r="HRK101" s="38"/>
      <c r="HRL101" s="38"/>
      <c r="HRM101" s="38"/>
      <c r="HRN101" s="37"/>
      <c r="HRO101" s="25"/>
      <c r="HRP101" s="35"/>
      <c r="HRQ101" s="35"/>
      <c r="HRR101" s="35"/>
      <c r="HRS101" s="36"/>
      <c r="HRT101" s="36"/>
      <c r="HRU101" s="36"/>
      <c r="HRV101" s="36"/>
      <c r="HRW101" s="36"/>
      <c r="HRX101" s="36"/>
      <c r="HRY101" s="37"/>
      <c r="HRZ101" s="38"/>
      <c r="HSA101" s="38"/>
      <c r="HSB101" s="204"/>
      <c r="HSC101" s="37"/>
      <c r="HSD101" s="38"/>
      <c r="HSE101" s="37"/>
      <c r="HSF101" s="37"/>
      <c r="HSG101" s="38"/>
      <c r="HSH101" s="38"/>
      <c r="HSI101" s="38"/>
      <c r="HSJ101" s="38"/>
      <c r="HSK101" s="38"/>
      <c r="HSL101" s="38"/>
      <c r="HSM101" s="38"/>
      <c r="HSN101" s="38"/>
      <c r="HSO101" s="38"/>
      <c r="HSP101" s="38"/>
      <c r="HSQ101" s="38"/>
      <c r="HSR101" s="38"/>
      <c r="HSS101" s="37"/>
      <c r="HST101" s="25"/>
      <c r="HSU101" s="35"/>
      <c r="HSV101" s="35"/>
      <c r="HSW101" s="35"/>
      <c r="HSX101" s="36"/>
      <c r="HSY101" s="36"/>
      <c r="HSZ101" s="36"/>
      <c r="HTA101" s="36"/>
      <c r="HTB101" s="36"/>
      <c r="HTC101" s="36"/>
      <c r="HTD101" s="37"/>
      <c r="HTE101" s="38"/>
      <c r="HTF101" s="38"/>
      <c r="HTG101" s="204"/>
      <c r="HTH101" s="37"/>
      <c r="HTI101" s="38"/>
      <c r="HTJ101" s="37"/>
      <c r="HTK101" s="37"/>
      <c r="HTL101" s="38"/>
      <c r="HTM101" s="38"/>
      <c r="HTN101" s="38"/>
      <c r="HTO101" s="38"/>
      <c r="HTP101" s="38"/>
      <c r="HTQ101" s="38"/>
      <c r="HTR101" s="38"/>
      <c r="HTS101" s="38"/>
      <c r="HTT101" s="38"/>
      <c r="HTU101" s="38"/>
      <c r="HTV101" s="38"/>
      <c r="HTW101" s="38"/>
      <c r="HTX101" s="37"/>
      <c r="HTY101" s="25"/>
      <c r="HTZ101" s="35"/>
      <c r="HUA101" s="35"/>
      <c r="HUB101" s="35"/>
      <c r="HUC101" s="36"/>
      <c r="HUD101" s="36"/>
      <c r="HUE101" s="36"/>
      <c r="HUF101" s="36"/>
      <c r="HUG101" s="36"/>
      <c r="HUH101" s="36"/>
      <c r="HUI101" s="37"/>
      <c r="HUJ101" s="38"/>
      <c r="HUK101" s="38"/>
      <c r="HUL101" s="204"/>
      <c r="HUM101" s="37"/>
      <c r="HUN101" s="38"/>
      <c r="HUO101" s="37"/>
      <c r="HUP101" s="37"/>
      <c r="HUQ101" s="38"/>
      <c r="HUR101" s="38"/>
      <c r="HUS101" s="38"/>
      <c r="HUT101" s="38"/>
      <c r="HUU101" s="38"/>
      <c r="HUV101" s="38"/>
      <c r="HUW101" s="38"/>
      <c r="HUX101" s="38"/>
      <c r="HUY101" s="38"/>
      <c r="HUZ101" s="38"/>
      <c r="HVA101" s="38"/>
      <c r="HVB101" s="38"/>
      <c r="HVC101" s="37"/>
      <c r="HVD101" s="25"/>
      <c r="HVE101" s="35"/>
      <c r="HVF101" s="35"/>
      <c r="HVG101" s="35"/>
      <c r="HVH101" s="36"/>
      <c r="HVI101" s="36"/>
      <c r="HVJ101" s="36"/>
      <c r="HVK101" s="36"/>
      <c r="HVL101" s="36"/>
      <c r="HVM101" s="36"/>
      <c r="HVN101" s="37"/>
      <c r="HVO101" s="38"/>
      <c r="HVP101" s="38"/>
      <c r="HVQ101" s="204"/>
      <c r="HVR101" s="37"/>
      <c r="HVS101" s="38"/>
      <c r="HVT101" s="37"/>
      <c r="HVU101" s="37"/>
      <c r="HVV101" s="38"/>
      <c r="HVW101" s="38"/>
      <c r="HVX101" s="38"/>
      <c r="HVY101" s="38"/>
      <c r="HVZ101" s="38"/>
      <c r="HWA101" s="38"/>
      <c r="HWB101" s="38"/>
      <c r="HWC101" s="38"/>
      <c r="HWD101" s="38"/>
      <c r="HWE101" s="38"/>
      <c r="HWF101" s="38"/>
      <c r="HWG101" s="38"/>
      <c r="HWH101" s="37"/>
      <c r="HWI101" s="25"/>
      <c r="HWJ101" s="35"/>
      <c r="HWK101" s="35"/>
      <c r="HWL101" s="35"/>
      <c r="HWM101" s="36"/>
      <c r="HWN101" s="36"/>
      <c r="HWO101" s="36"/>
      <c r="HWP101" s="36"/>
      <c r="HWQ101" s="36"/>
      <c r="HWR101" s="36"/>
      <c r="HWS101" s="37"/>
      <c r="HWT101" s="38"/>
      <c r="HWU101" s="38"/>
      <c r="HWV101" s="204"/>
      <c r="HWW101" s="37"/>
      <c r="HWX101" s="38"/>
      <c r="HWY101" s="37"/>
      <c r="HWZ101" s="37"/>
      <c r="HXA101" s="38"/>
      <c r="HXB101" s="38"/>
      <c r="HXC101" s="38"/>
      <c r="HXD101" s="38"/>
      <c r="HXE101" s="38"/>
      <c r="HXF101" s="38"/>
      <c r="HXG101" s="38"/>
      <c r="HXH101" s="38"/>
      <c r="HXI101" s="38"/>
      <c r="HXJ101" s="38"/>
      <c r="HXK101" s="38"/>
      <c r="HXL101" s="38"/>
      <c r="HXM101" s="37"/>
      <c r="HXN101" s="25"/>
      <c r="HXO101" s="35"/>
      <c r="HXP101" s="35"/>
      <c r="HXQ101" s="35"/>
      <c r="HXR101" s="36"/>
      <c r="HXS101" s="36"/>
      <c r="HXT101" s="36"/>
      <c r="HXU101" s="36"/>
      <c r="HXV101" s="36"/>
      <c r="HXW101" s="36"/>
      <c r="HXX101" s="37"/>
      <c r="HXY101" s="38"/>
      <c r="HXZ101" s="38"/>
      <c r="HYA101" s="204"/>
      <c r="HYB101" s="37"/>
      <c r="HYC101" s="38"/>
      <c r="HYD101" s="37"/>
      <c r="HYE101" s="37"/>
      <c r="HYF101" s="38"/>
      <c r="HYG101" s="38"/>
      <c r="HYH101" s="38"/>
      <c r="HYI101" s="38"/>
      <c r="HYJ101" s="38"/>
      <c r="HYK101" s="38"/>
      <c r="HYL101" s="38"/>
      <c r="HYM101" s="38"/>
      <c r="HYN101" s="38"/>
      <c r="HYO101" s="38"/>
      <c r="HYP101" s="38"/>
      <c r="HYQ101" s="38"/>
      <c r="HYR101" s="37"/>
      <c r="HYS101" s="25"/>
      <c r="HYT101" s="35"/>
      <c r="HYU101" s="35"/>
      <c r="HYV101" s="35"/>
      <c r="HYW101" s="36"/>
      <c r="HYX101" s="36"/>
      <c r="HYY101" s="36"/>
      <c r="HYZ101" s="36"/>
      <c r="HZA101" s="36"/>
      <c r="HZB101" s="36"/>
      <c r="HZC101" s="37"/>
      <c r="HZD101" s="38"/>
      <c r="HZE101" s="38"/>
      <c r="HZF101" s="204"/>
      <c r="HZG101" s="37"/>
      <c r="HZH101" s="38"/>
      <c r="HZI101" s="37"/>
      <c r="HZJ101" s="37"/>
      <c r="HZK101" s="38"/>
      <c r="HZL101" s="38"/>
      <c r="HZM101" s="38"/>
      <c r="HZN101" s="38"/>
      <c r="HZO101" s="38"/>
      <c r="HZP101" s="38"/>
      <c r="HZQ101" s="38"/>
      <c r="HZR101" s="38"/>
      <c r="HZS101" s="38"/>
      <c r="HZT101" s="38"/>
      <c r="HZU101" s="38"/>
      <c r="HZV101" s="38"/>
      <c r="HZW101" s="37"/>
      <c r="HZX101" s="25"/>
      <c r="HZY101" s="35"/>
      <c r="HZZ101" s="35"/>
      <c r="IAA101" s="35"/>
      <c r="IAB101" s="36"/>
      <c r="IAC101" s="36"/>
      <c r="IAD101" s="36"/>
      <c r="IAE101" s="36"/>
      <c r="IAF101" s="36"/>
      <c r="IAG101" s="36"/>
      <c r="IAH101" s="37"/>
      <c r="IAI101" s="38"/>
      <c r="IAJ101" s="38"/>
      <c r="IAK101" s="204"/>
      <c r="IAL101" s="37"/>
      <c r="IAM101" s="38"/>
      <c r="IAN101" s="37"/>
      <c r="IAO101" s="37"/>
      <c r="IAP101" s="38"/>
      <c r="IAQ101" s="38"/>
      <c r="IAR101" s="38"/>
      <c r="IAS101" s="38"/>
      <c r="IAT101" s="38"/>
      <c r="IAU101" s="38"/>
      <c r="IAV101" s="38"/>
      <c r="IAW101" s="38"/>
      <c r="IAX101" s="38"/>
      <c r="IAY101" s="38"/>
      <c r="IAZ101" s="38"/>
      <c r="IBA101" s="38"/>
      <c r="IBB101" s="37"/>
      <c r="IBC101" s="25"/>
      <c r="IBD101" s="35"/>
      <c r="IBE101" s="35"/>
      <c r="IBF101" s="35"/>
      <c r="IBG101" s="36"/>
      <c r="IBH101" s="36"/>
      <c r="IBI101" s="36"/>
      <c r="IBJ101" s="36"/>
      <c r="IBK101" s="36"/>
      <c r="IBL101" s="36"/>
      <c r="IBM101" s="37"/>
      <c r="IBN101" s="38"/>
      <c r="IBO101" s="38"/>
      <c r="IBP101" s="204"/>
      <c r="IBQ101" s="37"/>
      <c r="IBR101" s="38"/>
      <c r="IBS101" s="37"/>
      <c r="IBT101" s="37"/>
      <c r="IBU101" s="38"/>
      <c r="IBV101" s="38"/>
      <c r="IBW101" s="38"/>
      <c r="IBX101" s="38"/>
      <c r="IBY101" s="38"/>
      <c r="IBZ101" s="38"/>
      <c r="ICA101" s="38"/>
      <c r="ICB101" s="38"/>
      <c r="ICC101" s="38"/>
      <c r="ICD101" s="38"/>
      <c r="ICE101" s="38"/>
      <c r="ICF101" s="38"/>
      <c r="ICG101" s="37"/>
      <c r="ICH101" s="25"/>
      <c r="ICI101" s="35"/>
      <c r="ICJ101" s="35"/>
      <c r="ICK101" s="35"/>
      <c r="ICL101" s="36"/>
      <c r="ICM101" s="36"/>
      <c r="ICN101" s="36"/>
      <c r="ICO101" s="36"/>
      <c r="ICP101" s="36"/>
      <c r="ICQ101" s="36"/>
      <c r="ICR101" s="37"/>
      <c r="ICS101" s="38"/>
      <c r="ICT101" s="38"/>
      <c r="ICU101" s="204"/>
      <c r="ICV101" s="37"/>
      <c r="ICW101" s="38"/>
      <c r="ICX101" s="37"/>
      <c r="ICY101" s="37"/>
      <c r="ICZ101" s="38"/>
      <c r="IDA101" s="38"/>
      <c r="IDB101" s="38"/>
      <c r="IDC101" s="38"/>
      <c r="IDD101" s="38"/>
      <c r="IDE101" s="38"/>
      <c r="IDF101" s="38"/>
      <c r="IDG101" s="38"/>
      <c r="IDH101" s="38"/>
      <c r="IDI101" s="38"/>
      <c r="IDJ101" s="38"/>
      <c r="IDK101" s="38"/>
      <c r="IDL101" s="37"/>
      <c r="IDM101" s="25"/>
      <c r="IDN101" s="35"/>
      <c r="IDO101" s="35"/>
      <c r="IDP101" s="35"/>
      <c r="IDQ101" s="36"/>
      <c r="IDR101" s="36"/>
      <c r="IDS101" s="36"/>
      <c r="IDT101" s="36"/>
      <c r="IDU101" s="36"/>
      <c r="IDV101" s="36"/>
      <c r="IDW101" s="37"/>
      <c r="IDX101" s="38"/>
      <c r="IDY101" s="38"/>
      <c r="IDZ101" s="204"/>
      <c r="IEA101" s="37"/>
      <c r="IEB101" s="38"/>
      <c r="IEC101" s="37"/>
      <c r="IED101" s="37"/>
      <c r="IEE101" s="38"/>
      <c r="IEF101" s="38"/>
      <c r="IEG101" s="38"/>
      <c r="IEH101" s="38"/>
      <c r="IEI101" s="38"/>
      <c r="IEJ101" s="38"/>
      <c r="IEK101" s="38"/>
      <c r="IEL101" s="38"/>
      <c r="IEM101" s="38"/>
      <c r="IEN101" s="38"/>
      <c r="IEO101" s="38"/>
      <c r="IEP101" s="38"/>
      <c r="IEQ101" s="37"/>
      <c r="IER101" s="25"/>
      <c r="IES101" s="35"/>
      <c r="IET101" s="35"/>
      <c r="IEU101" s="35"/>
      <c r="IEV101" s="36"/>
      <c r="IEW101" s="36"/>
      <c r="IEX101" s="36"/>
      <c r="IEY101" s="36"/>
      <c r="IEZ101" s="36"/>
      <c r="IFA101" s="36"/>
      <c r="IFB101" s="37"/>
      <c r="IFC101" s="38"/>
      <c r="IFD101" s="38"/>
      <c r="IFE101" s="204"/>
      <c r="IFF101" s="37"/>
      <c r="IFG101" s="38"/>
      <c r="IFH101" s="37"/>
      <c r="IFI101" s="37"/>
      <c r="IFJ101" s="38"/>
      <c r="IFK101" s="38"/>
      <c r="IFL101" s="38"/>
      <c r="IFM101" s="38"/>
      <c r="IFN101" s="38"/>
      <c r="IFO101" s="38"/>
      <c r="IFP101" s="38"/>
      <c r="IFQ101" s="38"/>
      <c r="IFR101" s="38"/>
      <c r="IFS101" s="38"/>
      <c r="IFT101" s="38"/>
      <c r="IFU101" s="38"/>
      <c r="IFV101" s="37"/>
      <c r="IFW101" s="25"/>
      <c r="IFX101" s="35"/>
      <c r="IFY101" s="35"/>
      <c r="IFZ101" s="35"/>
      <c r="IGA101" s="36"/>
      <c r="IGB101" s="36"/>
      <c r="IGC101" s="36"/>
      <c r="IGD101" s="36"/>
      <c r="IGE101" s="36"/>
      <c r="IGF101" s="36"/>
      <c r="IGG101" s="37"/>
      <c r="IGH101" s="38"/>
      <c r="IGI101" s="38"/>
      <c r="IGJ101" s="204"/>
      <c r="IGK101" s="37"/>
      <c r="IGL101" s="38"/>
      <c r="IGM101" s="37"/>
      <c r="IGN101" s="37"/>
      <c r="IGO101" s="38"/>
      <c r="IGP101" s="38"/>
      <c r="IGQ101" s="38"/>
      <c r="IGR101" s="38"/>
      <c r="IGS101" s="38"/>
      <c r="IGT101" s="38"/>
      <c r="IGU101" s="38"/>
      <c r="IGV101" s="38"/>
      <c r="IGW101" s="38"/>
      <c r="IGX101" s="38"/>
      <c r="IGY101" s="38"/>
      <c r="IGZ101" s="38"/>
      <c r="IHA101" s="37"/>
      <c r="IHB101" s="25"/>
      <c r="IHC101" s="35"/>
      <c r="IHD101" s="35"/>
      <c r="IHE101" s="35"/>
      <c r="IHF101" s="36"/>
      <c r="IHG101" s="36"/>
      <c r="IHH101" s="36"/>
      <c r="IHI101" s="36"/>
      <c r="IHJ101" s="36"/>
      <c r="IHK101" s="36"/>
      <c r="IHL101" s="37"/>
      <c r="IHM101" s="38"/>
      <c r="IHN101" s="38"/>
      <c r="IHO101" s="204"/>
      <c r="IHP101" s="37"/>
      <c r="IHQ101" s="38"/>
      <c r="IHR101" s="37"/>
      <c r="IHS101" s="37"/>
      <c r="IHT101" s="38"/>
      <c r="IHU101" s="38"/>
      <c r="IHV101" s="38"/>
      <c r="IHW101" s="38"/>
      <c r="IHX101" s="38"/>
      <c r="IHY101" s="38"/>
      <c r="IHZ101" s="38"/>
      <c r="IIA101" s="38"/>
      <c r="IIB101" s="38"/>
      <c r="IIC101" s="38"/>
      <c r="IID101" s="38"/>
      <c r="IIE101" s="38"/>
      <c r="IIF101" s="37"/>
      <c r="IIG101" s="25"/>
      <c r="IIH101" s="35"/>
      <c r="III101" s="35"/>
      <c r="IIJ101" s="35"/>
      <c r="IIK101" s="36"/>
      <c r="IIL101" s="36"/>
      <c r="IIM101" s="36"/>
      <c r="IIN101" s="36"/>
      <c r="IIO101" s="36"/>
      <c r="IIP101" s="36"/>
      <c r="IIQ101" s="37"/>
      <c r="IIR101" s="38"/>
      <c r="IIS101" s="38"/>
      <c r="IIT101" s="204"/>
      <c r="IIU101" s="37"/>
      <c r="IIV101" s="38"/>
      <c r="IIW101" s="37"/>
      <c r="IIX101" s="37"/>
      <c r="IIY101" s="38"/>
      <c r="IIZ101" s="38"/>
      <c r="IJA101" s="38"/>
      <c r="IJB101" s="38"/>
      <c r="IJC101" s="38"/>
      <c r="IJD101" s="38"/>
      <c r="IJE101" s="38"/>
      <c r="IJF101" s="38"/>
      <c r="IJG101" s="38"/>
      <c r="IJH101" s="38"/>
      <c r="IJI101" s="38"/>
      <c r="IJJ101" s="38"/>
      <c r="IJK101" s="37"/>
      <c r="IJL101" s="25"/>
      <c r="IJM101" s="35"/>
      <c r="IJN101" s="35"/>
      <c r="IJO101" s="35"/>
      <c r="IJP101" s="36"/>
      <c r="IJQ101" s="36"/>
      <c r="IJR101" s="36"/>
      <c r="IJS101" s="36"/>
      <c r="IJT101" s="36"/>
      <c r="IJU101" s="36"/>
      <c r="IJV101" s="37"/>
      <c r="IJW101" s="38"/>
      <c r="IJX101" s="38"/>
      <c r="IJY101" s="204"/>
      <c r="IJZ101" s="37"/>
      <c r="IKA101" s="38"/>
      <c r="IKB101" s="37"/>
      <c r="IKC101" s="37"/>
      <c r="IKD101" s="38"/>
      <c r="IKE101" s="38"/>
      <c r="IKF101" s="38"/>
      <c r="IKG101" s="38"/>
      <c r="IKH101" s="38"/>
      <c r="IKI101" s="38"/>
      <c r="IKJ101" s="38"/>
      <c r="IKK101" s="38"/>
      <c r="IKL101" s="38"/>
      <c r="IKM101" s="38"/>
      <c r="IKN101" s="38"/>
      <c r="IKO101" s="38"/>
      <c r="IKP101" s="37"/>
      <c r="IKQ101" s="25"/>
      <c r="IKR101" s="35"/>
      <c r="IKS101" s="35"/>
      <c r="IKT101" s="35"/>
      <c r="IKU101" s="36"/>
      <c r="IKV101" s="36"/>
      <c r="IKW101" s="36"/>
      <c r="IKX101" s="36"/>
      <c r="IKY101" s="36"/>
      <c r="IKZ101" s="36"/>
      <c r="ILA101" s="37"/>
      <c r="ILB101" s="38"/>
      <c r="ILC101" s="38"/>
      <c r="ILD101" s="204"/>
      <c r="ILE101" s="37"/>
      <c r="ILF101" s="38"/>
      <c r="ILG101" s="37"/>
      <c r="ILH101" s="37"/>
      <c r="ILI101" s="38"/>
      <c r="ILJ101" s="38"/>
      <c r="ILK101" s="38"/>
      <c r="ILL101" s="38"/>
      <c r="ILM101" s="38"/>
      <c r="ILN101" s="38"/>
      <c r="ILO101" s="38"/>
      <c r="ILP101" s="38"/>
      <c r="ILQ101" s="38"/>
      <c r="ILR101" s="38"/>
      <c r="ILS101" s="38"/>
      <c r="ILT101" s="38"/>
      <c r="ILU101" s="37"/>
      <c r="ILV101" s="25"/>
      <c r="ILW101" s="35"/>
      <c r="ILX101" s="35"/>
      <c r="ILY101" s="35"/>
      <c r="ILZ101" s="36"/>
      <c r="IMA101" s="36"/>
      <c r="IMB101" s="36"/>
      <c r="IMC101" s="36"/>
      <c r="IMD101" s="36"/>
      <c r="IME101" s="36"/>
      <c r="IMF101" s="37"/>
      <c r="IMG101" s="38"/>
      <c r="IMH101" s="38"/>
      <c r="IMI101" s="204"/>
      <c r="IMJ101" s="37"/>
      <c r="IMK101" s="38"/>
      <c r="IML101" s="37"/>
      <c r="IMM101" s="37"/>
      <c r="IMN101" s="38"/>
      <c r="IMO101" s="38"/>
      <c r="IMP101" s="38"/>
      <c r="IMQ101" s="38"/>
      <c r="IMR101" s="38"/>
      <c r="IMS101" s="38"/>
      <c r="IMT101" s="38"/>
      <c r="IMU101" s="38"/>
      <c r="IMV101" s="38"/>
      <c r="IMW101" s="38"/>
      <c r="IMX101" s="38"/>
      <c r="IMY101" s="38"/>
      <c r="IMZ101" s="37"/>
      <c r="INA101" s="25"/>
      <c r="INB101" s="35"/>
      <c r="INC101" s="35"/>
      <c r="IND101" s="35"/>
      <c r="INE101" s="36"/>
      <c r="INF101" s="36"/>
      <c r="ING101" s="36"/>
      <c r="INH101" s="36"/>
      <c r="INI101" s="36"/>
      <c r="INJ101" s="36"/>
      <c r="INK101" s="37"/>
      <c r="INL101" s="38"/>
      <c r="INM101" s="38"/>
      <c r="INN101" s="204"/>
      <c r="INO101" s="37"/>
      <c r="INP101" s="38"/>
      <c r="INQ101" s="37"/>
      <c r="INR101" s="37"/>
      <c r="INS101" s="38"/>
      <c r="INT101" s="38"/>
      <c r="INU101" s="38"/>
      <c r="INV101" s="38"/>
      <c r="INW101" s="38"/>
      <c r="INX101" s="38"/>
      <c r="INY101" s="38"/>
      <c r="INZ101" s="38"/>
      <c r="IOA101" s="38"/>
      <c r="IOB101" s="38"/>
      <c r="IOC101" s="38"/>
      <c r="IOD101" s="38"/>
      <c r="IOE101" s="37"/>
      <c r="IOF101" s="25"/>
      <c r="IOG101" s="35"/>
      <c r="IOH101" s="35"/>
      <c r="IOI101" s="35"/>
      <c r="IOJ101" s="36"/>
      <c r="IOK101" s="36"/>
      <c r="IOL101" s="36"/>
      <c r="IOM101" s="36"/>
      <c r="ION101" s="36"/>
      <c r="IOO101" s="36"/>
      <c r="IOP101" s="37"/>
      <c r="IOQ101" s="38"/>
      <c r="IOR101" s="38"/>
      <c r="IOS101" s="204"/>
      <c r="IOT101" s="37"/>
      <c r="IOU101" s="38"/>
      <c r="IOV101" s="37"/>
      <c r="IOW101" s="37"/>
      <c r="IOX101" s="38"/>
      <c r="IOY101" s="38"/>
      <c r="IOZ101" s="38"/>
      <c r="IPA101" s="38"/>
      <c r="IPB101" s="38"/>
      <c r="IPC101" s="38"/>
      <c r="IPD101" s="38"/>
      <c r="IPE101" s="38"/>
      <c r="IPF101" s="38"/>
      <c r="IPG101" s="38"/>
      <c r="IPH101" s="38"/>
      <c r="IPI101" s="38"/>
      <c r="IPJ101" s="37"/>
      <c r="IPK101" s="25"/>
      <c r="IPL101" s="35"/>
      <c r="IPM101" s="35"/>
      <c r="IPN101" s="35"/>
      <c r="IPO101" s="36"/>
      <c r="IPP101" s="36"/>
      <c r="IPQ101" s="36"/>
      <c r="IPR101" s="36"/>
      <c r="IPS101" s="36"/>
      <c r="IPT101" s="36"/>
      <c r="IPU101" s="37"/>
      <c r="IPV101" s="38"/>
      <c r="IPW101" s="38"/>
      <c r="IPX101" s="204"/>
      <c r="IPY101" s="37"/>
      <c r="IPZ101" s="38"/>
      <c r="IQA101" s="37"/>
      <c r="IQB101" s="37"/>
      <c r="IQC101" s="38"/>
      <c r="IQD101" s="38"/>
      <c r="IQE101" s="38"/>
      <c r="IQF101" s="38"/>
      <c r="IQG101" s="38"/>
      <c r="IQH101" s="38"/>
      <c r="IQI101" s="38"/>
      <c r="IQJ101" s="38"/>
      <c r="IQK101" s="38"/>
      <c r="IQL101" s="38"/>
      <c r="IQM101" s="38"/>
      <c r="IQN101" s="38"/>
      <c r="IQO101" s="37"/>
      <c r="IQP101" s="25"/>
      <c r="IQQ101" s="35"/>
      <c r="IQR101" s="35"/>
      <c r="IQS101" s="35"/>
      <c r="IQT101" s="36"/>
      <c r="IQU101" s="36"/>
      <c r="IQV101" s="36"/>
      <c r="IQW101" s="36"/>
      <c r="IQX101" s="36"/>
      <c r="IQY101" s="36"/>
      <c r="IQZ101" s="37"/>
      <c r="IRA101" s="38"/>
      <c r="IRB101" s="38"/>
      <c r="IRC101" s="204"/>
      <c r="IRD101" s="37"/>
      <c r="IRE101" s="38"/>
      <c r="IRF101" s="37"/>
      <c r="IRG101" s="37"/>
      <c r="IRH101" s="38"/>
      <c r="IRI101" s="38"/>
      <c r="IRJ101" s="38"/>
      <c r="IRK101" s="38"/>
      <c r="IRL101" s="38"/>
      <c r="IRM101" s="38"/>
      <c r="IRN101" s="38"/>
      <c r="IRO101" s="38"/>
      <c r="IRP101" s="38"/>
      <c r="IRQ101" s="38"/>
      <c r="IRR101" s="38"/>
      <c r="IRS101" s="38"/>
      <c r="IRT101" s="37"/>
      <c r="IRU101" s="25"/>
      <c r="IRV101" s="35"/>
      <c r="IRW101" s="35"/>
      <c r="IRX101" s="35"/>
      <c r="IRY101" s="36"/>
      <c r="IRZ101" s="36"/>
      <c r="ISA101" s="36"/>
      <c r="ISB101" s="36"/>
      <c r="ISC101" s="36"/>
      <c r="ISD101" s="36"/>
      <c r="ISE101" s="37"/>
      <c r="ISF101" s="38"/>
      <c r="ISG101" s="38"/>
      <c r="ISH101" s="204"/>
      <c r="ISI101" s="37"/>
      <c r="ISJ101" s="38"/>
      <c r="ISK101" s="37"/>
      <c r="ISL101" s="37"/>
      <c r="ISM101" s="38"/>
      <c r="ISN101" s="38"/>
      <c r="ISO101" s="38"/>
      <c r="ISP101" s="38"/>
      <c r="ISQ101" s="38"/>
      <c r="ISR101" s="38"/>
      <c r="ISS101" s="38"/>
      <c r="IST101" s="38"/>
      <c r="ISU101" s="38"/>
      <c r="ISV101" s="38"/>
      <c r="ISW101" s="38"/>
      <c r="ISX101" s="38"/>
      <c r="ISY101" s="37"/>
      <c r="ISZ101" s="25"/>
      <c r="ITA101" s="35"/>
      <c r="ITB101" s="35"/>
      <c r="ITC101" s="35"/>
      <c r="ITD101" s="36"/>
      <c r="ITE101" s="36"/>
      <c r="ITF101" s="36"/>
      <c r="ITG101" s="36"/>
      <c r="ITH101" s="36"/>
      <c r="ITI101" s="36"/>
      <c r="ITJ101" s="37"/>
      <c r="ITK101" s="38"/>
      <c r="ITL101" s="38"/>
      <c r="ITM101" s="204"/>
      <c r="ITN101" s="37"/>
      <c r="ITO101" s="38"/>
      <c r="ITP101" s="37"/>
      <c r="ITQ101" s="37"/>
      <c r="ITR101" s="38"/>
      <c r="ITS101" s="38"/>
      <c r="ITT101" s="38"/>
      <c r="ITU101" s="38"/>
      <c r="ITV101" s="38"/>
      <c r="ITW101" s="38"/>
      <c r="ITX101" s="38"/>
      <c r="ITY101" s="38"/>
      <c r="ITZ101" s="38"/>
      <c r="IUA101" s="38"/>
      <c r="IUB101" s="38"/>
      <c r="IUC101" s="38"/>
      <c r="IUD101" s="37"/>
      <c r="IUE101" s="25"/>
      <c r="IUF101" s="35"/>
      <c r="IUG101" s="35"/>
      <c r="IUH101" s="35"/>
      <c r="IUI101" s="36"/>
      <c r="IUJ101" s="36"/>
      <c r="IUK101" s="36"/>
      <c r="IUL101" s="36"/>
      <c r="IUM101" s="36"/>
      <c r="IUN101" s="36"/>
      <c r="IUO101" s="37"/>
      <c r="IUP101" s="38"/>
      <c r="IUQ101" s="38"/>
      <c r="IUR101" s="204"/>
      <c r="IUS101" s="37"/>
      <c r="IUT101" s="38"/>
      <c r="IUU101" s="37"/>
      <c r="IUV101" s="37"/>
      <c r="IUW101" s="38"/>
      <c r="IUX101" s="38"/>
      <c r="IUY101" s="38"/>
      <c r="IUZ101" s="38"/>
      <c r="IVA101" s="38"/>
      <c r="IVB101" s="38"/>
      <c r="IVC101" s="38"/>
      <c r="IVD101" s="38"/>
      <c r="IVE101" s="38"/>
      <c r="IVF101" s="38"/>
      <c r="IVG101" s="38"/>
      <c r="IVH101" s="38"/>
      <c r="IVI101" s="37"/>
      <c r="IVJ101" s="25"/>
      <c r="IVK101" s="35"/>
      <c r="IVL101" s="35"/>
      <c r="IVM101" s="35"/>
      <c r="IVN101" s="36"/>
      <c r="IVO101" s="36"/>
      <c r="IVP101" s="36"/>
      <c r="IVQ101" s="36"/>
      <c r="IVR101" s="36"/>
      <c r="IVS101" s="36"/>
      <c r="IVT101" s="37"/>
      <c r="IVU101" s="38"/>
      <c r="IVV101" s="38"/>
      <c r="IVW101" s="204"/>
      <c r="IVX101" s="37"/>
      <c r="IVY101" s="38"/>
      <c r="IVZ101" s="37"/>
      <c r="IWA101" s="37"/>
      <c r="IWB101" s="38"/>
      <c r="IWC101" s="38"/>
      <c r="IWD101" s="38"/>
      <c r="IWE101" s="38"/>
      <c r="IWF101" s="38"/>
      <c r="IWG101" s="38"/>
      <c r="IWH101" s="38"/>
      <c r="IWI101" s="38"/>
      <c r="IWJ101" s="38"/>
      <c r="IWK101" s="38"/>
      <c r="IWL101" s="38"/>
      <c r="IWM101" s="38"/>
      <c r="IWN101" s="37"/>
      <c r="IWO101" s="25"/>
      <c r="IWP101" s="35"/>
      <c r="IWQ101" s="35"/>
      <c r="IWR101" s="35"/>
      <c r="IWS101" s="36"/>
      <c r="IWT101" s="36"/>
      <c r="IWU101" s="36"/>
      <c r="IWV101" s="36"/>
      <c r="IWW101" s="36"/>
      <c r="IWX101" s="36"/>
      <c r="IWY101" s="37"/>
      <c r="IWZ101" s="38"/>
      <c r="IXA101" s="38"/>
      <c r="IXB101" s="204"/>
      <c r="IXC101" s="37"/>
      <c r="IXD101" s="38"/>
      <c r="IXE101" s="37"/>
      <c r="IXF101" s="37"/>
      <c r="IXG101" s="38"/>
      <c r="IXH101" s="38"/>
      <c r="IXI101" s="38"/>
      <c r="IXJ101" s="38"/>
      <c r="IXK101" s="38"/>
      <c r="IXL101" s="38"/>
      <c r="IXM101" s="38"/>
      <c r="IXN101" s="38"/>
      <c r="IXO101" s="38"/>
      <c r="IXP101" s="38"/>
      <c r="IXQ101" s="38"/>
      <c r="IXR101" s="38"/>
      <c r="IXS101" s="37"/>
      <c r="IXT101" s="25"/>
      <c r="IXU101" s="35"/>
      <c r="IXV101" s="35"/>
      <c r="IXW101" s="35"/>
      <c r="IXX101" s="36"/>
      <c r="IXY101" s="36"/>
      <c r="IXZ101" s="36"/>
      <c r="IYA101" s="36"/>
      <c r="IYB101" s="36"/>
      <c r="IYC101" s="36"/>
      <c r="IYD101" s="37"/>
      <c r="IYE101" s="38"/>
      <c r="IYF101" s="38"/>
      <c r="IYG101" s="204"/>
      <c r="IYH101" s="37"/>
      <c r="IYI101" s="38"/>
      <c r="IYJ101" s="37"/>
      <c r="IYK101" s="37"/>
      <c r="IYL101" s="38"/>
      <c r="IYM101" s="38"/>
      <c r="IYN101" s="38"/>
      <c r="IYO101" s="38"/>
      <c r="IYP101" s="38"/>
      <c r="IYQ101" s="38"/>
      <c r="IYR101" s="38"/>
      <c r="IYS101" s="38"/>
      <c r="IYT101" s="38"/>
      <c r="IYU101" s="38"/>
      <c r="IYV101" s="38"/>
      <c r="IYW101" s="38"/>
      <c r="IYX101" s="37"/>
      <c r="IYY101" s="25"/>
      <c r="IYZ101" s="35"/>
      <c r="IZA101" s="35"/>
      <c r="IZB101" s="35"/>
      <c r="IZC101" s="36"/>
      <c r="IZD101" s="36"/>
      <c r="IZE101" s="36"/>
      <c r="IZF101" s="36"/>
      <c r="IZG101" s="36"/>
      <c r="IZH101" s="36"/>
      <c r="IZI101" s="37"/>
      <c r="IZJ101" s="38"/>
      <c r="IZK101" s="38"/>
      <c r="IZL101" s="204"/>
      <c r="IZM101" s="37"/>
      <c r="IZN101" s="38"/>
      <c r="IZO101" s="37"/>
      <c r="IZP101" s="37"/>
      <c r="IZQ101" s="38"/>
      <c r="IZR101" s="38"/>
      <c r="IZS101" s="38"/>
      <c r="IZT101" s="38"/>
      <c r="IZU101" s="38"/>
      <c r="IZV101" s="38"/>
      <c r="IZW101" s="38"/>
      <c r="IZX101" s="38"/>
      <c r="IZY101" s="38"/>
      <c r="IZZ101" s="38"/>
      <c r="JAA101" s="38"/>
      <c r="JAB101" s="38"/>
      <c r="JAC101" s="37"/>
      <c r="JAD101" s="25"/>
      <c r="JAE101" s="35"/>
      <c r="JAF101" s="35"/>
      <c r="JAG101" s="35"/>
      <c r="JAH101" s="36"/>
      <c r="JAI101" s="36"/>
      <c r="JAJ101" s="36"/>
      <c r="JAK101" s="36"/>
      <c r="JAL101" s="36"/>
      <c r="JAM101" s="36"/>
      <c r="JAN101" s="37"/>
      <c r="JAO101" s="38"/>
      <c r="JAP101" s="38"/>
      <c r="JAQ101" s="204"/>
      <c r="JAR101" s="37"/>
      <c r="JAS101" s="38"/>
      <c r="JAT101" s="37"/>
      <c r="JAU101" s="37"/>
      <c r="JAV101" s="38"/>
      <c r="JAW101" s="38"/>
      <c r="JAX101" s="38"/>
      <c r="JAY101" s="38"/>
      <c r="JAZ101" s="38"/>
      <c r="JBA101" s="38"/>
      <c r="JBB101" s="38"/>
      <c r="JBC101" s="38"/>
      <c r="JBD101" s="38"/>
      <c r="JBE101" s="38"/>
      <c r="JBF101" s="38"/>
      <c r="JBG101" s="38"/>
      <c r="JBH101" s="37"/>
      <c r="JBI101" s="25"/>
      <c r="JBJ101" s="35"/>
      <c r="JBK101" s="35"/>
      <c r="JBL101" s="35"/>
      <c r="JBM101" s="36"/>
      <c r="JBN101" s="36"/>
      <c r="JBO101" s="36"/>
      <c r="JBP101" s="36"/>
      <c r="JBQ101" s="36"/>
      <c r="JBR101" s="36"/>
      <c r="JBS101" s="37"/>
      <c r="JBT101" s="38"/>
      <c r="JBU101" s="38"/>
      <c r="JBV101" s="204"/>
      <c r="JBW101" s="37"/>
      <c r="JBX101" s="38"/>
      <c r="JBY101" s="37"/>
      <c r="JBZ101" s="37"/>
      <c r="JCA101" s="38"/>
      <c r="JCB101" s="38"/>
      <c r="JCC101" s="38"/>
      <c r="JCD101" s="38"/>
      <c r="JCE101" s="38"/>
      <c r="JCF101" s="38"/>
      <c r="JCG101" s="38"/>
      <c r="JCH101" s="38"/>
      <c r="JCI101" s="38"/>
      <c r="JCJ101" s="38"/>
      <c r="JCK101" s="38"/>
      <c r="JCL101" s="38"/>
      <c r="JCM101" s="37"/>
      <c r="JCN101" s="25"/>
      <c r="JCO101" s="35"/>
      <c r="JCP101" s="35"/>
      <c r="JCQ101" s="35"/>
      <c r="JCR101" s="36"/>
      <c r="JCS101" s="36"/>
      <c r="JCT101" s="36"/>
      <c r="JCU101" s="36"/>
      <c r="JCV101" s="36"/>
      <c r="JCW101" s="36"/>
      <c r="JCX101" s="37"/>
      <c r="JCY101" s="38"/>
      <c r="JCZ101" s="38"/>
      <c r="JDA101" s="204"/>
      <c r="JDB101" s="37"/>
      <c r="JDC101" s="38"/>
      <c r="JDD101" s="37"/>
      <c r="JDE101" s="37"/>
      <c r="JDF101" s="38"/>
      <c r="JDG101" s="38"/>
      <c r="JDH101" s="38"/>
      <c r="JDI101" s="38"/>
      <c r="JDJ101" s="38"/>
      <c r="JDK101" s="38"/>
      <c r="JDL101" s="38"/>
      <c r="JDM101" s="38"/>
      <c r="JDN101" s="38"/>
      <c r="JDO101" s="38"/>
      <c r="JDP101" s="38"/>
      <c r="JDQ101" s="38"/>
      <c r="JDR101" s="37"/>
      <c r="JDS101" s="25"/>
      <c r="JDT101" s="35"/>
      <c r="JDU101" s="35"/>
      <c r="JDV101" s="35"/>
      <c r="JDW101" s="36"/>
      <c r="JDX101" s="36"/>
      <c r="JDY101" s="36"/>
      <c r="JDZ101" s="36"/>
      <c r="JEA101" s="36"/>
      <c r="JEB101" s="36"/>
      <c r="JEC101" s="37"/>
      <c r="JED101" s="38"/>
      <c r="JEE101" s="38"/>
      <c r="JEF101" s="204"/>
      <c r="JEG101" s="37"/>
      <c r="JEH101" s="38"/>
      <c r="JEI101" s="37"/>
      <c r="JEJ101" s="37"/>
      <c r="JEK101" s="38"/>
      <c r="JEL101" s="38"/>
      <c r="JEM101" s="38"/>
      <c r="JEN101" s="38"/>
      <c r="JEO101" s="38"/>
      <c r="JEP101" s="38"/>
      <c r="JEQ101" s="38"/>
      <c r="JER101" s="38"/>
      <c r="JES101" s="38"/>
      <c r="JET101" s="38"/>
      <c r="JEU101" s="38"/>
      <c r="JEV101" s="38"/>
      <c r="JEW101" s="37"/>
      <c r="JEX101" s="25"/>
      <c r="JEY101" s="35"/>
      <c r="JEZ101" s="35"/>
      <c r="JFA101" s="35"/>
      <c r="JFB101" s="36"/>
      <c r="JFC101" s="36"/>
      <c r="JFD101" s="36"/>
      <c r="JFE101" s="36"/>
      <c r="JFF101" s="36"/>
      <c r="JFG101" s="36"/>
      <c r="JFH101" s="37"/>
      <c r="JFI101" s="38"/>
      <c r="JFJ101" s="38"/>
      <c r="JFK101" s="204"/>
      <c r="JFL101" s="37"/>
      <c r="JFM101" s="38"/>
      <c r="JFN101" s="37"/>
      <c r="JFO101" s="37"/>
      <c r="JFP101" s="38"/>
      <c r="JFQ101" s="38"/>
      <c r="JFR101" s="38"/>
      <c r="JFS101" s="38"/>
      <c r="JFT101" s="38"/>
      <c r="JFU101" s="38"/>
      <c r="JFV101" s="38"/>
      <c r="JFW101" s="38"/>
      <c r="JFX101" s="38"/>
      <c r="JFY101" s="38"/>
      <c r="JFZ101" s="38"/>
      <c r="JGA101" s="38"/>
      <c r="JGB101" s="37"/>
      <c r="JGC101" s="25"/>
      <c r="JGD101" s="35"/>
      <c r="JGE101" s="35"/>
      <c r="JGF101" s="35"/>
      <c r="JGG101" s="36"/>
      <c r="JGH101" s="36"/>
      <c r="JGI101" s="36"/>
      <c r="JGJ101" s="36"/>
      <c r="JGK101" s="36"/>
      <c r="JGL101" s="36"/>
      <c r="JGM101" s="37"/>
      <c r="JGN101" s="38"/>
      <c r="JGO101" s="38"/>
      <c r="JGP101" s="204"/>
      <c r="JGQ101" s="37"/>
      <c r="JGR101" s="38"/>
      <c r="JGS101" s="37"/>
      <c r="JGT101" s="37"/>
      <c r="JGU101" s="38"/>
      <c r="JGV101" s="38"/>
      <c r="JGW101" s="38"/>
      <c r="JGX101" s="38"/>
      <c r="JGY101" s="38"/>
      <c r="JGZ101" s="38"/>
      <c r="JHA101" s="38"/>
      <c r="JHB101" s="38"/>
      <c r="JHC101" s="38"/>
      <c r="JHD101" s="38"/>
      <c r="JHE101" s="38"/>
      <c r="JHF101" s="38"/>
      <c r="JHG101" s="37"/>
      <c r="JHH101" s="25"/>
      <c r="JHI101" s="35"/>
      <c r="JHJ101" s="35"/>
      <c r="JHK101" s="35"/>
      <c r="JHL101" s="36"/>
      <c r="JHM101" s="36"/>
      <c r="JHN101" s="36"/>
      <c r="JHO101" s="36"/>
      <c r="JHP101" s="36"/>
      <c r="JHQ101" s="36"/>
      <c r="JHR101" s="37"/>
      <c r="JHS101" s="38"/>
      <c r="JHT101" s="38"/>
      <c r="JHU101" s="204"/>
      <c r="JHV101" s="37"/>
      <c r="JHW101" s="38"/>
      <c r="JHX101" s="37"/>
      <c r="JHY101" s="37"/>
      <c r="JHZ101" s="38"/>
      <c r="JIA101" s="38"/>
      <c r="JIB101" s="38"/>
      <c r="JIC101" s="38"/>
      <c r="JID101" s="38"/>
      <c r="JIE101" s="38"/>
      <c r="JIF101" s="38"/>
      <c r="JIG101" s="38"/>
      <c r="JIH101" s="38"/>
      <c r="JII101" s="38"/>
      <c r="JIJ101" s="38"/>
      <c r="JIK101" s="38"/>
      <c r="JIL101" s="37"/>
      <c r="JIM101" s="25"/>
      <c r="JIN101" s="35"/>
      <c r="JIO101" s="35"/>
      <c r="JIP101" s="35"/>
      <c r="JIQ101" s="36"/>
      <c r="JIR101" s="36"/>
      <c r="JIS101" s="36"/>
      <c r="JIT101" s="36"/>
      <c r="JIU101" s="36"/>
      <c r="JIV101" s="36"/>
      <c r="JIW101" s="37"/>
      <c r="JIX101" s="38"/>
      <c r="JIY101" s="38"/>
      <c r="JIZ101" s="204"/>
      <c r="JJA101" s="37"/>
      <c r="JJB101" s="38"/>
      <c r="JJC101" s="37"/>
      <c r="JJD101" s="37"/>
      <c r="JJE101" s="38"/>
      <c r="JJF101" s="38"/>
      <c r="JJG101" s="38"/>
      <c r="JJH101" s="38"/>
      <c r="JJI101" s="38"/>
      <c r="JJJ101" s="38"/>
      <c r="JJK101" s="38"/>
      <c r="JJL101" s="38"/>
      <c r="JJM101" s="38"/>
      <c r="JJN101" s="38"/>
      <c r="JJO101" s="38"/>
      <c r="JJP101" s="38"/>
      <c r="JJQ101" s="37"/>
      <c r="JJR101" s="25"/>
      <c r="JJS101" s="35"/>
      <c r="JJT101" s="35"/>
      <c r="JJU101" s="35"/>
      <c r="JJV101" s="36"/>
      <c r="JJW101" s="36"/>
      <c r="JJX101" s="36"/>
      <c r="JJY101" s="36"/>
      <c r="JJZ101" s="36"/>
      <c r="JKA101" s="36"/>
      <c r="JKB101" s="37"/>
      <c r="JKC101" s="38"/>
      <c r="JKD101" s="38"/>
      <c r="JKE101" s="204"/>
      <c r="JKF101" s="37"/>
      <c r="JKG101" s="38"/>
      <c r="JKH101" s="37"/>
      <c r="JKI101" s="37"/>
      <c r="JKJ101" s="38"/>
      <c r="JKK101" s="38"/>
      <c r="JKL101" s="38"/>
      <c r="JKM101" s="38"/>
      <c r="JKN101" s="38"/>
      <c r="JKO101" s="38"/>
      <c r="JKP101" s="38"/>
      <c r="JKQ101" s="38"/>
      <c r="JKR101" s="38"/>
      <c r="JKS101" s="38"/>
      <c r="JKT101" s="38"/>
      <c r="JKU101" s="38"/>
      <c r="JKV101" s="37"/>
      <c r="JKW101" s="25"/>
      <c r="JKX101" s="35"/>
      <c r="JKY101" s="35"/>
      <c r="JKZ101" s="35"/>
      <c r="JLA101" s="36"/>
      <c r="JLB101" s="36"/>
      <c r="JLC101" s="36"/>
      <c r="JLD101" s="36"/>
      <c r="JLE101" s="36"/>
      <c r="JLF101" s="36"/>
      <c r="JLG101" s="37"/>
      <c r="JLH101" s="38"/>
      <c r="JLI101" s="38"/>
      <c r="JLJ101" s="204"/>
      <c r="JLK101" s="37"/>
      <c r="JLL101" s="38"/>
      <c r="JLM101" s="37"/>
      <c r="JLN101" s="37"/>
      <c r="JLO101" s="38"/>
      <c r="JLP101" s="38"/>
      <c r="JLQ101" s="38"/>
      <c r="JLR101" s="38"/>
      <c r="JLS101" s="38"/>
      <c r="JLT101" s="38"/>
      <c r="JLU101" s="38"/>
      <c r="JLV101" s="38"/>
      <c r="JLW101" s="38"/>
      <c r="JLX101" s="38"/>
      <c r="JLY101" s="38"/>
      <c r="JLZ101" s="38"/>
      <c r="JMA101" s="37"/>
      <c r="JMB101" s="25"/>
      <c r="JMC101" s="35"/>
      <c r="JMD101" s="35"/>
      <c r="JME101" s="35"/>
      <c r="JMF101" s="36"/>
      <c r="JMG101" s="36"/>
      <c r="JMH101" s="36"/>
      <c r="JMI101" s="36"/>
      <c r="JMJ101" s="36"/>
      <c r="JMK101" s="36"/>
      <c r="JML101" s="37"/>
      <c r="JMM101" s="38"/>
      <c r="JMN101" s="38"/>
      <c r="JMO101" s="204"/>
      <c r="JMP101" s="37"/>
      <c r="JMQ101" s="38"/>
      <c r="JMR101" s="37"/>
      <c r="JMS101" s="37"/>
      <c r="JMT101" s="38"/>
      <c r="JMU101" s="38"/>
      <c r="JMV101" s="38"/>
      <c r="JMW101" s="38"/>
      <c r="JMX101" s="38"/>
      <c r="JMY101" s="38"/>
      <c r="JMZ101" s="38"/>
      <c r="JNA101" s="38"/>
      <c r="JNB101" s="38"/>
      <c r="JNC101" s="38"/>
      <c r="JND101" s="38"/>
      <c r="JNE101" s="38"/>
      <c r="JNF101" s="37"/>
      <c r="JNG101" s="25"/>
      <c r="JNH101" s="35"/>
      <c r="JNI101" s="35"/>
      <c r="JNJ101" s="35"/>
      <c r="JNK101" s="36"/>
      <c r="JNL101" s="36"/>
      <c r="JNM101" s="36"/>
      <c r="JNN101" s="36"/>
      <c r="JNO101" s="36"/>
      <c r="JNP101" s="36"/>
      <c r="JNQ101" s="37"/>
      <c r="JNR101" s="38"/>
      <c r="JNS101" s="38"/>
      <c r="JNT101" s="204"/>
      <c r="JNU101" s="37"/>
      <c r="JNV101" s="38"/>
      <c r="JNW101" s="37"/>
      <c r="JNX101" s="37"/>
      <c r="JNY101" s="38"/>
      <c r="JNZ101" s="38"/>
      <c r="JOA101" s="38"/>
      <c r="JOB101" s="38"/>
      <c r="JOC101" s="38"/>
      <c r="JOD101" s="38"/>
      <c r="JOE101" s="38"/>
      <c r="JOF101" s="38"/>
      <c r="JOG101" s="38"/>
      <c r="JOH101" s="38"/>
      <c r="JOI101" s="38"/>
      <c r="JOJ101" s="38"/>
      <c r="JOK101" s="37"/>
      <c r="JOL101" s="25"/>
      <c r="JOM101" s="35"/>
      <c r="JON101" s="35"/>
      <c r="JOO101" s="35"/>
      <c r="JOP101" s="36"/>
      <c r="JOQ101" s="36"/>
      <c r="JOR101" s="36"/>
      <c r="JOS101" s="36"/>
      <c r="JOT101" s="36"/>
      <c r="JOU101" s="36"/>
      <c r="JOV101" s="37"/>
      <c r="JOW101" s="38"/>
      <c r="JOX101" s="38"/>
      <c r="JOY101" s="204"/>
      <c r="JOZ101" s="37"/>
      <c r="JPA101" s="38"/>
      <c r="JPB101" s="37"/>
      <c r="JPC101" s="37"/>
      <c r="JPD101" s="38"/>
      <c r="JPE101" s="38"/>
      <c r="JPF101" s="38"/>
      <c r="JPG101" s="38"/>
      <c r="JPH101" s="38"/>
      <c r="JPI101" s="38"/>
      <c r="JPJ101" s="38"/>
      <c r="JPK101" s="38"/>
      <c r="JPL101" s="38"/>
      <c r="JPM101" s="38"/>
      <c r="JPN101" s="38"/>
      <c r="JPO101" s="38"/>
      <c r="JPP101" s="37"/>
      <c r="JPQ101" s="25"/>
      <c r="JPR101" s="35"/>
      <c r="JPS101" s="35"/>
      <c r="JPT101" s="35"/>
      <c r="JPU101" s="36"/>
      <c r="JPV101" s="36"/>
      <c r="JPW101" s="36"/>
      <c r="JPX101" s="36"/>
      <c r="JPY101" s="36"/>
      <c r="JPZ101" s="36"/>
      <c r="JQA101" s="37"/>
      <c r="JQB101" s="38"/>
      <c r="JQC101" s="38"/>
      <c r="JQD101" s="204"/>
      <c r="JQE101" s="37"/>
      <c r="JQF101" s="38"/>
      <c r="JQG101" s="37"/>
      <c r="JQH101" s="37"/>
      <c r="JQI101" s="38"/>
      <c r="JQJ101" s="38"/>
      <c r="JQK101" s="38"/>
      <c r="JQL101" s="38"/>
      <c r="JQM101" s="38"/>
      <c r="JQN101" s="38"/>
      <c r="JQO101" s="38"/>
      <c r="JQP101" s="38"/>
      <c r="JQQ101" s="38"/>
      <c r="JQR101" s="38"/>
      <c r="JQS101" s="38"/>
      <c r="JQT101" s="38"/>
      <c r="JQU101" s="37"/>
      <c r="JQV101" s="25"/>
      <c r="JQW101" s="35"/>
      <c r="JQX101" s="35"/>
      <c r="JQY101" s="35"/>
      <c r="JQZ101" s="36"/>
      <c r="JRA101" s="36"/>
      <c r="JRB101" s="36"/>
      <c r="JRC101" s="36"/>
      <c r="JRD101" s="36"/>
      <c r="JRE101" s="36"/>
      <c r="JRF101" s="37"/>
      <c r="JRG101" s="38"/>
      <c r="JRH101" s="38"/>
      <c r="JRI101" s="204"/>
      <c r="JRJ101" s="37"/>
      <c r="JRK101" s="38"/>
      <c r="JRL101" s="37"/>
      <c r="JRM101" s="37"/>
      <c r="JRN101" s="38"/>
      <c r="JRO101" s="38"/>
      <c r="JRP101" s="38"/>
      <c r="JRQ101" s="38"/>
      <c r="JRR101" s="38"/>
      <c r="JRS101" s="38"/>
      <c r="JRT101" s="38"/>
      <c r="JRU101" s="38"/>
      <c r="JRV101" s="38"/>
      <c r="JRW101" s="38"/>
      <c r="JRX101" s="38"/>
      <c r="JRY101" s="38"/>
      <c r="JRZ101" s="37"/>
      <c r="JSA101" s="25"/>
      <c r="JSB101" s="35"/>
      <c r="JSC101" s="35"/>
      <c r="JSD101" s="35"/>
      <c r="JSE101" s="36"/>
      <c r="JSF101" s="36"/>
      <c r="JSG101" s="36"/>
      <c r="JSH101" s="36"/>
      <c r="JSI101" s="36"/>
      <c r="JSJ101" s="36"/>
      <c r="JSK101" s="37"/>
      <c r="JSL101" s="38"/>
      <c r="JSM101" s="38"/>
      <c r="JSN101" s="204"/>
      <c r="JSO101" s="37"/>
      <c r="JSP101" s="38"/>
      <c r="JSQ101" s="37"/>
      <c r="JSR101" s="37"/>
      <c r="JSS101" s="38"/>
      <c r="JST101" s="38"/>
      <c r="JSU101" s="38"/>
      <c r="JSV101" s="38"/>
      <c r="JSW101" s="38"/>
      <c r="JSX101" s="38"/>
      <c r="JSY101" s="38"/>
      <c r="JSZ101" s="38"/>
      <c r="JTA101" s="38"/>
      <c r="JTB101" s="38"/>
      <c r="JTC101" s="38"/>
      <c r="JTD101" s="38"/>
      <c r="JTE101" s="37"/>
      <c r="JTF101" s="25"/>
      <c r="JTG101" s="35"/>
      <c r="JTH101" s="35"/>
      <c r="JTI101" s="35"/>
      <c r="JTJ101" s="36"/>
      <c r="JTK101" s="36"/>
      <c r="JTL101" s="36"/>
      <c r="JTM101" s="36"/>
      <c r="JTN101" s="36"/>
      <c r="JTO101" s="36"/>
      <c r="JTP101" s="37"/>
      <c r="JTQ101" s="38"/>
      <c r="JTR101" s="38"/>
      <c r="JTS101" s="204"/>
      <c r="JTT101" s="37"/>
      <c r="JTU101" s="38"/>
      <c r="JTV101" s="37"/>
      <c r="JTW101" s="37"/>
      <c r="JTX101" s="38"/>
      <c r="JTY101" s="38"/>
      <c r="JTZ101" s="38"/>
      <c r="JUA101" s="38"/>
      <c r="JUB101" s="38"/>
      <c r="JUC101" s="38"/>
      <c r="JUD101" s="38"/>
      <c r="JUE101" s="38"/>
      <c r="JUF101" s="38"/>
      <c r="JUG101" s="38"/>
      <c r="JUH101" s="38"/>
      <c r="JUI101" s="38"/>
      <c r="JUJ101" s="37"/>
      <c r="JUK101" s="25"/>
      <c r="JUL101" s="35"/>
      <c r="JUM101" s="35"/>
      <c r="JUN101" s="35"/>
      <c r="JUO101" s="36"/>
      <c r="JUP101" s="36"/>
      <c r="JUQ101" s="36"/>
      <c r="JUR101" s="36"/>
      <c r="JUS101" s="36"/>
      <c r="JUT101" s="36"/>
      <c r="JUU101" s="37"/>
      <c r="JUV101" s="38"/>
      <c r="JUW101" s="38"/>
      <c r="JUX101" s="204"/>
      <c r="JUY101" s="37"/>
      <c r="JUZ101" s="38"/>
      <c r="JVA101" s="37"/>
      <c r="JVB101" s="37"/>
      <c r="JVC101" s="38"/>
      <c r="JVD101" s="38"/>
      <c r="JVE101" s="38"/>
      <c r="JVF101" s="38"/>
      <c r="JVG101" s="38"/>
      <c r="JVH101" s="38"/>
      <c r="JVI101" s="38"/>
      <c r="JVJ101" s="38"/>
      <c r="JVK101" s="38"/>
      <c r="JVL101" s="38"/>
      <c r="JVM101" s="38"/>
      <c r="JVN101" s="38"/>
      <c r="JVO101" s="37"/>
      <c r="JVP101" s="25"/>
      <c r="JVQ101" s="35"/>
      <c r="JVR101" s="35"/>
      <c r="JVS101" s="35"/>
      <c r="JVT101" s="36"/>
      <c r="JVU101" s="36"/>
      <c r="JVV101" s="36"/>
      <c r="JVW101" s="36"/>
      <c r="JVX101" s="36"/>
      <c r="JVY101" s="36"/>
      <c r="JVZ101" s="37"/>
      <c r="JWA101" s="38"/>
      <c r="JWB101" s="38"/>
      <c r="JWC101" s="204"/>
      <c r="JWD101" s="37"/>
      <c r="JWE101" s="38"/>
      <c r="JWF101" s="37"/>
      <c r="JWG101" s="37"/>
      <c r="JWH101" s="38"/>
      <c r="JWI101" s="38"/>
      <c r="JWJ101" s="38"/>
      <c r="JWK101" s="38"/>
      <c r="JWL101" s="38"/>
      <c r="JWM101" s="38"/>
      <c r="JWN101" s="38"/>
      <c r="JWO101" s="38"/>
      <c r="JWP101" s="38"/>
      <c r="JWQ101" s="38"/>
      <c r="JWR101" s="38"/>
      <c r="JWS101" s="38"/>
      <c r="JWT101" s="37"/>
      <c r="JWU101" s="25"/>
      <c r="JWV101" s="35"/>
      <c r="JWW101" s="35"/>
      <c r="JWX101" s="35"/>
      <c r="JWY101" s="36"/>
      <c r="JWZ101" s="36"/>
      <c r="JXA101" s="36"/>
      <c r="JXB101" s="36"/>
      <c r="JXC101" s="36"/>
      <c r="JXD101" s="36"/>
      <c r="JXE101" s="37"/>
      <c r="JXF101" s="38"/>
      <c r="JXG101" s="38"/>
      <c r="JXH101" s="204"/>
      <c r="JXI101" s="37"/>
      <c r="JXJ101" s="38"/>
      <c r="JXK101" s="37"/>
      <c r="JXL101" s="37"/>
      <c r="JXM101" s="38"/>
      <c r="JXN101" s="38"/>
      <c r="JXO101" s="38"/>
      <c r="JXP101" s="38"/>
      <c r="JXQ101" s="38"/>
      <c r="JXR101" s="38"/>
      <c r="JXS101" s="38"/>
      <c r="JXT101" s="38"/>
      <c r="JXU101" s="38"/>
      <c r="JXV101" s="38"/>
      <c r="JXW101" s="38"/>
      <c r="JXX101" s="38"/>
      <c r="JXY101" s="37"/>
      <c r="JXZ101" s="25"/>
      <c r="JYA101" s="35"/>
      <c r="JYB101" s="35"/>
      <c r="JYC101" s="35"/>
      <c r="JYD101" s="36"/>
      <c r="JYE101" s="36"/>
      <c r="JYF101" s="36"/>
      <c r="JYG101" s="36"/>
      <c r="JYH101" s="36"/>
      <c r="JYI101" s="36"/>
      <c r="JYJ101" s="37"/>
      <c r="JYK101" s="38"/>
      <c r="JYL101" s="38"/>
      <c r="JYM101" s="204"/>
      <c r="JYN101" s="37"/>
      <c r="JYO101" s="38"/>
      <c r="JYP101" s="37"/>
      <c r="JYQ101" s="37"/>
      <c r="JYR101" s="38"/>
      <c r="JYS101" s="38"/>
      <c r="JYT101" s="38"/>
      <c r="JYU101" s="38"/>
      <c r="JYV101" s="38"/>
      <c r="JYW101" s="38"/>
      <c r="JYX101" s="38"/>
      <c r="JYY101" s="38"/>
      <c r="JYZ101" s="38"/>
      <c r="JZA101" s="38"/>
      <c r="JZB101" s="38"/>
      <c r="JZC101" s="38"/>
      <c r="JZD101" s="37"/>
      <c r="JZE101" s="25"/>
      <c r="JZF101" s="35"/>
      <c r="JZG101" s="35"/>
      <c r="JZH101" s="35"/>
      <c r="JZI101" s="36"/>
      <c r="JZJ101" s="36"/>
      <c r="JZK101" s="36"/>
      <c r="JZL101" s="36"/>
      <c r="JZM101" s="36"/>
      <c r="JZN101" s="36"/>
      <c r="JZO101" s="37"/>
      <c r="JZP101" s="38"/>
      <c r="JZQ101" s="38"/>
      <c r="JZR101" s="204"/>
      <c r="JZS101" s="37"/>
      <c r="JZT101" s="38"/>
      <c r="JZU101" s="37"/>
      <c r="JZV101" s="37"/>
      <c r="JZW101" s="38"/>
      <c r="JZX101" s="38"/>
      <c r="JZY101" s="38"/>
      <c r="JZZ101" s="38"/>
      <c r="KAA101" s="38"/>
      <c r="KAB101" s="38"/>
      <c r="KAC101" s="38"/>
      <c r="KAD101" s="38"/>
      <c r="KAE101" s="38"/>
      <c r="KAF101" s="38"/>
      <c r="KAG101" s="38"/>
      <c r="KAH101" s="38"/>
      <c r="KAI101" s="37"/>
      <c r="KAJ101" s="25"/>
      <c r="KAK101" s="35"/>
      <c r="KAL101" s="35"/>
      <c r="KAM101" s="35"/>
      <c r="KAN101" s="36"/>
      <c r="KAO101" s="36"/>
      <c r="KAP101" s="36"/>
      <c r="KAQ101" s="36"/>
      <c r="KAR101" s="36"/>
      <c r="KAS101" s="36"/>
      <c r="KAT101" s="37"/>
      <c r="KAU101" s="38"/>
      <c r="KAV101" s="38"/>
      <c r="KAW101" s="204"/>
      <c r="KAX101" s="37"/>
      <c r="KAY101" s="38"/>
      <c r="KAZ101" s="37"/>
      <c r="KBA101" s="37"/>
      <c r="KBB101" s="38"/>
      <c r="KBC101" s="38"/>
      <c r="KBD101" s="38"/>
      <c r="KBE101" s="38"/>
      <c r="KBF101" s="38"/>
      <c r="KBG101" s="38"/>
      <c r="KBH101" s="38"/>
      <c r="KBI101" s="38"/>
      <c r="KBJ101" s="38"/>
      <c r="KBK101" s="38"/>
      <c r="KBL101" s="38"/>
      <c r="KBM101" s="38"/>
      <c r="KBN101" s="37"/>
      <c r="KBO101" s="25"/>
      <c r="KBP101" s="35"/>
      <c r="KBQ101" s="35"/>
      <c r="KBR101" s="35"/>
      <c r="KBS101" s="36"/>
      <c r="KBT101" s="36"/>
      <c r="KBU101" s="36"/>
      <c r="KBV101" s="36"/>
      <c r="KBW101" s="36"/>
      <c r="KBX101" s="36"/>
      <c r="KBY101" s="37"/>
      <c r="KBZ101" s="38"/>
      <c r="KCA101" s="38"/>
      <c r="KCB101" s="204"/>
      <c r="KCC101" s="37"/>
      <c r="KCD101" s="38"/>
      <c r="KCE101" s="37"/>
      <c r="KCF101" s="37"/>
      <c r="KCG101" s="38"/>
      <c r="KCH101" s="38"/>
      <c r="KCI101" s="38"/>
      <c r="KCJ101" s="38"/>
      <c r="KCK101" s="38"/>
      <c r="KCL101" s="38"/>
      <c r="KCM101" s="38"/>
      <c r="KCN101" s="38"/>
      <c r="KCO101" s="38"/>
      <c r="KCP101" s="38"/>
      <c r="KCQ101" s="38"/>
      <c r="KCR101" s="38"/>
      <c r="KCS101" s="37"/>
      <c r="KCT101" s="25"/>
      <c r="KCU101" s="35"/>
      <c r="KCV101" s="35"/>
      <c r="KCW101" s="35"/>
      <c r="KCX101" s="36"/>
      <c r="KCY101" s="36"/>
      <c r="KCZ101" s="36"/>
      <c r="KDA101" s="36"/>
      <c r="KDB101" s="36"/>
      <c r="KDC101" s="36"/>
      <c r="KDD101" s="37"/>
      <c r="KDE101" s="38"/>
      <c r="KDF101" s="38"/>
      <c r="KDG101" s="204"/>
      <c r="KDH101" s="37"/>
      <c r="KDI101" s="38"/>
      <c r="KDJ101" s="37"/>
      <c r="KDK101" s="37"/>
      <c r="KDL101" s="38"/>
      <c r="KDM101" s="38"/>
      <c r="KDN101" s="38"/>
      <c r="KDO101" s="38"/>
      <c r="KDP101" s="38"/>
      <c r="KDQ101" s="38"/>
      <c r="KDR101" s="38"/>
      <c r="KDS101" s="38"/>
      <c r="KDT101" s="38"/>
      <c r="KDU101" s="38"/>
      <c r="KDV101" s="38"/>
      <c r="KDW101" s="38"/>
      <c r="KDX101" s="37"/>
      <c r="KDY101" s="25"/>
      <c r="KDZ101" s="35"/>
      <c r="KEA101" s="35"/>
      <c r="KEB101" s="35"/>
      <c r="KEC101" s="36"/>
      <c r="KED101" s="36"/>
      <c r="KEE101" s="36"/>
      <c r="KEF101" s="36"/>
      <c r="KEG101" s="36"/>
      <c r="KEH101" s="36"/>
      <c r="KEI101" s="37"/>
      <c r="KEJ101" s="38"/>
      <c r="KEK101" s="38"/>
      <c r="KEL101" s="204"/>
      <c r="KEM101" s="37"/>
      <c r="KEN101" s="38"/>
      <c r="KEO101" s="37"/>
      <c r="KEP101" s="37"/>
      <c r="KEQ101" s="38"/>
      <c r="KER101" s="38"/>
      <c r="KES101" s="38"/>
      <c r="KET101" s="38"/>
      <c r="KEU101" s="38"/>
      <c r="KEV101" s="38"/>
      <c r="KEW101" s="38"/>
      <c r="KEX101" s="38"/>
      <c r="KEY101" s="38"/>
      <c r="KEZ101" s="38"/>
      <c r="KFA101" s="38"/>
      <c r="KFB101" s="38"/>
      <c r="KFC101" s="37"/>
      <c r="KFD101" s="25"/>
      <c r="KFE101" s="35"/>
      <c r="KFF101" s="35"/>
      <c r="KFG101" s="35"/>
      <c r="KFH101" s="36"/>
      <c r="KFI101" s="36"/>
      <c r="KFJ101" s="36"/>
      <c r="KFK101" s="36"/>
      <c r="KFL101" s="36"/>
      <c r="KFM101" s="36"/>
      <c r="KFN101" s="37"/>
      <c r="KFO101" s="38"/>
      <c r="KFP101" s="38"/>
      <c r="KFQ101" s="204"/>
      <c r="KFR101" s="37"/>
      <c r="KFS101" s="38"/>
      <c r="KFT101" s="37"/>
      <c r="KFU101" s="37"/>
      <c r="KFV101" s="38"/>
      <c r="KFW101" s="38"/>
      <c r="KFX101" s="38"/>
      <c r="KFY101" s="38"/>
      <c r="KFZ101" s="38"/>
      <c r="KGA101" s="38"/>
      <c r="KGB101" s="38"/>
      <c r="KGC101" s="38"/>
      <c r="KGD101" s="38"/>
      <c r="KGE101" s="38"/>
      <c r="KGF101" s="38"/>
      <c r="KGG101" s="38"/>
      <c r="KGH101" s="37"/>
      <c r="KGI101" s="25"/>
      <c r="KGJ101" s="35"/>
      <c r="KGK101" s="35"/>
      <c r="KGL101" s="35"/>
      <c r="KGM101" s="36"/>
      <c r="KGN101" s="36"/>
      <c r="KGO101" s="36"/>
      <c r="KGP101" s="36"/>
      <c r="KGQ101" s="36"/>
      <c r="KGR101" s="36"/>
      <c r="KGS101" s="37"/>
      <c r="KGT101" s="38"/>
      <c r="KGU101" s="38"/>
      <c r="KGV101" s="204"/>
      <c r="KGW101" s="37"/>
      <c r="KGX101" s="38"/>
      <c r="KGY101" s="37"/>
      <c r="KGZ101" s="37"/>
      <c r="KHA101" s="38"/>
      <c r="KHB101" s="38"/>
      <c r="KHC101" s="38"/>
      <c r="KHD101" s="38"/>
      <c r="KHE101" s="38"/>
      <c r="KHF101" s="38"/>
      <c r="KHG101" s="38"/>
      <c r="KHH101" s="38"/>
      <c r="KHI101" s="38"/>
      <c r="KHJ101" s="38"/>
      <c r="KHK101" s="38"/>
      <c r="KHL101" s="38"/>
      <c r="KHM101" s="37"/>
      <c r="KHN101" s="25"/>
      <c r="KHO101" s="35"/>
      <c r="KHP101" s="35"/>
      <c r="KHQ101" s="35"/>
      <c r="KHR101" s="36"/>
      <c r="KHS101" s="36"/>
      <c r="KHT101" s="36"/>
      <c r="KHU101" s="36"/>
      <c r="KHV101" s="36"/>
      <c r="KHW101" s="36"/>
      <c r="KHX101" s="37"/>
      <c r="KHY101" s="38"/>
      <c r="KHZ101" s="38"/>
      <c r="KIA101" s="204"/>
      <c r="KIB101" s="37"/>
      <c r="KIC101" s="38"/>
      <c r="KID101" s="37"/>
      <c r="KIE101" s="37"/>
      <c r="KIF101" s="38"/>
      <c r="KIG101" s="38"/>
      <c r="KIH101" s="38"/>
      <c r="KII101" s="38"/>
      <c r="KIJ101" s="38"/>
      <c r="KIK101" s="38"/>
      <c r="KIL101" s="38"/>
      <c r="KIM101" s="38"/>
      <c r="KIN101" s="38"/>
      <c r="KIO101" s="38"/>
      <c r="KIP101" s="38"/>
      <c r="KIQ101" s="38"/>
      <c r="KIR101" s="37"/>
      <c r="KIS101" s="25"/>
      <c r="KIT101" s="35"/>
      <c r="KIU101" s="35"/>
      <c r="KIV101" s="35"/>
      <c r="KIW101" s="36"/>
      <c r="KIX101" s="36"/>
      <c r="KIY101" s="36"/>
      <c r="KIZ101" s="36"/>
      <c r="KJA101" s="36"/>
      <c r="KJB101" s="36"/>
      <c r="KJC101" s="37"/>
      <c r="KJD101" s="38"/>
      <c r="KJE101" s="38"/>
      <c r="KJF101" s="204"/>
      <c r="KJG101" s="37"/>
      <c r="KJH101" s="38"/>
      <c r="KJI101" s="37"/>
      <c r="KJJ101" s="37"/>
      <c r="KJK101" s="38"/>
      <c r="KJL101" s="38"/>
      <c r="KJM101" s="38"/>
      <c r="KJN101" s="38"/>
      <c r="KJO101" s="38"/>
      <c r="KJP101" s="38"/>
      <c r="KJQ101" s="38"/>
      <c r="KJR101" s="38"/>
      <c r="KJS101" s="38"/>
      <c r="KJT101" s="38"/>
      <c r="KJU101" s="38"/>
      <c r="KJV101" s="38"/>
      <c r="KJW101" s="37"/>
      <c r="KJX101" s="25"/>
      <c r="KJY101" s="35"/>
      <c r="KJZ101" s="35"/>
      <c r="KKA101" s="35"/>
      <c r="KKB101" s="36"/>
      <c r="KKC101" s="36"/>
      <c r="KKD101" s="36"/>
      <c r="KKE101" s="36"/>
      <c r="KKF101" s="36"/>
      <c r="KKG101" s="36"/>
      <c r="KKH101" s="37"/>
      <c r="KKI101" s="38"/>
      <c r="KKJ101" s="38"/>
      <c r="KKK101" s="204"/>
      <c r="KKL101" s="37"/>
      <c r="KKM101" s="38"/>
      <c r="KKN101" s="37"/>
      <c r="KKO101" s="37"/>
      <c r="KKP101" s="38"/>
      <c r="KKQ101" s="38"/>
      <c r="KKR101" s="38"/>
      <c r="KKS101" s="38"/>
      <c r="KKT101" s="38"/>
      <c r="KKU101" s="38"/>
      <c r="KKV101" s="38"/>
      <c r="KKW101" s="38"/>
      <c r="KKX101" s="38"/>
      <c r="KKY101" s="38"/>
      <c r="KKZ101" s="38"/>
      <c r="KLA101" s="38"/>
      <c r="KLB101" s="37"/>
      <c r="KLC101" s="25"/>
      <c r="KLD101" s="35"/>
      <c r="KLE101" s="35"/>
      <c r="KLF101" s="35"/>
      <c r="KLG101" s="36"/>
      <c r="KLH101" s="36"/>
      <c r="KLI101" s="36"/>
      <c r="KLJ101" s="36"/>
      <c r="KLK101" s="36"/>
      <c r="KLL101" s="36"/>
      <c r="KLM101" s="37"/>
      <c r="KLN101" s="38"/>
      <c r="KLO101" s="38"/>
      <c r="KLP101" s="204"/>
      <c r="KLQ101" s="37"/>
      <c r="KLR101" s="38"/>
      <c r="KLS101" s="37"/>
      <c r="KLT101" s="37"/>
      <c r="KLU101" s="38"/>
      <c r="KLV101" s="38"/>
      <c r="KLW101" s="38"/>
      <c r="KLX101" s="38"/>
      <c r="KLY101" s="38"/>
      <c r="KLZ101" s="38"/>
      <c r="KMA101" s="38"/>
      <c r="KMB101" s="38"/>
      <c r="KMC101" s="38"/>
      <c r="KMD101" s="38"/>
      <c r="KME101" s="38"/>
      <c r="KMF101" s="38"/>
      <c r="KMG101" s="37"/>
      <c r="KMH101" s="25"/>
      <c r="KMI101" s="35"/>
      <c r="KMJ101" s="35"/>
      <c r="KMK101" s="35"/>
      <c r="KML101" s="36"/>
      <c r="KMM101" s="36"/>
      <c r="KMN101" s="36"/>
      <c r="KMO101" s="36"/>
      <c r="KMP101" s="36"/>
      <c r="KMQ101" s="36"/>
      <c r="KMR101" s="37"/>
      <c r="KMS101" s="38"/>
      <c r="KMT101" s="38"/>
      <c r="KMU101" s="204"/>
      <c r="KMV101" s="37"/>
      <c r="KMW101" s="38"/>
      <c r="KMX101" s="37"/>
      <c r="KMY101" s="37"/>
      <c r="KMZ101" s="38"/>
      <c r="KNA101" s="38"/>
      <c r="KNB101" s="38"/>
      <c r="KNC101" s="38"/>
      <c r="KND101" s="38"/>
      <c r="KNE101" s="38"/>
      <c r="KNF101" s="38"/>
      <c r="KNG101" s="38"/>
      <c r="KNH101" s="38"/>
      <c r="KNI101" s="38"/>
      <c r="KNJ101" s="38"/>
      <c r="KNK101" s="38"/>
      <c r="KNL101" s="37"/>
      <c r="KNM101" s="25"/>
      <c r="KNN101" s="35"/>
      <c r="KNO101" s="35"/>
      <c r="KNP101" s="35"/>
      <c r="KNQ101" s="36"/>
      <c r="KNR101" s="36"/>
      <c r="KNS101" s="36"/>
      <c r="KNT101" s="36"/>
      <c r="KNU101" s="36"/>
      <c r="KNV101" s="36"/>
      <c r="KNW101" s="37"/>
      <c r="KNX101" s="38"/>
      <c r="KNY101" s="38"/>
      <c r="KNZ101" s="204"/>
      <c r="KOA101" s="37"/>
      <c r="KOB101" s="38"/>
      <c r="KOC101" s="37"/>
      <c r="KOD101" s="37"/>
      <c r="KOE101" s="38"/>
      <c r="KOF101" s="38"/>
      <c r="KOG101" s="38"/>
      <c r="KOH101" s="38"/>
      <c r="KOI101" s="38"/>
      <c r="KOJ101" s="38"/>
      <c r="KOK101" s="38"/>
      <c r="KOL101" s="38"/>
      <c r="KOM101" s="38"/>
      <c r="KON101" s="38"/>
      <c r="KOO101" s="38"/>
      <c r="KOP101" s="38"/>
      <c r="KOQ101" s="37"/>
      <c r="KOR101" s="25"/>
      <c r="KOS101" s="35"/>
      <c r="KOT101" s="35"/>
      <c r="KOU101" s="35"/>
      <c r="KOV101" s="36"/>
      <c r="KOW101" s="36"/>
      <c r="KOX101" s="36"/>
      <c r="KOY101" s="36"/>
      <c r="KOZ101" s="36"/>
      <c r="KPA101" s="36"/>
      <c r="KPB101" s="37"/>
      <c r="KPC101" s="38"/>
      <c r="KPD101" s="38"/>
      <c r="KPE101" s="204"/>
      <c r="KPF101" s="37"/>
      <c r="KPG101" s="38"/>
      <c r="KPH101" s="37"/>
      <c r="KPI101" s="37"/>
      <c r="KPJ101" s="38"/>
      <c r="KPK101" s="38"/>
      <c r="KPL101" s="38"/>
      <c r="KPM101" s="38"/>
      <c r="KPN101" s="38"/>
      <c r="KPO101" s="38"/>
      <c r="KPP101" s="38"/>
      <c r="KPQ101" s="38"/>
      <c r="KPR101" s="38"/>
      <c r="KPS101" s="38"/>
      <c r="KPT101" s="38"/>
      <c r="KPU101" s="38"/>
      <c r="KPV101" s="37"/>
      <c r="KPW101" s="25"/>
      <c r="KPX101" s="35"/>
      <c r="KPY101" s="35"/>
      <c r="KPZ101" s="35"/>
      <c r="KQA101" s="36"/>
      <c r="KQB101" s="36"/>
      <c r="KQC101" s="36"/>
      <c r="KQD101" s="36"/>
      <c r="KQE101" s="36"/>
      <c r="KQF101" s="36"/>
      <c r="KQG101" s="37"/>
      <c r="KQH101" s="38"/>
      <c r="KQI101" s="38"/>
      <c r="KQJ101" s="204"/>
      <c r="KQK101" s="37"/>
      <c r="KQL101" s="38"/>
      <c r="KQM101" s="37"/>
      <c r="KQN101" s="37"/>
      <c r="KQO101" s="38"/>
      <c r="KQP101" s="38"/>
      <c r="KQQ101" s="38"/>
      <c r="KQR101" s="38"/>
      <c r="KQS101" s="38"/>
      <c r="KQT101" s="38"/>
      <c r="KQU101" s="38"/>
      <c r="KQV101" s="38"/>
      <c r="KQW101" s="38"/>
      <c r="KQX101" s="38"/>
      <c r="KQY101" s="38"/>
      <c r="KQZ101" s="38"/>
      <c r="KRA101" s="37"/>
      <c r="KRB101" s="25"/>
      <c r="KRC101" s="35"/>
      <c r="KRD101" s="35"/>
      <c r="KRE101" s="35"/>
      <c r="KRF101" s="36"/>
      <c r="KRG101" s="36"/>
      <c r="KRH101" s="36"/>
      <c r="KRI101" s="36"/>
      <c r="KRJ101" s="36"/>
      <c r="KRK101" s="36"/>
      <c r="KRL101" s="37"/>
      <c r="KRM101" s="38"/>
      <c r="KRN101" s="38"/>
      <c r="KRO101" s="204"/>
      <c r="KRP101" s="37"/>
      <c r="KRQ101" s="38"/>
      <c r="KRR101" s="37"/>
      <c r="KRS101" s="37"/>
      <c r="KRT101" s="38"/>
      <c r="KRU101" s="38"/>
      <c r="KRV101" s="38"/>
      <c r="KRW101" s="38"/>
      <c r="KRX101" s="38"/>
      <c r="KRY101" s="38"/>
      <c r="KRZ101" s="38"/>
      <c r="KSA101" s="38"/>
      <c r="KSB101" s="38"/>
      <c r="KSC101" s="38"/>
      <c r="KSD101" s="38"/>
      <c r="KSE101" s="38"/>
      <c r="KSF101" s="37"/>
      <c r="KSG101" s="25"/>
      <c r="KSH101" s="35"/>
      <c r="KSI101" s="35"/>
      <c r="KSJ101" s="35"/>
      <c r="KSK101" s="36"/>
      <c r="KSL101" s="36"/>
      <c r="KSM101" s="36"/>
      <c r="KSN101" s="36"/>
      <c r="KSO101" s="36"/>
      <c r="KSP101" s="36"/>
      <c r="KSQ101" s="37"/>
      <c r="KSR101" s="38"/>
      <c r="KSS101" s="38"/>
      <c r="KST101" s="204"/>
      <c r="KSU101" s="37"/>
      <c r="KSV101" s="38"/>
      <c r="KSW101" s="37"/>
      <c r="KSX101" s="37"/>
      <c r="KSY101" s="38"/>
      <c r="KSZ101" s="38"/>
      <c r="KTA101" s="38"/>
      <c r="KTB101" s="38"/>
      <c r="KTC101" s="38"/>
      <c r="KTD101" s="38"/>
      <c r="KTE101" s="38"/>
      <c r="KTF101" s="38"/>
      <c r="KTG101" s="38"/>
      <c r="KTH101" s="38"/>
      <c r="KTI101" s="38"/>
      <c r="KTJ101" s="38"/>
      <c r="KTK101" s="37"/>
      <c r="KTL101" s="25"/>
      <c r="KTM101" s="35"/>
      <c r="KTN101" s="35"/>
      <c r="KTO101" s="35"/>
      <c r="KTP101" s="36"/>
      <c r="KTQ101" s="36"/>
      <c r="KTR101" s="36"/>
      <c r="KTS101" s="36"/>
      <c r="KTT101" s="36"/>
      <c r="KTU101" s="36"/>
      <c r="KTV101" s="37"/>
      <c r="KTW101" s="38"/>
      <c r="KTX101" s="38"/>
      <c r="KTY101" s="204"/>
      <c r="KTZ101" s="37"/>
      <c r="KUA101" s="38"/>
      <c r="KUB101" s="37"/>
      <c r="KUC101" s="37"/>
      <c r="KUD101" s="38"/>
      <c r="KUE101" s="38"/>
      <c r="KUF101" s="38"/>
      <c r="KUG101" s="38"/>
      <c r="KUH101" s="38"/>
      <c r="KUI101" s="38"/>
      <c r="KUJ101" s="38"/>
      <c r="KUK101" s="38"/>
      <c r="KUL101" s="38"/>
      <c r="KUM101" s="38"/>
      <c r="KUN101" s="38"/>
      <c r="KUO101" s="38"/>
      <c r="KUP101" s="37"/>
      <c r="KUQ101" s="25"/>
      <c r="KUR101" s="35"/>
      <c r="KUS101" s="35"/>
      <c r="KUT101" s="35"/>
      <c r="KUU101" s="36"/>
      <c r="KUV101" s="36"/>
      <c r="KUW101" s="36"/>
      <c r="KUX101" s="36"/>
      <c r="KUY101" s="36"/>
      <c r="KUZ101" s="36"/>
      <c r="KVA101" s="37"/>
      <c r="KVB101" s="38"/>
      <c r="KVC101" s="38"/>
      <c r="KVD101" s="204"/>
      <c r="KVE101" s="37"/>
      <c r="KVF101" s="38"/>
      <c r="KVG101" s="37"/>
      <c r="KVH101" s="37"/>
      <c r="KVI101" s="38"/>
      <c r="KVJ101" s="38"/>
      <c r="KVK101" s="38"/>
      <c r="KVL101" s="38"/>
      <c r="KVM101" s="38"/>
      <c r="KVN101" s="38"/>
      <c r="KVO101" s="38"/>
      <c r="KVP101" s="38"/>
      <c r="KVQ101" s="38"/>
      <c r="KVR101" s="38"/>
      <c r="KVS101" s="38"/>
      <c r="KVT101" s="38"/>
      <c r="KVU101" s="37"/>
      <c r="KVV101" s="25"/>
      <c r="KVW101" s="35"/>
      <c r="KVX101" s="35"/>
      <c r="KVY101" s="35"/>
      <c r="KVZ101" s="36"/>
      <c r="KWA101" s="36"/>
      <c r="KWB101" s="36"/>
      <c r="KWC101" s="36"/>
      <c r="KWD101" s="36"/>
      <c r="KWE101" s="36"/>
      <c r="KWF101" s="37"/>
      <c r="KWG101" s="38"/>
      <c r="KWH101" s="38"/>
      <c r="KWI101" s="204"/>
      <c r="KWJ101" s="37"/>
      <c r="KWK101" s="38"/>
      <c r="KWL101" s="37"/>
      <c r="KWM101" s="37"/>
      <c r="KWN101" s="38"/>
      <c r="KWO101" s="38"/>
      <c r="KWP101" s="38"/>
      <c r="KWQ101" s="38"/>
      <c r="KWR101" s="38"/>
      <c r="KWS101" s="38"/>
      <c r="KWT101" s="38"/>
      <c r="KWU101" s="38"/>
      <c r="KWV101" s="38"/>
      <c r="KWW101" s="38"/>
      <c r="KWX101" s="38"/>
      <c r="KWY101" s="38"/>
      <c r="KWZ101" s="37"/>
      <c r="KXA101" s="25"/>
      <c r="KXB101" s="35"/>
      <c r="KXC101" s="35"/>
      <c r="KXD101" s="35"/>
      <c r="KXE101" s="36"/>
      <c r="KXF101" s="36"/>
      <c r="KXG101" s="36"/>
      <c r="KXH101" s="36"/>
      <c r="KXI101" s="36"/>
      <c r="KXJ101" s="36"/>
      <c r="KXK101" s="37"/>
      <c r="KXL101" s="38"/>
      <c r="KXM101" s="38"/>
      <c r="KXN101" s="204"/>
      <c r="KXO101" s="37"/>
      <c r="KXP101" s="38"/>
      <c r="KXQ101" s="37"/>
      <c r="KXR101" s="37"/>
      <c r="KXS101" s="38"/>
      <c r="KXT101" s="38"/>
      <c r="KXU101" s="38"/>
      <c r="KXV101" s="38"/>
      <c r="KXW101" s="38"/>
      <c r="KXX101" s="38"/>
      <c r="KXY101" s="38"/>
      <c r="KXZ101" s="38"/>
      <c r="KYA101" s="38"/>
      <c r="KYB101" s="38"/>
      <c r="KYC101" s="38"/>
      <c r="KYD101" s="38"/>
      <c r="KYE101" s="37"/>
      <c r="KYF101" s="25"/>
      <c r="KYG101" s="35"/>
      <c r="KYH101" s="35"/>
      <c r="KYI101" s="35"/>
      <c r="KYJ101" s="36"/>
      <c r="KYK101" s="36"/>
      <c r="KYL101" s="36"/>
      <c r="KYM101" s="36"/>
      <c r="KYN101" s="36"/>
      <c r="KYO101" s="36"/>
      <c r="KYP101" s="37"/>
      <c r="KYQ101" s="38"/>
      <c r="KYR101" s="38"/>
      <c r="KYS101" s="204"/>
      <c r="KYT101" s="37"/>
      <c r="KYU101" s="38"/>
      <c r="KYV101" s="37"/>
      <c r="KYW101" s="37"/>
      <c r="KYX101" s="38"/>
      <c r="KYY101" s="38"/>
      <c r="KYZ101" s="38"/>
      <c r="KZA101" s="38"/>
      <c r="KZB101" s="38"/>
      <c r="KZC101" s="38"/>
      <c r="KZD101" s="38"/>
      <c r="KZE101" s="38"/>
      <c r="KZF101" s="38"/>
      <c r="KZG101" s="38"/>
      <c r="KZH101" s="38"/>
      <c r="KZI101" s="38"/>
      <c r="KZJ101" s="37"/>
      <c r="KZK101" s="25"/>
      <c r="KZL101" s="35"/>
      <c r="KZM101" s="35"/>
      <c r="KZN101" s="35"/>
      <c r="KZO101" s="36"/>
      <c r="KZP101" s="36"/>
      <c r="KZQ101" s="36"/>
      <c r="KZR101" s="36"/>
      <c r="KZS101" s="36"/>
      <c r="KZT101" s="36"/>
      <c r="KZU101" s="37"/>
      <c r="KZV101" s="38"/>
      <c r="KZW101" s="38"/>
      <c r="KZX101" s="204"/>
      <c r="KZY101" s="37"/>
      <c r="KZZ101" s="38"/>
      <c r="LAA101" s="37"/>
      <c r="LAB101" s="37"/>
      <c r="LAC101" s="38"/>
      <c r="LAD101" s="38"/>
      <c r="LAE101" s="38"/>
      <c r="LAF101" s="38"/>
      <c r="LAG101" s="38"/>
      <c r="LAH101" s="38"/>
      <c r="LAI101" s="38"/>
      <c r="LAJ101" s="38"/>
      <c r="LAK101" s="38"/>
      <c r="LAL101" s="38"/>
      <c r="LAM101" s="38"/>
      <c r="LAN101" s="38"/>
      <c r="LAO101" s="37"/>
      <c r="LAP101" s="25"/>
      <c r="LAQ101" s="35"/>
      <c r="LAR101" s="35"/>
      <c r="LAS101" s="35"/>
      <c r="LAT101" s="36"/>
      <c r="LAU101" s="36"/>
      <c r="LAV101" s="36"/>
      <c r="LAW101" s="36"/>
      <c r="LAX101" s="36"/>
      <c r="LAY101" s="36"/>
      <c r="LAZ101" s="37"/>
      <c r="LBA101" s="38"/>
      <c r="LBB101" s="38"/>
      <c r="LBC101" s="204"/>
      <c r="LBD101" s="37"/>
      <c r="LBE101" s="38"/>
      <c r="LBF101" s="37"/>
      <c r="LBG101" s="37"/>
      <c r="LBH101" s="38"/>
      <c r="LBI101" s="38"/>
      <c r="LBJ101" s="38"/>
      <c r="LBK101" s="38"/>
      <c r="LBL101" s="38"/>
      <c r="LBM101" s="38"/>
      <c r="LBN101" s="38"/>
      <c r="LBO101" s="38"/>
      <c r="LBP101" s="38"/>
      <c r="LBQ101" s="38"/>
      <c r="LBR101" s="38"/>
      <c r="LBS101" s="38"/>
      <c r="LBT101" s="37"/>
      <c r="LBU101" s="25"/>
      <c r="LBV101" s="35"/>
      <c r="LBW101" s="35"/>
      <c r="LBX101" s="35"/>
      <c r="LBY101" s="36"/>
      <c r="LBZ101" s="36"/>
      <c r="LCA101" s="36"/>
      <c r="LCB101" s="36"/>
      <c r="LCC101" s="36"/>
      <c r="LCD101" s="36"/>
      <c r="LCE101" s="37"/>
      <c r="LCF101" s="38"/>
      <c r="LCG101" s="38"/>
      <c r="LCH101" s="204"/>
      <c r="LCI101" s="37"/>
      <c r="LCJ101" s="38"/>
      <c r="LCK101" s="37"/>
      <c r="LCL101" s="37"/>
      <c r="LCM101" s="38"/>
      <c r="LCN101" s="38"/>
      <c r="LCO101" s="38"/>
      <c r="LCP101" s="38"/>
      <c r="LCQ101" s="38"/>
      <c r="LCR101" s="38"/>
      <c r="LCS101" s="38"/>
      <c r="LCT101" s="38"/>
      <c r="LCU101" s="38"/>
      <c r="LCV101" s="38"/>
      <c r="LCW101" s="38"/>
      <c r="LCX101" s="38"/>
      <c r="LCY101" s="37"/>
      <c r="LCZ101" s="25"/>
      <c r="LDA101" s="35"/>
      <c r="LDB101" s="35"/>
      <c r="LDC101" s="35"/>
      <c r="LDD101" s="36"/>
      <c r="LDE101" s="36"/>
      <c r="LDF101" s="36"/>
      <c r="LDG101" s="36"/>
      <c r="LDH101" s="36"/>
      <c r="LDI101" s="36"/>
      <c r="LDJ101" s="37"/>
      <c r="LDK101" s="38"/>
      <c r="LDL101" s="38"/>
      <c r="LDM101" s="204"/>
      <c r="LDN101" s="37"/>
      <c r="LDO101" s="38"/>
      <c r="LDP101" s="37"/>
      <c r="LDQ101" s="37"/>
      <c r="LDR101" s="38"/>
      <c r="LDS101" s="38"/>
      <c r="LDT101" s="38"/>
      <c r="LDU101" s="38"/>
      <c r="LDV101" s="38"/>
      <c r="LDW101" s="38"/>
      <c r="LDX101" s="38"/>
      <c r="LDY101" s="38"/>
      <c r="LDZ101" s="38"/>
      <c r="LEA101" s="38"/>
      <c r="LEB101" s="38"/>
      <c r="LEC101" s="38"/>
      <c r="LED101" s="37"/>
      <c r="LEE101" s="25"/>
      <c r="LEF101" s="35"/>
      <c r="LEG101" s="35"/>
      <c r="LEH101" s="35"/>
      <c r="LEI101" s="36"/>
      <c r="LEJ101" s="36"/>
      <c r="LEK101" s="36"/>
      <c r="LEL101" s="36"/>
      <c r="LEM101" s="36"/>
      <c r="LEN101" s="36"/>
      <c r="LEO101" s="37"/>
      <c r="LEP101" s="38"/>
      <c r="LEQ101" s="38"/>
      <c r="LER101" s="204"/>
      <c r="LES101" s="37"/>
      <c r="LET101" s="38"/>
      <c r="LEU101" s="37"/>
      <c r="LEV101" s="37"/>
      <c r="LEW101" s="38"/>
      <c r="LEX101" s="38"/>
      <c r="LEY101" s="38"/>
      <c r="LEZ101" s="38"/>
      <c r="LFA101" s="38"/>
      <c r="LFB101" s="38"/>
      <c r="LFC101" s="38"/>
      <c r="LFD101" s="38"/>
      <c r="LFE101" s="38"/>
      <c r="LFF101" s="38"/>
      <c r="LFG101" s="38"/>
      <c r="LFH101" s="38"/>
      <c r="LFI101" s="37"/>
      <c r="LFJ101" s="25"/>
      <c r="LFK101" s="35"/>
      <c r="LFL101" s="35"/>
      <c r="LFM101" s="35"/>
      <c r="LFN101" s="36"/>
      <c r="LFO101" s="36"/>
      <c r="LFP101" s="36"/>
      <c r="LFQ101" s="36"/>
      <c r="LFR101" s="36"/>
      <c r="LFS101" s="36"/>
      <c r="LFT101" s="37"/>
      <c r="LFU101" s="38"/>
      <c r="LFV101" s="38"/>
      <c r="LFW101" s="204"/>
      <c r="LFX101" s="37"/>
      <c r="LFY101" s="38"/>
      <c r="LFZ101" s="37"/>
      <c r="LGA101" s="37"/>
      <c r="LGB101" s="38"/>
      <c r="LGC101" s="38"/>
      <c r="LGD101" s="38"/>
      <c r="LGE101" s="38"/>
      <c r="LGF101" s="38"/>
      <c r="LGG101" s="38"/>
      <c r="LGH101" s="38"/>
      <c r="LGI101" s="38"/>
      <c r="LGJ101" s="38"/>
      <c r="LGK101" s="38"/>
      <c r="LGL101" s="38"/>
      <c r="LGM101" s="38"/>
      <c r="LGN101" s="37"/>
      <c r="LGO101" s="25"/>
      <c r="LGP101" s="35"/>
      <c r="LGQ101" s="35"/>
      <c r="LGR101" s="35"/>
      <c r="LGS101" s="36"/>
      <c r="LGT101" s="36"/>
      <c r="LGU101" s="36"/>
      <c r="LGV101" s="36"/>
      <c r="LGW101" s="36"/>
      <c r="LGX101" s="36"/>
      <c r="LGY101" s="37"/>
      <c r="LGZ101" s="38"/>
      <c r="LHA101" s="38"/>
      <c r="LHB101" s="204"/>
      <c r="LHC101" s="37"/>
      <c r="LHD101" s="38"/>
      <c r="LHE101" s="37"/>
      <c r="LHF101" s="37"/>
      <c r="LHG101" s="38"/>
      <c r="LHH101" s="38"/>
      <c r="LHI101" s="38"/>
      <c r="LHJ101" s="38"/>
      <c r="LHK101" s="38"/>
      <c r="LHL101" s="38"/>
      <c r="LHM101" s="38"/>
      <c r="LHN101" s="38"/>
      <c r="LHO101" s="38"/>
      <c r="LHP101" s="38"/>
      <c r="LHQ101" s="38"/>
      <c r="LHR101" s="38"/>
      <c r="LHS101" s="37"/>
      <c r="LHT101" s="25"/>
      <c r="LHU101" s="35"/>
      <c r="LHV101" s="35"/>
      <c r="LHW101" s="35"/>
      <c r="LHX101" s="36"/>
      <c r="LHY101" s="36"/>
      <c r="LHZ101" s="36"/>
      <c r="LIA101" s="36"/>
      <c r="LIB101" s="36"/>
      <c r="LIC101" s="36"/>
      <c r="LID101" s="37"/>
      <c r="LIE101" s="38"/>
      <c r="LIF101" s="38"/>
      <c r="LIG101" s="204"/>
      <c r="LIH101" s="37"/>
      <c r="LII101" s="38"/>
      <c r="LIJ101" s="37"/>
      <c r="LIK101" s="37"/>
      <c r="LIL101" s="38"/>
      <c r="LIM101" s="38"/>
      <c r="LIN101" s="38"/>
      <c r="LIO101" s="38"/>
      <c r="LIP101" s="38"/>
      <c r="LIQ101" s="38"/>
      <c r="LIR101" s="38"/>
      <c r="LIS101" s="38"/>
      <c r="LIT101" s="38"/>
      <c r="LIU101" s="38"/>
      <c r="LIV101" s="38"/>
      <c r="LIW101" s="38"/>
      <c r="LIX101" s="37"/>
      <c r="LIY101" s="25"/>
      <c r="LIZ101" s="35"/>
      <c r="LJA101" s="35"/>
      <c r="LJB101" s="35"/>
      <c r="LJC101" s="36"/>
      <c r="LJD101" s="36"/>
      <c r="LJE101" s="36"/>
      <c r="LJF101" s="36"/>
      <c r="LJG101" s="36"/>
      <c r="LJH101" s="36"/>
      <c r="LJI101" s="37"/>
      <c r="LJJ101" s="38"/>
      <c r="LJK101" s="38"/>
      <c r="LJL101" s="204"/>
      <c r="LJM101" s="37"/>
      <c r="LJN101" s="38"/>
      <c r="LJO101" s="37"/>
      <c r="LJP101" s="37"/>
      <c r="LJQ101" s="38"/>
      <c r="LJR101" s="38"/>
      <c r="LJS101" s="38"/>
      <c r="LJT101" s="38"/>
      <c r="LJU101" s="38"/>
      <c r="LJV101" s="38"/>
      <c r="LJW101" s="38"/>
      <c r="LJX101" s="38"/>
      <c r="LJY101" s="38"/>
      <c r="LJZ101" s="38"/>
      <c r="LKA101" s="38"/>
      <c r="LKB101" s="38"/>
      <c r="LKC101" s="37"/>
      <c r="LKD101" s="25"/>
      <c r="LKE101" s="35"/>
      <c r="LKF101" s="35"/>
      <c r="LKG101" s="35"/>
      <c r="LKH101" s="36"/>
      <c r="LKI101" s="36"/>
      <c r="LKJ101" s="36"/>
      <c r="LKK101" s="36"/>
      <c r="LKL101" s="36"/>
      <c r="LKM101" s="36"/>
      <c r="LKN101" s="37"/>
      <c r="LKO101" s="38"/>
      <c r="LKP101" s="38"/>
      <c r="LKQ101" s="204"/>
      <c r="LKR101" s="37"/>
      <c r="LKS101" s="38"/>
      <c r="LKT101" s="37"/>
      <c r="LKU101" s="37"/>
      <c r="LKV101" s="38"/>
      <c r="LKW101" s="38"/>
      <c r="LKX101" s="38"/>
      <c r="LKY101" s="38"/>
      <c r="LKZ101" s="38"/>
      <c r="LLA101" s="38"/>
      <c r="LLB101" s="38"/>
      <c r="LLC101" s="38"/>
      <c r="LLD101" s="38"/>
      <c r="LLE101" s="38"/>
      <c r="LLF101" s="38"/>
      <c r="LLG101" s="38"/>
      <c r="LLH101" s="37"/>
      <c r="LLI101" s="25"/>
      <c r="LLJ101" s="35"/>
      <c r="LLK101" s="35"/>
      <c r="LLL101" s="35"/>
      <c r="LLM101" s="36"/>
      <c r="LLN101" s="36"/>
      <c r="LLO101" s="36"/>
      <c r="LLP101" s="36"/>
      <c r="LLQ101" s="36"/>
      <c r="LLR101" s="36"/>
      <c r="LLS101" s="37"/>
      <c r="LLT101" s="38"/>
      <c r="LLU101" s="38"/>
      <c r="LLV101" s="204"/>
      <c r="LLW101" s="37"/>
      <c r="LLX101" s="38"/>
      <c r="LLY101" s="37"/>
      <c r="LLZ101" s="37"/>
      <c r="LMA101" s="38"/>
      <c r="LMB101" s="38"/>
      <c r="LMC101" s="38"/>
      <c r="LMD101" s="38"/>
      <c r="LME101" s="38"/>
      <c r="LMF101" s="38"/>
      <c r="LMG101" s="38"/>
      <c r="LMH101" s="38"/>
      <c r="LMI101" s="38"/>
      <c r="LMJ101" s="38"/>
      <c r="LMK101" s="38"/>
      <c r="LML101" s="38"/>
      <c r="LMM101" s="37"/>
      <c r="LMN101" s="25"/>
      <c r="LMO101" s="35"/>
      <c r="LMP101" s="35"/>
      <c r="LMQ101" s="35"/>
      <c r="LMR101" s="36"/>
      <c r="LMS101" s="36"/>
      <c r="LMT101" s="36"/>
      <c r="LMU101" s="36"/>
      <c r="LMV101" s="36"/>
      <c r="LMW101" s="36"/>
      <c r="LMX101" s="37"/>
      <c r="LMY101" s="38"/>
      <c r="LMZ101" s="38"/>
      <c r="LNA101" s="204"/>
      <c r="LNB101" s="37"/>
      <c r="LNC101" s="38"/>
      <c r="LND101" s="37"/>
      <c r="LNE101" s="37"/>
      <c r="LNF101" s="38"/>
      <c r="LNG101" s="38"/>
      <c r="LNH101" s="38"/>
      <c r="LNI101" s="38"/>
      <c r="LNJ101" s="38"/>
      <c r="LNK101" s="38"/>
      <c r="LNL101" s="38"/>
      <c r="LNM101" s="38"/>
      <c r="LNN101" s="38"/>
      <c r="LNO101" s="38"/>
      <c r="LNP101" s="38"/>
      <c r="LNQ101" s="38"/>
      <c r="LNR101" s="37"/>
      <c r="LNS101" s="25"/>
      <c r="LNT101" s="35"/>
      <c r="LNU101" s="35"/>
      <c r="LNV101" s="35"/>
      <c r="LNW101" s="36"/>
      <c r="LNX101" s="36"/>
      <c r="LNY101" s="36"/>
      <c r="LNZ101" s="36"/>
      <c r="LOA101" s="36"/>
      <c r="LOB101" s="36"/>
      <c r="LOC101" s="37"/>
      <c r="LOD101" s="38"/>
      <c r="LOE101" s="38"/>
      <c r="LOF101" s="204"/>
      <c r="LOG101" s="37"/>
      <c r="LOH101" s="38"/>
      <c r="LOI101" s="37"/>
      <c r="LOJ101" s="37"/>
      <c r="LOK101" s="38"/>
      <c r="LOL101" s="38"/>
      <c r="LOM101" s="38"/>
      <c r="LON101" s="38"/>
      <c r="LOO101" s="38"/>
      <c r="LOP101" s="38"/>
      <c r="LOQ101" s="38"/>
      <c r="LOR101" s="38"/>
      <c r="LOS101" s="38"/>
      <c r="LOT101" s="38"/>
      <c r="LOU101" s="38"/>
      <c r="LOV101" s="38"/>
      <c r="LOW101" s="37"/>
      <c r="LOX101" s="25"/>
      <c r="LOY101" s="35"/>
      <c r="LOZ101" s="35"/>
      <c r="LPA101" s="35"/>
      <c r="LPB101" s="36"/>
      <c r="LPC101" s="36"/>
      <c r="LPD101" s="36"/>
      <c r="LPE101" s="36"/>
      <c r="LPF101" s="36"/>
      <c r="LPG101" s="36"/>
      <c r="LPH101" s="37"/>
      <c r="LPI101" s="38"/>
      <c r="LPJ101" s="38"/>
      <c r="LPK101" s="204"/>
      <c r="LPL101" s="37"/>
      <c r="LPM101" s="38"/>
      <c r="LPN101" s="37"/>
      <c r="LPO101" s="37"/>
      <c r="LPP101" s="38"/>
      <c r="LPQ101" s="38"/>
      <c r="LPR101" s="38"/>
      <c r="LPS101" s="38"/>
      <c r="LPT101" s="38"/>
      <c r="LPU101" s="38"/>
      <c r="LPV101" s="38"/>
      <c r="LPW101" s="38"/>
      <c r="LPX101" s="38"/>
      <c r="LPY101" s="38"/>
      <c r="LPZ101" s="38"/>
      <c r="LQA101" s="38"/>
      <c r="LQB101" s="37"/>
      <c r="LQC101" s="25"/>
      <c r="LQD101" s="35"/>
      <c r="LQE101" s="35"/>
      <c r="LQF101" s="35"/>
      <c r="LQG101" s="36"/>
      <c r="LQH101" s="36"/>
      <c r="LQI101" s="36"/>
      <c r="LQJ101" s="36"/>
      <c r="LQK101" s="36"/>
      <c r="LQL101" s="36"/>
      <c r="LQM101" s="37"/>
      <c r="LQN101" s="38"/>
      <c r="LQO101" s="38"/>
      <c r="LQP101" s="204"/>
      <c r="LQQ101" s="37"/>
      <c r="LQR101" s="38"/>
      <c r="LQS101" s="37"/>
      <c r="LQT101" s="37"/>
      <c r="LQU101" s="38"/>
      <c r="LQV101" s="38"/>
      <c r="LQW101" s="38"/>
      <c r="LQX101" s="38"/>
      <c r="LQY101" s="38"/>
      <c r="LQZ101" s="38"/>
      <c r="LRA101" s="38"/>
      <c r="LRB101" s="38"/>
      <c r="LRC101" s="38"/>
      <c r="LRD101" s="38"/>
      <c r="LRE101" s="38"/>
      <c r="LRF101" s="38"/>
      <c r="LRG101" s="37"/>
      <c r="LRH101" s="25"/>
      <c r="LRI101" s="35"/>
      <c r="LRJ101" s="35"/>
      <c r="LRK101" s="35"/>
      <c r="LRL101" s="36"/>
      <c r="LRM101" s="36"/>
      <c r="LRN101" s="36"/>
      <c r="LRO101" s="36"/>
      <c r="LRP101" s="36"/>
      <c r="LRQ101" s="36"/>
      <c r="LRR101" s="37"/>
      <c r="LRS101" s="38"/>
      <c r="LRT101" s="38"/>
      <c r="LRU101" s="204"/>
      <c r="LRV101" s="37"/>
      <c r="LRW101" s="38"/>
      <c r="LRX101" s="37"/>
      <c r="LRY101" s="37"/>
      <c r="LRZ101" s="38"/>
      <c r="LSA101" s="38"/>
      <c r="LSB101" s="38"/>
      <c r="LSC101" s="38"/>
      <c r="LSD101" s="38"/>
      <c r="LSE101" s="38"/>
      <c r="LSF101" s="38"/>
      <c r="LSG101" s="38"/>
      <c r="LSH101" s="38"/>
      <c r="LSI101" s="38"/>
      <c r="LSJ101" s="38"/>
      <c r="LSK101" s="38"/>
      <c r="LSL101" s="37"/>
      <c r="LSM101" s="25"/>
      <c r="LSN101" s="35"/>
      <c r="LSO101" s="35"/>
      <c r="LSP101" s="35"/>
      <c r="LSQ101" s="36"/>
      <c r="LSR101" s="36"/>
      <c r="LSS101" s="36"/>
      <c r="LST101" s="36"/>
      <c r="LSU101" s="36"/>
      <c r="LSV101" s="36"/>
      <c r="LSW101" s="37"/>
      <c r="LSX101" s="38"/>
      <c r="LSY101" s="38"/>
      <c r="LSZ101" s="204"/>
      <c r="LTA101" s="37"/>
      <c r="LTB101" s="38"/>
      <c r="LTC101" s="37"/>
      <c r="LTD101" s="37"/>
      <c r="LTE101" s="38"/>
      <c r="LTF101" s="38"/>
      <c r="LTG101" s="38"/>
      <c r="LTH101" s="38"/>
      <c r="LTI101" s="38"/>
      <c r="LTJ101" s="38"/>
      <c r="LTK101" s="38"/>
      <c r="LTL101" s="38"/>
      <c r="LTM101" s="38"/>
      <c r="LTN101" s="38"/>
      <c r="LTO101" s="38"/>
      <c r="LTP101" s="38"/>
      <c r="LTQ101" s="37"/>
      <c r="LTR101" s="25"/>
      <c r="LTS101" s="35"/>
      <c r="LTT101" s="35"/>
      <c r="LTU101" s="35"/>
      <c r="LTV101" s="36"/>
      <c r="LTW101" s="36"/>
      <c r="LTX101" s="36"/>
      <c r="LTY101" s="36"/>
      <c r="LTZ101" s="36"/>
      <c r="LUA101" s="36"/>
      <c r="LUB101" s="37"/>
      <c r="LUC101" s="38"/>
      <c r="LUD101" s="38"/>
      <c r="LUE101" s="204"/>
      <c r="LUF101" s="37"/>
      <c r="LUG101" s="38"/>
      <c r="LUH101" s="37"/>
      <c r="LUI101" s="37"/>
      <c r="LUJ101" s="38"/>
      <c r="LUK101" s="38"/>
      <c r="LUL101" s="38"/>
      <c r="LUM101" s="38"/>
      <c r="LUN101" s="38"/>
      <c r="LUO101" s="38"/>
      <c r="LUP101" s="38"/>
      <c r="LUQ101" s="38"/>
      <c r="LUR101" s="38"/>
      <c r="LUS101" s="38"/>
      <c r="LUT101" s="38"/>
      <c r="LUU101" s="38"/>
      <c r="LUV101" s="37"/>
      <c r="LUW101" s="25"/>
      <c r="LUX101" s="35"/>
      <c r="LUY101" s="35"/>
      <c r="LUZ101" s="35"/>
      <c r="LVA101" s="36"/>
      <c r="LVB101" s="36"/>
      <c r="LVC101" s="36"/>
      <c r="LVD101" s="36"/>
      <c r="LVE101" s="36"/>
      <c r="LVF101" s="36"/>
      <c r="LVG101" s="37"/>
      <c r="LVH101" s="38"/>
      <c r="LVI101" s="38"/>
      <c r="LVJ101" s="204"/>
      <c r="LVK101" s="37"/>
      <c r="LVL101" s="38"/>
      <c r="LVM101" s="37"/>
      <c r="LVN101" s="37"/>
      <c r="LVO101" s="38"/>
      <c r="LVP101" s="38"/>
      <c r="LVQ101" s="38"/>
      <c r="LVR101" s="38"/>
      <c r="LVS101" s="38"/>
      <c r="LVT101" s="38"/>
      <c r="LVU101" s="38"/>
      <c r="LVV101" s="38"/>
      <c r="LVW101" s="38"/>
      <c r="LVX101" s="38"/>
      <c r="LVY101" s="38"/>
      <c r="LVZ101" s="38"/>
      <c r="LWA101" s="37"/>
      <c r="LWB101" s="25"/>
      <c r="LWC101" s="35"/>
      <c r="LWD101" s="35"/>
      <c r="LWE101" s="35"/>
      <c r="LWF101" s="36"/>
      <c r="LWG101" s="36"/>
      <c r="LWH101" s="36"/>
      <c r="LWI101" s="36"/>
      <c r="LWJ101" s="36"/>
      <c r="LWK101" s="36"/>
      <c r="LWL101" s="37"/>
      <c r="LWM101" s="38"/>
      <c r="LWN101" s="38"/>
      <c r="LWO101" s="204"/>
      <c r="LWP101" s="37"/>
      <c r="LWQ101" s="38"/>
      <c r="LWR101" s="37"/>
      <c r="LWS101" s="37"/>
      <c r="LWT101" s="38"/>
      <c r="LWU101" s="38"/>
      <c r="LWV101" s="38"/>
      <c r="LWW101" s="38"/>
      <c r="LWX101" s="38"/>
      <c r="LWY101" s="38"/>
      <c r="LWZ101" s="38"/>
      <c r="LXA101" s="38"/>
      <c r="LXB101" s="38"/>
      <c r="LXC101" s="38"/>
      <c r="LXD101" s="38"/>
      <c r="LXE101" s="38"/>
      <c r="LXF101" s="37"/>
      <c r="LXG101" s="25"/>
      <c r="LXH101" s="35"/>
      <c r="LXI101" s="35"/>
      <c r="LXJ101" s="35"/>
      <c r="LXK101" s="36"/>
      <c r="LXL101" s="36"/>
      <c r="LXM101" s="36"/>
      <c r="LXN101" s="36"/>
      <c r="LXO101" s="36"/>
      <c r="LXP101" s="36"/>
      <c r="LXQ101" s="37"/>
      <c r="LXR101" s="38"/>
      <c r="LXS101" s="38"/>
      <c r="LXT101" s="204"/>
      <c r="LXU101" s="37"/>
      <c r="LXV101" s="38"/>
      <c r="LXW101" s="37"/>
      <c r="LXX101" s="37"/>
      <c r="LXY101" s="38"/>
      <c r="LXZ101" s="38"/>
      <c r="LYA101" s="38"/>
      <c r="LYB101" s="38"/>
      <c r="LYC101" s="38"/>
      <c r="LYD101" s="38"/>
      <c r="LYE101" s="38"/>
      <c r="LYF101" s="38"/>
      <c r="LYG101" s="38"/>
      <c r="LYH101" s="38"/>
      <c r="LYI101" s="38"/>
      <c r="LYJ101" s="38"/>
      <c r="LYK101" s="37"/>
      <c r="LYL101" s="25"/>
      <c r="LYM101" s="35"/>
      <c r="LYN101" s="35"/>
      <c r="LYO101" s="35"/>
      <c r="LYP101" s="36"/>
      <c r="LYQ101" s="36"/>
      <c r="LYR101" s="36"/>
      <c r="LYS101" s="36"/>
      <c r="LYT101" s="36"/>
      <c r="LYU101" s="36"/>
      <c r="LYV101" s="37"/>
      <c r="LYW101" s="38"/>
      <c r="LYX101" s="38"/>
      <c r="LYY101" s="204"/>
      <c r="LYZ101" s="37"/>
      <c r="LZA101" s="38"/>
      <c r="LZB101" s="37"/>
      <c r="LZC101" s="37"/>
      <c r="LZD101" s="38"/>
      <c r="LZE101" s="38"/>
      <c r="LZF101" s="38"/>
      <c r="LZG101" s="38"/>
      <c r="LZH101" s="38"/>
      <c r="LZI101" s="38"/>
      <c r="LZJ101" s="38"/>
      <c r="LZK101" s="38"/>
      <c r="LZL101" s="38"/>
      <c r="LZM101" s="38"/>
      <c r="LZN101" s="38"/>
      <c r="LZO101" s="38"/>
      <c r="LZP101" s="37"/>
      <c r="LZQ101" s="25"/>
      <c r="LZR101" s="35"/>
      <c r="LZS101" s="35"/>
      <c r="LZT101" s="35"/>
      <c r="LZU101" s="36"/>
      <c r="LZV101" s="36"/>
      <c r="LZW101" s="36"/>
      <c r="LZX101" s="36"/>
      <c r="LZY101" s="36"/>
      <c r="LZZ101" s="36"/>
      <c r="MAA101" s="37"/>
      <c r="MAB101" s="38"/>
      <c r="MAC101" s="38"/>
      <c r="MAD101" s="204"/>
      <c r="MAE101" s="37"/>
      <c r="MAF101" s="38"/>
      <c r="MAG101" s="37"/>
      <c r="MAH101" s="37"/>
      <c r="MAI101" s="38"/>
      <c r="MAJ101" s="38"/>
      <c r="MAK101" s="38"/>
      <c r="MAL101" s="38"/>
      <c r="MAM101" s="38"/>
      <c r="MAN101" s="38"/>
      <c r="MAO101" s="38"/>
      <c r="MAP101" s="38"/>
      <c r="MAQ101" s="38"/>
      <c r="MAR101" s="38"/>
      <c r="MAS101" s="38"/>
      <c r="MAT101" s="38"/>
      <c r="MAU101" s="37"/>
      <c r="MAV101" s="25"/>
      <c r="MAW101" s="35"/>
      <c r="MAX101" s="35"/>
      <c r="MAY101" s="35"/>
      <c r="MAZ101" s="36"/>
      <c r="MBA101" s="36"/>
      <c r="MBB101" s="36"/>
      <c r="MBC101" s="36"/>
      <c r="MBD101" s="36"/>
      <c r="MBE101" s="36"/>
      <c r="MBF101" s="37"/>
      <c r="MBG101" s="38"/>
      <c r="MBH101" s="38"/>
      <c r="MBI101" s="204"/>
      <c r="MBJ101" s="37"/>
      <c r="MBK101" s="38"/>
      <c r="MBL101" s="37"/>
      <c r="MBM101" s="37"/>
      <c r="MBN101" s="38"/>
      <c r="MBO101" s="38"/>
      <c r="MBP101" s="38"/>
      <c r="MBQ101" s="38"/>
      <c r="MBR101" s="38"/>
      <c r="MBS101" s="38"/>
      <c r="MBT101" s="38"/>
      <c r="MBU101" s="38"/>
      <c r="MBV101" s="38"/>
      <c r="MBW101" s="38"/>
      <c r="MBX101" s="38"/>
      <c r="MBY101" s="38"/>
      <c r="MBZ101" s="37"/>
      <c r="MCA101" s="25"/>
      <c r="MCB101" s="35"/>
      <c r="MCC101" s="35"/>
      <c r="MCD101" s="35"/>
      <c r="MCE101" s="36"/>
      <c r="MCF101" s="36"/>
      <c r="MCG101" s="36"/>
      <c r="MCH101" s="36"/>
      <c r="MCI101" s="36"/>
      <c r="MCJ101" s="36"/>
      <c r="MCK101" s="37"/>
      <c r="MCL101" s="38"/>
      <c r="MCM101" s="38"/>
      <c r="MCN101" s="204"/>
      <c r="MCO101" s="37"/>
      <c r="MCP101" s="38"/>
      <c r="MCQ101" s="37"/>
      <c r="MCR101" s="37"/>
      <c r="MCS101" s="38"/>
      <c r="MCT101" s="38"/>
      <c r="MCU101" s="38"/>
      <c r="MCV101" s="38"/>
      <c r="MCW101" s="38"/>
      <c r="MCX101" s="38"/>
      <c r="MCY101" s="38"/>
      <c r="MCZ101" s="38"/>
      <c r="MDA101" s="38"/>
      <c r="MDB101" s="38"/>
      <c r="MDC101" s="38"/>
      <c r="MDD101" s="38"/>
      <c r="MDE101" s="37"/>
      <c r="MDF101" s="25"/>
      <c r="MDG101" s="35"/>
      <c r="MDH101" s="35"/>
      <c r="MDI101" s="35"/>
      <c r="MDJ101" s="36"/>
      <c r="MDK101" s="36"/>
      <c r="MDL101" s="36"/>
      <c r="MDM101" s="36"/>
      <c r="MDN101" s="36"/>
      <c r="MDO101" s="36"/>
      <c r="MDP101" s="37"/>
      <c r="MDQ101" s="38"/>
      <c r="MDR101" s="38"/>
      <c r="MDS101" s="204"/>
      <c r="MDT101" s="37"/>
      <c r="MDU101" s="38"/>
      <c r="MDV101" s="37"/>
      <c r="MDW101" s="37"/>
      <c r="MDX101" s="38"/>
      <c r="MDY101" s="38"/>
      <c r="MDZ101" s="38"/>
      <c r="MEA101" s="38"/>
      <c r="MEB101" s="38"/>
      <c r="MEC101" s="38"/>
      <c r="MED101" s="38"/>
      <c r="MEE101" s="38"/>
      <c r="MEF101" s="38"/>
      <c r="MEG101" s="38"/>
      <c r="MEH101" s="38"/>
      <c r="MEI101" s="38"/>
      <c r="MEJ101" s="37"/>
      <c r="MEK101" s="25"/>
      <c r="MEL101" s="35"/>
      <c r="MEM101" s="35"/>
      <c r="MEN101" s="35"/>
      <c r="MEO101" s="36"/>
      <c r="MEP101" s="36"/>
      <c r="MEQ101" s="36"/>
      <c r="MER101" s="36"/>
      <c r="MES101" s="36"/>
      <c r="MET101" s="36"/>
      <c r="MEU101" s="37"/>
      <c r="MEV101" s="38"/>
      <c r="MEW101" s="38"/>
      <c r="MEX101" s="204"/>
      <c r="MEY101" s="37"/>
      <c r="MEZ101" s="38"/>
      <c r="MFA101" s="37"/>
      <c r="MFB101" s="37"/>
      <c r="MFC101" s="38"/>
      <c r="MFD101" s="38"/>
      <c r="MFE101" s="38"/>
      <c r="MFF101" s="38"/>
      <c r="MFG101" s="38"/>
      <c r="MFH101" s="38"/>
      <c r="MFI101" s="38"/>
      <c r="MFJ101" s="38"/>
      <c r="MFK101" s="38"/>
      <c r="MFL101" s="38"/>
      <c r="MFM101" s="38"/>
      <c r="MFN101" s="38"/>
      <c r="MFO101" s="37"/>
      <c r="MFP101" s="25"/>
      <c r="MFQ101" s="35"/>
      <c r="MFR101" s="35"/>
      <c r="MFS101" s="35"/>
      <c r="MFT101" s="36"/>
      <c r="MFU101" s="36"/>
      <c r="MFV101" s="36"/>
      <c r="MFW101" s="36"/>
      <c r="MFX101" s="36"/>
      <c r="MFY101" s="36"/>
      <c r="MFZ101" s="37"/>
      <c r="MGA101" s="38"/>
      <c r="MGB101" s="38"/>
      <c r="MGC101" s="204"/>
      <c r="MGD101" s="37"/>
      <c r="MGE101" s="38"/>
      <c r="MGF101" s="37"/>
      <c r="MGG101" s="37"/>
      <c r="MGH101" s="38"/>
      <c r="MGI101" s="38"/>
      <c r="MGJ101" s="38"/>
      <c r="MGK101" s="38"/>
      <c r="MGL101" s="38"/>
      <c r="MGM101" s="38"/>
      <c r="MGN101" s="38"/>
      <c r="MGO101" s="38"/>
      <c r="MGP101" s="38"/>
      <c r="MGQ101" s="38"/>
      <c r="MGR101" s="38"/>
      <c r="MGS101" s="38"/>
      <c r="MGT101" s="37"/>
      <c r="MGU101" s="25"/>
      <c r="MGV101" s="35"/>
      <c r="MGW101" s="35"/>
      <c r="MGX101" s="35"/>
      <c r="MGY101" s="36"/>
      <c r="MGZ101" s="36"/>
      <c r="MHA101" s="36"/>
      <c r="MHB101" s="36"/>
      <c r="MHC101" s="36"/>
      <c r="MHD101" s="36"/>
      <c r="MHE101" s="37"/>
      <c r="MHF101" s="38"/>
      <c r="MHG101" s="38"/>
      <c r="MHH101" s="204"/>
      <c r="MHI101" s="37"/>
      <c r="MHJ101" s="38"/>
      <c r="MHK101" s="37"/>
      <c r="MHL101" s="37"/>
      <c r="MHM101" s="38"/>
      <c r="MHN101" s="38"/>
      <c r="MHO101" s="38"/>
      <c r="MHP101" s="38"/>
      <c r="MHQ101" s="38"/>
      <c r="MHR101" s="38"/>
      <c r="MHS101" s="38"/>
      <c r="MHT101" s="38"/>
      <c r="MHU101" s="38"/>
      <c r="MHV101" s="38"/>
      <c r="MHW101" s="38"/>
      <c r="MHX101" s="38"/>
      <c r="MHY101" s="37"/>
      <c r="MHZ101" s="25"/>
      <c r="MIA101" s="35"/>
      <c r="MIB101" s="35"/>
      <c r="MIC101" s="35"/>
      <c r="MID101" s="36"/>
      <c r="MIE101" s="36"/>
      <c r="MIF101" s="36"/>
      <c r="MIG101" s="36"/>
      <c r="MIH101" s="36"/>
      <c r="MII101" s="36"/>
      <c r="MIJ101" s="37"/>
      <c r="MIK101" s="38"/>
      <c r="MIL101" s="38"/>
      <c r="MIM101" s="204"/>
      <c r="MIN101" s="37"/>
      <c r="MIO101" s="38"/>
      <c r="MIP101" s="37"/>
      <c r="MIQ101" s="37"/>
      <c r="MIR101" s="38"/>
      <c r="MIS101" s="38"/>
      <c r="MIT101" s="38"/>
      <c r="MIU101" s="38"/>
      <c r="MIV101" s="38"/>
      <c r="MIW101" s="38"/>
      <c r="MIX101" s="38"/>
      <c r="MIY101" s="38"/>
      <c r="MIZ101" s="38"/>
      <c r="MJA101" s="38"/>
      <c r="MJB101" s="38"/>
      <c r="MJC101" s="38"/>
      <c r="MJD101" s="37"/>
      <c r="MJE101" s="25"/>
      <c r="MJF101" s="35"/>
      <c r="MJG101" s="35"/>
      <c r="MJH101" s="35"/>
      <c r="MJI101" s="36"/>
      <c r="MJJ101" s="36"/>
      <c r="MJK101" s="36"/>
      <c r="MJL101" s="36"/>
      <c r="MJM101" s="36"/>
      <c r="MJN101" s="36"/>
      <c r="MJO101" s="37"/>
      <c r="MJP101" s="38"/>
      <c r="MJQ101" s="38"/>
      <c r="MJR101" s="204"/>
      <c r="MJS101" s="37"/>
      <c r="MJT101" s="38"/>
      <c r="MJU101" s="37"/>
      <c r="MJV101" s="37"/>
      <c r="MJW101" s="38"/>
      <c r="MJX101" s="38"/>
      <c r="MJY101" s="38"/>
      <c r="MJZ101" s="38"/>
      <c r="MKA101" s="38"/>
      <c r="MKB101" s="38"/>
      <c r="MKC101" s="38"/>
      <c r="MKD101" s="38"/>
      <c r="MKE101" s="38"/>
      <c r="MKF101" s="38"/>
      <c r="MKG101" s="38"/>
      <c r="MKH101" s="38"/>
      <c r="MKI101" s="37"/>
      <c r="MKJ101" s="25"/>
      <c r="MKK101" s="35"/>
      <c r="MKL101" s="35"/>
      <c r="MKM101" s="35"/>
      <c r="MKN101" s="36"/>
      <c r="MKO101" s="36"/>
      <c r="MKP101" s="36"/>
      <c r="MKQ101" s="36"/>
      <c r="MKR101" s="36"/>
      <c r="MKS101" s="36"/>
      <c r="MKT101" s="37"/>
      <c r="MKU101" s="38"/>
      <c r="MKV101" s="38"/>
      <c r="MKW101" s="204"/>
      <c r="MKX101" s="37"/>
      <c r="MKY101" s="38"/>
      <c r="MKZ101" s="37"/>
      <c r="MLA101" s="37"/>
      <c r="MLB101" s="38"/>
      <c r="MLC101" s="38"/>
      <c r="MLD101" s="38"/>
      <c r="MLE101" s="38"/>
      <c r="MLF101" s="38"/>
      <c r="MLG101" s="38"/>
      <c r="MLH101" s="38"/>
      <c r="MLI101" s="38"/>
      <c r="MLJ101" s="38"/>
      <c r="MLK101" s="38"/>
      <c r="MLL101" s="38"/>
      <c r="MLM101" s="38"/>
      <c r="MLN101" s="37"/>
      <c r="MLO101" s="25"/>
      <c r="MLP101" s="35"/>
      <c r="MLQ101" s="35"/>
      <c r="MLR101" s="35"/>
      <c r="MLS101" s="36"/>
      <c r="MLT101" s="36"/>
      <c r="MLU101" s="36"/>
      <c r="MLV101" s="36"/>
      <c r="MLW101" s="36"/>
      <c r="MLX101" s="36"/>
      <c r="MLY101" s="37"/>
      <c r="MLZ101" s="38"/>
      <c r="MMA101" s="38"/>
      <c r="MMB101" s="204"/>
      <c r="MMC101" s="37"/>
      <c r="MMD101" s="38"/>
      <c r="MME101" s="37"/>
      <c r="MMF101" s="37"/>
      <c r="MMG101" s="38"/>
      <c r="MMH101" s="38"/>
      <c r="MMI101" s="38"/>
      <c r="MMJ101" s="38"/>
      <c r="MMK101" s="38"/>
      <c r="MML101" s="38"/>
      <c r="MMM101" s="38"/>
      <c r="MMN101" s="38"/>
      <c r="MMO101" s="38"/>
      <c r="MMP101" s="38"/>
      <c r="MMQ101" s="38"/>
      <c r="MMR101" s="38"/>
      <c r="MMS101" s="37"/>
      <c r="MMT101" s="25"/>
      <c r="MMU101" s="35"/>
      <c r="MMV101" s="35"/>
      <c r="MMW101" s="35"/>
      <c r="MMX101" s="36"/>
      <c r="MMY101" s="36"/>
      <c r="MMZ101" s="36"/>
      <c r="MNA101" s="36"/>
      <c r="MNB101" s="36"/>
      <c r="MNC101" s="36"/>
      <c r="MND101" s="37"/>
      <c r="MNE101" s="38"/>
      <c r="MNF101" s="38"/>
      <c r="MNG101" s="204"/>
      <c r="MNH101" s="37"/>
      <c r="MNI101" s="38"/>
      <c r="MNJ101" s="37"/>
      <c r="MNK101" s="37"/>
      <c r="MNL101" s="38"/>
      <c r="MNM101" s="38"/>
      <c r="MNN101" s="38"/>
      <c r="MNO101" s="38"/>
      <c r="MNP101" s="38"/>
      <c r="MNQ101" s="38"/>
      <c r="MNR101" s="38"/>
      <c r="MNS101" s="38"/>
      <c r="MNT101" s="38"/>
      <c r="MNU101" s="38"/>
      <c r="MNV101" s="38"/>
      <c r="MNW101" s="38"/>
      <c r="MNX101" s="37"/>
      <c r="MNY101" s="25"/>
      <c r="MNZ101" s="35"/>
      <c r="MOA101" s="35"/>
      <c r="MOB101" s="35"/>
      <c r="MOC101" s="36"/>
      <c r="MOD101" s="36"/>
      <c r="MOE101" s="36"/>
      <c r="MOF101" s="36"/>
      <c r="MOG101" s="36"/>
      <c r="MOH101" s="36"/>
      <c r="MOI101" s="37"/>
      <c r="MOJ101" s="38"/>
      <c r="MOK101" s="38"/>
      <c r="MOL101" s="204"/>
      <c r="MOM101" s="37"/>
      <c r="MON101" s="38"/>
      <c r="MOO101" s="37"/>
      <c r="MOP101" s="37"/>
      <c r="MOQ101" s="38"/>
      <c r="MOR101" s="38"/>
      <c r="MOS101" s="38"/>
      <c r="MOT101" s="38"/>
      <c r="MOU101" s="38"/>
      <c r="MOV101" s="38"/>
      <c r="MOW101" s="38"/>
      <c r="MOX101" s="38"/>
      <c r="MOY101" s="38"/>
      <c r="MOZ101" s="38"/>
      <c r="MPA101" s="38"/>
      <c r="MPB101" s="38"/>
      <c r="MPC101" s="37"/>
      <c r="MPD101" s="25"/>
      <c r="MPE101" s="35"/>
      <c r="MPF101" s="35"/>
      <c r="MPG101" s="35"/>
      <c r="MPH101" s="36"/>
      <c r="MPI101" s="36"/>
      <c r="MPJ101" s="36"/>
      <c r="MPK101" s="36"/>
      <c r="MPL101" s="36"/>
      <c r="MPM101" s="36"/>
      <c r="MPN101" s="37"/>
      <c r="MPO101" s="38"/>
      <c r="MPP101" s="38"/>
      <c r="MPQ101" s="204"/>
      <c r="MPR101" s="37"/>
      <c r="MPS101" s="38"/>
      <c r="MPT101" s="37"/>
      <c r="MPU101" s="37"/>
      <c r="MPV101" s="38"/>
      <c r="MPW101" s="38"/>
      <c r="MPX101" s="38"/>
      <c r="MPY101" s="38"/>
      <c r="MPZ101" s="38"/>
      <c r="MQA101" s="38"/>
      <c r="MQB101" s="38"/>
      <c r="MQC101" s="38"/>
      <c r="MQD101" s="38"/>
      <c r="MQE101" s="38"/>
      <c r="MQF101" s="38"/>
      <c r="MQG101" s="38"/>
      <c r="MQH101" s="37"/>
      <c r="MQI101" s="25"/>
      <c r="MQJ101" s="35"/>
      <c r="MQK101" s="35"/>
      <c r="MQL101" s="35"/>
      <c r="MQM101" s="36"/>
      <c r="MQN101" s="36"/>
      <c r="MQO101" s="36"/>
      <c r="MQP101" s="36"/>
      <c r="MQQ101" s="36"/>
      <c r="MQR101" s="36"/>
      <c r="MQS101" s="37"/>
      <c r="MQT101" s="38"/>
      <c r="MQU101" s="38"/>
      <c r="MQV101" s="204"/>
      <c r="MQW101" s="37"/>
      <c r="MQX101" s="38"/>
      <c r="MQY101" s="37"/>
      <c r="MQZ101" s="37"/>
      <c r="MRA101" s="38"/>
      <c r="MRB101" s="38"/>
      <c r="MRC101" s="38"/>
      <c r="MRD101" s="38"/>
      <c r="MRE101" s="38"/>
      <c r="MRF101" s="38"/>
      <c r="MRG101" s="38"/>
      <c r="MRH101" s="38"/>
      <c r="MRI101" s="38"/>
      <c r="MRJ101" s="38"/>
      <c r="MRK101" s="38"/>
      <c r="MRL101" s="38"/>
      <c r="MRM101" s="37"/>
      <c r="MRN101" s="25"/>
      <c r="MRO101" s="35"/>
      <c r="MRP101" s="35"/>
      <c r="MRQ101" s="35"/>
      <c r="MRR101" s="36"/>
      <c r="MRS101" s="36"/>
      <c r="MRT101" s="36"/>
      <c r="MRU101" s="36"/>
      <c r="MRV101" s="36"/>
      <c r="MRW101" s="36"/>
      <c r="MRX101" s="37"/>
      <c r="MRY101" s="38"/>
      <c r="MRZ101" s="38"/>
      <c r="MSA101" s="204"/>
      <c r="MSB101" s="37"/>
      <c r="MSC101" s="38"/>
      <c r="MSD101" s="37"/>
      <c r="MSE101" s="37"/>
      <c r="MSF101" s="38"/>
      <c r="MSG101" s="38"/>
      <c r="MSH101" s="38"/>
      <c r="MSI101" s="38"/>
      <c r="MSJ101" s="38"/>
      <c r="MSK101" s="38"/>
      <c r="MSL101" s="38"/>
      <c r="MSM101" s="38"/>
      <c r="MSN101" s="38"/>
      <c r="MSO101" s="38"/>
      <c r="MSP101" s="38"/>
      <c r="MSQ101" s="38"/>
      <c r="MSR101" s="37"/>
      <c r="MSS101" s="25"/>
      <c r="MST101" s="35"/>
      <c r="MSU101" s="35"/>
      <c r="MSV101" s="35"/>
      <c r="MSW101" s="36"/>
      <c r="MSX101" s="36"/>
      <c r="MSY101" s="36"/>
      <c r="MSZ101" s="36"/>
      <c r="MTA101" s="36"/>
      <c r="MTB101" s="36"/>
      <c r="MTC101" s="37"/>
      <c r="MTD101" s="38"/>
      <c r="MTE101" s="38"/>
      <c r="MTF101" s="204"/>
      <c r="MTG101" s="37"/>
      <c r="MTH101" s="38"/>
      <c r="MTI101" s="37"/>
      <c r="MTJ101" s="37"/>
      <c r="MTK101" s="38"/>
      <c r="MTL101" s="38"/>
      <c r="MTM101" s="38"/>
      <c r="MTN101" s="38"/>
      <c r="MTO101" s="38"/>
      <c r="MTP101" s="38"/>
      <c r="MTQ101" s="38"/>
      <c r="MTR101" s="38"/>
      <c r="MTS101" s="38"/>
      <c r="MTT101" s="38"/>
      <c r="MTU101" s="38"/>
      <c r="MTV101" s="38"/>
      <c r="MTW101" s="37"/>
      <c r="MTX101" s="25"/>
      <c r="MTY101" s="35"/>
      <c r="MTZ101" s="35"/>
      <c r="MUA101" s="35"/>
      <c r="MUB101" s="36"/>
      <c r="MUC101" s="36"/>
      <c r="MUD101" s="36"/>
      <c r="MUE101" s="36"/>
      <c r="MUF101" s="36"/>
      <c r="MUG101" s="36"/>
      <c r="MUH101" s="37"/>
      <c r="MUI101" s="38"/>
      <c r="MUJ101" s="38"/>
      <c r="MUK101" s="204"/>
      <c r="MUL101" s="37"/>
      <c r="MUM101" s="38"/>
      <c r="MUN101" s="37"/>
      <c r="MUO101" s="37"/>
      <c r="MUP101" s="38"/>
      <c r="MUQ101" s="38"/>
      <c r="MUR101" s="38"/>
      <c r="MUS101" s="38"/>
      <c r="MUT101" s="38"/>
      <c r="MUU101" s="38"/>
      <c r="MUV101" s="38"/>
      <c r="MUW101" s="38"/>
      <c r="MUX101" s="38"/>
      <c r="MUY101" s="38"/>
      <c r="MUZ101" s="38"/>
      <c r="MVA101" s="38"/>
      <c r="MVB101" s="37"/>
      <c r="MVC101" s="25"/>
      <c r="MVD101" s="35"/>
      <c r="MVE101" s="35"/>
      <c r="MVF101" s="35"/>
      <c r="MVG101" s="36"/>
      <c r="MVH101" s="36"/>
      <c r="MVI101" s="36"/>
      <c r="MVJ101" s="36"/>
      <c r="MVK101" s="36"/>
      <c r="MVL101" s="36"/>
      <c r="MVM101" s="37"/>
      <c r="MVN101" s="38"/>
      <c r="MVO101" s="38"/>
      <c r="MVP101" s="204"/>
      <c r="MVQ101" s="37"/>
      <c r="MVR101" s="38"/>
      <c r="MVS101" s="37"/>
      <c r="MVT101" s="37"/>
      <c r="MVU101" s="38"/>
      <c r="MVV101" s="38"/>
      <c r="MVW101" s="38"/>
      <c r="MVX101" s="38"/>
      <c r="MVY101" s="38"/>
      <c r="MVZ101" s="38"/>
      <c r="MWA101" s="38"/>
      <c r="MWB101" s="38"/>
      <c r="MWC101" s="38"/>
      <c r="MWD101" s="38"/>
      <c r="MWE101" s="38"/>
      <c r="MWF101" s="38"/>
      <c r="MWG101" s="37"/>
      <c r="MWH101" s="25"/>
      <c r="MWI101" s="35"/>
      <c r="MWJ101" s="35"/>
      <c r="MWK101" s="35"/>
      <c r="MWL101" s="36"/>
      <c r="MWM101" s="36"/>
      <c r="MWN101" s="36"/>
      <c r="MWO101" s="36"/>
      <c r="MWP101" s="36"/>
      <c r="MWQ101" s="36"/>
      <c r="MWR101" s="37"/>
      <c r="MWS101" s="38"/>
      <c r="MWT101" s="38"/>
      <c r="MWU101" s="204"/>
      <c r="MWV101" s="37"/>
      <c r="MWW101" s="38"/>
      <c r="MWX101" s="37"/>
      <c r="MWY101" s="37"/>
      <c r="MWZ101" s="38"/>
      <c r="MXA101" s="38"/>
      <c r="MXB101" s="38"/>
      <c r="MXC101" s="38"/>
      <c r="MXD101" s="38"/>
      <c r="MXE101" s="38"/>
      <c r="MXF101" s="38"/>
      <c r="MXG101" s="38"/>
      <c r="MXH101" s="38"/>
      <c r="MXI101" s="38"/>
      <c r="MXJ101" s="38"/>
      <c r="MXK101" s="38"/>
      <c r="MXL101" s="37"/>
      <c r="MXM101" s="25"/>
      <c r="MXN101" s="35"/>
      <c r="MXO101" s="35"/>
      <c r="MXP101" s="35"/>
      <c r="MXQ101" s="36"/>
      <c r="MXR101" s="36"/>
      <c r="MXS101" s="36"/>
      <c r="MXT101" s="36"/>
      <c r="MXU101" s="36"/>
      <c r="MXV101" s="36"/>
      <c r="MXW101" s="37"/>
      <c r="MXX101" s="38"/>
      <c r="MXY101" s="38"/>
      <c r="MXZ101" s="204"/>
      <c r="MYA101" s="37"/>
      <c r="MYB101" s="38"/>
      <c r="MYC101" s="37"/>
      <c r="MYD101" s="37"/>
      <c r="MYE101" s="38"/>
      <c r="MYF101" s="38"/>
      <c r="MYG101" s="38"/>
      <c r="MYH101" s="38"/>
      <c r="MYI101" s="38"/>
      <c r="MYJ101" s="38"/>
      <c r="MYK101" s="38"/>
      <c r="MYL101" s="38"/>
      <c r="MYM101" s="38"/>
      <c r="MYN101" s="38"/>
      <c r="MYO101" s="38"/>
      <c r="MYP101" s="38"/>
      <c r="MYQ101" s="37"/>
      <c r="MYR101" s="25"/>
      <c r="MYS101" s="35"/>
      <c r="MYT101" s="35"/>
      <c r="MYU101" s="35"/>
      <c r="MYV101" s="36"/>
      <c r="MYW101" s="36"/>
      <c r="MYX101" s="36"/>
      <c r="MYY101" s="36"/>
      <c r="MYZ101" s="36"/>
      <c r="MZA101" s="36"/>
      <c r="MZB101" s="37"/>
      <c r="MZC101" s="38"/>
      <c r="MZD101" s="38"/>
      <c r="MZE101" s="204"/>
      <c r="MZF101" s="37"/>
      <c r="MZG101" s="38"/>
      <c r="MZH101" s="37"/>
      <c r="MZI101" s="37"/>
      <c r="MZJ101" s="38"/>
      <c r="MZK101" s="38"/>
      <c r="MZL101" s="38"/>
      <c r="MZM101" s="38"/>
      <c r="MZN101" s="38"/>
      <c r="MZO101" s="38"/>
      <c r="MZP101" s="38"/>
      <c r="MZQ101" s="38"/>
      <c r="MZR101" s="38"/>
      <c r="MZS101" s="38"/>
      <c r="MZT101" s="38"/>
      <c r="MZU101" s="38"/>
      <c r="MZV101" s="37"/>
      <c r="MZW101" s="25"/>
      <c r="MZX101" s="35"/>
      <c r="MZY101" s="35"/>
      <c r="MZZ101" s="35"/>
      <c r="NAA101" s="36"/>
      <c r="NAB101" s="36"/>
      <c r="NAC101" s="36"/>
      <c r="NAD101" s="36"/>
      <c r="NAE101" s="36"/>
      <c r="NAF101" s="36"/>
      <c r="NAG101" s="37"/>
      <c r="NAH101" s="38"/>
      <c r="NAI101" s="38"/>
      <c r="NAJ101" s="204"/>
      <c r="NAK101" s="37"/>
      <c r="NAL101" s="38"/>
      <c r="NAM101" s="37"/>
      <c r="NAN101" s="37"/>
      <c r="NAO101" s="38"/>
      <c r="NAP101" s="38"/>
      <c r="NAQ101" s="38"/>
      <c r="NAR101" s="38"/>
      <c r="NAS101" s="38"/>
      <c r="NAT101" s="38"/>
      <c r="NAU101" s="38"/>
      <c r="NAV101" s="38"/>
      <c r="NAW101" s="38"/>
      <c r="NAX101" s="38"/>
      <c r="NAY101" s="38"/>
      <c r="NAZ101" s="38"/>
      <c r="NBA101" s="37"/>
      <c r="NBB101" s="25"/>
      <c r="NBC101" s="35"/>
      <c r="NBD101" s="35"/>
      <c r="NBE101" s="35"/>
      <c r="NBF101" s="36"/>
      <c r="NBG101" s="36"/>
      <c r="NBH101" s="36"/>
      <c r="NBI101" s="36"/>
      <c r="NBJ101" s="36"/>
      <c r="NBK101" s="36"/>
      <c r="NBL101" s="37"/>
      <c r="NBM101" s="38"/>
      <c r="NBN101" s="38"/>
      <c r="NBO101" s="204"/>
      <c r="NBP101" s="37"/>
      <c r="NBQ101" s="38"/>
      <c r="NBR101" s="37"/>
      <c r="NBS101" s="37"/>
      <c r="NBT101" s="38"/>
      <c r="NBU101" s="38"/>
      <c r="NBV101" s="38"/>
      <c r="NBW101" s="38"/>
      <c r="NBX101" s="38"/>
      <c r="NBY101" s="38"/>
      <c r="NBZ101" s="38"/>
      <c r="NCA101" s="38"/>
      <c r="NCB101" s="38"/>
      <c r="NCC101" s="38"/>
      <c r="NCD101" s="38"/>
      <c r="NCE101" s="38"/>
      <c r="NCF101" s="37"/>
      <c r="NCG101" s="25"/>
      <c r="NCH101" s="35"/>
      <c r="NCI101" s="35"/>
      <c r="NCJ101" s="35"/>
      <c r="NCK101" s="36"/>
      <c r="NCL101" s="36"/>
      <c r="NCM101" s="36"/>
      <c r="NCN101" s="36"/>
      <c r="NCO101" s="36"/>
      <c r="NCP101" s="36"/>
      <c r="NCQ101" s="37"/>
      <c r="NCR101" s="38"/>
      <c r="NCS101" s="38"/>
      <c r="NCT101" s="204"/>
      <c r="NCU101" s="37"/>
      <c r="NCV101" s="38"/>
      <c r="NCW101" s="37"/>
      <c r="NCX101" s="37"/>
      <c r="NCY101" s="38"/>
      <c r="NCZ101" s="38"/>
      <c r="NDA101" s="38"/>
      <c r="NDB101" s="38"/>
      <c r="NDC101" s="38"/>
      <c r="NDD101" s="38"/>
      <c r="NDE101" s="38"/>
      <c r="NDF101" s="38"/>
      <c r="NDG101" s="38"/>
      <c r="NDH101" s="38"/>
      <c r="NDI101" s="38"/>
      <c r="NDJ101" s="38"/>
      <c r="NDK101" s="37"/>
      <c r="NDL101" s="25"/>
      <c r="NDM101" s="35"/>
      <c r="NDN101" s="35"/>
      <c r="NDO101" s="35"/>
      <c r="NDP101" s="36"/>
      <c r="NDQ101" s="36"/>
      <c r="NDR101" s="36"/>
      <c r="NDS101" s="36"/>
      <c r="NDT101" s="36"/>
      <c r="NDU101" s="36"/>
      <c r="NDV101" s="37"/>
      <c r="NDW101" s="38"/>
      <c r="NDX101" s="38"/>
      <c r="NDY101" s="204"/>
      <c r="NDZ101" s="37"/>
      <c r="NEA101" s="38"/>
      <c r="NEB101" s="37"/>
      <c r="NEC101" s="37"/>
      <c r="NED101" s="38"/>
      <c r="NEE101" s="38"/>
      <c r="NEF101" s="38"/>
      <c r="NEG101" s="38"/>
      <c r="NEH101" s="38"/>
      <c r="NEI101" s="38"/>
      <c r="NEJ101" s="38"/>
      <c r="NEK101" s="38"/>
      <c r="NEL101" s="38"/>
      <c r="NEM101" s="38"/>
      <c r="NEN101" s="38"/>
      <c r="NEO101" s="38"/>
      <c r="NEP101" s="37"/>
      <c r="NEQ101" s="25"/>
      <c r="NER101" s="35"/>
      <c r="NES101" s="35"/>
      <c r="NET101" s="35"/>
      <c r="NEU101" s="36"/>
      <c r="NEV101" s="36"/>
      <c r="NEW101" s="36"/>
      <c r="NEX101" s="36"/>
      <c r="NEY101" s="36"/>
      <c r="NEZ101" s="36"/>
      <c r="NFA101" s="37"/>
      <c r="NFB101" s="38"/>
      <c r="NFC101" s="38"/>
      <c r="NFD101" s="204"/>
      <c r="NFE101" s="37"/>
      <c r="NFF101" s="38"/>
      <c r="NFG101" s="37"/>
      <c r="NFH101" s="37"/>
      <c r="NFI101" s="38"/>
      <c r="NFJ101" s="38"/>
      <c r="NFK101" s="38"/>
      <c r="NFL101" s="38"/>
      <c r="NFM101" s="38"/>
      <c r="NFN101" s="38"/>
      <c r="NFO101" s="38"/>
      <c r="NFP101" s="38"/>
      <c r="NFQ101" s="38"/>
      <c r="NFR101" s="38"/>
      <c r="NFS101" s="38"/>
      <c r="NFT101" s="38"/>
      <c r="NFU101" s="37"/>
      <c r="NFV101" s="25"/>
      <c r="NFW101" s="35"/>
      <c r="NFX101" s="35"/>
      <c r="NFY101" s="35"/>
      <c r="NFZ101" s="36"/>
      <c r="NGA101" s="36"/>
      <c r="NGB101" s="36"/>
      <c r="NGC101" s="36"/>
      <c r="NGD101" s="36"/>
      <c r="NGE101" s="36"/>
      <c r="NGF101" s="37"/>
      <c r="NGG101" s="38"/>
      <c r="NGH101" s="38"/>
      <c r="NGI101" s="204"/>
      <c r="NGJ101" s="37"/>
      <c r="NGK101" s="38"/>
      <c r="NGL101" s="37"/>
      <c r="NGM101" s="37"/>
      <c r="NGN101" s="38"/>
      <c r="NGO101" s="38"/>
      <c r="NGP101" s="38"/>
      <c r="NGQ101" s="38"/>
      <c r="NGR101" s="38"/>
      <c r="NGS101" s="38"/>
      <c r="NGT101" s="38"/>
      <c r="NGU101" s="38"/>
      <c r="NGV101" s="38"/>
      <c r="NGW101" s="38"/>
      <c r="NGX101" s="38"/>
      <c r="NGY101" s="38"/>
      <c r="NGZ101" s="37"/>
      <c r="NHA101" s="25"/>
      <c r="NHB101" s="35"/>
      <c r="NHC101" s="35"/>
      <c r="NHD101" s="35"/>
      <c r="NHE101" s="36"/>
      <c r="NHF101" s="36"/>
      <c r="NHG101" s="36"/>
      <c r="NHH101" s="36"/>
      <c r="NHI101" s="36"/>
      <c r="NHJ101" s="36"/>
      <c r="NHK101" s="37"/>
      <c r="NHL101" s="38"/>
      <c r="NHM101" s="38"/>
      <c r="NHN101" s="204"/>
      <c r="NHO101" s="37"/>
      <c r="NHP101" s="38"/>
      <c r="NHQ101" s="37"/>
      <c r="NHR101" s="37"/>
      <c r="NHS101" s="38"/>
      <c r="NHT101" s="38"/>
      <c r="NHU101" s="38"/>
      <c r="NHV101" s="38"/>
      <c r="NHW101" s="38"/>
      <c r="NHX101" s="38"/>
      <c r="NHY101" s="38"/>
      <c r="NHZ101" s="38"/>
      <c r="NIA101" s="38"/>
      <c r="NIB101" s="38"/>
      <c r="NIC101" s="38"/>
      <c r="NID101" s="38"/>
      <c r="NIE101" s="37"/>
      <c r="NIF101" s="25"/>
      <c r="NIG101" s="35"/>
      <c r="NIH101" s="35"/>
      <c r="NII101" s="35"/>
      <c r="NIJ101" s="36"/>
      <c r="NIK101" s="36"/>
      <c r="NIL101" s="36"/>
      <c r="NIM101" s="36"/>
      <c r="NIN101" s="36"/>
      <c r="NIO101" s="36"/>
      <c r="NIP101" s="37"/>
      <c r="NIQ101" s="38"/>
      <c r="NIR101" s="38"/>
      <c r="NIS101" s="204"/>
      <c r="NIT101" s="37"/>
      <c r="NIU101" s="38"/>
      <c r="NIV101" s="37"/>
      <c r="NIW101" s="37"/>
      <c r="NIX101" s="38"/>
      <c r="NIY101" s="38"/>
      <c r="NIZ101" s="38"/>
      <c r="NJA101" s="38"/>
      <c r="NJB101" s="38"/>
      <c r="NJC101" s="38"/>
      <c r="NJD101" s="38"/>
      <c r="NJE101" s="38"/>
      <c r="NJF101" s="38"/>
      <c r="NJG101" s="38"/>
      <c r="NJH101" s="38"/>
      <c r="NJI101" s="38"/>
      <c r="NJJ101" s="37"/>
      <c r="NJK101" s="25"/>
      <c r="NJL101" s="35"/>
      <c r="NJM101" s="35"/>
      <c r="NJN101" s="35"/>
      <c r="NJO101" s="36"/>
      <c r="NJP101" s="36"/>
      <c r="NJQ101" s="36"/>
      <c r="NJR101" s="36"/>
      <c r="NJS101" s="36"/>
      <c r="NJT101" s="36"/>
      <c r="NJU101" s="37"/>
      <c r="NJV101" s="38"/>
      <c r="NJW101" s="38"/>
      <c r="NJX101" s="204"/>
      <c r="NJY101" s="37"/>
      <c r="NJZ101" s="38"/>
      <c r="NKA101" s="37"/>
      <c r="NKB101" s="37"/>
      <c r="NKC101" s="38"/>
      <c r="NKD101" s="38"/>
      <c r="NKE101" s="38"/>
      <c r="NKF101" s="38"/>
      <c r="NKG101" s="38"/>
      <c r="NKH101" s="38"/>
      <c r="NKI101" s="38"/>
      <c r="NKJ101" s="38"/>
      <c r="NKK101" s="38"/>
      <c r="NKL101" s="38"/>
      <c r="NKM101" s="38"/>
      <c r="NKN101" s="38"/>
      <c r="NKO101" s="37"/>
      <c r="NKP101" s="25"/>
      <c r="NKQ101" s="35"/>
      <c r="NKR101" s="35"/>
      <c r="NKS101" s="35"/>
      <c r="NKT101" s="36"/>
      <c r="NKU101" s="36"/>
      <c r="NKV101" s="36"/>
      <c r="NKW101" s="36"/>
      <c r="NKX101" s="36"/>
      <c r="NKY101" s="36"/>
      <c r="NKZ101" s="37"/>
      <c r="NLA101" s="38"/>
      <c r="NLB101" s="38"/>
      <c r="NLC101" s="204"/>
      <c r="NLD101" s="37"/>
      <c r="NLE101" s="38"/>
      <c r="NLF101" s="37"/>
      <c r="NLG101" s="37"/>
      <c r="NLH101" s="38"/>
      <c r="NLI101" s="38"/>
      <c r="NLJ101" s="38"/>
      <c r="NLK101" s="38"/>
      <c r="NLL101" s="38"/>
      <c r="NLM101" s="38"/>
      <c r="NLN101" s="38"/>
      <c r="NLO101" s="38"/>
      <c r="NLP101" s="38"/>
      <c r="NLQ101" s="38"/>
      <c r="NLR101" s="38"/>
      <c r="NLS101" s="38"/>
      <c r="NLT101" s="37"/>
      <c r="NLU101" s="25"/>
      <c r="NLV101" s="35"/>
      <c r="NLW101" s="35"/>
      <c r="NLX101" s="35"/>
      <c r="NLY101" s="36"/>
      <c r="NLZ101" s="36"/>
      <c r="NMA101" s="36"/>
      <c r="NMB101" s="36"/>
      <c r="NMC101" s="36"/>
      <c r="NMD101" s="36"/>
      <c r="NME101" s="37"/>
      <c r="NMF101" s="38"/>
      <c r="NMG101" s="38"/>
      <c r="NMH101" s="204"/>
      <c r="NMI101" s="37"/>
      <c r="NMJ101" s="38"/>
      <c r="NMK101" s="37"/>
      <c r="NML101" s="37"/>
      <c r="NMM101" s="38"/>
      <c r="NMN101" s="38"/>
      <c r="NMO101" s="38"/>
      <c r="NMP101" s="38"/>
      <c r="NMQ101" s="38"/>
      <c r="NMR101" s="38"/>
      <c r="NMS101" s="38"/>
      <c r="NMT101" s="38"/>
      <c r="NMU101" s="38"/>
      <c r="NMV101" s="38"/>
      <c r="NMW101" s="38"/>
      <c r="NMX101" s="38"/>
      <c r="NMY101" s="37"/>
      <c r="NMZ101" s="25"/>
      <c r="NNA101" s="35"/>
      <c r="NNB101" s="35"/>
      <c r="NNC101" s="35"/>
      <c r="NND101" s="36"/>
      <c r="NNE101" s="36"/>
      <c r="NNF101" s="36"/>
      <c r="NNG101" s="36"/>
      <c r="NNH101" s="36"/>
      <c r="NNI101" s="36"/>
      <c r="NNJ101" s="37"/>
      <c r="NNK101" s="38"/>
      <c r="NNL101" s="38"/>
      <c r="NNM101" s="204"/>
      <c r="NNN101" s="37"/>
      <c r="NNO101" s="38"/>
      <c r="NNP101" s="37"/>
      <c r="NNQ101" s="37"/>
      <c r="NNR101" s="38"/>
      <c r="NNS101" s="38"/>
      <c r="NNT101" s="38"/>
      <c r="NNU101" s="38"/>
      <c r="NNV101" s="38"/>
      <c r="NNW101" s="38"/>
      <c r="NNX101" s="38"/>
      <c r="NNY101" s="38"/>
      <c r="NNZ101" s="38"/>
      <c r="NOA101" s="38"/>
      <c r="NOB101" s="38"/>
      <c r="NOC101" s="38"/>
      <c r="NOD101" s="37"/>
      <c r="NOE101" s="25"/>
      <c r="NOF101" s="35"/>
      <c r="NOG101" s="35"/>
      <c r="NOH101" s="35"/>
      <c r="NOI101" s="36"/>
      <c r="NOJ101" s="36"/>
      <c r="NOK101" s="36"/>
      <c r="NOL101" s="36"/>
      <c r="NOM101" s="36"/>
      <c r="NON101" s="36"/>
      <c r="NOO101" s="37"/>
      <c r="NOP101" s="38"/>
      <c r="NOQ101" s="38"/>
      <c r="NOR101" s="204"/>
      <c r="NOS101" s="37"/>
      <c r="NOT101" s="38"/>
      <c r="NOU101" s="37"/>
      <c r="NOV101" s="37"/>
      <c r="NOW101" s="38"/>
      <c r="NOX101" s="38"/>
      <c r="NOY101" s="38"/>
      <c r="NOZ101" s="38"/>
      <c r="NPA101" s="38"/>
      <c r="NPB101" s="38"/>
      <c r="NPC101" s="38"/>
      <c r="NPD101" s="38"/>
      <c r="NPE101" s="38"/>
      <c r="NPF101" s="38"/>
      <c r="NPG101" s="38"/>
      <c r="NPH101" s="38"/>
      <c r="NPI101" s="37"/>
      <c r="NPJ101" s="25"/>
      <c r="NPK101" s="35"/>
      <c r="NPL101" s="35"/>
      <c r="NPM101" s="35"/>
      <c r="NPN101" s="36"/>
      <c r="NPO101" s="36"/>
      <c r="NPP101" s="36"/>
      <c r="NPQ101" s="36"/>
      <c r="NPR101" s="36"/>
      <c r="NPS101" s="36"/>
      <c r="NPT101" s="37"/>
      <c r="NPU101" s="38"/>
      <c r="NPV101" s="38"/>
      <c r="NPW101" s="204"/>
      <c r="NPX101" s="37"/>
      <c r="NPY101" s="38"/>
      <c r="NPZ101" s="37"/>
      <c r="NQA101" s="37"/>
      <c r="NQB101" s="38"/>
      <c r="NQC101" s="38"/>
      <c r="NQD101" s="38"/>
      <c r="NQE101" s="38"/>
      <c r="NQF101" s="38"/>
      <c r="NQG101" s="38"/>
      <c r="NQH101" s="38"/>
      <c r="NQI101" s="38"/>
      <c r="NQJ101" s="38"/>
      <c r="NQK101" s="38"/>
      <c r="NQL101" s="38"/>
      <c r="NQM101" s="38"/>
      <c r="NQN101" s="37"/>
      <c r="NQO101" s="25"/>
      <c r="NQP101" s="35"/>
      <c r="NQQ101" s="35"/>
      <c r="NQR101" s="35"/>
      <c r="NQS101" s="36"/>
      <c r="NQT101" s="36"/>
      <c r="NQU101" s="36"/>
      <c r="NQV101" s="36"/>
      <c r="NQW101" s="36"/>
      <c r="NQX101" s="36"/>
      <c r="NQY101" s="37"/>
      <c r="NQZ101" s="38"/>
      <c r="NRA101" s="38"/>
      <c r="NRB101" s="204"/>
      <c r="NRC101" s="37"/>
      <c r="NRD101" s="38"/>
      <c r="NRE101" s="37"/>
      <c r="NRF101" s="37"/>
      <c r="NRG101" s="38"/>
      <c r="NRH101" s="38"/>
      <c r="NRI101" s="38"/>
      <c r="NRJ101" s="38"/>
      <c r="NRK101" s="38"/>
      <c r="NRL101" s="38"/>
      <c r="NRM101" s="38"/>
      <c r="NRN101" s="38"/>
      <c r="NRO101" s="38"/>
      <c r="NRP101" s="38"/>
      <c r="NRQ101" s="38"/>
      <c r="NRR101" s="38"/>
      <c r="NRS101" s="37"/>
      <c r="NRT101" s="25"/>
      <c r="NRU101" s="35"/>
      <c r="NRV101" s="35"/>
      <c r="NRW101" s="35"/>
      <c r="NRX101" s="36"/>
      <c r="NRY101" s="36"/>
      <c r="NRZ101" s="36"/>
      <c r="NSA101" s="36"/>
      <c r="NSB101" s="36"/>
      <c r="NSC101" s="36"/>
      <c r="NSD101" s="37"/>
      <c r="NSE101" s="38"/>
      <c r="NSF101" s="38"/>
      <c r="NSG101" s="204"/>
      <c r="NSH101" s="37"/>
      <c r="NSI101" s="38"/>
      <c r="NSJ101" s="37"/>
      <c r="NSK101" s="37"/>
      <c r="NSL101" s="38"/>
      <c r="NSM101" s="38"/>
      <c r="NSN101" s="38"/>
      <c r="NSO101" s="38"/>
      <c r="NSP101" s="38"/>
      <c r="NSQ101" s="38"/>
      <c r="NSR101" s="38"/>
      <c r="NSS101" s="38"/>
      <c r="NST101" s="38"/>
      <c r="NSU101" s="38"/>
      <c r="NSV101" s="38"/>
      <c r="NSW101" s="38"/>
      <c r="NSX101" s="37"/>
      <c r="NSY101" s="25"/>
      <c r="NSZ101" s="35"/>
      <c r="NTA101" s="35"/>
      <c r="NTB101" s="35"/>
      <c r="NTC101" s="36"/>
      <c r="NTD101" s="36"/>
      <c r="NTE101" s="36"/>
      <c r="NTF101" s="36"/>
      <c r="NTG101" s="36"/>
      <c r="NTH101" s="36"/>
      <c r="NTI101" s="37"/>
      <c r="NTJ101" s="38"/>
      <c r="NTK101" s="38"/>
      <c r="NTL101" s="204"/>
      <c r="NTM101" s="37"/>
      <c r="NTN101" s="38"/>
      <c r="NTO101" s="37"/>
      <c r="NTP101" s="37"/>
      <c r="NTQ101" s="38"/>
      <c r="NTR101" s="38"/>
      <c r="NTS101" s="38"/>
      <c r="NTT101" s="38"/>
      <c r="NTU101" s="38"/>
      <c r="NTV101" s="38"/>
      <c r="NTW101" s="38"/>
      <c r="NTX101" s="38"/>
      <c r="NTY101" s="38"/>
      <c r="NTZ101" s="38"/>
      <c r="NUA101" s="38"/>
      <c r="NUB101" s="38"/>
      <c r="NUC101" s="37"/>
      <c r="NUD101" s="25"/>
      <c r="NUE101" s="35"/>
      <c r="NUF101" s="35"/>
      <c r="NUG101" s="35"/>
      <c r="NUH101" s="36"/>
      <c r="NUI101" s="36"/>
      <c r="NUJ101" s="36"/>
      <c r="NUK101" s="36"/>
      <c r="NUL101" s="36"/>
      <c r="NUM101" s="36"/>
      <c r="NUN101" s="37"/>
      <c r="NUO101" s="38"/>
      <c r="NUP101" s="38"/>
      <c r="NUQ101" s="204"/>
      <c r="NUR101" s="37"/>
      <c r="NUS101" s="38"/>
      <c r="NUT101" s="37"/>
      <c r="NUU101" s="37"/>
      <c r="NUV101" s="38"/>
      <c r="NUW101" s="38"/>
      <c r="NUX101" s="38"/>
      <c r="NUY101" s="38"/>
      <c r="NUZ101" s="38"/>
      <c r="NVA101" s="38"/>
      <c r="NVB101" s="38"/>
      <c r="NVC101" s="38"/>
      <c r="NVD101" s="38"/>
      <c r="NVE101" s="38"/>
      <c r="NVF101" s="38"/>
      <c r="NVG101" s="38"/>
      <c r="NVH101" s="37"/>
      <c r="NVI101" s="25"/>
      <c r="NVJ101" s="35"/>
      <c r="NVK101" s="35"/>
      <c r="NVL101" s="35"/>
      <c r="NVM101" s="36"/>
      <c r="NVN101" s="36"/>
      <c r="NVO101" s="36"/>
      <c r="NVP101" s="36"/>
      <c r="NVQ101" s="36"/>
      <c r="NVR101" s="36"/>
      <c r="NVS101" s="37"/>
      <c r="NVT101" s="38"/>
      <c r="NVU101" s="38"/>
      <c r="NVV101" s="204"/>
      <c r="NVW101" s="37"/>
      <c r="NVX101" s="38"/>
      <c r="NVY101" s="37"/>
      <c r="NVZ101" s="37"/>
      <c r="NWA101" s="38"/>
      <c r="NWB101" s="38"/>
      <c r="NWC101" s="38"/>
      <c r="NWD101" s="38"/>
      <c r="NWE101" s="38"/>
      <c r="NWF101" s="38"/>
      <c r="NWG101" s="38"/>
      <c r="NWH101" s="38"/>
      <c r="NWI101" s="38"/>
      <c r="NWJ101" s="38"/>
      <c r="NWK101" s="38"/>
      <c r="NWL101" s="38"/>
      <c r="NWM101" s="37"/>
      <c r="NWN101" s="25"/>
      <c r="NWO101" s="35"/>
      <c r="NWP101" s="35"/>
      <c r="NWQ101" s="35"/>
      <c r="NWR101" s="36"/>
      <c r="NWS101" s="36"/>
      <c r="NWT101" s="36"/>
      <c r="NWU101" s="36"/>
      <c r="NWV101" s="36"/>
      <c r="NWW101" s="36"/>
      <c r="NWX101" s="37"/>
      <c r="NWY101" s="38"/>
      <c r="NWZ101" s="38"/>
      <c r="NXA101" s="204"/>
      <c r="NXB101" s="37"/>
      <c r="NXC101" s="38"/>
      <c r="NXD101" s="37"/>
      <c r="NXE101" s="37"/>
      <c r="NXF101" s="38"/>
      <c r="NXG101" s="38"/>
      <c r="NXH101" s="38"/>
      <c r="NXI101" s="38"/>
      <c r="NXJ101" s="38"/>
      <c r="NXK101" s="38"/>
      <c r="NXL101" s="38"/>
      <c r="NXM101" s="38"/>
      <c r="NXN101" s="38"/>
      <c r="NXO101" s="38"/>
      <c r="NXP101" s="38"/>
      <c r="NXQ101" s="38"/>
      <c r="NXR101" s="37"/>
      <c r="NXS101" s="25"/>
      <c r="NXT101" s="35"/>
      <c r="NXU101" s="35"/>
      <c r="NXV101" s="35"/>
      <c r="NXW101" s="36"/>
      <c r="NXX101" s="36"/>
      <c r="NXY101" s="36"/>
      <c r="NXZ101" s="36"/>
      <c r="NYA101" s="36"/>
      <c r="NYB101" s="36"/>
      <c r="NYC101" s="37"/>
      <c r="NYD101" s="38"/>
      <c r="NYE101" s="38"/>
      <c r="NYF101" s="204"/>
      <c r="NYG101" s="37"/>
      <c r="NYH101" s="38"/>
      <c r="NYI101" s="37"/>
      <c r="NYJ101" s="37"/>
      <c r="NYK101" s="38"/>
      <c r="NYL101" s="38"/>
      <c r="NYM101" s="38"/>
      <c r="NYN101" s="38"/>
      <c r="NYO101" s="38"/>
      <c r="NYP101" s="38"/>
      <c r="NYQ101" s="38"/>
      <c r="NYR101" s="38"/>
      <c r="NYS101" s="38"/>
      <c r="NYT101" s="38"/>
      <c r="NYU101" s="38"/>
      <c r="NYV101" s="38"/>
      <c r="NYW101" s="37"/>
      <c r="NYX101" s="25"/>
      <c r="NYY101" s="35"/>
      <c r="NYZ101" s="35"/>
      <c r="NZA101" s="35"/>
      <c r="NZB101" s="36"/>
      <c r="NZC101" s="36"/>
      <c r="NZD101" s="36"/>
      <c r="NZE101" s="36"/>
      <c r="NZF101" s="36"/>
      <c r="NZG101" s="36"/>
      <c r="NZH101" s="37"/>
      <c r="NZI101" s="38"/>
      <c r="NZJ101" s="38"/>
      <c r="NZK101" s="204"/>
      <c r="NZL101" s="37"/>
      <c r="NZM101" s="38"/>
      <c r="NZN101" s="37"/>
      <c r="NZO101" s="37"/>
      <c r="NZP101" s="38"/>
      <c r="NZQ101" s="38"/>
      <c r="NZR101" s="38"/>
      <c r="NZS101" s="38"/>
      <c r="NZT101" s="38"/>
      <c r="NZU101" s="38"/>
      <c r="NZV101" s="38"/>
      <c r="NZW101" s="38"/>
      <c r="NZX101" s="38"/>
      <c r="NZY101" s="38"/>
      <c r="NZZ101" s="38"/>
      <c r="OAA101" s="38"/>
      <c r="OAB101" s="37"/>
      <c r="OAC101" s="25"/>
      <c r="OAD101" s="35"/>
      <c r="OAE101" s="35"/>
      <c r="OAF101" s="35"/>
      <c r="OAG101" s="36"/>
      <c r="OAH101" s="36"/>
      <c r="OAI101" s="36"/>
      <c r="OAJ101" s="36"/>
      <c r="OAK101" s="36"/>
      <c r="OAL101" s="36"/>
      <c r="OAM101" s="37"/>
      <c r="OAN101" s="38"/>
      <c r="OAO101" s="38"/>
      <c r="OAP101" s="204"/>
      <c r="OAQ101" s="37"/>
      <c r="OAR101" s="38"/>
      <c r="OAS101" s="37"/>
      <c r="OAT101" s="37"/>
      <c r="OAU101" s="38"/>
      <c r="OAV101" s="38"/>
      <c r="OAW101" s="38"/>
      <c r="OAX101" s="38"/>
      <c r="OAY101" s="38"/>
      <c r="OAZ101" s="38"/>
      <c r="OBA101" s="38"/>
      <c r="OBB101" s="38"/>
      <c r="OBC101" s="38"/>
      <c r="OBD101" s="38"/>
      <c r="OBE101" s="38"/>
      <c r="OBF101" s="38"/>
      <c r="OBG101" s="37"/>
      <c r="OBH101" s="25"/>
      <c r="OBI101" s="35"/>
      <c r="OBJ101" s="35"/>
      <c r="OBK101" s="35"/>
      <c r="OBL101" s="36"/>
      <c r="OBM101" s="36"/>
      <c r="OBN101" s="36"/>
      <c r="OBO101" s="36"/>
      <c r="OBP101" s="36"/>
      <c r="OBQ101" s="36"/>
      <c r="OBR101" s="37"/>
      <c r="OBS101" s="38"/>
      <c r="OBT101" s="38"/>
      <c r="OBU101" s="204"/>
      <c r="OBV101" s="37"/>
      <c r="OBW101" s="38"/>
      <c r="OBX101" s="37"/>
      <c r="OBY101" s="37"/>
      <c r="OBZ101" s="38"/>
      <c r="OCA101" s="38"/>
      <c r="OCB101" s="38"/>
      <c r="OCC101" s="38"/>
      <c r="OCD101" s="38"/>
      <c r="OCE101" s="38"/>
      <c r="OCF101" s="38"/>
      <c r="OCG101" s="38"/>
      <c r="OCH101" s="38"/>
      <c r="OCI101" s="38"/>
      <c r="OCJ101" s="38"/>
      <c r="OCK101" s="38"/>
      <c r="OCL101" s="37"/>
      <c r="OCM101" s="25"/>
      <c r="OCN101" s="35"/>
      <c r="OCO101" s="35"/>
      <c r="OCP101" s="35"/>
      <c r="OCQ101" s="36"/>
      <c r="OCR101" s="36"/>
      <c r="OCS101" s="36"/>
      <c r="OCT101" s="36"/>
      <c r="OCU101" s="36"/>
      <c r="OCV101" s="36"/>
      <c r="OCW101" s="37"/>
      <c r="OCX101" s="38"/>
      <c r="OCY101" s="38"/>
      <c r="OCZ101" s="204"/>
      <c r="ODA101" s="37"/>
      <c r="ODB101" s="38"/>
      <c r="ODC101" s="37"/>
      <c r="ODD101" s="37"/>
      <c r="ODE101" s="38"/>
      <c r="ODF101" s="38"/>
      <c r="ODG101" s="38"/>
      <c r="ODH101" s="38"/>
      <c r="ODI101" s="38"/>
      <c r="ODJ101" s="38"/>
      <c r="ODK101" s="38"/>
      <c r="ODL101" s="38"/>
      <c r="ODM101" s="38"/>
      <c r="ODN101" s="38"/>
      <c r="ODO101" s="38"/>
      <c r="ODP101" s="38"/>
      <c r="ODQ101" s="37"/>
      <c r="ODR101" s="25"/>
      <c r="ODS101" s="35"/>
      <c r="ODT101" s="35"/>
      <c r="ODU101" s="35"/>
      <c r="ODV101" s="36"/>
      <c r="ODW101" s="36"/>
      <c r="ODX101" s="36"/>
      <c r="ODY101" s="36"/>
      <c r="ODZ101" s="36"/>
      <c r="OEA101" s="36"/>
      <c r="OEB101" s="37"/>
      <c r="OEC101" s="38"/>
      <c r="OED101" s="38"/>
      <c r="OEE101" s="204"/>
      <c r="OEF101" s="37"/>
      <c r="OEG101" s="38"/>
      <c r="OEH101" s="37"/>
      <c r="OEI101" s="37"/>
      <c r="OEJ101" s="38"/>
      <c r="OEK101" s="38"/>
      <c r="OEL101" s="38"/>
      <c r="OEM101" s="38"/>
      <c r="OEN101" s="38"/>
      <c r="OEO101" s="38"/>
      <c r="OEP101" s="38"/>
      <c r="OEQ101" s="38"/>
      <c r="OER101" s="38"/>
      <c r="OES101" s="38"/>
      <c r="OET101" s="38"/>
      <c r="OEU101" s="38"/>
      <c r="OEV101" s="37"/>
      <c r="OEW101" s="25"/>
      <c r="OEX101" s="35"/>
      <c r="OEY101" s="35"/>
      <c r="OEZ101" s="35"/>
      <c r="OFA101" s="36"/>
      <c r="OFB101" s="36"/>
      <c r="OFC101" s="36"/>
      <c r="OFD101" s="36"/>
      <c r="OFE101" s="36"/>
      <c r="OFF101" s="36"/>
      <c r="OFG101" s="37"/>
      <c r="OFH101" s="38"/>
      <c r="OFI101" s="38"/>
      <c r="OFJ101" s="204"/>
      <c r="OFK101" s="37"/>
      <c r="OFL101" s="38"/>
      <c r="OFM101" s="37"/>
      <c r="OFN101" s="37"/>
      <c r="OFO101" s="38"/>
      <c r="OFP101" s="38"/>
      <c r="OFQ101" s="38"/>
      <c r="OFR101" s="38"/>
      <c r="OFS101" s="38"/>
      <c r="OFT101" s="38"/>
      <c r="OFU101" s="38"/>
      <c r="OFV101" s="38"/>
      <c r="OFW101" s="38"/>
      <c r="OFX101" s="38"/>
      <c r="OFY101" s="38"/>
      <c r="OFZ101" s="38"/>
      <c r="OGA101" s="37"/>
      <c r="OGB101" s="25"/>
      <c r="OGC101" s="35"/>
      <c r="OGD101" s="35"/>
      <c r="OGE101" s="35"/>
      <c r="OGF101" s="36"/>
      <c r="OGG101" s="36"/>
      <c r="OGH101" s="36"/>
      <c r="OGI101" s="36"/>
      <c r="OGJ101" s="36"/>
      <c r="OGK101" s="36"/>
      <c r="OGL101" s="37"/>
      <c r="OGM101" s="38"/>
      <c r="OGN101" s="38"/>
      <c r="OGO101" s="204"/>
      <c r="OGP101" s="37"/>
      <c r="OGQ101" s="38"/>
      <c r="OGR101" s="37"/>
      <c r="OGS101" s="37"/>
      <c r="OGT101" s="38"/>
      <c r="OGU101" s="38"/>
      <c r="OGV101" s="38"/>
      <c r="OGW101" s="38"/>
      <c r="OGX101" s="38"/>
      <c r="OGY101" s="38"/>
      <c r="OGZ101" s="38"/>
      <c r="OHA101" s="38"/>
      <c r="OHB101" s="38"/>
      <c r="OHC101" s="38"/>
      <c r="OHD101" s="38"/>
      <c r="OHE101" s="38"/>
      <c r="OHF101" s="37"/>
      <c r="OHG101" s="25"/>
      <c r="OHH101" s="35"/>
      <c r="OHI101" s="35"/>
      <c r="OHJ101" s="35"/>
      <c r="OHK101" s="36"/>
      <c r="OHL101" s="36"/>
      <c r="OHM101" s="36"/>
      <c r="OHN101" s="36"/>
      <c r="OHO101" s="36"/>
      <c r="OHP101" s="36"/>
      <c r="OHQ101" s="37"/>
      <c r="OHR101" s="38"/>
      <c r="OHS101" s="38"/>
      <c r="OHT101" s="204"/>
      <c r="OHU101" s="37"/>
      <c r="OHV101" s="38"/>
      <c r="OHW101" s="37"/>
      <c r="OHX101" s="37"/>
      <c r="OHY101" s="38"/>
      <c r="OHZ101" s="38"/>
      <c r="OIA101" s="38"/>
      <c r="OIB101" s="38"/>
      <c r="OIC101" s="38"/>
      <c r="OID101" s="38"/>
      <c r="OIE101" s="38"/>
      <c r="OIF101" s="38"/>
      <c r="OIG101" s="38"/>
      <c r="OIH101" s="38"/>
      <c r="OII101" s="38"/>
      <c r="OIJ101" s="38"/>
      <c r="OIK101" s="37"/>
      <c r="OIL101" s="25"/>
      <c r="OIM101" s="35"/>
      <c r="OIN101" s="35"/>
      <c r="OIO101" s="35"/>
      <c r="OIP101" s="36"/>
      <c r="OIQ101" s="36"/>
      <c r="OIR101" s="36"/>
      <c r="OIS101" s="36"/>
      <c r="OIT101" s="36"/>
      <c r="OIU101" s="36"/>
      <c r="OIV101" s="37"/>
      <c r="OIW101" s="38"/>
      <c r="OIX101" s="38"/>
      <c r="OIY101" s="204"/>
      <c r="OIZ101" s="37"/>
      <c r="OJA101" s="38"/>
      <c r="OJB101" s="37"/>
      <c r="OJC101" s="37"/>
      <c r="OJD101" s="38"/>
      <c r="OJE101" s="38"/>
      <c r="OJF101" s="38"/>
      <c r="OJG101" s="38"/>
      <c r="OJH101" s="38"/>
      <c r="OJI101" s="38"/>
      <c r="OJJ101" s="38"/>
      <c r="OJK101" s="38"/>
      <c r="OJL101" s="38"/>
      <c r="OJM101" s="38"/>
      <c r="OJN101" s="38"/>
      <c r="OJO101" s="38"/>
      <c r="OJP101" s="37"/>
      <c r="OJQ101" s="25"/>
      <c r="OJR101" s="35"/>
      <c r="OJS101" s="35"/>
      <c r="OJT101" s="35"/>
      <c r="OJU101" s="36"/>
      <c r="OJV101" s="36"/>
      <c r="OJW101" s="36"/>
      <c r="OJX101" s="36"/>
      <c r="OJY101" s="36"/>
      <c r="OJZ101" s="36"/>
      <c r="OKA101" s="37"/>
      <c r="OKB101" s="38"/>
      <c r="OKC101" s="38"/>
      <c r="OKD101" s="204"/>
      <c r="OKE101" s="37"/>
      <c r="OKF101" s="38"/>
      <c r="OKG101" s="37"/>
      <c r="OKH101" s="37"/>
      <c r="OKI101" s="38"/>
      <c r="OKJ101" s="38"/>
      <c r="OKK101" s="38"/>
      <c r="OKL101" s="38"/>
      <c r="OKM101" s="38"/>
      <c r="OKN101" s="38"/>
      <c r="OKO101" s="38"/>
      <c r="OKP101" s="38"/>
      <c r="OKQ101" s="38"/>
      <c r="OKR101" s="38"/>
      <c r="OKS101" s="38"/>
      <c r="OKT101" s="38"/>
      <c r="OKU101" s="37"/>
      <c r="OKV101" s="25"/>
      <c r="OKW101" s="35"/>
      <c r="OKX101" s="35"/>
      <c r="OKY101" s="35"/>
      <c r="OKZ101" s="36"/>
      <c r="OLA101" s="36"/>
      <c r="OLB101" s="36"/>
      <c r="OLC101" s="36"/>
      <c r="OLD101" s="36"/>
      <c r="OLE101" s="36"/>
      <c r="OLF101" s="37"/>
      <c r="OLG101" s="38"/>
      <c r="OLH101" s="38"/>
      <c r="OLI101" s="204"/>
      <c r="OLJ101" s="37"/>
      <c r="OLK101" s="38"/>
      <c r="OLL101" s="37"/>
      <c r="OLM101" s="37"/>
      <c r="OLN101" s="38"/>
      <c r="OLO101" s="38"/>
      <c r="OLP101" s="38"/>
      <c r="OLQ101" s="38"/>
      <c r="OLR101" s="38"/>
      <c r="OLS101" s="38"/>
      <c r="OLT101" s="38"/>
      <c r="OLU101" s="38"/>
      <c r="OLV101" s="38"/>
      <c r="OLW101" s="38"/>
      <c r="OLX101" s="38"/>
      <c r="OLY101" s="38"/>
      <c r="OLZ101" s="37"/>
      <c r="OMA101" s="25"/>
      <c r="OMB101" s="35"/>
      <c r="OMC101" s="35"/>
      <c r="OMD101" s="35"/>
      <c r="OME101" s="36"/>
      <c r="OMF101" s="36"/>
      <c r="OMG101" s="36"/>
      <c r="OMH101" s="36"/>
      <c r="OMI101" s="36"/>
      <c r="OMJ101" s="36"/>
      <c r="OMK101" s="37"/>
      <c r="OML101" s="38"/>
      <c r="OMM101" s="38"/>
      <c r="OMN101" s="204"/>
      <c r="OMO101" s="37"/>
      <c r="OMP101" s="38"/>
      <c r="OMQ101" s="37"/>
      <c r="OMR101" s="37"/>
      <c r="OMS101" s="38"/>
      <c r="OMT101" s="38"/>
      <c r="OMU101" s="38"/>
      <c r="OMV101" s="38"/>
      <c r="OMW101" s="38"/>
      <c r="OMX101" s="38"/>
      <c r="OMY101" s="38"/>
      <c r="OMZ101" s="38"/>
      <c r="ONA101" s="38"/>
      <c r="ONB101" s="38"/>
      <c r="ONC101" s="38"/>
      <c r="OND101" s="38"/>
      <c r="ONE101" s="37"/>
      <c r="ONF101" s="25"/>
      <c r="ONG101" s="35"/>
      <c r="ONH101" s="35"/>
      <c r="ONI101" s="35"/>
      <c r="ONJ101" s="36"/>
      <c r="ONK101" s="36"/>
      <c r="ONL101" s="36"/>
      <c r="ONM101" s="36"/>
      <c r="ONN101" s="36"/>
      <c r="ONO101" s="36"/>
      <c r="ONP101" s="37"/>
      <c r="ONQ101" s="38"/>
      <c r="ONR101" s="38"/>
      <c r="ONS101" s="204"/>
      <c r="ONT101" s="37"/>
      <c r="ONU101" s="38"/>
      <c r="ONV101" s="37"/>
      <c r="ONW101" s="37"/>
      <c r="ONX101" s="38"/>
      <c r="ONY101" s="38"/>
      <c r="ONZ101" s="38"/>
      <c r="OOA101" s="38"/>
      <c r="OOB101" s="38"/>
      <c r="OOC101" s="38"/>
      <c r="OOD101" s="38"/>
      <c r="OOE101" s="38"/>
      <c r="OOF101" s="38"/>
      <c r="OOG101" s="38"/>
      <c r="OOH101" s="38"/>
      <c r="OOI101" s="38"/>
      <c r="OOJ101" s="37"/>
      <c r="OOK101" s="25"/>
      <c r="OOL101" s="35"/>
      <c r="OOM101" s="35"/>
      <c r="OON101" s="35"/>
      <c r="OOO101" s="36"/>
      <c r="OOP101" s="36"/>
      <c r="OOQ101" s="36"/>
      <c r="OOR101" s="36"/>
      <c r="OOS101" s="36"/>
      <c r="OOT101" s="36"/>
      <c r="OOU101" s="37"/>
      <c r="OOV101" s="38"/>
      <c r="OOW101" s="38"/>
      <c r="OOX101" s="204"/>
      <c r="OOY101" s="37"/>
      <c r="OOZ101" s="38"/>
      <c r="OPA101" s="37"/>
      <c r="OPB101" s="37"/>
      <c r="OPC101" s="38"/>
      <c r="OPD101" s="38"/>
      <c r="OPE101" s="38"/>
      <c r="OPF101" s="38"/>
      <c r="OPG101" s="38"/>
      <c r="OPH101" s="38"/>
      <c r="OPI101" s="38"/>
      <c r="OPJ101" s="38"/>
      <c r="OPK101" s="38"/>
      <c r="OPL101" s="38"/>
      <c r="OPM101" s="38"/>
      <c r="OPN101" s="38"/>
      <c r="OPO101" s="37"/>
      <c r="OPP101" s="25"/>
      <c r="OPQ101" s="35"/>
      <c r="OPR101" s="35"/>
      <c r="OPS101" s="35"/>
      <c r="OPT101" s="36"/>
      <c r="OPU101" s="36"/>
      <c r="OPV101" s="36"/>
      <c r="OPW101" s="36"/>
      <c r="OPX101" s="36"/>
      <c r="OPY101" s="36"/>
      <c r="OPZ101" s="37"/>
      <c r="OQA101" s="38"/>
      <c r="OQB101" s="38"/>
      <c r="OQC101" s="204"/>
      <c r="OQD101" s="37"/>
      <c r="OQE101" s="38"/>
      <c r="OQF101" s="37"/>
      <c r="OQG101" s="37"/>
      <c r="OQH101" s="38"/>
      <c r="OQI101" s="38"/>
      <c r="OQJ101" s="38"/>
      <c r="OQK101" s="38"/>
      <c r="OQL101" s="38"/>
      <c r="OQM101" s="38"/>
      <c r="OQN101" s="38"/>
      <c r="OQO101" s="38"/>
      <c r="OQP101" s="38"/>
      <c r="OQQ101" s="38"/>
      <c r="OQR101" s="38"/>
      <c r="OQS101" s="38"/>
      <c r="OQT101" s="37"/>
      <c r="OQU101" s="25"/>
      <c r="OQV101" s="35"/>
      <c r="OQW101" s="35"/>
      <c r="OQX101" s="35"/>
      <c r="OQY101" s="36"/>
      <c r="OQZ101" s="36"/>
      <c r="ORA101" s="36"/>
      <c r="ORB101" s="36"/>
      <c r="ORC101" s="36"/>
      <c r="ORD101" s="36"/>
      <c r="ORE101" s="37"/>
      <c r="ORF101" s="38"/>
      <c r="ORG101" s="38"/>
      <c r="ORH101" s="204"/>
      <c r="ORI101" s="37"/>
      <c r="ORJ101" s="38"/>
      <c r="ORK101" s="37"/>
      <c r="ORL101" s="37"/>
      <c r="ORM101" s="38"/>
      <c r="ORN101" s="38"/>
      <c r="ORO101" s="38"/>
      <c r="ORP101" s="38"/>
      <c r="ORQ101" s="38"/>
      <c r="ORR101" s="38"/>
      <c r="ORS101" s="38"/>
      <c r="ORT101" s="38"/>
      <c r="ORU101" s="38"/>
      <c r="ORV101" s="38"/>
      <c r="ORW101" s="38"/>
      <c r="ORX101" s="38"/>
      <c r="ORY101" s="37"/>
      <c r="ORZ101" s="25"/>
      <c r="OSA101" s="35"/>
      <c r="OSB101" s="35"/>
      <c r="OSC101" s="35"/>
      <c r="OSD101" s="36"/>
      <c r="OSE101" s="36"/>
      <c r="OSF101" s="36"/>
      <c r="OSG101" s="36"/>
      <c r="OSH101" s="36"/>
      <c r="OSI101" s="36"/>
      <c r="OSJ101" s="37"/>
      <c r="OSK101" s="38"/>
      <c r="OSL101" s="38"/>
      <c r="OSM101" s="204"/>
      <c r="OSN101" s="37"/>
      <c r="OSO101" s="38"/>
      <c r="OSP101" s="37"/>
      <c r="OSQ101" s="37"/>
      <c r="OSR101" s="38"/>
      <c r="OSS101" s="38"/>
      <c r="OST101" s="38"/>
      <c r="OSU101" s="38"/>
      <c r="OSV101" s="38"/>
      <c r="OSW101" s="38"/>
      <c r="OSX101" s="38"/>
      <c r="OSY101" s="38"/>
      <c r="OSZ101" s="38"/>
      <c r="OTA101" s="38"/>
      <c r="OTB101" s="38"/>
      <c r="OTC101" s="38"/>
      <c r="OTD101" s="37"/>
      <c r="OTE101" s="25"/>
      <c r="OTF101" s="35"/>
      <c r="OTG101" s="35"/>
      <c r="OTH101" s="35"/>
      <c r="OTI101" s="36"/>
      <c r="OTJ101" s="36"/>
      <c r="OTK101" s="36"/>
      <c r="OTL101" s="36"/>
      <c r="OTM101" s="36"/>
      <c r="OTN101" s="36"/>
      <c r="OTO101" s="37"/>
      <c r="OTP101" s="38"/>
      <c r="OTQ101" s="38"/>
      <c r="OTR101" s="204"/>
      <c r="OTS101" s="37"/>
      <c r="OTT101" s="38"/>
      <c r="OTU101" s="37"/>
      <c r="OTV101" s="37"/>
      <c r="OTW101" s="38"/>
      <c r="OTX101" s="38"/>
      <c r="OTY101" s="38"/>
      <c r="OTZ101" s="38"/>
      <c r="OUA101" s="38"/>
      <c r="OUB101" s="38"/>
      <c r="OUC101" s="38"/>
      <c r="OUD101" s="38"/>
      <c r="OUE101" s="38"/>
      <c r="OUF101" s="38"/>
      <c r="OUG101" s="38"/>
      <c r="OUH101" s="38"/>
      <c r="OUI101" s="37"/>
      <c r="OUJ101" s="25"/>
      <c r="OUK101" s="35"/>
      <c r="OUL101" s="35"/>
      <c r="OUM101" s="35"/>
      <c r="OUN101" s="36"/>
      <c r="OUO101" s="36"/>
      <c r="OUP101" s="36"/>
      <c r="OUQ101" s="36"/>
      <c r="OUR101" s="36"/>
      <c r="OUS101" s="36"/>
      <c r="OUT101" s="37"/>
      <c r="OUU101" s="38"/>
      <c r="OUV101" s="38"/>
      <c r="OUW101" s="204"/>
      <c r="OUX101" s="37"/>
      <c r="OUY101" s="38"/>
      <c r="OUZ101" s="37"/>
      <c r="OVA101" s="37"/>
      <c r="OVB101" s="38"/>
      <c r="OVC101" s="38"/>
      <c r="OVD101" s="38"/>
      <c r="OVE101" s="38"/>
      <c r="OVF101" s="38"/>
      <c r="OVG101" s="38"/>
      <c r="OVH101" s="38"/>
      <c r="OVI101" s="38"/>
      <c r="OVJ101" s="38"/>
      <c r="OVK101" s="38"/>
      <c r="OVL101" s="38"/>
      <c r="OVM101" s="38"/>
      <c r="OVN101" s="37"/>
      <c r="OVO101" s="25"/>
      <c r="OVP101" s="35"/>
      <c r="OVQ101" s="35"/>
      <c r="OVR101" s="35"/>
      <c r="OVS101" s="36"/>
      <c r="OVT101" s="36"/>
      <c r="OVU101" s="36"/>
      <c r="OVV101" s="36"/>
      <c r="OVW101" s="36"/>
      <c r="OVX101" s="36"/>
      <c r="OVY101" s="37"/>
      <c r="OVZ101" s="38"/>
      <c r="OWA101" s="38"/>
      <c r="OWB101" s="204"/>
      <c r="OWC101" s="37"/>
      <c r="OWD101" s="38"/>
      <c r="OWE101" s="37"/>
      <c r="OWF101" s="37"/>
      <c r="OWG101" s="38"/>
      <c r="OWH101" s="38"/>
      <c r="OWI101" s="38"/>
      <c r="OWJ101" s="38"/>
      <c r="OWK101" s="38"/>
      <c r="OWL101" s="38"/>
      <c r="OWM101" s="38"/>
      <c r="OWN101" s="38"/>
      <c r="OWO101" s="38"/>
      <c r="OWP101" s="38"/>
      <c r="OWQ101" s="38"/>
      <c r="OWR101" s="38"/>
      <c r="OWS101" s="37"/>
      <c r="OWT101" s="25"/>
      <c r="OWU101" s="35"/>
      <c r="OWV101" s="35"/>
      <c r="OWW101" s="35"/>
      <c r="OWX101" s="36"/>
      <c r="OWY101" s="36"/>
      <c r="OWZ101" s="36"/>
      <c r="OXA101" s="36"/>
      <c r="OXB101" s="36"/>
      <c r="OXC101" s="36"/>
      <c r="OXD101" s="37"/>
      <c r="OXE101" s="38"/>
      <c r="OXF101" s="38"/>
      <c r="OXG101" s="204"/>
      <c r="OXH101" s="37"/>
      <c r="OXI101" s="38"/>
      <c r="OXJ101" s="37"/>
      <c r="OXK101" s="37"/>
      <c r="OXL101" s="38"/>
      <c r="OXM101" s="38"/>
      <c r="OXN101" s="38"/>
      <c r="OXO101" s="38"/>
      <c r="OXP101" s="38"/>
      <c r="OXQ101" s="38"/>
      <c r="OXR101" s="38"/>
      <c r="OXS101" s="38"/>
      <c r="OXT101" s="38"/>
      <c r="OXU101" s="38"/>
      <c r="OXV101" s="38"/>
      <c r="OXW101" s="38"/>
      <c r="OXX101" s="37"/>
      <c r="OXY101" s="25"/>
      <c r="OXZ101" s="35"/>
      <c r="OYA101" s="35"/>
      <c r="OYB101" s="35"/>
      <c r="OYC101" s="36"/>
      <c r="OYD101" s="36"/>
      <c r="OYE101" s="36"/>
      <c r="OYF101" s="36"/>
      <c r="OYG101" s="36"/>
      <c r="OYH101" s="36"/>
      <c r="OYI101" s="37"/>
      <c r="OYJ101" s="38"/>
      <c r="OYK101" s="38"/>
      <c r="OYL101" s="204"/>
      <c r="OYM101" s="37"/>
      <c r="OYN101" s="38"/>
      <c r="OYO101" s="37"/>
      <c r="OYP101" s="37"/>
      <c r="OYQ101" s="38"/>
      <c r="OYR101" s="38"/>
      <c r="OYS101" s="38"/>
      <c r="OYT101" s="38"/>
      <c r="OYU101" s="38"/>
      <c r="OYV101" s="38"/>
      <c r="OYW101" s="38"/>
      <c r="OYX101" s="38"/>
      <c r="OYY101" s="38"/>
      <c r="OYZ101" s="38"/>
      <c r="OZA101" s="38"/>
      <c r="OZB101" s="38"/>
      <c r="OZC101" s="37"/>
      <c r="OZD101" s="25"/>
      <c r="OZE101" s="35"/>
      <c r="OZF101" s="35"/>
      <c r="OZG101" s="35"/>
      <c r="OZH101" s="36"/>
      <c r="OZI101" s="36"/>
      <c r="OZJ101" s="36"/>
      <c r="OZK101" s="36"/>
      <c r="OZL101" s="36"/>
      <c r="OZM101" s="36"/>
      <c r="OZN101" s="37"/>
      <c r="OZO101" s="38"/>
      <c r="OZP101" s="38"/>
      <c r="OZQ101" s="204"/>
      <c r="OZR101" s="37"/>
      <c r="OZS101" s="38"/>
      <c r="OZT101" s="37"/>
      <c r="OZU101" s="37"/>
      <c r="OZV101" s="38"/>
      <c r="OZW101" s="38"/>
      <c r="OZX101" s="38"/>
      <c r="OZY101" s="38"/>
      <c r="OZZ101" s="38"/>
      <c r="PAA101" s="38"/>
      <c r="PAB101" s="38"/>
      <c r="PAC101" s="38"/>
      <c r="PAD101" s="38"/>
      <c r="PAE101" s="38"/>
      <c r="PAF101" s="38"/>
      <c r="PAG101" s="38"/>
      <c r="PAH101" s="37"/>
      <c r="PAI101" s="25"/>
      <c r="PAJ101" s="35"/>
      <c r="PAK101" s="35"/>
      <c r="PAL101" s="35"/>
      <c r="PAM101" s="36"/>
      <c r="PAN101" s="36"/>
      <c r="PAO101" s="36"/>
      <c r="PAP101" s="36"/>
      <c r="PAQ101" s="36"/>
      <c r="PAR101" s="36"/>
      <c r="PAS101" s="37"/>
      <c r="PAT101" s="38"/>
      <c r="PAU101" s="38"/>
      <c r="PAV101" s="204"/>
      <c r="PAW101" s="37"/>
      <c r="PAX101" s="38"/>
      <c r="PAY101" s="37"/>
      <c r="PAZ101" s="37"/>
      <c r="PBA101" s="38"/>
      <c r="PBB101" s="38"/>
      <c r="PBC101" s="38"/>
      <c r="PBD101" s="38"/>
      <c r="PBE101" s="38"/>
      <c r="PBF101" s="38"/>
      <c r="PBG101" s="38"/>
      <c r="PBH101" s="38"/>
      <c r="PBI101" s="38"/>
      <c r="PBJ101" s="38"/>
      <c r="PBK101" s="38"/>
      <c r="PBL101" s="38"/>
      <c r="PBM101" s="37"/>
      <c r="PBN101" s="25"/>
      <c r="PBO101" s="35"/>
      <c r="PBP101" s="35"/>
      <c r="PBQ101" s="35"/>
      <c r="PBR101" s="36"/>
      <c r="PBS101" s="36"/>
      <c r="PBT101" s="36"/>
      <c r="PBU101" s="36"/>
      <c r="PBV101" s="36"/>
      <c r="PBW101" s="36"/>
      <c r="PBX101" s="37"/>
      <c r="PBY101" s="38"/>
      <c r="PBZ101" s="38"/>
      <c r="PCA101" s="204"/>
      <c r="PCB101" s="37"/>
      <c r="PCC101" s="38"/>
      <c r="PCD101" s="37"/>
      <c r="PCE101" s="37"/>
      <c r="PCF101" s="38"/>
      <c r="PCG101" s="38"/>
      <c r="PCH101" s="38"/>
      <c r="PCI101" s="38"/>
      <c r="PCJ101" s="38"/>
      <c r="PCK101" s="38"/>
      <c r="PCL101" s="38"/>
      <c r="PCM101" s="38"/>
      <c r="PCN101" s="38"/>
      <c r="PCO101" s="38"/>
      <c r="PCP101" s="38"/>
      <c r="PCQ101" s="38"/>
      <c r="PCR101" s="37"/>
      <c r="PCS101" s="25"/>
      <c r="PCT101" s="35"/>
      <c r="PCU101" s="35"/>
      <c r="PCV101" s="35"/>
      <c r="PCW101" s="36"/>
      <c r="PCX101" s="36"/>
      <c r="PCY101" s="36"/>
      <c r="PCZ101" s="36"/>
      <c r="PDA101" s="36"/>
      <c r="PDB101" s="36"/>
      <c r="PDC101" s="37"/>
      <c r="PDD101" s="38"/>
      <c r="PDE101" s="38"/>
      <c r="PDF101" s="204"/>
      <c r="PDG101" s="37"/>
      <c r="PDH101" s="38"/>
      <c r="PDI101" s="37"/>
      <c r="PDJ101" s="37"/>
      <c r="PDK101" s="38"/>
      <c r="PDL101" s="38"/>
      <c r="PDM101" s="38"/>
      <c r="PDN101" s="38"/>
      <c r="PDO101" s="38"/>
      <c r="PDP101" s="38"/>
      <c r="PDQ101" s="38"/>
      <c r="PDR101" s="38"/>
      <c r="PDS101" s="38"/>
      <c r="PDT101" s="38"/>
      <c r="PDU101" s="38"/>
      <c r="PDV101" s="38"/>
      <c r="PDW101" s="37"/>
      <c r="PDX101" s="25"/>
      <c r="PDY101" s="35"/>
      <c r="PDZ101" s="35"/>
      <c r="PEA101" s="35"/>
      <c r="PEB101" s="36"/>
      <c r="PEC101" s="36"/>
      <c r="PED101" s="36"/>
      <c r="PEE101" s="36"/>
      <c r="PEF101" s="36"/>
      <c r="PEG101" s="36"/>
      <c r="PEH101" s="37"/>
      <c r="PEI101" s="38"/>
      <c r="PEJ101" s="38"/>
      <c r="PEK101" s="204"/>
      <c r="PEL101" s="37"/>
      <c r="PEM101" s="38"/>
      <c r="PEN101" s="37"/>
      <c r="PEO101" s="37"/>
      <c r="PEP101" s="38"/>
      <c r="PEQ101" s="38"/>
      <c r="PER101" s="38"/>
      <c r="PES101" s="38"/>
      <c r="PET101" s="38"/>
      <c r="PEU101" s="38"/>
      <c r="PEV101" s="38"/>
      <c r="PEW101" s="38"/>
      <c r="PEX101" s="38"/>
      <c r="PEY101" s="38"/>
      <c r="PEZ101" s="38"/>
      <c r="PFA101" s="38"/>
      <c r="PFB101" s="37"/>
      <c r="PFC101" s="25"/>
      <c r="PFD101" s="35"/>
      <c r="PFE101" s="35"/>
      <c r="PFF101" s="35"/>
      <c r="PFG101" s="36"/>
      <c r="PFH101" s="36"/>
      <c r="PFI101" s="36"/>
      <c r="PFJ101" s="36"/>
      <c r="PFK101" s="36"/>
      <c r="PFL101" s="36"/>
      <c r="PFM101" s="37"/>
      <c r="PFN101" s="38"/>
      <c r="PFO101" s="38"/>
      <c r="PFP101" s="204"/>
      <c r="PFQ101" s="37"/>
      <c r="PFR101" s="38"/>
      <c r="PFS101" s="37"/>
      <c r="PFT101" s="37"/>
      <c r="PFU101" s="38"/>
      <c r="PFV101" s="38"/>
      <c r="PFW101" s="38"/>
      <c r="PFX101" s="38"/>
      <c r="PFY101" s="38"/>
      <c r="PFZ101" s="38"/>
      <c r="PGA101" s="38"/>
      <c r="PGB101" s="38"/>
      <c r="PGC101" s="38"/>
      <c r="PGD101" s="38"/>
      <c r="PGE101" s="38"/>
      <c r="PGF101" s="38"/>
      <c r="PGG101" s="37"/>
      <c r="PGH101" s="25"/>
      <c r="PGI101" s="35"/>
      <c r="PGJ101" s="35"/>
      <c r="PGK101" s="35"/>
      <c r="PGL101" s="36"/>
      <c r="PGM101" s="36"/>
      <c r="PGN101" s="36"/>
      <c r="PGO101" s="36"/>
      <c r="PGP101" s="36"/>
      <c r="PGQ101" s="36"/>
      <c r="PGR101" s="37"/>
      <c r="PGS101" s="38"/>
      <c r="PGT101" s="38"/>
      <c r="PGU101" s="204"/>
      <c r="PGV101" s="37"/>
      <c r="PGW101" s="38"/>
      <c r="PGX101" s="37"/>
      <c r="PGY101" s="37"/>
      <c r="PGZ101" s="38"/>
      <c r="PHA101" s="38"/>
      <c r="PHB101" s="38"/>
      <c r="PHC101" s="38"/>
      <c r="PHD101" s="38"/>
      <c r="PHE101" s="38"/>
      <c r="PHF101" s="38"/>
      <c r="PHG101" s="38"/>
      <c r="PHH101" s="38"/>
      <c r="PHI101" s="38"/>
      <c r="PHJ101" s="38"/>
      <c r="PHK101" s="38"/>
      <c r="PHL101" s="37"/>
      <c r="PHM101" s="25"/>
      <c r="PHN101" s="35"/>
      <c r="PHO101" s="35"/>
      <c r="PHP101" s="35"/>
      <c r="PHQ101" s="36"/>
      <c r="PHR101" s="36"/>
      <c r="PHS101" s="36"/>
      <c r="PHT101" s="36"/>
      <c r="PHU101" s="36"/>
      <c r="PHV101" s="36"/>
      <c r="PHW101" s="37"/>
      <c r="PHX101" s="38"/>
      <c r="PHY101" s="38"/>
      <c r="PHZ101" s="204"/>
      <c r="PIA101" s="37"/>
      <c r="PIB101" s="38"/>
      <c r="PIC101" s="37"/>
      <c r="PID101" s="37"/>
      <c r="PIE101" s="38"/>
      <c r="PIF101" s="38"/>
      <c r="PIG101" s="38"/>
      <c r="PIH101" s="38"/>
      <c r="PII101" s="38"/>
      <c r="PIJ101" s="38"/>
      <c r="PIK101" s="38"/>
      <c r="PIL101" s="38"/>
      <c r="PIM101" s="38"/>
      <c r="PIN101" s="38"/>
      <c r="PIO101" s="38"/>
      <c r="PIP101" s="38"/>
      <c r="PIQ101" s="37"/>
      <c r="PIR101" s="25"/>
      <c r="PIS101" s="35"/>
      <c r="PIT101" s="35"/>
      <c r="PIU101" s="35"/>
      <c r="PIV101" s="36"/>
      <c r="PIW101" s="36"/>
      <c r="PIX101" s="36"/>
      <c r="PIY101" s="36"/>
      <c r="PIZ101" s="36"/>
      <c r="PJA101" s="36"/>
      <c r="PJB101" s="37"/>
      <c r="PJC101" s="38"/>
      <c r="PJD101" s="38"/>
      <c r="PJE101" s="204"/>
      <c r="PJF101" s="37"/>
      <c r="PJG101" s="38"/>
      <c r="PJH101" s="37"/>
      <c r="PJI101" s="37"/>
      <c r="PJJ101" s="38"/>
      <c r="PJK101" s="38"/>
      <c r="PJL101" s="38"/>
      <c r="PJM101" s="38"/>
      <c r="PJN101" s="38"/>
      <c r="PJO101" s="38"/>
      <c r="PJP101" s="38"/>
      <c r="PJQ101" s="38"/>
      <c r="PJR101" s="38"/>
      <c r="PJS101" s="38"/>
      <c r="PJT101" s="38"/>
      <c r="PJU101" s="38"/>
      <c r="PJV101" s="37"/>
      <c r="PJW101" s="25"/>
      <c r="PJX101" s="35"/>
      <c r="PJY101" s="35"/>
      <c r="PJZ101" s="35"/>
      <c r="PKA101" s="36"/>
      <c r="PKB101" s="36"/>
      <c r="PKC101" s="36"/>
      <c r="PKD101" s="36"/>
      <c r="PKE101" s="36"/>
      <c r="PKF101" s="36"/>
      <c r="PKG101" s="37"/>
      <c r="PKH101" s="38"/>
      <c r="PKI101" s="38"/>
      <c r="PKJ101" s="204"/>
      <c r="PKK101" s="37"/>
      <c r="PKL101" s="38"/>
      <c r="PKM101" s="37"/>
      <c r="PKN101" s="37"/>
      <c r="PKO101" s="38"/>
      <c r="PKP101" s="38"/>
      <c r="PKQ101" s="38"/>
      <c r="PKR101" s="38"/>
      <c r="PKS101" s="38"/>
      <c r="PKT101" s="38"/>
      <c r="PKU101" s="38"/>
      <c r="PKV101" s="38"/>
      <c r="PKW101" s="38"/>
      <c r="PKX101" s="38"/>
      <c r="PKY101" s="38"/>
      <c r="PKZ101" s="38"/>
      <c r="PLA101" s="37"/>
      <c r="PLB101" s="25"/>
      <c r="PLC101" s="35"/>
      <c r="PLD101" s="35"/>
      <c r="PLE101" s="35"/>
      <c r="PLF101" s="36"/>
      <c r="PLG101" s="36"/>
      <c r="PLH101" s="36"/>
      <c r="PLI101" s="36"/>
      <c r="PLJ101" s="36"/>
      <c r="PLK101" s="36"/>
      <c r="PLL101" s="37"/>
      <c r="PLM101" s="38"/>
      <c r="PLN101" s="38"/>
      <c r="PLO101" s="204"/>
      <c r="PLP101" s="37"/>
      <c r="PLQ101" s="38"/>
      <c r="PLR101" s="37"/>
      <c r="PLS101" s="37"/>
      <c r="PLT101" s="38"/>
      <c r="PLU101" s="38"/>
      <c r="PLV101" s="38"/>
      <c r="PLW101" s="38"/>
      <c r="PLX101" s="38"/>
      <c r="PLY101" s="38"/>
      <c r="PLZ101" s="38"/>
      <c r="PMA101" s="38"/>
      <c r="PMB101" s="38"/>
      <c r="PMC101" s="38"/>
      <c r="PMD101" s="38"/>
      <c r="PME101" s="38"/>
      <c r="PMF101" s="37"/>
      <c r="PMG101" s="25"/>
      <c r="PMH101" s="35"/>
      <c r="PMI101" s="35"/>
      <c r="PMJ101" s="35"/>
      <c r="PMK101" s="36"/>
      <c r="PML101" s="36"/>
      <c r="PMM101" s="36"/>
      <c r="PMN101" s="36"/>
      <c r="PMO101" s="36"/>
      <c r="PMP101" s="36"/>
      <c r="PMQ101" s="37"/>
      <c r="PMR101" s="38"/>
      <c r="PMS101" s="38"/>
      <c r="PMT101" s="204"/>
      <c r="PMU101" s="37"/>
      <c r="PMV101" s="38"/>
      <c r="PMW101" s="37"/>
      <c r="PMX101" s="37"/>
      <c r="PMY101" s="38"/>
      <c r="PMZ101" s="38"/>
      <c r="PNA101" s="38"/>
      <c r="PNB101" s="38"/>
      <c r="PNC101" s="38"/>
      <c r="PND101" s="38"/>
      <c r="PNE101" s="38"/>
      <c r="PNF101" s="38"/>
      <c r="PNG101" s="38"/>
      <c r="PNH101" s="38"/>
      <c r="PNI101" s="38"/>
      <c r="PNJ101" s="38"/>
      <c r="PNK101" s="37"/>
      <c r="PNL101" s="25"/>
      <c r="PNM101" s="35"/>
      <c r="PNN101" s="35"/>
      <c r="PNO101" s="35"/>
      <c r="PNP101" s="36"/>
      <c r="PNQ101" s="36"/>
      <c r="PNR101" s="36"/>
      <c r="PNS101" s="36"/>
      <c r="PNT101" s="36"/>
      <c r="PNU101" s="36"/>
      <c r="PNV101" s="37"/>
      <c r="PNW101" s="38"/>
      <c r="PNX101" s="38"/>
      <c r="PNY101" s="204"/>
      <c r="PNZ101" s="37"/>
      <c r="POA101" s="38"/>
      <c r="POB101" s="37"/>
      <c r="POC101" s="37"/>
      <c r="POD101" s="38"/>
      <c r="POE101" s="38"/>
      <c r="POF101" s="38"/>
      <c r="POG101" s="38"/>
      <c r="POH101" s="38"/>
      <c r="POI101" s="38"/>
      <c r="POJ101" s="38"/>
      <c r="POK101" s="38"/>
      <c r="POL101" s="38"/>
      <c r="POM101" s="38"/>
      <c r="PON101" s="38"/>
      <c r="POO101" s="38"/>
      <c r="POP101" s="37"/>
      <c r="POQ101" s="25"/>
      <c r="POR101" s="35"/>
      <c r="POS101" s="35"/>
      <c r="POT101" s="35"/>
      <c r="POU101" s="36"/>
      <c r="POV101" s="36"/>
      <c r="POW101" s="36"/>
      <c r="POX101" s="36"/>
      <c r="POY101" s="36"/>
      <c r="POZ101" s="36"/>
      <c r="PPA101" s="37"/>
      <c r="PPB101" s="38"/>
      <c r="PPC101" s="38"/>
      <c r="PPD101" s="204"/>
      <c r="PPE101" s="37"/>
      <c r="PPF101" s="38"/>
      <c r="PPG101" s="37"/>
      <c r="PPH101" s="37"/>
      <c r="PPI101" s="38"/>
      <c r="PPJ101" s="38"/>
      <c r="PPK101" s="38"/>
      <c r="PPL101" s="38"/>
      <c r="PPM101" s="38"/>
      <c r="PPN101" s="38"/>
      <c r="PPO101" s="38"/>
      <c r="PPP101" s="38"/>
      <c r="PPQ101" s="38"/>
      <c r="PPR101" s="38"/>
      <c r="PPS101" s="38"/>
      <c r="PPT101" s="38"/>
      <c r="PPU101" s="37"/>
      <c r="PPV101" s="25"/>
      <c r="PPW101" s="35"/>
      <c r="PPX101" s="35"/>
      <c r="PPY101" s="35"/>
      <c r="PPZ101" s="36"/>
      <c r="PQA101" s="36"/>
      <c r="PQB101" s="36"/>
      <c r="PQC101" s="36"/>
      <c r="PQD101" s="36"/>
      <c r="PQE101" s="36"/>
      <c r="PQF101" s="37"/>
      <c r="PQG101" s="38"/>
      <c r="PQH101" s="38"/>
      <c r="PQI101" s="204"/>
      <c r="PQJ101" s="37"/>
      <c r="PQK101" s="38"/>
      <c r="PQL101" s="37"/>
      <c r="PQM101" s="37"/>
      <c r="PQN101" s="38"/>
      <c r="PQO101" s="38"/>
      <c r="PQP101" s="38"/>
      <c r="PQQ101" s="38"/>
      <c r="PQR101" s="38"/>
      <c r="PQS101" s="38"/>
      <c r="PQT101" s="38"/>
      <c r="PQU101" s="38"/>
      <c r="PQV101" s="38"/>
      <c r="PQW101" s="38"/>
      <c r="PQX101" s="38"/>
      <c r="PQY101" s="38"/>
      <c r="PQZ101" s="37"/>
      <c r="PRA101" s="25"/>
      <c r="PRB101" s="35"/>
      <c r="PRC101" s="35"/>
      <c r="PRD101" s="35"/>
      <c r="PRE101" s="36"/>
      <c r="PRF101" s="36"/>
      <c r="PRG101" s="36"/>
      <c r="PRH101" s="36"/>
      <c r="PRI101" s="36"/>
      <c r="PRJ101" s="36"/>
      <c r="PRK101" s="37"/>
      <c r="PRL101" s="38"/>
      <c r="PRM101" s="38"/>
      <c r="PRN101" s="204"/>
      <c r="PRO101" s="37"/>
      <c r="PRP101" s="38"/>
      <c r="PRQ101" s="37"/>
      <c r="PRR101" s="37"/>
      <c r="PRS101" s="38"/>
      <c r="PRT101" s="38"/>
      <c r="PRU101" s="38"/>
      <c r="PRV101" s="38"/>
      <c r="PRW101" s="38"/>
      <c r="PRX101" s="38"/>
      <c r="PRY101" s="38"/>
      <c r="PRZ101" s="38"/>
      <c r="PSA101" s="38"/>
      <c r="PSB101" s="38"/>
      <c r="PSC101" s="38"/>
      <c r="PSD101" s="38"/>
      <c r="PSE101" s="37"/>
      <c r="PSF101" s="25"/>
      <c r="PSG101" s="35"/>
      <c r="PSH101" s="35"/>
      <c r="PSI101" s="35"/>
      <c r="PSJ101" s="36"/>
      <c r="PSK101" s="36"/>
      <c r="PSL101" s="36"/>
      <c r="PSM101" s="36"/>
      <c r="PSN101" s="36"/>
      <c r="PSO101" s="36"/>
      <c r="PSP101" s="37"/>
      <c r="PSQ101" s="38"/>
      <c r="PSR101" s="38"/>
      <c r="PSS101" s="204"/>
      <c r="PST101" s="37"/>
      <c r="PSU101" s="38"/>
      <c r="PSV101" s="37"/>
      <c r="PSW101" s="37"/>
      <c r="PSX101" s="38"/>
      <c r="PSY101" s="38"/>
      <c r="PSZ101" s="38"/>
      <c r="PTA101" s="38"/>
      <c r="PTB101" s="38"/>
      <c r="PTC101" s="38"/>
      <c r="PTD101" s="38"/>
      <c r="PTE101" s="38"/>
      <c r="PTF101" s="38"/>
      <c r="PTG101" s="38"/>
      <c r="PTH101" s="38"/>
      <c r="PTI101" s="38"/>
      <c r="PTJ101" s="37"/>
      <c r="PTK101" s="25"/>
      <c r="PTL101" s="35"/>
      <c r="PTM101" s="35"/>
      <c r="PTN101" s="35"/>
      <c r="PTO101" s="36"/>
      <c r="PTP101" s="36"/>
      <c r="PTQ101" s="36"/>
      <c r="PTR101" s="36"/>
      <c r="PTS101" s="36"/>
      <c r="PTT101" s="36"/>
      <c r="PTU101" s="37"/>
      <c r="PTV101" s="38"/>
      <c r="PTW101" s="38"/>
      <c r="PTX101" s="204"/>
      <c r="PTY101" s="37"/>
      <c r="PTZ101" s="38"/>
      <c r="PUA101" s="37"/>
      <c r="PUB101" s="37"/>
      <c r="PUC101" s="38"/>
      <c r="PUD101" s="38"/>
      <c r="PUE101" s="38"/>
      <c r="PUF101" s="38"/>
      <c r="PUG101" s="38"/>
      <c r="PUH101" s="38"/>
      <c r="PUI101" s="38"/>
      <c r="PUJ101" s="38"/>
      <c r="PUK101" s="38"/>
      <c r="PUL101" s="38"/>
      <c r="PUM101" s="38"/>
      <c r="PUN101" s="38"/>
      <c r="PUO101" s="37"/>
      <c r="PUP101" s="25"/>
      <c r="PUQ101" s="35"/>
      <c r="PUR101" s="35"/>
      <c r="PUS101" s="35"/>
      <c r="PUT101" s="36"/>
      <c r="PUU101" s="36"/>
      <c r="PUV101" s="36"/>
      <c r="PUW101" s="36"/>
      <c r="PUX101" s="36"/>
      <c r="PUY101" s="36"/>
      <c r="PUZ101" s="37"/>
      <c r="PVA101" s="38"/>
      <c r="PVB101" s="38"/>
      <c r="PVC101" s="204"/>
      <c r="PVD101" s="37"/>
      <c r="PVE101" s="38"/>
      <c r="PVF101" s="37"/>
      <c r="PVG101" s="37"/>
      <c r="PVH101" s="38"/>
      <c r="PVI101" s="38"/>
      <c r="PVJ101" s="38"/>
      <c r="PVK101" s="38"/>
      <c r="PVL101" s="38"/>
      <c r="PVM101" s="38"/>
      <c r="PVN101" s="38"/>
      <c r="PVO101" s="38"/>
      <c r="PVP101" s="38"/>
      <c r="PVQ101" s="38"/>
      <c r="PVR101" s="38"/>
      <c r="PVS101" s="38"/>
      <c r="PVT101" s="37"/>
      <c r="PVU101" s="25"/>
      <c r="PVV101" s="35"/>
      <c r="PVW101" s="35"/>
      <c r="PVX101" s="35"/>
      <c r="PVY101" s="36"/>
      <c r="PVZ101" s="36"/>
      <c r="PWA101" s="36"/>
      <c r="PWB101" s="36"/>
      <c r="PWC101" s="36"/>
      <c r="PWD101" s="36"/>
      <c r="PWE101" s="37"/>
      <c r="PWF101" s="38"/>
      <c r="PWG101" s="38"/>
      <c r="PWH101" s="204"/>
      <c r="PWI101" s="37"/>
      <c r="PWJ101" s="38"/>
      <c r="PWK101" s="37"/>
      <c r="PWL101" s="37"/>
      <c r="PWM101" s="38"/>
      <c r="PWN101" s="38"/>
      <c r="PWO101" s="38"/>
      <c r="PWP101" s="38"/>
      <c r="PWQ101" s="38"/>
      <c r="PWR101" s="38"/>
      <c r="PWS101" s="38"/>
      <c r="PWT101" s="38"/>
      <c r="PWU101" s="38"/>
      <c r="PWV101" s="38"/>
      <c r="PWW101" s="38"/>
      <c r="PWX101" s="38"/>
      <c r="PWY101" s="37"/>
      <c r="PWZ101" s="25"/>
      <c r="PXA101" s="35"/>
      <c r="PXB101" s="35"/>
      <c r="PXC101" s="35"/>
      <c r="PXD101" s="36"/>
      <c r="PXE101" s="36"/>
      <c r="PXF101" s="36"/>
      <c r="PXG101" s="36"/>
      <c r="PXH101" s="36"/>
      <c r="PXI101" s="36"/>
      <c r="PXJ101" s="37"/>
      <c r="PXK101" s="38"/>
      <c r="PXL101" s="38"/>
      <c r="PXM101" s="204"/>
      <c r="PXN101" s="37"/>
      <c r="PXO101" s="38"/>
      <c r="PXP101" s="37"/>
      <c r="PXQ101" s="37"/>
      <c r="PXR101" s="38"/>
      <c r="PXS101" s="38"/>
      <c r="PXT101" s="38"/>
      <c r="PXU101" s="38"/>
      <c r="PXV101" s="38"/>
      <c r="PXW101" s="38"/>
      <c r="PXX101" s="38"/>
      <c r="PXY101" s="38"/>
      <c r="PXZ101" s="38"/>
      <c r="PYA101" s="38"/>
      <c r="PYB101" s="38"/>
      <c r="PYC101" s="38"/>
      <c r="PYD101" s="37"/>
      <c r="PYE101" s="25"/>
      <c r="PYF101" s="35"/>
      <c r="PYG101" s="35"/>
      <c r="PYH101" s="35"/>
      <c r="PYI101" s="36"/>
      <c r="PYJ101" s="36"/>
      <c r="PYK101" s="36"/>
      <c r="PYL101" s="36"/>
      <c r="PYM101" s="36"/>
      <c r="PYN101" s="36"/>
      <c r="PYO101" s="37"/>
      <c r="PYP101" s="38"/>
      <c r="PYQ101" s="38"/>
      <c r="PYR101" s="204"/>
      <c r="PYS101" s="37"/>
      <c r="PYT101" s="38"/>
      <c r="PYU101" s="37"/>
      <c r="PYV101" s="37"/>
      <c r="PYW101" s="38"/>
      <c r="PYX101" s="38"/>
      <c r="PYY101" s="38"/>
      <c r="PYZ101" s="38"/>
      <c r="PZA101" s="38"/>
      <c r="PZB101" s="38"/>
      <c r="PZC101" s="38"/>
      <c r="PZD101" s="38"/>
      <c r="PZE101" s="38"/>
      <c r="PZF101" s="38"/>
      <c r="PZG101" s="38"/>
      <c r="PZH101" s="38"/>
      <c r="PZI101" s="37"/>
      <c r="PZJ101" s="25"/>
      <c r="PZK101" s="35"/>
      <c r="PZL101" s="35"/>
      <c r="PZM101" s="35"/>
      <c r="PZN101" s="36"/>
      <c r="PZO101" s="36"/>
      <c r="PZP101" s="36"/>
      <c r="PZQ101" s="36"/>
      <c r="PZR101" s="36"/>
      <c r="PZS101" s="36"/>
      <c r="PZT101" s="37"/>
      <c r="PZU101" s="38"/>
      <c r="PZV101" s="38"/>
      <c r="PZW101" s="204"/>
      <c r="PZX101" s="37"/>
      <c r="PZY101" s="38"/>
      <c r="PZZ101" s="37"/>
      <c r="QAA101" s="37"/>
      <c r="QAB101" s="38"/>
      <c r="QAC101" s="38"/>
      <c r="QAD101" s="38"/>
      <c r="QAE101" s="38"/>
      <c r="QAF101" s="38"/>
      <c r="QAG101" s="38"/>
      <c r="QAH101" s="38"/>
      <c r="QAI101" s="38"/>
      <c r="QAJ101" s="38"/>
      <c r="QAK101" s="38"/>
      <c r="QAL101" s="38"/>
      <c r="QAM101" s="38"/>
      <c r="QAN101" s="37"/>
      <c r="QAO101" s="25"/>
      <c r="QAP101" s="35"/>
      <c r="QAQ101" s="35"/>
      <c r="QAR101" s="35"/>
      <c r="QAS101" s="36"/>
      <c r="QAT101" s="36"/>
      <c r="QAU101" s="36"/>
      <c r="QAV101" s="36"/>
      <c r="QAW101" s="36"/>
      <c r="QAX101" s="36"/>
      <c r="QAY101" s="37"/>
      <c r="QAZ101" s="38"/>
      <c r="QBA101" s="38"/>
      <c r="QBB101" s="204"/>
      <c r="QBC101" s="37"/>
      <c r="QBD101" s="38"/>
      <c r="QBE101" s="37"/>
      <c r="QBF101" s="37"/>
      <c r="QBG101" s="38"/>
      <c r="QBH101" s="38"/>
      <c r="QBI101" s="38"/>
      <c r="QBJ101" s="38"/>
      <c r="QBK101" s="38"/>
      <c r="QBL101" s="38"/>
      <c r="QBM101" s="38"/>
      <c r="QBN101" s="38"/>
      <c r="QBO101" s="38"/>
      <c r="QBP101" s="38"/>
      <c r="QBQ101" s="38"/>
      <c r="QBR101" s="38"/>
      <c r="QBS101" s="37"/>
      <c r="QBT101" s="25"/>
      <c r="QBU101" s="35"/>
      <c r="QBV101" s="35"/>
      <c r="QBW101" s="35"/>
      <c r="QBX101" s="36"/>
      <c r="QBY101" s="36"/>
      <c r="QBZ101" s="36"/>
      <c r="QCA101" s="36"/>
      <c r="QCB101" s="36"/>
      <c r="QCC101" s="36"/>
      <c r="QCD101" s="37"/>
      <c r="QCE101" s="38"/>
      <c r="QCF101" s="38"/>
      <c r="QCG101" s="204"/>
      <c r="QCH101" s="37"/>
      <c r="QCI101" s="38"/>
      <c r="QCJ101" s="37"/>
      <c r="QCK101" s="37"/>
      <c r="QCL101" s="38"/>
      <c r="QCM101" s="38"/>
      <c r="QCN101" s="38"/>
      <c r="QCO101" s="38"/>
      <c r="QCP101" s="38"/>
      <c r="QCQ101" s="38"/>
      <c r="QCR101" s="38"/>
      <c r="QCS101" s="38"/>
      <c r="QCT101" s="38"/>
      <c r="QCU101" s="38"/>
      <c r="QCV101" s="38"/>
      <c r="QCW101" s="38"/>
      <c r="QCX101" s="37"/>
      <c r="QCY101" s="25"/>
      <c r="QCZ101" s="35"/>
      <c r="QDA101" s="35"/>
      <c r="QDB101" s="35"/>
      <c r="QDC101" s="36"/>
      <c r="QDD101" s="36"/>
      <c r="QDE101" s="36"/>
      <c r="QDF101" s="36"/>
      <c r="QDG101" s="36"/>
      <c r="QDH101" s="36"/>
      <c r="QDI101" s="37"/>
      <c r="QDJ101" s="38"/>
      <c r="QDK101" s="38"/>
      <c r="QDL101" s="204"/>
      <c r="QDM101" s="37"/>
      <c r="QDN101" s="38"/>
      <c r="QDO101" s="37"/>
      <c r="QDP101" s="37"/>
      <c r="QDQ101" s="38"/>
      <c r="QDR101" s="38"/>
      <c r="QDS101" s="38"/>
      <c r="QDT101" s="38"/>
      <c r="QDU101" s="38"/>
      <c r="QDV101" s="38"/>
      <c r="QDW101" s="38"/>
      <c r="QDX101" s="38"/>
      <c r="QDY101" s="38"/>
      <c r="QDZ101" s="38"/>
      <c r="QEA101" s="38"/>
      <c r="QEB101" s="38"/>
      <c r="QEC101" s="37"/>
      <c r="QED101" s="25"/>
      <c r="QEE101" s="35"/>
      <c r="QEF101" s="35"/>
      <c r="QEG101" s="35"/>
      <c r="QEH101" s="36"/>
      <c r="QEI101" s="36"/>
      <c r="QEJ101" s="36"/>
      <c r="QEK101" s="36"/>
      <c r="QEL101" s="36"/>
      <c r="QEM101" s="36"/>
      <c r="QEN101" s="37"/>
      <c r="QEO101" s="38"/>
      <c r="QEP101" s="38"/>
      <c r="QEQ101" s="204"/>
      <c r="QER101" s="37"/>
      <c r="QES101" s="38"/>
      <c r="QET101" s="37"/>
      <c r="QEU101" s="37"/>
      <c r="QEV101" s="38"/>
      <c r="QEW101" s="38"/>
      <c r="QEX101" s="38"/>
      <c r="QEY101" s="38"/>
      <c r="QEZ101" s="38"/>
      <c r="QFA101" s="38"/>
      <c r="QFB101" s="38"/>
      <c r="QFC101" s="38"/>
      <c r="QFD101" s="38"/>
      <c r="QFE101" s="38"/>
      <c r="QFF101" s="38"/>
      <c r="QFG101" s="38"/>
      <c r="QFH101" s="37"/>
      <c r="QFI101" s="25"/>
      <c r="QFJ101" s="35"/>
      <c r="QFK101" s="35"/>
      <c r="QFL101" s="35"/>
      <c r="QFM101" s="36"/>
      <c r="QFN101" s="36"/>
      <c r="QFO101" s="36"/>
      <c r="QFP101" s="36"/>
      <c r="QFQ101" s="36"/>
      <c r="QFR101" s="36"/>
      <c r="QFS101" s="37"/>
      <c r="QFT101" s="38"/>
      <c r="QFU101" s="38"/>
      <c r="QFV101" s="204"/>
      <c r="QFW101" s="37"/>
      <c r="QFX101" s="38"/>
      <c r="QFY101" s="37"/>
      <c r="QFZ101" s="37"/>
      <c r="QGA101" s="38"/>
      <c r="QGB101" s="38"/>
      <c r="QGC101" s="38"/>
      <c r="QGD101" s="38"/>
      <c r="QGE101" s="38"/>
      <c r="QGF101" s="38"/>
      <c r="QGG101" s="38"/>
      <c r="QGH101" s="38"/>
      <c r="QGI101" s="38"/>
      <c r="QGJ101" s="38"/>
      <c r="QGK101" s="38"/>
      <c r="QGL101" s="38"/>
      <c r="QGM101" s="37"/>
      <c r="QGN101" s="25"/>
      <c r="QGO101" s="35"/>
      <c r="QGP101" s="35"/>
      <c r="QGQ101" s="35"/>
      <c r="QGR101" s="36"/>
      <c r="QGS101" s="36"/>
      <c r="QGT101" s="36"/>
      <c r="QGU101" s="36"/>
      <c r="QGV101" s="36"/>
      <c r="QGW101" s="36"/>
      <c r="QGX101" s="37"/>
      <c r="QGY101" s="38"/>
      <c r="QGZ101" s="38"/>
      <c r="QHA101" s="204"/>
      <c r="QHB101" s="37"/>
      <c r="QHC101" s="38"/>
      <c r="QHD101" s="37"/>
      <c r="QHE101" s="37"/>
      <c r="QHF101" s="38"/>
      <c r="QHG101" s="38"/>
      <c r="QHH101" s="38"/>
      <c r="QHI101" s="38"/>
      <c r="QHJ101" s="38"/>
      <c r="QHK101" s="38"/>
      <c r="QHL101" s="38"/>
      <c r="QHM101" s="38"/>
      <c r="QHN101" s="38"/>
      <c r="QHO101" s="38"/>
      <c r="QHP101" s="38"/>
      <c r="QHQ101" s="38"/>
      <c r="QHR101" s="37"/>
      <c r="QHS101" s="25"/>
      <c r="QHT101" s="35"/>
      <c r="QHU101" s="35"/>
      <c r="QHV101" s="35"/>
      <c r="QHW101" s="36"/>
      <c r="QHX101" s="36"/>
      <c r="QHY101" s="36"/>
      <c r="QHZ101" s="36"/>
      <c r="QIA101" s="36"/>
      <c r="QIB101" s="36"/>
      <c r="QIC101" s="37"/>
      <c r="QID101" s="38"/>
      <c r="QIE101" s="38"/>
      <c r="QIF101" s="204"/>
      <c r="QIG101" s="37"/>
      <c r="QIH101" s="38"/>
      <c r="QII101" s="37"/>
      <c r="QIJ101" s="37"/>
      <c r="QIK101" s="38"/>
      <c r="QIL101" s="38"/>
      <c r="QIM101" s="38"/>
      <c r="QIN101" s="38"/>
      <c r="QIO101" s="38"/>
      <c r="QIP101" s="38"/>
      <c r="QIQ101" s="38"/>
      <c r="QIR101" s="38"/>
      <c r="QIS101" s="38"/>
      <c r="QIT101" s="38"/>
      <c r="QIU101" s="38"/>
      <c r="QIV101" s="38"/>
      <c r="QIW101" s="37"/>
      <c r="QIX101" s="25"/>
      <c r="QIY101" s="35"/>
      <c r="QIZ101" s="35"/>
      <c r="QJA101" s="35"/>
      <c r="QJB101" s="36"/>
      <c r="QJC101" s="36"/>
      <c r="QJD101" s="36"/>
      <c r="QJE101" s="36"/>
      <c r="QJF101" s="36"/>
      <c r="QJG101" s="36"/>
      <c r="QJH101" s="37"/>
      <c r="QJI101" s="38"/>
      <c r="QJJ101" s="38"/>
      <c r="QJK101" s="204"/>
      <c r="QJL101" s="37"/>
      <c r="QJM101" s="38"/>
      <c r="QJN101" s="37"/>
      <c r="QJO101" s="37"/>
      <c r="QJP101" s="38"/>
      <c r="QJQ101" s="38"/>
      <c r="QJR101" s="38"/>
      <c r="QJS101" s="38"/>
      <c r="QJT101" s="38"/>
      <c r="QJU101" s="38"/>
      <c r="QJV101" s="38"/>
      <c r="QJW101" s="38"/>
      <c r="QJX101" s="38"/>
      <c r="QJY101" s="38"/>
      <c r="QJZ101" s="38"/>
      <c r="QKA101" s="38"/>
      <c r="QKB101" s="37"/>
      <c r="QKC101" s="25"/>
      <c r="QKD101" s="35"/>
      <c r="QKE101" s="35"/>
      <c r="QKF101" s="35"/>
      <c r="QKG101" s="36"/>
      <c r="QKH101" s="36"/>
      <c r="QKI101" s="36"/>
      <c r="QKJ101" s="36"/>
      <c r="QKK101" s="36"/>
      <c r="QKL101" s="36"/>
      <c r="QKM101" s="37"/>
      <c r="QKN101" s="38"/>
      <c r="QKO101" s="38"/>
      <c r="QKP101" s="204"/>
      <c r="QKQ101" s="37"/>
      <c r="QKR101" s="38"/>
      <c r="QKS101" s="37"/>
      <c r="QKT101" s="37"/>
      <c r="QKU101" s="38"/>
      <c r="QKV101" s="38"/>
      <c r="QKW101" s="38"/>
      <c r="QKX101" s="38"/>
      <c r="QKY101" s="38"/>
      <c r="QKZ101" s="38"/>
      <c r="QLA101" s="38"/>
      <c r="QLB101" s="38"/>
      <c r="QLC101" s="38"/>
      <c r="QLD101" s="38"/>
      <c r="QLE101" s="38"/>
      <c r="QLF101" s="38"/>
      <c r="QLG101" s="37"/>
      <c r="QLH101" s="25"/>
      <c r="QLI101" s="35"/>
      <c r="QLJ101" s="35"/>
      <c r="QLK101" s="35"/>
      <c r="QLL101" s="36"/>
      <c r="QLM101" s="36"/>
      <c r="QLN101" s="36"/>
      <c r="QLO101" s="36"/>
      <c r="QLP101" s="36"/>
      <c r="QLQ101" s="36"/>
      <c r="QLR101" s="37"/>
      <c r="QLS101" s="38"/>
      <c r="QLT101" s="38"/>
      <c r="QLU101" s="204"/>
      <c r="QLV101" s="37"/>
      <c r="QLW101" s="38"/>
      <c r="QLX101" s="37"/>
      <c r="QLY101" s="37"/>
      <c r="QLZ101" s="38"/>
      <c r="QMA101" s="38"/>
      <c r="QMB101" s="38"/>
      <c r="QMC101" s="38"/>
      <c r="QMD101" s="38"/>
      <c r="QME101" s="38"/>
      <c r="QMF101" s="38"/>
      <c r="QMG101" s="38"/>
      <c r="QMH101" s="38"/>
      <c r="QMI101" s="38"/>
      <c r="QMJ101" s="38"/>
      <c r="QMK101" s="38"/>
      <c r="QML101" s="37"/>
      <c r="QMM101" s="25"/>
      <c r="QMN101" s="35"/>
      <c r="QMO101" s="35"/>
      <c r="QMP101" s="35"/>
      <c r="QMQ101" s="36"/>
      <c r="QMR101" s="36"/>
      <c r="QMS101" s="36"/>
      <c r="QMT101" s="36"/>
      <c r="QMU101" s="36"/>
      <c r="QMV101" s="36"/>
      <c r="QMW101" s="37"/>
      <c r="QMX101" s="38"/>
      <c r="QMY101" s="38"/>
      <c r="QMZ101" s="204"/>
      <c r="QNA101" s="37"/>
      <c r="QNB101" s="38"/>
      <c r="QNC101" s="37"/>
      <c r="QND101" s="37"/>
      <c r="QNE101" s="38"/>
      <c r="QNF101" s="38"/>
      <c r="QNG101" s="38"/>
      <c r="QNH101" s="38"/>
      <c r="QNI101" s="38"/>
      <c r="QNJ101" s="38"/>
      <c r="QNK101" s="38"/>
      <c r="QNL101" s="38"/>
      <c r="QNM101" s="38"/>
      <c r="QNN101" s="38"/>
      <c r="QNO101" s="38"/>
      <c r="QNP101" s="38"/>
      <c r="QNQ101" s="37"/>
      <c r="QNR101" s="25"/>
      <c r="QNS101" s="35"/>
      <c r="QNT101" s="35"/>
      <c r="QNU101" s="35"/>
      <c r="QNV101" s="36"/>
      <c r="QNW101" s="36"/>
      <c r="QNX101" s="36"/>
      <c r="QNY101" s="36"/>
      <c r="QNZ101" s="36"/>
      <c r="QOA101" s="36"/>
      <c r="QOB101" s="37"/>
      <c r="QOC101" s="38"/>
      <c r="QOD101" s="38"/>
      <c r="QOE101" s="204"/>
      <c r="QOF101" s="37"/>
      <c r="QOG101" s="38"/>
      <c r="QOH101" s="37"/>
      <c r="QOI101" s="37"/>
      <c r="QOJ101" s="38"/>
      <c r="QOK101" s="38"/>
      <c r="QOL101" s="38"/>
      <c r="QOM101" s="38"/>
      <c r="QON101" s="38"/>
      <c r="QOO101" s="38"/>
      <c r="QOP101" s="38"/>
      <c r="QOQ101" s="38"/>
      <c r="QOR101" s="38"/>
      <c r="QOS101" s="38"/>
      <c r="QOT101" s="38"/>
      <c r="QOU101" s="38"/>
      <c r="QOV101" s="37"/>
      <c r="QOW101" s="25"/>
      <c r="QOX101" s="35"/>
      <c r="QOY101" s="35"/>
      <c r="QOZ101" s="35"/>
      <c r="QPA101" s="36"/>
      <c r="QPB101" s="36"/>
      <c r="QPC101" s="36"/>
      <c r="QPD101" s="36"/>
      <c r="QPE101" s="36"/>
      <c r="QPF101" s="36"/>
      <c r="QPG101" s="37"/>
      <c r="QPH101" s="38"/>
      <c r="QPI101" s="38"/>
      <c r="QPJ101" s="204"/>
      <c r="QPK101" s="37"/>
      <c r="QPL101" s="38"/>
      <c r="QPM101" s="37"/>
      <c r="QPN101" s="37"/>
      <c r="QPO101" s="38"/>
      <c r="QPP101" s="38"/>
      <c r="QPQ101" s="38"/>
      <c r="QPR101" s="38"/>
      <c r="QPS101" s="38"/>
      <c r="QPT101" s="38"/>
      <c r="QPU101" s="38"/>
      <c r="QPV101" s="38"/>
      <c r="QPW101" s="38"/>
      <c r="QPX101" s="38"/>
      <c r="QPY101" s="38"/>
      <c r="QPZ101" s="38"/>
      <c r="QQA101" s="37"/>
      <c r="QQB101" s="25"/>
      <c r="QQC101" s="35"/>
      <c r="QQD101" s="35"/>
      <c r="QQE101" s="35"/>
      <c r="QQF101" s="36"/>
      <c r="QQG101" s="36"/>
      <c r="QQH101" s="36"/>
      <c r="QQI101" s="36"/>
      <c r="QQJ101" s="36"/>
      <c r="QQK101" s="36"/>
      <c r="QQL101" s="37"/>
      <c r="QQM101" s="38"/>
      <c r="QQN101" s="38"/>
      <c r="QQO101" s="204"/>
      <c r="QQP101" s="37"/>
      <c r="QQQ101" s="38"/>
      <c r="QQR101" s="37"/>
      <c r="QQS101" s="37"/>
      <c r="QQT101" s="38"/>
      <c r="QQU101" s="38"/>
      <c r="QQV101" s="38"/>
      <c r="QQW101" s="38"/>
      <c r="QQX101" s="38"/>
      <c r="QQY101" s="38"/>
      <c r="QQZ101" s="38"/>
      <c r="QRA101" s="38"/>
      <c r="QRB101" s="38"/>
      <c r="QRC101" s="38"/>
      <c r="QRD101" s="38"/>
      <c r="QRE101" s="38"/>
      <c r="QRF101" s="37"/>
      <c r="QRG101" s="25"/>
      <c r="QRH101" s="35"/>
      <c r="QRI101" s="35"/>
      <c r="QRJ101" s="35"/>
      <c r="QRK101" s="36"/>
      <c r="QRL101" s="36"/>
      <c r="QRM101" s="36"/>
      <c r="QRN101" s="36"/>
      <c r="QRO101" s="36"/>
      <c r="QRP101" s="36"/>
      <c r="QRQ101" s="37"/>
      <c r="QRR101" s="38"/>
      <c r="QRS101" s="38"/>
      <c r="QRT101" s="204"/>
      <c r="QRU101" s="37"/>
      <c r="QRV101" s="38"/>
      <c r="QRW101" s="37"/>
      <c r="QRX101" s="37"/>
      <c r="QRY101" s="38"/>
      <c r="QRZ101" s="38"/>
      <c r="QSA101" s="38"/>
      <c r="QSB101" s="38"/>
      <c r="QSC101" s="38"/>
      <c r="QSD101" s="38"/>
      <c r="QSE101" s="38"/>
      <c r="QSF101" s="38"/>
      <c r="QSG101" s="38"/>
      <c r="QSH101" s="38"/>
      <c r="QSI101" s="38"/>
      <c r="QSJ101" s="38"/>
      <c r="QSK101" s="37"/>
      <c r="QSL101" s="25"/>
      <c r="QSM101" s="35"/>
      <c r="QSN101" s="35"/>
      <c r="QSO101" s="35"/>
      <c r="QSP101" s="36"/>
      <c r="QSQ101" s="36"/>
      <c r="QSR101" s="36"/>
      <c r="QSS101" s="36"/>
      <c r="QST101" s="36"/>
      <c r="QSU101" s="36"/>
      <c r="QSV101" s="37"/>
      <c r="QSW101" s="38"/>
      <c r="QSX101" s="38"/>
      <c r="QSY101" s="204"/>
      <c r="QSZ101" s="37"/>
      <c r="QTA101" s="38"/>
      <c r="QTB101" s="37"/>
      <c r="QTC101" s="37"/>
      <c r="QTD101" s="38"/>
      <c r="QTE101" s="38"/>
      <c r="QTF101" s="38"/>
      <c r="QTG101" s="38"/>
      <c r="QTH101" s="38"/>
      <c r="QTI101" s="38"/>
      <c r="QTJ101" s="38"/>
      <c r="QTK101" s="38"/>
      <c r="QTL101" s="38"/>
      <c r="QTM101" s="38"/>
      <c r="QTN101" s="38"/>
      <c r="QTO101" s="38"/>
      <c r="QTP101" s="37"/>
      <c r="QTQ101" s="25"/>
      <c r="QTR101" s="35"/>
      <c r="QTS101" s="35"/>
      <c r="QTT101" s="35"/>
      <c r="QTU101" s="36"/>
      <c r="QTV101" s="36"/>
      <c r="QTW101" s="36"/>
      <c r="QTX101" s="36"/>
      <c r="QTY101" s="36"/>
      <c r="QTZ101" s="36"/>
      <c r="QUA101" s="37"/>
      <c r="QUB101" s="38"/>
      <c r="QUC101" s="38"/>
      <c r="QUD101" s="204"/>
      <c r="QUE101" s="37"/>
      <c r="QUF101" s="38"/>
      <c r="QUG101" s="37"/>
      <c r="QUH101" s="37"/>
      <c r="QUI101" s="38"/>
      <c r="QUJ101" s="38"/>
      <c r="QUK101" s="38"/>
      <c r="QUL101" s="38"/>
      <c r="QUM101" s="38"/>
      <c r="QUN101" s="38"/>
      <c r="QUO101" s="38"/>
      <c r="QUP101" s="38"/>
      <c r="QUQ101" s="38"/>
      <c r="QUR101" s="38"/>
      <c r="QUS101" s="38"/>
      <c r="QUT101" s="38"/>
      <c r="QUU101" s="37"/>
      <c r="QUV101" s="25"/>
      <c r="QUW101" s="35"/>
      <c r="QUX101" s="35"/>
      <c r="QUY101" s="35"/>
      <c r="QUZ101" s="36"/>
      <c r="QVA101" s="36"/>
      <c r="QVB101" s="36"/>
      <c r="QVC101" s="36"/>
      <c r="QVD101" s="36"/>
      <c r="QVE101" s="36"/>
      <c r="QVF101" s="37"/>
      <c r="QVG101" s="38"/>
      <c r="QVH101" s="38"/>
      <c r="QVI101" s="204"/>
      <c r="QVJ101" s="37"/>
      <c r="QVK101" s="38"/>
      <c r="QVL101" s="37"/>
      <c r="QVM101" s="37"/>
      <c r="QVN101" s="38"/>
      <c r="QVO101" s="38"/>
      <c r="QVP101" s="38"/>
      <c r="QVQ101" s="38"/>
      <c r="QVR101" s="38"/>
      <c r="QVS101" s="38"/>
      <c r="QVT101" s="38"/>
      <c r="QVU101" s="38"/>
      <c r="QVV101" s="38"/>
      <c r="QVW101" s="38"/>
      <c r="QVX101" s="38"/>
      <c r="QVY101" s="38"/>
      <c r="QVZ101" s="37"/>
      <c r="QWA101" s="25"/>
      <c r="QWB101" s="35"/>
      <c r="QWC101" s="35"/>
      <c r="QWD101" s="35"/>
      <c r="QWE101" s="36"/>
      <c r="QWF101" s="36"/>
      <c r="QWG101" s="36"/>
      <c r="QWH101" s="36"/>
      <c r="QWI101" s="36"/>
      <c r="QWJ101" s="36"/>
      <c r="QWK101" s="37"/>
      <c r="QWL101" s="38"/>
      <c r="QWM101" s="38"/>
      <c r="QWN101" s="204"/>
      <c r="QWO101" s="37"/>
      <c r="QWP101" s="38"/>
      <c r="QWQ101" s="37"/>
      <c r="QWR101" s="37"/>
      <c r="QWS101" s="38"/>
      <c r="QWT101" s="38"/>
      <c r="QWU101" s="38"/>
      <c r="QWV101" s="38"/>
      <c r="QWW101" s="38"/>
      <c r="QWX101" s="38"/>
      <c r="QWY101" s="38"/>
      <c r="QWZ101" s="38"/>
      <c r="QXA101" s="38"/>
      <c r="QXB101" s="38"/>
      <c r="QXC101" s="38"/>
      <c r="QXD101" s="38"/>
      <c r="QXE101" s="37"/>
      <c r="QXF101" s="25"/>
      <c r="QXG101" s="35"/>
      <c r="QXH101" s="35"/>
      <c r="QXI101" s="35"/>
      <c r="QXJ101" s="36"/>
      <c r="QXK101" s="36"/>
      <c r="QXL101" s="36"/>
      <c r="QXM101" s="36"/>
      <c r="QXN101" s="36"/>
      <c r="QXO101" s="36"/>
      <c r="QXP101" s="37"/>
      <c r="QXQ101" s="38"/>
      <c r="QXR101" s="38"/>
      <c r="QXS101" s="204"/>
      <c r="QXT101" s="37"/>
      <c r="QXU101" s="38"/>
      <c r="QXV101" s="37"/>
      <c r="QXW101" s="37"/>
      <c r="QXX101" s="38"/>
      <c r="QXY101" s="38"/>
      <c r="QXZ101" s="38"/>
      <c r="QYA101" s="38"/>
      <c r="QYB101" s="38"/>
      <c r="QYC101" s="38"/>
      <c r="QYD101" s="38"/>
      <c r="QYE101" s="38"/>
      <c r="QYF101" s="38"/>
      <c r="QYG101" s="38"/>
      <c r="QYH101" s="38"/>
      <c r="QYI101" s="38"/>
      <c r="QYJ101" s="37"/>
      <c r="QYK101" s="25"/>
      <c r="QYL101" s="35"/>
      <c r="QYM101" s="35"/>
      <c r="QYN101" s="35"/>
      <c r="QYO101" s="36"/>
      <c r="QYP101" s="36"/>
      <c r="QYQ101" s="36"/>
      <c r="QYR101" s="36"/>
      <c r="QYS101" s="36"/>
      <c r="QYT101" s="36"/>
      <c r="QYU101" s="37"/>
      <c r="QYV101" s="38"/>
      <c r="QYW101" s="38"/>
      <c r="QYX101" s="204"/>
      <c r="QYY101" s="37"/>
      <c r="QYZ101" s="38"/>
      <c r="QZA101" s="37"/>
      <c r="QZB101" s="37"/>
      <c r="QZC101" s="38"/>
      <c r="QZD101" s="38"/>
      <c r="QZE101" s="38"/>
      <c r="QZF101" s="38"/>
      <c r="QZG101" s="38"/>
      <c r="QZH101" s="38"/>
      <c r="QZI101" s="38"/>
      <c r="QZJ101" s="38"/>
      <c r="QZK101" s="38"/>
      <c r="QZL101" s="38"/>
      <c r="QZM101" s="38"/>
      <c r="QZN101" s="38"/>
      <c r="QZO101" s="37"/>
      <c r="QZP101" s="25"/>
      <c r="QZQ101" s="35"/>
      <c r="QZR101" s="35"/>
      <c r="QZS101" s="35"/>
      <c r="QZT101" s="36"/>
      <c r="QZU101" s="36"/>
      <c r="QZV101" s="36"/>
      <c r="QZW101" s="36"/>
      <c r="QZX101" s="36"/>
      <c r="QZY101" s="36"/>
      <c r="QZZ101" s="37"/>
      <c r="RAA101" s="38"/>
      <c r="RAB101" s="38"/>
      <c r="RAC101" s="204"/>
      <c r="RAD101" s="37"/>
      <c r="RAE101" s="38"/>
      <c r="RAF101" s="37"/>
      <c r="RAG101" s="37"/>
      <c r="RAH101" s="38"/>
      <c r="RAI101" s="38"/>
      <c r="RAJ101" s="38"/>
      <c r="RAK101" s="38"/>
      <c r="RAL101" s="38"/>
      <c r="RAM101" s="38"/>
      <c r="RAN101" s="38"/>
      <c r="RAO101" s="38"/>
      <c r="RAP101" s="38"/>
      <c r="RAQ101" s="38"/>
      <c r="RAR101" s="38"/>
      <c r="RAS101" s="38"/>
      <c r="RAT101" s="37"/>
      <c r="RAU101" s="25"/>
      <c r="RAV101" s="35"/>
      <c r="RAW101" s="35"/>
      <c r="RAX101" s="35"/>
      <c r="RAY101" s="36"/>
      <c r="RAZ101" s="36"/>
      <c r="RBA101" s="36"/>
      <c r="RBB101" s="36"/>
      <c r="RBC101" s="36"/>
      <c r="RBD101" s="36"/>
      <c r="RBE101" s="37"/>
      <c r="RBF101" s="38"/>
      <c r="RBG101" s="38"/>
      <c r="RBH101" s="204"/>
      <c r="RBI101" s="37"/>
      <c r="RBJ101" s="38"/>
      <c r="RBK101" s="37"/>
      <c r="RBL101" s="37"/>
      <c r="RBM101" s="38"/>
      <c r="RBN101" s="38"/>
      <c r="RBO101" s="38"/>
      <c r="RBP101" s="38"/>
      <c r="RBQ101" s="38"/>
      <c r="RBR101" s="38"/>
      <c r="RBS101" s="38"/>
      <c r="RBT101" s="38"/>
      <c r="RBU101" s="38"/>
      <c r="RBV101" s="38"/>
      <c r="RBW101" s="38"/>
      <c r="RBX101" s="38"/>
      <c r="RBY101" s="37"/>
      <c r="RBZ101" s="25"/>
      <c r="RCA101" s="35"/>
      <c r="RCB101" s="35"/>
      <c r="RCC101" s="35"/>
      <c r="RCD101" s="36"/>
      <c r="RCE101" s="36"/>
      <c r="RCF101" s="36"/>
      <c r="RCG101" s="36"/>
      <c r="RCH101" s="36"/>
      <c r="RCI101" s="36"/>
      <c r="RCJ101" s="37"/>
      <c r="RCK101" s="38"/>
      <c r="RCL101" s="38"/>
      <c r="RCM101" s="204"/>
      <c r="RCN101" s="37"/>
      <c r="RCO101" s="38"/>
      <c r="RCP101" s="37"/>
      <c r="RCQ101" s="37"/>
      <c r="RCR101" s="38"/>
      <c r="RCS101" s="38"/>
      <c r="RCT101" s="38"/>
      <c r="RCU101" s="38"/>
      <c r="RCV101" s="38"/>
      <c r="RCW101" s="38"/>
      <c r="RCX101" s="38"/>
      <c r="RCY101" s="38"/>
      <c r="RCZ101" s="38"/>
      <c r="RDA101" s="38"/>
      <c r="RDB101" s="38"/>
      <c r="RDC101" s="38"/>
      <c r="RDD101" s="37"/>
      <c r="RDE101" s="25"/>
      <c r="RDF101" s="35"/>
      <c r="RDG101" s="35"/>
      <c r="RDH101" s="35"/>
      <c r="RDI101" s="36"/>
      <c r="RDJ101" s="36"/>
      <c r="RDK101" s="36"/>
      <c r="RDL101" s="36"/>
      <c r="RDM101" s="36"/>
      <c r="RDN101" s="36"/>
      <c r="RDO101" s="37"/>
      <c r="RDP101" s="38"/>
      <c r="RDQ101" s="38"/>
      <c r="RDR101" s="204"/>
      <c r="RDS101" s="37"/>
      <c r="RDT101" s="38"/>
      <c r="RDU101" s="37"/>
      <c r="RDV101" s="37"/>
      <c r="RDW101" s="38"/>
      <c r="RDX101" s="38"/>
      <c r="RDY101" s="38"/>
      <c r="RDZ101" s="38"/>
      <c r="REA101" s="38"/>
      <c r="REB101" s="38"/>
      <c r="REC101" s="38"/>
      <c r="RED101" s="38"/>
      <c r="REE101" s="38"/>
      <c r="REF101" s="38"/>
      <c r="REG101" s="38"/>
      <c r="REH101" s="38"/>
      <c r="REI101" s="37"/>
      <c r="REJ101" s="25"/>
      <c r="REK101" s="35"/>
      <c r="REL101" s="35"/>
      <c r="REM101" s="35"/>
      <c r="REN101" s="36"/>
      <c r="REO101" s="36"/>
      <c r="REP101" s="36"/>
      <c r="REQ101" s="36"/>
      <c r="RER101" s="36"/>
      <c r="RES101" s="36"/>
      <c r="RET101" s="37"/>
      <c r="REU101" s="38"/>
      <c r="REV101" s="38"/>
      <c r="REW101" s="204"/>
      <c r="REX101" s="37"/>
      <c r="REY101" s="38"/>
      <c r="REZ101" s="37"/>
      <c r="RFA101" s="37"/>
      <c r="RFB101" s="38"/>
      <c r="RFC101" s="38"/>
      <c r="RFD101" s="38"/>
      <c r="RFE101" s="38"/>
      <c r="RFF101" s="38"/>
      <c r="RFG101" s="38"/>
      <c r="RFH101" s="38"/>
      <c r="RFI101" s="38"/>
      <c r="RFJ101" s="38"/>
      <c r="RFK101" s="38"/>
      <c r="RFL101" s="38"/>
      <c r="RFM101" s="38"/>
      <c r="RFN101" s="37"/>
      <c r="RFO101" s="25"/>
      <c r="RFP101" s="35"/>
      <c r="RFQ101" s="35"/>
      <c r="RFR101" s="35"/>
      <c r="RFS101" s="36"/>
      <c r="RFT101" s="36"/>
      <c r="RFU101" s="36"/>
      <c r="RFV101" s="36"/>
      <c r="RFW101" s="36"/>
      <c r="RFX101" s="36"/>
      <c r="RFY101" s="37"/>
      <c r="RFZ101" s="38"/>
      <c r="RGA101" s="38"/>
      <c r="RGB101" s="204"/>
      <c r="RGC101" s="37"/>
      <c r="RGD101" s="38"/>
      <c r="RGE101" s="37"/>
      <c r="RGF101" s="37"/>
      <c r="RGG101" s="38"/>
      <c r="RGH101" s="38"/>
      <c r="RGI101" s="38"/>
      <c r="RGJ101" s="38"/>
      <c r="RGK101" s="38"/>
      <c r="RGL101" s="38"/>
      <c r="RGM101" s="38"/>
      <c r="RGN101" s="38"/>
      <c r="RGO101" s="38"/>
      <c r="RGP101" s="38"/>
      <c r="RGQ101" s="38"/>
      <c r="RGR101" s="38"/>
      <c r="RGS101" s="37"/>
      <c r="RGT101" s="25"/>
      <c r="RGU101" s="35"/>
      <c r="RGV101" s="35"/>
      <c r="RGW101" s="35"/>
      <c r="RGX101" s="36"/>
      <c r="RGY101" s="36"/>
      <c r="RGZ101" s="36"/>
      <c r="RHA101" s="36"/>
      <c r="RHB101" s="36"/>
      <c r="RHC101" s="36"/>
      <c r="RHD101" s="37"/>
      <c r="RHE101" s="38"/>
      <c r="RHF101" s="38"/>
      <c r="RHG101" s="204"/>
      <c r="RHH101" s="37"/>
      <c r="RHI101" s="38"/>
      <c r="RHJ101" s="37"/>
      <c r="RHK101" s="37"/>
      <c r="RHL101" s="38"/>
      <c r="RHM101" s="38"/>
      <c r="RHN101" s="38"/>
      <c r="RHO101" s="38"/>
      <c r="RHP101" s="38"/>
      <c r="RHQ101" s="38"/>
      <c r="RHR101" s="38"/>
      <c r="RHS101" s="38"/>
      <c r="RHT101" s="38"/>
      <c r="RHU101" s="38"/>
      <c r="RHV101" s="38"/>
      <c r="RHW101" s="38"/>
      <c r="RHX101" s="37"/>
      <c r="RHY101" s="25"/>
      <c r="RHZ101" s="35"/>
      <c r="RIA101" s="35"/>
      <c r="RIB101" s="35"/>
      <c r="RIC101" s="36"/>
      <c r="RID101" s="36"/>
      <c r="RIE101" s="36"/>
      <c r="RIF101" s="36"/>
      <c r="RIG101" s="36"/>
      <c r="RIH101" s="36"/>
      <c r="RII101" s="37"/>
      <c r="RIJ101" s="38"/>
      <c r="RIK101" s="38"/>
      <c r="RIL101" s="204"/>
      <c r="RIM101" s="37"/>
      <c r="RIN101" s="38"/>
      <c r="RIO101" s="37"/>
      <c r="RIP101" s="37"/>
      <c r="RIQ101" s="38"/>
      <c r="RIR101" s="38"/>
      <c r="RIS101" s="38"/>
      <c r="RIT101" s="38"/>
      <c r="RIU101" s="38"/>
      <c r="RIV101" s="38"/>
      <c r="RIW101" s="38"/>
      <c r="RIX101" s="38"/>
      <c r="RIY101" s="38"/>
      <c r="RIZ101" s="38"/>
      <c r="RJA101" s="38"/>
      <c r="RJB101" s="38"/>
      <c r="RJC101" s="37"/>
      <c r="RJD101" s="25"/>
      <c r="RJE101" s="35"/>
      <c r="RJF101" s="35"/>
      <c r="RJG101" s="35"/>
      <c r="RJH101" s="36"/>
      <c r="RJI101" s="36"/>
      <c r="RJJ101" s="36"/>
      <c r="RJK101" s="36"/>
      <c r="RJL101" s="36"/>
      <c r="RJM101" s="36"/>
      <c r="RJN101" s="37"/>
      <c r="RJO101" s="38"/>
      <c r="RJP101" s="38"/>
      <c r="RJQ101" s="204"/>
      <c r="RJR101" s="37"/>
      <c r="RJS101" s="38"/>
      <c r="RJT101" s="37"/>
      <c r="RJU101" s="37"/>
      <c r="RJV101" s="38"/>
      <c r="RJW101" s="38"/>
      <c r="RJX101" s="38"/>
      <c r="RJY101" s="38"/>
      <c r="RJZ101" s="38"/>
      <c r="RKA101" s="38"/>
      <c r="RKB101" s="38"/>
      <c r="RKC101" s="38"/>
      <c r="RKD101" s="38"/>
      <c r="RKE101" s="38"/>
      <c r="RKF101" s="38"/>
      <c r="RKG101" s="38"/>
      <c r="RKH101" s="37"/>
      <c r="RKI101" s="25"/>
      <c r="RKJ101" s="35"/>
      <c r="RKK101" s="35"/>
      <c r="RKL101" s="35"/>
      <c r="RKM101" s="36"/>
      <c r="RKN101" s="36"/>
      <c r="RKO101" s="36"/>
      <c r="RKP101" s="36"/>
      <c r="RKQ101" s="36"/>
      <c r="RKR101" s="36"/>
      <c r="RKS101" s="37"/>
      <c r="RKT101" s="38"/>
      <c r="RKU101" s="38"/>
      <c r="RKV101" s="204"/>
      <c r="RKW101" s="37"/>
      <c r="RKX101" s="38"/>
      <c r="RKY101" s="37"/>
      <c r="RKZ101" s="37"/>
      <c r="RLA101" s="38"/>
      <c r="RLB101" s="38"/>
      <c r="RLC101" s="38"/>
      <c r="RLD101" s="38"/>
      <c r="RLE101" s="38"/>
      <c r="RLF101" s="38"/>
      <c r="RLG101" s="38"/>
      <c r="RLH101" s="38"/>
      <c r="RLI101" s="38"/>
      <c r="RLJ101" s="38"/>
      <c r="RLK101" s="38"/>
      <c r="RLL101" s="38"/>
      <c r="RLM101" s="37"/>
      <c r="RLN101" s="25"/>
      <c r="RLO101" s="35"/>
      <c r="RLP101" s="35"/>
      <c r="RLQ101" s="35"/>
      <c r="RLR101" s="36"/>
      <c r="RLS101" s="36"/>
      <c r="RLT101" s="36"/>
      <c r="RLU101" s="36"/>
      <c r="RLV101" s="36"/>
      <c r="RLW101" s="36"/>
      <c r="RLX101" s="37"/>
      <c r="RLY101" s="38"/>
      <c r="RLZ101" s="38"/>
      <c r="RMA101" s="204"/>
      <c r="RMB101" s="37"/>
      <c r="RMC101" s="38"/>
      <c r="RMD101" s="37"/>
      <c r="RME101" s="37"/>
      <c r="RMF101" s="38"/>
      <c r="RMG101" s="38"/>
      <c r="RMH101" s="38"/>
      <c r="RMI101" s="38"/>
      <c r="RMJ101" s="38"/>
      <c r="RMK101" s="38"/>
      <c r="RML101" s="38"/>
      <c r="RMM101" s="38"/>
      <c r="RMN101" s="38"/>
      <c r="RMO101" s="38"/>
      <c r="RMP101" s="38"/>
      <c r="RMQ101" s="38"/>
      <c r="RMR101" s="37"/>
      <c r="RMS101" s="25"/>
      <c r="RMT101" s="35"/>
      <c r="RMU101" s="35"/>
      <c r="RMV101" s="35"/>
      <c r="RMW101" s="36"/>
      <c r="RMX101" s="36"/>
      <c r="RMY101" s="36"/>
      <c r="RMZ101" s="36"/>
      <c r="RNA101" s="36"/>
      <c r="RNB101" s="36"/>
      <c r="RNC101" s="37"/>
      <c r="RND101" s="38"/>
      <c r="RNE101" s="38"/>
      <c r="RNF101" s="204"/>
      <c r="RNG101" s="37"/>
      <c r="RNH101" s="38"/>
      <c r="RNI101" s="37"/>
      <c r="RNJ101" s="37"/>
      <c r="RNK101" s="38"/>
      <c r="RNL101" s="38"/>
      <c r="RNM101" s="38"/>
      <c r="RNN101" s="38"/>
      <c r="RNO101" s="38"/>
      <c r="RNP101" s="38"/>
      <c r="RNQ101" s="38"/>
      <c r="RNR101" s="38"/>
      <c r="RNS101" s="38"/>
      <c r="RNT101" s="38"/>
      <c r="RNU101" s="38"/>
      <c r="RNV101" s="38"/>
      <c r="RNW101" s="37"/>
      <c r="RNX101" s="25"/>
      <c r="RNY101" s="35"/>
      <c r="RNZ101" s="35"/>
      <c r="ROA101" s="35"/>
      <c r="ROB101" s="36"/>
      <c r="ROC101" s="36"/>
      <c r="ROD101" s="36"/>
      <c r="ROE101" s="36"/>
      <c r="ROF101" s="36"/>
      <c r="ROG101" s="36"/>
      <c r="ROH101" s="37"/>
      <c r="ROI101" s="38"/>
      <c r="ROJ101" s="38"/>
      <c r="ROK101" s="204"/>
      <c r="ROL101" s="37"/>
      <c r="ROM101" s="38"/>
      <c r="RON101" s="37"/>
      <c r="ROO101" s="37"/>
      <c r="ROP101" s="38"/>
      <c r="ROQ101" s="38"/>
      <c r="ROR101" s="38"/>
      <c r="ROS101" s="38"/>
      <c r="ROT101" s="38"/>
      <c r="ROU101" s="38"/>
      <c r="ROV101" s="38"/>
      <c r="ROW101" s="38"/>
      <c r="ROX101" s="38"/>
      <c r="ROY101" s="38"/>
      <c r="ROZ101" s="38"/>
      <c r="RPA101" s="38"/>
      <c r="RPB101" s="37"/>
      <c r="RPC101" s="25"/>
      <c r="RPD101" s="35"/>
      <c r="RPE101" s="35"/>
      <c r="RPF101" s="35"/>
      <c r="RPG101" s="36"/>
      <c r="RPH101" s="36"/>
      <c r="RPI101" s="36"/>
      <c r="RPJ101" s="36"/>
      <c r="RPK101" s="36"/>
      <c r="RPL101" s="36"/>
      <c r="RPM101" s="37"/>
      <c r="RPN101" s="38"/>
      <c r="RPO101" s="38"/>
      <c r="RPP101" s="204"/>
      <c r="RPQ101" s="37"/>
      <c r="RPR101" s="38"/>
      <c r="RPS101" s="37"/>
      <c r="RPT101" s="37"/>
      <c r="RPU101" s="38"/>
      <c r="RPV101" s="38"/>
      <c r="RPW101" s="38"/>
      <c r="RPX101" s="38"/>
      <c r="RPY101" s="38"/>
      <c r="RPZ101" s="38"/>
      <c r="RQA101" s="38"/>
      <c r="RQB101" s="38"/>
      <c r="RQC101" s="38"/>
      <c r="RQD101" s="38"/>
      <c r="RQE101" s="38"/>
      <c r="RQF101" s="38"/>
      <c r="RQG101" s="37"/>
      <c r="RQH101" s="25"/>
      <c r="RQI101" s="35"/>
      <c r="RQJ101" s="35"/>
      <c r="RQK101" s="35"/>
      <c r="RQL101" s="36"/>
      <c r="RQM101" s="36"/>
      <c r="RQN101" s="36"/>
      <c r="RQO101" s="36"/>
      <c r="RQP101" s="36"/>
      <c r="RQQ101" s="36"/>
      <c r="RQR101" s="37"/>
      <c r="RQS101" s="38"/>
      <c r="RQT101" s="38"/>
      <c r="RQU101" s="204"/>
      <c r="RQV101" s="37"/>
      <c r="RQW101" s="38"/>
      <c r="RQX101" s="37"/>
      <c r="RQY101" s="37"/>
      <c r="RQZ101" s="38"/>
      <c r="RRA101" s="38"/>
      <c r="RRB101" s="38"/>
      <c r="RRC101" s="38"/>
      <c r="RRD101" s="38"/>
      <c r="RRE101" s="38"/>
      <c r="RRF101" s="38"/>
      <c r="RRG101" s="38"/>
      <c r="RRH101" s="38"/>
      <c r="RRI101" s="38"/>
      <c r="RRJ101" s="38"/>
      <c r="RRK101" s="38"/>
      <c r="RRL101" s="37"/>
      <c r="RRM101" s="25"/>
      <c r="RRN101" s="35"/>
      <c r="RRO101" s="35"/>
      <c r="RRP101" s="35"/>
      <c r="RRQ101" s="36"/>
      <c r="RRR101" s="36"/>
      <c r="RRS101" s="36"/>
      <c r="RRT101" s="36"/>
      <c r="RRU101" s="36"/>
      <c r="RRV101" s="36"/>
      <c r="RRW101" s="37"/>
      <c r="RRX101" s="38"/>
      <c r="RRY101" s="38"/>
      <c r="RRZ101" s="204"/>
      <c r="RSA101" s="37"/>
      <c r="RSB101" s="38"/>
      <c r="RSC101" s="37"/>
      <c r="RSD101" s="37"/>
      <c r="RSE101" s="38"/>
      <c r="RSF101" s="38"/>
      <c r="RSG101" s="38"/>
      <c r="RSH101" s="38"/>
      <c r="RSI101" s="38"/>
      <c r="RSJ101" s="38"/>
      <c r="RSK101" s="38"/>
      <c r="RSL101" s="38"/>
      <c r="RSM101" s="38"/>
      <c r="RSN101" s="38"/>
      <c r="RSO101" s="38"/>
      <c r="RSP101" s="38"/>
      <c r="RSQ101" s="37"/>
      <c r="RSR101" s="25"/>
      <c r="RSS101" s="35"/>
      <c r="RST101" s="35"/>
      <c r="RSU101" s="35"/>
      <c r="RSV101" s="36"/>
      <c r="RSW101" s="36"/>
      <c r="RSX101" s="36"/>
      <c r="RSY101" s="36"/>
      <c r="RSZ101" s="36"/>
      <c r="RTA101" s="36"/>
      <c r="RTB101" s="37"/>
      <c r="RTC101" s="38"/>
      <c r="RTD101" s="38"/>
      <c r="RTE101" s="204"/>
      <c r="RTF101" s="37"/>
      <c r="RTG101" s="38"/>
      <c r="RTH101" s="37"/>
      <c r="RTI101" s="37"/>
      <c r="RTJ101" s="38"/>
      <c r="RTK101" s="38"/>
      <c r="RTL101" s="38"/>
      <c r="RTM101" s="38"/>
      <c r="RTN101" s="38"/>
      <c r="RTO101" s="38"/>
      <c r="RTP101" s="38"/>
      <c r="RTQ101" s="38"/>
      <c r="RTR101" s="38"/>
      <c r="RTS101" s="38"/>
      <c r="RTT101" s="38"/>
      <c r="RTU101" s="38"/>
      <c r="RTV101" s="37"/>
      <c r="RTW101" s="25"/>
      <c r="RTX101" s="35"/>
      <c r="RTY101" s="35"/>
      <c r="RTZ101" s="35"/>
      <c r="RUA101" s="36"/>
      <c r="RUB101" s="36"/>
      <c r="RUC101" s="36"/>
      <c r="RUD101" s="36"/>
      <c r="RUE101" s="36"/>
      <c r="RUF101" s="36"/>
      <c r="RUG101" s="37"/>
      <c r="RUH101" s="38"/>
      <c r="RUI101" s="38"/>
      <c r="RUJ101" s="204"/>
      <c r="RUK101" s="37"/>
      <c r="RUL101" s="38"/>
      <c r="RUM101" s="37"/>
      <c r="RUN101" s="37"/>
      <c r="RUO101" s="38"/>
      <c r="RUP101" s="38"/>
      <c r="RUQ101" s="38"/>
      <c r="RUR101" s="38"/>
      <c r="RUS101" s="38"/>
      <c r="RUT101" s="38"/>
      <c r="RUU101" s="38"/>
      <c r="RUV101" s="38"/>
      <c r="RUW101" s="38"/>
      <c r="RUX101" s="38"/>
      <c r="RUY101" s="38"/>
      <c r="RUZ101" s="38"/>
      <c r="RVA101" s="37"/>
      <c r="RVB101" s="25"/>
      <c r="RVC101" s="35"/>
      <c r="RVD101" s="35"/>
      <c r="RVE101" s="35"/>
      <c r="RVF101" s="36"/>
      <c r="RVG101" s="36"/>
      <c r="RVH101" s="36"/>
      <c r="RVI101" s="36"/>
      <c r="RVJ101" s="36"/>
      <c r="RVK101" s="36"/>
      <c r="RVL101" s="37"/>
      <c r="RVM101" s="38"/>
      <c r="RVN101" s="38"/>
      <c r="RVO101" s="204"/>
      <c r="RVP101" s="37"/>
      <c r="RVQ101" s="38"/>
      <c r="RVR101" s="37"/>
      <c r="RVS101" s="37"/>
      <c r="RVT101" s="38"/>
      <c r="RVU101" s="38"/>
      <c r="RVV101" s="38"/>
      <c r="RVW101" s="38"/>
      <c r="RVX101" s="38"/>
      <c r="RVY101" s="38"/>
      <c r="RVZ101" s="38"/>
      <c r="RWA101" s="38"/>
      <c r="RWB101" s="38"/>
      <c r="RWC101" s="38"/>
      <c r="RWD101" s="38"/>
      <c r="RWE101" s="38"/>
      <c r="RWF101" s="37"/>
      <c r="RWG101" s="25"/>
      <c r="RWH101" s="35"/>
      <c r="RWI101" s="35"/>
      <c r="RWJ101" s="35"/>
      <c r="RWK101" s="36"/>
      <c r="RWL101" s="36"/>
      <c r="RWM101" s="36"/>
      <c r="RWN101" s="36"/>
      <c r="RWO101" s="36"/>
      <c r="RWP101" s="36"/>
      <c r="RWQ101" s="37"/>
      <c r="RWR101" s="38"/>
      <c r="RWS101" s="38"/>
      <c r="RWT101" s="204"/>
      <c r="RWU101" s="37"/>
      <c r="RWV101" s="38"/>
      <c r="RWW101" s="37"/>
      <c r="RWX101" s="37"/>
      <c r="RWY101" s="38"/>
      <c r="RWZ101" s="38"/>
      <c r="RXA101" s="38"/>
      <c r="RXB101" s="38"/>
      <c r="RXC101" s="38"/>
      <c r="RXD101" s="38"/>
      <c r="RXE101" s="38"/>
      <c r="RXF101" s="38"/>
      <c r="RXG101" s="38"/>
      <c r="RXH101" s="38"/>
      <c r="RXI101" s="38"/>
      <c r="RXJ101" s="38"/>
      <c r="RXK101" s="37"/>
      <c r="RXL101" s="25"/>
      <c r="RXM101" s="35"/>
      <c r="RXN101" s="35"/>
      <c r="RXO101" s="35"/>
      <c r="RXP101" s="36"/>
      <c r="RXQ101" s="36"/>
      <c r="RXR101" s="36"/>
      <c r="RXS101" s="36"/>
      <c r="RXT101" s="36"/>
      <c r="RXU101" s="36"/>
      <c r="RXV101" s="37"/>
      <c r="RXW101" s="38"/>
      <c r="RXX101" s="38"/>
      <c r="RXY101" s="204"/>
      <c r="RXZ101" s="37"/>
      <c r="RYA101" s="38"/>
      <c r="RYB101" s="37"/>
      <c r="RYC101" s="37"/>
      <c r="RYD101" s="38"/>
      <c r="RYE101" s="38"/>
      <c r="RYF101" s="38"/>
      <c r="RYG101" s="38"/>
      <c r="RYH101" s="38"/>
      <c r="RYI101" s="38"/>
      <c r="RYJ101" s="38"/>
      <c r="RYK101" s="38"/>
      <c r="RYL101" s="38"/>
      <c r="RYM101" s="38"/>
      <c r="RYN101" s="38"/>
      <c r="RYO101" s="38"/>
      <c r="RYP101" s="37"/>
      <c r="RYQ101" s="25"/>
      <c r="RYR101" s="35"/>
      <c r="RYS101" s="35"/>
      <c r="RYT101" s="35"/>
      <c r="RYU101" s="36"/>
      <c r="RYV101" s="36"/>
      <c r="RYW101" s="36"/>
      <c r="RYX101" s="36"/>
      <c r="RYY101" s="36"/>
      <c r="RYZ101" s="36"/>
      <c r="RZA101" s="37"/>
      <c r="RZB101" s="38"/>
      <c r="RZC101" s="38"/>
      <c r="RZD101" s="204"/>
      <c r="RZE101" s="37"/>
      <c r="RZF101" s="38"/>
      <c r="RZG101" s="37"/>
      <c r="RZH101" s="37"/>
      <c r="RZI101" s="38"/>
      <c r="RZJ101" s="38"/>
      <c r="RZK101" s="38"/>
      <c r="RZL101" s="38"/>
      <c r="RZM101" s="38"/>
      <c r="RZN101" s="38"/>
      <c r="RZO101" s="38"/>
      <c r="RZP101" s="38"/>
      <c r="RZQ101" s="38"/>
      <c r="RZR101" s="38"/>
      <c r="RZS101" s="38"/>
      <c r="RZT101" s="38"/>
      <c r="RZU101" s="37"/>
      <c r="RZV101" s="25"/>
      <c r="RZW101" s="35"/>
      <c r="RZX101" s="35"/>
      <c r="RZY101" s="35"/>
      <c r="RZZ101" s="36"/>
      <c r="SAA101" s="36"/>
      <c r="SAB101" s="36"/>
      <c r="SAC101" s="36"/>
      <c r="SAD101" s="36"/>
      <c r="SAE101" s="36"/>
      <c r="SAF101" s="37"/>
      <c r="SAG101" s="38"/>
      <c r="SAH101" s="38"/>
      <c r="SAI101" s="204"/>
      <c r="SAJ101" s="37"/>
      <c r="SAK101" s="38"/>
      <c r="SAL101" s="37"/>
      <c r="SAM101" s="37"/>
      <c r="SAN101" s="38"/>
      <c r="SAO101" s="38"/>
      <c r="SAP101" s="38"/>
      <c r="SAQ101" s="38"/>
      <c r="SAR101" s="38"/>
      <c r="SAS101" s="38"/>
      <c r="SAT101" s="38"/>
      <c r="SAU101" s="38"/>
      <c r="SAV101" s="38"/>
      <c r="SAW101" s="38"/>
      <c r="SAX101" s="38"/>
      <c r="SAY101" s="38"/>
      <c r="SAZ101" s="37"/>
      <c r="SBA101" s="25"/>
      <c r="SBB101" s="35"/>
      <c r="SBC101" s="35"/>
      <c r="SBD101" s="35"/>
      <c r="SBE101" s="36"/>
      <c r="SBF101" s="36"/>
      <c r="SBG101" s="36"/>
      <c r="SBH101" s="36"/>
      <c r="SBI101" s="36"/>
      <c r="SBJ101" s="36"/>
      <c r="SBK101" s="37"/>
      <c r="SBL101" s="38"/>
      <c r="SBM101" s="38"/>
      <c r="SBN101" s="204"/>
      <c r="SBO101" s="37"/>
      <c r="SBP101" s="38"/>
      <c r="SBQ101" s="37"/>
      <c r="SBR101" s="37"/>
      <c r="SBS101" s="38"/>
      <c r="SBT101" s="38"/>
      <c r="SBU101" s="38"/>
      <c r="SBV101" s="38"/>
      <c r="SBW101" s="38"/>
      <c r="SBX101" s="38"/>
      <c r="SBY101" s="38"/>
      <c r="SBZ101" s="38"/>
      <c r="SCA101" s="38"/>
      <c r="SCB101" s="38"/>
      <c r="SCC101" s="38"/>
      <c r="SCD101" s="38"/>
      <c r="SCE101" s="37"/>
      <c r="SCF101" s="25"/>
      <c r="SCG101" s="35"/>
      <c r="SCH101" s="35"/>
      <c r="SCI101" s="35"/>
      <c r="SCJ101" s="36"/>
      <c r="SCK101" s="36"/>
      <c r="SCL101" s="36"/>
      <c r="SCM101" s="36"/>
      <c r="SCN101" s="36"/>
      <c r="SCO101" s="36"/>
      <c r="SCP101" s="37"/>
      <c r="SCQ101" s="38"/>
      <c r="SCR101" s="38"/>
      <c r="SCS101" s="204"/>
      <c r="SCT101" s="37"/>
      <c r="SCU101" s="38"/>
      <c r="SCV101" s="37"/>
      <c r="SCW101" s="37"/>
      <c r="SCX101" s="38"/>
      <c r="SCY101" s="38"/>
      <c r="SCZ101" s="38"/>
      <c r="SDA101" s="38"/>
      <c r="SDB101" s="38"/>
      <c r="SDC101" s="38"/>
      <c r="SDD101" s="38"/>
      <c r="SDE101" s="38"/>
      <c r="SDF101" s="38"/>
      <c r="SDG101" s="38"/>
      <c r="SDH101" s="38"/>
      <c r="SDI101" s="38"/>
      <c r="SDJ101" s="37"/>
      <c r="SDK101" s="25"/>
      <c r="SDL101" s="35"/>
      <c r="SDM101" s="35"/>
      <c r="SDN101" s="35"/>
      <c r="SDO101" s="36"/>
      <c r="SDP101" s="36"/>
      <c r="SDQ101" s="36"/>
      <c r="SDR101" s="36"/>
      <c r="SDS101" s="36"/>
      <c r="SDT101" s="36"/>
      <c r="SDU101" s="37"/>
      <c r="SDV101" s="38"/>
      <c r="SDW101" s="38"/>
      <c r="SDX101" s="204"/>
      <c r="SDY101" s="37"/>
      <c r="SDZ101" s="38"/>
      <c r="SEA101" s="37"/>
      <c r="SEB101" s="37"/>
      <c r="SEC101" s="38"/>
      <c r="SED101" s="38"/>
      <c r="SEE101" s="38"/>
      <c r="SEF101" s="38"/>
      <c r="SEG101" s="38"/>
      <c r="SEH101" s="38"/>
      <c r="SEI101" s="38"/>
      <c r="SEJ101" s="38"/>
      <c r="SEK101" s="38"/>
      <c r="SEL101" s="38"/>
      <c r="SEM101" s="38"/>
      <c r="SEN101" s="38"/>
      <c r="SEO101" s="37"/>
      <c r="SEP101" s="25"/>
      <c r="SEQ101" s="35"/>
      <c r="SER101" s="35"/>
      <c r="SES101" s="35"/>
      <c r="SET101" s="36"/>
      <c r="SEU101" s="36"/>
      <c r="SEV101" s="36"/>
      <c r="SEW101" s="36"/>
      <c r="SEX101" s="36"/>
      <c r="SEY101" s="36"/>
      <c r="SEZ101" s="37"/>
      <c r="SFA101" s="38"/>
      <c r="SFB101" s="38"/>
      <c r="SFC101" s="204"/>
      <c r="SFD101" s="37"/>
      <c r="SFE101" s="38"/>
      <c r="SFF101" s="37"/>
      <c r="SFG101" s="37"/>
      <c r="SFH101" s="38"/>
      <c r="SFI101" s="38"/>
      <c r="SFJ101" s="38"/>
      <c r="SFK101" s="38"/>
      <c r="SFL101" s="38"/>
      <c r="SFM101" s="38"/>
      <c r="SFN101" s="38"/>
      <c r="SFO101" s="38"/>
      <c r="SFP101" s="38"/>
      <c r="SFQ101" s="38"/>
      <c r="SFR101" s="38"/>
      <c r="SFS101" s="38"/>
      <c r="SFT101" s="37"/>
      <c r="SFU101" s="25"/>
      <c r="SFV101" s="35"/>
      <c r="SFW101" s="35"/>
      <c r="SFX101" s="35"/>
      <c r="SFY101" s="36"/>
      <c r="SFZ101" s="36"/>
      <c r="SGA101" s="36"/>
      <c r="SGB101" s="36"/>
      <c r="SGC101" s="36"/>
      <c r="SGD101" s="36"/>
      <c r="SGE101" s="37"/>
      <c r="SGF101" s="38"/>
      <c r="SGG101" s="38"/>
      <c r="SGH101" s="204"/>
      <c r="SGI101" s="37"/>
      <c r="SGJ101" s="38"/>
      <c r="SGK101" s="37"/>
      <c r="SGL101" s="37"/>
      <c r="SGM101" s="38"/>
      <c r="SGN101" s="38"/>
      <c r="SGO101" s="38"/>
      <c r="SGP101" s="38"/>
      <c r="SGQ101" s="38"/>
      <c r="SGR101" s="38"/>
      <c r="SGS101" s="38"/>
      <c r="SGT101" s="38"/>
      <c r="SGU101" s="38"/>
      <c r="SGV101" s="38"/>
      <c r="SGW101" s="38"/>
      <c r="SGX101" s="38"/>
      <c r="SGY101" s="37"/>
      <c r="SGZ101" s="25"/>
      <c r="SHA101" s="35"/>
      <c r="SHB101" s="35"/>
      <c r="SHC101" s="35"/>
      <c r="SHD101" s="36"/>
      <c r="SHE101" s="36"/>
      <c r="SHF101" s="36"/>
      <c r="SHG101" s="36"/>
      <c r="SHH101" s="36"/>
      <c r="SHI101" s="36"/>
      <c r="SHJ101" s="37"/>
      <c r="SHK101" s="38"/>
      <c r="SHL101" s="38"/>
      <c r="SHM101" s="204"/>
      <c r="SHN101" s="37"/>
      <c r="SHO101" s="38"/>
      <c r="SHP101" s="37"/>
      <c r="SHQ101" s="37"/>
      <c r="SHR101" s="38"/>
      <c r="SHS101" s="38"/>
      <c r="SHT101" s="38"/>
      <c r="SHU101" s="38"/>
      <c r="SHV101" s="38"/>
      <c r="SHW101" s="38"/>
      <c r="SHX101" s="38"/>
      <c r="SHY101" s="38"/>
      <c r="SHZ101" s="38"/>
      <c r="SIA101" s="38"/>
      <c r="SIB101" s="38"/>
      <c r="SIC101" s="38"/>
      <c r="SID101" s="37"/>
      <c r="SIE101" s="25"/>
      <c r="SIF101" s="35"/>
      <c r="SIG101" s="35"/>
      <c r="SIH101" s="35"/>
      <c r="SII101" s="36"/>
      <c r="SIJ101" s="36"/>
      <c r="SIK101" s="36"/>
      <c r="SIL101" s="36"/>
      <c r="SIM101" s="36"/>
      <c r="SIN101" s="36"/>
      <c r="SIO101" s="37"/>
      <c r="SIP101" s="38"/>
      <c r="SIQ101" s="38"/>
      <c r="SIR101" s="204"/>
      <c r="SIS101" s="37"/>
      <c r="SIT101" s="38"/>
      <c r="SIU101" s="37"/>
      <c r="SIV101" s="37"/>
      <c r="SIW101" s="38"/>
      <c r="SIX101" s="38"/>
      <c r="SIY101" s="38"/>
      <c r="SIZ101" s="38"/>
      <c r="SJA101" s="38"/>
      <c r="SJB101" s="38"/>
      <c r="SJC101" s="38"/>
      <c r="SJD101" s="38"/>
      <c r="SJE101" s="38"/>
      <c r="SJF101" s="38"/>
      <c r="SJG101" s="38"/>
      <c r="SJH101" s="38"/>
      <c r="SJI101" s="37"/>
      <c r="SJJ101" s="25"/>
      <c r="SJK101" s="35"/>
      <c r="SJL101" s="35"/>
      <c r="SJM101" s="35"/>
      <c r="SJN101" s="36"/>
      <c r="SJO101" s="36"/>
      <c r="SJP101" s="36"/>
      <c r="SJQ101" s="36"/>
      <c r="SJR101" s="36"/>
      <c r="SJS101" s="36"/>
      <c r="SJT101" s="37"/>
      <c r="SJU101" s="38"/>
      <c r="SJV101" s="38"/>
      <c r="SJW101" s="204"/>
      <c r="SJX101" s="37"/>
      <c r="SJY101" s="38"/>
      <c r="SJZ101" s="37"/>
      <c r="SKA101" s="37"/>
      <c r="SKB101" s="38"/>
      <c r="SKC101" s="38"/>
      <c r="SKD101" s="38"/>
      <c r="SKE101" s="38"/>
      <c r="SKF101" s="38"/>
      <c r="SKG101" s="38"/>
      <c r="SKH101" s="38"/>
      <c r="SKI101" s="38"/>
      <c r="SKJ101" s="38"/>
      <c r="SKK101" s="38"/>
      <c r="SKL101" s="38"/>
      <c r="SKM101" s="38"/>
      <c r="SKN101" s="37"/>
      <c r="SKO101" s="25"/>
      <c r="SKP101" s="35"/>
      <c r="SKQ101" s="35"/>
      <c r="SKR101" s="35"/>
      <c r="SKS101" s="36"/>
      <c r="SKT101" s="36"/>
      <c r="SKU101" s="36"/>
      <c r="SKV101" s="36"/>
      <c r="SKW101" s="36"/>
      <c r="SKX101" s="36"/>
      <c r="SKY101" s="37"/>
      <c r="SKZ101" s="38"/>
      <c r="SLA101" s="38"/>
      <c r="SLB101" s="204"/>
      <c r="SLC101" s="37"/>
      <c r="SLD101" s="38"/>
      <c r="SLE101" s="37"/>
      <c r="SLF101" s="37"/>
      <c r="SLG101" s="38"/>
      <c r="SLH101" s="38"/>
      <c r="SLI101" s="38"/>
      <c r="SLJ101" s="38"/>
      <c r="SLK101" s="38"/>
      <c r="SLL101" s="38"/>
      <c r="SLM101" s="38"/>
      <c r="SLN101" s="38"/>
      <c r="SLO101" s="38"/>
      <c r="SLP101" s="38"/>
      <c r="SLQ101" s="38"/>
      <c r="SLR101" s="38"/>
      <c r="SLS101" s="37"/>
      <c r="SLT101" s="25"/>
      <c r="SLU101" s="35"/>
      <c r="SLV101" s="35"/>
      <c r="SLW101" s="35"/>
      <c r="SLX101" s="36"/>
      <c r="SLY101" s="36"/>
      <c r="SLZ101" s="36"/>
      <c r="SMA101" s="36"/>
      <c r="SMB101" s="36"/>
      <c r="SMC101" s="36"/>
      <c r="SMD101" s="37"/>
      <c r="SME101" s="38"/>
      <c r="SMF101" s="38"/>
      <c r="SMG101" s="204"/>
      <c r="SMH101" s="37"/>
      <c r="SMI101" s="38"/>
      <c r="SMJ101" s="37"/>
      <c r="SMK101" s="37"/>
      <c r="SML101" s="38"/>
      <c r="SMM101" s="38"/>
      <c r="SMN101" s="38"/>
      <c r="SMO101" s="38"/>
      <c r="SMP101" s="38"/>
      <c r="SMQ101" s="38"/>
      <c r="SMR101" s="38"/>
      <c r="SMS101" s="38"/>
      <c r="SMT101" s="38"/>
      <c r="SMU101" s="38"/>
      <c r="SMV101" s="38"/>
      <c r="SMW101" s="38"/>
      <c r="SMX101" s="37"/>
      <c r="SMY101" s="25"/>
      <c r="SMZ101" s="35"/>
      <c r="SNA101" s="35"/>
      <c r="SNB101" s="35"/>
      <c r="SNC101" s="36"/>
      <c r="SND101" s="36"/>
      <c r="SNE101" s="36"/>
      <c r="SNF101" s="36"/>
      <c r="SNG101" s="36"/>
      <c r="SNH101" s="36"/>
      <c r="SNI101" s="37"/>
      <c r="SNJ101" s="38"/>
      <c r="SNK101" s="38"/>
      <c r="SNL101" s="204"/>
      <c r="SNM101" s="37"/>
      <c r="SNN101" s="38"/>
      <c r="SNO101" s="37"/>
      <c r="SNP101" s="37"/>
      <c r="SNQ101" s="38"/>
      <c r="SNR101" s="38"/>
      <c r="SNS101" s="38"/>
      <c r="SNT101" s="38"/>
      <c r="SNU101" s="38"/>
      <c r="SNV101" s="38"/>
      <c r="SNW101" s="38"/>
      <c r="SNX101" s="38"/>
      <c r="SNY101" s="38"/>
      <c r="SNZ101" s="38"/>
      <c r="SOA101" s="38"/>
      <c r="SOB101" s="38"/>
      <c r="SOC101" s="37"/>
      <c r="SOD101" s="25"/>
      <c r="SOE101" s="35"/>
      <c r="SOF101" s="35"/>
      <c r="SOG101" s="35"/>
      <c r="SOH101" s="36"/>
      <c r="SOI101" s="36"/>
      <c r="SOJ101" s="36"/>
      <c r="SOK101" s="36"/>
      <c r="SOL101" s="36"/>
      <c r="SOM101" s="36"/>
      <c r="SON101" s="37"/>
      <c r="SOO101" s="38"/>
      <c r="SOP101" s="38"/>
      <c r="SOQ101" s="204"/>
      <c r="SOR101" s="37"/>
      <c r="SOS101" s="38"/>
      <c r="SOT101" s="37"/>
      <c r="SOU101" s="37"/>
      <c r="SOV101" s="38"/>
      <c r="SOW101" s="38"/>
      <c r="SOX101" s="38"/>
      <c r="SOY101" s="38"/>
      <c r="SOZ101" s="38"/>
      <c r="SPA101" s="38"/>
      <c r="SPB101" s="38"/>
      <c r="SPC101" s="38"/>
      <c r="SPD101" s="38"/>
      <c r="SPE101" s="38"/>
      <c r="SPF101" s="38"/>
      <c r="SPG101" s="38"/>
      <c r="SPH101" s="37"/>
      <c r="SPI101" s="25"/>
      <c r="SPJ101" s="35"/>
      <c r="SPK101" s="35"/>
      <c r="SPL101" s="35"/>
      <c r="SPM101" s="36"/>
      <c r="SPN101" s="36"/>
      <c r="SPO101" s="36"/>
      <c r="SPP101" s="36"/>
      <c r="SPQ101" s="36"/>
      <c r="SPR101" s="36"/>
      <c r="SPS101" s="37"/>
      <c r="SPT101" s="38"/>
      <c r="SPU101" s="38"/>
      <c r="SPV101" s="204"/>
      <c r="SPW101" s="37"/>
      <c r="SPX101" s="38"/>
      <c r="SPY101" s="37"/>
      <c r="SPZ101" s="37"/>
      <c r="SQA101" s="38"/>
      <c r="SQB101" s="38"/>
      <c r="SQC101" s="38"/>
      <c r="SQD101" s="38"/>
      <c r="SQE101" s="38"/>
      <c r="SQF101" s="38"/>
      <c r="SQG101" s="38"/>
      <c r="SQH101" s="38"/>
      <c r="SQI101" s="38"/>
      <c r="SQJ101" s="38"/>
      <c r="SQK101" s="38"/>
      <c r="SQL101" s="38"/>
      <c r="SQM101" s="37"/>
      <c r="SQN101" s="25"/>
      <c r="SQO101" s="35"/>
      <c r="SQP101" s="35"/>
      <c r="SQQ101" s="35"/>
      <c r="SQR101" s="36"/>
      <c r="SQS101" s="36"/>
      <c r="SQT101" s="36"/>
      <c r="SQU101" s="36"/>
      <c r="SQV101" s="36"/>
      <c r="SQW101" s="36"/>
      <c r="SQX101" s="37"/>
      <c r="SQY101" s="38"/>
      <c r="SQZ101" s="38"/>
      <c r="SRA101" s="204"/>
      <c r="SRB101" s="37"/>
      <c r="SRC101" s="38"/>
      <c r="SRD101" s="37"/>
      <c r="SRE101" s="37"/>
      <c r="SRF101" s="38"/>
      <c r="SRG101" s="38"/>
      <c r="SRH101" s="38"/>
      <c r="SRI101" s="38"/>
      <c r="SRJ101" s="38"/>
      <c r="SRK101" s="38"/>
      <c r="SRL101" s="38"/>
      <c r="SRM101" s="38"/>
      <c r="SRN101" s="38"/>
      <c r="SRO101" s="38"/>
      <c r="SRP101" s="38"/>
      <c r="SRQ101" s="38"/>
      <c r="SRR101" s="37"/>
      <c r="SRS101" s="25"/>
      <c r="SRT101" s="35"/>
      <c r="SRU101" s="35"/>
      <c r="SRV101" s="35"/>
      <c r="SRW101" s="36"/>
      <c r="SRX101" s="36"/>
      <c r="SRY101" s="36"/>
      <c r="SRZ101" s="36"/>
      <c r="SSA101" s="36"/>
      <c r="SSB101" s="36"/>
      <c r="SSC101" s="37"/>
      <c r="SSD101" s="38"/>
      <c r="SSE101" s="38"/>
      <c r="SSF101" s="204"/>
      <c r="SSG101" s="37"/>
      <c r="SSH101" s="38"/>
      <c r="SSI101" s="37"/>
      <c r="SSJ101" s="37"/>
      <c r="SSK101" s="38"/>
      <c r="SSL101" s="38"/>
      <c r="SSM101" s="38"/>
      <c r="SSN101" s="38"/>
      <c r="SSO101" s="38"/>
      <c r="SSP101" s="38"/>
      <c r="SSQ101" s="38"/>
      <c r="SSR101" s="38"/>
      <c r="SSS101" s="38"/>
      <c r="SST101" s="38"/>
      <c r="SSU101" s="38"/>
      <c r="SSV101" s="38"/>
      <c r="SSW101" s="37"/>
      <c r="SSX101" s="25"/>
      <c r="SSY101" s="35"/>
      <c r="SSZ101" s="35"/>
      <c r="STA101" s="35"/>
      <c r="STB101" s="36"/>
      <c r="STC101" s="36"/>
      <c r="STD101" s="36"/>
      <c r="STE101" s="36"/>
      <c r="STF101" s="36"/>
      <c r="STG101" s="36"/>
      <c r="STH101" s="37"/>
      <c r="STI101" s="38"/>
      <c r="STJ101" s="38"/>
      <c r="STK101" s="204"/>
      <c r="STL101" s="37"/>
      <c r="STM101" s="38"/>
      <c r="STN101" s="37"/>
      <c r="STO101" s="37"/>
      <c r="STP101" s="38"/>
      <c r="STQ101" s="38"/>
      <c r="STR101" s="38"/>
      <c r="STS101" s="38"/>
      <c r="STT101" s="38"/>
      <c r="STU101" s="38"/>
      <c r="STV101" s="38"/>
      <c r="STW101" s="38"/>
      <c r="STX101" s="38"/>
      <c r="STY101" s="38"/>
      <c r="STZ101" s="38"/>
      <c r="SUA101" s="38"/>
      <c r="SUB101" s="37"/>
      <c r="SUC101" s="25"/>
      <c r="SUD101" s="35"/>
      <c r="SUE101" s="35"/>
      <c r="SUF101" s="35"/>
      <c r="SUG101" s="36"/>
      <c r="SUH101" s="36"/>
      <c r="SUI101" s="36"/>
      <c r="SUJ101" s="36"/>
      <c r="SUK101" s="36"/>
      <c r="SUL101" s="36"/>
      <c r="SUM101" s="37"/>
      <c r="SUN101" s="38"/>
      <c r="SUO101" s="38"/>
      <c r="SUP101" s="204"/>
      <c r="SUQ101" s="37"/>
      <c r="SUR101" s="38"/>
      <c r="SUS101" s="37"/>
      <c r="SUT101" s="37"/>
      <c r="SUU101" s="38"/>
      <c r="SUV101" s="38"/>
      <c r="SUW101" s="38"/>
      <c r="SUX101" s="38"/>
      <c r="SUY101" s="38"/>
      <c r="SUZ101" s="38"/>
      <c r="SVA101" s="38"/>
      <c r="SVB101" s="38"/>
      <c r="SVC101" s="38"/>
      <c r="SVD101" s="38"/>
      <c r="SVE101" s="38"/>
      <c r="SVF101" s="38"/>
      <c r="SVG101" s="37"/>
      <c r="SVH101" s="25"/>
      <c r="SVI101" s="35"/>
      <c r="SVJ101" s="35"/>
      <c r="SVK101" s="35"/>
      <c r="SVL101" s="36"/>
      <c r="SVM101" s="36"/>
      <c r="SVN101" s="36"/>
      <c r="SVO101" s="36"/>
      <c r="SVP101" s="36"/>
      <c r="SVQ101" s="36"/>
      <c r="SVR101" s="37"/>
      <c r="SVS101" s="38"/>
      <c r="SVT101" s="38"/>
      <c r="SVU101" s="204"/>
      <c r="SVV101" s="37"/>
      <c r="SVW101" s="38"/>
      <c r="SVX101" s="37"/>
      <c r="SVY101" s="37"/>
      <c r="SVZ101" s="38"/>
      <c r="SWA101" s="38"/>
      <c r="SWB101" s="38"/>
      <c r="SWC101" s="38"/>
      <c r="SWD101" s="38"/>
      <c r="SWE101" s="38"/>
      <c r="SWF101" s="38"/>
      <c r="SWG101" s="38"/>
      <c r="SWH101" s="38"/>
      <c r="SWI101" s="38"/>
      <c r="SWJ101" s="38"/>
      <c r="SWK101" s="38"/>
      <c r="SWL101" s="37"/>
      <c r="SWM101" s="25"/>
      <c r="SWN101" s="35"/>
      <c r="SWO101" s="35"/>
      <c r="SWP101" s="35"/>
      <c r="SWQ101" s="36"/>
      <c r="SWR101" s="36"/>
      <c r="SWS101" s="36"/>
      <c r="SWT101" s="36"/>
      <c r="SWU101" s="36"/>
      <c r="SWV101" s="36"/>
      <c r="SWW101" s="37"/>
      <c r="SWX101" s="38"/>
      <c r="SWY101" s="38"/>
      <c r="SWZ101" s="204"/>
      <c r="SXA101" s="37"/>
      <c r="SXB101" s="38"/>
      <c r="SXC101" s="37"/>
      <c r="SXD101" s="37"/>
      <c r="SXE101" s="38"/>
      <c r="SXF101" s="38"/>
      <c r="SXG101" s="38"/>
      <c r="SXH101" s="38"/>
      <c r="SXI101" s="38"/>
      <c r="SXJ101" s="38"/>
      <c r="SXK101" s="38"/>
      <c r="SXL101" s="38"/>
      <c r="SXM101" s="38"/>
      <c r="SXN101" s="38"/>
      <c r="SXO101" s="38"/>
      <c r="SXP101" s="38"/>
      <c r="SXQ101" s="37"/>
      <c r="SXR101" s="25"/>
      <c r="SXS101" s="35"/>
      <c r="SXT101" s="35"/>
      <c r="SXU101" s="35"/>
      <c r="SXV101" s="36"/>
      <c r="SXW101" s="36"/>
      <c r="SXX101" s="36"/>
      <c r="SXY101" s="36"/>
      <c r="SXZ101" s="36"/>
      <c r="SYA101" s="36"/>
      <c r="SYB101" s="37"/>
      <c r="SYC101" s="38"/>
      <c r="SYD101" s="38"/>
      <c r="SYE101" s="204"/>
      <c r="SYF101" s="37"/>
      <c r="SYG101" s="38"/>
      <c r="SYH101" s="37"/>
      <c r="SYI101" s="37"/>
      <c r="SYJ101" s="38"/>
      <c r="SYK101" s="38"/>
      <c r="SYL101" s="38"/>
      <c r="SYM101" s="38"/>
      <c r="SYN101" s="38"/>
      <c r="SYO101" s="38"/>
      <c r="SYP101" s="38"/>
      <c r="SYQ101" s="38"/>
      <c r="SYR101" s="38"/>
      <c r="SYS101" s="38"/>
      <c r="SYT101" s="38"/>
      <c r="SYU101" s="38"/>
      <c r="SYV101" s="37"/>
      <c r="SYW101" s="25"/>
      <c r="SYX101" s="35"/>
      <c r="SYY101" s="35"/>
      <c r="SYZ101" s="35"/>
      <c r="SZA101" s="36"/>
      <c r="SZB101" s="36"/>
      <c r="SZC101" s="36"/>
      <c r="SZD101" s="36"/>
      <c r="SZE101" s="36"/>
      <c r="SZF101" s="36"/>
      <c r="SZG101" s="37"/>
      <c r="SZH101" s="38"/>
      <c r="SZI101" s="38"/>
      <c r="SZJ101" s="204"/>
      <c r="SZK101" s="37"/>
      <c r="SZL101" s="38"/>
      <c r="SZM101" s="37"/>
      <c r="SZN101" s="37"/>
      <c r="SZO101" s="38"/>
      <c r="SZP101" s="38"/>
      <c r="SZQ101" s="38"/>
      <c r="SZR101" s="38"/>
      <c r="SZS101" s="38"/>
      <c r="SZT101" s="38"/>
      <c r="SZU101" s="38"/>
      <c r="SZV101" s="38"/>
      <c r="SZW101" s="38"/>
      <c r="SZX101" s="38"/>
      <c r="SZY101" s="38"/>
      <c r="SZZ101" s="38"/>
      <c r="TAA101" s="37"/>
      <c r="TAB101" s="25"/>
      <c r="TAC101" s="35"/>
      <c r="TAD101" s="35"/>
      <c r="TAE101" s="35"/>
      <c r="TAF101" s="36"/>
      <c r="TAG101" s="36"/>
      <c r="TAH101" s="36"/>
      <c r="TAI101" s="36"/>
      <c r="TAJ101" s="36"/>
      <c r="TAK101" s="36"/>
      <c r="TAL101" s="37"/>
      <c r="TAM101" s="38"/>
      <c r="TAN101" s="38"/>
      <c r="TAO101" s="204"/>
      <c r="TAP101" s="37"/>
      <c r="TAQ101" s="38"/>
      <c r="TAR101" s="37"/>
      <c r="TAS101" s="37"/>
      <c r="TAT101" s="38"/>
      <c r="TAU101" s="38"/>
      <c r="TAV101" s="38"/>
      <c r="TAW101" s="38"/>
      <c r="TAX101" s="38"/>
      <c r="TAY101" s="38"/>
      <c r="TAZ101" s="38"/>
      <c r="TBA101" s="38"/>
      <c r="TBB101" s="38"/>
      <c r="TBC101" s="38"/>
      <c r="TBD101" s="38"/>
      <c r="TBE101" s="38"/>
      <c r="TBF101" s="37"/>
      <c r="TBG101" s="25"/>
      <c r="TBH101" s="35"/>
      <c r="TBI101" s="35"/>
      <c r="TBJ101" s="35"/>
      <c r="TBK101" s="36"/>
      <c r="TBL101" s="36"/>
      <c r="TBM101" s="36"/>
      <c r="TBN101" s="36"/>
      <c r="TBO101" s="36"/>
      <c r="TBP101" s="36"/>
      <c r="TBQ101" s="37"/>
      <c r="TBR101" s="38"/>
      <c r="TBS101" s="38"/>
      <c r="TBT101" s="204"/>
      <c r="TBU101" s="37"/>
      <c r="TBV101" s="38"/>
      <c r="TBW101" s="37"/>
      <c r="TBX101" s="37"/>
      <c r="TBY101" s="38"/>
      <c r="TBZ101" s="38"/>
      <c r="TCA101" s="38"/>
      <c r="TCB101" s="38"/>
      <c r="TCC101" s="38"/>
      <c r="TCD101" s="38"/>
      <c r="TCE101" s="38"/>
      <c r="TCF101" s="38"/>
      <c r="TCG101" s="38"/>
      <c r="TCH101" s="38"/>
      <c r="TCI101" s="38"/>
      <c r="TCJ101" s="38"/>
      <c r="TCK101" s="37"/>
      <c r="TCL101" s="25"/>
      <c r="TCM101" s="35"/>
      <c r="TCN101" s="35"/>
      <c r="TCO101" s="35"/>
      <c r="TCP101" s="36"/>
      <c r="TCQ101" s="36"/>
      <c r="TCR101" s="36"/>
      <c r="TCS101" s="36"/>
      <c r="TCT101" s="36"/>
      <c r="TCU101" s="36"/>
      <c r="TCV101" s="37"/>
      <c r="TCW101" s="38"/>
      <c r="TCX101" s="38"/>
      <c r="TCY101" s="204"/>
      <c r="TCZ101" s="37"/>
      <c r="TDA101" s="38"/>
      <c r="TDB101" s="37"/>
      <c r="TDC101" s="37"/>
      <c r="TDD101" s="38"/>
      <c r="TDE101" s="38"/>
      <c r="TDF101" s="38"/>
      <c r="TDG101" s="38"/>
      <c r="TDH101" s="38"/>
      <c r="TDI101" s="38"/>
      <c r="TDJ101" s="38"/>
      <c r="TDK101" s="38"/>
      <c r="TDL101" s="38"/>
      <c r="TDM101" s="38"/>
      <c r="TDN101" s="38"/>
      <c r="TDO101" s="38"/>
      <c r="TDP101" s="37"/>
      <c r="TDQ101" s="25"/>
      <c r="TDR101" s="35"/>
      <c r="TDS101" s="35"/>
      <c r="TDT101" s="35"/>
      <c r="TDU101" s="36"/>
      <c r="TDV101" s="36"/>
      <c r="TDW101" s="36"/>
      <c r="TDX101" s="36"/>
      <c r="TDY101" s="36"/>
      <c r="TDZ101" s="36"/>
      <c r="TEA101" s="37"/>
      <c r="TEB101" s="38"/>
      <c r="TEC101" s="38"/>
      <c r="TED101" s="204"/>
      <c r="TEE101" s="37"/>
      <c r="TEF101" s="38"/>
      <c r="TEG101" s="37"/>
      <c r="TEH101" s="37"/>
      <c r="TEI101" s="38"/>
      <c r="TEJ101" s="38"/>
      <c r="TEK101" s="38"/>
      <c r="TEL101" s="38"/>
      <c r="TEM101" s="38"/>
      <c r="TEN101" s="38"/>
      <c r="TEO101" s="38"/>
      <c r="TEP101" s="38"/>
      <c r="TEQ101" s="38"/>
      <c r="TER101" s="38"/>
      <c r="TES101" s="38"/>
      <c r="TET101" s="38"/>
      <c r="TEU101" s="37"/>
      <c r="TEV101" s="25"/>
      <c r="TEW101" s="35"/>
      <c r="TEX101" s="35"/>
      <c r="TEY101" s="35"/>
      <c r="TEZ101" s="36"/>
      <c r="TFA101" s="36"/>
      <c r="TFB101" s="36"/>
      <c r="TFC101" s="36"/>
      <c r="TFD101" s="36"/>
      <c r="TFE101" s="36"/>
      <c r="TFF101" s="37"/>
      <c r="TFG101" s="38"/>
      <c r="TFH101" s="38"/>
      <c r="TFI101" s="204"/>
      <c r="TFJ101" s="37"/>
      <c r="TFK101" s="38"/>
      <c r="TFL101" s="37"/>
      <c r="TFM101" s="37"/>
      <c r="TFN101" s="38"/>
      <c r="TFO101" s="38"/>
      <c r="TFP101" s="38"/>
      <c r="TFQ101" s="38"/>
      <c r="TFR101" s="38"/>
      <c r="TFS101" s="38"/>
      <c r="TFT101" s="38"/>
      <c r="TFU101" s="38"/>
      <c r="TFV101" s="38"/>
      <c r="TFW101" s="38"/>
      <c r="TFX101" s="38"/>
      <c r="TFY101" s="38"/>
      <c r="TFZ101" s="37"/>
      <c r="TGA101" s="25"/>
      <c r="TGB101" s="35"/>
      <c r="TGC101" s="35"/>
      <c r="TGD101" s="35"/>
      <c r="TGE101" s="36"/>
      <c r="TGF101" s="36"/>
      <c r="TGG101" s="36"/>
      <c r="TGH101" s="36"/>
      <c r="TGI101" s="36"/>
      <c r="TGJ101" s="36"/>
      <c r="TGK101" s="37"/>
      <c r="TGL101" s="38"/>
      <c r="TGM101" s="38"/>
      <c r="TGN101" s="204"/>
      <c r="TGO101" s="37"/>
      <c r="TGP101" s="38"/>
      <c r="TGQ101" s="37"/>
      <c r="TGR101" s="37"/>
      <c r="TGS101" s="38"/>
      <c r="TGT101" s="38"/>
      <c r="TGU101" s="38"/>
      <c r="TGV101" s="38"/>
      <c r="TGW101" s="38"/>
      <c r="TGX101" s="38"/>
      <c r="TGY101" s="38"/>
      <c r="TGZ101" s="38"/>
      <c r="THA101" s="38"/>
      <c r="THB101" s="38"/>
      <c r="THC101" s="38"/>
      <c r="THD101" s="38"/>
      <c r="THE101" s="37"/>
      <c r="THF101" s="25"/>
      <c r="THG101" s="35"/>
      <c r="THH101" s="35"/>
      <c r="THI101" s="35"/>
      <c r="THJ101" s="36"/>
      <c r="THK101" s="36"/>
      <c r="THL101" s="36"/>
      <c r="THM101" s="36"/>
      <c r="THN101" s="36"/>
      <c r="THO101" s="36"/>
      <c r="THP101" s="37"/>
      <c r="THQ101" s="38"/>
      <c r="THR101" s="38"/>
      <c r="THS101" s="204"/>
      <c r="THT101" s="37"/>
      <c r="THU101" s="38"/>
      <c r="THV101" s="37"/>
      <c r="THW101" s="37"/>
      <c r="THX101" s="38"/>
      <c r="THY101" s="38"/>
      <c r="THZ101" s="38"/>
      <c r="TIA101" s="38"/>
      <c r="TIB101" s="38"/>
      <c r="TIC101" s="38"/>
      <c r="TID101" s="38"/>
      <c r="TIE101" s="38"/>
      <c r="TIF101" s="38"/>
      <c r="TIG101" s="38"/>
      <c r="TIH101" s="38"/>
      <c r="TII101" s="38"/>
      <c r="TIJ101" s="37"/>
      <c r="TIK101" s="25"/>
      <c r="TIL101" s="35"/>
      <c r="TIM101" s="35"/>
      <c r="TIN101" s="35"/>
      <c r="TIO101" s="36"/>
      <c r="TIP101" s="36"/>
      <c r="TIQ101" s="36"/>
      <c r="TIR101" s="36"/>
      <c r="TIS101" s="36"/>
      <c r="TIT101" s="36"/>
      <c r="TIU101" s="37"/>
      <c r="TIV101" s="38"/>
      <c r="TIW101" s="38"/>
      <c r="TIX101" s="204"/>
      <c r="TIY101" s="37"/>
      <c r="TIZ101" s="38"/>
      <c r="TJA101" s="37"/>
      <c r="TJB101" s="37"/>
      <c r="TJC101" s="38"/>
      <c r="TJD101" s="38"/>
      <c r="TJE101" s="38"/>
      <c r="TJF101" s="38"/>
      <c r="TJG101" s="38"/>
      <c r="TJH101" s="38"/>
      <c r="TJI101" s="38"/>
      <c r="TJJ101" s="38"/>
      <c r="TJK101" s="38"/>
      <c r="TJL101" s="38"/>
      <c r="TJM101" s="38"/>
      <c r="TJN101" s="38"/>
      <c r="TJO101" s="37"/>
      <c r="TJP101" s="25"/>
      <c r="TJQ101" s="35"/>
      <c r="TJR101" s="35"/>
      <c r="TJS101" s="35"/>
      <c r="TJT101" s="36"/>
      <c r="TJU101" s="36"/>
      <c r="TJV101" s="36"/>
      <c r="TJW101" s="36"/>
      <c r="TJX101" s="36"/>
      <c r="TJY101" s="36"/>
      <c r="TJZ101" s="37"/>
      <c r="TKA101" s="38"/>
      <c r="TKB101" s="38"/>
      <c r="TKC101" s="204"/>
      <c r="TKD101" s="37"/>
      <c r="TKE101" s="38"/>
      <c r="TKF101" s="37"/>
      <c r="TKG101" s="37"/>
      <c r="TKH101" s="38"/>
      <c r="TKI101" s="38"/>
      <c r="TKJ101" s="38"/>
      <c r="TKK101" s="38"/>
      <c r="TKL101" s="38"/>
      <c r="TKM101" s="38"/>
      <c r="TKN101" s="38"/>
      <c r="TKO101" s="38"/>
      <c r="TKP101" s="38"/>
      <c r="TKQ101" s="38"/>
      <c r="TKR101" s="38"/>
      <c r="TKS101" s="38"/>
      <c r="TKT101" s="37"/>
      <c r="TKU101" s="25"/>
      <c r="TKV101" s="35"/>
      <c r="TKW101" s="35"/>
      <c r="TKX101" s="35"/>
      <c r="TKY101" s="36"/>
      <c r="TKZ101" s="36"/>
      <c r="TLA101" s="36"/>
      <c r="TLB101" s="36"/>
      <c r="TLC101" s="36"/>
      <c r="TLD101" s="36"/>
      <c r="TLE101" s="37"/>
      <c r="TLF101" s="38"/>
      <c r="TLG101" s="38"/>
      <c r="TLH101" s="204"/>
      <c r="TLI101" s="37"/>
      <c r="TLJ101" s="38"/>
      <c r="TLK101" s="37"/>
      <c r="TLL101" s="37"/>
      <c r="TLM101" s="38"/>
      <c r="TLN101" s="38"/>
      <c r="TLO101" s="38"/>
      <c r="TLP101" s="38"/>
      <c r="TLQ101" s="38"/>
      <c r="TLR101" s="38"/>
      <c r="TLS101" s="38"/>
      <c r="TLT101" s="38"/>
      <c r="TLU101" s="38"/>
      <c r="TLV101" s="38"/>
      <c r="TLW101" s="38"/>
      <c r="TLX101" s="38"/>
      <c r="TLY101" s="37"/>
      <c r="TLZ101" s="25"/>
      <c r="TMA101" s="35"/>
      <c r="TMB101" s="35"/>
      <c r="TMC101" s="35"/>
      <c r="TMD101" s="36"/>
      <c r="TME101" s="36"/>
      <c r="TMF101" s="36"/>
      <c r="TMG101" s="36"/>
      <c r="TMH101" s="36"/>
      <c r="TMI101" s="36"/>
      <c r="TMJ101" s="37"/>
      <c r="TMK101" s="38"/>
      <c r="TML101" s="38"/>
      <c r="TMM101" s="204"/>
      <c r="TMN101" s="37"/>
      <c r="TMO101" s="38"/>
      <c r="TMP101" s="37"/>
      <c r="TMQ101" s="37"/>
      <c r="TMR101" s="38"/>
      <c r="TMS101" s="38"/>
      <c r="TMT101" s="38"/>
      <c r="TMU101" s="38"/>
      <c r="TMV101" s="38"/>
      <c r="TMW101" s="38"/>
      <c r="TMX101" s="38"/>
      <c r="TMY101" s="38"/>
      <c r="TMZ101" s="38"/>
      <c r="TNA101" s="38"/>
      <c r="TNB101" s="38"/>
      <c r="TNC101" s="38"/>
      <c r="TND101" s="37"/>
      <c r="TNE101" s="25"/>
      <c r="TNF101" s="35"/>
      <c r="TNG101" s="35"/>
      <c r="TNH101" s="35"/>
      <c r="TNI101" s="36"/>
      <c r="TNJ101" s="36"/>
      <c r="TNK101" s="36"/>
      <c r="TNL101" s="36"/>
      <c r="TNM101" s="36"/>
      <c r="TNN101" s="36"/>
      <c r="TNO101" s="37"/>
      <c r="TNP101" s="38"/>
      <c r="TNQ101" s="38"/>
      <c r="TNR101" s="204"/>
      <c r="TNS101" s="37"/>
      <c r="TNT101" s="38"/>
      <c r="TNU101" s="37"/>
      <c r="TNV101" s="37"/>
      <c r="TNW101" s="38"/>
      <c r="TNX101" s="38"/>
      <c r="TNY101" s="38"/>
      <c r="TNZ101" s="38"/>
      <c r="TOA101" s="38"/>
      <c r="TOB101" s="38"/>
      <c r="TOC101" s="38"/>
      <c r="TOD101" s="38"/>
      <c r="TOE101" s="38"/>
      <c r="TOF101" s="38"/>
      <c r="TOG101" s="38"/>
      <c r="TOH101" s="38"/>
      <c r="TOI101" s="37"/>
      <c r="TOJ101" s="25"/>
      <c r="TOK101" s="35"/>
      <c r="TOL101" s="35"/>
      <c r="TOM101" s="35"/>
      <c r="TON101" s="36"/>
      <c r="TOO101" s="36"/>
      <c r="TOP101" s="36"/>
      <c r="TOQ101" s="36"/>
      <c r="TOR101" s="36"/>
      <c r="TOS101" s="36"/>
      <c r="TOT101" s="37"/>
      <c r="TOU101" s="38"/>
      <c r="TOV101" s="38"/>
      <c r="TOW101" s="204"/>
      <c r="TOX101" s="37"/>
      <c r="TOY101" s="38"/>
      <c r="TOZ101" s="37"/>
      <c r="TPA101" s="37"/>
      <c r="TPB101" s="38"/>
      <c r="TPC101" s="38"/>
      <c r="TPD101" s="38"/>
      <c r="TPE101" s="38"/>
      <c r="TPF101" s="38"/>
      <c r="TPG101" s="38"/>
      <c r="TPH101" s="38"/>
      <c r="TPI101" s="38"/>
      <c r="TPJ101" s="38"/>
      <c r="TPK101" s="38"/>
      <c r="TPL101" s="38"/>
      <c r="TPM101" s="38"/>
      <c r="TPN101" s="37"/>
      <c r="TPO101" s="25"/>
      <c r="TPP101" s="35"/>
      <c r="TPQ101" s="35"/>
      <c r="TPR101" s="35"/>
      <c r="TPS101" s="36"/>
      <c r="TPT101" s="36"/>
      <c r="TPU101" s="36"/>
      <c r="TPV101" s="36"/>
      <c r="TPW101" s="36"/>
      <c r="TPX101" s="36"/>
      <c r="TPY101" s="37"/>
      <c r="TPZ101" s="38"/>
      <c r="TQA101" s="38"/>
      <c r="TQB101" s="204"/>
      <c r="TQC101" s="37"/>
      <c r="TQD101" s="38"/>
      <c r="TQE101" s="37"/>
      <c r="TQF101" s="37"/>
      <c r="TQG101" s="38"/>
      <c r="TQH101" s="38"/>
      <c r="TQI101" s="38"/>
      <c r="TQJ101" s="38"/>
      <c r="TQK101" s="38"/>
      <c r="TQL101" s="38"/>
      <c r="TQM101" s="38"/>
      <c r="TQN101" s="38"/>
      <c r="TQO101" s="38"/>
      <c r="TQP101" s="38"/>
      <c r="TQQ101" s="38"/>
      <c r="TQR101" s="38"/>
      <c r="TQS101" s="37"/>
      <c r="TQT101" s="25"/>
      <c r="TQU101" s="35"/>
      <c r="TQV101" s="35"/>
      <c r="TQW101" s="35"/>
      <c r="TQX101" s="36"/>
      <c r="TQY101" s="36"/>
      <c r="TQZ101" s="36"/>
      <c r="TRA101" s="36"/>
      <c r="TRB101" s="36"/>
      <c r="TRC101" s="36"/>
      <c r="TRD101" s="37"/>
      <c r="TRE101" s="38"/>
      <c r="TRF101" s="38"/>
      <c r="TRG101" s="204"/>
      <c r="TRH101" s="37"/>
      <c r="TRI101" s="38"/>
      <c r="TRJ101" s="37"/>
      <c r="TRK101" s="37"/>
      <c r="TRL101" s="38"/>
      <c r="TRM101" s="38"/>
      <c r="TRN101" s="38"/>
      <c r="TRO101" s="38"/>
      <c r="TRP101" s="38"/>
      <c r="TRQ101" s="38"/>
      <c r="TRR101" s="38"/>
      <c r="TRS101" s="38"/>
      <c r="TRT101" s="38"/>
      <c r="TRU101" s="38"/>
      <c r="TRV101" s="38"/>
      <c r="TRW101" s="38"/>
      <c r="TRX101" s="37"/>
      <c r="TRY101" s="25"/>
      <c r="TRZ101" s="35"/>
      <c r="TSA101" s="35"/>
      <c r="TSB101" s="35"/>
      <c r="TSC101" s="36"/>
      <c r="TSD101" s="36"/>
      <c r="TSE101" s="36"/>
      <c r="TSF101" s="36"/>
      <c r="TSG101" s="36"/>
      <c r="TSH101" s="36"/>
      <c r="TSI101" s="37"/>
      <c r="TSJ101" s="38"/>
      <c r="TSK101" s="38"/>
      <c r="TSL101" s="204"/>
      <c r="TSM101" s="37"/>
      <c r="TSN101" s="38"/>
      <c r="TSO101" s="37"/>
      <c r="TSP101" s="37"/>
      <c r="TSQ101" s="38"/>
      <c r="TSR101" s="38"/>
      <c r="TSS101" s="38"/>
      <c r="TST101" s="38"/>
      <c r="TSU101" s="38"/>
      <c r="TSV101" s="38"/>
      <c r="TSW101" s="38"/>
      <c r="TSX101" s="38"/>
      <c r="TSY101" s="38"/>
      <c r="TSZ101" s="38"/>
      <c r="TTA101" s="38"/>
      <c r="TTB101" s="38"/>
      <c r="TTC101" s="37"/>
      <c r="TTD101" s="25"/>
      <c r="TTE101" s="35"/>
      <c r="TTF101" s="35"/>
      <c r="TTG101" s="35"/>
      <c r="TTH101" s="36"/>
      <c r="TTI101" s="36"/>
      <c r="TTJ101" s="36"/>
      <c r="TTK101" s="36"/>
      <c r="TTL101" s="36"/>
      <c r="TTM101" s="36"/>
      <c r="TTN101" s="37"/>
      <c r="TTO101" s="38"/>
      <c r="TTP101" s="38"/>
      <c r="TTQ101" s="204"/>
      <c r="TTR101" s="37"/>
      <c r="TTS101" s="38"/>
      <c r="TTT101" s="37"/>
      <c r="TTU101" s="37"/>
      <c r="TTV101" s="38"/>
      <c r="TTW101" s="38"/>
      <c r="TTX101" s="38"/>
      <c r="TTY101" s="38"/>
      <c r="TTZ101" s="38"/>
      <c r="TUA101" s="38"/>
      <c r="TUB101" s="38"/>
      <c r="TUC101" s="38"/>
      <c r="TUD101" s="38"/>
      <c r="TUE101" s="38"/>
      <c r="TUF101" s="38"/>
      <c r="TUG101" s="38"/>
      <c r="TUH101" s="37"/>
      <c r="TUI101" s="25"/>
      <c r="TUJ101" s="35"/>
      <c r="TUK101" s="35"/>
      <c r="TUL101" s="35"/>
      <c r="TUM101" s="36"/>
      <c r="TUN101" s="36"/>
      <c r="TUO101" s="36"/>
      <c r="TUP101" s="36"/>
      <c r="TUQ101" s="36"/>
      <c r="TUR101" s="36"/>
      <c r="TUS101" s="37"/>
      <c r="TUT101" s="38"/>
      <c r="TUU101" s="38"/>
      <c r="TUV101" s="204"/>
      <c r="TUW101" s="37"/>
      <c r="TUX101" s="38"/>
      <c r="TUY101" s="37"/>
      <c r="TUZ101" s="37"/>
      <c r="TVA101" s="38"/>
      <c r="TVB101" s="38"/>
      <c r="TVC101" s="38"/>
      <c r="TVD101" s="38"/>
      <c r="TVE101" s="38"/>
      <c r="TVF101" s="38"/>
      <c r="TVG101" s="38"/>
      <c r="TVH101" s="38"/>
      <c r="TVI101" s="38"/>
      <c r="TVJ101" s="38"/>
      <c r="TVK101" s="38"/>
      <c r="TVL101" s="38"/>
      <c r="TVM101" s="37"/>
      <c r="TVN101" s="25"/>
      <c r="TVO101" s="35"/>
      <c r="TVP101" s="35"/>
      <c r="TVQ101" s="35"/>
      <c r="TVR101" s="36"/>
      <c r="TVS101" s="36"/>
      <c r="TVT101" s="36"/>
      <c r="TVU101" s="36"/>
      <c r="TVV101" s="36"/>
      <c r="TVW101" s="36"/>
      <c r="TVX101" s="37"/>
      <c r="TVY101" s="38"/>
      <c r="TVZ101" s="38"/>
      <c r="TWA101" s="204"/>
      <c r="TWB101" s="37"/>
      <c r="TWC101" s="38"/>
      <c r="TWD101" s="37"/>
      <c r="TWE101" s="37"/>
      <c r="TWF101" s="38"/>
      <c r="TWG101" s="38"/>
      <c r="TWH101" s="38"/>
      <c r="TWI101" s="38"/>
      <c r="TWJ101" s="38"/>
      <c r="TWK101" s="38"/>
      <c r="TWL101" s="38"/>
      <c r="TWM101" s="38"/>
      <c r="TWN101" s="38"/>
      <c r="TWO101" s="38"/>
      <c r="TWP101" s="38"/>
      <c r="TWQ101" s="38"/>
      <c r="TWR101" s="37"/>
      <c r="TWS101" s="25"/>
      <c r="TWT101" s="35"/>
      <c r="TWU101" s="35"/>
      <c r="TWV101" s="35"/>
      <c r="TWW101" s="36"/>
      <c r="TWX101" s="36"/>
      <c r="TWY101" s="36"/>
      <c r="TWZ101" s="36"/>
      <c r="TXA101" s="36"/>
      <c r="TXB101" s="36"/>
      <c r="TXC101" s="37"/>
      <c r="TXD101" s="38"/>
      <c r="TXE101" s="38"/>
      <c r="TXF101" s="204"/>
      <c r="TXG101" s="37"/>
      <c r="TXH101" s="38"/>
      <c r="TXI101" s="37"/>
      <c r="TXJ101" s="37"/>
      <c r="TXK101" s="38"/>
      <c r="TXL101" s="38"/>
      <c r="TXM101" s="38"/>
      <c r="TXN101" s="38"/>
      <c r="TXO101" s="38"/>
      <c r="TXP101" s="38"/>
      <c r="TXQ101" s="38"/>
      <c r="TXR101" s="38"/>
      <c r="TXS101" s="38"/>
      <c r="TXT101" s="38"/>
      <c r="TXU101" s="38"/>
      <c r="TXV101" s="38"/>
      <c r="TXW101" s="37"/>
      <c r="TXX101" s="25"/>
      <c r="TXY101" s="35"/>
      <c r="TXZ101" s="35"/>
      <c r="TYA101" s="35"/>
      <c r="TYB101" s="36"/>
      <c r="TYC101" s="36"/>
      <c r="TYD101" s="36"/>
      <c r="TYE101" s="36"/>
      <c r="TYF101" s="36"/>
      <c r="TYG101" s="36"/>
      <c r="TYH101" s="37"/>
      <c r="TYI101" s="38"/>
      <c r="TYJ101" s="38"/>
      <c r="TYK101" s="204"/>
      <c r="TYL101" s="37"/>
      <c r="TYM101" s="38"/>
      <c r="TYN101" s="37"/>
      <c r="TYO101" s="37"/>
      <c r="TYP101" s="38"/>
      <c r="TYQ101" s="38"/>
      <c r="TYR101" s="38"/>
      <c r="TYS101" s="38"/>
      <c r="TYT101" s="38"/>
      <c r="TYU101" s="38"/>
      <c r="TYV101" s="38"/>
      <c r="TYW101" s="38"/>
      <c r="TYX101" s="38"/>
      <c r="TYY101" s="38"/>
      <c r="TYZ101" s="38"/>
      <c r="TZA101" s="38"/>
      <c r="TZB101" s="37"/>
      <c r="TZC101" s="25"/>
      <c r="TZD101" s="35"/>
      <c r="TZE101" s="35"/>
      <c r="TZF101" s="35"/>
      <c r="TZG101" s="36"/>
      <c r="TZH101" s="36"/>
      <c r="TZI101" s="36"/>
      <c r="TZJ101" s="36"/>
      <c r="TZK101" s="36"/>
      <c r="TZL101" s="36"/>
      <c r="TZM101" s="37"/>
      <c r="TZN101" s="38"/>
      <c r="TZO101" s="38"/>
      <c r="TZP101" s="204"/>
      <c r="TZQ101" s="37"/>
      <c r="TZR101" s="38"/>
      <c r="TZS101" s="37"/>
      <c r="TZT101" s="37"/>
      <c r="TZU101" s="38"/>
      <c r="TZV101" s="38"/>
      <c r="TZW101" s="38"/>
      <c r="TZX101" s="38"/>
      <c r="TZY101" s="38"/>
      <c r="TZZ101" s="38"/>
      <c r="UAA101" s="38"/>
      <c r="UAB101" s="38"/>
      <c r="UAC101" s="38"/>
      <c r="UAD101" s="38"/>
      <c r="UAE101" s="38"/>
      <c r="UAF101" s="38"/>
      <c r="UAG101" s="37"/>
      <c r="UAH101" s="25"/>
      <c r="UAI101" s="35"/>
      <c r="UAJ101" s="35"/>
      <c r="UAK101" s="35"/>
      <c r="UAL101" s="36"/>
      <c r="UAM101" s="36"/>
      <c r="UAN101" s="36"/>
      <c r="UAO101" s="36"/>
      <c r="UAP101" s="36"/>
      <c r="UAQ101" s="36"/>
      <c r="UAR101" s="37"/>
      <c r="UAS101" s="38"/>
      <c r="UAT101" s="38"/>
      <c r="UAU101" s="204"/>
      <c r="UAV101" s="37"/>
      <c r="UAW101" s="38"/>
      <c r="UAX101" s="37"/>
      <c r="UAY101" s="37"/>
      <c r="UAZ101" s="38"/>
      <c r="UBA101" s="38"/>
      <c r="UBB101" s="38"/>
      <c r="UBC101" s="38"/>
      <c r="UBD101" s="38"/>
      <c r="UBE101" s="38"/>
      <c r="UBF101" s="38"/>
      <c r="UBG101" s="38"/>
      <c r="UBH101" s="38"/>
      <c r="UBI101" s="38"/>
      <c r="UBJ101" s="38"/>
      <c r="UBK101" s="38"/>
      <c r="UBL101" s="37"/>
      <c r="UBM101" s="25"/>
      <c r="UBN101" s="35"/>
      <c r="UBO101" s="35"/>
      <c r="UBP101" s="35"/>
      <c r="UBQ101" s="36"/>
      <c r="UBR101" s="36"/>
      <c r="UBS101" s="36"/>
      <c r="UBT101" s="36"/>
      <c r="UBU101" s="36"/>
      <c r="UBV101" s="36"/>
      <c r="UBW101" s="37"/>
      <c r="UBX101" s="38"/>
      <c r="UBY101" s="38"/>
      <c r="UBZ101" s="204"/>
      <c r="UCA101" s="37"/>
      <c r="UCB101" s="38"/>
      <c r="UCC101" s="37"/>
      <c r="UCD101" s="37"/>
      <c r="UCE101" s="38"/>
      <c r="UCF101" s="38"/>
      <c r="UCG101" s="38"/>
      <c r="UCH101" s="38"/>
      <c r="UCI101" s="38"/>
      <c r="UCJ101" s="38"/>
      <c r="UCK101" s="38"/>
      <c r="UCL101" s="38"/>
      <c r="UCM101" s="38"/>
      <c r="UCN101" s="38"/>
      <c r="UCO101" s="38"/>
      <c r="UCP101" s="38"/>
      <c r="UCQ101" s="37"/>
      <c r="UCR101" s="25"/>
      <c r="UCS101" s="35"/>
      <c r="UCT101" s="35"/>
      <c r="UCU101" s="35"/>
      <c r="UCV101" s="36"/>
      <c r="UCW101" s="36"/>
      <c r="UCX101" s="36"/>
      <c r="UCY101" s="36"/>
      <c r="UCZ101" s="36"/>
      <c r="UDA101" s="36"/>
      <c r="UDB101" s="37"/>
      <c r="UDC101" s="38"/>
      <c r="UDD101" s="38"/>
      <c r="UDE101" s="204"/>
      <c r="UDF101" s="37"/>
      <c r="UDG101" s="38"/>
      <c r="UDH101" s="37"/>
      <c r="UDI101" s="37"/>
      <c r="UDJ101" s="38"/>
      <c r="UDK101" s="38"/>
      <c r="UDL101" s="38"/>
      <c r="UDM101" s="38"/>
      <c r="UDN101" s="38"/>
      <c r="UDO101" s="38"/>
      <c r="UDP101" s="38"/>
      <c r="UDQ101" s="38"/>
      <c r="UDR101" s="38"/>
      <c r="UDS101" s="38"/>
      <c r="UDT101" s="38"/>
      <c r="UDU101" s="38"/>
      <c r="UDV101" s="37"/>
      <c r="UDW101" s="25"/>
      <c r="UDX101" s="35"/>
      <c r="UDY101" s="35"/>
      <c r="UDZ101" s="35"/>
      <c r="UEA101" s="36"/>
      <c r="UEB101" s="36"/>
      <c r="UEC101" s="36"/>
      <c r="UED101" s="36"/>
      <c r="UEE101" s="36"/>
      <c r="UEF101" s="36"/>
      <c r="UEG101" s="37"/>
      <c r="UEH101" s="38"/>
      <c r="UEI101" s="38"/>
      <c r="UEJ101" s="204"/>
      <c r="UEK101" s="37"/>
      <c r="UEL101" s="38"/>
      <c r="UEM101" s="37"/>
      <c r="UEN101" s="37"/>
      <c r="UEO101" s="38"/>
      <c r="UEP101" s="38"/>
      <c r="UEQ101" s="38"/>
      <c r="UER101" s="38"/>
      <c r="UES101" s="38"/>
      <c r="UET101" s="38"/>
      <c r="UEU101" s="38"/>
      <c r="UEV101" s="38"/>
      <c r="UEW101" s="38"/>
      <c r="UEX101" s="38"/>
      <c r="UEY101" s="38"/>
      <c r="UEZ101" s="38"/>
      <c r="UFA101" s="37"/>
      <c r="UFB101" s="25"/>
      <c r="UFC101" s="35"/>
      <c r="UFD101" s="35"/>
      <c r="UFE101" s="35"/>
      <c r="UFF101" s="36"/>
      <c r="UFG101" s="36"/>
      <c r="UFH101" s="36"/>
      <c r="UFI101" s="36"/>
      <c r="UFJ101" s="36"/>
      <c r="UFK101" s="36"/>
      <c r="UFL101" s="37"/>
      <c r="UFM101" s="38"/>
      <c r="UFN101" s="38"/>
      <c r="UFO101" s="204"/>
      <c r="UFP101" s="37"/>
      <c r="UFQ101" s="38"/>
      <c r="UFR101" s="37"/>
      <c r="UFS101" s="37"/>
      <c r="UFT101" s="38"/>
      <c r="UFU101" s="38"/>
      <c r="UFV101" s="38"/>
      <c r="UFW101" s="38"/>
      <c r="UFX101" s="38"/>
      <c r="UFY101" s="38"/>
      <c r="UFZ101" s="38"/>
      <c r="UGA101" s="38"/>
      <c r="UGB101" s="38"/>
      <c r="UGC101" s="38"/>
      <c r="UGD101" s="38"/>
      <c r="UGE101" s="38"/>
      <c r="UGF101" s="37"/>
      <c r="UGG101" s="25"/>
      <c r="UGH101" s="35"/>
      <c r="UGI101" s="35"/>
      <c r="UGJ101" s="35"/>
      <c r="UGK101" s="36"/>
      <c r="UGL101" s="36"/>
      <c r="UGM101" s="36"/>
      <c r="UGN101" s="36"/>
      <c r="UGO101" s="36"/>
      <c r="UGP101" s="36"/>
      <c r="UGQ101" s="37"/>
      <c r="UGR101" s="38"/>
      <c r="UGS101" s="38"/>
      <c r="UGT101" s="204"/>
      <c r="UGU101" s="37"/>
      <c r="UGV101" s="38"/>
      <c r="UGW101" s="37"/>
      <c r="UGX101" s="37"/>
      <c r="UGY101" s="38"/>
      <c r="UGZ101" s="38"/>
      <c r="UHA101" s="38"/>
      <c r="UHB101" s="38"/>
      <c r="UHC101" s="38"/>
      <c r="UHD101" s="38"/>
      <c r="UHE101" s="38"/>
      <c r="UHF101" s="38"/>
      <c r="UHG101" s="38"/>
      <c r="UHH101" s="38"/>
      <c r="UHI101" s="38"/>
      <c r="UHJ101" s="38"/>
      <c r="UHK101" s="37"/>
      <c r="UHL101" s="25"/>
      <c r="UHM101" s="35"/>
      <c r="UHN101" s="35"/>
      <c r="UHO101" s="35"/>
      <c r="UHP101" s="36"/>
      <c r="UHQ101" s="36"/>
      <c r="UHR101" s="36"/>
      <c r="UHS101" s="36"/>
      <c r="UHT101" s="36"/>
      <c r="UHU101" s="36"/>
      <c r="UHV101" s="37"/>
      <c r="UHW101" s="38"/>
      <c r="UHX101" s="38"/>
      <c r="UHY101" s="204"/>
      <c r="UHZ101" s="37"/>
      <c r="UIA101" s="38"/>
      <c r="UIB101" s="37"/>
      <c r="UIC101" s="37"/>
      <c r="UID101" s="38"/>
      <c r="UIE101" s="38"/>
      <c r="UIF101" s="38"/>
      <c r="UIG101" s="38"/>
      <c r="UIH101" s="38"/>
      <c r="UII101" s="38"/>
      <c r="UIJ101" s="38"/>
      <c r="UIK101" s="38"/>
      <c r="UIL101" s="38"/>
      <c r="UIM101" s="38"/>
      <c r="UIN101" s="38"/>
      <c r="UIO101" s="38"/>
      <c r="UIP101" s="37"/>
      <c r="UIQ101" s="25"/>
      <c r="UIR101" s="35"/>
      <c r="UIS101" s="35"/>
      <c r="UIT101" s="35"/>
      <c r="UIU101" s="36"/>
      <c r="UIV101" s="36"/>
      <c r="UIW101" s="36"/>
      <c r="UIX101" s="36"/>
      <c r="UIY101" s="36"/>
      <c r="UIZ101" s="36"/>
      <c r="UJA101" s="37"/>
      <c r="UJB101" s="38"/>
      <c r="UJC101" s="38"/>
      <c r="UJD101" s="204"/>
      <c r="UJE101" s="37"/>
      <c r="UJF101" s="38"/>
      <c r="UJG101" s="37"/>
      <c r="UJH101" s="37"/>
      <c r="UJI101" s="38"/>
      <c r="UJJ101" s="38"/>
      <c r="UJK101" s="38"/>
      <c r="UJL101" s="38"/>
      <c r="UJM101" s="38"/>
      <c r="UJN101" s="38"/>
      <c r="UJO101" s="38"/>
      <c r="UJP101" s="38"/>
      <c r="UJQ101" s="38"/>
      <c r="UJR101" s="38"/>
      <c r="UJS101" s="38"/>
      <c r="UJT101" s="38"/>
      <c r="UJU101" s="37"/>
      <c r="UJV101" s="25"/>
      <c r="UJW101" s="35"/>
      <c r="UJX101" s="35"/>
      <c r="UJY101" s="35"/>
      <c r="UJZ101" s="36"/>
      <c r="UKA101" s="36"/>
      <c r="UKB101" s="36"/>
      <c r="UKC101" s="36"/>
      <c r="UKD101" s="36"/>
      <c r="UKE101" s="36"/>
      <c r="UKF101" s="37"/>
      <c r="UKG101" s="38"/>
      <c r="UKH101" s="38"/>
      <c r="UKI101" s="204"/>
      <c r="UKJ101" s="37"/>
      <c r="UKK101" s="38"/>
      <c r="UKL101" s="37"/>
      <c r="UKM101" s="37"/>
      <c r="UKN101" s="38"/>
      <c r="UKO101" s="38"/>
      <c r="UKP101" s="38"/>
      <c r="UKQ101" s="38"/>
      <c r="UKR101" s="38"/>
      <c r="UKS101" s="38"/>
      <c r="UKT101" s="38"/>
      <c r="UKU101" s="38"/>
      <c r="UKV101" s="38"/>
      <c r="UKW101" s="38"/>
      <c r="UKX101" s="38"/>
      <c r="UKY101" s="38"/>
      <c r="UKZ101" s="37"/>
      <c r="ULA101" s="25"/>
      <c r="ULB101" s="35"/>
      <c r="ULC101" s="35"/>
      <c r="ULD101" s="35"/>
      <c r="ULE101" s="36"/>
      <c r="ULF101" s="36"/>
      <c r="ULG101" s="36"/>
      <c r="ULH101" s="36"/>
      <c r="ULI101" s="36"/>
      <c r="ULJ101" s="36"/>
      <c r="ULK101" s="37"/>
      <c r="ULL101" s="38"/>
      <c r="ULM101" s="38"/>
      <c r="ULN101" s="204"/>
      <c r="ULO101" s="37"/>
      <c r="ULP101" s="38"/>
      <c r="ULQ101" s="37"/>
      <c r="ULR101" s="37"/>
      <c r="ULS101" s="38"/>
      <c r="ULT101" s="38"/>
      <c r="ULU101" s="38"/>
      <c r="ULV101" s="38"/>
      <c r="ULW101" s="38"/>
      <c r="ULX101" s="38"/>
      <c r="ULY101" s="38"/>
      <c r="ULZ101" s="38"/>
      <c r="UMA101" s="38"/>
      <c r="UMB101" s="38"/>
      <c r="UMC101" s="38"/>
      <c r="UMD101" s="38"/>
      <c r="UME101" s="37"/>
      <c r="UMF101" s="25"/>
      <c r="UMG101" s="35"/>
      <c r="UMH101" s="35"/>
      <c r="UMI101" s="35"/>
      <c r="UMJ101" s="36"/>
      <c r="UMK101" s="36"/>
      <c r="UML101" s="36"/>
      <c r="UMM101" s="36"/>
      <c r="UMN101" s="36"/>
      <c r="UMO101" s="36"/>
      <c r="UMP101" s="37"/>
      <c r="UMQ101" s="38"/>
      <c r="UMR101" s="38"/>
      <c r="UMS101" s="204"/>
      <c r="UMT101" s="37"/>
      <c r="UMU101" s="38"/>
      <c r="UMV101" s="37"/>
      <c r="UMW101" s="37"/>
      <c r="UMX101" s="38"/>
      <c r="UMY101" s="38"/>
      <c r="UMZ101" s="38"/>
      <c r="UNA101" s="38"/>
      <c r="UNB101" s="38"/>
      <c r="UNC101" s="38"/>
      <c r="UND101" s="38"/>
      <c r="UNE101" s="38"/>
      <c r="UNF101" s="38"/>
      <c r="UNG101" s="38"/>
      <c r="UNH101" s="38"/>
      <c r="UNI101" s="38"/>
      <c r="UNJ101" s="37"/>
      <c r="UNK101" s="25"/>
      <c r="UNL101" s="35"/>
      <c r="UNM101" s="35"/>
      <c r="UNN101" s="35"/>
      <c r="UNO101" s="36"/>
      <c r="UNP101" s="36"/>
      <c r="UNQ101" s="36"/>
      <c r="UNR101" s="36"/>
      <c r="UNS101" s="36"/>
      <c r="UNT101" s="36"/>
      <c r="UNU101" s="37"/>
      <c r="UNV101" s="38"/>
      <c r="UNW101" s="38"/>
      <c r="UNX101" s="204"/>
      <c r="UNY101" s="37"/>
      <c r="UNZ101" s="38"/>
      <c r="UOA101" s="37"/>
      <c r="UOB101" s="37"/>
      <c r="UOC101" s="38"/>
      <c r="UOD101" s="38"/>
      <c r="UOE101" s="38"/>
      <c r="UOF101" s="38"/>
      <c r="UOG101" s="38"/>
      <c r="UOH101" s="38"/>
      <c r="UOI101" s="38"/>
      <c r="UOJ101" s="38"/>
      <c r="UOK101" s="38"/>
      <c r="UOL101" s="38"/>
      <c r="UOM101" s="38"/>
      <c r="UON101" s="38"/>
      <c r="UOO101" s="37"/>
      <c r="UOP101" s="25"/>
      <c r="UOQ101" s="35"/>
      <c r="UOR101" s="35"/>
      <c r="UOS101" s="35"/>
      <c r="UOT101" s="36"/>
      <c r="UOU101" s="36"/>
      <c r="UOV101" s="36"/>
      <c r="UOW101" s="36"/>
      <c r="UOX101" s="36"/>
      <c r="UOY101" s="36"/>
      <c r="UOZ101" s="37"/>
      <c r="UPA101" s="38"/>
      <c r="UPB101" s="38"/>
      <c r="UPC101" s="204"/>
      <c r="UPD101" s="37"/>
      <c r="UPE101" s="38"/>
      <c r="UPF101" s="37"/>
      <c r="UPG101" s="37"/>
      <c r="UPH101" s="38"/>
      <c r="UPI101" s="38"/>
      <c r="UPJ101" s="38"/>
      <c r="UPK101" s="38"/>
      <c r="UPL101" s="38"/>
      <c r="UPM101" s="38"/>
      <c r="UPN101" s="38"/>
      <c r="UPO101" s="38"/>
      <c r="UPP101" s="38"/>
      <c r="UPQ101" s="38"/>
      <c r="UPR101" s="38"/>
      <c r="UPS101" s="38"/>
      <c r="UPT101" s="37"/>
      <c r="UPU101" s="25"/>
      <c r="UPV101" s="35"/>
      <c r="UPW101" s="35"/>
      <c r="UPX101" s="35"/>
      <c r="UPY101" s="36"/>
      <c r="UPZ101" s="36"/>
      <c r="UQA101" s="36"/>
      <c r="UQB101" s="36"/>
      <c r="UQC101" s="36"/>
      <c r="UQD101" s="36"/>
      <c r="UQE101" s="37"/>
      <c r="UQF101" s="38"/>
      <c r="UQG101" s="38"/>
      <c r="UQH101" s="204"/>
      <c r="UQI101" s="37"/>
      <c r="UQJ101" s="38"/>
      <c r="UQK101" s="37"/>
      <c r="UQL101" s="37"/>
      <c r="UQM101" s="38"/>
      <c r="UQN101" s="38"/>
      <c r="UQO101" s="38"/>
      <c r="UQP101" s="38"/>
      <c r="UQQ101" s="38"/>
      <c r="UQR101" s="38"/>
      <c r="UQS101" s="38"/>
      <c r="UQT101" s="38"/>
      <c r="UQU101" s="38"/>
      <c r="UQV101" s="38"/>
      <c r="UQW101" s="38"/>
      <c r="UQX101" s="38"/>
      <c r="UQY101" s="37"/>
      <c r="UQZ101" s="25"/>
      <c r="URA101" s="35"/>
      <c r="URB101" s="35"/>
      <c r="URC101" s="35"/>
      <c r="URD101" s="36"/>
      <c r="URE101" s="36"/>
      <c r="URF101" s="36"/>
      <c r="URG101" s="36"/>
      <c r="URH101" s="36"/>
      <c r="URI101" s="36"/>
      <c r="URJ101" s="37"/>
      <c r="URK101" s="38"/>
      <c r="URL101" s="38"/>
      <c r="URM101" s="204"/>
      <c r="URN101" s="37"/>
      <c r="URO101" s="38"/>
      <c r="URP101" s="37"/>
      <c r="URQ101" s="37"/>
      <c r="URR101" s="38"/>
      <c r="URS101" s="38"/>
      <c r="URT101" s="38"/>
      <c r="URU101" s="38"/>
      <c r="URV101" s="38"/>
      <c r="URW101" s="38"/>
      <c r="URX101" s="38"/>
      <c r="URY101" s="38"/>
      <c r="URZ101" s="38"/>
      <c r="USA101" s="38"/>
      <c r="USB101" s="38"/>
      <c r="USC101" s="38"/>
      <c r="USD101" s="37"/>
      <c r="USE101" s="25"/>
      <c r="USF101" s="35"/>
      <c r="USG101" s="35"/>
      <c r="USH101" s="35"/>
      <c r="USI101" s="36"/>
      <c r="USJ101" s="36"/>
      <c r="USK101" s="36"/>
      <c r="USL101" s="36"/>
      <c r="USM101" s="36"/>
      <c r="USN101" s="36"/>
      <c r="USO101" s="37"/>
      <c r="USP101" s="38"/>
      <c r="USQ101" s="38"/>
      <c r="USR101" s="204"/>
      <c r="USS101" s="37"/>
      <c r="UST101" s="38"/>
      <c r="USU101" s="37"/>
      <c r="USV101" s="37"/>
      <c r="USW101" s="38"/>
      <c r="USX101" s="38"/>
      <c r="USY101" s="38"/>
      <c r="USZ101" s="38"/>
      <c r="UTA101" s="38"/>
      <c r="UTB101" s="38"/>
      <c r="UTC101" s="38"/>
      <c r="UTD101" s="38"/>
      <c r="UTE101" s="38"/>
      <c r="UTF101" s="38"/>
      <c r="UTG101" s="38"/>
      <c r="UTH101" s="38"/>
      <c r="UTI101" s="37"/>
      <c r="UTJ101" s="25"/>
      <c r="UTK101" s="35"/>
      <c r="UTL101" s="35"/>
      <c r="UTM101" s="35"/>
      <c r="UTN101" s="36"/>
      <c r="UTO101" s="36"/>
      <c r="UTP101" s="36"/>
      <c r="UTQ101" s="36"/>
      <c r="UTR101" s="36"/>
      <c r="UTS101" s="36"/>
      <c r="UTT101" s="37"/>
      <c r="UTU101" s="38"/>
      <c r="UTV101" s="38"/>
      <c r="UTW101" s="204"/>
      <c r="UTX101" s="37"/>
      <c r="UTY101" s="38"/>
      <c r="UTZ101" s="37"/>
      <c r="UUA101" s="37"/>
      <c r="UUB101" s="38"/>
      <c r="UUC101" s="38"/>
      <c r="UUD101" s="38"/>
      <c r="UUE101" s="38"/>
      <c r="UUF101" s="38"/>
      <c r="UUG101" s="38"/>
      <c r="UUH101" s="38"/>
      <c r="UUI101" s="38"/>
      <c r="UUJ101" s="38"/>
      <c r="UUK101" s="38"/>
      <c r="UUL101" s="38"/>
      <c r="UUM101" s="38"/>
      <c r="UUN101" s="37"/>
      <c r="UUO101" s="25"/>
      <c r="UUP101" s="35"/>
      <c r="UUQ101" s="35"/>
      <c r="UUR101" s="35"/>
      <c r="UUS101" s="36"/>
      <c r="UUT101" s="36"/>
      <c r="UUU101" s="36"/>
      <c r="UUV101" s="36"/>
      <c r="UUW101" s="36"/>
      <c r="UUX101" s="36"/>
      <c r="UUY101" s="37"/>
      <c r="UUZ101" s="38"/>
      <c r="UVA101" s="38"/>
      <c r="UVB101" s="204"/>
      <c r="UVC101" s="37"/>
      <c r="UVD101" s="38"/>
      <c r="UVE101" s="37"/>
      <c r="UVF101" s="37"/>
      <c r="UVG101" s="38"/>
      <c r="UVH101" s="38"/>
      <c r="UVI101" s="38"/>
      <c r="UVJ101" s="38"/>
      <c r="UVK101" s="38"/>
      <c r="UVL101" s="38"/>
      <c r="UVM101" s="38"/>
      <c r="UVN101" s="38"/>
      <c r="UVO101" s="38"/>
      <c r="UVP101" s="38"/>
      <c r="UVQ101" s="38"/>
      <c r="UVR101" s="38"/>
      <c r="UVS101" s="37"/>
      <c r="UVT101" s="25"/>
      <c r="UVU101" s="35"/>
      <c r="UVV101" s="35"/>
      <c r="UVW101" s="35"/>
      <c r="UVX101" s="36"/>
      <c r="UVY101" s="36"/>
      <c r="UVZ101" s="36"/>
      <c r="UWA101" s="36"/>
      <c r="UWB101" s="36"/>
      <c r="UWC101" s="36"/>
      <c r="UWD101" s="37"/>
      <c r="UWE101" s="38"/>
      <c r="UWF101" s="38"/>
      <c r="UWG101" s="204"/>
      <c r="UWH101" s="37"/>
      <c r="UWI101" s="38"/>
      <c r="UWJ101" s="37"/>
      <c r="UWK101" s="37"/>
      <c r="UWL101" s="38"/>
      <c r="UWM101" s="38"/>
      <c r="UWN101" s="38"/>
      <c r="UWO101" s="38"/>
      <c r="UWP101" s="38"/>
      <c r="UWQ101" s="38"/>
      <c r="UWR101" s="38"/>
      <c r="UWS101" s="38"/>
      <c r="UWT101" s="38"/>
      <c r="UWU101" s="38"/>
      <c r="UWV101" s="38"/>
      <c r="UWW101" s="38"/>
      <c r="UWX101" s="37"/>
      <c r="UWY101" s="25"/>
      <c r="UWZ101" s="35"/>
      <c r="UXA101" s="35"/>
      <c r="UXB101" s="35"/>
      <c r="UXC101" s="36"/>
      <c r="UXD101" s="36"/>
      <c r="UXE101" s="36"/>
      <c r="UXF101" s="36"/>
      <c r="UXG101" s="36"/>
      <c r="UXH101" s="36"/>
      <c r="UXI101" s="37"/>
      <c r="UXJ101" s="38"/>
      <c r="UXK101" s="38"/>
      <c r="UXL101" s="204"/>
      <c r="UXM101" s="37"/>
      <c r="UXN101" s="38"/>
      <c r="UXO101" s="37"/>
      <c r="UXP101" s="37"/>
      <c r="UXQ101" s="38"/>
      <c r="UXR101" s="38"/>
      <c r="UXS101" s="38"/>
      <c r="UXT101" s="38"/>
      <c r="UXU101" s="38"/>
      <c r="UXV101" s="38"/>
      <c r="UXW101" s="38"/>
      <c r="UXX101" s="38"/>
      <c r="UXY101" s="38"/>
      <c r="UXZ101" s="38"/>
      <c r="UYA101" s="38"/>
      <c r="UYB101" s="38"/>
      <c r="UYC101" s="37"/>
      <c r="UYD101" s="25"/>
      <c r="UYE101" s="35"/>
      <c r="UYF101" s="35"/>
      <c r="UYG101" s="35"/>
      <c r="UYH101" s="36"/>
      <c r="UYI101" s="36"/>
      <c r="UYJ101" s="36"/>
      <c r="UYK101" s="36"/>
      <c r="UYL101" s="36"/>
      <c r="UYM101" s="36"/>
      <c r="UYN101" s="37"/>
      <c r="UYO101" s="38"/>
      <c r="UYP101" s="38"/>
      <c r="UYQ101" s="204"/>
      <c r="UYR101" s="37"/>
      <c r="UYS101" s="38"/>
      <c r="UYT101" s="37"/>
      <c r="UYU101" s="37"/>
      <c r="UYV101" s="38"/>
      <c r="UYW101" s="38"/>
      <c r="UYX101" s="38"/>
      <c r="UYY101" s="38"/>
      <c r="UYZ101" s="38"/>
      <c r="UZA101" s="38"/>
      <c r="UZB101" s="38"/>
      <c r="UZC101" s="38"/>
      <c r="UZD101" s="38"/>
      <c r="UZE101" s="38"/>
      <c r="UZF101" s="38"/>
      <c r="UZG101" s="38"/>
      <c r="UZH101" s="37"/>
      <c r="UZI101" s="25"/>
      <c r="UZJ101" s="35"/>
      <c r="UZK101" s="35"/>
      <c r="UZL101" s="35"/>
      <c r="UZM101" s="36"/>
      <c r="UZN101" s="36"/>
      <c r="UZO101" s="36"/>
      <c r="UZP101" s="36"/>
      <c r="UZQ101" s="36"/>
      <c r="UZR101" s="36"/>
      <c r="UZS101" s="37"/>
      <c r="UZT101" s="38"/>
      <c r="UZU101" s="38"/>
      <c r="UZV101" s="204"/>
      <c r="UZW101" s="37"/>
      <c r="UZX101" s="38"/>
      <c r="UZY101" s="37"/>
      <c r="UZZ101" s="37"/>
      <c r="VAA101" s="38"/>
      <c r="VAB101" s="38"/>
      <c r="VAC101" s="38"/>
      <c r="VAD101" s="38"/>
      <c r="VAE101" s="38"/>
      <c r="VAF101" s="38"/>
      <c r="VAG101" s="38"/>
      <c r="VAH101" s="38"/>
      <c r="VAI101" s="38"/>
      <c r="VAJ101" s="38"/>
      <c r="VAK101" s="38"/>
      <c r="VAL101" s="38"/>
      <c r="VAM101" s="37"/>
      <c r="VAN101" s="25"/>
      <c r="VAO101" s="35"/>
      <c r="VAP101" s="35"/>
      <c r="VAQ101" s="35"/>
      <c r="VAR101" s="36"/>
      <c r="VAS101" s="36"/>
      <c r="VAT101" s="36"/>
      <c r="VAU101" s="36"/>
      <c r="VAV101" s="36"/>
      <c r="VAW101" s="36"/>
      <c r="VAX101" s="37"/>
      <c r="VAY101" s="38"/>
      <c r="VAZ101" s="38"/>
      <c r="VBA101" s="204"/>
      <c r="VBB101" s="37"/>
      <c r="VBC101" s="38"/>
      <c r="VBD101" s="37"/>
      <c r="VBE101" s="37"/>
      <c r="VBF101" s="38"/>
      <c r="VBG101" s="38"/>
      <c r="VBH101" s="38"/>
      <c r="VBI101" s="38"/>
      <c r="VBJ101" s="38"/>
      <c r="VBK101" s="38"/>
      <c r="VBL101" s="38"/>
      <c r="VBM101" s="38"/>
      <c r="VBN101" s="38"/>
      <c r="VBO101" s="38"/>
      <c r="VBP101" s="38"/>
      <c r="VBQ101" s="38"/>
      <c r="VBR101" s="37"/>
      <c r="VBS101" s="25"/>
      <c r="VBT101" s="35"/>
      <c r="VBU101" s="35"/>
      <c r="VBV101" s="35"/>
      <c r="VBW101" s="36"/>
      <c r="VBX101" s="36"/>
      <c r="VBY101" s="36"/>
      <c r="VBZ101" s="36"/>
      <c r="VCA101" s="36"/>
      <c r="VCB101" s="36"/>
      <c r="VCC101" s="37"/>
      <c r="VCD101" s="38"/>
      <c r="VCE101" s="38"/>
      <c r="VCF101" s="204"/>
      <c r="VCG101" s="37"/>
      <c r="VCH101" s="38"/>
      <c r="VCI101" s="37"/>
      <c r="VCJ101" s="37"/>
      <c r="VCK101" s="38"/>
      <c r="VCL101" s="38"/>
      <c r="VCM101" s="38"/>
      <c r="VCN101" s="38"/>
      <c r="VCO101" s="38"/>
      <c r="VCP101" s="38"/>
      <c r="VCQ101" s="38"/>
      <c r="VCR101" s="38"/>
      <c r="VCS101" s="38"/>
      <c r="VCT101" s="38"/>
      <c r="VCU101" s="38"/>
      <c r="VCV101" s="38"/>
      <c r="VCW101" s="37"/>
      <c r="VCX101" s="25"/>
      <c r="VCY101" s="35"/>
      <c r="VCZ101" s="35"/>
      <c r="VDA101" s="35"/>
      <c r="VDB101" s="36"/>
      <c r="VDC101" s="36"/>
      <c r="VDD101" s="36"/>
      <c r="VDE101" s="36"/>
      <c r="VDF101" s="36"/>
      <c r="VDG101" s="36"/>
      <c r="VDH101" s="37"/>
      <c r="VDI101" s="38"/>
      <c r="VDJ101" s="38"/>
      <c r="VDK101" s="204"/>
      <c r="VDL101" s="37"/>
      <c r="VDM101" s="38"/>
      <c r="VDN101" s="37"/>
      <c r="VDO101" s="37"/>
      <c r="VDP101" s="38"/>
      <c r="VDQ101" s="38"/>
      <c r="VDR101" s="38"/>
      <c r="VDS101" s="38"/>
      <c r="VDT101" s="38"/>
      <c r="VDU101" s="38"/>
      <c r="VDV101" s="38"/>
      <c r="VDW101" s="38"/>
      <c r="VDX101" s="38"/>
      <c r="VDY101" s="38"/>
      <c r="VDZ101" s="38"/>
      <c r="VEA101" s="38"/>
      <c r="VEB101" s="37"/>
      <c r="VEC101" s="25"/>
      <c r="VED101" s="35"/>
      <c r="VEE101" s="35"/>
      <c r="VEF101" s="35"/>
      <c r="VEG101" s="36"/>
      <c r="VEH101" s="36"/>
      <c r="VEI101" s="36"/>
      <c r="VEJ101" s="36"/>
      <c r="VEK101" s="36"/>
      <c r="VEL101" s="36"/>
      <c r="VEM101" s="37"/>
      <c r="VEN101" s="38"/>
      <c r="VEO101" s="38"/>
      <c r="VEP101" s="204"/>
      <c r="VEQ101" s="37"/>
      <c r="VER101" s="38"/>
      <c r="VES101" s="37"/>
      <c r="VET101" s="37"/>
      <c r="VEU101" s="38"/>
      <c r="VEV101" s="38"/>
      <c r="VEW101" s="38"/>
      <c r="VEX101" s="38"/>
      <c r="VEY101" s="38"/>
      <c r="VEZ101" s="38"/>
      <c r="VFA101" s="38"/>
      <c r="VFB101" s="38"/>
      <c r="VFC101" s="38"/>
      <c r="VFD101" s="38"/>
      <c r="VFE101" s="38"/>
      <c r="VFF101" s="38"/>
      <c r="VFG101" s="37"/>
      <c r="VFH101" s="25"/>
      <c r="VFI101" s="35"/>
      <c r="VFJ101" s="35"/>
      <c r="VFK101" s="35"/>
      <c r="VFL101" s="36"/>
      <c r="VFM101" s="36"/>
      <c r="VFN101" s="36"/>
      <c r="VFO101" s="36"/>
      <c r="VFP101" s="36"/>
      <c r="VFQ101" s="36"/>
      <c r="VFR101" s="37"/>
      <c r="VFS101" s="38"/>
      <c r="VFT101" s="38"/>
      <c r="VFU101" s="204"/>
      <c r="VFV101" s="37"/>
      <c r="VFW101" s="38"/>
      <c r="VFX101" s="37"/>
      <c r="VFY101" s="37"/>
      <c r="VFZ101" s="38"/>
      <c r="VGA101" s="38"/>
      <c r="VGB101" s="38"/>
      <c r="VGC101" s="38"/>
      <c r="VGD101" s="38"/>
      <c r="VGE101" s="38"/>
      <c r="VGF101" s="38"/>
      <c r="VGG101" s="38"/>
      <c r="VGH101" s="38"/>
      <c r="VGI101" s="38"/>
      <c r="VGJ101" s="38"/>
      <c r="VGK101" s="38"/>
      <c r="VGL101" s="37"/>
      <c r="VGM101" s="25"/>
      <c r="VGN101" s="35"/>
      <c r="VGO101" s="35"/>
      <c r="VGP101" s="35"/>
      <c r="VGQ101" s="36"/>
      <c r="VGR101" s="36"/>
      <c r="VGS101" s="36"/>
      <c r="VGT101" s="36"/>
      <c r="VGU101" s="36"/>
      <c r="VGV101" s="36"/>
      <c r="VGW101" s="37"/>
      <c r="VGX101" s="38"/>
      <c r="VGY101" s="38"/>
      <c r="VGZ101" s="204"/>
      <c r="VHA101" s="37"/>
      <c r="VHB101" s="38"/>
      <c r="VHC101" s="37"/>
      <c r="VHD101" s="37"/>
      <c r="VHE101" s="38"/>
      <c r="VHF101" s="38"/>
      <c r="VHG101" s="38"/>
      <c r="VHH101" s="38"/>
      <c r="VHI101" s="38"/>
      <c r="VHJ101" s="38"/>
      <c r="VHK101" s="38"/>
      <c r="VHL101" s="38"/>
      <c r="VHM101" s="38"/>
      <c r="VHN101" s="38"/>
      <c r="VHO101" s="38"/>
      <c r="VHP101" s="38"/>
      <c r="VHQ101" s="37"/>
      <c r="VHR101" s="25"/>
      <c r="VHS101" s="35"/>
      <c r="VHT101" s="35"/>
      <c r="VHU101" s="35"/>
      <c r="VHV101" s="36"/>
      <c r="VHW101" s="36"/>
      <c r="VHX101" s="36"/>
      <c r="VHY101" s="36"/>
      <c r="VHZ101" s="36"/>
      <c r="VIA101" s="36"/>
      <c r="VIB101" s="37"/>
      <c r="VIC101" s="38"/>
      <c r="VID101" s="38"/>
      <c r="VIE101" s="204"/>
      <c r="VIF101" s="37"/>
      <c r="VIG101" s="38"/>
      <c r="VIH101" s="37"/>
      <c r="VII101" s="37"/>
      <c r="VIJ101" s="38"/>
      <c r="VIK101" s="38"/>
      <c r="VIL101" s="38"/>
      <c r="VIM101" s="38"/>
      <c r="VIN101" s="38"/>
      <c r="VIO101" s="38"/>
      <c r="VIP101" s="38"/>
      <c r="VIQ101" s="38"/>
      <c r="VIR101" s="38"/>
      <c r="VIS101" s="38"/>
      <c r="VIT101" s="38"/>
      <c r="VIU101" s="38"/>
      <c r="VIV101" s="37"/>
      <c r="VIW101" s="25"/>
      <c r="VIX101" s="35"/>
      <c r="VIY101" s="35"/>
      <c r="VIZ101" s="35"/>
      <c r="VJA101" s="36"/>
      <c r="VJB101" s="36"/>
      <c r="VJC101" s="36"/>
      <c r="VJD101" s="36"/>
      <c r="VJE101" s="36"/>
      <c r="VJF101" s="36"/>
      <c r="VJG101" s="37"/>
      <c r="VJH101" s="38"/>
      <c r="VJI101" s="38"/>
      <c r="VJJ101" s="204"/>
      <c r="VJK101" s="37"/>
      <c r="VJL101" s="38"/>
      <c r="VJM101" s="37"/>
      <c r="VJN101" s="37"/>
      <c r="VJO101" s="38"/>
      <c r="VJP101" s="38"/>
      <c r="VJQ101" s="38"/>
      <c r="VJR101" s="38"/>
      <c r="VJS101" s="38"/>
      <c r="VJT101" s="38"/>
      <c r="VJU101" s="38"/>
      <c r="VJV101" s="38"/>
      <c r="VJW101" s="38"/>
      <c r="VJX101" s="38"/>
      <c r="VJY101" s="38"/>
      <c r="VJZ101" s="38"/>
      <c r="VKA101" s="37"/>
      <c r="VKB101" s="25"/>
      <c r="VKC101" s="35"/>
      <c r="VKD101" s="35"/>
      <c r="VKE101" s="35"/>
      <c r="VKF101" s="36"/>
      <c r="VKG101" s="36"/>
      <c r="VKH101" s="36"/>
      <c r="VKI101" s="36"/>
      <c r="VKJ101" s="36"/>
      <c r="VKK101" s="36"/>
      <c r="VKL101" s="37"/>
      <c r="VKM101" s="38"/>
      <c r="VKN101" s="38"/>
      <c r="VKO101" s="204"/>
      <c r="VKP101" s="37"/>
      <c r="VKQ101" s="38"/>
      <c r="VKR101" s="37"/>
      <c r="VKS101" s="37"/>
      <c r="VKT101" s="38"/>
      <c r="VKU101" s="38"/>
      <c r="VKV101" s="38"/>
      <c r="VKW101" s="38"/>
      <c r="VKX101" s="38"/>
      <c r="VKY101" s="38"/>
      <c r="VKZ101" s="38"/>
      <c r="VLA101" s="38"/>
      <c r="VLB101" s="38"/>
      <c r="VLC101" s="38"/>
      <c r="VLD101" s="38"/>
      <c r="VLE101" s="38"/>
      <c r="VLF101" s="37"/>
      <c r="VLG101" s="25"/>
      <c r="VLH101" s="35"/>
      <c r="VLI101" s="35"/>
      <c r="VLJ101" s="35"/>
      <c r="VLK101" s="36"/>
      <c r="VLL101" s="36"/>
      <c r="VLM101" s="36"/>
      <c r="VLN101" s="36"/>
      <c r="VLO101" s="36"/>
      <c r="VLP101" s="36"/>
      <c r="VLQ101" s="37"/>
      <c r="VLR101" s="38"/>
      <c r="VLS101" s="38"/>
      <c r="VLT101" s="204"/>
      <c r="VLU101" s="37"/>
      <c r="VLV101" s="38"/>
      <c r="VLW101" s="37"/>
      <c r="VLX101" s="37"/>
      <c r="VLY101" s="38"/>
      <c r="VLZ101" s="38"/>
      <c r="VMA101" s="38"/>
      <c r="VMB101" s="38"/>
      <c r="VMC101" s="38"/>
      <c r="VMD101" s="38"/>
      <c r="VME101" s="38"/>
      <c r="VMF101" s="38"/>
      <c r="VMG101" s="38"/>
      <c r="VMH101" s="38"/>
      <c r="VMI101" s="38"/>
      <c r="VMJ101" s="38"/>
      <c r="VMK101" s="37"/>
      <c r="VML101" s="25"/>
      <c r="VMM101" s="35"/>
      <c r="VMN101" s="35"/>
      <c r="VMO101" s="35"/>
      <c r="VMP101" s="36"/>
      <c r="VMQ101" s="36"/>
      <c r="VMR101" s="36"/>
      <c r="VMS101" s="36"/>
      <c r="VMT101" s="36"/>
      <c r="VMU101" s="36"/>
      <c r="VMV101" s="37"/>
      <c r="VMW101" s="38"/>
      <c r="VMX101" s="38"/>
      <c r="VMY101" s="204"/>
      <c r="VMZ101" s="37"/>
      <c r="VNA101" s="38"/>
      <c r="VNB101" s="37"/>
      <c r="VNC101" s="37"/>
      <c r="VND101" s="38"/>
      <c r="VNE101" s="38"/>
      <c r="VNF101" s="38"/>
      <c r="VNG101" s="38"/>
      <c r="VNH101" s="38"/>
      <c r="VNI101" s="38"/>
      <c r="VNJ101" s="38"/>
      <c r="VNK101" s="38"/>
      <c r="VNL101" s="38"/>
      <c r="VNM101" s="38"/>
      <c r="VNN101" s="38"/>
      <c r="VNO101" s="38"/>
      <c r="VNP101" s="37"/>
      <c r="VNQ101" s="25"/>
      <c r="VNR101" s="35"/>
      <c r="VNS101" s="35"/>
      <c r="VNT101" s="35"/>
      <c r="VNU101" s="36"/>
      <c r="VNV101" s="36"/>
      <c r="VNW101" s="36"/>
      <c r="VNX101" s="36"/>
      <c r="VNY101" s="36"/>
      <c r="VNZ101" s="36"/>
      <c r="VOA101" s="37"/>
      <c r="VOB101" s="38"/>
      <c r="VOC101" s="38"/>
      <c r="VOD101" s="204"/>
      <c r="VOE101" s="37"/>
      <c r="VOF101" s="38"/>
      <c r="VOG101" s="37"/>
      <c r="VOH101" s="37"/>
      <c r="VOI101" s="38"/>
      <c r="VOJ101" s="38"/>
      <c r="VOK101" s="38"/>
      <c r="VOL101" s="38"/>
      <c r="VOM101" s="38"/>
      <c r="VON101" s="38"/>
      <c r="VOO101" s="38"/>
      <c r="VOP101" s="38"/>
      <c r="VOQ101" s="38"/>
      <c r="VOR101" s="38"/>
      <c r="VOS101" s="38"/>
      <c r="VOT101" s="38"/>
      <c r="VOU101" s="37"/>
      <c r="VOV101" s="25"/>
      <c r="VOW101" s="35"/>
      <c r="VOX101" s="35"/>
      <c r="VOY101" s="35"/>
      <c r="VOZ101" s="36"/>
      <c r="VPA101" s="36"/>
      <c r="VPB101" s="36"/>
      <c r="VPC101" s="36"/>
      <c r="VPD101" s="36"/>
      <c r="VPE101" s="36"/>
      <c r="VPF101" s="37"/>
      <c r="VPG101" s="38"/>
      <c r="VPH101" s="38"/>
      <c r="VPI101" s="204"/>
      <c r="VPJ101" s="37"/>
      <c r="VPK101" s="38"/>
      <c r="VPL101" s="37"/>
      <c r="VPM101" s="37"/>
      <c r="VPN101" s="38"/>
      <c r="VPO101" s="38"/>
      <c r="VPP101" s="38"/>
      <c r="VPQ101" s="38"/>
      <c r="VPR101" s="38"/>
      <c r="VPS101" s="38"/>
      <c r="VPT101" s="38"/>
      <c r="VPU101" s="38"/>
      <c r="VPV101" s="38"/>
      <c r="VPW101" s="38"/>
      <c r="VPX101" s="38"/>
      <c r="VPY101" s="38"/>
      <c r="VPZ101" s="37"/>
      <c r="VQA101" s="25"/>
      <c r="VQB101" s="35"/>
      <c r="VQC101" s="35"/>
      <c r="VQD101" s="35"/>
      <c r="VQE101" s="36"/>
      <c r="VQF101" s="36"/>
      <c r="VQG101" s="36"/>
      <c r="VQH101" s="36"/>
      <c r="VQI101" s="36"/>
      <c r="VQJ101" s="36"/>
      <c r="VQK101" s="37"/>
      <c r="VQL101" s="38"/>
      <c r="VQM101" s="38"/>
      <c r="VQN101" s="204"/>
      <c r="VQO101" s="37"/>
      <c r="VQP101" s="38"/>
      <c r="VQQ101" s="37"/>
      <c r="VQR101" s="37"/>
      <c r="VQS101" s="38"/>
      <c r="VQT101" s="38"/>
      <c r="VQU101" s="38"/>
      <c r="VQV101" s="38"/>
      <c r="VQW101" s="38"/>
      <c r="VQX101" s="38"/>
      <c r="VQY101" s="38"/>
      <c r="VQZ101" s="38"/>
      <c r="VRA101" s="38"/>
      <c r="VRB101" s="38"/>
      <c r="VRC101" s="38"/>
      <c r="VRD101" s="38"/>
      <c r="VRE101" s="37"/>
      <c r="VRF101" s="25"/>
      <c r="VRG101" s="35"/>
      <c r="VRH101" s="35"/>
      <c r="VRI101" s="35"/>
      <c r="VRJ101" s="36"/>
      <c r="VRK101" s="36"/>
      <c r="VRL101" s="36"/>
      <c r="VRM101" s="36"/>
      <c r="VRN101" s="36"/>
      <c r="VRO101" s="36"/>
      <c r="VRP101" s="37"/>
      <c r="VRQ101" s="38"/>
      <c r="VRR101" s="38"/>
      <c r="VRS101" s="204"/>
      <c r="VRT101" s="37"/>
      <c r="VRU101" s="38"/>
      <c r="VRV101" s="37"/>
      <c r="VRW101" s="37"/>
      <c r="VRX101" s="38"/>
      <c r="VRY101" s="38"/>
      <c r="VRZ101" s="38"/>
      <c r="VSA101" s="38"/>
      <c r="VSB101" s="38"/>
      <c r="VSC101" s="38"/>
      <c r="VSD101" s="38"/>
      <c r="VSE101" s="38"/>
      <c r="VSF101" s="38"/>
      <c r="VSG101" s="38"/>
      <c r="VSH101" s="38"/>
      <c r="VSI101" s="38"/>
      <c r="VSJ101" s="37"/>
      <c r="VSK101" s="25"/>
      <c r="VSL101" s="35"/>
      <c r="VSM101" s="35"/>
      <c r="VSN101" s="35"/>
      <c r="VSO101" s="36"/>
      <c r="VSP101" s="36"/>
      <c r="VSQ101" s="36"/>
      <c r="VSR101" s="36"/>
      <c r="VSS101" s="36"/>
      <c r="VST101" s="36"/>
      <c r="VSU101" s="37"/>
      <c r="VSV101" s="38"/>
      <c r="VSW101" s="38"/>
      <c r="VSX101" s="204"/>
      <c r="VSY101" s="37"/>
      <c r="VSZ101" s="38"/>
      <c r="VTA101" s="37"/>
      <c r="VTB101" s="37"/>
      <c r="VTC101" s="38"/>
      <c r="VTD101" s="38"/>
      <c r="VTE101" s="38"/>
      <c r="VTF101" s="38"/>
      <c r="VTG101" s="38"/>
      <c r="VTH101" s="38"/>
      <c r="VTI101" s="38"/>
      <c r="VTJ101" s="38"/>
      <c r="VTK101" s="38"/>
      <c r="VTL101" s="38"/>
      <c r="VTM101" s="38"/>
      <c r="VTN101" s="38"/>
      <c r="VTO101" s="37"/>
      <c r="VTP101" s="25"/>
      <c r="VTQ101" s="35"/>
      <c r="VTR101" s="35"/>
      <c r="VTS101" s="35"/>
      <c r="VTT101" s="36"/>
      <c r="VTU101" s="36"/>
      <c r="VTV101" s="36"/>
      <c r="VTW101" s="36"/>
      <c r="VTX101" s="36"/>
      <c r="VTY101" s="36"/>
      <c r="VTZ101" s="37"/>
      <c r="VUA101" s="38"/>
      <c r="VUB101" s="38"/>
      <c r="VUC101" s="204"/>
      <c r="VUD101" s="37"/>
      <c r="VUE101" s="38"/>
      <c r="VUF101" s="37"/>
      <c r="VUG101" s="37"/>
      <c r="VUH101" s="38"/>
      <c r="VUI101" s="38"/>
      <c r="VUJ101" s="38"/>
      <c r="VUK101" s="38"/>
      <c r="VUL101" s="38"/>
      <c r="VUM101" s="38"/>
      <c r="VUN101" s="38"/>
      <c r="VUO101" s="38"/>
      <c r="VUP101" s="38"/>
      <c r="VUQ101" s="38"/>
      <c r="VUR101" s="38"/>
      <c r="VUS101" s="38"/>
      <c r="VUT101" s="37"/>
      <c r="VUU101" s="25"/>
      <c r="VUV101" s="35"/>
      <c r="VUW101" s="35"/>
      <c r="VUX101" s="35"/>
      <c r="VUY101" s="36"/>
      <c r="VUZ101" s="36"/>
      <c r="VVA101" s="36"/>
      <c r="VVB101" s="36"/>
      <c r="VVC101" s="36"/>
      <c r="VVD101" s="36"/>
      <c r="VVE101" s="37"/>
      <c r="VVF101" s="38"/>
      <c r="VVG101" s="38"/>
      <c r="VVH101" s="204"/>
      <c r="VVI101" s="37"/>
      <c r="VVJ101" s="38"/>
      <c r="VVK101" s="37"/>
      <c r="VVL101" s="37"/>
      <c r="VVM101" s="38"/>
      <c r="VVN101" s="38"/>
      <c r="VVO101" s="38"/>
      <c r="VVP101" s="38"/>
      <c r="VVQ101" s="38"/>
      <c r="VVR101" s="38"/>
      <c r="VVS101" s="38"/>
      <c r="VVT101" s="38"/>
      <c r="VVU101" s="38"/>
      <c r="VVV101" s="38"/>
      <c r="VVW101" s="38"/>
      <c r="VVX101" s="38"/>
      <c r="VVY101" s="37"/>
      <c r="VVZ101" s="25"/>
      <c r="VWA101" s="35"/>
      <c r="VWB101" s="35"/>
      <c r="VWC101" s="35"/>
      <c r="VWD101" s="36"/>
      <c r="VWE101" s="36"/>
      <c r="VWF101" s="36"/>
      <c r="VWG101" s="36"/>
      <c r="VWH101" s="36"/>
      <c r="VWI101" s="36"/>
      <c r="VWJ101" s="37"/>
      <c r="VWK101" s="38"/>
      <c r="VWL101" s="38"/>
      <c r="VWM101" s="204"/>
      <c r="VWN101" s="37"/>
      <c r="VWO101" s="38"/>
      <c r="VWP101" s="37"/>
      <c r="VWQ101" s="37"/>
      <c r="VWR101" s="38"/>
      <c r="VWS101" s="38"/>
      <c r="VWT101" s="38"/>
      <c r="VWU101" s="38"/>
      <c r="VWV101" s="38"/>
      <c r="VWW101" s="38"/>
      <c r="VWX101" s="38"/>
      <c r="VWY101" s="38"/>
      <c r="VWZ101" s="38"/>
      <c r="VXA101" s="38"/>
      <c r="VXB101" s="38"/>
      <c r="VXC101" s="38"/>
      <c r="VXD101" s="37"/>
      <c r="VXE101" s="25"/>
      <c r="VXF101" s="35"/>
      <c r="VXG101" s="35"/>
      <c r="VXH101" s="35"/>
      <c r="VXI101" s="36"/>
      <c r="VXJ101" s="36"/>
      <c r="VXK101" s="36"/>
      <c r="VXL101" s="36"/>
      <c r="VXM101" s="36"/>
      <c r="VXN101" s="36"/>
      <c r="VXO101" s="37"/>
      <c r="VXP101" s="38"/>
      <c r="VXQ101" s="38"/>
      <c r="VXR101" s="204"/>
      <c r="VXS101" s="37"/>
      <c r="VXT101" s="38"/>
      <c r="VXU101" s="37"/>
      <c r="VXV101" s="37"/>
      <c r="VXW101" s="38"/>
      <c r="VXX101" s="38"/>
      <c r="VXY101" s="38"/>
      <c r="VXZ101" s="38"/>
      <c r="VYA101" s="38"/>
      <c r="VYB101" s="38"/>
      <c r="VYC101" s="38"/>
      <c r="VYD101" s="38"/>
      <c r="VYE101" s="38"/>
      <c r="VYF101" s="38"/>
      <c r="VYG101" s="38"/>
      <c r="VYH101" s="38"/>
      <c r="VYI101" s="37"/>
      <c r="VYJ101" s="25"/>
      <c r="VYK101" s="35"/>
      <c r="VYL101" s="35"/>
      <c r="VYM101" s="35"/>
      <c r="VYN101" s="36"/>
      <c r="VYO101" s="36"/>
      <c r="VYP101" s="36"/>
      <c r="VYQ101" s="36"/>
      <c r="VYR101" s="36"/>
      <c r="VYS101" s="36"/>
      <c r="VYT101" s="37"/>
      <c r="VYU101" s="38"/>
      <c r="VYV101" s="38"/>
      <c r="VYW101" s="204"/>
      <c r="VYX101" s="37"/>
      <c r="VYY101" s="38"/>
      <c r="VYZ101" s="37"/>
      <c r="VZA101" s="37"/>
      <c r="VZB101" s="38"/>
      <c r="VZC101" s="38"/>
      <c r="VZD101" s="38"/>
      <c r="VZE101" s="38"/>
      <c r="VZF101" s="38"/>
      <c r="VZG101" s="38"/>
      <c r="VZH101" s="38"/>
      <c r="VZI101" s="38"/>
      <c r="VZJ101" s="38"/>
      <c r="VZK101" s="38"/>
      <c r="VZL101" s="38"/>
      <c r="VZM101" s="38"/>
      <c r="VZN101" s="37"/>
      <c r="VZO101" s="25"/>
      <c r="VZP101" s="35"/>
      <c r="VZQ101" s="35"/>
      <c r="VZR101" s="35"/>
      <c r="VZS101" s="36"/>
      <c r="VZT101" s="36"/>
      <c r="VZU101" s="36"/>
      <c r="VZV101" s="36"/>
      <c r="VZW101" s="36"/>
      <c r="VZX101" s="36"/>
      <c r="VZY101" s="37"/>
      <c r="VZZ101" s="38"/>
      <c r="WAA101" s="38"/>
      <c r="WAB101" s="204"/>
      <c r="WAC101" s="37"/>
      <c r="WAD101" s="38"/>
      <c r="WAE101" s="37"/>
      <c r="WAF101" s="37"/>
      <c r="WAG101" s="38"/>
      <c r="WAH101" s="38"/>
      <c r="WAI101" s="38"/>
      <c r="WAJ101" s="38"/>
      <c r="WAK101" s="38"/>
      <c r="WAL101" s="38"/>
      <c r="WAM101" s="38"/>
      <c r="WAN101" s="38"/>
      <c r="WAO101" s="38"/>
      <c r="WAP101" s="38"/>
      <c r="WAQ101" s="38"/>
      <c r="WAR101" s="38"/>
      <c r="WAS101" s="37"/>
      <c r="WAT101" s="25"/>
      <c r="WAU101" s="35"/>
      <c r="WAV101" s="35"/>
      <c r="WAW101" s="35"/>
      <c r="WAX101" s="36"/>
      <c r="WAY101" s="36"/>
      <c r="WAZ101" s="36"/>
      <c r="WBA101" s="36"/>
      <c r="WBB101" s="36"/>
      <c r="WBC101" s="36"/>
      <c r="WBD101" s="37"/>
      <c r="WBE101" s="38"/>
      <c r="WBF101" s="38"/>
      <c r="WBG101" s="204"/>
      <c r="WBH101" s="37"/>
      <c r="WBI101" s="38"/>
      <c r="WBJ101" s="37"/>
      <c r="WBK101" s="37"/>
      <c r="WBL101" s="38"/>
      <c r="WBM101" s="38"/>
      <c r="WBN101" s="38"/>
      <c r="WBO101" s="38"/>
      <c r="WBP101" s="38"/>
      <c r="WBQ101" s="38"/>
      <c r="WBR101" s="38"/>
      <c r="WBS101" s="38"/>
      <c r="WBT101" s="38"/>
      <c r="WBU101" s="38"/>
      <c r="WBV101" s="38"/>
      <c r="WBW101" s="38"/>
      <c r="WBX101" s="37"/>
      <c r="WBY101" s="25"/>
      <c r="WBZ101" s="35"/>
      <c r="WCA101" s="35"/>
      <c r="WCB101" s="35"/>
      <c r="WCC101" s="36"/>
      <c r="WCD101" s="36"/>
      <c r="WCE101" s="36"/>
      <c r="WCF101" s="36"/>
      <c r="WCG101" s="36"/>
      <c r="WCH101" s="36"/>
      <c r="WCI101" s="37"/>
      <c r="WCJ101" s="38"/>
      <c r="WCK101" s="38"/>
      <c r="WCL101" s="204"/>
      <c r="WCM101" s="37"/>
      <c r="WCN101" s="38"/>
      <c r="WCO101" s="37"/>
      <c r="WCP101" s="37"/>
      <c r="WCQ101" s="38"/>
      <c r="WCR101" s="38"/>
      <c r="WCS101" s="38"/>
      <c r="WCT101" s="38"/>
      <c r="WCU101" s="38"/>
      <c r="WCV101" s="38"/>
      <c r="WCW101" s="38"/>
      <c r="WCX101" s="38"/>
      <c r="WCY101" s="38"/>
      <c r="WCZ101" s="38"/>
      <c r="WDA101" s="38"/>
      <c r="WDB101" s="38"/>
      <c r="WDC101" s="37"/>
      <c r="WDD101" s="25"/>
      <c r="WDE101" s="35"/>
      <c r="WDF101" s="35"/>
      <c r="WDG101" s="35"/>
      <c r="WDH101" s="36"/>
      <c r="WDI101" s="36"/>
      <c r="WDJ101" s="36"/>
      <c r="WDK101" s="36"/>
      <c r="WDL101" s="36"/>
      <c r="WDM101" s="36"/>
      <c r="WDN101" s="37"/>
      <c r="WDO101" s="38"/>
      <c r="WDP101" s="38"/>
      <c r="WDQ101" s="204"/>
      <c r="WDR101" s="37"/>
      <c r="WDS101" s="38"/>
      <c r="WDT101" s="37"/>
      <c r="WDU101" s="37"/>
      <c r="WDV101" s="38"/>
      <c r="WDW101" s="38"/>
      <c r="WDX101" s="38"/>
      <c r="WDY101" s="38"/>
      <c r="WDZ101" s="38"/>
      <c r="WEA101" s="38"/>
      <c r="WEB101" s="38"/>
      <c r="WEC101" s="38"/>
      <c r="WED101" s="38"/>
      <c r="WEE101" s="38"/>
      <c r="WEF101" s="38"/>
      <c r="WEG101" s="38"/>
      <c r="WEH101" s="37"/>
      <c r="WEI101" s="25"/>
      <c r="WEJ101" s="35"/>
      <c r="WEK101" s="35"/>
      <c r="WEL101" s="35"/>
      <c r="WEM101" s="36"/>
      <c r="WEN101" s="36"/>
      <c r="WEO101" s="36"/>
      <c r="WEP101" s="36"/>
      <c r="WEQ101" s="36"/>
      <c r="WER101" s="36"/>
      <c r="WES101" s="37"/>
      <c r="WET101" s="38"/>
      <c r="WEU101" s="38"/>
      <c r="WEV101" s="204"/>
      <c r="WEW101" s="37"/>
      <c r="WEX101" s="38"/>
      <c r="WEY101" s="37"/>
      <c r="WEZ101" s="37"/>
      <c r="WFA101" s="38"/>
      <c r="WFB101" s="38"/>
      <c r="WFC101" s="38"/>
      <c r="WFD101" s="38"/>
      <c r="WFE101" s="38"/>
      <c r="WFF101" s="38"/>
      <c r="WFG101" s="38"/>
      <c r="WFH101" s="38"/>
      <c r="WFI101" s="38"/>
      <c r="WFJ101" s="38"/>
      <c r="WFK101" s="38"/>
      <c r="WFL101" s="38"/>
      <c r="WFM101" s="37"/>
      <c r="WFN101" s="25"/>
      <c r="WFO101" s="35"/>
      <c r="WFP101" s="35"/>
      <c r="WFQ101" s="35"/>
      <c r="WFR101" s="36"/>
      <c r="WFS101" s="36"/>
      <c r="WFT101" s="36"/>
      <c r="WFU101" s="36"/>
      <c r="WFV101" s="36"/>
      <c r="WFW101" s="36"/>
      <c r="WFX101" s="37"/>
      <c r="WFY101" s="38"/>
      <c r="WFZ101" s="38"/>
      <c r="WGA101" s="204"/>
      <c r="WGB101" s="37"/>
      <c r="WGC101" s="38"/>
      <c r="WGD101" s="37"/>
      <c r="WGE101" s="37"/>
      <c r="WGF101" s="38"/>
      <c r="WGG101" s="38"/>
      <c r="WGH101" s="38"/>
      <c r="WGI101" s="38"/>
      <c r="WGJ101" s="38"/>
      <c r="WGK101" s="38"/>
      <c r="WGL101" s="38"/>
      <c r="WGM101" s="38"/>
      <c r="WGN101" s="38"/>
      <c r="WGO101" s="38"/>
      <c r="WGP101" s="38"/>
      <c r="WGQ101" s="38"/>
      <c r="WGR101" s="37"/>
      <c r="WGS101" s="25"/>
      <c r="WGT101" s="35"/>
      <c r="WGU101" s="35"/>
      <c r="WGV101" s="35"/>
      <c r="WGW101" s="36"/>
      <c r="WGX101" s="36"/>
      <c r="WGY101" s="36"/>
      <c r="WGZ101" s="36"/>
      <c r="WHA101" s="36"/>
      <c r="WHB101" s="36"/>
      <c r="WHC101" s="37"/>
      <c r="WHD101" s="38"/>
      <c r="WHE101" s="38"/>
      <c r="WHF101" s="204"/>
      <c r="WHG101" s="37"/>
      <c r="WHH101" s="38"/>
      <c r="WHI101" s="37"/>
      <c r="WHJ101" s="37"/>
      <c r="WHK101" s="38"/>
      <c r="WHL101" s="38"/>
      <c r="WHM101" s="38"/>
      <c r="WHN101" s="38"/>
      <c r="WHO101" s="38"/>
      <c r="WHP101" s="38"/>
      <c r="WHQ101" s="38"/>
      <c r="WHR101" s="38"/>
      <c r="WHS101" s="38"/>
      <c r="WHT101" s="38"/>
      <c r="WHU101" s="38"/>
      <c r="WHV101" s="38"/>
      <c r="WHW101" s="37"/>
      <c r="WHX101" s="25"/>
      <c r="WHY101" s="35"/>
      <c r="WHZ101" s="35"/>
      <c r="WIA101" s="35"/>
      <c r="WIB101" s="36"/>
      <c r="WIC101" s="36"/>
      <c r="WID101" s="36"/>
      <c r="WIE101" s="36"/>
      <c r="WIF101" s="36"/>
      <c r="WIG101" s="36"/>
      <c r="WIH101" s="37"/>
      <c r="WII101" s="38"/>
      <c r="WIJ101" s="38"/>
      <c r="WIK101" s="204"/>
      <c r="WIL101" s="37"/>
      <c r="WIM101" s="38"/>
      <c r="WIN101" s="37"/>
      <c r="WIO101" s="37"/>
      <c r="WIP101" s="38"/>
      <c r="WIQ101" s="38"/>
      <c r="WIR101" s="38"/>
      <c r="WIS101" s="38"/>
      <c r="WIT101" s="38"/>
      <c r="WIU101" s="38"/>
      <c r="WIV101" s="38"/>
      <c r="WIW101" s="38"/>
      <c r="WIX101" s="38"/>
      <c r="WIY101" s="38"/>
      <c r="WIZ101" s="38"/>
      <c r="WJA101" s="38"/>
      <c r="WJB101" s="37"/>
      <c r="WJC101" s="25"/>
      <c r="WJD101" s="35"/>
      <c r="WJE101" s="35"/>
      <c r="WJF101" s="35"/>
      <c r="WJG101" s="36"/>
      <c r="WJH101" s="36"/>
      <c r="WJI101" s="36"/>
      <c r="WJJ101" s="36"/>
      <c r="WJK101" s="36"/>
      <c r="WJL101" s="36"/>
      <c r="WJM101" s="37"/>
      <c r="WJN101" s="38"/>
      <c r="WJO101" s="38"/>
      <c r="WJP101" s="204"/>
      <c r="WJQ101" s="37"/>
      <c r="WJR101" s="38"/>
      <c r="WJS101" s="37"/>
      <c r="WJT101" s="37"/>
      <c r="WJU101" s="38"/>
      <c r="WJV101" s="38"/>
      <c r="WJW101" s="38"/>
      <c r="WJX101" s="38"/>
      <c r="WJY101" s="38"/>
      <c r="WJZ101" s="38"/>
      <c r="WKA101" s="38"/>
      <c r="WKB101" s="38"/>
      <c r="WKC101" s="38"/>
      <c r="WKD101" s="38"/>
      <c r="WKE101" s="38"/>
      <c r="WKF101" s="38"/>
      <c r="WKG101" s="37"/>
      <c r="WKH101" s="25"/>
      <c r="WKI101" s="35"/>
      <c r="WKJ101" s="35"/>
      <c r="WKK101" s="35"/>
      <c r="WKL101" s="36"/>
      <c r="WKM101" s="36"/>
      <c r="WKN101" s="36"/>
      <c r="WKO101" s="36"/>
      <c r="WKP101" s="36"/>
      <c r="WKQ101" s="36"/>
      <c r="WKR101" s="37"/>
      <c r="WKS101" s="38"/>
      <c r="WKT101" s="38"/>
      <c r="WKU101" s="204"/>
      <c r="WKV101" s="37"/>
      <c r="WKW101" s="38"/>
      <c r="WKX101" s="37"/>
      <c r="WKY101" s="37"/>
      <c r="WKZ101" s="38"/>
      <c r="WLA101" s="38"/>
      <c r="WLB101" s="38"/>
      <c r="WLC101" s="38"/>
      <c r="WLD101" s="38"/>
      <c r="WLE101" s="38"/>
      <c r="WLF101" s="38"/>
      <c r="WLG101" s="38"/>
      <c r="WLH101" s="38"/>
      <c r="WLI101" s="38"/>
      <c r="WLJ101" s="38"/>
      <c r="WLK101" s="38"/>
      <c r="WLL101" s="37"/>
      <c r="WLM101" s="25"/>
      <c r="WLN101" s="35"/>
      <c r="WLO101" s="35"/>
      <c r="WLP101" s="35"/>
      <c r="WLQ101" s="36"/>
      <c r="WLR101" s="36"/>
      <c r="WLS101" s="36"/>
      <c r="WLT101" s="36"/>
      <c r="WLU101" s="36"/>
      <c r="WLV101" s="36"/>
      <c r="WLW101" s="37"/>
      <c r="WLX101" s="38"/>
      <c r="WLY101" s="38"/>
      <c r="WLZ101" s="204"/>
      <c r="WMA101" s="37"/>
      <c r="WMB101" s="38"/>
      <c r="WMC101" s="37"/>
      <c r="WMD101" s="37"/>
      <c r="WME101" s="38"/>
      <c r="WMF101" s="38"/>
      <c r="WMG101" s="38"/>
      <c r="WMH101" s="38"/>
      <c r="WMI101" s="38"/>
      <c r="WMJ101" s="38"/>
      <c r="WMK101" s="38"/>
      <c r="WML101" s="38"/>
      <c r="WMM101" s="38"/>
      <c r="WMN101" s="38"/>
      <c r="WMO101" s="38"/>
      <c r="WMP101" s="38"/>
      <c r="WMQ101" s="37"/>
      <c r="WMR101" s="25"/>
      <c r="WMS101" s="35"/>
      <c r="WMT101" s="35"/>
      <c r="WMU101" s="35"/>
      <c r="WMV101" s="36"/>
      <c r="WMW101" s="36"/>
      <c r="WMX101" s="36"/>
      <c r="WMY101" s="36"/>
      <c r="WMZ101" s="36"/>
      <c r="WNA101" s="36"/>
      <c r="WNB101" s="37"/>
      <c r="WNC101" s="38"/>
      <c r="WND101" s="38"/>
      <c r="WNE101" s="204"/>
      <c r="WNF101" s="37"/>
      <c r="WNG101" s="38"/>
      <c r="WNH101" s="37"/>
      <c r="WNI101" s="37"/>
      <c r="WNJ101" s="38"/>
      <c r="WNK101" s="38"/>
      <c r="WNL101" s="38"/>
      <c r="WNM101" s="38"/>
      <c r="WNN101" s="38"/>
      <c r="WNO101" s="38"/>
      <c r="WNP101" s="38"/>
      <c r="WNQ101" s="38"/>
      <c r="WNR101" s="38"/>
      <c r="WNS101" s="38"/>
      <c r="WNT101" s="38"/>
      <c r="WNU101" s="38"/>
      <c r="WNV101" s="37"/>
      <c r="WNW101" s="25"/>
      <c r="WNX101" s="35"/>
      <c r="WNY101" s="35"/>
      <c r="WNZ101" s="35"/>
      <c r="WOA101" s="36"/>
      <c r="WOB101" s="36"/>
      <c r="WOC101" s="36"/>
      <c r="WOD101" s="36"/>
      <c r="WOE101" s="36"/>
      <c r="WOF101" s="36"/>
      <c r="WOG101" s="37"/>
      <c r="WOH101" s="38"/>
      <c r="WOI101" s="38"/>
      <c r="WOJ101" s="204"/>
      <c r="WOK101" s="37"/>
      <c r="WOL101" s="38"/>
      <c r="WOM101" s="37"/>
      <c r="WON101" s="37"/>
      <c r="WOO101" s="38"/>
      <c r="WOP101" s="38"/>
      <c r="WOQ101" s="38"/>
      <c r="WOR101" s="38"/>
      <c r="WOS101" s="38"/>
      <c r="WOT101" s="38"/>
      <c r="WOU101" s="38"/>
      <c r="WOV101" s="38"/>
      <c r="WOW101" s="38"/>
      <c r="WOX101" s="38"/>
      <c r="WOY101" s="38"/>
      <c r="WOZ101" s="38"/>
      <c r="WPA101" s="37"/>
      <c r="WPB101" s="25"/>
      <c r="WPC101" s="35"/>
      <c r="WPD101" s="35"/>
      <c r="WPE101" s="35"/>
      <c r="WPF101" s="36"/>
      <c r="WPG101" s="36"/>
      <c r="WPH101" s="36"/>
      <c r="WPI101" s="36"/>
      <c r="WPJ101" s="36"/>
      <c r="WPK101" s="36"/>
      <c r="WPL101" s="37"/>
      <c r="WPM101" s="38"/>
      <c r="WPN101" s="38"/>
      <c r="WPO101" s="204"/>
      <c r="WPP101" s="37"/>
      <c r="WPQ101" s="38"/>
      <c r="WPR101" s="37"/>
      <c r="WPS101" s="37"/>
      <c r="WPT101" s="38"/>
      <c r="WPU101" s="38"/>
      <c r="WPV101" s="38"/>
      <c r="WPW101" s="38"/>
      <c r="WPX101" s="38"/>
      <c r="WPY101" s="38"/>
      <c r="WPZ101" s="38"/>
      <c r="WQA101" s="38"/>
      <c r="WQB101" s="38"/>
      <c r="WQC101" s="38"/>
      <c r="WQD101" s="38"/>
      <c r="WQE101" s="38"/>
      <c r="WQF101" s="37"/>
      <c r="WQG101" s="25"/>
      <c r="WQH101" s="35"/>
      <c r="WQI101" s="35"/>
      <c r="WQJ101" s="35"/>
      <c r="WQK101" s="36"/>
      <c r="WQL101" s="36"/>
      <c r="WQM101" s="36"/>
      <c r="WQN101" s="36"/>
      <c r="WQO101" s="36"/>
      <c r="WQP101" s="36"/>
      <c r="WQQ101" s="37"/>
      <c r="WQR101" s="38"/>
      <c r="WQS101" s="38"/>
      <c r="WQT101" s="204"/>
      <c r="WQU101" s="37"/>
      <c r="WQV101" s="38"/>
      <c r="WQW101" s="37"/>
      <c r="WQX101" s="37"/>
      <c r="WQY101" s="38"/>
      <c r="WQZ101" s="38"/>
      <c r="WRA101" s="38"/>
      <c r="WRB101" s="38"/>
      <c r="WRC101" s="38"/>
      <c r="WRD101" s="38"/>
      <c r="WRE101" s="38"/>
      <c r="WRF101" s="38"/>
      <c r="WRG101" s="38"/>
      <c r="WRH101" s="38"/>
      <c r="WRI101" s="38"/>
      <c r="WRJ101" s="38"/>
      <c r="WRK101" s="37"/>
      <c r="WRL101" s="25"/>
      <c r="WRM101" s="35"/>
      <c r="WRN101" s="35"/>
      <c r="WRO101" s="35"/>
      <c r="WRP101" s="36"/>
      <c r="WRQ101" s="36"/>
      <c r="WRR101" s="36"/>
      <c r="WRS101" s="36"/>
      <c r="WRT101" s="36"/>
      <c r="WRU101" s="36"/>
      <c r="WRV101" s="37"/>
      <c r="WRW101" s="38"/>
      <c r="WRX101" s="38"/>
      <c r="WRY101" s="204"/>
      <c r="WRZ101" s="37"/>
      <c r="WSA101" s="38"/>
      <c r="WSB101" s="37"/>
      <c r="WSC101" s="37"/>
      <c r="WSD101" s="38"/>
      <c r="WSE101" s="38"/>
      <c r="WSF101" s="38"/>
      <c r="WSG101" s="38"/>
      <c r="WSH101" s="38"/>
      <c r="WSI101" s="38"/>
      <c r="WSJ101" s="38"/>
      <c r="WSK101" s="38"/>
      <c r="WSL101" s="38"/>
      <c r="WSM101" s="38"/>
      <c r="WSN101" s="38"/>
      <c r="WSO101" s="38"/>
      <c r="WSP101" s="37"/>
      <c r="WSQ101" s="25"/>
      <c r="WSR101" s="35"/>
      <c r="WSS101" s="35"/>
      <c r="WST101" s="35"/>
      <c r="WSU101" s="36"/>
      <c r="WSV101" s="36"/>
      <c r="WSW101" s="36"/>
      <c r="WSX101" s="36"/>
      <c r="WSY101" s="36"/>
      <c r="WSZ101" s="36"/>
      <c r="WTA101" s="37"/>
      <c r="WTB101" s="38"/>
      <c r="WTC101" s="38"/>
      <c r="WTD101" s="204"/>
      <c r="WTE101" s="37"/>
      <c r="WTF101" s="38"/>
      <c r="WTG101" s="37"/>
      <c r="WTH101" s="37"/>
      <c r="WTI101" s="38"/>
      <c r="WTJ101" s="38"/>
      <c r="WTK101" s="38"/>
      <c r="WTL101" s="38"/>
      <c r="WTM101" s="38"/>
      <c r="WTN101" s="38"/>
      <c r="WTO101" s="38"/>
      <c r="WTP101" s="38"/>
      <c r="WTQ101" s="38"/>
      <c r="WTR101" s="38"/>
      <c r="WTS101" s="38"/>
      <c r="WTT101" s="38"/>
      <c r="WTU101" s="37"/>
      <c r="WTV101" s="25"/>
      <c r="WTW101" s="35"/>
      <c r="WTX101" s="35"/>
      <c r="WTY101" s="35"/>
      <c r="WTZ101" s="36"/>
      <c r="WUA101" s="36"/>
      <c r="WUB101" s="36"/>
      <c r="WUC101" s="36"/>
      <c r="WUD101" s="36"/>
      <c r="WUE101" s="36"/>
      <c r="WUF101" s="37"/>
      <c r="WUG101" s="38"/>
      <c r="WUH101" s="38"/>
      <c r="WUI101" s="204"/>
      <c r="WUJ101" s="37"/>
      <c r="WUK101" s="38"/>
      <c r="WUL101" s="37"/>
      <c r="WUM101" s="37"/>
      <c r="WUN101" s="38"/>
      <c r="WUO101" s="38"/>
      <c r="WUP101" s="38"/>
      <c r="WUQ101" s="38"/>
      <c r="WUR101" s="38"/>
      <c r="WUS101" s="38"/>
      <c r="WUT101" s="38"/>
      <c r="WUU101" s="38"/>
      <c r="WUV101" s="38"/>
      <c r="WUW101" s="38"/>
      <c r="WUX101" s="38"/>
      <c r="WUY101" s="38"/>
      <c r="WUZ101" s="37"/>
      <c r="WVA101" s="25"/>
      <c r="WVB101" s="35"/>
      <c r="WVC101" s="35"/>
      <c r="WVD101" s="35"/>
      <c r="WVE101" s="36"/>
      <c r="WVF101" s="36"/>
      <c r="WVG101" s="36"/>
      <c r="WVH101" s="36"/>
      <c r="WVI101" s="36"/>
      <c r="WVJ101" s="36"/>
      <c r="WVK101" s="37"/>
      <c r="WVL101" s="38"/>
      <c r="WVM101" s="38"/>
      <c r="WVN101" s="204"/>
      <c r="WVO101" s="37"/>
      <c r="WVP101" s="38"/>
      <c r="WVQ101" s="37"/>
      <c r="WVR101" s="37"/>
      <c r="WVS101" s="38"/>
      <c r="WVT101" s="38"/>
      <c r="WVU101" s="38"/>
      <c r="WVV101" s="38"/>
      <c r="WVW101" s="38"/>
      <c r="WVX101" s="38"/>
      <c r="WVY101" s="38"/>
      <c r="WVZ101" s="38"/>
      <c r="WWA101" s="38"/>
      <c r="WWB101" s="38"/>
      <c r="WWC101" s="38"/>
      <c r="WWD101" s="38"/>
      <c r="WWE101" s="37"/>
      <c r="WWF101" s="25"/>
      <c r="WWG101" s="35"/>
      <c r="WWH101" s="35"/>
      <c r="WWI101" s="35"/>
      <c r="WWJ101" s="36"/>
      <c r="WWK101" s="36"/>
      <c r="WWL101" s="36"/>
      <c r="WWM101" s="36"/>
      <c r="WWN101" s="36"/>
      <c r="WWO101" s="36"/>
      <c r="WWP101" s="37"/>
      <c r="WWQ101" s="38"/>
      <c r="WWR101" s="38"/>
      <c r="WWS101" s="204"/>
      <c r="WWT101" s="37"/>
      <c r="WWU101" s="38"/>
      <c r="WWV101" s="37"/>
      <c r="WWW101" s="37"/>
      <c r="WWX101" s="38"/>
      <c r="WWY101" s="38"/>
      <c r="WWZ101" s="38"/>
      <c r="WXA101" s="38"/>
      <c r="WXB101" s="38"/>
      <c r="WXC101" s="38"/>
      <c r="WXD101" s="38"/>
      <c r="WXE101" s="38"/>
      <c r="WXF101" s="38"/>
      <c r="WXG101" s="38"/>
      <c r="WXH101" s="38"/>
      <c r="WXI101" s="38"/>
      <c r="WXJ101" s="37"/>
      <c r="WXK101" s="25"/>
      <c r="WXL101" s="35"/>
      <c r="WXM101" s="35"/>
      <c r="WXN101" s="35"/>
      <c r="WXO101" s="36"/>
      <c r="WXP101" s="36"/>
      <c r="WXQ101" s="36"/>
      <c r="WXR101" s="36"/>
      <c r="WXS101" s="36"/>
      <c r="WXT101" s="36"/>
      <c r="WXU101" s="37"/>
      <c r="WXV101" s="38"/>
      <c r="WXW101" s="38"/>
      <c r="WXX101" s="204"/>
      <c r="WXY101" s="37"/>
      <c r="WXZ101" s="38"/>
      <c r="WYA101" s="37"/>
      <c r="WYB101" s="37"/>
      <c r="WYC101" s="38"/>
      <c r="WYD101" s="38"/>
      <c r="WYE101" s="38"/>
      <c r="WYF101" s="38"/>
      <c r="WYG101" s="38"/>
      <c r="WYH101" s="38"/>
      <c r="WYI101" s="38"/>
      <c r="WYJ101" s="38"/>
      <c r="WYK101" s="38"/>
      <c r="WYL101" s="38"/>
      <c r="WYM101" s="38"/>
      <c r="WYN101" s="38"/>
      <c r="WYO101" s="37"/>
      <c r="WYP101" s="25"/>
      <c r="WYQ101" s="35"/>
      <c r="WYR101" s="35"/>
      <c r="WYS101" s="35"/>
      <c r="WYT101" s="36"/>
      <c r="WYU101" s="36"/>
      <c r="WYV101" s="36"/>
      <c r="WYW101" s="36"/>
      <c r="WYX101" s="36"/>
      <c r="WYY101" s="36"/>
      <c r="WYZ101" s="37"/>
      <c r="WZA101" s="38"/>
      <c r="WZB101" s="38"/>
      <c r="WZC101" s="204"/>
      <c r="WZD101" s="37"/>
      <c r="WZE101" s="38"/>
      <c r="WZF101" s="37"/>
      <c r="WZG101" s="37"/>
      <c r="WZH101" s="38"/>
      <c r="WZI101" s="38"/>
      <c r="WZJ101" s="38"/>
      <c r="WZK101" s="38"/>
      <c r="WZL101" s="38"/>
      <c r="WZM101" s="38"/>
      <c r="WZN101" s="38"/>
      <c r="WZO101" s="38"/>
      <c r="WZP101" s="38"/>
      <c r="WZQ101" s="38"/>
      <c r="WZR101" s="38"/>
      <c r="WZS101" s="38"/>
      <c r="WZT101" s="37"/>
      <c r="WZU101" s="25"/>
      <c r="WZV101" s="35"/>
      <c r="WZW101" s="35"/>
      <c r="WZX101" s="35"/>
      <c r="WZY101" s="36"/>
      <c r="WZZ101" s="36"/>
      <c r="XAA101" s="36"/>
      <c r="XAB101" s="36"/>
      <c r="XAC101" s="36"/>
      <c r="XAD101" s="36"/>
      <c r="XAE101" s="37"/>
      <c r="XAF101" s="38"/>
      <c r="XAG101" s="38"/>
      <c r="XAH101" s="204"/>
      <c r="XAI101" s="37"/>
      <c r="XAJ101" s="38"/>
      <c r="XAK101" s="37"/>
      <c r="XAL101" s="37"/>
      <c r="XAM101" s="38"/>
      <c r="XAN101" s="38"/>
      <c r="XAO101" s="38"/>
      <c r="XAP101" s="38"/>
      <c r="XAQ101" s="38"/>
      <c r="XAR101" s="38"/>
      <c r="XAS101" s="38"/>
      <c r="XAT101" s="38"/>
      <c r="XAU101" s="38"/>
      <c r="XAV101" s="38"/>
      <c r="XAW101" s="38"/>
      <c r="XAX101" s="38"/>
      <c r="XAY101" s="37"/>
      <c r="XAZ101" s="25"/>
      <c r="XBA101" s="35"/>
      <c r="XBB101" s="35"/>
      <c r="XBC101" s="35"/>
      <c r="XBD101" s="36"/>
      <c r="XBE101" s="36"/>
      <c r="XBF101" s="36"/>
      <c r="XBG101" s="36"/>
      <c r="XBH101" s="36"/>
      <c r="XBI101" s="36"/>
      <c r="XBJ101" s="37"/>
      <c r="XBK101" s="38"/>
      <c r="XBL101" s="38"/>
      <c r="XBM101" s="204"/>
      <c r="XBN101" s="37"/>
      <c r="XBO101" s="38"/>
      <c r="XBP101" s="37"/>
      <c r="XBQ101" s="37"/>
      <c r="XBR101" s="38"/>
      <c r="XBS101" s="38"/>
      <c r="XBT101" s="38"/>
      <c r="XBU101" s="38"/>
      <c r="XBV101" s="38"/>
      <c r="XBW101" s="38"/>
      <c r="XBX101" s="38"/>
      <c r="XBY101" s="38"/>
      <c r="XBZ101" s="38"/>
      <c r="XCA101" s="38"/>
      <c r="XCB101" s="38"/>
      <c r="XCC101" s="38"/>
      <c r="XCD101" s="37"/>
      <c r="XCE101" s="25"/>
      <c r="XCF101" s="35"/>
      <c r="XCG101" s="35"/>
      <c r="XCH101" s="35"/>
      <c r="XCI101" s="36"/>
      <c r="XCJ101" s="36"/>
      <c r="XCK101" s="36"/>
      <c r="XCL101" s="36"/>
      <c r="XCM101" s="36"/>
      <c r="XCN101" s="36"/>
      <c r="XCO101" s="37"/>
      <c r="XCP101" s="38"/>
      <c r="XCQ101" s="38"/>
      <c r="XCR101" s="204"/>
      <c r="XCS101" s="37"/>
      <c r="XCT101" s="38"/>
      <c r="XCU101" s="37"/>
      <c r="XCV101" s="37"/>
      <c r="XCW101" s="38"/>
      <c r="XCX101" s="38"/>
      <c r="XCY101" s="38"/>
      <c r="XCZ101" s="38"/>
      <c r="XDA101" s="38"/>
      <c r="XDB101" s="38"/>
      <c r="XDC101" s="38"/>
      <c r="XDD101" s="38"/>
      <c r="XDE101" s="38"/>
      <c r="XDF101" s="38"/>
      <c r="XDG101" s="38"/>
      <c r="XDH101" s="38"/>
      <c r="XDI101" s="37"/>
      <c r="XDJ101" s="25"/>
      <c r="XDK101" s="35"/>
      <c r="XDL101" s="35"/>
      <c r="XDM101" s="35"/>
      <c r="XDN101" s="36"/>
      <c r="XDO101" s="36"/>
      <c r="XDP101" s="36"/>
      <c r="XDQ101" s="36"/>
      <c r="XDR101" s="36"/>
      <c r="XDS101" s="36"/>
      <c r="XDT101" s="37"/>
      <c r="XDU101" s="38"/>
      <c r="XDV101" s="38"/>
      <c r="XDW101" s="204"/>
      <c r="XDX101" s="37"/>
      <c r="XDY101" s="38"/>
      <c r="XDZ101" s="37"/>
      <c r="XEA101" s="37"/>
      <c r="XEB101" s="38"/>
      <c r="XEC101" s="38"/>
      <c r="XED101" s="38"/>
      <c r="XEE101" s="38"/>
      <c r="XEF101" s="38"/>
      <c r="XEG101" s="38"/>
      <c r="XEH101" s="38"/>
      <c r="XEI101" s="38"/>
      <c r="XEJ101" s="38"/>
      <c r="XEK101" s="38"/>
      <c r="XEL101" s="38"/>
      <c r="XEM101" s="38"/>
      <c r="XEN101" s="37"/>
      <c r="XEO101" s="25"/>
      <c r="XEP101" s="35"/>
      <c r="XEQ101" s="35"/>
      <c r="XER101" s="35"/>
      <c r="XES101" s="36"/>
      <c r="XET101" s="36"/>
      <c r="XEU101" s="36"/>
      <c r="XEV101" s="36"/>
      <c r="XEW101" s="36"/>
      <c r="XEX101" s="36"/>
      <c r="XEY101" s="37"/>
      <c r="XEZ101" s="38"/>
      <c r="XFA101" s="38"/>
      <c r="XFB101" s="204"/>
      <c r="XFC101" s="37"/>
      <c r="XFD101" s="38"/>
    </row>
    <row r="102" spans="1:16384" s="33" customFormat="1" ht="49.5" x14ac:dyDescent="0.95">
      <c r="A102" s="34">
        <v>4</v>
      </c>
      <c r="B102" s="39" t="s">
        <v>981</v>
      </c>
      <c r="C102" s="34">
        <v>174266</v>
      </c>
      <c r="D102" s="34">
        <v>174540</v>
      </c>
      <c r="E102" s="34"/>
      <c r="F102" s="41">
        <v>7</v>
      </c>
      <c r="G102" s="41">
        <v>12</v>
      </c>
      <c r="H102" s="41">
        <v>13</v>
      </c>
      <c r="I102" s="41">
        <v>17</v>
      </c>
      <c r="J102" s="41"/>
      <c r="K102" s="41"/>
      <c r="L102" s="42">
        <v>7</v>
      </c>
      <c r="M102" s="43"/>
      <c r="N102" s="43"/>
      <c r="O102" s="43">
        <v>1</v>
      </c>
      <c r="P102" s="42"/>
      <c r="Q102" s="43"/>
      <c r="R102" s="42"/>
      <c r="S102" s="42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2" t="s">
        <v>1013</v>
      </c>
      <c r="AG102" s="32">
        <f t="shared" si="4"/>
        <v>274</v>
      </c>
      <c r="AH102" s="32">
        <v>274</v>
      </c>
    </row>
    <row r="103" spans="1:16384" s="33" customFormat="1" ht="49.5" x14ac:dyDescent="0.95">
      <c r="A103" s="34">
        <v>5</v>
      </c>
      <c r="B103" s="39" t="s">
        <v>982</v>
      </c>
      <c r="C103" s="34">
        <v>174540</v>
      </c>
      <c r="D103" s="34">
        <v>174659</v>
      </c>
      <c r="E103" s="34"/>
      <c r="F103" s="41">
        <v>7</v>
      </c>
      <c r="G103" s="41">
        <v>12</v>
      </c>
      <c r="H103" s="41">
        <v>13</v>
      </c>
      <c r="I103" s="41">
        <v>17</v>
      </c>
      <c r="J103" s="41"/>
      <c r="K103" s="41"/>
      <c r="L103" s="42"/>
      <c r="M103" s="43"/>
      <c r="N103" s="43"/>
      <c r="O103" s="44"/>
      <c r="P103" s="42"/>
      <c r="Q103" s="43"/>
      <c r="R103" s="42"/>
      <c r="S103" s="42"/>
      <c r="T103" s="43"/>
      <c r="U103" s="43"/>
      <c r="V103" s="43">
        <v>6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42" t="s">
        <v>1012</v>
      </c>
      <c r="AG103" s="32">
        <f t="shared" si="4"/>
        <v>119</v>
      </c>
      <c r="AH103" s="32">
        <v>119</v>
      </c>
    </row>
    <row r="104" spans="1:16384" s="33" customFormat="1" ht="49.5" x14ac:dyDescent="0.95">
      <c r="A104" s="34">
        <v>6</v>
      </c>
      <c r="B104" s="39" t="s">
        <v>983</v>
      </c>
      <c r="C104" s="34">
        <v>174659</v>
      </c>
      <c r="D104" s="34">
        <v>174778</v>
      </c>
      <c r="E104" s="34"/>
      <c r="F104" s="41">
        <v>7</v>
      </c>
      <c r="G104" s="41">
        <v>12</v>
      </c>
      <c r="H104" s="41">
        <v>13</v>
      </c>
      <c r="I104" s="41">
        <v>17</v>
      </c>
      <c r="J104" s="41"/>
      <c r="K104" s="41"/>
      <c r="L104" s="42">
        <v>20</v>
      </c>
      <c r="M104" s="43"/>
      <c r="N104" s="43"/>
      <c r="O104" s="44"/>
      <c r="P104" s="42"/>
      <c r="Q104" s="43"/>
      <c r="R104" s="42"/>
      <c r="S104" s="42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2" t="s">
        <v>915</v>
      </c>
      <c r="AG104" s="32">
        <f t="shared" si="4"/>
        <v>119</v>
      </c>
      <c r="AH104" s="32">
        <v>119</v>
      </c>
    </row>
    <row r="105" spans="1:16384" s="33" customFormat="1" ht="49.5" x14ac:dyDescent="0.95">
      <c r="A105" s="34">
        <v>7</v>
      </c>
      <c r="B105" s="39" t="s">
        <v>984</v>
      </c>
      <c r="C105" s="34"/>
      <c r="D105" s="34"/>
      <c r="E105" s="34"/>
      <c r="F105" s="41">
        <v>7</v>
      </c>
      <c r="G105" s="41">
        <v>12</v>
      </c>
      <c r="H105" s="41">
        <v>14</v>
      </c>
      <c r="I105" s="41">
        <v>17</v>
      </c>
      <c r="J105" s="41"/>
      <c r="K105" s="41"/>
      <c r="L105" s="42"/>
      <c r="M105" s="43"/>
      <c r="N105" s="43"/>
      <c r="O105" s="44"/>
      <c r="P105" s="42"/>
      <c r="Q105" s="43"/>
      <c r="R105" s="42"/>
      <c r="S105" s="42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2" t="s">
        <v>951</v>
      </c>
      <c r="AG105" s="32">
        <f t="shared" si="4"/>
        <v>0</v>
      </c>
      <c r="AH105" s="32" t="s">
        <v>387</v>
      </c>
    </row>
    <row r="106" spans="1:16384" s="33" customFormat="1" ht="49.5" x14ac:dyDescent="0.95">
      <c r="A106" s="34"/>
      <c r="B106" s="39" t="s">
        <v>985</v>
      </c>
      <c r="C106" s="34"/>
      <c r="D106" s="34"/>
      <c r="E106" s="34"/>
      <c r="F106" s="41">
        <v>7</v>
      </c>
      <c r="G106" s="41">
        <v>12</v>
      </c>
      <c r="H106" s="41">
        <v>14</v>
      </c>
      <c r="I106" s="41">
        <v>17</v>
      </c>
      <c r="J106" s="41"/>
      <c r="K106" s="41"/>
      <c r="L106" s="42"/>
      <c r="M106" s="43"/>
      <c r="N106" s="43"/>
      <c r="O106" s="44"/>
      <c r="P106" s="42"/>
      <c r="Q106" s="43"/>
      <c r="R106" s="42"/>
      <c r="S106" s="42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2" t="s">
        <v>951</v>
      </c>
      <c r="AG106" s="32"/>
      <c r="AH106" s="32" t="s">
        <v>387</v>
      </c>
    </row>
    <row r="107" spans="1:16384" s="33" customFormat="1" ht="49.5" x14ac:dyDescent="0.95">
      <c r="A107" s="34">
        <v>8</v>
      </c>
      <c r="B107" s="25" t="s">
        <v>986</v>
      </c>
      <c r="C107" s="35"/>
      <c r="D107" s="35"/>
      <c r="E107" s="35"/>
      <c r="F107" s="36"/>
      <c r="G107" s="36"/>
      <c r="H107" s="36"/>
      <c r="I107" s="36"/>
      <c r="J107" s="36"/>
      <c r="K107" s="36"/>
      <c r="L107" s="37"/>
      <c r="M107" s="38"/>
      <c r="N107" s="38"/>
      <c r="O107" s="204"/>
      <c r="P107" s="37"/>
      <c r="Q107" s="38"/>
      <c r="R107" s="37"/>
      <c r="S107" s="37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7" t="s">
        <v>100</v>
      </c>
      <c r="AG107" s="32">
        <f t="shared" si="4"/>
        <v>0</v>
      </c>
      <c r="AH107" s="32" t="s">
        <v>213</v>
      </c>
    </row>
    <row r="108" spans="1:16384" s="33" customFormat="1" ht="49.5" x14ac:dyDescent="0.95">
      <c r="A108" s="34">
        <v>9</v>
      </c>
      <c r="B108" s="25" t="s">
        <v>987</v>
      </c>
      <c r="C108" s="35"/>
      <c r="D108" s="35"/>
      <c r="E108" s="35"/>
      <c r="F108" s="36"/>
      <c r="G108" s="36"/>
      <c r="H108" s="36"/>
      <c r="I108" s="36"/>
      <c r="J108" s="36"/>
      <c r="K108" s="36"/>
      <c r="L108" s="37"/>
      <c r="M108" s="38"/>
      <c r="N108" s="38"/>
      <c r="O108" s="204"/>
      <c r="P108" s="37"/>
      <c r="Q108" s="38"/>
      <c r="R108" s="37"/>
      <c r="S108" s="37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7" t="s">
        <v>100</v>
      </c>
      <c r="AG108" s="32">
        <f t="shared" si="4"/>
        <v>0</v>
      </c>
      <c r="AH108" s="32" t="s">
        <v>213</v>
      </c>
    </row>
    <row r="109" spans="1:16384" s="33" customFormat="1" ht="49.5" x14ac:dyDescent="0.95">
      <c r="A109" s="34">
        <v>10</v>
      </c>
      <c r="B109" s="39" t="s">
        <v>988</v>
      </c>
      <c r="C109" s="34"/>
      <c r="D109" s="34"/>
      <c r="E109" s="34"/>
      <c r="F109" s="41">
        <v>7</v>
      </c>
      <c r="G109" s="41">
        <v>12</v>
      </c>
      <c r="H109" s="41">
        <v>14</v>
      </c>
      <c r="I109" s="41">
        <v>17</v>
      </c>
      <c r="J109" s="41"/>
      <c r="K109" s="41"/>
      <c r="L109" s="42"/>
      <c r="M109" s="43"/>
      <c r="N109" s="43"/>
      <c r="O109" s="44"/>
      <c r="P109" s="42"/>
      <c r="Q109" s="43"/>
      <c r="R109" s="42"/>
      <c r="S109" s="42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2" t="s">
        <v>951</v>
      </c>
      <c r="AG109" s="32">
        <f t="shared" si="4"/>
        <v>0</v>
      </c>
      <c r="AH109" s="32" t="s">
        <v>387</v>
      </c>
    </row>
    <row r="110" spans="1:16384" s="33" customFormat="1" ht="49.5" x14ac:dyDescent="0.95">
      <c r="A110" s="34">
        <v>11</v>
      </c>
      <c r="B110" s="39" t="s">
        <v>989</v>
      </c>
      <c r="C110" s="34">
        <v>174778</v>
      </c>
      <c r="D110" s="34">
        <v>174909</v>
      </c>
      <c r="E110" s="34"/>
      <c r="F110" s="41">
        <v>7</v>
      </c>
      <c r="G110" s="41">
        <v>12</v>
      </c>
      <c r="H110" s="41">
        <v>13</v>
      </c>
      <c r="I110" s="41">
        <v>17</v>
      </c>
      <c r="J110" s="41"/>
      <c r="K110" s="41"/>
      <c r="L110" s="42">
        <v>12</v>
      </c>
      <c r="M110" s="43">
        <v>6</v>
      </c>
      <c r="N110" s="43"/>
      <c r="O110" s="44"/>
      <c r="P110" s="42"/>
      <c r="Q110" s="43"/>
      <c r="R110" s="42"/>
      <c r="S110" s="42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2" t="s">
        <v>907</v>
      </c>
      <c r="AG110" s="32">
        <f t="shared" si="4"/>
        <v>131</v>
      </c>
      <c r="AH110" s="32">
        <v>131</v>
      </c>
    </row>
    <row r="111" spans="1:16384" s="33" customFormat="1" ht="49.5" x14ac:dyDescent="0.95">
      <c r="A111" s="34">
        <v>12</v>
      </c>
      <c r="B111" s="39" t="s">
        <v>990</v>
      </c>
      <c r="C111" s="34">
        <v>174909</v>
      </c>
      <c r="D111" s="34">
        <v>175081</v>
      </c>
      <c r="E111" s="34"/>
      <c r="F111" s="41">
        <v>7</v>
      </c>
      <c r="G111" s="41">
        <v>12</v>
      </c>
      <c r="H111" s="41">
        <v>13</v>
      </c>
      <c r="I111" s="41">
        <v>17</v>
      </c>
      <c r="J111" s="41"/>
      <c r="K111" s="41"/>
      <c r="L111" s="42">
        <v>25</v>
      </c>
      <c r="M111" s="43"/>
      <c r="N111" s="43"/>
      <c r="O111" s="44"/>
      <c r="P111" s="42"/>
      <c r="Q111" s="43"/>
      <c r="R111" s="42"/>
      <c r="S111" s="42"/>
      <c r="T111" s="43"/>
      <c r="U111" s="43"/>
      <c r="V111" s="43"/>
      <c r="W111" s="43"/>
      <c r="X111" s="44"/>
      <c r="Y111" s="43"/>
      <c r="Z111" s="44"/>
      <c r="AA111" s="44"/>
      <c r="AB111" s="43"/>
      <c r="AC111" s="43"/>
      <c r="AD111" s="43"/>
      <c r="AE111" s="43"/>
      <c r="AF111" s="42" t="s">
        <v>909</v>
      </c>
      <c r="AG111" s="32">
        <f t="shared" si="4"/>
        <v>172</v>
      </c>
      <c r="AH111" s="32">
        <v>172</v>
      </c>
    </row>
    <row r="112" spans="1:16384" s="33" customFormat="1" ht="49.5" x14ac:dyDescent="0.95">
      <c r="A112" s="34">
        <v>13</v>
      </c>
      <c r="B112" s="39" t="s">
        <v>991</v>
      </c>
      <c r="C112" s="34">
        <v>175081</v>
      </c>
      <c r="D112" s="34">
        <v>175254</v>
      </c>
      <c r="E112" s="34"/>
      <c r="F112" s="41">
        <v>7</v>
      </c>
      <c r="G112" s="41">
        <v>12</v>
      </c>
      <c r="H112" s="41">
        <v>13</v>
      </c>
      <c r="I112" s="41">
        <v>17</v>
      </c>
      <c r="J112" s="41"/>
      <c r="K112" s="41"/>
      <c r="L112" s="42">
        <v>25</v>
      </c>
      <c r="M112" s="43"/>
      <c r="N112" s="43"/>
      <c r="O112" s="44"/>
      <c r="P112" s="42"/>
      <c r="Q112" s="43"/>
      <c r="R112" s="42"/>
      <c r="S112" s="42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2" t="s">
        <v>909</v>
      </c>
      <c r="AG112" s="32">
        <f t="shared" si="4"/>
        <v>173</v>
      </c>
      <c r="AH112" s="32">
        <v>173</v>
      </c>
    </row>
    <row r="113" spans="1:34" s="33" customFormat="1" ht="49.5" x14ac:dyDescent="0.95">
      <c r="A113" s="34">
        <v>14</v>
      </c>
      <c r="B113" s="39" t="s">
        <v>992</v>
      </c>
      <c r="C113" s="34">
        <v>175254</v>
      </c>
      <c r="D113" s="34">
        <v>175430</v>
      </c>
      <c r="E113" s="34"/>
      <c r="F113" s="41">
        <v>7</v>
      </c>
      <c r="G113" s="41">
        <v>12</v>
      </c>
      <c r="H113" s="41">
        <v>13</v>
      </c>
      <c r="I113" s="41">
        <v>17</v>
      </c>
      <c r="J113" s="41"/>
      <c r="K113" s="41"/>
      <c r="L113" s="42">
        <v>18</v>
      </c>
      <c r="M113" s="43"/>
      <c r="N113" s="43"/>
      <c r="O113" s="44"/>
      <c r="P113" s="42"/>
      <c r="Q113" s="43"/>
      <c r="R113" s="42"/>
      <c r="S113" s="42"/>
      <c r="T113" s="43"/>
      <c r="U113" s="43"/>
      <c r="V113" s="43"/>
      <c r="W113" s="43"/>
      <c r="X113" s="43"/>
      <c r="Y113" s="43"/>
      <c r="Z113" s="43"/>
      <c r="AA113" s="43"/>
      <c r="AB113" s="43"/>
      <c r="AC113" s="211"/>
      <c r="AD113" s="43"/>
      <c r="AE113" s="43"/>
      <c r="AF113" s="42" t="s">
        <v>907</v>
      </c>
      <c r="AG113" s="32">
        <f t="shared" si="4"/>
        <v>176</v>
      </c>
      <c r="AH113" s="32">
        <v>176</v>
      </c>
    </row>
    <row r="114" spans="1:34" s="33" customFormat="1" ht="49.5" x14ac:dyDescent="0.95">
      <c r="A114" s="34">
        <v>15</v>
      </c>
      <c r="B114" s="39" t="s">
        <v>993</v>
      </c>
      <c r="C114" s="34">
        <v>175430</v>
      </c>
      <c r="D114" s="34">
        <v>175664</v>
      </c>
      <c r="E114" s="34"/>
      <c r="F114" s="41">
        <v>7</v>
      </c>
      <c r="G114" s="41">
        <v>12</v>
      </c>
      <c r="H114" s="41">
        <v>13</v>
      </c>
      <c r="I114" s="41">
        <v>17</v>
      </c>
      <c r="J114" s="41"/>
      <c r="K114" s="41"/>
      <c r="L114" s="42">
        <v>10</v>
      </c>
      <c r="M114" s="43">
        <v>1</v>
      </c>
      <c r="N114" s="43">
        <v>5</v>
      </c>
      <c r="O114" s="44"/>
      <c r="P114" s="42"/>
      <c r="Q114" s="43"/>
      <c r="R114" s="42"/>
      <c r="S114" s="42"/>
      <c r="T114" s="43"/>
      <c r="U114" s="43"/>
      <c r="V114" s="43">
        <v>2</v>
      </c>
      <c r="W114" s="43"/>
      <c r="X114" s="43"/>
      <c r="Y114" s="43"/>
      <c r="Z114" s="43"/>
      <c r="AA114" s="43"/>
      <c r="AB114" s="43"/>
      <c r="AC114" s="43"/>
      <c r="AD114" s="43"/>
      <c r="AE114" s="43"/>
      <c r="AF114" s="42" t="s">
        <v>907</v>
      </c>
      <c r="AG114" s="32">
        <f t="shared" si="4"/>
        <v>234</v>
      </c>
      <c r="AH114" s="32">
        <v>234</v>
      </c>
    </row>
    <row r="115" spans="1:34" s="33" customFormat="1" ht="49.5" x14ac:dyDescent="0.95">
      <c r="A115" s="34">
        <v>16</v>
      </c>
      <c r="B115" s="45" t="s">
        <v>994</v>
      </c>
      <c r="C115" s="34">
        <v>175664</v>
      </c>
      <c r="D115" s="34">
        <v>175885</v>
      </c>
      <c r="E115" s="34"/>
      <c r="F115" s="41">
        <v>7</v>
      </c>
      <c r="G115" s="41">
        <v>12</v>
      </c>
      <c r="H115" s="41">
        <v>13</v>
      </c>
      <c r="I115" s="41">
        <v>17</v>
      </c>
      <c r="J115" s="41"/>
      <c r="K115" s="41"/>
      <c r="L115" s="42">
        <v>45</v>
      </c>
      <c r="M115" s="43"/>
      <c r="N115" s="43">
        <v>10</v>
      </c>
      <c r="O115" s="44"/>
      <c r="P115" s="42"/>
      <c r="Q115" s="43"/>
      <c r="R115" s="42"/>
      <c r="S115" s="42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2" t="s">
        <v>1034</v>
      </c>
      <c r="AG115" s="32">
        <f t="shared" si="4"/>
        <v>221</v>
      </c>
      <c r="AH115" s="32">
        <v>221</v>
      </c>
    </row>
    <row r="116" spans="1:34" s="33" customFormat="1" ht="49.5" x14ac:dyDescent="0.95">
      <c r="A116" s="34">
        <v>17</v>
      </c>
      <c r="B116" s="39" t="s">
        <v>995</v>
      </c>
      <c r="C116" s="34">
        <v>175885</v>
      </c>
      <c r="D116" s="34">
        <v>176169</v>
      </c>
      <c r="E116" s="34"/>
      <c r="F116" s="41">
        <v>7</v>
      </c>
      <c r="G116" s="41">
        <v>12</v>
      </c>
      <c r="H116" s="41">
        <v>13</v>
      </c>
      <c r="I116" s="41">
        <v>17</v>
      </c>
      <c r="J116" s="41"/>
      <c r="K116" s="41"/>
      <c r="L116" s="42"/>
      <c r="M116" s="43"/>
      <c r="N116" s="43">
        <v>12</v>
      </c>
      <c r="O116" s="44"/>
      <c r="P116" s="42"/>
      <c r="Q116" s="43"/>
      <c r="R116" s="42"/>
      <c r="S116" s="42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2" t="s">
        <v>920</v>
      </c>
      <c r="AG116" s="32">
        <f t="shared" si="4"/>
        <v>284</v>
      </c>
      <c r="AH116" s="32">
        <v>284</v>
      </c>
    </row>
    <row r="117" spans="1:34" s="33" customFormat="1" ht="49.5" x14ac:dyDescent="0.95">
      <c r="A117" s="34">
        <v>18</v>
      </c>
      <c r="B117" s="39" t="s">
        <v>996</v>
      </c>
      <c r="C117" s="34">
        <v>176169</v>
      </c>
      <c r="D117" s="40">
        <v>176369</v>
      </c>
      <c r="E117" s="34"/>
      <c r="F117" s="41">
        <v>7</v>
      </c>
      <c r="G117" s="41">
        <v>12</v>
      </c>
      <c r="H117" s="41">
        <v>13</v>
      </c>
      <c r="I117" s="41">
        <v>17</v>
      </c>
      <c r="J117" s="41"/>
      <c r="K117" s="41"/>
      <c r="L117" s="42"/>
      <c r="M117" s="43"/>
      <c r="N117" s="43"/>
      <c r="O117" s="44"/>
      <c r="P117" s="42"/>
      <c r="Q117" s="43"/>
      <c r="R117" s="42"/>
      <c r="S117" s="42">
        <v>1</v>
      </c>
      <c r="T117" s="43"/>
      <c r="U117" s="43"/>
      <c r="V117" s="43"/>
      <c r="W117" s="43"/>
      <c r="X117" s="43"/>
      <c r="Y117" s="43"/>
      <c r="Z117" s="44"/>
      <c r="AA117" s="44"/>
      <c r="AB117" s="43"/>
      <c r="AC117" s="43"/>
      <c r="AD117" s="43"/>
      <c r="AE117" s="43"/>
      <c r="AF117" s="42" t="s">
        <v>1039</v>
      </c>
      <c r="AG117" s="32">
        <f t="shared" si="4"/>
        <v>200</v>
      </c>
      <c r="AH117" s="32">
        <v>200</v>
      </c>
    </row>
    <row r="118" spans="1:34" s="33" customFormat="1" ht="49.5" x14ac:dyDescent="0.95">
      <c r="A118" s="34">
        <v>19</v>
      </c>
      <c r="B118" s="39" t="s">
        <v>997</v>
      </c>
      <c r="C118" s="40">
        <v>176369</v>
      </c>
      <c r="D118" s="40">
        <v>176567</v>
      </c>
      <c r="E118" s="34"/>
      <c r="F118" s="41">
        <v>7</v>
      </c>
      <c r="G118" s="41">
        <v>12</v>
      </c>
      <c r="H118" s="41">
        <v>13</v>
      </c>
      <c r="I118" s="41">
        <v>17</v>
      </c>
      <c r="J118" s="41"/>
      <c r="K118" s="41"/>
      <c r="L118" s="42"/>
      <c r="M118" s="43"/>
      <c r="N118" s="44"/>
      <c r="O118" s="44"/>
      <c r="P118" s="42"/>
      <c r="Q118" s="43"/>
      <c r="R118" s="42"/>
      <c r="S118" s="42">
        <v>1</v>
      </c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2" t="s">
        <v>1044</v>
      </c>
      <c r="AG118" s="32">
        <f t="shared" si="4"/>
        <v>198</v>
      </c>
      <c r="AH118" s="32">
        <v>198</v>
      </c>
    </row>
    <row r="119" spans="1:34" s="33" customFormat="1" ht="49.5" x14ac:dyDescent="0.95">
      <c r="A119" s="34">
        <v>20</v>
      </c>
      <c r="B119" s="39" t="s">
        <v>998</v>
      </c>
      <c r="C119" s="34"/>
      <c r="D119" s="34"/>
      <c r="E119" s="34"/>
      <c r="F119" s="41">
        <v>7</v>
      </c>
      <c r="G119" s="41">
        <v>12</v>
      </c>
      <c r="H119" s="41">
        <v>14</v>
      </c>
      <c r="I119" s="41">
        <v>17</v>
      </c>
      <c r="J119" s="41"/>
      <c r="K119" s="41"/>
      <c r="L119" s="42"/>
      <c r="M119" s="43"/>
      <c r="N119" s="43"/>
      <c r="O119" s="44"/>
      <c r="P119" s="42"/>
      <c r="Q119" s="43"/>
      <c r="R119" s="42"/>
      <c r="S119" s="42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2" t="s">
        <v>951</v>
      </c>
      <c r="AG119" s="32">
        <f t="shared" si="4"/>
        <v>0</v>
      </c>
      <c r="AH119" s="32" t="s">
        <v>387</v>
      </c>
    </row>
    <row r="120" spans="1:34" s="33" customFormat="1" ht="49.5" x14ac:dyDescent="0.95">
      <c r="A120" s="34">
        <v>21</v>
      </c>
      <c r="B120" s="39" t="s">
        <v>999</v>
      </c>
      <c r="C120" s="34"/>
      <c r="D120" s="34"/>
      <c r="E120" s="34"/>
      <c r="F120" s="41">
        <v>7</v>
      </c>
      <c r="G120" s="41">
        <v>12</v>
      </c>
      <c r="H120" s="41">
        <v>14</v>
      </c>
      <c r="I120" s="41">
        <v>17</v>
      </c>
      <c r="J120" s="41"/>
      <c r="K120" s="41"/>
      <c r="L120" s="42"/>
      <c r="M120" s="43"/>
      <c r="N120" s="43"/>
      <c r="O120" s="44"/>
      <c r="P120" s="42"/>
      <c r="Q120" s="43"/>
      <c r="R120" s="42"/>
      <c r="S120" s="42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2" t="s">
        <v>951</v>
      </c>
      <c r="AG120" s="32">
        <f t="shared" si="4"/>
        <v>0</v>
      </c>
      <c r="AH120" s="32" t="s">
        <v>387</v>
      </c>
    </row>
    <row r="121" spans="1:34" s="33" customFormat="1" ht="49.5" x14ac:dyDescent="0.95">
      <c r="A121" s="34">
        <v>22</v>
      </c>
      <c r="B121" s="39" t="s">
        <v>1000</v>
      </c>
      <c r="C121" s="34"/>
      <c r="D121" s="34"/>
      <c r="E121" s="34"/>
      <c r="F121" s="41">
        <v>7</v>
      </c>
      <c r="G121" s="41">
        <v>12</v>
      </c>
      <c r="H121" s="41"/>
      <c r="I121" s="41"/>
      <c r="J121" s="41"/>
      <c r="K121" s="41"/>
      <c r="L121" s="42"/>
      <c r="M121" s="43"/>
      <c r="N121" s="43"/>
      <c r="O121" s="44"/>
      <c r="P121" s="42"/>
      <c r="Q121" s="43"/>
      <c r="R121" s="42"/>
      <c r="S121" s="42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2" t="s">
        <v>951</v>
      </c>
      <c r="AG121" s="32">
        <f t="shared" si="4"/>
        <v>0</v>
      </c>
      <c r="AH121" s="32" t="s">
        <v>387</v>
      </c>
    </row>
    <row r="122" spans="1:34" s="33" customFormat="1" ht="49.5" x14ac:dyDescent="0.95">
      <c r="A122" s="34">
        <v>23</v>
      </c>
      <c r="B122" s="25" t="s">
        <v>1001</v>
      </c>
      <c r="C122" s="35"/>
      <c r="D122" s="35"/>
      <c r="E122" s="35"/>
      <c r="F122" s="36"/>
      <c r="G122" s="36"/>
      <c r="H122" s="36"/>
      <c r="I122" s="36"/>
      <c r="J122" s="36"/>
      <c r="K122" s="36"/>
      <c r="L122" s="37"/>
      <c r="M122" s="38"/>
      <c r="N122" s="38"/>
      <c r="O122" s="204"/>
      <c r="P122" s="37"/>
      <c r="Q122" s="38"/>
      <c r="R122" s="37"/>
      <c r="S122" s="37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7" t="s">
        <v>100</v>
      </c>
      <c r="AG122" s="32">
        <f t="shared" si="4"/>
        <v>0</v>
      </c>
      <c r="AH122" s="32" t="s">
        <v>213</v>
      </c>
    </row>
    <row r="123" spans="1:34" s="33" customFormat="1" ht="49.5" x14ac:dyDescent="0.95">
      <c r="A123" s="34">
        <v>24</v>
      </c>
      <c r="B123" s="39" t="s">
        <v>1002</v>
      </c>
      <c r="C123" s="40">
        <v>176567</v>
      </c>
      <c r="D123" s="34">
        <v>176785</v>
      </c>
      <c r="E123" s="34"/>
      <c r="F123" s="41">
        <v>7</v>
      </c>
      <c r="G123" s="41">
        <v>12</v>
      </c>
      <c r="H123" s="41">
        <v>13</v>
      </c>
      <c r="I123" s="41">
        <v>17</v>
      </c>
      <c r="J123" s="41"/>
      <c r="K123" s="41"/>
      <c r="L123" s="42"/>
      <c r="M123" s="43"/>
      <c r="N123" s="43"/>
      <c r="O123" s="44"/>
      <c r="P123" s="42"/>
      <c r="Q123" s="43"/>
      <c r="R123" s="42"/>
      <c r="S123" s="42">
        <v>1</v>
      </c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2" t="s">
        <v>1060</v>
      </c>
      <c r="AG123" s="32">
        <f t="shared" si="4"/>
        <v>218</v>
      </c>
      <c r="AH123" s="32">
        <v>218</v>
      </c>
    </row>
    <row r="124" spans="1:34" s="33" customFormat="1" ht="49.5" x14ac:dyDescent="0.95">
      <c r="A124" s="34">
        <v>25</v>
      </c>
      <c r="B124" s="39" t="s">
        <v>1003</v>
      </c>
      <c r="C124" s="34">
        <v>176785</v>
      </c>
      <c r="D124" s="34">
        <v>177193</v>
      </c>
      <c r="E124" s="34"/>
      <c r="F124" s="41">
        <v>7</v>
      </c>
      <c r="G124" s="41">
        <v>12</v>
      </c>
      <c r="H124" s="41">
        <v>13</v>
      </c>
      <c r="I124" s="41">
        <v>17</v>
      </c>
      <c r="J124" s="41"/>
      <c r="K124" s="41"/>
      <c r="L124" s="42"/>
      <c r="M124" s="43"/>
      <c r="N124" s="43"/>
      <c r="O124" s="44"/>
      <c r="P124" s="42"/>
      <c r="Q124" s="43"/>
      <c r="R124" s="42">
        <v>1</v>
      </c>
      <c r="S124" s="42"/>
      <c r="T124" s="43"/>
      <c r="U124" s="43"/>
      <c r="V124" s="43"/>
      <c r="W124" s="43"/>
      <c r="X124" s="43"/>
      <c r="Y124" s="43"/>
      <c r="Z124" s="43"/>
      <c r="AA124" s="43"/>
      <c r="AB124" s="43"/>
      <c r="AC124" s="43">
        <v>10</v>
      </c>
      <c r="AD124" s="43"/>
      <c r="AE124" s="43"/>
      <c r="AF124" s="42" t="s">
        <v>1099</v>
      </c>
      <c r="AG124" s="32">
        <f t="shared" si="4"/>
        <v>408</v>
      </c>
      <c r="AH124" s="32">
        <v>408</v>
      </c>
    </row>
    <row r="125" spans="1:34" s="33" customFormat="1" ht="49.5" x14ac:dyDescent="0.95">
      <c r="A125" s="34">
        <v>26</v>
      </c>
      <c r="B125" s="39" t="s">
        <v>1004</v>
      </c>
      <c r="C125" s="34">
        <v>177193</v>
      </c>
      <c r="D125" s="34">
        <v>177464</v>
      </c>
      <c r="E125" s="34"/>
      <c r="F125" s="41">
        <v>7</v>
      </c>
      <c r="G125" s="41">
        <v>12</v>
      </c>
      <c r="H125" s="41">
        <v>13</v>
      </c>
      <c r="I125" s="41">
        <v>17</v>
      </c>
      <c r="J125" s="41"/>
      <c r="K125" s="41"/>
      <c r="L125" s="42">
        <v>9</v>
      </c>
      <c r="M125" s="43"/>
      <c r="N125" s="43"/>
      <c r="O125" s="44"/>
      <c r="P125" s="42"/>
      <c r="Q125" s="43"/>
      <c r="R125" s="42"/>
      <c r="S125" s="42"/>
      <c r="T125" s="43">
        <v>1</v>
      </c>
      <c r="U125" s="43"/>
      <c r="V125" s="43"/>
      <c r="W125" s="43"/>
      <c r="X125" s="43"/>
      <c r="Y125" s="43"/>
      <c r="Z125" s="43"/>
      <c r="AA125" s="43"/>
      <c r="AB125" s="43"/>
      <c r="AC125" s="43">
        <v>5</v>
      </c>
      <c r="AD125" s="43"/>
      <c r="AE125" s="43"/>
      <c r="AF125" s="42" t="s">
        <v>1104</v>
      </c>
      <c r="AG125" s="32">
        <f t="shared" si="4"/>
        <v>271</v>
      </c>
      <c r="AH125" s="32">
        <v>271</v>
      </c>
    </row>
    <row r="126" spans="1:34" s="33" customFormat="1" ht="49.5" x14ac:dyDescent="0.95">
      <c r="A126" s="34">
        <v>27</v>
      </c>
      <c r="B126" s="39" t="s">
        <v>1005</v>
      </c>
      <c r="C126" s="34">
        <v>177464</v>
      </c>
      <c r="D126" s="34">
        <v>177707</v>
      </c>
      <c r="E126" s="34"/>
      <c r="F126" s="41">
        <v>7</v>
      </c>
      <c r="G126" s="41">
        <v>12</v>
      </c>
      <c r="H126" s="41">
        <v>13</v>
      </c>
      <c r="I126" s="41">
        <v>17</v>
      </c>
      <c r="J126" s="41"/>
      <c r="K126" s="41"/>
      <c r="L126" s="42">
        <v>5</v>
      </c>
      <c r="M126" s="43"/>
      <c r="N126" s="43"/>
      <c r="O126" s="44"/>
      <c r="P126" s="42"/>
      <c r="Q126" s="43"/>
      <c r="R126" s="42"/>
      <c r="S126" s="42"/>
      <c r="T126" s="43">
        <v>1</v>
      </c>
      <c r="U126" s="43"/>
      <c r="V126" s="43"/>
      <c r="W126" s="43"/>
      <c r="X126" s="43"/>
      <c r="Y126" s="43"/>
      <c r="Z126" s="43"/>
      <c r="AA126" s="43"/>
      <c r="AB126" s="43"/>
      <c r="AC126" s="43">
        <v>5</v>
      </c>
      <c r="AD126" s="43"/>
      <c r="AE126" s="43"/>
      <c r="AF126" s="42" t="s">
        <v>1109</v>
      </c>
      <c r="AG126" s="32">
        <f t="shared" si="4"/>
        <v>243</v>
      </c>
      <c r="AH126" s="32">
        <v>243</v>
      </c>
    </row>
    <row r="127" spans="1:34" s="33" customFormat="1" ht="49.5" x14ac:dyDescent="0.95">
      <c r="A127" s="34">
        <v>26</v>
      </c>
      <c r="B127" s="39" t="s">
        <v>1006</v>
      </c>
      <c r="C127" s="34">
        <v>177707</v>
      </c>
      <c r="D127" s="34">
        <v>177793</v>
      </c>
      <c r="E127" s="34"/>
      <c r="F127" s="41">
        <v>7</v>
      </c>
      <c r="G127" s="41">
        <v>12</v>
      </c>
      <c r="H127" s="41">
        <v>13</v>
      </c>
      <c r="I127" s="41">
        <v>17</v>
      </c>
      <c r="J127" s="41"/>
      <c r="K127" s="41"/>
      <c r="L127" s="42">
        <v>10</v>
      </c>
      <c r="M127" s="43">
        <v>5</v>
      </c>
      <c r="N127" s="43"/>
      <c r="O127" s="44"/>
      <c r="P127" s="42"/>
      <c r="Q127" s="43"/>
      <c r="R127" s="42"/>
      <c r="S127" s="42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2" t="s">
        <v>899</v>
      </c>
      <c r="AG127" s="32">
        <f t="shared" si="4"/>
        <v>86</v>
      </c>
      <c r="AH127" s="32">
        <v>86</v>
      </c>
    </row>
    <row r="128" spans="1:34" s="33" customFormat="1" ht="49.5" x14ac:dyDescent="0.95">
      <c r="A128" s="34">
        <v>27</v>
      </c>
      <c r="B128" s="25" t="s">
        <v>1007</v>
      </c>
      <c r="C128" s="35"/>
      <c r="D128" s="35"/>
      <c r="E128" s="35"/>
      <c r="F128" s="36"/>
      <c r="G128" s="36"/>
      <c r="H128" s="36"/>
      <c r="I128" s="36"/>
      <c r="J128" s="36"/>
      <c r="K128" s="36"/>
      <c r="L128" s="37"/>
      <c r="M128" s="38"/>
      <c r="N128" s="38"/>
      <c r="O128" s="204"/>
      <c r="P128" s="37"/>
      <c r="Q128" s="38"/>
      <c r="R128" s="37"/>
      <c r="S128" s="37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7" t="s">
        <v>100</v>
      </c>
      <c r="AG128" s="32">
        <f t="shared" si="4"/>
        <v>0</v>
      </c>
      <c r="AH128" s="32" t="s">
        <v>213</v>
      </c>
    </row>
    <row r="129" spans="1:16384" s="33" customFormat="1" ht="50" thickBot="1" x14ac:dyDescent="1">
      <c r="A129" s="34">
        <v>28</v>
      </c>
      <c r="B129" s="25" t="s">
        <v>1008</v>
      </c>
      <c r="C129" s="35"/>
      <c r="D129" s="35"/>
      <c r="E129" s="35"/>
      <c r="F129" s="36"/>
      <c r="G129" s="36"/>
      <c r="H129" s="36"/>
      <c r="I129" s="36"/>
      <c r="J129" s="36"/>
      <c r="K129" s="36"/>
      <c r="L129" s="37"/>
      <c r="M129" s="38"/>
      <c r="N129" s="38"/>
      <c r="O129" s="204"/>
      <c r="P129" s="37"/>
      <c r="Q129" s="38"/>
      <c r="R129" s="37"/>
      <c r="S129" s="37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7" t="s">
        <v>100</v>
      </c>
      <c r="AG129" s="32">
        <f t="shared" si="4"/>
        <v>0</v>
      </c>
      <c r="AH129" s="32" t="s">
        <v>213</v>
      </c>
    </row>
    <row r="130" spans="1:16384" s="67" customFormat="1" ht="50.5" thickTop="1" thickBot="1" x14ac:dyDescent="1">
      <c r="A130" s="317" t="s">
        <v>22</v>
      </c>
      <c r="B130" s="318"/>
      <c r="C130" s="57"/>
      <c r="D130" s="58"/>
      <c r="E130" s="59"/>
      <c r="F130" s="60"/>
      <c r="G130" s="61"/>
      <c r="H130" s="61"/>
      <c r="I130" s="61"/>
      <c r="J130" s="61"/>
      <c r="K130" s="62"/>
      <c r="L130" s="63">
        <f t="shared" ref="L130:AD130" si="5">SUM(L99:L129)</f>
        <v>186</v>
      </c>
      <c r="M130" s="64">
        <f t="shared" si="5"/>
        <v>31</v>
      </c>
      <c r="N130" s="64">
        <f t="shared" si="5"/>
        <v>27</v>
      </c>
      <c r="O130" s="64">
        <f t="shared" si="5"/>
        <v>1</v>
      </c>
      <c r="P130" s="63">
        <f t="shared" si="5"/>
        <v>0</v>
      </c>
      <c r="Q130" s="64">
        <f t="shared" si="5"/>
        <v>0</v>
      </c>
      <c r="R130" s="63">
        <f t="shared" si="5"/>
        <v>1</v>
      </c>
      <c r="S130" s="63">
        <f t="shared" si="5"/>
        <v>3</v>
      </c>
      <c r="T130" s="64">
        <f t="shared" si="5"/>
        <v>2</v>
      </c>
      <c r="U130" s="64">
        <f t="shared" si="5"/>
        <v>0</v>
      </c>
      <c r="V130" s="64">
        <f t="shared" si="5"/>
        <v>11</v>
      </c>
      <c r="W130" s="64">
        <f t="shared" si="5"/>
        <v>0</v>
      </c>
      <c r="X130" s="64">
        <f t="shared" si="5"/>
        <v>15</v>
      </c>
      <c r="Y130" s="66">
        <f t="shared" si="5"/>
        <v>0</v>
      </c>
      <c r="Z130" s="66">
        <f t="shared" si="5"/>
        <v>0</v>
      </c>
      <c r="AA130" s="66">
        <f t="shared" si="5"/>
        <v>0</v>
      </c>
      <c r="AB130" s="64">
        <f t="shared" si="5"/>
        <v>0</v>
      </c>
      <c r="AC130" s="212">
        <f t="shared" si="5"/>
        <v>20</v>
      </c>
      <c r="AD130" s="64">
        <f t="shared" si="5"/>
        <v>0</v>
      </c>
      <c r="AE130" s="63">
        <f>SUM(AE98:AE129)</f>
        <v>0</v>
      </c>
      <c r="AF130" s="63"/>
      <c r="AG130" s="32"/>
      <c r="AH130" s="32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</row>
    <row r="131" spans="1:16384" s="67" customFormat="1" ht="67.5" customHeight="1" thickTop="1" thickBot="1" x14ac:dyDescent="1">
      <c r="A131" s="319"/>
      <c r="B131" s="320"/>
      <c r="C131" s="68"/>
      <c r="D131" s="69"/>
      <c r="E131" s="70"/>
      <c r="F131" s="323"/>
      <c r="G131" s="324"/>
      <c r="H131" s="324"/>
      <c r="I131" s="324"/>
      <c r="J131" s="324"/>
      <c r="K131" s="69"/>
      <c r="L131" s="292" t="s">
        <v>30</v>
      </c>
      <c r="M131" s="294" t="s">
        <v>46</v>
      </c>
      <c r="N131" s="292" t="s">
        <v>34</v>
      </c>
      <c r="O131" s="292" t="s">
        <v>193</v>
      </c>
      <c r="P131" s="294" t="s">
        <v>35</v>
      </c>
      <c r="Q131" s="331" t="s">
        <v>28</v>
      </c>
      <c r="R131" s="294" t="s">
        <v>53</v>
      </c>
      <c r="S131" s="294" t="s">
        <v>57</v>
      </c>
      <c r="T131" s="294" t="s">
        <v>58</v>
      </c>
      <c r="U131" s="294" t="s">
        <v>313</v>
      </c>
      <c r="V131" s="294" t="s">
        <v>333</v>
      </c>
      <c r="W131" s="292" t="s">
        <v>168</v>
      </c>
      <c r="X131" s="292" t="s">
        <v>29</v>
      </c>
      <c r="Y131" s="294" t="s">
        <v>140</v>
      </c>
      <c r="Z131" s="292" t="s">
        <v>33</v>
      </c>
      <c r="AA131" s="294" t="s">
        <v>141</v>
      </c>
      <c r="AB131" s="294" t="s">
        <v>855</v>
      </c>
      <c r="AC131" s="294" t="s">
        <v>966</v>
      </c>
      <c r="AD131" s="294" t="s">
        <v>405</v>
      </c>
      <c r="AE131" s="329"/>
      <c r="AF131" s="294" t="s">
        <v>23</v>
      </c>
      <c r="AG131" s="32"/>
      <c r="AH131" s="32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</row>
    <row r="132" spans="1:16384" s="67" customFormat="1" ht="182.25" customHeight="1" thickTop="1" x14ac:dyDescent="0.95">
      <c r="A132" s="319"/>
      <c r="B132" s="320"/>
      <c r="C132" s="68"/>
      <c r="D132" s="69"/>
      <c r="E132" s="70"/>
      <c r="F132" s="71"/>
      <c r="G132" s="325"/>
      <c r="H132" s="325"/>
      <c r="I132" s="325"/>
      <c r="J132" s="325"/>
      <c r="K132" s="70"/>
      <c r="L132" s="293"/>
      <c r="M132" s="295"/>
      <c r="N132" s="293"/>
      <c r="O132" s="293"/>
      <c r="P132" s="295"/>
      <c r="Q132" s="332"/>
      <c r="R132" s="295"/>
      <c r="S132" s="295"/>
      <c r="T132" s="295"/>
      <c r="U132" s="295"/>
      <c r="V132" s="295"/>
      <c r="W132" s="293"/>
      <c r="X132" s="293"/>
      <c r="Y132" s="295"/>
      <c r="Z132" s="293"/>
      <c r="AA132" s="295"/>
      <c r="AB132" s="295"/>
      <c r="AC132" s="295"/>
      <c r="AD132" s="295"/>
      <c r="AE132" s="330"/>
      <c r="AF132" s="295"/>
      <c r="AG132" s="32"/>
      <c r="AH132" s="32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</row>
    <row r="133" spans="1:16384" s="67" customFormat="1" ht="49.5" x14ac:dyDescent="0.95">
      <c r="A133" s="321"/>
      <c r="B133" s="322"/>
      <c r="C133" s="72"/>
      <c r="D133" s="73"/>
      <c r="E133" s="74"/>
      <c r="F133" s="326"/>
      <c r="G133" s="327"/>
      <c r="H133" s="327"/>
      <c r="I133" s="327"/>
      <c r="J133" s="327"/>
      <c r="K133" s="328"/>
      <c r="L133" s="75">
        <f>L130*3200</f>
        <v>595200</v>
      </c>
      <c r="M133" s="76">
        <f>M130*4000</f>
        <v>124000</v>
      </c>
      <c r="N133" s="75">
        <f>N130*9680</f>
        <v>261360</v>
      </c>
      <c r="O133" s="79">
        <f>O130*6400</f>
        <v>6400</v>
      </c>
      <c r="P133" s="75">
        <f>P130*68000</f>
        <v>0</v>
      </c>
      <c r="Q133" s="78">
        <f>Q130*84000</f>
        <v>0</v>
      </c>
      <c r="R133" s="75">
        <f>R130*76000</f>
        <v>76000</v>
      </c>
      <c r="S133" s="76">
        <f>S130*84000</f>
        <v>252000</v>
      </c>
      <c r="T133" s="76">
        <f>T130*80000</f>
        <v>160000</v>
      </c>
      <c r="U133" s="76">
        <f>U130*8000</f>
        <v>0</v>
      </c>
      <c r="V133" s="76">
        <f>V130*7200</f>
        <v>79200</v>
      </c>
      <c r="W133" s="79">
        <f>W130*5600</f>
        <v>0</v>
      </c>
      <c r="X133" s="79">
        <f>X130*4800</f>
        <v>72000</v>
      </c>
      <c r="Y133" s="76">
        <f>Y130*8000</f>
        <v>0</v>
      </c>
      <c r="Z133" s="79">
        <f>Z130*6500</f>
        <v>0</v>
      </c>
      <c r="AA133" s="76">
        <f>AA130*6000</f>
        <v>0</v>
      </c>
      <c r="AB133" s="76"/>
      <c r="AC133" s="76">
        <f>2*76000</f>
        <v>152000</v>
      </c>
      <c r="AD133" s="75"/>
      <c r="AE133" s="80"/>
      <c r="AF133" s="75">
        <f>SUM(L133:AD133)</f>
        <v>1778160</v>
      </c>
      <c r="AG133" s="32"/>
      <c r="AH133" s="82"/>
    </row>
    <row r="135" spans="1:16384" s="8" customFormat="1" ht="49.5" x14ac:dyDescent="0.95">
      <c r="A135" s="298" t="s">
        <v>0</v>
      </c>
      <c r="B135" s="298"/>
      <c r="C135" s="1" t="s">
        <v>1</v>
      </c>
      <c r="D135" s="1" t="s">
        <v>2</v>
      </c>
      <c r="E135" s="1"/>
      <c r="F135" s="1"/>
      <c r="G135" s="1"/>
      <c r="H135" s="1"/>
      <c r="I135" s="1"/>
      <c r="J135" s="1"/>
      <c r="K135" s="1"/>
      <c r="L135" s="2"/>
      <c r="M135" s="3"/>
      <c r="N135" s="4"/>
      <c r="O135" s="5"/>
      <c r="P135" s="2"/>
      <c r="Q135" s="3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5"/>
      <c r="AG135" s="6"/>
      <c r="AH135" s="6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</row>
    <row r="136" spans="1:16384" s="8" customFormat="1" ht="50.5" x14ac:dyDescent="0.95">
      <c r="A136" s="298" t="s">
        <v>3</v>
      </c>
      <c r="B136" s="298"/>
      <c r="C136" s="1" t="s">
        <v>1</v>
      </c>
      <c r="D136" s="83" t="s">
        <v>43</v>
      </c>
      <c r="E136" s="1"/>
      <c r="F136" s="1"/>
      <c r="G136" s="1"/>
      <c r="H136" s="1"/>
      <c r="I136" s="298" t="s">
        <v>980</v>
      </c>
      <c r="J136" s="298"/>
      <c r="K136" s="298"/>
      <c r="L136" s="298"/>
      <c r="M136" s="298"/>
      <c r="N136" s="298"/>
      <c r="O136" s="298"/>
      <c r="P136" s="298"/>
      <c r="Q136" s="298"/>
      <c r="R136" s="298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6"/>
      <c r="AH136" s="6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</row>
    <row r="137" spans="1:16384" s="8" customFormat="1" ht="50.5" x14ac:dyDescent="0.95">
      <c r="A137" s="299" t="s">
        <v>4</v>
      </c>
      <c r="B137" s="299"/>
      <c r="C137" s="1" t="s">
        <v>1</v>
      </c>
      <c r="D137" s="84" t="s">
        <v>27</v>
      </c>
      <c r="E137" s="9"/>
      <c r="F137" s="1"/>
      <c r="G137" s="9"/>
      <c r="H137" s="9"/>
      <c r="I137" s="10"/>
      <c r="J137" s="10"/>
      <c r="K137" s="10"/>
      <c r="L137" s="11"/>
      <c r="M137" s="3"/>
      <c r="N137" s="4"/>
      <c r="O137" s="11"/>
      <c r="P137" s="11"/>
      <c r="Q137" s="3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5"/>
      <c r="AG137" s="6"/>
      <c r="AH137" s="6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</row>
    <row r="138" spans="1:16384" s="15" customFormat="1" ht="49.5" x14ac:dyDescent="0.95">
      <c r="A138" s="300" t="s">
        <v>5</v>
      </c>
      <c r="B138" s="300" t="s">
        <v>6</v>
      </c>
      <c r="C138" s="303" t="s">
        <v>7</v>
      </c>
      <c r="D138" s="304"/>
      <c r="E138" s="12" t="s">
        <v>8</v>
      </c>
      <c r="F138" s="305" t="s">
        <v>9</v>
      </c>
      <c r="G138" s="306"/>
      <c r="H138" s="306"/>
      <c r="I138" s="306"/>
      <c r="J138" s="306"/>
      <c r="K138" s="307"/>
      <c r="L138" s="308" t="s">
        <v>10</v>
      </c>
      <c r="M138" s="309"/>
      <c r="N138" s="309"/>
      <c r="O138" s="309"/>
      <c r="P138" s="309"/>
      <c r="Q138" s="309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  <c r="AD138" s="309"/>
      <c r="AE138" s="296" t="s">
        <v>11</v>
      </c>
      <c r="AF138" s="296" t="s">
        <v>12</v>
      </c>
      <c r="AG138" s="13"/>
      <c r="AH138" s="32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14"/>
      <c r="HB138" s="14"/>
      <c r="HC138" s="14"/>
      <c r="HD138" s="14"/>
      <c r="HE138" s="14"/>
      <c r="HF138" s="14"/>
      <c r="HG138" s="14"/>
      <c r="HH138" s="14"/>
    </row>
    <row r="139" spans="1:16384" s="15" customFormat="1" ht="45.75" customHeight="1" x14ac:dyDescent="0.95">
      <c r="A139" s="301"/>
      <c r="B139" s="301"/>
      <c r="C139" s="300" t="s">
        <v>13</v>
      </c>
      <c r="D139" s="300" t="s">
        <v>14</v>
      </c>
      <c r="E139" s="301" t="s">
        <v>15</v>
      </c>
      <c r="F139" s="311" t="s">
        <v>16</v>
      </c>
      <c r="G139" s="312"/>
      <c r="H139" s="312"/>
      <c r="I139" s="312"/>
      <c r="J139" s="312"/>
      <c r="K139" s="313"/>
      <c r="L139" s="296" t="s">
        <v>17</v>
      </c>
      <c r="M139" s="296" t="s">
        <v>45</v>
      </c>
      <c r="N139" s="296" t="s">
        <v>326</v>
      </c>
      <c r="O139" s="296" t="s">
        <v>47</v>
      </c>
      <c r="P139" s="296" t="s">
        <v>18</v>
      </c>
      <c r="Q139" s="316" t="s">
        <v>31</v>
      </c>
      <c r="R139" s="296" t="s">
        <v>54</v>
      </c>
      <c r="S139" s="314" t="s">
        <v>56</v>
      </c>
      <c r="T139" s="314" t="s">
        <v>59</v>
      </c>
      <c r="U139" s="296" t="s">
        <v>50</v>
      </c>
      <c r="V139" s="296" t="s">
        <v>194</v>
      </c>
      <c r="W139" s="296" t="s">
        <v>19</v>
      </c>
      <c r="X139" s="296" t="s">
        <v>169</v>
      </c>
      <c r="Y139" s="296" t="s">
        <v>138</v>
      </c>
      <c r="Z139" s="296" t="s">
        <v>32</v>
      </c>
      <c r="AA139" s="296" t="s">
        <v>139</v>
      </c>
      <c r="AB139" s="296" t="s">
        <v>111</v>
      </c>
      <c r="AC139" s="296" t="s">
        <v>535</v>
      </c>
      <c r="AD139" s="296" t="s">
        <v>66</v>
      </c>
      <c r="AE139" s="310"/>
      <c r="AF139" s="310"/>
      <c r="AG139" s="13"/>
      <c r="AH139" s="32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14"/>
      <c r="HB139" s="14"/>
      <c r="HC139" s="14"/>
      <c r="HD139" s="14"/>
      <c r="HE139" s="14"/>
      <c r="HF139" s="14"/>
      <c r="HG139" s="14"/>
      <c r="HH139" s="14"/>
    </row>
    <row r="140" spans="1:16384" s="15" customFormat="1" ht="137.25" customHeight="1" x14ac:dyDescent="0.95">
      <c r="A140" s="302"/>
      <c r="B140" s="302"/>
      <c r="C140" s="302"/>
      <c r="D140" s="302"/>
      <c r="E140" s="302"/>
      <c r="F140" s="16" t="s">
        <v>20</v>
      </c>
      <c r="G140" s="16" t="s">
        <v>21</v>
      </c>
      <c r="H140" s="16" t="s">
        <v>20</v>
      </c>
      <c r="I140" s="16" t="s">
        <v>21</v>
      </c>
      <c r="J140" s="16" t="s">
        <v>20</v>
      </c>
      <c r="K140" s="16" t="s">
        <v>21</v>
      </c>
      <c r="L140" s="297"/>
      <c r="M140" s="297"/>
      <c r="N140" s="297"/>
      <c r="O140" s="297"/>
      <c r="P140" s="297"/>
      <c r="Q140" s="316"/>
      <c r="R140" s="297"/>
      <c r="S140" s="315"/>
      <c r="T140" s="315"/>
      <c r="U140" s="297"/>
      <c r="V140" s="297"/>
      <c r="W140" s="297"/>
      <c r="X140" s="297"/>
      <c r="Y140" s="297"/>
      <c r="Z140" s="297"/>
      <c r="AA140" s="297"/>
      <c r="AB140" s="297"/>
      <c r="AC140" s="297"/>
      <c r="AD140" s="297"/>
      <c r="AE140" s="297"/>
      <c r="AF140" s="297"/>
      <c r="AG140" s="13"/>
      <c r="AH140" s="32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14"/>
      <c r="HB140" s="14"/>
      <c r="HC140" s="14"/>
      <c r="HD140" s="14"/>
      <c r="HE140" s="14"/>
      <c r="HF140" s="14"/>
      <c r="HG140" s="14"/>
      <c r="HH140" s="14"/>
    </row>
    <row r="141" spans="1:16384" s="15" customFormat="1" ht="49.5" x14ac:dyDescent="0.95">
      <c r="A141" s="17"/>
      <c r="B141" s="18"/>
      <c r="C141" s="18"/>
      <c r="D141" s="17"/>
      <c r="E141" s="17"/>
      <c r="F141" s="19"/>
      <c r="G141" s="19"/>
      <c r="H141" s="19"/>
      <c r="I141" s="19"/>
      <c r="J141" s="19"/>
      <c r="K141" s="19"/>
      <c r="L141" s="20">
        <v>3200</v>
      </c>
      <c r="M141" s="21">
        <v>4000</v>
      </c>
      <c r="N141" s="20">
        <v>7200</v>
      </c>
      <c r="O141" s="20">
        <v>38400</v>
      </c>
      <c r="P141" s="20">
        <v>68000</v>
      </c>
      <c r="Q141" s="21">
        <v>84000</v>
      </c>
      <c r="R141" s="20">
        <v>76000</v>
      </c>
      <c r="S141" s="21">
        <v>84000</v>
      </c>
      <c r="T141" s="21">
        <v>80000</v>
      </c>
      <c r="U141" s="20">
        <v>9680</v>
      </c>
      <c r="V141" s="22">
        <v>6400</v>
      </c>
      <c r="W141" s="21">
        <v>4800</v>
      </c>
      <c r="X141" s="22">
        <v>5600</v>
      </c>
      <c r="Y141" s="21">
        <v>8000</v>
      </c>
      <c r="Z141" s="22">
        <v>6500</v>
      </c>
      <c r="AA141" s="21">
        <v>6000</v>
      </c>
      <c r="AB141" s="21">
        <v>84000</v>
      </c>
      <c r="AC141" s="21">
        <v>76000</v>
      </c>
      <c r="AD141" s="20">
        <v>76000</v>
      </c>
      <c r="AE141" s="23"/>
      <c r="AF141" s="17"/>
      <c r="AG141" s="13"/>
      <c r="AH141" s="32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14"/>
      <c r="HB141" s="14"/>
      <c r="HC141" s="14"/>
      <c r="HD141" s="14"/>
      <c r="HE141" s="14"/>
      <c r="HF141" s="14"/>
      <c r="HG141" s="14"/>
      <c r="HH141" s="14"/>
    </row>
    <row r="142" spans="1:16384" s="33" customFormat="1" ht="49.5" x14ac:dyDescent="0.95">
      <c r="A142" s="34">
        <v>1</v>
      </c>
      <c r="B142" s="39" t="s">
        <v>1009</v>
      </c>
      <c r="C142" s="40">
        <v>305791</v>
      </c>
      <c r="D142" s="34">
        <v>305985</v>
      </c>
      <c r="E142" s="34"/>
      <c r="F142" s="41">
        <v>7</v>
      </c>
      <c r="G142" s="41">
        <v>12</v>
      </c>
      <c r="H142" s="41">
        <v>13</v>
      </c>
      <c r="I142" s="41">
        <v>17</v>
      </c>
      <c r="J142" s="41"/>
      <c r="K142" s="41"/>
      <c r="L142" s="42">
        <v>1</v>
      </c>
      <c r="M142" s="43"/>
      <c r="N142" s="43"/>
      <c r="O142" s="44"/>
      <c r="P142" s="42"/>
      <c r="Q142" s="43"/>
      <c r="R142" s="42"/>
      <c r="S142" s="42"/>
      <c r="T142" s="43"/>
      <c r="U142" s="43"/>
      <c r="V142" s="43"/>
      <c r="W142" s="43">
        <v>19</v>
      </c>
      <c r="X142" s="43"/>
      <c r="Y142" s="43"/>
      <c r="Z142" s="43"/>
      <c r="AA142" s="43"/>
      <c r="AB142" s="43"/>
      <c r="AC142" s="43"/>
      <c r="AD142" s="43"/>
      <c r="AE142" s="43"/>
      <c r="AF142" s="42" t="s">
        <v>915</v>
      </c>
      <c r="AG142" s="32">
        <f>D142-C142</f>
        <v>194</v>
      </c>
      <c r="AH142" s="32">
        <v>194</v>
      </c>
    </row>
    <row r="143" spans="1:16384" s="33" customFormat="1" ht="49.5" x14ac:dyDescent="0.95">
      <c r="A143" s="34">
        <v>2</v>
      </c>
      <c r="B143" s="39" t="s">
        <v>1010</v>
      </c>
      <c r="C143" s="34">
        <v>305985</v>
      </c>
      <c r="D143" s="34">
        <v>306154</v>
      </c>
      <c r="E143" s="34"/>
      <c r="F143" s="41">
        <v>7</v>
      </c>
      <c r="G143" s="41">
        <v>12</v>
      </c>
      <c r="H143" s="41">
        <v>13</v>
      </c>
      <c r="I143" s="41">
        <v>17</v>
      </c>
      <c r="J143" s="41"/>
      <c r="K143" s="41"/>
      <c r="L143" s="42">
        <v>2</v>
      </c>
      <c r="M143" s="43">
        <v>9</v>
      </c>
      <c r="N143" s="43">
        <v>3</v>
      </c>
      <c r="O143" s="44"/>
      <c r="P143" s="42"/>
      <c r="Q143" s="43"/>
      <c r="R143" s="42"/>
      <c r="S143" s="42"/>
      <c r="T143" s="43"/>
      <c r="U143" s="43"/>
      <c r="V143" s="43"/>
      <c r="W143" s="43">
        <v>8</v>
      </c>
      <c r="X143" s="43"/>
      <c r="Y143" s="43"/>
      <c r="Z143" s="43"/>
      <c r="AA143" s="43"/>
      <c r="AB143" s="43"/>
      <c r="AC143" s="43"/>
      <c r="AD143" s="43"/>
      <c r="AE143" s="43"/>
      <c r="AF143" s="42" t="s">
        <v>902</v>
      </c>
      <c r="AG143" s="32">
        <f t="shared" ref="AG143:AG172" si="6">D143-C143</f>
        <v>169</v>
      </c>
      <c r="AH143" s="32">
        <v>169</v>
      </c>
    </row>
    <row r="144" spans="1:16384" s="33" customFormat="1" ht="49.5" x14ac:dyDescent="0.95">
      <c r="A144" s="25"/>
      <c r="B144" s="220" t="s">
        <v>1011</v>
      </c>
      <c r="C144" s="35"/>
      <c r="D144" s="35"/>
      <c r="E144" s="36"/>
      <c r="F144" s="36"/>
      <c r="G144" s="36"/>
      <c r="H144" s="36"/>
      <c r="I144" s="36"/>
      <c r="J144" s="36"/>
      <c r="K144" s="37"/>
      <c r="L144" s="38"/>
      <c r="M144" s="38"/>
      <c r="N144" s="204"/>
      <c r="O144" s="37"/>
      <c r="P144" s="38"/>
      <c r="Q144" s="37"/>
      <c r="R144" s="37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7"/>
      <c r="AF144" s="25" t="s">
        <v>100</v>
      </c>
      <c r="AG144" s="35"/>
      <c r="AH144" s="35" t="s">
        <v>213</v>
      </c>
      <c r="AI144" s="35"/>
      <c r="AJ144" s="36"/>
      <c r="AK144" s="36"/>
      <c r="AL144" s="36"/>
      <c r="AM144" s="36"/>
      <c r="AN144" s="36"/>
      <c r="AO144" s="36"/>
      <c r="AP144" s="37"/>
      <c r="AQ144" s="38"/>
      <c r="AR144" s="38"/>
      <c r="AS144" s="204"/>
      <c r="AT144" s="37"/>
      <c r="AU144" s="38"/>
      <c r="AV144" s="37"/>
      <c r="AW144" s="37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7"/>
      <c r="BK144" s="25"/>
      <c r="BL144" s="35"/>
      <c r="BM144" s="35"/>
      <c r="BN144" s="35"/>
      <c r="BO144" s="36"/>
      <c r="BP144" s="36"/>
      <c r="BQ144" s="36"/>
      <c r="BR144" s="36"/>
      <c r="BS144" s="36"/>
      <c r="BT144" s="36"/>
      <c r="BU144" s="37"/>
      <c r="BV144" s="38"/>
      <c r="BW144" s="38"/>
      <c r="BX144" s="204"/>
      <c r="BY144" s="37"/>
      <c r="BZ144" s="38"/>
      <c r="CA144" s="37"/>
      <c r="CB144" s="37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7"/>
      <c r="CP144" s="25"/>
      <c r="CQ144" s="35"/>
      <c r="CR144" s="35"/>
      <c r="CS144" s="35"/>
      <c r="CT144" s="36"/>
      <c r="CU144" s="36"/>
      <c r="CV144" s="36"/>
      <c r="CW144" s="36"/>
      <c r="CX144" s="36"/>
      <c r="CY144" s="36"/>
      <c r="CZ144" s="37"/>
      <c r="DA144" s="38"/>
      <c r="DB144" s="38"/>
      <c r="DC144" s="204"/>
      <c r="DD144" s="37"/>
      <c r="DE144" s="38"/>
      <c r="DF144" s="37"/>
      <c r="DG144" s="37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7"/>
      <c r="DU144" s="25"/>
      <c r="DV144" s="35"/>
      <c r="DW144" s="35"/>
      <c r="DX144" s="35"/>
      <c r="DY144" s="36"/>
      <c r="DZ144" s="36"/>
      <c r="EA144" s="36"/>
      <c r="EB144" s="36"/>
      <c r="EC144" s="36"/>
      <c r="ED144" s="36"/>
      <c r="EE144" s="37"/>
      <c r="EF144" s="38"/>
      <c r="EG144" s="38"/>
      <c r="EH144" s="204"/>
      <c r="EI144" s="37"/>
      <c r="EJ144" s="38"/>
      <c r="EK144" s="37"/>
      <c r="EL144" s="37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7"/>
      <c r="EZ144" s="25"/>
      <c r="FA144" s="35"/>
      <c r="FB144" s="35"/>
      <c r="FC144" s="35"/>
      <c r="FD144" s="36"/>
      <c r="FE144" s="36"/>
      <c r="FF144" s="36"/>
      <c r="FG144" s="36"/>
      <c r="FH144" s="36"/>
      <c r="FI144" s="36"/>
      <c r="FJ144" s="37"/>
      <c r="FK144" s="38"/>
      <c r="FL144" s="38"/>
      <c r="FM144" s="204"/>
      <c r="FN144" s="37"/>
      <c r="FO144" s="38"/>
      <c r="FP144" s="37"/>
      <c r="FQ144" s="37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7"/>
      <c r="GE144" s="25"/>
      <c r="GF144" s="35"/>
      <c r="GG144" s="35"/>
      <c r="GH144" s="35"/>
      <c r="GI144" s="36"/>
      <c r="GJ144" s="36"/>
      <c r="GK144" s="36"/>
      <c r="GL144" s="36"/>
      <c r="GM144" s="36"/>
      <c r="GN144" s="36"/>
      <c r="GO144" s="37"/>
      <c r="GP144" s="38"/>
      <c r="GQ144" s="38"/>
      <c r="GR144" s="204"/>
      <c r="GS144" s="37"/>
      <c r="GT144" s="38"/>
      <c r="GU144" s="37"/>
      <c r="GV144" s="37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7"/>
      <c r="HJ144" s="25"/>
      <c r="HK144" s="35"/>
      <c r="HL144" s="35"/>
      <c r="HM144" s="35"/>
      <c r="HN144" s="36"/>
      <c r="HO144" s="36"/>
      <c r="HP144" s="36"/>
      <c r="HQ144" s="36"/>
      <c r="HR144" s="36"/>
      <c r="HS144" s="36"/>
      <c r="HT144" s="37"/>
      <c r="HU144" s="38"/>
      <c r="HV144" s="38"/>
      <c r="HW144" s="204"/>
      <c r="HX144" s="37"/>
      <c r="HY144" s="38"/>
      <c r="HZ144" s="37"/>
      <c r="IA144" s="37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7"/>
      <c r="IO144" s="25"/>
      <c r="IP144" s="35"/>
      <c r="IQ144" s="35"/>
      <c r="IR144" s="35"/>
      <c r="IS144" s="36"/>
      <c r="IT144" s="36"/>
      <c r="IU144" s="36"/>
      <c r="IV144" s="36"/>
      <c r="IW144" s="36"/>
      <c r="IX144" s="36"/>
      <c r="IY144" s="37"/>
      <c r="IZ144" s="38"/>
      <c r="JA144" s="38"/>
      <c r="JB144" s="204"/>
      <c r="JC144" s="37"/>
      <c r="JD144" s="38"/>
      <c r="JE144" s="37"/>
      <c r="JF144" s="37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7"/>
      <c r="JT144" s="25"/>
      <c r="JU144" s="35"/>
      <c r="JV144" s="35"/>
      <c r="JW144" s="35"/>
      <c r="JX144" s="36"/>
      <c r="JY144" s="36"/>
      <c r="JZ144" s="36"/>
      <c r="KA144" s="36"/>
      <c r="KB144" s="36"/>
      <c r="KC144" s="36"/>
      <c r="KD144" s="37"/>
      <c r="KE144" s="38"/>
      <c r="KF144" s="38"/>
      <c r="KG144" s="204"/>
      <c r="KH144" s="37"/>
      <c r="KI144" s="38"/>
      <c r="KJ144" s="37"/>
      <c r="KK144" s="37"/>
      <c r="KL144" s="38"/>
      <c r="KM144" s="38"/>
      <c r="KN144" s="38"/>
      <c r="KO144" s="38"/>
      <c r="KP144" s="38"/>
      <c r="KQ144" s="38"/>
      <c r="KR144" s="38"/>
      <c r="KS144" s="38"/>
      <c r="KT144" s="38"/>
      <c r="KU144" s="38"/>
      <c r="KV144" s="38"/>
      <c r="KW144" s="38"/>
      <c r="KX144" s="37"/>
      <c r="KY144" s="25"/>
      <c r="KZ144" s="35"/>
      <c r="LA144" s="35"/>
      <c r="LB144" s="35"/>
      <c r="LC144" s="36"/>
      <c r="LD144" s="36"/>
      <c r="LE144" s="36"/>
      <c r="LF144" s="36"/>
      <c r="LG144" s="36"/>
      <c r="LH144" s="36"/>
      <c r="LI144" s="37"/>
      <c r="LJ144" s="38"/>
      <c r="LK144" s="38"/>
      <c r="LL144" s="204"/>
      <c r="LM144" s="37"/>
      <c r="LN144" s="38"/>
      <c r="LO144" s="37"/>
      <c r="LP144" s="37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7"/>
      <c r="MD144" s="25"/>
      <c r="ME144" s="35"/>
      <c r="MF144" s="35"/>
      <c r="MG144" s="35"/>
      <c r="MH144" s="36"/>
      <c r="MI144" s="36"/>
      <c r="MJ144" s="36"/>
      <c r="MK144" s="36"/>
      <c r="ML144" s="36"/>
      <c r="MM144" s="36"/>
      <c r="MN144" s="37"/>
      <c r="MO144" s="38"/>
      <c r="MP144" s="38"/>
      <c r="MQ144" s="204"/>
      <c r="MR144" s="37"/>
      <c r="MS144" s="38"/>
      <c r="MT144" s="37"/>
      <c r="MU144" s="37"/>
      <c r="MV144" s="38"/>
      <c r="MW144" s="38"/>
      <c r="MX144" s="38"/>
      <c r="MY144" s="38"/>
      <c r="MZ144" s="38"/>
      <c r="NA144" s="38"/>
      <c r="NB144" s="38"/>
      <c r="NC144" s="38"/>
      <c r="ND144" s="38"/>
      <c r="NE144" s="38"/>
      <c r="NF144" s="38"/>
      <c r="NG144" s="38"/>
      <c r="NH144" s="37"/>
      <c r="NI144" s="25"/>
      <c r="NJ144" s="35"/>
      <c r="NK144" s="35"/>
      <c r="NL144" s="35"/>
      <c r="NM144" s="36"/>
      <c r="NN144" s="36"/>
      <c r="NO144" s="36"/>
      <c r="NP144" s="36"/>
      <c r="NQ144" s="36"/>
      <c r="NR144" s="36"/>
      <c r="NS144" s="37"/>
      <c r="NT144" s="38"/>
      <c r="NU144" s="38"/>
      <c r="NV144" s="204"/>
      <c r="NW144" s="37"/>
      <c r="NX144" s="38"/>
      <c r="NY144" s="37"/>
      <c r="NZ144" s="37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25"/>
      <c r="OO144" s="35"/>
      <c r="OP144" s="35"/>
      <c r="OQ144" s="35"/>
      <c r="OR144" s="36"/>
      <c r="OS144" s="36"/>
      <c r="OT144" s="36"/>
      <c r="OU144" s="36"/>
      <c r="OV144" s="36"/>
      <c r="OW144" s="36"/>
      <c r="OX144" s="37"/>
      <c r="OY144" s="38"/>
      <c r="OZ144" s="38"/>
      <c r="PA144" s="204"/>
      <c r="PB144" s="37"/>
      <c r="PC144" s="38"/>
      <c r="PD144" s="37"/>
      <c r="PE144" s="37"/>
      <c r="PF144" s="38"/>
      <c r="PG144" s="38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7"/>
      <c r="PS144" s="25"/>
      <c r="PT144" s="35"/>
      <c r="PU144" s="35"/>
      <c r="PV144" s="35"/>
      <c r="PW144" s="36"/>
      <c r="PX144" s="36"/>
      <c r="PY144" s="36"/>
      <c r="PZ144" s="36"/>
      <c r="QA144" s="36"/>
      <c r="QB144" s="36"/>
      <c r="QC144" s="37"/>
      <c r="QD144" s="38"/>
      <c r="QE144" s="38"/>
      <c r="QF144" s="204"/>
      <c r="QG144" s="37"/>
      <c r="QH144" s="38"/>
      <c r="QI144" s="37"/>
      <c r="QJ144" s="37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8"/>
      <c r="QV144" s="38"/>
      <c r="QW144" s="37"/>
      <c r="QX144" s="25"/>
      <c r="QY144" s="35"/>
      <c r="QZ144" s="35"/>
      <c r="RA144" s="35"/>
      <c r="RB144" s="36"/>
      <c r="RC144" s="36"/>
      <c r="RD144" s="36"/>
      <c r="RE144" s="36"/>
      <c r="RF144" s="36"/>
      <c r="RG144" s="36"/>
      <c r="RH144" s="37"/>
      <c r="RI144" s="38"/>
      <c r="RJ144" s="38"/>
      <c r="RK144" s="204"/>
      <c r="RL144" s="37"/>
      <c r="RM144" s="38"/>
      <c r="RN144" s="37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7"/>
      <c r="SC144" s="25"/>
      <c r="SD144" s="35"/>
      <c r="SE144" s="35"/>
      <c r="SF144" s="35"/>
      <c r="SG144" s="36"/>
      <c r="SH144" s="36"/>
      <c r="SI144" s="36"/>
      <c r="SJ144" s="36"/>
      <c r="SK144" s="36"/>
      <c r="SL144" s="36"/>
      <c r="SM144" s="37"/>
      <c r="SN144" s="38"/>
      <c r="SO144" s="38"/>
      <c r="SP144" s="204"/>
      <c r="SQ144" s="37"/>
      <c r="SR144" s="38"/>
      <c r="SS144" s="37"/>
      <c r="ST144" s="37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25"/>
      <c r="TI144" s="35"/>
      <c r="TJ144" s="35"/>
      <c r="TK144" s="35"/>
      <c r="TL144" s="36"/>
      <c r="TM144" s="36"/>
      <c r="TN144" s="36"/>
      <c r="TO144" s="36"/>
      <c r="TP144" s="36"/>
      <c r="TQ144" s="36"/>
      <c r="TR144" s="37"/>
      <c r="TS144" s="38"/>
      <c r="TT144" s="38"/>
      <c r="TU144" s="204"/>
      <c r="TV144" s="37"/>
      <c r="TW144" s="38"/>
      <c r="TX144" s="37"/>
      <c r="TY144" s="37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7"/>
      <c r="UM144" s="25"/>
      <c r="UN144" s="35"/>
      <c r="UO144" s="35"/>
      <c r="UP144" s="35"/>
      <c r="UQ144" s="36"/>
      <c r="UR144" s="36"/>
      <c r="US144" s="36"/>
      <c r="UT144" s="36"/>
      <c r="UU144" s="36"/>
      <c r="UV144" s="36"/>
      <c r="UW144" s="37"/>
      <c r="UX144" s="38"/>
      <c r="UY144" s="38"/>
      <c r="UZ144" s="204"/>
      <c r="VA144" s="37"/>
      <c r="VB144" s="38"/>
      <c r="VC144" s="37"/>
      <c r="VD144" s="37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8"/>
      <c r="VP144" s="38"/>
      <c r="VQ144" s="37"/>
      <c r="VR144" s="25"/>
      <c r="VS144" s="35"/>
      <c r="VT144" s="35"/>
      <c r="VU144" s="35"/>
      <c r="VV144" s="36"/>
      <c r="VW144" s="36"/>
      <c r="VX144" s="36"/>
      <c r="VY144" s="36"/>
      <c r="VZ144" s="36"/>
      <c r="WA144" s="36"/>
      <c r="WB144" s="37"/>
      <c r="WC144" s="38"/>
      <c r="WD144" s="38"/>
      <c r="WE144" s="204"/>
      <c r="WF144" s="37"/>
      <c r="WG144" s="38"/>
      <c r="WH144" s="37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7"/>
      <c r="WW144" s="25"/>
      <c r="WX144" s="35"/>
      <c r="WY144" s="35"/>
      <c r="WZ144" s="35"/>
      <c r="XA144" s="36"/>
      <c r="XB144" s="36"/>
      <c r="XC144" s="36"/>
      <c r="XD144" s="36"/>
      <c r="XE144" s="36"/>
      <c r="XF144" s="36"/>
      <c r="XG144" s="37"/>
      <c r="XH144" s="38"/>
      <c r="XI144" s="38"/>
      <c r="XJ144" s="204"/>
      <c r="XK144" s="37"/>
      <c r="XL144" s="38"/>
      <c r="XM144" s="37"/>
      <c r="XN144" s="37"/>
      <c r="XO144" s="38"/>
      <c r="XP144" s="38"/>
      <c r="XQ144" s="38"/>
      <c r="XR144" s="38"/>
      <c r="XS144" s="38"/>
      <c r="XT144" s="38"/>
      <c r="XU144" s="38"/>
      <c r="XV144" s="38"/>
      <c r="XW144" s="38"/>
      <c r="XX144" s="38"/>
      <c r="XY144" s="38"/>
      <c r="XZ144" s="38"/>
      <c r="YA144" s="37"/>
      <c r="YB144" s="25"/>
      <c r="YC144" s="35"/>
      <c r="YD144" s="35"/>
      <c r="YE144" s="35"/>
      <c r="YF144" s="36"/>
      <c r="YG144" s="36"/>
      <c r="YH144" s="36"/>
      <c r="YI144" s="36"/>
      <c r="YJ144" s="36"/>
      <c r="YK144" s="36"/>
      <c r="YL144" s="37"/>
      <c r="YM144" s="38"/>
      <c r="YN144" s="38"/>
      <c r="YO144" s="204"/>
      <c r="YP144" s="37"/>
      <c r="YQ144" s="38"/>
      <c r="YR144" s="37"/>
      <c r="YS144" s="37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7"/>
      <c r="ZG144" s="25"/>
      <c r="ZH144" s="35"/>
      <c r="ZI144" s="35"/>
      <c r="ZJ144" s="35"/>
      <c r="ZK144" s="36"/>
      <c r="ZL144" s="36"/>
      <c r="ZM144" s="36"/>
      <c r="ZN144" s="36"/>
      <c r="ZO144" s="36"/>
      <c r="ZP144" s="36"/>
      <c r="ZQ144" s="37"/>
      <c r="ZR144" s="38"/>
      <c r="ZS144" s="38"/>
      <c r="ZT144" s="204"/>
      <c r="ZU144" s="37"/>
      <c r="ZV144" s="38"/>
      <c r="ZW144" s="37"/>
      <c r="ZX144" s="37"/>
      <c r="ZY144" s="38"/>
      <c r="ZZ144" s="38"/>
      <c r="AAA144" s="38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7"/>
      <c r="AAL144" s="25"/>
      <c r="AAM144" s="35"/>
      <c r="AAN144" s="35"/>
      <c r="AAO144" s="35"/>
      <c r="AAP144" s="36"/>
      <c r="AAQ144" s="36"/>
      <c r="AAR144" s="36"/>
      <c r="AAS144" s="36"/>
      <c r="AAT144" s="36"/>
      <c r="AAU144" s="36"/>
      <c r="AAV144" s="37"/>
      <c r="AAW144" s="38"/>
      <c r="AAX144" s="38"/>
      <c r="AAY144" s="204"/>
      <c r="AAZ144" s="37"/>
      <c r="ABA144" s="38"/>
      <c r="ABB144" s="37"/>
      <c r="ABC144" s="37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7"/>
      <c r="ABQ144" s="25"/>
      <c r="ABR144" s="35"/>
      <c r="ABS144" s="35"/>
      <c r="ABT144" s="35"/>
      <c r="ABU144" s="36"/>
      <c r="ABV144" s="36"/>
      <c r="ABW144" s="36"/>
      <c r="ABX144" s="36"/>
      <c r="ABY144" s="36"/>
      <c r="ABZ144" s="36"/>
      <c r="ACA144" s="37"/>
      <c r="ACB144" s="38"/>
      <c r="ACC144" s="38"/>
      <c r="ACD144" s="204"/>
      <c r="ACE144" s="37"/>
      <c r="ACF144" s="38"/>
      <c r="ACG144" s="37"/>
      <c r="ACH144" s="37"/>
      <c r="ACI144" s="38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7"/>
      <c r="ACV144" s="25"/>
      <c r="ACW144" s="35"/>
      <c r="ACX144" s="35"/>
      <c r="ACY144" s="35"/>
      <c r="ACZ144" s="36"/>
      <c r="ADA144" s="36"/>
      <c r="ADB144" s="36"/>
      <c r="ADC144" s="36"/>
      <c r="ADD144" s="36"/>
      <c r="ADE144" s="36"/>
      <c r="ADF144" s="37"/>
      <c r="ADG144" s="38"/>
      <c r="ADH144" s="38"/>
      <c r="ADI144" s="204"/>
      <c r="ADJ144" s="37"/>
      <c r="ADK144" s="38"/>
      <c r="ADL144" s="37"/>
      <c r="ADM144" s="37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7"/>
      <c r="AEA144" s="25"/>
      <c r="AEB144" s="35"/>
      <c r="AEC144" s="35"/>
      <c r="AED144" s="35"/>
      <c r="AEE144" s="36"/>
      <c r="AEF144" s="36"/>
      <c r="AEG144" s="36"/>
      <c r="AEH144" s="36"/>
      <c r="AEI144" s="36"/>
      <c r="AEJ144" s="36"/>
      <c r="AEK144" s="37"/>
      <c r="AEL144" s="38"/>
      <c r="AEM144" s="38"/>
      <c r="AEN144" s="204"/>
      <c r="AEO144" s="37"/>
      <c r="AEP144" s="38"/>
      <c r="AEQ144" s="37"/>
      <c r="AER144" s="37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7"/>
      <c r="AFF144" s="25"/>
      <c r="AFG144" s="35"/>
      <c r="AFH144" s="35"/>
      <c r="AFI144" s="35"/>
      <c r="AFJ144" s="36"/>
      <c r="AFK144" s="36"/>
      <c r="AFL144" s="36"/>
      <c r="AFM144" s="36"/>
      <c r="AFN144" s="36"/>
      <c r="AFO144" s="36"/>
      <c r="AFP144" s="37"/>
      <c r="AFQ144" s="38"/>
      <c r="AFR144" s="38"/>
      <c r="AFS144" s="204"/>
      <c r="AFT144" s="37"/>
      <c r="AFU144" s="38"/>
      <c r="AFV144" s="37"/>
      <c r="AFW144" s="37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I144" s="38"/>
      <c r="AGJ144" s="37"/>
      <c r="AGK144" s="25"/>
      <c r="AGL144" s="35"/>
      <c r="AGM144" s="35"/>
      <c r="AGN144" s="35"/>
      <c r="AGO144" s="36"/>
      <c r="AGP144" s="36"/>
      <c r="AGQ144" s="36"/>
      <c r="AGR144" s="36"/>
      <c r="AGS144" s="36"/>
      <c r="AGT144" s="36"/>
      <c r="AGU144" s="37"/>
      <c r="AGV144" s="38"/>
      <c r="AGW144" s="38"/>
      <c r="AGX144" s="204"/>
      <c r="AGY144" s="37"/>
      <c r="AGZ144" s="38"/>
      <c r="AHA144" s="37"/>
      <c r="AHB144" s="37"/>
      <c r="AHC144" s="38"/>
      <c r="AHD144" s="38"/>
      <c r="AHE144" s="38"/>
      <c r="AHF144" s="38"/>
      <c r="AHG144" s="38"/>
      <c r="AHH144" s="38"/>
      <c r="AHI144" s="38"/>
      <c r="AHJ144" s="38"/>
      <c r="AHK144" s="38"/>
      <c r="AHL144" s="38"/>
      <c r="AHM144" s="38"/>
      <c r="AHN144" s="38"/>
      <c r="AHO144" s="37"/>
      <c r="AHP144" s="25"/>
      <c r="AHQ144" s="35"/>
      <c r="AHR144" s="35"/>
      <c r="AHS144" s="35"/>
      <c r="AHT144" s="36"/>
      <c r="AHU144" s="36"/>
      <c r="AHV144" s="36"/>
      <c r="AHW144" s="36"/>
      <c r="AHX144" s="36"/>
      <c r="AHY144" s="36"/>
      <c r="AHZ144" s="37"/>
      <c r="AIA144" s="38"/>
      <c r="AIB144" s="38"/>
      <c r="AIC144" s="204"/>
      <c r="AID144" s="37"/>
      <c r="AIE144" s="38"/>
      <c r="AIF144" s="37"/>
      <c r="AIG144" s="37"/>
      <c r="AIH144" s="38"/>
      <c r="AII144" s="38"/>
      <c r="AIJ144" s="38"/>
      <c r="AIK144" s="38"/>
      <c r="AIL144" s="38"/>
      <c r="AIM144" s="38"/>
      <c r="AIN144" s="38"/>
      <c r="AIO144" s="38"/>
      <c r="AIP144" s="38"/>
      <c r="AIQ144" s="38"/>
      <c r="AIR144" s="38"/>
      <c r="AIS144" s="38"/>
      <c r="AIT144" s="37"/>
      <c r="AIU144" s="25"/>
      <c r="AIV144" s="35"/>
      <c r="AIW144" s="35"/>
      <c r="AIX144" s="35"/>
      <c r="AIY144" s="36"/>
      <c r="AIZ144" s="36"/>
      <c r="AJA144" s="36"/>
      <c r="AJB144" s="36"/>
      <c r="AJC144" s="36"/>
      <c r="AJD144" s="36"/>
      <c r="AJE144" s="37"/>
      <c r="AJF144" s="38"/>
      <c r="AJG144" s="38"/>
      <c r="AJH144" s="204"/>
      <c r="AJI144" s="37"/>
      <c r="AJJ144" s="38"/>
      <c r="AJK144" s="37"/>
      <c r="AJL144" s="37"/>
      <c r="AJM144" s="38"/>
      <c r="AJN144" s="38"/>
      <c r="AJO144" s="38"/>
      <c r="AJP144" s="38"/>
      <c r="AJQ144" s="38"/>
      <c r="AJR144" s="38"/>
      <c r="AJS144" s="38"/>
      <c r="AJT144" s="38"/>
      <c r="AJU144" s="38"/>
      <c r="AJV144" s="38"/>
      <c r="AJW144" s="38"/>
      <c r="AJX144" s="38"/>
      <c r="AJY144" s="37"/>
      <c r="AJZ144" s="25"/>
      <c r="AKA144" s="35"/>
      <c r="AKB144" s="35"/>
      <c r="AKC144" s="35"/>
      <c r="AKD144" s="36"/>
      <c r="AKE144" s="36"/>
      <c r="AKF144" s="36"/>
      <c r="AKG144" s="36"/>
      <c r="AKH144" s="36"/>
      <c r="AKI144" s="36"/>
      <c r="AKJ144" s="37"/>
      <c r="AKK144" s="38"/>
      <c r="AKL144" s="38"/>
      <c r="AKM144" s="204"/>
      <c r="AKN144" s="37"/>
      <c r="AKO144" s="38"/>
      <c r="AKP144" s="37"/>
      <c r="AKQ144" s="37"/>
      <c r="AKR144" s="38"/>
      <c r="AKS144" s="38"/>
      <c r="AKT144" s="38"/>
      <c r="AKU144" s="38"/>
      <c r="AKV144" s="38"/>
      <c r="AKW144" s="38"/>
      <c r="AKX144" s="38"/>
      <c r="AKY144" s="38"/>
      <c r="AKZ144" s="38"/>
      <c r="ALA144" s="38"/>
      <c r="ALB144" s="38"/>
      <c r="ALC144" s="38"/>
      <c r="ALD144" s="37"/>
      <c r="ALE144" s="25"/>
      <c r="ALF144" s="35"/>
      <c r="ALG144" s="35"/>
      <c r="ALH144" s="35"/>
      <c r="ALI144" s="36"/>
      <c r="ALJ144" s="36"/>
      <c r="ALK144" s="36"/>
      <c r="ALL144" s="36"/>
      <c r="ALM144" s="36"/>
      <c r="ALN144" s="36"/>
      <c r="ALO144" s="37"/>
      <c r="ALP144" s="38"/>
      <c r="ALQ144" s="38"/>
      <c r="ALR144" s="204"/>
      <c r="ALS144" s="37"/>
      <c r="ALT144" s="38"/>
      <c r="ALU144" s="37"/>
      <c r="ALV144" s="37"/>
      <c r="ALW144" s="38"/>
      <c r="ALX144" s="38"/>
      <c r="ALY144" s="38"/>
      <c r="ALZ144" s="38"/>
      <c r="AMA144" s="38"/>
      <c r="AMB144" s="38"/>
      <c r="AMC144" s="38"/>
      <c r="AMD144" s="38"/>
      <c r="AME144" s="38"/>
      <c r="AMF144" s="38"/>
      <c r="AMG144" s="38"/>
      <c r="AMH144" s="38"/>
      <c r="AMI144" s="37"/>
      <c r="AMJ144" s="25"/>
      <c r="AMK144" s="35"/>
      <c r="AML144" s="35"/>
      <c r="AMM144" s="35"/>
      <c r="AMN144" s="36"/>
      <c r="AMO144" s="36"/>
      <c r="AMP144" s="36"/>
      <c r="AMQ144" s="36"/>
      <c r="AMR144" s="36"/>
      <c r="AMS144" s="36"/>
      <c r="AMT144" s="37"/>
      <c r="AMU144" s="38"/>
      <c r="AMV144" s="38"/>
      <c r="AMW144" s="204"/>
      <c r="AMX144" s="37"/>
      <c r="AMY144" s="38"/>
      <c r="AMZ144" s="37"/>
      <c r="ANA144" s="37"/>
      <c r="ANB144" s="38"/>
      <c r="ANC144" s="38"/>
      <c r="AND144" s="38"/>
      <c r="ANE144" s="38"/>
      <c r="ANF144" s="38"/>
      <c r="ANG144" s="38"/>
      <c r="ANH144" s="38"/>
      <c r="ANI144" s="38"/>
      <c r="ANJ144" s="38"/>
      <c r="ANK144" s="38"/>
      <c r="ANL144" s="38"/>
      <c r="ANM144" s="38"/>
      <c r="ANN144" s="37"/>
      <c r="ANO144" s="25"/>
      <c r="ANP144" s="35"/>
      <c r="ANQ144" s="35"/>
      <c r="ANR144" s="35"/>
      <c r="ANS144" s="36"/>
      <c r="ANT144" s="36"/>
      <c r="ANU144" s="36"/>
      <c r="ANV144" s="36"/>
      <c r="ANW144" s="36"/>
      <c r="ANX144" s="36"/>
      <c r="ANY144" s="37"/>
      <c r="ANZ144" s="38"/>
      <c r="AOA144" s="38"/>
      <c r="AOB144" s="204"/>
      <c r="AOC144" s="37"/>
      <c r="AOD144" s="38"/>
      <c r="AOE144" s="37"/>
      <c r="AOF144" s="37"/>
      <c r="AOG144" s="38"/>
      <c r="AOH144" s="38"/>
      <c r="AOI144" s="38"/>
      <c r="AOJ144" s="38"/>
      <c r="AOK144" s="38"/>
      <c r="AOL144" s="38"/>
      <c r="AOM144" s="38"/>
      <c r="AON144" s="38"/>
      <c r="AOO144" s="38"/>
      <c r="AOP144" s="38"/>
      <c r="AOQ144" s="38"/>
      <c r="AOR144" s="38"/>
      <c r="AOS144" s="37"/>
      <c r="AOT144" s="25"/>
      <c r="AOU144" s="35"/>
      <c r="AOV144" s="35"/>
      <c r="AOW144" s="35"/>
      <c r="AOX144" s="36"/>
      <c r="AOY144" s="36"/>
      <c r="AOZ144" s="36"/>
      <c r="APA144" s="36"/>
      <c r="APB144" s="36"/>
      <c r="APC144" s="36"/>
      <c r="APD144" s="37"/>
      <c r="APE144" s="38"/>
      <c r="APF144" s="38"/>
      <c r="APG144" s="204"/>
      <c r="APH144" s="37"/>
      <c r="API144" s="38"/>
      <c r="APJ144" s="37"/>
      <c r="APK144" s="37"/>
      <c r="APL144" s="38"/>
      <c r="APM144" s="38"/>
      <c r="APN144" s="38"/>
      <c r="APO144" s="38"/>
      <c r="APP144" s="38"/>
      <c r="APQ144" s="38"/>
      <c r="APR144" s="38"/>
      <c r="APS144" s="38"/>
      <c r="APT144" s="38"/>
      <c r="APU144" s="38"/>
      <c r="APV144" s="38"/>
      <c r="APW144" s="38"/>
      <c r="APX144" s="37"/>
      <c r="APY144" s="25"/>
      <c r="APZ144" s="35"/>
      <c r="AQA144" s="35"/>
      <c r="AQB144" s="35"/>
      <c r="AQC144" s="36"/>
      <c r="AQD144" s="36"/>
      <c r="AQE144" s="36"/>
      <c r="AQF144" s="36"/>
      <c r="AQG144" s="36"/>
      <c r="AQH144" s="36"/>
      <c r="AQI144" s="37"/>
      <c r="AQJ144" s="38"/>
      <c r="AQK144" s="38"/>
      <c r="AQL144" s="204"/>
      <c r="AQM144" s="37"/>
      <c r="AQN144" s="38"/>
      <c r="AQO144" s="37"/>
      <c r="AQP144" s="37"/>
      <c r="AQQ144" s="38"/>
      <c r="AQR144" s="38"/>
      <c r="AQS144" s="38"/>
      <c r="AQT144" s="38"/>
      <c r="AQU144" s="38"/>
      <c r="AQV144" s="38"/>
      <c r="AQW144" s="38"/>
      <c r="AQX144" s="38"/>
      <c r="AQY144" s="38"/>
      <c r="AQZ144" s="38"/>
      <c r="ARA144" s="38"/>
      <c r="ARB144" s="38"/>
      <c r="ARC144" s="37"/>
      <c r="ARD144" s="25"/>
      <c r="ARE144" s="35"/>
      <c r="ARF144" s="35"/>
      <c r="ARG144" s="35"/>
      <c r="ARH144" s="36"/>
      <c r="ARI144" s="36"/>
      <c r="ARJ144" s="36"/>
      <c r="ARK144" s="36"/>
      <c r="ARL144" s="36"/>
      <c r="ARM144" s="36"/>
      <c r="ARN144" s="37"/>
      <c r="ARO144" s="38"/>
      <c r="ARP144" s="38"/>
      <c r="ARQ144" s="204"/>
      <c r="ARR144" s="37"/>
      <c r="ARS144" s="38"/>
      <c r="ART144" s="37"/>
      <c r="ARU144" s="37"/>
      <c r="ARV144" s="38"/>
      <c r="ARW144" s="38"/>
      <c r="ARX144" s="38"/>
      <c r="ARY144" s="38"/>
      <c r="ARZ144" s="38"/>
      <c r="ASA144" s="38"/>
      <c r="ASB144" s="38"/>
      <c r="ASC144" s="38"/>
      <c r="ASD144" s="38"/>
      <c r="ASE144" s="38"/>
      <c r="ASF144" s="38"/>
      <c r="ASG144" s="38"/>
      <c r="ASH144" s="37"/>
      <c r="ASI144" s="25"/>
      <c r="ASJ144" s="35"/>
      <c r="ASK144" s="35"/>
      <c r="ASL144" s="35"/>
      <c r="ASM144" s="36"/>
      <c r="ASN144" s="36"/>
      <c r="ASO144" s="36"/>
      <c r="ASP144" s="36"/>
      <c r="ASQ144" s="36"/>
      <c r="ASR144" s="36"/>
      <c r="ASS144" s="37"/>
      <c r="AST144" s="38"/>
      <c r="ASU144" s="38"/>
      <c r="ASV144" s="204"/>
      <c r="ASW144" s="37"/>
      <c r="ASX144" s="38"/>
      <c r="ASY144" s="37"/>
      <c r="ASZ144" s="37"/>
      <c r="ATA144" s="38"/>
      <c r="ATB144" s="38"/>
      <c r="ATC144" s="38"/>
      <c r="ATD144" s="38"/>
      <c r="ATE144" s="38"/>
      <c r="ATF144" s="38"/>
      <c r="ATG144" s="38"/>
      <c r="ATH144" s="38"/>
      <c r="ATI144" s="38"/>
      <c r="ATJ144" s="38"/>
      <c r="ATK144" s="38"/>
      <c r="ATL144" s="38"/>
      <c r="ATM144" s="37"/>
      <c r="ATN144" s="25"/>
      <c r="ATO144" s="35"/>
      <c r="ATP144" s="35"/>
      <c r="ATQ144" s="35"/>
      <c r="ATR144" s="36"/>
      <c r="ATS144" s="36"/>
      <c r="ATT144" s="36"/>
      <c r="ATU144" s="36"/>
      <c r="ATV144" s="36"/>
      <c r="ATW144" s="36"/>
      <c r="ATX144" s="37"/>
      <c r="ATY144" s="38"/>
      <c r="ATZ144" s="38"/>
      <c r="AUA144" s="204"/>
      <c r="AUB144" s="37"/>
      <c r="AUC144" s="38"/>
      <c r="AUD144" s="37"/>
      <c r="AUE144" s="37"/>
      <c r="AUF144" s="38"/>
      <c r="AUG144" s="38"/>
      <c r="AUH144" s="38"/>
      <c r="AUI144" s="38"/>
      <c r="AUJ144" s="38"/>
      <c r="AUK144" s="38"/>
      <c r="AUL144" s="38"/>
      <c r="AUM144" s="38"/>
      <c r="AUN144" s="38"/>
      <c r="AUO144" s="38"/>
      <c r="AUP144" s="38"/>
      <c r="AUQ144" s="38"/>
      <c r="AUR144" s="37"/>
      <c r="AUS144" s="25"/>
      <c r="AUT144" s="35"/>
      <c r="AUU144" s="35"/>
      <c r="AUV144" s="35"/>
      <c r="AUW144" s="36"/>
      <c r="AUX144" s="36"/>
      <c r="AUY144" s="36"/>
      <c r="AUZ144" s="36"/>
      <c r="AVA144" s="36"/>
      <c r="AVB144" s="36"/>
      <c r="AVC144" s="37"/>
      <c r="AVD144" s="38"/>
      <c r="AVE144" s="38"/>
      <c r="AVF144" s="204"/>
      <c r="AVG144" s="37"/>
      <c r="AVH144" s="38"/>
      <c r="AVI144" s="37"/>
      <c r="AVJ144" s="37"/>
      <c r="AVK144" s="38"/>
      <c r="AVL144" s="38"/>
      <c r="AVM144" s="38"/>
      <c r="AVN144" s="38"/>
      <c r="AVO144" s="38"/>
      <c r="AVP144" s="38"/>
      <c r="AVQ144" s="38"/>
      <c r="AVR144" s="38"/>
      <c r="AVS144" s="38"/>
      <c r="AVT144" s="38"/>
      <c r="AVU144" s="38"/>
      <c r="AVV144" s="38"/>
      <c r="AVW144" s="37"/>
      <c r="AVX144" s="25"/>
      <c r="AVY144" s="35"/>
      <c r="AVZ144" s="35"/>
      <c r="AWA144" s="35"/>
      <c r="AWB144" s="36"/>
      <c r="AWC144" s="36"/>
      <c r="AWD144" s="36"/>
      <c r="AWE144" s="36"/>
      <c r="AWF144" s="36"/>
      <c r="AWG144" s="36"/>
      <c r="AWH144" s="37"/>
      <c r="AWI144" s="38"/>
      <c r="AWJ144" s="38"/>
      <c r="AWK144" s="204"/>
      <c r="AWL144" s="37"/>
      <c r="AWM144" s="38"/>
      <c r="AWN144" s="37"/>
      <c r="AWO144" s="37"/>
      <c r="AWP144" s="38"/>
      <c r="AWQ144" s="38"/>
      <c r="AWR144" s="38"/>
      <c r="AWS144" s="38"/>
      <c r="AWT144" s="38"/>
      <c r="AWU144" s="38"/>
      <c r="AWV144" s="38"/>
      <c r="AWW144" s="38"/>
      <c r="AWX144" s="38"/>
      <c r="AWY144" s="38"/>
      <c r="AWZ144" s="38"/>
      <c r="AXA144" s="38"/>
      <c r="AXB144" s="37"/>
      <c r="AXC144" s="25"/>
      <c r="AXD144" s="35"/>
      <c r="AXE144" s="35"/>
      <c r="AXF144" s="35"/>
      <c r="AXG144" s="36"/>
      <c r="AXH144" s="36"/>
      <c r="AXI144" s="36"/>
      <c r="AXJ144" s="36"/>
      <c r="AXK144" s="36"/>
      <c r="AXL144" s="36"/>
      <c r="AXM144" s="37"/>
      <c r="AXN144" s="38"/>
      <c r="AXO144" s="38"/>
      <c r="AXP144" s="204"/>
      <c r="AXQ144" s="37"/>
      <c r="AXR144" s="38"/>
      <c r="AXS144" s="37"/>
      <c r="AXT144" s="37"/>
      <c r="AXU144" s="38"/>
      <c r="AXV144" s="38"/>
      <c r="AXW144" s="38"/>
      <c r="AXX144" s="38"/>
      <c r="AXY144" s="38"/>
      <c r="AXZ144" s="38"/>
      <c r="AYA144" s="38"/>
      <c r="AYB144" s="38"/>
      <c r="AYC144" s="38"/>
      <c r="AYD144" s="38"/>
      <c r="AYE144" s="38"/>
      <c r="AYF144" s="38"/>
      <c r="AYG144" s="37"/>
      <c r="AYH144" s="25"/>
      <c r="AYI144" s="35"/>
      <c r="AYJ144" s="35"/>
      <c r="AYK144" s="35"/>
      <c r="AYL144" s="36"/>
      <c r="AYM144" s="36"/>
      <c r="AYN144" s="36"/>
      <c r="AYO144" s="36"/>
      <c r="AYP144" s="36"/>
      <c r="AYQ144" s="36"/>
      <c r="AYR144" s="37"/>
      <c r="AYS144" s="38"/>
      <c r="AYT144" s="38"/>
      <c r="AYU144" s="204"/>
      <c r="AYV144" s="37"/>
      <c r="AYW144" s="38"/>
      <c r="AYX144" s="37"/>
      <c r="AYY144" s="37"/>
      <c r="AYZ144" s="38"/>
      <c r="AZA144" s="38"/>
      <c r="AZB144" s="38"/>
      <c r="AZC144" s="38"/>
      <c r="AZD144" s="38"/>
      <c r="AZE144" s="38"/>
      <c r="AZF144" s="38"/>
      <c r="AZG144" s="38"/>
      <c r="AZH144" s="38"/>
      <c r="AZI144" s="38"/>
      <c r="AZJ144" s="38"/>
      <c r="AZK144" s="38"/>
      <c r="AZL144" s="37"/>
      <c r="AZM144" s="25"/>
      <c r="AZN144" s="35"/>
      <c r="AZO144" s="35"/>
      <c r="AZP144" s="35"/>
      <c r="AZQ144" s="36"/>
      <c r="AZR144" s="36"/>
      <c r="AZS144" s="36"/>
      <c r="AZT144" s="36"/>
      <c r="AZU144" s="36"/>
      <c r="AZV144" s="36"/>
      <c r="AZW144" s="37"/>
      <c r="AZX144" s="38"/>
      <c r="AZY144" s="38"/>
      <c r="AZZ144" s="204"/>
      <c r="BAA144" s="37"/>
      <c r="BAB144" s="38"/>
      <c r="BAC144" s="37"/>
      <c r="BAD144" s="37"/>
      <c r="BAE144" s="38"/>
      <c r="BAF144" s="38"/>
      <c r="BAG144" s="38"/>
      <c r="BAH144" s="38"/>
      <c r="BAI144" s="38"/>
      <c r="BAJ144" s="38"/>
      <c r="BAK144" s="38"/>
      <c r="BAL144" s="38"/>
      <c r="BAM144" s="38"/>
      <c r="BAN144" s="38"/>
      <c r="BAO144" s="38"/>
      <c r="BAP144" s="38"/>
      <c r="BAQ144" s="37"/>
      <c r="BAR144" s="25"/>
      <c r="BAS144" s="35"/>
      <c r="BAT144" s="35"/>
      <c r="BAU144" s="35"/>
      <c r="BAV144" s="36"/>
      <c r="BAW144" s="36"/>
      <c r="BAX144" s="36"/>
      <c r="BAY144" s="36"/>
      <c r="BAZ144" s="36"/>
      <c r="BBA144" s="36"/>
      <c r="BBB144" s="37"/>
      <c r="BBC144" s="38"/>
      <c r="BBD144" s="38"/>
      <c r="BBE144" s="204"/>
      <c r="BBF144" s="37"/>
      <c r="BBG144" s="38"/>
      <c r="BBH144" s="37"/>
      <c r="BBI144" s="37"/>
      <c r="BBJ144" s="38"/>
      <c r="BBK144" s="38"/>
      <c r="BBL144" s="38"/>
      <c r="BBM144" s="38"/>
      <c r="BBN144" s="38"/>
      <c r="BBO144" s="38"/>
      <c r="BBP144" s="38"/>
      <c r="BBQ144" s="38"/>
      <c r="BBR144" s="38"/>
      <c r="BBS144" s="38"/>
      <c r="BBT144" s="38"/>
      <c r="BBU144" s="38"/>
      <c r="BBV144" s="37"/>
      <c r="BBW144" s="25"/>
      <c r="BBX144" s="35"/>
      <c r="BBY144" s="35"/>
      <c r="BBZ144" s="35"/>
      <c r="BCA144" s="36"/>
      <c r="BCB144" s="36"/>
      <c r="BCC144" s="36"/>
      <c r="BCD144" s="36"/>
      <c r="BCE144" s="36"/>
      <c r="BCF144" s="36"/>
      <c r="BCG144" s="37"/>
      <c r="BCH144" s="38"/>
      <c r="BCI144" s="38"/>
      <c r="BCJ144" s="204"/>
      <c r="BCK144" s="37"/>
      <c r="BCL144" s="38"/>
      <c r="BCM144" s="37"/>
      <c r="BCN144" s="37"/>
      <c r="BCO144" s="38"/>
      <c r="BCP144" s="38"/>
      <c r="BCQ144" s="38"/>
      <c r="BCR144" s="38"/>
      <c r="BCS144" s="38"/>
      <c r="BCT144" s="38"/>
      <c r="BCU144" s="38"/>
      <c r="BCV144" s="38"/>
      <c r="BCW144" s="38"/>
      <c r="BCX144" s="38"/>
      <c r="BCY144" s="38"/>
      <c r="BCZ144" s="38"/>
      <c r="BDA144" s="37"/>
      <c r="BDB144" s="25"/>
      <c r="BDC144" s="35"/>
      <c r="BDD144" s="35"/>
      <c r="BDE144" s="35"/>
      <c r="BDF144" s="36"/>
      <c r="BDG144" s="36"/>
      <c r="BDH144" s="36"/>
      <c r="BDI144" s="36"/>
      <c r="BDJ144" s="36"/>
      <c r="BDK144" s="36"/>
      <c r="BDL144" s="37"/>
      <c r="BDM144" s="38"/>
      <c r="BDN144" s="38"/>
      <c r="BDO144" s="204"/>
      <c r="BDP144" s="37"/>
      <c r="BDQ144" s="38"/>
      <c r="BDR144" s="37"/>
      <c r="BDS144" s="37"/>
      <c r="BDT144" s="38"/>
      <c r="BDU144" s="38"/>
      <c r="BDV144" s="38"/>
      <c r="BDW144" s="38"/>
      <c r="BDX144" s="38"/>
      <c r="BDY144" s="38"/>
      <c r="BDZ144" s="38"/>
      <c r="BEA144" s="38"/>
      <c r="BEB144" s="38"/>
      <c r="BEC144" s="38"/>
      <c r="BED144" s="38"/>
      <c r="BEE144" s="38"/>
      <c r="BEF144" s="37"/>
      <c r="BEG144" s="25"/>
      <c r="BEH144" s="35"/>
      <c r="BEI144" s="35"/>
      <c r="BEJ144" s="35"/>
      <c r="BEK144" s="36"/>
      <c r="BEL144" s="36"/>
      <c r="BEM144" s="36"/>
      <c r="BEN144" s="36"/>
      <c r="BEO144" s="36"/>
      <c r="BEP144" s="36"/>
      <c r="BEQ144" s="37"/>
      <c r="BER144" s="38"/>
      <c r="BES144" s="38"/>
      <c r="BET144" s="204"/>
      <c r="BEU144" s="37"/>
      <c r="BEV144" s="38"/>
      <c r="BEW144" s="37"/>
      <c r="BEX144" s="37"/>
      <c r="BEY144" s="38"/>
      <c r="BEZ144" s="38"/>
      <c r="BFA144" s="38"/>
      <c r="BFB144" s="38"/>
      <c r="BFC144" s="38"/>
      <c r="BFD144" s="38"/>
      <c r="BFE144" s="38"/>
      <c r="BFF144" s="38"/>
      <c r="BFG144" s="38"/>
      <c r="BFH144" s="38"/>
      <c r="BFI144" s="38"/>
      <c r="BFJ144" s="38"/>
      <c r="BFK144" s="37"/>
      <c r="BFL144" s="25"/>
      <c r="BFM144" s="35"/>
      <c r="BFN144" s="35"/>
      <c r="BFO144" s="35"/>
      <c r="BFP144" s="36"/>
      <c r="BFQ144" s="36"/>
      <c r="BFR144" s="36"/>
      <c r="BFS144" s="36"/>
      <c r="BFT144" s="36"/>
      <c r="BFU144" s="36"/>
      <c r="BFV144" s="37"/>
      <c r="BFW144" s="38"/>
      <c r="BFX144" s="38"/>
      <c r="BFY144" s="204"/>
      <c r="BFZ144" s="37"/>
      <c r="BGA144" s="38"/>
      <c r="BGB144" s="37"/>
      <c r="BGC144" s="37"/>
      <c r="BGD144" s="38"/>
      <c r="BGE144" s="38"/>
      <c r="BGF144" s="38"/>
      <c r="BGG144" s="38"/>
      <c r="BGH144" s="38"/>
      <c r="BGI144" s="38"/>
      <c r="BGJ144" s="38"/>
      <c r="BGK144" s="38"/>
      <c r="BGL144" s="38"/>
      <c r="BGM144" s="38"/>
      <c r="BGN144" s="38"/>
      <c r="BGO144" s="38"/>
      <c r="BGP144" s="37"/>
      <c r="BGQ144" s="25"/>
      <c r="BGR144" s="35"/>
      <c r="BGS144" s="35"/>
      <c r="BGT144" s="35"/>
      <c r="BGU144" s="36"/>
      <c r="BGV144" s="36"/>
      <c r="BGW144" s="36"/>
      <c r="BGX144" s="36"/>
      <c r="BGY144" s="36"/>
      <c r="BGZ144" s="36"/>
      <c r="BHA144" s="37"/>
      <c r="BHB144" s="38"/>
      <c r="BHC144" s="38"/>
      <c r="BHD144" s="204"/>
      <c r="BHE144" s="37"/>
      <c r="BHF144" s="38"/>
      <c r="BHG144" s="37"/>
      <c r="BHH144" s="37"/>
      <c r="BHI144" s="38"/>
      <c r="BHJ144" s="38"/>
      <c r="BHK144" s="38"/>
      <c r="BHL144" s="38"/>
      <c r="BHM144" s="38"/>
      <c r="BHN144" s="38"/>
      <c r="BHO144" s="38"/>
      <c r="BHP144" s="38"/>
      <c r="BHQ144" s="38"/>
      <c r="BHR144" s="38"/>
      <c r="BHS144" s="38"/>
      <c r="BHT144" s="38"/>
      <c r="BHU144" s="37"/>
      <c r="BHV144" s="25"/>
      <c r="BHW144" s="35"/>
      <c r="BHX144" s="35"/>
      <c r="BHY144" s="35"/>
      <c r="BHZ144" s="36"/>
      <c r="BIA144" s="36"/>
      <c r="BIB144" s="36"/>
      <c r="BIC144" s="36"/>
      <c r="BID144" s="36"/>
      <c r="BIE144" s="36"/>
      <c r="BIF144" s="37"/>
      <c r="BIG144" s="38"/>
      <c r="BIH144" s="38"/>
      <c r="BII144" s="204"/>
      <c r="BIJ144" s="37"/>
      <c r="BIK144" s="38"/>
      <c r="BIL144" s="37"/>
      <c r="BIM144" s="37"/>
      <c r="BIN144" s="38"/>
      <c r="BIO144" s="38"/>
      <c r="BIP144" s="38"/>
      <c r="BIQ144" s="38"/>
      <c r="BIR144" s="38"/>
      <c r="BIS144" s="38"/>
      <c r="BIT144" s="38"/>
      <c r="BIU144" s="38"/>
      <c r="BIV144" s="38"/>
      <c r="BIW144" s="38"/>
      <c r="BIX144" s="38"/>
      <c r="BIY144" s="38"/>
      <c r="BIZ144" s="37"/>
      <c r="BJA144" s="25"/>
      <c r="BJB144" s="35"/>
      <c r="BJC144" s="35"/>
      <c r="BJD144" s="35"/>
      <c r="BJE144" s="36"/>
      <c r="BJF144" s="36"/>
      <c r="BJG144" s="36"/>
      <c r="BJH144" s="36"/>
      <c r="BJI144" s="36"/>
      <c r="BJJ144" s="36"/>
      <c r="BJK144" s="37"/>
      <c r="BJL144" s="38"/>
      <c r="BJM144" s="38"/>
      <c r="BJN144" s="204"/>
      <c r="BJO144" s="37"/>
      <c r="BJP144" s="38"/>
      <c r="BJQ144" s="37"/>
      <c r="BJR144" s="37"/>
      <c r="BJS144" s="38"/>
      <c r="BJT144" s="38"/>
      <c r="BJU144" s="38"/>
      <c r="BJV144" s="38"/>
      <c r="BJW144" s="38"/>
      <c r="BJX144" s="38"/>
      <c r="BJY144" s="38"/>
      <c r="BJZ144" s="38"/>
      <c r="BKA144" s="38"/>
      <c r="BKB144" s="38"/>
      <c r="BKC144" s="38"/>
      <c r="BKD144" s="38"/>
      <c r="BKE144" s="37"/>
      <c r="BKF144" s="25"/>
      <c r="BKG144" s="35"/>
      <c r="BKH144" s="35"/>
      <c r="BKI144" s="35"/>
      <c r="BKJ144" s="36"/>
      <c r="BKK144" s="36"/>
      <c r="BKL144" s="36"/>
      <c r="BKM144" s="36"/>
      <c r="BKN144" s="36"/>
      <c r="BKO144" s="36"/>
      <c r="BKP144" s="37"/>
      <c r="BKQ144" s="38"/>
      <c r="BKR144" s="38"/>
      <c r="BKS144" s="204"/>
      <c r="BKT144" s="37"/>
      <c r="BKU144" s="38"/>
      <c r="BKV144" s="37"/>
      <c r="BKW144" s="37"/>
      <c r="BKX144" s="38"/>
      <c r="BKY144" s="38"/>
      <c r="BKZ144" s="38"/>
      <c r="BLA144" s="38"/>
      <c r="BLB144" s="38"/>
      <c r="BLC144" s="38"/>
      <c r="BLD144" s="38"/>
      <c r="BLE144" s="38"/>
      <c r="BLF144" s="38"/>
      <c r="BLG144" s="38"/>
      <c r="BLH144" s="38"/>
      <c r="BLI144" s="38"/>
      <c r="BLJ144" s="37"/>
      <c r="BLK144" s="25"/>
      <c r="BLL144" s="35"/>
      <c r="BLM144" s="35"/>
      <c r="BLN144" s="35"/>
      <c r="BLO144" s="36"/>
      <c r="BLP144" s="36"/>
      <c r="BLQ144" s="36"/>
      <c r="BLR144" s="36"/>
      <c r="BLS144" s="36"/>
      <c r="BLT144" s="36"/>
      <c r="BLU144" s="37"/>
      <c r="BLV144" s="38"/>
      <c r="BLW144" s="38"/>
      <c r="BLX144" s="204"/>
      <c r="BLY144" s="37"/>
      <c r="BLZ144" s="38"/>
      <c r="BMA144" s="37"/>
      <c r="BMB144" s="37"/>
      <c r="BMC144" s="38"/>
      <c r="BMD144" s="38"/>
      <c r="BME144" s="38"/>
      <c r="BMF144" s="38"/>
      <c r="BMG144" s="38"/>
      <c r="BMH144" s="38"/>
      <c r="BMI144" s="38"/>
      <c r="BMJ144" s="38"/>
      <c r="BMK144" s="38"/>
      <c r="BML144" s="38"/>
      <c r="BMM144" s="38"/>
      <c r="BMN144" s="38"/>
      <c r="BMO144" s="37"/>
      <c r="BMP144" s="25"/>
      <c r="BMQ144" s="35"/>
      <c r="BMR144" s="35"/>
      <c r="BMS144" s="35"/>
      <c r="BMT144" s="36"/>
      <c r="BMU144" s="36"/>
      <c r="BMV144" s="36"/>
      <c r="BMW144" s="36"/>
      <c r="BMX144" s="36"/>
      <c r="BMY144" s="36"/>
      <c r="BMZ144" s="37"/>
      <c r="BNA144" s="38"/>
      <c r="BNB144" s="38"/>
      <c r="BNC144" s="204"/>
      <c r="BND144" s="37"/>
      <c r="BNE144" s="38"/>
      <c r="BNF144" s="37"/>
      <c r="BNG144" s="37"/>
      <c r="BNH144" s="38"/>
      <c r="BNI144" s="38"/>
      <c r="BNJ144" s="38"/>
      <c r="BNK144" s="38"/>
      <c r="BNL144" s="38"/>
      <c r="BNM144" s="38"/>
      <c r="BNN144" s="38"/>
      <c r="BNO144" s="38"/>
      <c r="BNP144" s="38"/>
      <c r="BNQ144" s="38"/>
      <c r="BNR144" s="38"/>
      <c r="BNS144" s="38"/>
      <c r="BNT144" s="37"/>
      <c r="BNU144" s="25"/>
      <c r="BNV144" s="35"/>
      <c r="BNW144" s="35"/>
      <c r="BNX144" s="35"/>
      <c r="BNY144" s="36"/>
      <c r="BNZ144" s="36"/>
      <c r="BOA144" s="36"/>
      <c r="BOB144" s="36"/>
      <c r="BOC144" s="36"/>
      <c r="BOD144" s="36"/>
      <c r="BOE144" s="37"/>
      <c r="BOF144" s="38"/>
      <c r="BOG144" s="38"/>
      <c r="BOH144" s="204"/>
      <c r="BOI144" s="37"/>
      <c r="BOJ144" s="38"/>
      <c r="BOK144" s="37"/>
      <c r="BOL144" s="37"/>
      <c r="BOM144" s="38"/>
      <c r="BON144" s="38"/>
      <c r="BOO144" s="38"/>
      <c r="BOP144" s="38"/>
      <c r="BOQ144" s="38"/>
      <c r="BOR144" s="38"/>
      <c r="BOS144" s="38"/>
      <c r="BOT144" s="38"/>
      <c r="BOU144" s="38"/>
      <c r="BOV144" s="38"/>
      <c r="BOW144" s="38"/>
      <c r="BOX144" s="38"/>
      <c r="BOY144" s="37"/>
      <c r="BOZ144" s="25"/>
      <c r="BPA144" s="35"/>
      <c r="BPB144" s="35"/>
      <c r="BPC144" s="35"/>
      <c r="BPD144" s="36"/>
      <c r="BPE144" s="36"/>
      <c r="BPF144" s="36"/>
      <c r="BPG144" s="36"/>
      <c r="BPH144" s="36"/>
      <c r="BPI144" s="36"/>
      <c r="BPJ144" s="37"/>
      <c r="BPK144" s="38"/>
      <c r="BPL144" s="38"/>
      <c r="BPM144" s="204"/>
      <c r="BPN144" s="37"/>
      <c r="BPO144" s="38"/>
      <c r="BPP144" s="37"/>
      <c r="BPQ144" s="37"/>
      <c r="BPR144" s="38"/>
      <c r="BPS144" s="38"/>
      <c r="BPT144" s="38"/>
      <c r="BPU144" s="38"/>
      <c r="BPV144" s="38"/>
      <c r="BPW144" s="38"/>
      <c r="BPX144" s="38"/>
      <c r="BPY144" s="38"/>
      <c r="BPZ144" s="38"/>
      <c r="BQA144" s="38"/>
      <c r="BQB144" s="38"/>
      <c r="BQC144" s="38"/>
      <c r="BQD144" s="37"/>
      <c r="BQE144" s="25"/>
      <c r="BQF144" s="35"/>
      <c r="BQG144" s="35"/>
      <c r="BQH144" s="35"/>
      <c r="BQI144" s="36"/>
      <c r="BQJ144" s="36"/>
      <c r="BQK144" s="36"/>
      <c r="BQL144" s="36"/>
      <c r="BQM144" s="36"/>
      <c r="BQN144" s="36"/>
      <c r="BQO144" s="37"/>
      <c r="BQP144" s="38"/>
      <c r="BQQ144" s="38"/>
      <c r="BQR144" s="204"/>
      <c r="BQS144" s="37"/>
      <c r="BQT144" s="38"/>
      <c r="BQU144" s="37"/>
      <c r="BQV144" s="37"/>
      <c r="BQW144" s="38"/>
      <c r="BQX144" s="38"/>
      <c r="BQY144" s="38"/>
      <c r="BQZ144" s="38"/>
      <c r="BRA144" s="38"/>
      <c r="BRB144" s="38"/>
      <c r="BRC144" s="38"/>
      <c r="BRD144" s="38"/>
      <c r="BRE144" s="38"/>
      <c r="BRF144" s="38"/>
      <c r="BRG144" s="38"/>
      <c r="BRH144" s="38"/>
      <c r="BRI144" s="37"/>
      <c r="BRJ144" s="25"/>
      <c r="BRK144" s="35"/>
      <c r="BRL144" s="35"/>
      <c r="BRM144" s="35"/>
      <c r="BRN144" s="36"/>
      <c r="BRO144" s="36"/>
      <c r="BRP144" s="36"/>
      <c r="BRQ144" s="36"/>
      <c r="BRR144" s="36"/>
      <c r="BRS144" s="36"/>
      <c r="BRT144" s="37"/>
      <c r="BRU144" s="38"/>
      <c r="BRV144" s="38"/>
      <c r="BRW144" s="204"/>
      <c r="BRX144" s="37"/>
      <c r="BRY144" s="38"/>
      <c r="BRZ144" s="37"/>
      <c r="BSA144" s="37"/>
      <c r="BSB144" s="38"/>
      <c r="BSC144" s="38"/>
      <c r="BSD144" s="38"/>
      <c r="BSE144" s="38"/>
      <c r="BSF144" s="38"/>
      <c r="BSG144" s="38"/>
      <c r="BSH144" s="38"/>
      <c r="BSI144" s="38"/>
      <c r="BSJ144" s="38"/>
      <c r="BSK144" s="38"/>
      <c r="BSL144" s="38"/>
      <c r="BSM144" s="38"/>
      <c r="BSN144" s="37"/>
      <c r="BSO144" s="25"/>
      <c r="BSP144" s="35"/>
      <c r="BSQ144" s="35"/>
      <c r="BSR144" s="35"/>
      <c r="BSS144" s="36"/>
      <c r="BST144" s="36"/>
      <c r="BSU144" s="36"/>
      <c r="BSV144" s="36"/>
      <c r="BSW144" s="36"/>
      <c r="BSX144" s="36"/>
      <c r="BSY144" s="37"/>
      <c r="BSZ144" s="38"/>
      <c r="BTA144" s="38"/>
      <c r="BTB144" s="204"/>
      <c r="BTC144" s="37"/>
      <c r="BTD144" s="38"/>
      <c r="BTE144" s="37"/>
      <c r="BTF144" s="37"/>
      <c r="BTG144" s="38"/>
      <c r="BTH144" s="38"/>
      <c r="BTI144" s="38"/>
      <c r="BTJ144" s="38"/>
      <c r="BTK144" s="38"/>
      <c r="BTL144" s="38"/>
      <c r="BTM144" s="38"/>
      <c r="BTN144" s="38"/>
      <c r="BTO144" s="38"/>
      <c r="BTP144" s="38"/>
      <c r="BTQ144" s="38"/>
      <c r="BTR144" s="38"/>
      <c r="BTS144" s="37"/>
      <c r="BTT144" s="25"/>
      <c r="BTU144" s="35"/>
      <c r="BTV144" s="35"/>
      <c r="BTW144" s="35"/>
      <c r="BTX144" s="36"/>
      <c r="BTY144" s="36"/>
      <c r="BTZ144" s="36"/>
      <c r="BUA144" s="36"/>
      <c r="BUB144" s="36"/>
      <c r="BUC144" s="36"/>
      <c r="BUD144" s="37"/>
      <c r="BUE144" s="38"/>
      <c r="BUF144" s="38"/>
      <c r="BUG144" s="204"/>
      <c r="BUH144" s="37"/>
      <c r="BUI144" s="38"/>
      <c r="BUJ144" s="37"/>
      <c r="BUK144" s="37"/>
      <c r="BUL144" s="38"/>
      <c r="BUM144" s="38"/>
      <c r="BUN144" s="38"/>
      <c r="BUO144" s="38"/>
      <c r="BUP144" s="38"/>
      <c r="BUQ144" s="38"/>
      <c r="BUR144" s="38"/>
      <c r="BUS144" s="38"/>
      <c r="BUT144" s="38"/>
      <c r="BUU144" s="38"/>
      <c r="BUV144" s="38"/>
      <c r="BUW144" s="38"/>
      <c r="BUX144" s="37"/>
      <c r="BUY144" s="25"/>
      <c r="BUZ144" s="35"/>
      <c r="BVA144" s="35"/>
      <c r="BVB144" s="35"/>
      <c r="BVC144" s="36"/>
      <c r="BVD144" s="36"/>
      <c r="BVE144" s="36"/>
      <c r="BVF144" s="36"/>
      <c r="BVG144" s="36"/>
      <c r="BVH144" s="36"/>
      <c r="BVI144" s="37"/>
      <c r="BVJ144" s="38"/>
      <c r="BVK144" s="38"/>
      <c r="BVL144" s="204"/>
      <c r="BVM144" s="37"/>
      <c r="BVN144" s="38"/>
      <c r="BVO144" s="37"/>
      <c r="BVP144" s="37"/>
      <c r="BVQ144" s="38"/>
      <c r="BVR144" s="38"/>
      <c r="BVS144" s="38"/>
      <c r="BVT144" s="38"/>
      <c r="BVU144" s="38"/>
      <c r="BVV144" s="38"/>
      <c r="BVW144" s="38"/>
      <c r="BVX144" s="38"/>
      <c r="BVY144" s="38"/>
      <c r="BVZ144" s="38"/>
      <c r="BWA144" s="38"/>
      <c r="BWB144" s="38"/>
      <c r="BWC144" s="37"/>
      <c r="BWD144" s="25"/>
      <c r="BWE144" s="35"/>
      <c r="BWF144" s="35"/>
      <c r="BWG144" s="35"/>
      <c r="BWH144" s="36"/>
      <c r="BWI144" s="36"/>
      <c r="BWJ144" s="36"/>
      <c r="BWK144" s="36"/>
      <c r="BWL144" s="36"/>
      <c r="BWM144" s="36"/>
      <c r="BWN144" s="37"/>
      <c r="BWO144" s="38"/>
      <c r="BWP144" s="38"/>
      <c r="BWQ144" s="204"/>
      <c r="BWR144" s="37"/>
      <c r="BWS144" s="38"/>
      <c r="BWT144" s="37"/>
      <c r="BWU144" s="37"/>
      <c r="BWV144" s="38"/>
      <c r="BWW144" s="38"/>
      <c r="BWX144" s="38"/>
      <c r="BWY144" s="38"/>
      <c r="BWZ144" s="38"/>
      <c r="BXA144" s="38"/>
      <c r="BXB144" s="38"/>
      <c r="BXC144" s="38"/>
      <c r="BXD144" s="38"/>
      <c r="BXE144" s="38"/>
      <c r="BXF144" s="38"/>
      <c r="BXG144" s="38"/>
      <c r="BXH144" s="37"/>
      <c r="BXI144" s="25"/>
      <c r="BXJ144" s="35"/>
      <c r="BXK144" s="35"/>
      <c r="BXL144" s="35"/>
      <c r="BXM144" s="36"/>
      <c r="BXN144" s="36"/>
      <c r="BXO144" s="36"/>
      <c r="BXP144" s="36"/>
      <c r="BXQ144" s="36"/>
      <c r="BXR144" s="36"/>
      <c r="BXS144" s="37"/>
      <c r="BXT144" s="38"/>
      <c r="BXU144" s="38"/>
      <c r="BXV144" s="204"/>
      <c r="BXW144" s="37"/>
      <c r="BXX144" s="38"/>
      <c r="BXY144" s="37"/>
      <c r="BXZ144" s="37"/>
      <c r="BYA144" s="38"/>
      <c r="BYB144" s="38"/>
      <c r="BYC144" s="38"/>
      <c r="BYD144" s="38"/>
      <c r="BYE144" s="38"/>
      <c r="BYF144" s="38"/>
      <c r="BYG144" s="38"/>
      <c r="BYH144" s="38"/>
      <c r="BYI144" s="38"/>
      <c r="BYJ144" s="38"/>
      <c r="BYK144" s="38"/>
      <c r="BYL144" s="38"/>
      <c r="BYM144" s="37"/>
      <c r="BYN144" s="25"/>
      <c r="BYO144" s="35"/>
      <c r="BYP144" s="35"/>
      <c r="BYQ144" s="35"/>
      <c r="BYR144" s="36"/>
      <c r="BYS144" s="36"/>
      <c r="BYT144" s="36"/>
      <c r="BYU144" s="36"/>
      <c r="BYV144" s="36"/>
      <c r="BYW144" s="36"/>
      <c r="BYX144" s="37"/>
      <c r="BYY144" s="38"/>
      <c r="BYZ144" s="38"/>
      <c r="BZA144" s="204"/>
      <c r="BZB144" s="37"/>
      <c r="BZC144" s="38"/>
      <c r="BZD144" s="37"/>
      <c r="BZE144" s="37"/>
      <c r="BZF144" s="38"/>
      <c r="BZG144" s="38"/>
      <c r="BZH144" s="38"/>
      <c r="BZI144" s="38"/>
      <c r="BZJ144" s="38"/>
      <c r="BZK144" s="38"/>
      <c r="BZL144" s="38"/>
      <c r="BZM144" s="38"/>
      <c r="BZN144" s="38"/>
      <c r="BZO144" s="38"/>
      <c r="BZP144" s="38"/>
      <c r="BZQ144" s="38"/>
      <c r="BZR144" s="37"/>
      <c r="BZS144" s="25"/>
      <c r="BZT144" s="35"/>
      <c r="BZU144" s="35"/>
      <c r="BZV144" s="35"/>
      <c r="BZW144" s="36"/>
      <c r="BZX144" s="36"/>
      <c r="BZY144" s="36"/>
      <c r="BZZ144" s="36"/>
      <c r="CAA144" s="36"/>
      <c r="CAB144" s="36"/>
      <c r="CAC144" s="37"/>
      <c r="CAD144" s="38"/>
      <c r="CAE144" s="38"/>
      <c r="CAF144" s="204"/>
      <c r="CAG144" s="37"/>
      <c r="CAH144" s="38"/>
      <c r="CAI144" s="37"/>
      <c r="CAJ144" s="37"/>
      <c r="CAK144" s="38"/>
      <c r="CAL144" s="38"/>
      <c r="CAM144" s="38"/>
      <c r="CAN144" s="38"/>
      <c r="CAO144" s="38"/>
      <c r="CAP144" s="38"/>
      <c r="CAQ144" s="38"/>
      <c r="CAR144" s="38"/>
      <c r="CAS144" s="38"/>
      <c r="CAT144" s="38"/>
      <c r="CAU144" s="38"/>
      <c r="CAV144" s="38"/>
      <c r="CAW144" s="37"/>
      <c r="CAX144" s="25"/>
      <c r="CAY144" s="35"/>
      <c r="CAZ144" s="35"/>
      <c r="CBA144" s="35"/>
      <c r="CBB144" s="36"/>
      <c r="CBC144" s="36"/>
      <c r="CBD144" s="36"/>
      <c r="CBE144" s="36"/>
      <c r="CBF144" s="36"/>
      <c r="CBG144" s="36"/>
      <c r="CBH144" s="37"/>
      <c r="CBI144" s="38"/>
      <c r="CBJ144" s="38"/>
      <c r="CBK144" s="204"/>
      <c r="CBL144" s="37"/>
      <c r="CBM144" s="38"/>
      <c r="CBN144" s="37"/>
      <c r="CBO144" s="37"/>
      <c r="CBP144" s="38"/>
      <c r="CBQ144" s="38"/>
      <c r="CBR144" s="38"/>
      <c r="CBS144" s="38"/>
      <c r="CBT144" s="38"/>
      <c r="CBU144" s="38"/>
      <c r="CBV144" s="38"/>
      <c r="CBW144" s="38"/>
      <c r="CBX144" s="38"/>
      <c r="CBY144" s="38"/>
      <c r="CBZ144" s="38"/>
      <c r="CCA144" s="38"/>
      <c r="CCB144" s="37"/>
      <c r="CCC144" s="25"/>
      <c r="CCD144" s="35"/>
      <c r="CCE144" s="35"/>
      <c r="CCF144" s="35"/>
      <c r="CCG144" s="36"/>
      <c r="CCH144" s="36"/>
      <c r="CCI144" s="36"/>
      <c r="CCJ144" s="36"/>
      <c r="CCK144" s="36"/>
      <c r="CCL144" s="36"/>
      <c r="CCM144" s="37"/>
      <c r="CCN144" s="38"/>
      <c r="CCO144" s="38"/>
      <c r="CCP144" s="204"/>
      <c r="CCQ144" s="37"/>
      <c r="CCR144" s="38"/>
      <c r="CCS144" s="37"/>
      <c r="CCT144" s="37"/>
      <c r="CCU144" s="38"/>
      <c r="CCV144" s="38"/>
      <c r="CCW144" s="38"/>
      <c r="CCX144" s="38"/>
      <c r="CCY144" s="38"/>
      <c r="CCZ144" s="38"/>
      <c r="CDA144" s="38"/>
      <c r="CDB144" s="38"/>
      <c r="CDC144" s="38"/>
      <c r="CDD144" s="38"/>
      <c r="CDE144" s="38"/>
      <c r="CDF144" s="38"/>
      <c r="CDG144" s="37"/>
      <c r="CDH144" s="25"/>
      <c r="CDI144" s="35"/>
      <c r="CDJ144" s="35"/>
      <c r="CDK144" s="35"/>
      <c r="CDL144" s="36"/>
      <c r="CDM144" s="36"/>
      <c r="CDN144" s="36"/>
      <c r="CDO144" s="36"/>
      <c r="CDP144" s="36"/>
      <c r="CDQ144" s="36"/>
      <c r="CDR144" s="37"/>
      <c r="CDS144" s="38"/>
      <c r="CDT144" s="38"/>
      <c r="CDU144" s="204"/>
      <c r="CDV144" s="37"/>
      <c r="CDW144" s="38"/>
      <c r="CDX144" s="37"/>
      <c r="CDY144" s="37"/>
      <c r="CDZ144" s="38"/>
      <c r="CEA144" s="38"/>
      <c r="CEB144" s="38"/>
      <c r="CEC144" s="38"/>
      <c r="CED144" s="38"/>
      <c r="CEE144" s="38"/>
      <c r="CEF144" s="38"/>
      <c r="CEG144" s="38"/>
      <c r="CEH144" s="38"/>
      <c r="CEI144" s="38"/>
      <c r="CEJ144" s="38"/>
      <c r="CEK144" s="38"/>
      <c r="CEL144" s="37"/>
      <c r="CEM144" s="25"/>
      <c r="CEN144" s="35"/>
      <c r="CEO144" s="35"/>
      <c r="CEP144" s="35"/>
      <c r="CEQ144" s="36"/>
      <c r="CER144" s="36"/>
      <c r="CES144" s="36"/>
      <c r="CET144" s="36"/>
      <c r="CEU144" s="36"/>
      <c r="CEV144" s="36"/>
      <c r="CEW144" s="37"/>
      <c r="CEX144" s="38"/>
      <c r="CEY144" s="38"/>
      <c r="CEZ144" s="204"/>
      <c r="CFA144" s="37"/>
      <c r="CFB144" s="38"/>
      <c r="CFC144" s="37"/>
      <c r="CFD144" s="37"/>
      <c r="CFE144" s="38"/>
      <c r="CFF144" s="38"/>
      <c r="CFG144" s="38"/>
      <c r="CFH144" s="38"/>
      <c r="CFI144" s="38"/>
      <c r="CFJ144" s="38"/>
      <c r="CFK144" s="38"/>
      <c r="CFL144" s="38"/>
      <c r="CFM144" s="38"/>
      <c r="CFN144" s="38"/>
      <c r="CFO144" s="38"/>
      <c r="CFP144" s="38"/>
      <c r="CFQ144" s="37"/>
      <c r="CFR144" s="25"/>
      <c r="CFS144" s="35"/>
      <c r="CFT144" s="35"/>
      <c r="CFU144" s="35"/>
      <c r="CFV144" s="36"/>
      <c r="CFW144" s="36"/>
      <c r="CFX144" s="36"/>
      <c r="CFY144" s="36"/>
      <c r="CFZ144" s="36"/>
      <c r="CGA144" s="36"/>
      <c r="CGB144" s="37"/>
      <c r="CGC144" s="38"/>
      <c r="CGD144" s="38"/>
      <c r="CGE144" s="204"/>
      <c r="CGF144" s="37"/>
      <c r="CGG144" s="38"/>
      <c r="CGH144" s="37"/>
      <c r="CGI144" s="37"/>
      <c r="CGJ144" s="38"/>
      <c r="CGK144" s="38"/>
      <c r="CGL144" s="38"/>
      <c r="CGM144" s="38"/>
      <c r="CGN144" s="38"/>
      <c r="CGO144" s="38"/>
      <c r="CGP144" s="38"/>
      <c r="CGQ144" s="38"/>
      <c r="CGR144" s="38"/>
      <c r="CGS144" s="38"/>
      <c r="CGT144" s="38"/>
      <c r="CGU144" s="38"/>
      <c r="CGV144" s="37"/>
      <c r="CGW144" s="25"/>
      <c r="CGX144" s="35"/>
      <c r="CGY144" s="35"/>
      <c r="CGZ144" s="35"/>
      <c r="CHA144" s="36"/>
      <c r="CHB144" s="36"/>
      <c r="CHC144" s="36"/>
      <c r="CHD144" s="36"/>
      <c r="CHE144" s="36"/>
      <c r="CHF144" s="36"/>
      <c r="CHG144" s="37"/>
      <c r="CHH144" s="38"/>
      <c r="CHI144" s="38"/>
      <c r="CHJ144" s="204"/>
      <c r="CHK144" s="37"/>
      <c r="CHL144" s="38"/>
      <c r="CHM144" s="37"/>
      <c r="CHN144" s="37"/>
      <c r="CHO144" s="38"/>
      <c r="CHP144" s="38"/>
      <c r="CHQ144" s="38"/>
      <c r="CHR144" s="38"/>
      <c r="CHS144" s="38"/>
      <c r="CHT144" s="38"/>
      <c r="CHU144" s="38"/>
      <c r="CHV144" s="38"/>
      <c r="CHW144" s="38"/>
      <c r="CHX144" s="38"/>
      <c r="CHY144" s="38"/>
      <c r="CHZ144" s="38"/>
      <c r="CIA144" s="37"/>
      <c r="CIB144" s="25"/>
      <c r="CIC144" s="35"/>
      <c r="CID144" s="35"/>
      <c r="CIE144" s="35"/>
      <c r="CIF144" s="36"/>
      <c r="CIG144" s="36"/>
      <c r="CIH144" s="36"/>
      <c r="CII144" s="36"/>
      <c r="CIJ144" s="36"/>
      <c r="CIK144" s="36"/>
      <c r="CIL144" s="37"/>
      <c r="CIM144" s="38"/>
      <c r="CIN144" s="38"/>
      <c r="CIO144" s="204"/>
      <c r="CIP144" s="37"/>
      <c r="CIQ144" s="38"/>
      <c r="CIR144" s="37"/>
      <c r="CIS144" s="37"/>
      <c r="CIT144" s="38"/>
      <c r="CIU144" s="38"/>
      <c r="CIV144" s="38"/>
      <c r="CIW144" s="38"/>
      <c r="CIX144" s="38"/>
      <c r="CIY144" s="38"/>
      <c r="CIZ144" s="38"/>
      <c r="CJA144" s="38"/>
      <c r="CJB144" s="38"/>
      <c r="CJC144" s="38"/>
      <c r="CJD144" s="38"/>
      <c r="CJE144" s="38"/>
      <c r="CJF144" s="37"/>
      <c r="CJG144" s="25"/>
      <c r="CJH144" s="35"/>
      <c r="CJI144" s="35"/>
      <c r="CJJ144" s="35"/>
      <c r="CJK144" s="36"/>
      <c r="CJL144" s="36"/>
      <c r="CJM144" s="36"/>
      <c r="CJN144" s="36"/>
      <c r="CJO144" s="36"/>
      <c r="CJP144" s="36"/>
      <c r="CJQ144" s="37"/>
      <c r="CJR144" s="38"/>
      <c r="CJS144" s="38"/>
      <c r="CJT144" s="204"/>
      <c r="CJU144" s="37"/>
      <c r="CJV144" s="38"/>
      <c r="CJW144" s="37"/>
      <c r="CJX144" s="37"/>
      <c r="CJY144" s="38"/>
      <c r="CJZ144" s="38"/>
      <c r="CKA144" s="38"/>
      <c r="CKB144" s="38"/>
      <c r="CKC144" s="38"/>
      <c r="CKD144" s="38"/>
      <c r="CKE144" s="38"/>
      <c r="CKF144" s="38"/>
      <c r="CKG144" s="38"/>
      <c r="CKH144" s="38"/>
      <c r="CKI144" s="38"/>
      <c r="CKJ144" s="38"/>
      <c r="CKK144" s="37"/>
      <c r="CKL144" s="25"/>
      <c r="CKM144" s="35"/>
      <c r="CKN144" s="35"/>
      <c r="CKO144" s="35"/>
      <c r="CKP144" s="36"/>
      <c r="CKQ144" s="36"/>
      <c r="CKR144" s="36"/>
      <c r="CKS144" s="36"/>
      <c r="CKT144" s="36"/>
      <c r="CKU144" s="36"/>
      <c r="CKV144" s="37"/>
      <c r="CKW144" s="38"/>
      <c r="CKX144" s="38"/>
      <c r="CKY144" s="204"/>
      <c r="CKZ144" s="37"/>
      <c r="CLA144" s="38"/>
      <c r="CLB144" s="37"/>
      <c r="CLC144" s="37"/>
      <c r="CLD144" s="38"/>
      <c r="CLE144" s="38"/>
      <c r="CLF144" s="38"/>
      <c r="CLG144" s="38"/>
      <c r="CLH144" s="38"/>
      <c r="CLI144" s="38"/>
      <c r="CLJ144" s="38"/>
      <c r="CLK144" s="38"/>
      <c r="CLL144" s="38"/>
      <c r="CLM144" s="38"/>
      <c r="CLN144" s="38"/>
      <c r="CLO144" s="38"/>
      <c r="CLP144" s="37"/>
      <c r="CLQ144" s="25"/>
      <c r="CLR144" s="35"/>
      <c r="CLS144" s="35"/>
      <c r="CLT144" s="35"/>
      <c r="CLU144" s="36"/>
      <c r="CLV144" s="36"/>
      <c r="CLW144" s="36"/>
      <c r="CLX144" s="36"/>
      <c r="CLY144" s="36"/>
      <c r="CLZ144" s="36"/>
      <c r="CMA144" s="37"/>
      <c r="CMB144" s="38"/>
      <c r="CMC144" s="38"/>
      <c r="CMD144" s="204"/>
      <c r="CME144" s="37"/>
      <c r="CMF144" s="38"/>
      <c r="CMG144" s="37"/>
      <c r="CMH144" s="37"/>
      <c r="CMI144" s="38"/>
      <c r="CMJ144" s="38"/>
      <c r="CMK144" s="38"/>
      <c r="CML144" s="38"/>
      <c r="CMM144" s="38"/>
      <c r="CMN144" s="38"/>
      <c r="CMO144" s="38"/>
      <c r="CMP144" s="38"/>
      <c r="CMQ144" s="38"/>
      <c r="CMR144" s="38"/>
      <c r="CMS144" s="38"/>
      <c r="CMT144" s="38"/>
      <c r="CMU144" s="37"/>
      <c r="CMV144" s="25"/>
      <c r="CMW144" s="35"/>
      <c r="CMX144" s="35"/>
      <c r="CMY144" s="35"/>
      <c r="CMZ144" s="36"/>
      <c r="CNA144" s="36"/>
      <c r="CNB144" s="36"/>
      <c r="CNC144" s="36"/>
      <c r="CND144" s="36"/>
      <c r="CNE144" s="36"/>
      <c r="CNF144" s="37"/>
      <c r="CNG144" s="38"/>
      <c r="CNH144" s="38"/>
      <c r="CNI144" s="204"/>
      <c r="CNJ144" s="37"/>
      <c r="CNK144" s="38"/>
      <c r="CNL144" s="37"/>
      <c r="CNM144" s="37"/>
      <c r="CNN144" s="38"/>
      <c r="CNO144" s="38"/>
      <c r="CNP144" s="38"/>
      <c r="CNQ144" s="38"/>
      <c r="CNR144" s="38"/>
      <c r="CNS144" s="38"/>
      <c r="CNT144" s="38"/>
      <c r="CNU144" s="38"/>
      <c r="CNV144" s="38"/>
      <c r="CNW144" s="38"/>
      <c r="CNX144" s="38"/>
      <c r="CNY144" s="38"/>
      <c r="CNZ144" s="37"/>
      <c r="COA144" s="25"/>
      <c r="COB144" s="35"/>
      <c r="COC144" s="35"/>
      <c r="COD144" s="35"/>
      <c r="COE144" s="36"/>
      <c r="COF144" s="36"/>
      <c r="COG144" s="36"/>
      <c r="COH144" s="36"/>
      <c r="COI144" s="36"/>
      <c r="COJ144" s="36"/>
      <c r="COK144" s="37"/>
      <c r="COL144" s="38"/>
      <c r="COM144" s="38"/>
      <c r="CON144" s="204"/>
      <c r="COO144" s="37"/>
      <c r="COP144" s="38"/>
      <c r="COQ144" s="37"/>
      <c r="COR144" s="37"/>
      <c r="COS144" s="38"/>
      <c r="COT144" s="38"/>
      <c r="COU144" s="38"/>
      <c r="COV144" s="38"/>
      <c r="COW144" s="38"/>
      <c r="COX144" s="38"/>
      <c r="COY144" s="38"/>
      <c r="COZ144" s="38"/>
      <c r="CPA144" s="38"/>
      <c r="CPB144" s="38"/>
      <c r="CPC144" s="38"/>
      <c r="CPD144" s="38"/>
      <c r="CPE144" s="37"/>
      <c r="CPF144" s="25"/>
      <c r="CPG144" s="35"/>
      <c r="CPH144" s="35"/>
      <c r="CPI144" s="35"/>
      <c r="CPJ144" s="36"/>
      <c r="CPK144" s="36"/>
      <c r="CPL144" s="36"/>
      <c r="CPM144" s="36"/>
      <c r="CPN144" s="36"/>
      <c r="CPO144" s="36"/>
      <c r="CPP144" s="37"/>
      <c r="CPQ144" s="38"/>
      <c r="CPR144" s="38"/>
      <c r="CPS144" s="204"/>
      <c r="CPT144" s="37"/>
      <c r="CPU144" s="38"/>
      <c r="CPV144" s="37"/>
      <c r="CPW144" s="37"/>
      <c r="CPX144" s="38"/>
      <c r="CPY144" s="38"/>
      <c r="CPZ144" s="38"/>
      <c r="CQA144" s="38"/>
      <c r="CQB144" s="38"/>
      <c r="CQC144" s="38"/>
      <c r="CQD144" s="38"/>
      <c r="CQE144" s="38"/>
      <c r="CQF144" s="38"/>
      <c r="CQG144" s="38"/>
      <c r="CQH144" s="38"/>
      <c r="CQI144" s="38"/>
      <c r="CQJ144" s="37"/>
      <c r="CQK144" s="25"/>
      <c r="CQL144" s="35"/>
      <c r="CQM144" s="35"/>
      <c r="CQN144" s="35"/>
      <c r="CQO144" s="36"/>
      <c r="CQP144" s="36"/>
      <c r="CQQ144" s="36"/>
      <c r="CQR144" s="36"/>
      <c r="CQS144" s="36"/>
      <c r="CQT144" s="36"/>
      <c r="CQU144" s="37"/>
      <c r="CQV144" s="38"/>
      <c r="CQW144" s="38"/>
      <c r="CQX144" s="204"/>
      <c r="CQY144" s="37"/>
      <c r="CQZ144" s="38"/>
      <c r="CRA144" s="37"/>
      <c r="CRB144" s="37"/>
      <c r="CRC144" s="38"/>
      <c r="CRD144" s="38"/>
      <c r="CRE144" s="38"/>
      <c r="CRF144" s="38"/>
      <c r="CRG144" s="38"/>
      <c r="CRH144" s="38"/>
      <c r="CRI144" s="38"/>
      <c r="CRJ144" s="38"/>
      <c r="CRK144" s="38"/>
      <c r="CRL144" s="38"/>
      <c r="CRM144" s="38"/>
      <c r="CRN144" s="38"/>
      <c r="CRO144" s="37"/>
      <c r="CRP144" s="25"/>
      <c r="CRQ144" s="35"/>
      <c r="CRR144" s="35"/>
      <c r="CRS144" s="35"/>
      <c r="CRT144" s="36"/>
      <c r="CRU144" s="36"/>
      <c r="CRV144" s="36"/>
      <c r="CRW144" s="36"/>
      <c r="CRX144" s="36"/>
      <c r="CRY144" s="36"/>
      <c r="CRZ144" s="37"/>
      <c r="CSA144" s="38"/>
      <c r="CSB144" s="38"/>
      <c r="CSC144" s="204"/>
      <c r="CSD144" s="37"/>
      <c r="CSE144" s="38"/>
      <c r="CSF144" s="37"/>
      <c r="CSG144" s="37"/>
      <c r="CSH144" s="38"/>
      <c r="CSI144" s="38"/>
      <c r="CSJ144" s="38"/>
      <c r="CSK144" s="38"/>
      <c r="CSL144" s="38"/>
      <c r="CSM144" s="38"/>
      <c r="CSN144" s="38"/>
      <c r="CSO144" s="38"/>
      <c r="CSP144" s="38"/>
      <c r="CSQ144" s="38"/>
      <c r="CSR144" s="38"/>
      <c r="CSS144" s="38"/>
      <c r="CST144" s="37"/>
      <c r="CSU144" s="25"/>
      <c r="CSV144" s="35"/>
      <c r="CSW144" s="35"/>
      <c r="CSX144" s="35"/>
      <c r="CSY144" s="36"/>
      <c r="CSZ144" s="36"/>
      <c r="CTA144" s="36"/>
      <c r="CTB144" s="36"/>
      <c r="CTC144" s="36"/>
      <c r="CTD144" s="36"/>
      <c r="CTE144" s="37"/>
      <c r="CTF144" s="38"/>
      <c r="CTG144" s="38"/>
      <c r="CTH144" s="204"/>
      <c r="CTI144" s="37"/>
      <c r="CTJ144" s="38"/>
      <c r="CTK144" s="37"/>
      <c r="CTL144" s="37"/>
      <c r="CTM144" s="38"/>
      <c r="CTN144" s="38"/>
      <c r="CTO144" s="38"/>
      <c r="CTP144" s="38"/>
      <c r="CTQ144" s="38"/>
      <c r="CTR144" s="38"/>
      <c r="CTS144" s="38"/>
      <c r="CTT144" s="38"/>
      <c r="CTU144" s="38"/>
      <c r="CTV144" s="38"/>
      <c r="CTW144" s="38"/>
      <c r="CTX144" s="38"/>
      <c r="CTY144" s="37"/>
      <c r="CTZ144" s="25"/>
      <c r="CUA144" s="35"/>
      <c r="CUB144" s="35"/>
      <c r="CUC144" s="35"/>
      <c r="CUD144" s="36"/>
      <c r="CUE144" s="36"/>
      <c r="CUF144" s="36"/>
      <c r="CUG144" s="36"/>
      <c r="CUH144" s="36"/>
      <c r="CUI144" s="36"/>
      <c r="CUJ144" s="37"/>
      <c r="CUK144" s="38"/>
      <c r="CUL144" s="38"/>
      <c r="CUM144" s="204"/>
      <c r="CUN144" s="37"/>
      <c r="CUO144" s="38"/>
      <c r="CUP144" s="37"/>
      <c r="CUQ144" s="37"/>
      <c r="CUR144" s="38"/>
      <c r="CUS144" s="38"/>
      <c r="CUT144" s="38"/>
      <c r="CUU144" s="38"/>
      <c r="CUV144" s="38"/>
      <c r="CUW144" s="38"/>
      <c r="CUX144" s="38"/>
      <c r="CUY144" s="38"/>
      <c r="CUZ144" s="38"/>
      <c r="CVA144" s="38"/>
      <c r="CVB144" s="38"/>
      <c r="CVC144" s="38"/>
      <c r="CVD144" s="37"/>
      <c r="CVE144" s="25"/>
      <c r="CVF144" s="35"/>
      <c r="CVG144" s="35"/>
      <c r="CVH144" s="35"/>
      <c r="CVI144" s="36"/>
      <c r="CVJ144" s="36"/>
      <c r="CVK144" s="36"/>
      <c r="CVL144" s="36"/>
      <c r="CVM144" s="36"/>
      <c r="CVN144" s="36"/>
      <c r="CVO144" s="37"/>
      <c r="CVP144" s="38"/>
      <c r="CVQ144" s="38"/>
      <c r="CVR144" s="204"/>
      <c r="CVS144" s="37"/>
      <c r="CVT144" s="38"/>
      <c r="CVU144" s="37"/>
      <c r="CVV144" s="37"/>
      <c r="CVW144" s="38"/>
      <c r="CVX144" s="38"/>
      <c r="CVY144" s="38"/>
      <c r="CVZ144" s="38"/>
      <c r="CWA144" s="38"/>
      <c r="CWB144" s="38"/>
      <c r="CWC144" s="38"/>
      <c r="CWD144" s="38"/>
      <c r="CWE144" s="38"/>
      <c r="CWF144" s="38"/>
      <c r="CWG144" s="38"/>
      <c r="CWH144" s="38"/>
      <c r="CWI144" s="37"/>
      <c r="CWJ144" s="25"/>
      <c r="CWK144" s="35"/>
      <c r="CWL144" s="35"/>
      <c r="CWM144" s="35"/>
      <c r="CWN144" s="36"/>
      <c r="CWO144" s="36"/>
      <c r="CWP144" s="36"/>
      <c r="CWQ144" s="36"/>
      <c r="CWR144" s="36"/>
      <c r="CWS144" s="36"/>
      <c r="CWT144" s="37"/>
      <c r="CWU144" s="38"/>
      <c r="CWV144" s="38"/>
      <c r="CWW144" s="204"/>
      <c r="CWX144" s="37"/>
      <c r="CWY144" s="38"/>
      <c r="CWZ144" s="37"/>
      <c r="CXA144" s="37"/>
      <c r="CXB144" s="38"/>
      <c r="CXC144" s="38"/>
      <c r="CXD144" s="38"/>
      <c r="CXE144" s="38"/>
      <c r="CXF144" s="38"/>
      <c r="CXG144" s="38"/>
      <c r="CXH144" s="38"/>
      <c r="CXI144" s="38"/>
      <c r="CXJ144" s="38"/>
      <c r="CXK144" s="38"/>
      <c r="CXL144" s="38"/>
      <c r="CXM144" s="38"/>
      <c r="CXN144" s="37"/>
      <c r="CXO144" s="25"/>
      <c r="CXP144" s="35"/>
      <c r="CXQ144" s="35"/>
      <c r="CXR144" s="35"/>
      <c r="CXS144" s="36"/>
      <c r="CXT144" s="36"/>
      <c r="CXU144" s="36"/>
      <c r="CXV144" s="36"/>
      <c r="CXW144" s="36"/>
      <c r="CXX144" s="36"/>
      <c r="CXY144" s="37"/>
      <c r="CXZ144" s="38"/>
      <c r="CYA144" s="38"/>
      <c r="CYB144" s="204"/>
      <c r="CYC144" s="37"/>
      <c r="CYD144" s="38"/>
      <c r="CYE144" s="37"/>
      <c r="CYF144" s="37"/>
      <c r="CYG144" s="38"/>
      <c r="CYH144" s="38"/>
      <c r="CYI144" s="38"/>
      <c r="CYJ144" s="38"/>
      <c r="CYK144" s="38"/>
      <c r="CYL144" s="38"/>
      <c r="CYM144" s="38"/>
      <c r="CYN144" s="38"/>
      <c r="CYO144" s="38"/>
      <c r="CYP144" s="38"/>
      <c r="CYQ144" s="38"/>
      <c r="CYR144" s="38"/>
      <c r="CYS144" s="37"/>
      <c r="CYT144" s="25"/>
      <c r="CYU144" s="35"/>
      <c r="CYV144" s="35"/>
      <c r="CYW144" s="35"/>
      <c r="CYX144" s="36"/>
      <c r="CYY144" s="36"/>
      <c r="CYZ144" s="36"/>
      <c r="CZA144" s="36"/>
      <c r="CZB144" s="36"/>
      <c r="CZC144" s="36"/>
      <c r="CZD144" s="37"/>
      <c r="CZE144" s="38"/>
      <c r="CZF144" s="38"/>
      <c r="CZG144" s="204"/>
      <c r="CZH144" s="37"/>
      <c r="CZI144" s="38"/>
      <c r="CZJ144" s="37"/>
      <c r="CZK144" s="37"/>
      <c r="CZL144" s="38"/>
      <c r="CZM144" s="38"/>
      <c r="CZN144" s="38"/>
      <c r="CZO144" s="38"/>
      <c r="CZP144" s="38"/>
      <c r="CZQ144" s="38"/>
      <c r="CZR144" s="38"/>
      <c r="CZS144" s="38"/>
      <c r="CZT144" s="38"/>
      <c r="CZU144" s="38"/>
      <c r="CZV144" s="38"/>
      <c r="CZW144" s="38"/>
      <c r="CZX144" s="37"/>
      <c r="CZY144" s="25"/>
      <c r="CZZ144" s="35"/>
      <c r="DAA144" s="35"/>
      <c r="DAB144" s="35"/>
      <c r="DAC144" s="36"/>
      <c r="DAD144" s="36"/>
      <c r="DAE144" s="36"/>
      <c r="DAF144" s="36"/>
      <c r="DAG144" s="36"/>
      <c r="DAH144" s="36"/>
      <c r="DAI144" s="37"/>
      <c r="DAJ144" s="38"/>
      <c r="DAK144" s="38"/>
      <c r="DAL144" s="204"/>
      <c r="DAM144" s="37"/>
      <c r="DAN144" s="38"/>
      <c r="DAO144" s="37"/>
      <c r="DAP144" s="37"/>
      <c r="DAQ144" s="38"/>
      <c r="DAR144" s="38"/>
      <c r="DAS144" s="38"/>
      <c r="DAT144" s="38"/>
      <c r="DAU144" s="38"/>
      <c r="DAV144" s="38"/>
      <c r="DAW144" s="38"/>
      <c r="DAX144" s="38"/>
      <c r="DAY144" s="38"/>
      <c r="DAZ144" s="38"/>
      <c r="DBA144" s="38"/>
      <c r="DBB144" s="38"/>
      <c r="DBC144" s="37"/>
      <c r="DBD144" s="25"/>
      <c r="DBE144" s="35"/>
      <c r="DBF144" s="35"/>
      <c r="DBG144" s="35"/>
      <c r="DBH144" s="36"/>
      <c r="DBI144" s="36"/>
      <c r="DBJ144" s="36"/>
      <c r="DBK144" s="36"/>
      <c r="DBL144" s="36"/>
      <c r="DBM144" s="36"/>
      <c r="DBN144" s="37"/>
      <c r="DBO144" s="38"/>
      <c r="DBP144" s="38"/>
      <c r="DBQ144" s="204"/>
      <c r="DBR144" s="37"/>
      <c r="DBS144" s="38"/>
      <c r="DBT144" s="37"/>
      <c r="DBU144" s="37"/>
      <c r="DBV144" s="38"/>
      <c r="DBW144" s="38"/>
      <c r="DBX144" s="38"/>
      <c r="DBY144" s="38"/>
      <c r="DBZ144" s="38"/>
      <c r="DCA144" s="38"/>
      <c r="DCB144" s="38"/>
      <c r="DCC144" s="38"/>
      <c r="DCD144" s="38"/>
      <c r="DCE144" s="38"/>
      <c r="DCF144" s="38"/>
      <c r="DCG144" s="38"/>
      <c r="DCH144" s="37"/>
      <c r="DCI144" s="25"/>
      <c r="DCJ144" s="35"/>
      <c r="DCK144" s="35"/>
      <c r="DCL144" s="35"/>
      <c r="DCM144" s="36"/>
      <c r="DCN144" s="36"/>
      <c r="DCO144" s="36"/>
      <c r="DCP144" s="36"/>
      <c r="DCQ144" s="36"/>
      <c r="DCR144" s="36"/>
      <c r="DCS144" s="37"/>
      <c r="DCT144" s="38"/>
      <c r="DCU144" s="38"/>
      <c r="DCV144" s="204"/>
      <c r="DCW144" s="37"/>
      <c r="DCX144" s="38"/>
      <c r="DCY144" s="37"/>
      <c r="DCZ144" s="37"/>
      <c r="DDA144" s="38"/>
      <c r="DDB144" s="38"/>
      <c r="DDC144" s="38"/>
      <c r="DDD144" s="38"/>
      <c r="DDE144" s="38"/>
      <c r="DDF144" s="38"/>
      <c r="DDG144" s="38"/>
      <c r="DDH144" s="38"/>
      <c r="DDI144" s="38"/>
      <c r="DDJ144" s="38"/>
      <c r="DDK144" s="38"/>
      <c r="DDL144" s="38"/>
      <c r="DDM144" s="37"/>
      <c r="DDN144" s="25"/>
      <c r="DDO144" s="35"/>
      <c r="DDP144" s="35"/>
      <c r="DDQ144" s="35"/>
      <c r="DDR144" s="36"/>
      <c r="DDS144" s="36"/>
      <c r="DDT144" s="36"/>
      <c r="DDU144" s="36"/>
      <c r="DDV144" s="36"/>
      <c r="DDW144" s="36"/>
      <c r="DDX144" s="37"/>
      <c r="DDY144" s="38"/>
      <c r="DDZ144" s="38"/>
      <c r="DEA144" s="204"/>
      <c r="DEB144" s="37"/>
      <c r="DEC144" s="38"/>
      <c r="DED144" s="37"/>
      <c r="DEE144" s="37"/>
      <c r="DEF144" s="38"/>
      <c r="DEG144" s="38"/>
      <c r="DEH144" s="38"/>
      <c r="DEI144" s="38"/>
      <c r="DEJ144" s="38"/>
      <c r="DEK144" s="38"/>
      <c r="DEL144" s="38"/>
      <c r="DEM144" s="38"/>
      <c r="DEN144" s="38"/>
      <c r="DEO144" s="38"/>
      <c r="DEP144" s="38"/>
      <c r="DEQ144" s="38"/>
      <c r="DER144" s="37"/>
      <c r="DES144" s="25"/>
      <c r="DET144" s="35"/>
      <c r="DEU144" s="35"/>
      <c r="DEV144" s="35"/>
      <c r="DEW144" s="36"/>
      <c r="DEX144" s="36"/>
      <c r="DEY144" s="36"/>
      <c r="DEZ144" s="36"/>
      <c r="DFA144" s="36"/>
      <c r="DFB144" s="36"/>
      <c r="DFC144" s="37"/>
      <c r="DFD144" s="38"/>
      <c r="DFE144" s="38"/>
      <c r="DFF144" s="204"/>
      <c r="DFG144" s="37"/>
      <c r="DFH144" s="38"/>
      <c r="DFI144" s="37"/>
      <c r="DFJ144" s="37"/>
      <c r="DFK144" s="38"/>
      <c r="DFL144" s="38"/>
      <c r="DFM144" s="38"/>
      <c r="DFN144" s="38"/>
      <c r="DFO144" s="38"/>
      <c r="DFP144" s="38"/>
      <c r="DFQ144" s="38"/>
      <c r="DFR144" s="38"/>
      <c r="DFS144" s="38"/>
      <c r="DFT144" s="38"/>
      <c r="DFU144" s="38"/>
      <c r="DFV144" s="38"/>
      <c r="DFW144" s="37"/>
      <c r="DFX144" s="25"/>
      <c r="DFY144" s="35"/>
      <c r="DFZ144" s="35"/>
      <c r="DGA144" s="35"/>
      <c r="DGB144" s="36"/>
      <c r="DGC144" s="36"/>
      <c r="DGD144" s="36"/>
      <c r="DGE144" s="36"/>
      <c r="DGF144" s="36"/>
      <c r="DGG144" s="36"/>
      <c r="DGH144" s="37"/>
      <c r="DGI144" s="38"/>
      <c r="DGJ144" s="38"/>
      <c r="DGK144" s="204"/>
      <c r="DGL144" s="37"/>
      <c r="DGM144" s="38"/>
      <c r="DGN144" s="37"/>
      <c r="DGO144" s="37"/>
      <c r="DGP144" s="38"/>
      <c r="DGQ144" s="38"/>
      <c r="DGR144" s="38"/>
      <c r="DGS144" s="38"/>
      <c r="DGT144" s="38"/>
      <c r="DGU144" s="38"/>
      <c r="DGV144" s="38"/>
      <c r="DGW144" s="38"/>
      <c r="DGX144" s="38"/>
      <c r="DGY144" s="38"/>
      <c r="DGZ144" s="38"/>
      <c r="DHA144" s="38"/>
      <c r="DHB144" s="37"/>
      <c r="DHC144" s="25"/>
      <c r="DHD144" s="35"/>
      <c r="DHE144" s="35"/>
      <c r="DHF144" s="35"/>
      <c r="DHG144" s="36"/>
      <c r="DHH144" s="36"/>
      <c r="DHI144" s="36"/>
      <c r="DHJ144" s="36"/>
      <c r="DHK144" s="36"/>
      <c r="DHL144" s="36"/>
      <c r="DHM144" s="37"/>
      <c r="DHN144" s="38"/>
      <c r="DHO144" s="38"/>
      <c r="DHP144" s="204"/>
      <c r="DHQ144" s="37"/>
      <c r="DHR144" s="38"/>
      <c r="DHS144" s="37"/>
      <c r="DHT144" s="37"/>
      <c r="DHU144" s="38"/>
      <c r="DHV144" s="38"/>
      <c r="DHW144" s="38"/>
      <c r="DHX144" s="38"/>
      <c r="DHY144" s="38"/>
      <c r="DHZ144" s="38"/>
      <c r="DIA144" s="38"/>
      <c r="DIB144" s="38"/>
      <c r="DIC144" s="38"/>
      <c r="DID144" s="38"/>
      <c r="DIE144" s="38"/>
      <c r="DIF144" s="38"/>
      <c r="DIG144" s="37"/>
      <c r="DIH144" s="25"/>
      <c r="DII144" s="35"/>
      <c r="DIJ144" s="35"/>
      <c r="DIK144" s="35"/>
      <c r="DIL144" s="36"/>
      <c r="DIM144" s="36"/>
      <c r="DIN144" s="36"/>
      <c r="DIO144" s="36"/>
      <c r="DIP144" s="36"/>
      <c r="DIQ144" s="36"/>
      <c r="DIR144" s="37"/>
      <c r="DIS144" s="38"/>
      <c r="DIT144" s="38"/>
      <c r="DIU144" s="204"/>
      <c r="DIV144" s="37"/>
      <c r="DIW144" s="38"/>
      <c r="DIX144" s="37"/>
      <c r="DIY144" s="37"/>
      <c r="DIZ144" s="38"/>
      <c r="DJA144" s="38"/>
      <c r="DJB144" s="38"/>
      <c r="DJC144" s="38"/>
      <c r="DJD144" s="38"/>
      <c r="DJE144" s="38"/>
      <c r="DJF144" s="38"/>
      <c r="DJG144" s="38"/>
      <c r="DJH144" s="38"/>
      <c r="DJI144" s="38"/>
      <c r="DJJ144" s="38"/>
      <c r="DJK144" s="38"/>
      <c r="DJL144" s="37"/>
      <c r="DJM144" s="25"/>
      <c r="DJN144" s="35"/>
      <c r="DJO144" s="35"/>
      <c r="DJP144" s="35"/>
      <c r="DJQ144" s="36"/>
      <c r="DJR144" s="36"/>
      <c r="DJS144" s="36"/>
      <c r="DJT144" s="36"/>
      <c r="DJU144" s="36"/>
      <c r="DJV144" s="36"/>
      <c r="DJW144" s="37"/>
      <c r="DJX144" s="38"/>
      <c r="DJY144" s="38"/>
      <c r="DJZ144" s="204"/>
      <c r="DKA144" s="37"/>
      <c r="DKB144" s="38"/>
      <c r="DKC144" s="37"/>
      <c r="DKD144" s="37"/>
      <c r="DKE144" s="38"/>
      <c r="DKF144" s="38"/>
      <c r="DKG144" s="38"/>
      <c r="DKH144" s="38"/>
      <c r="DKI144" s="38"/>
      <c r="DKJ144" s="38"/>
      <c r="DKK144" s="38"/>
      <c r="DKL144" s="38"/>
      <c r="DKM144" s="38"/>
      <c r="DKN144" s="38"/>
      <c r="DKO144" s="38"/>
      <c r="DKP144" s="38"/>
      <c r="DKQ144" s="37"/>
      <c r="DKR144" s="25"/>
      <c r="DKS144" s="35"/>
      <c r="DKT144" s="35"/>
      <c r="DKU144" s="35"/>
      <c r="DKV144" s="36"/>
      <c r="DKW144" s="36"/>
      <c r="DKX144" s="36"/>
      <c r="DKY144" s="36"/>
      <c r="DKZ144" s="36"/>
      <c r="DLA144" s="36"/>
      <c r="DLB144" s="37"/>
      <c r="DLC144" s="38"/>
      <c r="DLD144" s="38"/>
      <c r="DLE144" s="204"/>
      <c r="DLF144" s="37"/>
      <c r="DLG144" s="38"/>
      <c r="DLH144" s="37"/>
      <c r="DLI144" s="37"/>
      <c r="DLJ144" s="38"/>
      <c r="DLK144" s="38"/>
      <c r="DLL144" s="38"/>
      <c r="DLM144" s="38"/>
      <c r="DLN144" s="38"/>
      <c r="DLO144" s="38"/>
      <c r="DLP144" s="38"/>
      <c r="DLQ144" s="38"/>
      <c r="DLR144" s="38"/>
      <c r="DLS144" s="38"/>
      <c r="DLT144" s="38"/>
      <c r="DLU144" s="38"/>
      <c r="DLV144" s="37"/>
      <c r="DLW144" s="25"/>
      <c r="DLX144" s="35"/>
      <c r="DLY144" s="35"/>
      <c r="DLZ144" s="35"/>
      <c r="DMA144" s="36"/>
      <c r="DMB144" s="36"/>
      <c r="DMC144" s="36"/>
      <c r="DMD144" s="36"/>
      <c r="DME144" s="36"/>
      <c r="DMF144" s="36"/>
      <c r="DMG144" s="37"/>
      <c r="DMH144" s="38"/>
      <c r="DMI144" s="38"/>
      <c r="DMJ144" s="204"/>
      <c r="DMK144" s="37"/>
      <c r="DML144" s="38"/>
      <c r="DMM144" s="37"/>
      <c r="DMN144" s="37"/>
      <c r="DMO144" s="38"/>
      <c r="DMP144" s="38"/>
      <c r="DMQ144" s="38"/>
      <c r="DMR144" s="38"/>
      <c r="DMS144" s="38"/>
      <c r="DMT144" s="38"/>
      <c r="DMU144" s="38"/>
      <c r="DMV144" s="38"/>
      <c r="DMW144" s="38"/>
      <c r="DMX144" s="38"/>
      <c r="DMY144" s="38"/>
      <c r="DMZ144" s="38"/>
      <c r="DNA144" s="37"/>
      <c r="DNB144" s="25"/>
      <c r="DNC144" s="35"/>
      <c r="DND144" s="35"/>
      <c r="DNE144" s="35"/>
      <c r="DNF144" s="36"/>
      <c r="DNG144" s="36"/>
      <c r="DNH144" s="36"/>
      <c r="DNI144" s="36"/>
      <c r="DNJ144" s="36"/>
      <c r="DNK144" s="36"/>
      <c r="DNL144" s="37"/>
      <c r="DNM144" s="38"/>
      <c r="DNN144" s="38"/>
      <c r="DNO144" s="204"/>
      <c r="DNP144" s="37"/>
      <c r="DNQ144" s="38"/>
      <c r="DNR144" s="37"/>
      <c r="DNS144" s="37"/>
      <c r="DNT144" s="38"/>
      <c r="DNU144" s="38"/>
      <c r="DNV144" s="38"/>
      <c r="DNW144" s="38"/>
      <c r="DNX144" s="38"/>
      <c r="DNY144" s="38"/>
      <c r="DNZ144" s="38"/>
      <c r="DOA144" s="38"/>
      <c r="DOB144" s="38"/>
      <c r="DOC144" s="38"/>
      <c r="DOD144" s="38"/>
      <c r="DOE144" s="38"/>
      <c r="DOF144" s="37"/>
      <c r="DOG144" s="25"/>
      <c r="DOH144" s="35"/>
      <c r="DOI144" s="35"/>
      <c r="DOJ144" s="35"/>
      <c r="DOK144" s="36"/>
      <c r="DOL144" s="36"/>
      <c r="DOM144" s="36"/>
      <c r="DON144" s="36"/>
      <c r="DOO144" s="36"/>
      <c r="DOP144" s="36"/>
      <c r="DOQ144" s="37"/>
      <c r="DOR144" s="38"/>
      <c r="DOS144" s="38"/>
      <c r="DOT144" s="204"/>
      <c r="DOU144" s="37"/>
      <c r="DOV144" s="38"/>
      <c r="DOW144" s="37"/>
      <c r="DOX144" s="37"/>
      <c r="DOY144" s="38"/>
      <c r="DOZ144" s="38"/>
      <c r="DPA144" s="38"/>
      <c r="DPB144" s="38"/>
      <c r="DPC144" s="38"/>
      <c r="DPD144" s="38"/>
      <c r="DPE144" s="38"/>
      <c r="DPF144" s="38"/>
      <c r="DPG144" s="38"/>
      <c r="DPH144" s="38"/>
      <c r="DPI144" s="38"/>
      <c r="DPJ144" s="38"/>
      <c r="DPK144" s="37"/>
      <c r="DPL144" s="25"/>
      <c r="DPM144" s="35"/>
      <c r="DPN144" s="35"/>
      <c r="DPO144" s="35"/>
      <c r="DPP144" s="36"/>
      <c r="DPQ144" s="36"/>
      <c r="DPR144" s="36"/>
      <c r="DPS144" s="36"/>
      <c r="DPT144" s="36"/>
      <c r="DPU144" s="36"/>
      <c r="DPV144" s="37"/>
      <c r="DPW144" s="38"/>
      <c r="DPX144" s="38"/>
      <c r="DPY144" s="204"/>
      <c r="DPZ144" s="37"/>
      <c r="DQA144" s="38"/>
      <c r="DQB144" s="37"/>
      <c r="DQC144" s="37"/>
      <c r="DQD144" s="38"/>
      <c r="DQE144" s="38"/>
      <c r="DQF144" s="38"/>
      <c r="DQG144" s="38"/>
      <c r="DQH144" s="38"/>
      <c r="DQI144" s="38"/>
      <c r="DQJ144" s="38"/>
      <c r="DQK144" s="38"/>
      <c r="DQL144" s="38"/>
      <c r="DQM144" s="38"/>
      <c r="DQN144" s="38"/>
      <c r="DQO144" s="38"/>
      <c r="DQP144" s="37"/>
      <c r="DQQ144" s="25"/>
      <c r="DQR144" s="35"/>
      <c r="DQS144" s="35"/>
      <c r="DQT144" s="35"/>
      <c r="DQU144" s="36"/>
      <c r="DQV144" s="36"/>
      <c r="DQW144" s="36"/>
      <c r="DQX144" s="36"/>
      <c r="DQY144" s="36"/>
      <c r="DQZ144" s="36"/>
      <c r="DRA144" s="37"/>
      <c r="DRB144" s="38"/>
      <c r="DRC144" s="38"/>
      <c r="DRD144" s="204"/>
      <c r="DRE144" s="37"/>
      <c r="DRF144" s="38"/>
      <c r="DRG144" s="37"/>
      <c r="DRH144" s="37"/>
      <c r="DRI144" s="38"/>
      <c r="DRJ144" s="38"/>
      <c r="DRK144" s="38"/>
      <c r="DRL144" s="38"/>
      <c r="DRM144" s="38"/>
      <c r="DRN144" s="38"/>
      <c r="DRO144" s="38"/>
      <c r="DRP144" s="38"/>
      <c r="DRQ144" s="38"/>
      <c r="DRR144" s="38"/>
      <c r="DRS144" s="38"/>
      <c r="DRT144" s="38"/>
      <c r="DRU144" s="37"/>
      <c r="DRV144" s="25"/>
      <c r="DRW144" s="35"/>
      <c r="DRX144" s="35"/>
      <c r="DRY144" s="35"/>
      <c r="DRZ144" s="36"/>
      <c r="DSA144" s="36"/>
      <c r="DSB144" s="36"/>
      <c r="DSC144" s="36"/>
      <c r="DSD144" s="36"/>
      <c r="DSE144" s="36"/>
      <c r="DSF144" s="37"/>
      <c r="DSG144" s="38"/>
      <c r="DSH144" s="38"/>
      <c r="DSI144" s="204"/>
      <c r="DSJ144" s="37"/>
      <c r="DSK144" s="38"/>
      <c r="DSL144" s="37"/>
      <c r="DSM144" s="37"/>
      <c r="DSN144" s="38"/>
      <c r="DSO144" s="38"/>
      <c r="DSP144" s="38"/>
      <c r="DSQ144" s="38"/>
      <c r="DSR144" s="38"/>
      <c r="DSS144" s="38"/>
      <c r="DST144" s="38"/>
      <c r="DSU144" s="38"/>
      <c r="DSV144" s="38"/>
      <c r="DSW144" s="38"/>
      <c r="DSX144" s="38"/>
      <c r="DSY144" s="38"/>
      <c r="DSZ144" s="37"/>
      <c r="DTA144" s="25"/>
      <c r="DTB144" s="35"/>
      <c r="DTC144" s="35"/>
      <c r="DTD144" s="35"/>
      <c r="DTE144" s="36"/>
      <c r="DTF144" s="36"/>
      <c r="DTG144" s="36"/>
      <c r="DTH144" s="36"/>
      <c r="DTI144" s="36"/>
      <c r="DTJ144" s="36"/>
      <c r="DTK144" s="37"/>
      <c r="DTL144" s="38"/>
      <c r="DTM144" s="38"/>
      <c r="DTN144" s="204"/>
      <c r="DTO144" s="37"/>
      <c r="DTP144" s="38"/>
      <c r="DTQ144" s="37"/>
      <c r="DTR144" s="37"/>
      <c r="DTS144" s="38"/>
      <c r="DTT144" s="38"/>
      <c r="DTU144" s="38"/>
      <c r="DTV144" s="38"/>
      <c r="DTW144" s="38"/>
      <c r="DTX144" s="38"/>
      <c r="DTY144" s="38"/>
      <c r="DTZ144" s="38"/>
      <c r="DUA144" s="38"/>
      <c r="DUB144" s="38"/>
      <c r="DUC144" s="38"/>
      <c r="DUD144" s="38"/>
      <c r="DUE144" s="37"/>
      <c r="DUF144" s="25"/>
      <c r="DUG144" s="35"/>
      <c r="DUH144" s="35"/>
      <c r="DUI144" s="35"/>
      <c r="DUJ144" s="36"/>
      <c r="DUK144" s="36"/>
      <c r="DUL144" s="36"/>
      <c r="DUM144" s="36"/>
      <c r="DUN144" s="36"/>
      <c r="DUO144" s="36"/>
      <c r="DUP144" s="37"/>
      <c r="DUQ144" s="38"/>
      <c r="DUR144" s="38"/>
      <c r="DUS144" s="204"/>
      <c r="DUT144" s="37"/>
      <c r="DUU144" s="38"/>
      <c r="DUV144" s="37"/>
      <c r="DUW144" s="37"/>
      <c r="DUX144" s="38"/>
      <c r="DUY144" s="38"/>
      <c r="DUZ144" s="38"/>
      <c r="DVA144" s="38"/>
      <c r="DVB144" s="38"/>
      <c r="DVC144" s="38"/>
      <c r="DVD144" s="38"/>
      <c r="DVE144" s="38"/>
      <c r="DVF144" s="38"/>
      <c r="DVG144" s="38"/>
      <c r="DVH144" s="38"/>
      <c r="DVI144" s="38"/>
      <c r="DVJ144" s="37"/>
      <c r="DVK144" s="25"/>
      <c r="DVL144" s="35"/>
      <c r="DVM144" s="35"/>
      <c r="DVN144" s="35"/>
      <c r="DVO144" s="36"/>
      <c r="DVP144" s="36"/>
      <c r="DVQ144" s="36"/>
      <c r="DVR144" s="36"/>
      <c r="DVS144" s="36"/>
      <c r="DVT144" s="36"/>
      <c r="DVU144" s="37"/>
      <c r="DVV144" s="38"/>
      <c r="DVW144" s="38"/>
      <c r="DVX144" s="204"/>
      <c r="DVY144" s="37"/>
      <c r="DVZ144" s="38"/>
      <c r="DWA144" s="37"/>
      <c r="DWB144" s="37"/>
      <c r="DWC144" s="38"/>
      <c r="DWD144" s="38"/>
      <c r="DWE144" s="38"/>
      <c r="DWF144" s="38"/>
      <c r="DWG144" s="38"/>
      <c r="DWH144" s="38"/>
      <c r="DWI144" s="38"/>
      <c r="DWJ144" s="38"/>
      <c r="DWK144" s="38"/>
      <c r="DWL144" s="38"/>
      <c r="DWM144" s="38"/>
      <c r="DWN144" s="38"/>
      <c r="DWO144" s="37"/>
      <c r="DWP144" s="25"/>
      <c r="DWQ144" s="35"/>
      <c r="DWR144" s="35"/>
      <c r="DWS144" s="35"/>
      <c r="DWT144" s="36"/>
      <c r="DWU144" s="36"/>
      <c r="DWV144" s="36"/>
      <c r="DWW144" s="36"/>
      <c r="DWX144" s="36"/>
      <c r="DWY144" s="36"/>
      <c r="DWZ144" s="37"/>
      <c r="DXA144" s="38"/>
      <c r="DXB144" s="38"/>
      <c r="DXC144" s="204"/>
      <c r="DXD144" s="37"/>
      <c r="DXE144" s="38"/>
      <c r="DXF144" s="37"/>
      <c r="DXG144" s="37"/>
      <c r="DXH144" s="38"/>
      <c r="DXI144" s="38"/>
      <c r="DXJ144" s="38"/>
      <c r="DXK144" s="38"/>
      <c r="DXL144" s="38"/>
      <c r="DXM144" s="38"/>
      <c r="DXN144" s="38"/>
      <c r="DXO144" s="38"/>
      <c r="DXP144" s="38"/>
      <c r="DXQ144" s="38"/>
      <c r="DXR144" s="38"/>
      <c r="DXS144" s="38"/>
      <c r="DXT144" s="37"/>
      <c r="DXU144" s="25"/>
      <c r="DXV144" s="35"/>
      <c r="DXW144" s="35"/>
      <c r="DXX144" s="35"/>
      <c r="DXY144" s="36"/>
      <c r="DXZ144" s="36"/>
      <c r="DYA144" s="36"/>
      <c r="DYB144" s="36"/>
      <c r="DYC144" s="36"/>
      <c r="DYD144" s="36"/>
      <c r="DYE144" s="37"/>
      <c r="DYF144" s="38"/>
      <c r="DYG144" s="38"/>
      <c r="DYH144" s="204"/>
      <c r="DYI144" s="37"/>
      <c r="DYJ144" s="38"/>
      <c r="DYK144" s="37"/>
      <c r="DYL144" s="37"/>
      <c r="DYM144" s="38"/>
      <c r="DYN144" s="38"/>
      <c r="DYO144" s="38"/>
      <c r="DYP144" s="38"/>
      <c r="DYQ144" s="38"/>
      <c r="DYR144" s="38"/>
      <c r="DYS144" s="38"/>
      <c r="DYT144" s="38"/>
      <c r="DYU144" s="38"/>
      <c r="DYV144" s="38"/>
      <c r="DYW144" s="38"/>
      <c r="DYX144" s="38"/>
      <c r="DYY144" s="37"/>
      <c r="DYZ144" s="25"/>
      <c r="DZA144" s="35"/>
      <c r="DZB144" s="35"/>
      <c r="DZC144" s="35"/>
      <c r="DZD144" s="36"/>
      <c r="DZE144" s="36"/>
      <c r="DZF144" s="36"/>
      <c r="DZG144" s="36"/>
      <c r="DZH144" s="36"/>
      <c r="DZI144" s="36"/>
      <c r="DZJ144" s="37"/>
      <c r="DZK144" s="38"/>
      <c r="DZL144" s="38"/>
      <c r="DZM144" s="204"/>
      <c r="DZN144" s="37"/>
      <c r="DZO144" s="38"/>
      <c r="DZP144" s="37"/>
      <c r="DZQ144" s="37"/>
      <c r="DZR144" s="38"/>
      <c r="DZS144" s="38"/>
      <c r="DZT144" s="38"/>
      <c r="DZU144" s="38"/>
      <c r="DZV144" s="38"/>
      <c r="DZW144" s="38"/>
      <c r="DZX144" s="38"/>
      <c r="DZY144" s="38"/>
      <c r="DZZ144" s="38"/>
      <c r="EAA144" s="38"/>
      <c r="EAB144" s="38"/>
      <c r="EAC144" s="38"/>
      <c r="EAD144" s="37"/>
      <c r="EAE144" s="25"/>
      <c r="EAF144" s="35"/>
      <c r="EAG144" s="35"/>
      <c r="EAH144" s="35"/>
      <c r="EAI144" s="36"/>
      <c r="EAJ144" s="36"/>
      <c r="EAK144" s="36"/>
      <c r="EAL144" s="36"/>
      <c r="EAM144" s="36"/>
      <c r="EAN144" s="36"/>
      <c r="EAO144" s="37"/>
      <c r="EAP144" s="38"/>
      <c r="EAQ144" s="38"/>
      <c r="EAR144" s="204"/>
      <c r="EAS144" s="37"/>
      <c r="EAT144" s="38"/>
      <c r="EAU144" s="37"/>
      <c r="EAV144" s="37"/>
      <c r="EAW144" s="38"/>
      <c r="EAX144" s="38"/>
      <c r="EAY144" s="38"/>
      <c r="EAZ144" s="38"/>
      <c r="EBA144" s="38"/>
      <c r="EBB144" s="38"/>
      <c r="EBC144" s="38"/>
      <c r="EBD144" s="38"/>
      <c r="EBE144" s="38"/>
      <c r="EBF144" s="38"/>
      <c r="EBG144" s="38"/>
      <c r="EBH144" s="38"/>
      <c r="EBI144" s="37"/>
      <c r="EBJ144" s="25"/>
      <c r="EBK144" s="35"/>
      <c r="EBL144" s="35"/>
      <c r="EBM144" s="35"/>
      <c r="EBN144" s="36"/>
      <c r="EBO144" s="36"/>
      <c r="EBP144" s="36"/>
      <c r="EBQ144" s="36"/>
      <c r="EBR144" s="36"/>
      <c r="EBS144" s="36"/>
      <c r="EBT144" s="37"/>
      <c r="EBU144" s="38"/>
      <c r="EBV144" s="38"/>
      <c r="EBW144" s="204"/>
      <c r="EBX144" s="37"/>
      <c r="EBY144" s="38"/>
      <c r="EBZ144" s="37"/>
      <c r="ECA144" s="37"/>
      <c r="ECB144" s="38"/>
      <c r="ECC144" s="38"/>
      <c r="ECD144" s="38"/>
      <c r="ECE144" s="38"/>
      <c r="ECF144" s="38"/>
      <c r="ECG144" s="38"/>
      <c r="ECH144" s="38"/>
      <c r="ECI144" s="38"/>
      <c r="ECJ144" s="38"/>
      <c r="ECK144" s="38"/>
      <c r="ECL144" s="38"/>
      <c r="ECM144" s="38"/>
      <c r="ECN144" s="37"/>
      <c r="ECO144" s="25"/>
      <c r="ECP144" s="35"/>
      <c r="ECQ144" s="35"/>
      <c r="ECR144" s="35"/>
      <c r="ECS144" s="36"/>
      <c r="ECT144" s="36"/>
      <c r="ECU144" s="36"/>
      <c r="ECV144" s="36"/>
      <c r="ECW144" s="36"/>
      <c r="ECX144" s="36"/>
      <c r="ECY144" s="37"/>
      <c r="ECZ144" s="38"/>
      <c r="EDA144" s="38"/>
      <c r="EDB144" s="204"/>
      <c r="EDC144" s="37"/>
      <c r="EDD144" s="38"/>
      <c r="EDE144" s="37"/>
      <c r="EDF144" s="37"/>
      <c r="EDG144" s="38"/>
      <c r="EDH144" s="38"/>
      <c r="EDI144" s="38"/>
      <c r="EDJ144" s="38"/>
      <c r="EDK144" s="38"/>
      <c r="EDL144" s="38"/>
      <c r="EDM144" s="38"/>
      <c r="EDN144" s="38"/>
      <c r="EDO144" s="38"/>
      <c r="EDP144" s="38"/>
      <c r="EDQ144" s="38"/>
      <c r="EDR144" s="38"/>
      <c r="EDS144" s="37"/>
      <c r="EDT144" s="25"/>
      <c r="EDU144" s="35"/>
      <c r="EDV144" s="35"/>
      <c r="EDW144" s="35"/>
      <c r="EDX144" s="36"/>
      <c r="EDY144" s="36"/>
      <c r="EDZ144" s="36"/>
      <c r="EEA144" s="36"/>
      <c r="EEB144" s="36"/>
      <c r="EEC144" s="36"/>
      <c r="EED144" s="37"/>
      <c r="EEE144" s="38"/>
      <c r="EEF144" s="38"/>
      <c r="EEG144" s="204"/>
      <c r="EEH144" s="37"/>
      <c r="EEI144" s="38"/>
      <c r="EEJ144" s="37"/>
      <c r="EEK144" s="37"/>
      <c r="EEL144" s="38"/>
      <c r="EEM144" s="38"/>
      <c r="EEN144" s="38"/>
      <c r="EEO144" s="38"/>
      <c r="EEP144" s="38"/>
      <c r="EEQ144" s="38"/>
      <c r="EER144" s="38"/>
      <c r="EES144" s="38"/>
      <c r="EET144" s="38"/>
      <c r="EEU144" s="38"/>
      <c r="EEV144" s="38"/>
      <c r="EEW144" s="38"/>
      <c r="EEX144" s="37"/>
      <c r="EEY144" s="25"/>
      <c r="EEZ144" s="35"/>
      <c r="EFA144" s="35"/>
      <c r="EFB144" s="35"/>
      <c r="EFC144" s="36"/>
      <c r="EFD144" s="36"/>
      <c r="EFE144" s="36"/>
      <c r="EFF144" s="36"/>
      <c r="EFG144" s="36"/>
      <c r="EFH144" s="36"/>
      <c r="EFI144" s="37"/>
      <c r="EFJ144" s="38"/>
      <c r="EFK144" s="38"/>
      <c r="EFL144" s="204"/>
      <c r="EFM144" s="37"/>
      <c r="EFN144" s="38"/>
      <c r="EFO144" s="37"/>
      <c r="EFP144" s="37"/>
      <c r="EFQ144" s="38"/>
      <c r="EFR144" s="38"/>
      <c r="EFS144" s="38"/>
      <c r="EFT144" s="38"/>
      <c r="EFU144" s="38"/>
      <c r="EFV144" s="38"/>
      <c r="EFW144" s="38"/>
      <c r="EFX144" s="38"/>
      <c r="EFY144" s="38"/>
      <c r="EFZ144" s="38"/>
      <c r="EGA144" s="38"/>
      <c r="EGB144" s="38"/>
      <c r="EGC144" s="37"/>
      <c r="EGD144" s="25"/>
      <c r="EGE144" s="35"/>
      <c r="EGF144" s="35"/>
      <c r="EGG144" s="35"/>
      <c r="EGH144" s="36"/>
      <c r="EGI144" s="36"/>
      <c r="EGJ144" s="36"/>
      <c r="EGK144" s="36"/>
      <c r="EGL144" s="36"/>
      <c r="EGM144" s="36"/>
      <c r="EGN144" s="37"/>
      <c r="EGO144" s="38"/>
      <c r="EGP144" s="38"/>
      <c r="EGQ144" s="204"/>
      <c r="EGR144" s="37"/>
      <c r="EGS144" s="38"/>
      <c r="EGT144" s="37"/>
      <c r="EGU144" s="37"/>
      <c r="EGV144" s="38"/>
      <c r="EGW144" s="38"/>
      <c r="EGX144" s="38"/>
      <c r="EGY144" s="38"/>
      <c r="EGZ144" s="38"/>
      <c r="EHA144" s="38"/>
      <c r="EHB144" s="38"/>
      <c r="EHC144" s="38"/>
      <c r="EHD144" s="38"/>
      <c r="EHE144" s="38"/>
      <c r="EHF144" s="38"/>
      <c r="EHG144" s="38"/>
      <c r="EHH144" s="37"/>
      <c r="EHI144" s="25"/>
      <c r="EHJ144" s="35"/>
      <c r="EHK144" s="35"/>
      <c r="EHL144" s="35"/>
      <c r="EHM144" s="36"/>
      <c r="EHN144" s="36"/>
      <c r="EHO144" s="36"/>
      <c r="EHP144" s="36"/>
      <c r="EHQ144" s="36"/>
      <c r="EHR144" s="36"/>
      <c r="EHS144" s="37"/>
      <c r="EHT144" s="38"/>
      <c r="EHU144" s="38"/>
      <c r="EHV144" s="204"/>
      <c r="EHW144" s="37"/>
      <c r="EHX144" s="38"/>
      <c r="EHY144" s="37"/>
      <c r="EHZ144" s="37"/>
      <c r="EIA144" s="38"/>
      <c r="EIB144" s="38"/>
      <c r="EIC144" s="38"/>
      <c r="EID144" s="38"/>
      <c r="EIE144" s="38"/>
      <c r="EIF144" s="38"/>
      <c r="EIG144" s="38"/>
      <c r="EIH144" s="38"/>
      <c r="EII144" s="38"/>
      <c r="EIJ144" s="38"/>
      <c r="EIK144" s="38"/>
      <c r="EIL144" s="38"/>
      <c r="EIM144" s="37"/>
      <c r="EIN144" s="25"/>
      <c r="EIO144" s="35"/>
      <c r="EIP144" s="35"/>
      <c r="EIQ144" s="35"/>
      <c r="EIR144" s="36"/>
      <c r="EIS144" s="36"/>
      <c r="EIT144" s="36"/>
      <c r="EIU144" s="36"/>
      <c r="EIV144" s="36"/>
      <c r="EIW144" s="36"/>
      <c r="EIX144" s="37"/>
      <c r="EIY144" s="38"/>
      <c r="EIZ144" s="38"/>
      <c r="EJA144" s="204"/>
      <c r="EJB144" s="37"/>
      <c r="EJC144" s="38"/>
      <c r="EJD144" s="37"/>
      <c r="EJE144" s="37"/>
      <c r="EJF144" s="38"/>
      <c r="EJG144" s="38"/>
      <c r="EJH144" s="38"/>
      <c r="EJI144" s="38"/>
      <c r="EJJ144" s="38"/>
      <c r="EJK144" s="38"/>
      <c r="EJL144" s="38"/>
      <c r="EJM144" s="38"/>
      <c r="EJN144" s="38"/>
      <c r="EJO144" s="38"/>
      <c r="EJP144" s="38"/>
      <c r="EJQ144" s="38"/>
      <c r="EJR144" s="37"/>
      <c r="EJS144" s="25"/>
      <c r="EJT144" s="35"/>
      <c r="EJU144" s="35"/>
      <c r="EJV144" s="35"/>
      <c r="EJW144" s="36"/>
      <c r="EJX144" s="36"/>
      <c r="EJY144" s="36"/>
      <c r="EJZ144" s="36"/>
      <c r="EKA144" s="36"/>
      <c r="EKB144" s="36"/>
      <c r="EKC144" s="37"/>
      <c r="EKD144" s="38"/>
      <c r="EKE144" s="38"/>
      <c r="EKF144" s="204"/>
      <c r="EKG144" s="37"/>
      <c r="EKH144" s="38"/>
      <c r="EKI144" s="37"/>
      <c r="EKJ144" s="37"/>
      <c r="EKK144" s="38"/>
      <c r="EKL144" s="38"/>
      <c r="EKM144" s="38"/>
      <c r="EKN144" s="38"/>
      <c r="EKO144" s="38"/>
      <c r="EKP144" s="38"/>
      <c r="EKQ144" s="38"/>
      <c r="EKR144" s="38"/>
      <c r="EKS144" s="38"/>
      <c r="EKT144" s="38"/>
      <c r="EKU144" s="38"/>
      <c r="EKV144" s="38"/>
      <c r="EKW144" s="37"/>
      <c r="EKX144" s="25"/>
      <c r="EKY144" s="35"/>
      <c r="EKZ144" s="35"/>
      <c r="ELA144" s="35"/>
      <c r="ELB144" s="36"/>
      <c r="ELC144" s="36"/>
      <c r="ELD144" s="36"/>
      <c r="ELE144" s="36"/>
      <c r="ELF144" s="36"/>
      <c r="ELG144" s="36"/>
      <c r="ELH144" s="37"/>
      <c r="ELI144" s="38"/>
      <c r="ELJ144" s="38"/>
      <c r="ELK144" s="204"/>
      <c r="ELL144" s="37"/>
      <c r="ELM144" s="38"/>
      <c r="ELN144" s="37"/>
      <c r="ELO144" s="37"/>
      <c r="ELP144" s="38"/>
      <c r="ELQ144" s="38"/>
      <c r="ELR144" s="38"/>
      <c r="ELS144" s="38"/>
      <c r="ELT144" s="38"/>
      <c r="ELU144" s="38"/>
      <c r="ELV144" s="38"/>
      <c r="ELW144" s="38"/>
      <c r="ELX144" s="38"/>
      <c r="ELY144" s="38"/>
      <c r="ELZ144" s="38"/>
      <c r="EMA144" s="38"/>
      <c r="EMB144" s="37"/>
      <c r="EMC144" s="25"/>
      <c r="EMD144" s="35"/>
      <c r="EME144" s="35"/>
      <c r="EMF144" s="35"/>
      <c r="EMG144" s="36"/>
      <c r="EMH144" s="36"/>
      <c r="EMI144" s="36"/>
      <c r="EMJ144" s="36"/>
      <c r="EMK144" s="36"/>
      <c r="EML144" s="36"/>
      <c r="EMM144" s="37"/>
      <c r="EMN144" s="38"/>
      <c r="EMO144" s="38"/>
      <c r="EMP144" s="204"/>
      <c r="EMQ144" s="37"/>
      <c r="EMR144" s="38"/>
      <c r="EMS144" s="37"/>
      <c r="EMT144" s="37"/>
      <c r="EMU144" s="38"/>
      <c r="EMV144" s="38"/>
      <c r="EMW144" s="38"/>
      <c r="EMX144" s="38"/>
      <c r="EMY144" s="38"/>
      <c r="EMZ144" s="38"/>
      <c r="ENA144" s="38"/>
      <c r="ENB144" s="38"/>
      <c r="ENC144" s="38"/>
      <c r="END144" s="38"/>
      <c r="ENE144" s="38"/>
      <c r="ENF144" s="38"/>
      <c r="ENG144" s="37"/>
      <c r="ENH144" s="25"/>
      <c r="ENI144" s="35"/>
      <c r="ENJ144" s="35"/>
      <c r="ENK144" s="35"/>
      <c r="ENL144" s="36"/>
      <c r="ENM144" s="36"/>
      <c r="ENN144" s="36"/>
      <c r="ENO144" s="36"/>
      <c r="ENP144" s="36"/>
      <c r="ENQ144" s="36"/>
      <c r="ENR144" s="37"/>
      <c r="ENS144" s="38"/>
      <c r="ENT144" s="38"/>
      <c r="ENU144" s="204"/>
      <c r="ENV144" s="37"/>
      <c r="ENW144" s="38"/>
      <c r="ENX144" s="37"/>
      <c r="ENY144" s="37"/>
      <c r="ENZ144" s="38"/>
      <c r="EOA144" s="38"/>
      <c r="EOB144" s="38"/>
      <c r="EOC144" s="38"/>
      <c r="EOD144" s="38"/>
      <c r="EOE144" s="38"/>
      <c r="EOF144" s="38"/>
      <c r="EOG144" s="38"/>
      <c r="EOH144" s="38"/>
      <c r="EOI144" s="38"/>
      <c r="EOJ144" s="38"/>
      <c r="EOK144" s="38"/>
      <c r="EOL144" s="37"/>
      <c r="EOM144" s="25"/>
      <c r="EON144" s="35"/>
      <c r="EOO144" s="35"/>
      <c r="EOP144" s="35"/>
      <c r="EOQ144" s="36"/>
      <c r="EOR144" s="36"/>
      <c r="EOS144" s="36"/>
      <c r="EOT144" s="36"/>
      <c r="EOU144" s="36"/>
      <c r="EOV144" s="36"/>
      <c r="EOW144" s="37"/>
      <c r="EOX144" s="38"/>
      <c r="EOY144" s="38"/>
      <c r="EOZ144" s="204"/>
      <c r="EPA144" s="37"/>
      <c r="EPB144" s="38"/>
      <c r="EPC144" s="37"/>
      <c r="EPD144" s="37"/>
      <c r="EPE144" s="38"/>
      <c r="EPF144" s="38"/>
      <c r="EPG144" s="38"/>
      <c r="EPH144" s="38"/>
      <c r="EPI144" s="38"/>
      <c r="EPJ144" s="38"/>
      <c r="EPK144" s="38"/>
      <c r="EPL144" s="38"/>
      <c r="EPM144" s="38"/>
      <c r="EPN144" s="38"/>
      <c r="EPO144" s="38"/>
      <c r="EPP144" s="38"/>
      <c r="EPQ144" s="37"/>
      <c r="EPR144" s="25"/>
      <c r="EPS144" s="35"/>
      <c r="EPT144" s="35"/>
      <c r="EPU144" s="35"/>
      <c r="EPV144" s="36"/>
      <c r="EPW144" s="36"/>
      <c r="EPX144" s="36"/>
      <c r="EPY144" s="36"/>
      <c r="EPZ144" s="36"/>
      <c r="EQA144" s="36"/>
      <c r="EQB144" s="37"/>
      <c r="EQC144" s="38"/>
      <c r="EQD144" s="38"/>
      <c r="EQE144" s="204"/>
      <c r="EQF144" s="37"/>
      <c r="EQG144" s="38"/>
      <c r="EQH144" s="37"/>
      <c r="EQI144" s="37"/>
      <c r="EQJ144" s="38"/>
      <c r="EQK144" s="38"/>
      <c r="EQL144" s="38"/>
      <c r="EQM144" s="38"/>
      <c r="EQN144" s="38"/>
      <c r="EQO144" s="38"/>
      <c r="EQP144" s="38"/>
      <c r="EQQ144" s="38"/>
      <c r="EQR144" s="38"/>
      <c r="EQS144" s="38"/>
      <c r="EQT144" s="38"/>
      <c r="EQU144" s="38"/>
      <c r="EQV144" s="37"/>
      <c r="EQW144" s="25"/>
      <c r="EQX144" s="35"/>
      <c r="EQY144" s="35"/>
      <c r="EQZ144" s="35"/>
      <c r="ERA144" s="36"/>
      <c r="ERB144" s="36"/>
      <c r="ERC144" s="36"/>
      <c r="ERD144" s="36"/>
      <c r="ERE144" s="36"/>
      <c r="ERF144" s="36"/>
      <c r="ERG144" s="37"/>
      <c r="ERH144" s="38"/>
      <c r="ERI144" s="38"/>
      <c r="ERJ144" s="204"/>
      <c r="ERK144" s="37"/>
      <c r="ERL144" s="38"/>
      <c r="ERM144" s="37"/>
      <c r="ERN144" s="37"/>
      <c r="ERO144" s="38"/>
      <c r="ERP144" s="38"/>
      <c r="ERQ144" s="38"/>
      <c r="ERR144" s="38"/>
      <c r="ERS144" s="38"/>
      <c r="ERT144" s="38"/>
      <c r="ERU144" s="38"/>
      <c r="ERV144" s="38"/>
      <c r="ERW144" s="38"/>
      <c r="ERX144" s="38"/>
      <c r="ERY144" s="38"/>
      <c r="ERZ144" s="38"/>
      <c r="ESA144" s="37"/>
      <c r="ESB144" s="25"/>
      <c r="ESC144" s="35"/>
      <c r="ESD144" s="35"/>
      <c r="ESE144" s="35"/>
      <c r="ESF144" s="36"/>
      <c r="ESG144" s="36"/>
      <c r="ESH144" s="36"/>
      <c r="ESI144" s="36"/>
      <c r="ESJ144" s="36"/>
      <c r="ESK144" s="36"/>
      <c r="ESL144" s="37"/>
      <c r="ESM144" s="38"/>
      <c r="ESN144" s="38"/>
      <c r="ESO144" s="204"/>
      <c r="ESP144" s="37"/>
      <c r="ESQ144" s="38"/>
      <c r="ESR144" s="37"/>
      <c r="ESS144" s="37"/>
      <c r="EST144" s="38"/>
      <c r="ESU144" s="38"/>
      <c r="ESV144" s="38"/>
      <c r="ESW144" s="38"/>
      <c r="ESX144" s="38"/>
      <c r="ESY144" s="38"/>
      <c r="ESZ144" s="38"/>
      <c r="ETA144" s="38"/>
      <c r="ETB144" s="38"/>
      <c r="ETC144" s="38"/>
      <c r="ETD144" s="38"/>
      <c r="ETE144" s="38"/>
      <c r="ETF144" s="37"/>
      <c r="ETG144" s="25"/>
      <c r="ETH144" s="35"/>
      <c r="ETI144" s="35"/>
      <c r="ETJ144" s="35"/>
      <c r="ETK144" s="36"/>
      <c r="ETL144" s="36"/>
      <c r="ETM144" s="36"/>
      <c r="ETN144" s="36"/>
      <c r="ETO144" s="36"/>
      <c r="ETP144" s="36"/>
      <c r="ETQ144" s="37"/>
      <c r="ETR144" s="38"/>
      <c r="ETS144" s="38"/>
      <c r="ETT144" s="204"/>
      <c r="ETU144" s="37"/>
      <c r="ETV144" s="38"/>
      <c r="ETW144" s="37"/>
      <c r="ETX144" s="37"/>
      <c r="ETY144" s="38"/>
      <c r="ETZ144" s="38"/>
      <c r="EUA144" s="38"/>
      <c r="EUB144" s="38"/>
      <c r="EUC144" s="38"/>
      <c r="EUD144" s="38"/>
      <c r="EUE144" s="38"/>
      <c r="EUF144" s="38"/>
      <c r="EUG144" s="38"/>
      <c r="EUH144" s="38"/>
      <c r="EUI144" s="38"/>
      <c r="EUJ144" s="38"/>
      <c r="EUK144" s="37"/>
      <c r="EUL144" s="25"/>
      <c r="EUM144" s="35"/>
      <c r="EUN144" s="35"/>
      <c r="EUO144" s="35"/>
      <c r="EUP144" s="36"/>
      <c r="EUQ144" s="36"/>
      <c r="EUR144" s="36"/>
      <c r="EUS144" s="36"/>
      <c r="EUT144" s="36"/>
      <c r="EUU144" s="36"/>
      <c r="EUV144" s="37"/>
      <c r="EUW144" s="38"/>
      <c r="EUX144" s="38"/>
      <c r="EUY144" s="204"/>
      <c r="EUZ144" s="37"/>
      <c r="EVA144" s="38"/>
      <c r="EVB144" s="37"/>
      <c r="EVC144" s="37"/>
      <c r="EVD144" s="38"/>
      <c r="EVE144" s="38"/>
      <c r="EVF144" s="38"/>
      <c r="EVG144" s="38"/>
      <c r="EVH144" s="38"/>
      <c r="EVI144" s="38"/>
      <c r="EVJ144" s="38"/>
      <c r="EVK144" s="38"/>
      <c r="EVL144" s="38"/>
      <c r="EVM144" s="38"/>
      <c r="EVN144" s="38"/>
      <c r="EVO144" s="38"/>
      <c r="EVP144" s="37"/>
      <c r="EVQ144" s="25"/>
      <c r="EVR144" s="35"/>
      <c r="EVS144" s="35"/>
      <c r="EVT144" s="35"/>
      <c r="EVU144" s="36"/>
      <c r="EVV144" s="36"/>
      <c r="EVW144" s="36"/>
      <c r="EVX144" s="36"/>
      <c r="EVY144" s="36"/>
      <c r="EVZ144" s="36"/>
      <c r="EWA144" s="37"/>
      <c r="EWB144" s="38"/>
      <c r="EWC144" s="38"/>
      <c r="EWD144" s="204"/>
      <c r="EWE144" s="37"/>
      <c r="EWF144" s="38"/>
      <c r="EWG144" s="37"/>
      <c r="EWH144" s="37"/>
      <c r="EWI144" s="38"/>
      <c r="EWJ144" s="38"/>
      <c r="EWK144" s="38"/>
      <c r="EWL144" s="38"/>
      <c r="EWM144" s="38"/>
      <c r="EWN144" s="38"/>
      <c r="EWO144" s="38"/>
      <c r="EWP144" s="38"/>
      <c r="EWQ144" s="38"/>
      <c r="EWR144" s="38"/>
      <c r="EWS144" s="38"/>
      <c r="EWT144" s="38"/>
      <c r="EWU144" s="37"/>
      <c r="EWV144" s="25"/>
      <c r="EWW144" s="35"/>
      <c r="EWX144" s="35"/>
      <c r="EWY144" s="35"/>
      <c r="EWZ144" s="36"/>
      <c r="EXA144" s="36"/>
      <c r="EXB144" s="36"/>
      <c r="EXC144" s="36"/>
      <c r="EXD144" s="36"/>
      <c r="EXE144" s="36"/>
      <c r="EXF144" s="37"/>
      <c r="EXG144" s="38"/>
      <c r="EXH144" s="38"/>
      <c r="EXI144" s="204"/>
      <c r="EXJ144" s="37"/>
      <c r="EXK144" s="38"/>
      <c r="EXL144" s="37"/>
      <c r="EXM144" s="37"/>
      <c r="EXN144" s="38"/>
      <c r="EXO144" s="38"/>
      <c r="EXP144" s="38"/>
      <c r="EXQ144" s="38"/>
      <c r="EXR144" s="38"/>
      <c r="EXS144" s="38"/>
      <c r="EXT144" s="38"/>
      <c r="EXU144" s="38"/>
      <c r="EXV144" s="38"/>
      <c r="EXW144" s="38"/>
      <c r="EXX144" s="38"/>
      <c r="EXY144" s="38"/>
      <c r="EXZ144" s="37"/>
      <c r="EYA144" s="25"/>
      <c r="EYB144" s="35"/>
      <c r="EYC144" s="35"/>
      <c r="EYD144" s="35"/>
      <c r="EYE144" s="36"/>
      <c r="EYF144" s="36"/>
      <c r="EYG144" s="36"/>
      <c r="EYH144" s="36"/>
      <c r="EYI144" s="36"/>
      <c r="EYJ144" s="36"/>
      <c r="EYK144" s="37"/>
      <c r="EYL144" s="38"/>
      <c r="EYM144" s="38"/>
      <c r="EYN144" s="204"/>
      <c r="EYO144" s="37"/>
      <c r="EYP144" s="38"/>
      <c r="EYQ144" s="37"/>
      <c r="EYR144" s="37"/>
      <c r="EYS144" s="38"/>
      <c r="EYT144" s="38"/>
      <c r="EYU144" s="38"/>
      <c r="EYV144" s="38"/>
      <c r="EYW144" s="38"/>
      <c r="EYX144" s="38"/>
      <c r="EYY144" s="38"/>
      <c r="EYZ144" s="38"/>
      <c r="EZA144" s="38"/>
      <c r="EZB144" s="38"/>
      <c r="EZC144" s="38"/>
      <c r="EZD144" s="38"/>
      <c r="EZE144" s="37"/>
      <c r="EZF144" s="25"/>
      <c r="EZG144" s="35"/>
      <c r="EZH144" s="35"/>
      <c r="EZI144" s="35"/>
      <c r="EZJ144" s="36"/>
      <c r="EZK144" s="36"/>
      <c r="EZL144" s="36"/>
      <c r="EZM144" s="36"/>
      <c r="EZN144" s="36"/>
      <c r="EZO144" s="36"/>
      <c r="EZP144" s="37"/>
      <c r="EZQ144" s="38"/>
      <c r="EZR144" s="38"/>
      <c r="EZS144" s="204"/>
      <c r="EZT144" s="37"/>
      <c r="EZU144" s="38"/>
      <c r="EZV144" s="37"/>
      <c r="EZW144" s="37"/>
      <c r="EZX144" s="38"/>
      <c r="EZY144" s="38"/>
      <c r="EZZ144" s="38"/>
      <c r="FAA144" s="38"/>
      <c r="FAB144" s="38"/>
      <c r="FAC144" s="38"/>
      <c r="FAD144" s="38"/>
      <c r="FAE144" s="38"/>
      <c r="FAF144" s="38"/>
      <c r="FAG144" s="38"/>
      <c r="FAH144" s="38"/>
      <c r="FAI144" s="38"/>
      <c r="FAJ144" s="37"/>
      <c r="FAK144" s="25"/>
      <c r="FAL144" s="35"/>
      <c r="FAM144" s="35"/>
      <c r="FAN144" s="35"/>
      <c r="FAO144" s="36"/>
      <c r="FAP144" s="36"/>
      <c r="FAQ144" s="36"/>
      <c r="FAR144" s="36"/>
      <c r="FAS144" s="36"/>
      <c r="FAT144" s="36"/>
      <c r="FAU144" s="37"/>
      <c r="FAV144" s="38"/>
      <c r="FAW144" s="38"/>
      <c r="FAX144" s="204"/>
      <c r="FAY144" s="37"/>
      <c r="FAZ144" s="38"/>
      <c r="FBA144" s="37"/>
      <c r="FBB144" s="37"/>
      <c r="FBC144" s="38"/>
      <c r="FBD144" s="38"/>
      <c r="FBE144" s="38"/>
      <c r="FBF144" s="38"/>
      <c r="FBG144" s="38"/>
      <c r="FBH144" s="38"/>
      <c r="FBI144" s="38"/>
      <c r="FBJ144" s="38"/>
      <c r="FBK144" s="38"/>
      <c r="FBL144" s="38"/>
      <c r="FBM144" s="38"/>
      <c r="FBN144" s="38"/>
      <c r="FBO144" s="37"/>
      <c r="FBP144" s="25"/>
      <c r="FBQ144" s="35"/>
      <c r="FBR144" s="35"/>
      <c r="FBS144" s="35"/>
      <c r="FBT144" s="36"/>
      <c r="FBU144" s="36"/>
      <c r="FBV144" s="36"/>
      <c r="FBW144" s="36"/>
      <c r="FBX144" s="36"/>
      <c r="FBY144" s="36"/>
      <c r="FBZ144" s="37"/>
      <c r="FCA144" s="38"/>
      <c r="FCB144" s="38"/>
      <c r="FCC144" s="204"/>
      <c r="FCD144" s="37"/>
      <c r="FCE144" s="38"/>
      <c r="FCF144" s="37"/>
      <c r="FCG144" s="37"/>
      <c r="FCH144" s="38"/>
      <c r="FCI144" s="38"/>
      <c r="FCJ144" s="38"/>
      <c r="FCK144" s="38"/>
      <c r="FCL144" s="38"/>
      <c r="FCM144" s="38"/>
      <c r="FCN144" s="38"/>
      <c r="FCO144" s="38"/>
      <c r="FCP144" s="38"/>
      <c r="FCQ144" s="38"/>
      <c r="FCR144" s="38"/>
      <c r="FCS144" s="38"/>
      <c r="FCT144" s="37"/>
      <c r="FCU144" s="25"/>
      <c r="FCV144" s="35"/>
      <c r="FCW144" s="35"/>
      <c r="FCX144" s="35"/>
      <c r="FCY144" s="36"/>
      <c r="FCZ144" s="36"/>
      <c r="FDA144" s="36"/>
      <c r="FDB144" s="36"/>
      <c r="FDC144" s="36"/>
      <c r="FDD144" s="36"/>
      <c r="FDE144" s="37"/>
      <c r="FDF144" s="38"/>
      <c r="FDG144" s="38"/>
      <c r="FDH144" s="204"/>
      <c r="FDI144" s="37"/>
      <c r="FDJ144" s="38"/>
      <c r="FDK144" s="37"/>
      <c r="FDL144" s="37"/>
      <c r="FDM144" s="38"/>
      <c r="FDN144" s="38"/>
      <c r="FDO144" s="38"/>
      <c r="FDP144" s="38"/>
      <c r="FDQ144" s="38"/>
      <c r="FDR144" s="38"/>
      <c r="FDS144" s="38"/>
      <c r="FDT144" s="38"/>
      <c r="FDU144" s="38"/>
      <c r="FDV144" s="38"/>
      <c r="FDW144" s="38"/>
      <c r="FDX144" s="38"/>
      <c r="FDY144" s="37"/>
      <c r="FDZ144" s="25"/>
      <c r="FEA144" s="35"/>
      <c r="FEB144" s="35"/>
      <c r="FEC144" s="35"/>
      <c r="FED144" s="36"/>
      <c r="FEE144" s="36"/>
      <c r="FEF144" s="36"/>
      <c r="FEG144" s="36"/>
      <c r="FEH144" s="36"/>
      <c r="FEI144" s="36"/>
      <c r="FEJ144" s="37"/>
      <c r="FEK144" s="38"/>
      <c r="FEL144" s="38"/>
      <c r="FEM144" s="204"/>
      <c r="FEN144" s="37"/>
      <c r="FEO144" s="38"/>
      <c r="FEP144" s="37"/>
      <c r="FEQ144" s="37"/>
      <c r="FER144" s="38"/>
      <c r="FES144" s="38"/>
      <c r="FET144" s="38"/>
      <c r="FEU144" s="38"/>
      <c r="FEV144" s="38"/>
      <c r="FEW144" s="38"/>
      <c r="FEX144" s="38"/>
      <c r="FEY144" s="38"/>
      <c r="FEZ144" s="38"/>
      <c r="FFA144" s="38"/>
      <c r="FFB144" s="38"/>
      <c r="FFC144" s="38"/>
      <c r="FFD144" s="37"/>
      <c r="FFE144" s="25"/>
      <c r="FFF144" s="35"/>
      <c r="FFG144" s="35"/>
      <c r="FFH144" s="35"/>
      <c r="FFI144" s="36"/>
      <c r="FFJ144" s="36"/>
      <c r="FFK144" s="36"/>
      <c r="FFL144" s="36"/>
      <c r="FFM144" s="36"/>
      <c r="FFN144" s="36"/>
      <c r="FFO144" s="37"/>
      <c r="FFP144" s="38"/>
      <c r="FFQ144" s="38"/>
      <c r="FFR144" s="204"/>
      <c r="FFS144" s="37"/>
      <c r="FFT144" s="38"/>
      <c r="FFU144" s="37"/>
      <c r="FFV144" s="37"/>
      <c r="FFW144" s="38"/>
      <c r="FFX144" s="38"/>
      <c r="FFY144" s="38"/>
      <c r="FFZ144" s="38"/>
      <c r="FGA144" s="38"/>
      <c r="FGB144" s="38"/>
      <c r="FGC144" s="38"/>
      <c r="FGD144" s="38"/>
      <c r="FGE144" s="38"/>
      <c r="FGF144" s="38"/>
      <c r="FGG144" s="38"/>
      <c r="FGH144" s="38"/>
      <c r="FGI144" s="37"/>
      <c r="FGJ144" s="25"/>
      <c r="FGK144" s="35"/>
      <c r="FGL144" s="35"/>
      <c r="FGM144" s="35"/>
      <c r="FGN144" s="36"/>
      <c r="FGO144" s="36"/>
      <c r="FGP144" s="36"/>
      <c r="FGQ144" s="36"/>
      <c r="FGR144" s="36"/>
      <c r="FGS144" s="36"/>
      <c r="FGT144" s="37"/>
      <c r="FGU144" s="38"/>
      <c r="FGV144" s="38"/>
      <c r="FGW144" s="204"/>
      <c r="FGX144" s="37"/>
      <c r="FGY144" s="38"/>
      <c r="FGZ144" s="37"/>
      <c r="FHA144" s="37"/>
      <c r="FHB144" s="38"/>
      <c r="FHC144" s="38"/>
      <c r="FHD144" s="38"/>
      <c r="FHE144" s="38"/>
      <c r="FHF144" s="38"/>
      <c r="FHG144" s="38"/>
      <c r="FHH144" s="38"/>
      <c r="FHI144" s="38"/>
      <c r="FHJ144" s="38"/>
      <c r="FHK144" s="38"/>
      <c r="FHL144" s="38"/>
      <c r="FHM144" s="38"/>
      <c r="FHN144" s="37"/>
      <c r="FHO144" s="25"/>
      <c r="FHP144" s="35"/>
      <c r="FHQ144" s="35"/>
      <c r="FHR144" s="35"/>
      <c r="FHS144" s="36"/>
      <c r="FHT144" s="36"/>
      <c r="FHU144" s="36"/>
      <c r="FHV144" s="36"/>
      <c r="FHW144" s="36"/>
      <c r="FHX144" s="36"/>
      <c r="FHY144" s="37"/>
      <c r="FHZ144" s="38"/>
      <c r="FIA144" s="38"/>
      <c r="FIB144" s="204"/>
      <c r="FIC144" s="37"/>
      <c r="FID144" s="38"/>
      <c r="FIE144" s="37"/>
      <c r="FIF144" s="37"/>
      <c r="FIG144" s="38"/>
      <c r="FIH144" s="38"/>
      <c r="FII144" s="38"/>
      <c r="FIJ144" s="38"/>
      <c r="FIK144" s="38"/>
      <c r="FIL144" s="38"/>
      <c r="FIM144" s="38"/>
      <c r="FIN144" s="38"/>
      <c r="FIO144" s="38"/>
      <c r="FIP144" s="38"/>
      <c r="FIQ144" s="38"/>
      <c r="FIR144" s="38"/>
      <c r="FIS144" s="37"/>
      <c r="FIT144" s="25"/>
      <c r="FIU144" s="35"/>
      <c r="FIV144" s="35"/>
      <c r="FIW144" s="35"/>
      <c r="FIX144" s="36"/>
      <c r="FIY144" s="36"/>
      <c r="FIZ144" s="36"/>
      <c r="FJA144" s="36"/>
      <c r="FJB144" s="36"/>
      <c r="FJC144" s="36"/>
      <c r="FJD144" s="37"/>
      <c r="FJE144" s="38"/>
      <c r="FJF144" s="38"/>
      <c r="FJG144" s="204"/>
      <c r="FJH144" s="37"/>
      <c r="FJI144" s="38"/>
      <c r="FJJ144" s="37"/>
      <c r="FJK144" s="37"/>
      <c r="FJL144" s="38"/>
      <c r="FJM144" s="38"/>
      <c r="FJN144" s="38"/>
      <c r="FJO144" s="38"/>
      <c r="FJP144" s="38"/>
      <c r="FJQ144" s="38"/>
      <c r="FJR144" s="38"/>
      <c r="FJS144" s="38"/>
      <c r="FJT144" s="38"/>
      <c r="FJU144" s="38"/>
      <c r="FJV144" s="38"/>
      <c r="FJW144" s="38"/>
      <c r="FJX144" s="37"/>
      <c r="FJY144" s="25"/>
      <c r="FJZ144" s="35"/>
      <c r="FKA144" s="35"/>
      <c r="FKB144" s="35"/>
      <c r="FKC144" s="36"/>
      <c r="FKD144" s="36"/>
      <c r="FKE144" s="36"/>
      <c r="FKF144" s="36"/>
      <c r="FKG144" s="36"/>
      <c r="FKH144" s="36"/>
      <c r="FKI144" s="37"/>
      <c r="FKJ144" s="38"/>
      <c r="FKK144" s="38"/>
      <c r="FKL144" s="204"/>
      <c r="FKM144" s="37"/>
      <c r="FKN144" s="38"/>
      <c r="FKO144" s="37"/>
      <c r="FKP144" s="37"/>
      <c r="FKQ144" s="38"/>
      <c r="FKR144" s="38"/>
      <c r="FKS144" s="38"/>
      <c r="FKT144" s="38"/>
      <c r="FKU144" s="38"/>
      <c r="FKV144" s="38"/>
      <c r="FKW144" s="38"/>
      <c r="FKX144" s="38"/>
      <c r="FKY144" s="38"/>
      <c r="FKZ144" s="38"/>
      <c r="FLA144" s="38"/>
      <c r="FLB144" s="38"/>
      <c r="FLC144" s="37"/>
      <c r="FLD144" s="25"/>
      <c r="FLE144" s="35"/>
      <c r="FLF144" s="35"/>
      <c r="FLG144" s="35"/>
      <c r="FLH144" s="36"/>
      <c r="FLI144" s="36"/>
      <c r="FLJ144" s="36"/>
      <c r="FLK144" s="36"/>
      <c r="FLL144" s="36"/>
      <c r="FLM144" s="36"/>
      <c r="FLN144" s="37"/>
      <c r="FLO144" s="38"/>
      <c r="FLP144" s="38"/>
      <c r="FLQ144" s="204"/>
      <c r="FLR144" s="37"/>
      <c r="FLS144" s="38"/>
      <c r="FLT144" s="37"/>
      <c r="FLU144" s="37"/>
      <c r="FLV144" s="38"/>
      <c r="FLW144" s="38"/>
      <c r="FLX144" s="38"/>
      <c r="FLY144" s="38"/>
      <c r="FLZ144" s="38"/>
      <c r="FMA144" s="38"/>
      <c r="FMB144" s="38"/>
      <c r="FMC144" s="38"/>
      <c r="FMD144" s="38"/>
      <c r="FME144" s="38"/>
      <c r="FMF144" s="38"/>
      <c r="FMG144" s="38"/>
      <c r="FMH144" s="37"/>
      <c r="FMI144" s="25"/>
      <c r="FMJ144" s="35"/>
      <c r="FMK144" s="35"/>
      <c r="FML144" s="35"/>
      <c r="FMM144" s="36"/>
      <c r="FMN144" s="36"/>
      <c r="FMO144" s="36"/>
      <c r="FMP144" s="36"/>
      <c r="FMQ144" s="36"/>
      <c r="FMR144" s="36"/>
      <c r="FMS144" s="37"/>
      <c r="FMT144" s="38"/>
      <c r="FMU144" s="38"/>
      <c r="FMV144" s="204"/>
      <c r="FMW144" s="37"/>
      <c r="FMX144" s="38"/>
      <c r="FMY144" s="37"/>
      <c r="FMZ144" s="37"/>
      <c r="FNA144" s="38"/>
      <c r="FNB144" s="38"/>
      <c r="FNC144" s="38"/>
      <c r="FND144" s="38"/>
      <c r="FNE144" s="38"/>
      <c r="FNF144" s="38"/>
      <c r="FNG144" s="38"/>
      <c r="FNH144" s="38"/>
      <c r="FNI144" s="38"/>
      <c r="FNJ144" s="38"/>
      <c r="FNK144" s="38"/>
      <c r="FNL144" s="38"/>
      <c r="FNM144" s="37"/>
      <c r="FNN144" s="25"/>
      <c r="FNO144" s="35"/>
      <c r="FNP144" s="35"/>
      <c r="FNQ144" s="35"/>
      <c r="FNR144" s="36"/>
      <c r="FNS144" s="36"/>
      <c r="FNT144" s="36"/>
      <c r="FNU144" s="36"/>
      <c r="FNV144" s="36"/>
      <c r="FNW144" s="36"/>
      <c r="FNX144" s="37"/>
      <c r="FNY144" s="38"/>
      <c r="FNZ144" s="38"/>
      <c r="FOA144" s="204"/>
      <c r="FOB144" s="37"/>
      <c r="FOC144" s="38"/>
      <c r="FOD144" s="37"/>
      <c r="FOE144" s="37"/>
      <c r="FOF144" s="38"/>
      <c r="FOG144" s="38"/>
      <c r="FOH144" s="38"/>
      <c r="FOI144" s="38"/>
      <c r="FOJ144" s="38"/>
      <c r="FOK144" s="38"/>
      <c r="FOL144" s="38"/>
      <c r="FOM144" s="38"/>
      <c r="FON144" s="38"/>
      <c r="FOO144" s="38"/>
      <c r="FOP144" s="38"/>
      <c r="FOQ144" s="38"/>
      <c r="FOR144" s="37"/>
      <c r="FOS144" s="25"/>
      <c r="FOT144" s="35"/>
      <c r="FOU144" s="35"/>
      <c r="FOV144" s="35"/>
      <c r="FOW144" s="36"/>
      <c r="FOX144" s="36"/>
      <c r="FOY144" s="36"/>
      <c r="FOZ144" s="36"/>
      <c r="FPA144" s="36"/>
      <c r="FPB144" s="36"/>
      <c r="FPC144" s="37"/>
      <c r="FPD144" s="38"/>
      <c r="FPE144" s="38"/>
      <c r="FPF144" s="204"/>
      <c r="FPG144" s="37"/>
      <c r="FPH144" s="38"/>
      <c r="FPI144" s="37"/>
      <c r="FPJ144" s="37"/>
      <c r="FPK144" s="38"/>
      <c r="FPL144" s="38"/>
      <c r="FPM144" s="38"/>
      <c r="FPN144" s="38"/>
      <c r="FPO144" s="38"/>
      <c r="FPP144" s="38"/>
      <c r="FPQ144" s="38"/>
      <c r="FPR144" s="38"/>
      <c r="FPS144" s="38"/>
      <c r="FPT144" s="38"/>
      <c r="FPU144" s="38"/>
      <c r="FPV144" s="38"/>
      <c r="FPW144" s="37"/>
      <c r="FPX144" s="25"/>
      <c r="FPY144" s="35"/>
      <c r="FPZ144" s="35"/>
      <c r="FQA144" s="35"/>
      <c r="FQB144" s="36"/>
      <c r="FQC144" s="36"/>
      <c r="FQD144" s="36"/>
      <c r="FQE144" s="36"/>
      <c r="FQF144" s="36"/>
      <c r="FQG144" s="36"/>
      <c r="FQH144" s="37"/>
      <c r="FQI144" s="38"/>
      <c r="FQJ144" s="38"/>
      <c r="FQK144" s="204"/>
      <c r="FQL144" s="37"/>
      <c r="FQM144" s="38"/>
      <c r="FQN144" s="37"/>
      <c r="FQO144" s="37"/>
      <c r="FQP144" s="38"/>
      <c r="FQQ144" s="38"/>
      <c r="FQR144" s="38"/>
      <c r="FQS144" s="38"/>
      <c r="FQT144" s="38"/>
      <c r="FQU144" s="38"/>
      <c r="FQV144" s="38"/>
      <c r="FQW144" s="38"/>
      <c r="FQX144" s="38"/>
      <c r="FQY144" s="38"/>
      <c r="FQZ144" s="38"/>
      <c r="FRA144" s="38"/>
      <c r="FRB144" s="37"/>
      <c r="FRC144" s="25"/>
      <c r="FRD144" s="35"/>
      <c r="FRE144" s="35"/>
      <c r="FRF144" s="35"/>
      <c r="FRG144" s="36"/>
      <c r="FRH144" s="36"/>
      <c r="FRI144" s="36"/>
      <c r="FRJ144" s="36"/>
      <c r="FRK144" s="36"/>
      <c r="FRL144" s="36"/>
      <c r="FRM144" s="37"/>
      <c r="FRN144" s="38"/>
      <c r="FRO144" s="38"/>
      <c r="FRP144" s="204"/>
      <c r="FRQ144" s="37"/>
      <c r="FRR144" s="38"/>
      <c r="FRS144" s="37"/>
      <c r="FRT144" s="37"/>
      <c r="FRU144" s="38"/>
      <c r="FRV144" s="38"/>
      <c r="FRW144" s="38"/>
      <c r="FRX144" s="38"/>
      <c r="FRY144" s="38"/>
      <c r="FRZ144" s="38"/>
      <c r="FSA144" s="38"/>
      <c r="FSB144" s="38"/>
      <c r="FSC144" s="38"/>
      <c r="FSD144" s="38"/>
      <c r="FSE144" s="38"/>
      <c r="FSF144" s="38"/>
      <c r="FSG144" s="37"/>
      <c r="FSH144" s="25"/>
      <c r="FSI144" s="35"/>
      <c r="FSJ144" s="35"/>
      <c r="FSK144" s="35"/>
      <c r="FSL144" s="36"/>
      <c r="FSM144" s="36"/>
      <c r="FSN144" s="36"/>
      <c r="FSO144" s="36"/>
      <c r="FSP144" s="36"/>
      <c r="FSQ144" s="36"/>
      <c r="FSR144" s="37"/>
      <c r="FSS144" s="38"/>
      <c r="FST144" s="38"/>
      <c r="FSU144" s="204"/>
      <c r="FSV144" s="37"/>
      <c r="FSW144" s="38"/>
      <c r="FSX144" s="37"/>
      <c r="FSY144" s="37"/>
      <c r="FSZ144" s="38"/>
      <c r="FTA144" s="38"/>
      <c r="FTB144" s="38"/>
      <c r="FTC144" s="38"/>
      <c r="FTD144" s="38"/>
      <c r="FTE144" s="38"/>
      <c r="FTF144" s="38"/>
      <c r="FTG144" s="38"/>
      <c r="FTH144" s="38"/>
      <c r="FTI144" s="38"/>
      <c r="FTJ144" s="38"/>
      <c r="FTK144" s="38"/>
      <c r="FTL144" s="37"/>
      <c r="FTM144" s="25"/>
      <c r="FTN144" s="35"/>
      <c r="FTO144" s="35"/>
      <c r="FTP144" s="35"/>
      <c r="FTQ144" s="36"/>
      <c r="FTR144" s="36"/>
      <c r="FTS144" s="36"/>
      <c r="FTT144" s="36"/>
      <c r="FTU144" s="36"/>
      <c r="FTV144" s="36"/>
      <c r="FTW144" s="37"/>
      <c r="FTX144" s="38"/>
      <c r="FTY144" s="38"/>
      <c r="FTZ144" s="204"/>
      <c r="FUA144" s="37"/>
      <c r="FUB144" s="38"/>
      <c r="FUC144" s="37"/>
      <c r="FUD144" s="37"/>
      <c r="FUE144" s="38"/>
      <c r="FUF144" s="38"/>
      <c r="FUG144" s="38"/>
      <c r="FUH144" s="38"/>
      <c r="FUI144" s="38"/>
      <c r="FUJ144" s="38"/>
      <c r="FUK144" s="38"/>
      <c r="FUL144" s="38"/>
      <c r="FUM144" s="38"/>
      <c r="FUN144" s="38"/>
      <c r="FUO144" s="38"/>
      <c r="FUP144" s="38"/>
      <c r="FUQ144" s="37"/>
      <c r="FUR144" s="25"/>
      <c r="FUS144" s="35"/>
      <c r="FUT144" s="35"/>
      <c r="FUU144" s="35"/>
      <c r="FUV144" s="36"/>
      <c r="FUW144" s="36"/>
      <c r="FUX144" s="36"/>
      <c r="FUY144" s="36"/>
      <c r="FUZ144" s="36"/>
      <c r="FVA144" s="36"/>
      <c r="FVB144" s="37"/>
      <c r="FVC144" s="38"/>
      <c r="FVD144" s="38"/>
      <c r="FVE144" s="204"/>
      <c r="FVF144" s="37"/>
      <c r="FVG144" s="38"/>
      <c r="FVH144" s="37"/>
      <c r="FVI144" s="37"/>
      <c r="FVJ144" s="38"/>
      <c r="FVK144" s="38"/>
      <c r="FVL144" s="38"/>
      <c r="FVM144" s="38"/>
      <c r="FVN144" s="38"/>
      <c r="FVO144" s="38"/>
      <c r="FVP144" s="38"/>
      <c r="FVQ144" s="38"/>
      <c r="FVR144" s="38"/>
      <c r="FVS144" s="38"/>
      <c r="FVT144" s="38"/>
      <c r="FVU144" s="38"/>
      <c r="FVV144" s="37"/>
      <c r="FVW144" s="25"/>
      <c r="FVX144" s="35"/>
      <c r="FVY144" s="35"/>
      <c r="FVZ144" s="35"/>
      <c r="FWA144" s="36"/>
      <c r="FWB144" s="36"/>
      <c r="FWC144" s="36"/>
      <c r="FWD144" s="36"/>
      <c r="FWE144" s="36"/>
      <c r="FWF144" s="36"/>
      <c r="FWG144" s="37"/>
      <c r="FWH144" s="38"/>
      <c r="FWI144" s="38"/>
      <c r="FWJ144" s="204"/>
      <c r="FWK144" s="37"/>
      <c r="FWL144" s="38"/>
      <c r="FWM144" s="37"/>
      <c r="FWN144" s="37"/>
      <c r="FWO144" s="38"/>
      <c r="FWP144" s="38"/>
      <c r="FWQ144" s="38"/>
      <c r="FWR144" s="38"/>
      <c r="FWS144" s="38"/>
      <c r="FWT144" s="38"/>
      <c r="FWU144" s="38"/>
      <c r="FWV144" s="38"/>
      <c r="FWW144" s="38"/>
      <c r="FWX144" s="38"/>
      <c r="FWY144" s="38"/>
      <c r="FWZ144" s="38"/>
      <c r="FXA144" s="37"/>
      <c r="FXB144" s="25"/>
      <c r="FXC144" s="35"/>
      <c r="FXD144" s="35"/>
      <c r="FXE144" s="35"/>
      <c r="FXF144" s="36"/>
      <c r="FXG144" s="36"/>
      <c r="FXH144" s="36"/>
      <c r="FXI144" s="36"/>
      <c r="FXJ144" s="36"/>
      <c r="FXK144" s="36"/>
      <c r="FXL144" s="37"/>
      <c r="FXM144" s="38"/>
      <c r="FXN144" s="38"/>
      <c r="FXO144" s="204"/>
      <c r="FXP144" s="37"/>
      <c r="FXQ144" s="38"/>
      <c r="FXR144" s="37"/>
      <c r="FXS144" s="37"/>
      <c r="FXT144" s="38"/>
      <c r="FXU144" s="38"/>
      <c r="FXV144" s="38"/>
      <c r="FXW144" s="38"/>
      <c r="FXX144" s="38"/>
      <c r="FXY144" s="38"/>
      <c r="FXZ144" s="38"/>
      <c r="FYA144" s="38"/>
      <c r="FYB144" s="38"/>
      <c r="FYC144" s="38"/>
      <c r="FYD144" s="38"/>
      <c r="FYE144" s="38"/>
      <c r="FYF144" s="37"/>
      <c r="FYG144" s="25"/>
      <c r="FYH144" s="35"/>
      <c r="FYI144" s="35"/>
      <c r="FYJ144" s="35"/>
      <c r="FYK144" s="36"/>
      <c r="FYL144" s="36"/>
      <c r="FYM144" s="36"/>
      <c r="FYN144" s="36"/>
      <c r="FYO144" s="36"/>
      <c r="FYP144" s="36"/>
      <c r="FYQ144" s="37"/>
      <c r="FYR144" s="38"/>
      <c r="FYS144" s="38"/>
      <c r="FYT144" s="204"/>
      <c r="FYU144" s="37"/>
      <c r="FYV144" s="38"/>
      <c r="FYW144" s="37"/>
      <c r="FYX144" s="37"/>
      <c r="FYY144" s="38"/>
      <c r="FYZ144" s="38"/>
      <c r="FZA144" s="38"/>
      <c r="FZB144" s="38"/>
      <c r="FZC144" s="38"/>
      <c r="FZD144" s="38"/>
      <c r="FZE144" s="38"/>
      <c r="FZF144" s="38"/>
      <c r="FZG144" s="38"/>
      <c r="FZH144" s="38"/>
      <c r="FZI144" s="38"/>
      <c r="FZJ144" s="38"/>
      <c r="FZK144" s="37"/>
      <c r="FZL144" s="25"/>
      <c r="FZM144" s="35"/>
      <c r="FZN144" s="35"/>
      <c r="FZO144" s="35"/>
      <c r="FZP144" s="36"/>
      <c r="FZQ144" s="36"/>
      <c r="FZR144" s="36"/>
      <c r="FZS144" s="36"/>
      <c r="FZT144" s="36"/>
      <c r="FZU144" s="36"/>
      <c r="FZV144" s="37"/>
      <c r="FZW144" s="38"/>
      <c r="FZX144" s="38"/>
      <c r="FZY144" s="204"/>
      <c r="FZZ144" s="37"/>
      <c r="GAA144" s="38"/>
      <c r="GAB144" s="37"/>
      <c r="GAC144" s="37"/>
      <c r="GAD144" s="38"/>
      <c r="GAE144" s="38"/>
      <c r="GAF144" s="38"/>
      <c r="GAG144" s="38"/>
      <c r="GAH144" s="38"/>
      <c r="GAI144" s="38"/>
      <c r="GAJ144" s="38"/>
      <c r="GAK144" s="38"/>
      <c r="GAL144" s="38"/>
      <c r="GAM144" s="38"/>
      <c r="GAN144" s="38"/>
      <c r="GAO144" s="38"/>
      <c r="GAP144" s="37"/>
      <c r="GAQ144" s="25"/>
      <c r="GAR144" s="35"/>
      <c r="GAS144" s="35"/>
      <c r="GAT144" s="35"/>
      <c r="GAU144" s="36"/>
      <c r="GAV144" s="36"/>
      <c r="GAW144" s="36"/>
      <c r="GAX144" s="36"/>
      <c r="GAY144" s="36"/>
      <c r="GAZ144" s="36"/>
      <c r="GBA144" s="37"/>
      <c r="GBB144" s="38"/>
      <c r="GBC144" s="38"/>
      <c r="GBD144" s="204"/>
      <c r="GBE144" s="37"/>
      <c r="GBF144" s="38"/>
      <c r="GBG144" s="37"/>
      <c r="GBH144" s="37"/>
      <c r="GBI144" s="38"/>
      <c r="GBJ144" s="38"/>
      <c r="GBK144" s="38"/>
      <c r="GBL144" s="38"/>
      <c r="GBM144" s="38"/>
      <c r="GBN144" s="38"/>
      <c r="GBO144" s="38"/>
      <c r="GBP144" s="38"/>
      <c r="GBQ144" s="38"/>
      <c r="GBR144" s="38"/>
      <c r="GBS144" s="38"/>
      <c r="GBT144" s="38"/>
      <c r="GBU144" s="37"/>
      <c r="GBV144" s="25"/>
      <c r="GBW144" s="35"/>
      <c r="GBX144" s="35"/>
      <c r="GBY144" s="35"/>
      <c r="GBZ144" s="36"/>
      <c r="GCA144" s="36"/>
      <c r="GCB144" s="36"/>
      <c r="GCC144" s="36"/>
      <c r="GCD144" s="36"/>
      <c r="GCE144" s="36"/>
      <c r="GCF144" s="37"/>
      <c r="GCG144" s="38"/>
      <c r="GCH144" s="38"/>
      <c r="GCI144" s="204"/>
      <c r="GCJ144" s="37"/>
      <c r="GCK144" s="38"/>
      <c r="GCL144" s="37"/>
      <c r="GCM144" s="37"/>
      <c r="GCN144" s="38"/>
      <c r="GCO144" s="38"/>
      <c r="GCP144" s="38"/>
      <c r="GCQ144" s="38"/>
      <c r="GCR144" s="38"/>
      <c r="GCS144" s="38"/>
      <c r="GCT144" s="38"/>
      <c r="GCU144" s="38"/>
      <c r="GCV144" s="38"/>
      <c r="GCW144" s="38"/>
      <c r="GCX144" s="38"/>
      <c r="GCY144" s="38"/>
      <c r="GCZ144" s="37"/>
      <c r="GDA144" s="25"/>
      <c r="GDB144" s="35"/>
      <c r="GDC144" s="35"/>
      <c r="GDD144" s="35"/>
      <c r="GDE144" s="36"/>
      <c r="GDF144" s="36"/>
      <c r="GDG144" s="36"/>
      <c r="GDH144" s="36"/>
      <c r="GDI144" s="36"/>
      <c r="GDJ144" s="36"/>
      <c r="GDK144" s="37"/>
      <c r="GDL144" s="38"/>
      <c r="GDM144" s="38"/>
      <c r="GDN144" s="204"/>
      <c r="GDO144" s="37"/>
      <c r="GDP144" s="38"/>
      <c r="GDQ144" s="37"/>
      <c r="GDR144" s="37"/>
      <c r="GDS144" s="38"/>
      <c r="GDT144" s="38"/>
      <c r="GDU144" s="38"/>
      <c r="GDV144" s="38"/>
      <c r="GDW144" s="38"/>
      <c r="GDX144" s="38"/>
      <c r="GDY144" s="38"/>
      <c r="GDZ144" s="38"/>
      <c r="GEA144" s="38"/>
      <c r="GEB144" s="38"/>
      <c r="GEC144" s="38"/>
      <c r="GED144" s="38"/>
      <c r="GEE144" s="37"/>
      <c r="GEF144" s="25"/>
      <c r="GEG144" s="35"/>
      <c r="GEH144" s="35"/>
      <c r="GEI144" s="35"/>
      <c r="GEJ144" s="36"/>
      <c r="GEK144" s="36"/>
      <c r="GEL144" s="36"/>
      <c r="GEM144" s="36"/>
      <c r="GEN144" s="36"/>
      <c r="GEO144" s="36"/>
      <c r="GEP144" s="37"/>
      <c r="GEQ144" s="38"/>
      <c r="GER144" s="38"/>
      <c r="GES144" s="204"/>
      <c r="GET144" s="37"/>
      <c r="GEU144" s="38"/>
      <c r="GEV144" s="37"/>
      <c r="GEW144" s="37"/>
      <c r="GEX144" s="38"/>
      <c r="GEY144" s="38"/>
      <c r="GEZ144" s="38"/>
      <c r="GFA144" s="38"/>
      <c r="GFB144" s="38"/>
      <c r="GFC144" s="38"/>
      <c r="GFD144" s="38"/>
      <c r="GFE144" s="38"/>
      <c r="GFF144" s="38"/>
      <c r="GFG144" s="38"/>
      <c r="GFH144" s="38"/>
      <c r="GFI144" s="38"/>
      <c r="GFJ144" s="37"/>
      <c r="GFK144" s="25"/>
      <c r="GFL144" s="35"/>
      <c r="GFM144" s="35"/>
      <c r="GFN144" s="35"/>
      <c r="GFO144" s="36"/>
      <c r="GFP144" s="36"/>
      <c r="GFQ144" s="36"/>
      <c r="GFR144" s="36"/>
      <c r="GFS144" s="36"/>
      <c r="GFT144" s="36"/>
      <c r="GFU144" s="37"/>
      <c r="GFV144" s="38"/>
      <c r="GFW144" s="38"/>
      <c r="GFX144" s="204"/>
      <c r="GFY144" s="37"/>
      <c r="GFZ144" s="38"/>
      <c r="GGA144" s="37"/>
      <c r="GGB144" s="37"/>
      <c r="GGC144" s="38"/>
      <c r="GGD144" s="38"/>
      <c r="GGE144" s="38"/>
      <c r="GGF144" s="38"/>
      <c r="GGG144" s="38"/>
      <c r="GGH144" s="38"/>
      <c r="GGI144" s="38"/>
      <c r="GGJ144" s="38"/>
      <c r="GGK144" s="38"/>
      <c r="GGL144" s="38"/>
      <c r="GGM144" s="38"/>
      <c r="GGN144" s="38"/>
      <c r="GGO144" s="37"/>
      <c r="GGP144" s="25"/>
      <c r="GGQ144" s="35"/>
      <c r="GGR144" s="35"/>
      <c r="GGS144" s="35"/>
      <c r="GGT144" s="36"/>
      <c r="GGU144" s="36"/>
      <c r="GGV144" s="36"/>
      <c r="GGW144" s="36"/>
      <c r="GGX144" s="36"/>
      <c r="GGY144" s="36"/>
      <c r="GGZ144" s="37"/>
      <c r="GHA144" s="38"/>
      <c r="GHB144" s="38"/>
      <c r="GHC144" s="204"/>
      <c r="GHD144" s="37"/>
      <c r="GHE144" s="38"/>
      <c r="GHF144" s="37"/>
      <c r="GHG144" s="37"/>
      <c r="GHH144" s="38"/>
      <c r="GHI144" s="38"/>
      <c r="GHJ144" s="38"/>
      <c r="GHK144" s="38"/>
      <c r="GHL144" s="38"/>
      <c r="GHM144" s="38"/>
      <c r="GHN144" s="38"/>
      <c r="GHO144" s="38"/>
      <c r="GHP144" s="38"/>
      <c r="GHQ144" s="38"/>
      <c r="GHR144" s="38"/>
      <c r="GHS144" s="38"/>
      <c r="GHT144" s="37"/>
      <c r="GHU144" s="25"/>
      <c r="GHV144" s="35"/>
      <c r="GHW144" s="35"/>
      <c r="GHX144" s="35"/>
      <c r="GHY144" s="36"/>
      <c r="GHZ144" s="36"/>
      <c r="GIA144" s="36"/>
      <c r="GIB144" s="36"/>
      <c r="GIC144" s="36"/>
      <c r="GID144" s="36"/>
      <c r="GIE144" s="37"/>
      <c r="GIF144" s="38"/>
      <c r="GIG144" s="38"/>
      <c r="GIH144" s="204"/>
      <c r="GII144" s="37"/>
      <c r="GIJ144" s="38"/>
      <c r="GIK144" s="37"/>
      <c r="GIL144" s="37"/>
      <c r="GIM144" s="38"/>
      <c r="GIN144" s="38"/>
      <c r="GIO144" s="38"/>
      <c r="GIP144" s="38"/>
      <c r="GIQ144" s="38"/>
      <c r="GIR144" s="38"/>
      <c r="GIS144" s="38"/>
      <c r="GIT144" s="38"/>
      <c r="GIU144" s="38"/>
      <c r="GIV144" s="38"/>
      <c r="GIW144" s="38"/>
      <c r="GIX144" s="38"/>
      <c r="GIY144" s="37"/>
      <c r="GIZ144" s="25"/>
      <c r="GJA144" s="35"/>
      <c r="GJB144" s="35"/>
      <c r="GJC144" s="35"/>
      <c r="GJD144" s="36"/>
      <c r="GJE144" s="36"/>
      <c r="GJF144" s="36"/>
      <c r="GJG144" s="36"/>
      <c r="GJH144" s="36"/>
      <c r="GJI144" s="36"/>
      <c r="GJJ144" s="37"/>
      <c r="GJK144" s="38"/>
      <c r="GJL144" s="38"/>
      <c r="GJM144" s="204"/>
      <c r="GJN144" s="37"/>
      <c r="GJO144" s="38"/>
      <c r="GJP144" s="37"/>
      <c r="GJQ144" s="37"/>
      <c r="GJR144" s="38"/>
      <c r="GJS144" s="38"/>
      <c r="GJT144" s="38"/>
      <c r="GJU144" s="38"/>
      <c r="GJV144" s="38"/>
      <c r="GJW144" s="38"/>
      <c r="GJX144" s="38"/>
      <c r="GJY144" s="38"/>
      <c r="GJZ144" s="38"/>
      <c r="GKA144" s="38"/>
      <c r="GKB144" s="38"/>
      <c r="GKC144" s="38"/>
      <c r="GKD144" s="37"/>
      <c r="GKE144" s="25"/>
      <c r="GKF144" s="35"/>
      <c r="GKG144" s="35"/>
      <c r="GKH144" s="35"/>
      <c r="GKI144" s="36"/>
      <c r="GKJ144" s="36"/>
      <c r="GKK144" s="36"/>
      <c r="GKL144" s="36"/>
      <c r="GKM144" s="36"/>
      <c r="GKN144" s="36"/>
      <c r="GKO144" s="37"/>
      <c r="GKP144" s="38"/>
      <c r="GKQ144" s="38"/>
      <c r="GKR144" s="204"/>
      <c r="GKS144" s="37"/>
      <c r="GKT144" s="38"/>
      <c r="GKU144" s="37"/>
      <c r="GKV144" s="37"/>
      <c r="GKW144" s="38"/>
      <c r="GKX144" s="38"/>
      <c r="GKY144" s="38"/>
      <c r="GKZ144" s="38"/>
      <c r="GLA144" s="38"/>
      <c r="GLB144" s="38"/>
      <c r="GLC144" s="38"/>
      <c r="GLD144" s="38"/>
      <c r="GLE144" s="38"/>
      <c r="GLF144" s="38"/>
      <c r="GLG144" s="38"/>
      <c r="GLH144" s="38"/>
      <c r="GLI144" s="37"/>
      <c r="GLJ144" s="25"/>
      <c r="GLK144" s="35"/>
      <c r="GLL144" s="35"/>
      <c r="GLM144" s="35"/>
      <c r="GLN144" s="36"/>
      <c r="GLO144" s="36"/>
      <c r="GLP144" s="36"/>
      <c r="GLQ144" s="36"/>
      <c r="GLR144" s="36"/>
      <c r="GLS144" s="36"/>
      <c r="GLT144" s="37"/>
      <c r="GLU144" s="38"/>
      <c r="GLV144" s="38"/>
      <c r="GLW144" s="204"/>
      <c r="GLX144" s="37"/>
      <c r="GLY144" s="38"/>
      <c r="GLZ144" s="37"/>
      <c r="GMA144" s="37"/>
      <c r="GMB144" s="38"/>
      <c r="GMC144" s="38"/>
      <c r="GMD144" s="38"/>
      <c r="GME144" s="38"/>
      <c r="GMF144" s="38"/>
      <c r="GMG144" s="38"/>
      <c r="GMH144" s="38"/>
      <c r="GMI144" s="38"/>
      <c r="GMJ144" s="38"/>
      <c r="GMK144" s="38"/>
      <c r="GML144" s="38"/>
      <c r="GMM144" s="38"/>
      <c r="GMN144" s="37"/>
      <c r="GMO144" s="25"/>
      <c r="GMP144" s="35"/>
      <c r="GMQ144" s="35"/>
      <c r="GMR144" s="35"/>
      <c r="GMS144" s="36"/>
      <c r="GMT144" s="36"/>
      <c r="GMU144" s="36"/>
      <c r="GMV144" s="36"/>
      <c r="GMW144" s="36"/>
      <c r="GMX144" s="36"/>
      <c r="GMY144" s="37"/>
      <c r="GMZ144" s="38"/>
      <c r="GNA144" s="38"/>
      <c r="GNB144" s="204"/>
      <c r="GNC144" s="37"/>
      <c r="GND144" s="38"/>
      <c r="GNE144" s="37"/>
      <c r="GNF144" s="37"/>
      <c r="GNG144" s="38"/>
      <c r="GNH144" s="38"/>
      <c r="GNI144" s="38"/>
      <c r="GNJ144" s="38"/>
      <c r="GNK144" s="38"/>
      <c r="GNL144" s="38"/>
      <c r="GNM144" s="38"/>
      <c r="GNN144" s="38"/>
      <c r="GNO144" s="38"/>
      <c r="GNP144" s="38"/>
      <c r="GNQ144" s="38"/>
      <c r="GNR144" s="38"/>
      <c r="GNS144" s="37"/>
      <c r="GNT144" s="25"/>
      <c r="GNU144" s="35"/>
      <c r="GNV144" s="35"/>
      <c r="GNW144" s="35"/>
      <c r="GNX144" s="36"/>
      <c r="GNY144" s="36"/>
      <c r="GNZ144" s="36"/>
      <c r="GOA144" s="36"/>
      <c r="GOB144" s="36"/>
      <c r="GOC144" s="36"/>
      <c r="GOD144" s="37"/>
      <c r="GOE144" s="38"/>
      <c r="GOF144" s="38"/>
      <c r="GOG144" s="204"/>
      <c r="GOH144" s="37"/>
      <c r="GOI144" s="38"/>
      <c r="GOJ144" s="37"/>
      <c r="GOK144" s="37"/>
      <c r="GOL144" s="38"/>
      <c r="GOM144" s="38"/>
      <c r="GON144" s="38"/>
      <c r="GOO144" s="38"/>
      <c r="GOP144" s="38"/>
      <c r="GOQ144" s="38"/>
      <c r="GOR144" s="38"/>
      <c r="GOS144" s="38"/>
      <c r="GOT144" s="38"/>
      <c r="GOU144" s="38"/>
      <c r="GOV144" s="38"/>
      <c r="GOW144" s="38"/>
      <c r="GOX144" s="37"/>
      <c r="GOY144" s="25"/>
      <c r="GOZ144" s="35"/>
      <c r="GPA144" s="35"/>
      <c r="GPB144" s="35"/>
      <c r="GPC144" s="36"/>
      <c r="GPD144" s="36"/>
      <c r="GPE144" s="36"/>
      <c r="GPF144" s="36"/>
      <c r="GPG144" s="36"/>
      <c r="GPH144" s="36"/>
      <c r="GPI144" s="37"/>
      <c r="GPJ144" s="38"/>
      <c r="GPK144" s="38"/>
      <c r="GPL144" s="204"/>
      <c r="GPM144" s="37"/>
      <c r="GPN144" s="38"/>
      <c r="GPO144" s="37"/>
      <c r="GPP144" s="37"/>
      <c r="GPQ144" s="38"/>
      <c r="GPR144" s="38"/>
      <c r="GPS144" s="38"/>
      <c r="GPT144" s="38"/>
      <c r="GPU144" s="38"/>
      <c r="GPV144" s="38"/>
      <c r="GPW144" s="38"/>
      <c r="GPX144" s="38"/>
      <c r="GPY144" s="38"/>
      <c r="GPZ144" s="38"/>
      <c r="GQA144" s="38"/>
      <c r="GQB144" s="38"/>
      <c r="GQC144" s="37"/>
      <c r="GQD144" s="25"/>
      <c r="GQE144" s="35"/>
      <c r="GQF144" s="35"/>
      <c r="GQG144" s="35"/>
      <c r="GQH144" s="36"/>
      <c r="GQI144" s="36"/>
      <c r="GQJ144" s="36"/>
      <c r="GQK144" s="36"/>
      <c r="GQL144" s="36"/>
      <c r="GQM144" s="36"/>
      <c r="GQN144" s="37"/>
      <c r="GQO144" s="38"/>
      <c r="GQP144" s="38"/>
      <c r="GQQ144" s="204"/>
      <c r="GQR144" s="37"/>
      <c r="GQS144" s="38"/>
      <c r="GQT144" s="37"/>
      <c r="GQU144" s="37"/>
      <c r="GQV144" s="38"/>
      <c r="GQW144" s="38"/>
      <c r="GQX144" s="38"/>
      <c r="GQY144" s="38"/>
      <c r="GQZ144" s="38"/>
      <c r="GRA144" s="38"/>
      <c r="GRB144" s="38"/>
      <c r="GRC144" s="38"/>
      <c r="GRD144" s="38"/>
      <c r="GRE144" s="38"/>
      <c r="GRF144" s="38"/>
      <c r="GRG144" s="38"/>
      <c r="GRH144" s="37"/>
      <c r="GRI144" s="25"/>
      <c r="GRJ144" s="35"/>
      <c r="GRK144" s="35"/>
      <c r="GRL144" s="35"/>
      <c r="GRM144" s="36"/>
      <c r="GRN144" s="36"/>
      <c r="GRO144" s="36"/>
      <c r="GRP144" s="36"/>
      <c r="GRQ144" s="36"/>
      <c r="GRR144" s="36"/>
      <c r="GRS144" s="37"/>
      <c r="GRT144" s="38"/>
      <c r="GRU144" s="38"/>
      <c r="GRV144" s="204"/>
      <c r="GRW144" s="37"/>
      <c r="GRX144" s="38"/>
      <c r="GRY144" s="37"/>
      <c r="GRZ144" s="37"/>
      <c r="GSA144" s="38"/>
      <c r="GSB144" s="38"/>
      <c r="GSC144" s="38"/>
      <c r="GSD144" s="38"/>
      <c r="GSE144" s="38"/>
      <c r="GSF144" s="38"/>
      <c r="GSG144" s="38"/>
      <c r="GSH144" s="38"/>
      <c r="GSI144" s="38"/>
      <c r="GSJ144" s="38"/>
      <c r="GSK144" s="38"/>
      <c r="GSL144" s="38"/>
      <c r="GSM144" s="37"/>
      <c r="GSN144" s="25"/>
      <c r="GSO144" s="35"/>
      <c r="GSP144" s="35"/>
      <c r="GSQ144" s="35"/>
      <c r="GSR144" s="36"/>
      <c r="GSS144" s="36"/>
      <c r="GST144" s="36"/>
      <c r="GSU144" s="36"/>
      <c r="GSV144" s="36"/>
      <c r="GSW144" s="36"/>
      <c r="GSX144" s="37"/>
      <c r="GSY144" s="38"/>
      <c r="GSZ144" s="38"/>
      <c r="GTA144" s="204"/>
      <c r="GTB144" s="37"/>
      <c r="GTC144" s="38"/>
      <c r="GTD144" s="37"/>
      <c r="GTE144" s="37"/>
      <c r="GTF144" s="38"/>
      <c r="GTG144" s="38"/>
      <c r="GTH144" s="38"/>
      <c r="GTI144" s="38"/>
      <c r="GTJ144" s="38"/>
      <c r="GTK144" s="38"/>
      <c r="GTL144" s="38"/>
      <c r="GTM144" s="38"/>
      <c r="GTN144" s="38"/>
      <c r="GTO144" s="38"/>
      <c r="GTP144" s="38"/>
      <c r="GTQ144" s="38"/>
      <c r="GTR144" s="37"/>
      <c r="GTS144" s="25"/>
      <c r="GTT144" s="35"/>
      <c r="GTU144" s="35"/>
      <c r="GTV144" s="35"/>
      <c r="GTW144" s="36"/>
      <c r="GTX144" s="36"/>
      <c r="GTY144" s="36"/>
      <c r="GTZ144" s="36"/>
      <c r="GUA144" s="36"/>
      <c r="GUB144" s="36"/>
      <c r="GUC144" s="37"/>
      <c r="GUD144" s="38"/>
      <c r="GUE144" s="38"/>
      <c r="GUF144" s="204"/>
      <c r="GUG144" s="37"/>
      <c r="GUH144" s="38"/>
      <c r="GUI144" s="37"/>
      <c r="GUJ144" s="37"/>
      <c r="GUK144" s="38"/>
      <c r="GUL144" s="38"/>
      <c r="GUM144" s="38"/>
      <c r="GUN144" s="38"/>
      <c r="GUO144" s="38"/>
      <c r="GUP144" s="38"/>
      <c r="GUQ144" s="38"/>
      <c r="GUR144" s="38"/>
      <c r="GUS144" s="38"/>
      <c r="GUT144" s="38"/>
      <c r="GUU144" s="38"/>
      <c r="GUV144" s="38"/>
      <c r="GUW144" s="37"/>
      <c r="GUX144" s="25"/>
      <c r="GUY144" s="35"/>
      <c r="GUZ144" s="35"/>
      <c r="GVA144" s="35"/>
      <c r="GVB144" s="36"/>
      <c r="GVC144" s="36"/>
      <c r="GVD144" s="36"/>
      <c r="GVE144" s="36"/>
      <c r="GVF144" s="36"/>
      <c r="GVG144" s="36"/>
      <c r="GVH144" s="37"/>
      <c r="GVI144" s="38"/>
      <c r="GVJ144" s="38"/>
      <c r="GVK144" s="204"/>
      <c r="GVL144" s="37"/>
      <c r="GVM144" s="38"/>
      <c r="GVN144" s="37"/>
      <c r="GVO144" s="37"/>
      <c r="GVP144" s="38"/>
      <c r="GVQ144" s="38"/>
      <c r="GVR144" s="38"/>
      <c r="GVS144" s="38"/>
      <c r="GVT144" s="38"/>
      <c r="GVU144" s="38"/>
      <c r="GVV144" s="38"/>
      <c r="GVW144" s="38"/>
      <c r="GVX144" s="38"/>
      <c r="GVY144" s="38"/>
      <c r="GVZ144" s="38"/>
      <c r="GWA144" s="38"/>
      <c r="GWB144" s="37"/>
      <c r="GWC144" s="25"/>
      <c r="GWD144" s="35"/>
      <c r="GWE144" s="35"/>
      <c r="GWF144" s="35"/>
      <c r="GWG144" s="36"/>
      <c r="GWH144" s="36"/>
      <c r="GWI144" s="36"/>
      <c r="GWJ144" s="36"/>
      <c r="GWK144" s="36"/>
      <c r="GWL144" s="36"/>
      <c r="GWM144" s="37"/>
      <c r="GWN144" s="38"/>
      <c r="GWO144" s="38"/>
      <c r="GWP144" s="204"/>
      <c r="GWQ144" s="37"/>
      <c r="GWR144" s="38"/>
      <c r="GWS144" s="37"/>
      <c r="GWT144" s="37"/>
      <c r="GWU144" s="38"/>
      <c r="GWV144" s="38"/>
      <c r="GWW144" s="38"/>
      <c r="GWX144" s="38"/>
      <c r="GWY144" s="38"/>
      <c r="GWZ144" s="38"/>
      <c r="GXA144" s="38"/>
      <c r="GXB144" s="38"/>
      <c r="GXC144" s="38"/>
      <c r="GXD144" s="38"/>
      <c r="GXE144" s="38"/>
      <c r="GXF144" s="38"/>
      <c r="GXG144" s="37"/>
      <c r="GXH144" s="25"/>
      <c r="GXI144" s="35"/>
      <c r="GXJ144" s="35"/>
      <c r="GXK144" s="35"/>
      <c r="GXL144" s="36"/>
      <c r="GXM144" s="36"/>
      <c r="GXN144" s="36"/>
      <c r="GXO144" s="36"/>
      <c r="GXP144" s="36"/>
      <c r="GXQ144" s="36"/>
      <c r="GXR144" s="37"/>
      <c r="GXS144" s="38"/>
      <c r="GXT144" s="38"/>
      <c r="GXU144" s="204"/>
      <c r="GXV144" s="37"/>
      <c r="GXW144" s="38"/>
      <c r="GXX144" s="37"/>
      <c r="GXY144" s="37"/>
      <c r="GXZ144" s="38"/>
      <c r="GYA144" s="38"/>
      <c r="GYB144" s="38"/>
      <c r="GYC144" s="38"/>
      <c r="GYD144" s="38"/>
      <c r="GYE144" s="38"/>
      <c r="GYF144" s="38"/>
      <c r="GYG144" s="38"/>
      <c r="GYH144" s="38"/>
      <c r="GYI144" s="38"/>
      <c r="GYJ144" s="38"/>
      <c r="GYK144" s="38"/>
      <c r="GYL144" s="37"/>
      <c r="GYM144" s="25"/>
      <c r="GYN144" s="35"/>
      <c r="GYO144" s="35"/>
      <c r="GYP144" s="35"/>
      <c r="GYQ144" s="36"/>
      <c r="GYR144" s="36"/>
      <c r="GYS144" s="36"/>
      <c r="GYT144" s="36"/>
      <c r="GYU144" s="36"/>
      <c r="GYV144" s="36"/>
      <c r="GYW144" s="37"/>
      <c r="GYX144" s="38"/>
      <c r="GYY144" s="38"/>
      <c r="GYZ144" s="204"/>
      <c r="GZA144" s="37"/>
      <c r="GZB144" s="38"/>
      <c r="GZC144" s="37"/>
      <c r="GZD144" s="37"/>
      <c r="GZE144" s="38"/>
      <c r="GZF144" s="38"/>
      <c r="GZG144" s="38"/>
      <c r="GZH144" s="38"/>
      <c r="GZI144" s="38"/>
      <c r="GZJ144" s="38"/>
      <c r="GZK144" s="38"/>
      <c r="GZL144" s="38"/>
      <c r="GZM144" s="38"/>
      <c r="GZN144" s="38"/>
      <c r="GZO144" s="38"/>
      <c r="GZP144" s="38"/>
      <c r="GZQ144" s="37"/>
      <c r="GZR144" s="25"/>
      <c r="GZS144" s="35"/>
      <c r="GZT144" s="35"/>
      <c r="GZU144" s="35"/>
      <c r="GZV144" s="36"/>
      <c r="GZW144" s="36"/>
      <c r="GZX144" s="36"/>
      <c r="GZY144" s="36"/>
      <c r="GZZ144" s="36"/>
      <c r="HAA144" s="36"/>
      <c r="HAB144" s="37"/>
      <c r="HAC144" s="38"/>
      <c r="HAD144" s="38"/>
      <c r="HAE144" s="204"/>
      <c r="HAF144" s="37"/>
      <c r="HAG144" s="38"/>
      <c r="HAH144" s="37"/>
      <c r="HAI144" s="37"/>
      <c r="HAJ144" s="38"/>
      <c r="HAK144" s="38"/>
      <c r="HAL144" s="38"/>
      <c r="HAM144" s="38"/>
      <c r="HAN144" s="38"/>
      <c r="HAO144" s="38"/>
      <c r="HAP144" s="38"/>
      <c r="HAQ144" s="38"/>
      <c r="HAR144" s="38"/>
      <c r="HAS144" s="38"/>
      <c r="HAT144" s="38"/>
      <c r="HAU144" s="38"/>
      <c r="HAV144" s="37"/>
      <c r="HAW144" s="25"/>
      <c r="HAX144" s="35"/>
      <c r="HAY144" s="35"/>
      <c r="HAZ144" s="35"/>
      <c r="HBA144" s="36"/>
      <c r="HBB144" s="36"/>
      <c r="HBC144" s="36"/>
      <c r="HBD144" s="36"/>
      <c r="HBE144" s="36"/>
      <c r="HBF144" s="36"/>
      <c r="HBG144" s="37"/>
      <c r="HBH144" s="38"/>
      <c r="HBI144" s="38"/>
      <c r="HBJ144" s="204"/>
      <c r="HBK144" s="37"/>
      <c r="HBL144" s="38"/>
      <c r="HBM144" s="37"/>
      <c r="HBN144" s="37"/>
      <c r="HBO144" s="38"/>
      <c r="HBP144" s="38"/>
      <c r="HBQ144" s="38"/>
      <c r="HBR144" s="38"/>
      <c r="HBS144" s="38"/>
      <c r="HBT144" s="38"/>
      <c r="HBU144" s="38"/>
      <c r="HBV144" s="38"/>
      <c r="HBW144" s="38"/>
      <c r="HBX144" s="38"/>
      <c r="HBY144" s="38"/>
      <c r="HBZ144" s="38"/>
      <c r="HCA144" s="37"/>
      <c r="HCB144" s="25"/>
      <c r="HCC144" s="35"/>
      <c r="HCD144" s="35"/>
      <c r="HCE144" s="35"/>
      <c r="HCF144" s="36"/>
      <c r="HCG144" s="36"/>
      <c r="HCH144" s="36"/>
      <c r="HCI144" s="36"/>
      <c r="HCJ144" s="36"/>
      <c r="HCK144" s="36"/>
      <c r="HCL144" s="37"/>
      <c r="HCM144" s="38"/>
      <c r="HCN144" s="38"/>
      <c r="HCO144" s="204"/>
      <c r="HCP144" s="37"/>
      <c r="HCQ144" s="38"/>
      <c r="HCR144" s="37"/>
      <c r="HCS144" s="37"/>
      <c r="HCT144" s="38"/>
      <c r="HCU144" s="38"/>
      <c r="HCV144" s="38"/>
      <c r="HCW144" s="38"/>
      <c r="HCX144" s="38"/>
      <c r="HCY144" s="38"/>
      <c r="HCZ144" s="38"/>
      <c r="HDA144" s="38"/>
      <c r="HDB144" s="38"/>
      <c r="HDC144" s="38"/>
      <c r="HDD144" s="38"/>
      <c r="HDE144" s="38"/>
      <c r="HDF144" s="37"/>
      <c r="HDG144" s="25"/>
      <c r="HDH144" s="35"/>
      <c r="HDI144" s="35"/>
      <c r="HDJ144" s="35"/>
      <c r="HDK144" s="36"/>
      <c r="HDL144" s="36"/>
      <c r="HDM144" s="36"/>
      <c r="HDN144" s="36"/>
      <c r="HDO144" s="36"/>
      <c r="HDP144" s="36"/>
      <c r="HDQ144" s="37"/>
      <c r="HDR144" s="38"/>
      <c r="HDS144" s="38"/>
      <c r="HDT144" s="204"/>
      <c r="HDU144" s="37"/>
      <c r="HDV144" s="38"/>
      <c r="HDW144" s="37"/>
      <c r="HDX144" s="37"/>
      <c r="HDY144" s="38"/>
      <c r="HDZ144" s="38"/>
      <c r="HEA144" s="38"/>
      <c r="HEB144" s="38"/>
      <c r="HEC144" s="38"/>
      <c r="HED144" s="38"/>
      <c r="HEE144" s="38"/>
      <c r="HEF144" s="38"/>
      <c r="HEG144" s="38"/>
      <c r="HEH144" s="38"/>
      <c r="HEI144" s="38"/>
      <c r="HEJ144" s="38"/>
      <c r="HEK144" s="37"/>
      <c r="HEL144" s="25"/>
      <c r="HEM144" s="35"/>
      <c r="HEN144" s="35"/>
      <c r="HEO144" s="35"/>
      <c r="HEP144" s="36"/>
      <c r="HEQ144" s="36"/>
      <c r="HER144" s="36"/>
      <c r="HES144" s="36"/>
      <c r="HET144" s="36"/>
      <c r="HEU144" s="36"/>
      <c r="HEV144" s="37"/>
      <c r="HEW144" s="38"/>
      <c r="HEX144" s="38"/>
      <c r="HEY144" s="204"/>
      <c r="HEZ144" s="37"/>
      <c r="HFA144" s="38"/>
      <c r="HFB144" s="37"/>
      <c r="HFC144" s="37"/>
      <c r="HFD144" s="38"/>
      <c r="HFE144" s="38"/>
      <c r="HFF144" s="38"/>
      <c r="HFG144" s="38"/>
      <c r="HFH144" s="38"/>
      <c r="HFI144" s="38"/>
      <c r="HFJ144" s="38"/>
      <c r="HFK144" s="38"/>
      <c r="HFL144" s="38"/>
      <c r="HFM144" s="38"/>
      <c r="HFN144" s="38"/>
      <c r="HFO144" s="38"/>
      <c r="HFP144" s="37"/>
      <c r="HFQ144" s="25"/>
      <c r="HFR144" s="35"/>
      <c r="HFS144" s="35"/>
      <c r="HFT144" s="35"/>
      <c r="HFU144" s="36"/>
      <c r="HFV144" s="36"/>
      <c r="HFW144" s="36"/>
      <c r="HFX144" s="36"/>
      <c r="HFY144" s="36"/>
      <c r="HFZ144" s="36"/>
      <c r="HGA144" s="37"/>
      <c r="HGB144" s="38"/>
      <c r="HGC144" s="38"/>
      <c r="HGD144" s="204"/>
      <c r="HGE144" s="37"/>
      <c r="HGF144" s="38"/>
      <c r="HGG144" s="37"/>
      <c r="HGH144" s="37"/>
      <c r="HGI144" s="38"/>
      <c r="HGJ144" s="38"/>
      <c r="HGK144" s="38"/>
      <c r="HGL144" s="38"/>
      <c r="HGM144" s="38"/>
      <c r="HGN144" s="38"/>
      <c r="HGO144" s="38"/>
      <c r="HGP144" s="38"/>
      <c r="HGQ144" s="38"/>
      <c r="HGR144" s="38"/>
      <c r="HGS144" s="38"/>
      <c r="HGT144" s="38"/>
      <c r="HGU144" s="37"/>
      <c r="HGV144" s="25"/>
      <c r="HGW144" s="35"/>
      <c r="HGX144" s="35"/>
      <c r="HGY144" s="35"/>
      <c r="HGZ144" s="36"/>
      <c r="HHA144" s="36"/>
      <c r="HHB144" s="36"/>
      <c r="HHC144" s="36"/>
      <c r="HHD144" s="36"/>
      <c r="HHE144" s="36"/>
      <c r="HHF144" s="37"/>
      <c r="HHG144" s="38"/>
      <c r="HHH144" s="38"/>
      <c r="HHI144" s="204"/>
      <c r="HHJ144" s="37"/>
      <c r="HHK144" s="38"/>
      <c r="HHL144" s="37"/>
      <c r="HHM144" s="37"/>
      <c r="HHN144" s="38"/>
      <c r="HHO144" s="38"/>
      <c r="HHP144" s="38"/>
      <c r="HHQ144" s="38"/>
      <c r="HHR144" s="38"/>
      <c r="HHS144" s="38"/>
      <c r="HHT144" s="38"/>
      <c r="HHU144" s="38"/>
      <c r="HHV144" s="38"/>
      <c r="HHW144" s="38"/>
      <c r="HHX144" s="38"/>
      <c r="HHY144" s="38"/>
      <c r="HHZ144" s="37"/>
      <c r="HIA144" s="25"/>
      <c r="HIB144" s="35"/>
      <c r="HIC144" s="35"/>
      <c r="HID144" s="35"/>
      <c r="HIE144" s="36"/>
      <c r="HIF144" s="36"/>
      <c r="HIG144" s="36"/>
      <c r="HIH144" s="36"/>
      <c r="HII144" s="36"/>
      <c r="HIJ144" s="36"/>
      <c r="HIK144" s="37"/>
      <c r="HIL144" s="38"/>
      <c r="HIM144" s="38"/>
      <c r="HIN144" s="204"/>
      <c r="HIO144" s="37"/>
      <c r="HIP144" s="38"/>
      <c r="HIQ144" s="37"/>
      <c r="HIR144" s="37"/>
      <c r="HIS144" s="38"/>
      <c r="HIT144" s="38"/>
      <c r="HIU144" s="38"/>
      <c r="HIV144" s="38"/>
      <c r="HIW144" s="38"/>
      <c r="HIX144" s="38"/>
      <c r="HIY144" s="38"/>
      <c r="HIZ144" s="38"/>
      <c r="HJA144" s="38"/>
      <c r="HJB144" s="38"/>
      <c r="HJC144" s="38"/>
      <c r="HJD144" s="38"/>
      <c r="HJE144" s="37"/>
      <c r="HJF144" s="25"/>
      <c r="HJG144" s="35"/>
      <c r="HJH144" s="35"/>
      <c r="HJI144" s="35"/>
      <c r="HJJ144" s="36"/>
      <c r="HJK144" s="36"/>
      <c r="HJL144" s="36"/>
      <c r="HJM144" s="36"/>
      <c r="HJN144" s="36"/>
      <c r="HJO144" s="36"/>
      <c r="HJP144" s="37"/>
      <c r="HJQ144" s="38"/>
      <c r="HJR144" s="38"/>
      <c r="HJS144" s="204"/>
      <c r="HJT144" s="37"/>
      <c r="HJU144" s="38"/>
      <c r="HJV144" s="37"/>
      <c r="HJW144" s="37"/>
      <c r="HJX144" s="38"/>
      <c r="HJY144" s="38"/>
      <c r="HJZ144" s="38"/>
      <c r="HKA144" s="38"/>
      <c r="HKB144" s="38"/>
      <c r="HKC144" s="38"/>
      <c r="HKD144" s="38"/>
      <c r="HKE144" s="38"/>
      <c r="HKF144" s="38"/>
      <c r="HKG144" s="38"/>
      <c r="HKH144" s="38"/>
      <c r="HKI144" s="38"/>
      <c r="HKJ144" s="37"/>
      <c r="HKK144" s="25"/>
      <c r="HKL144" s="35"/>
      <c r="HKM144" s="35"/>
      <c r="HKN144" s="35"/>
      <c r="HKO144" s="36"/>
      <c r="HKP144" s="36"/>
      <c r="HKQ144" s="36"/>
      <c r="HKR144" s="36"/>
      <c r="HKS144" s="36"/>
      <c r="HKT144" s="36"/>
      <c r="HKU144" s="37"/>
      <c r="HKV144" s="38"/>
      <c r="HKW144" s="38"/>
      <c r="HKX144" s="204"/>
      <c r="HKY144" s="37"/>
      <c r="HKZ144" s="38"/>
      <c r="HLA144" s="37"/>
      <c r="HLB144" s="37"/>
      <c r="HLC144" s="38"/>
      <c r="HLD144" s="38"/>
      <c r="HLE144" s="38"/>
      <c r="HLF144" s="38"/>
      <c r="HLG144" s="38"/>
      <c r="HLH144" s="38"/>
      <c r="HLI144" s="38"/>
      <c r="HLJ144" s="38"/>
      <c r="HLK144" s="38"/>
      <c r="HLL144" s="38"/>
      <c r="HLM144" s="38"/>
      <c r="HLN144" s="38"/>
      <c r="HLO144" s="37"/>
      <c r="HLP144" s="25"/>
      <c r="HLQ144" s="35"/>
      <c r="HLR144" s="35"/>
      <c r="HLS144" s="35"/>
      <c r="HLT144" s="36"/>
      <c r="HLU144" s="36"/>
      <c r="HLV144" s="36"/>
      <c r="HLW144" s="36"/>
      <c r="HLX144" s="36"/>
      <c r="HLY144" s="36"/>
      <c r="HLZ144" s="37"/>
      <c r="HMA144" s="38"/>
      <c r="HMB144" s="38"/>
      <c r="HMC144" s="204"/>
      <c r="HMD144" s="37"/>
      <c r="HME144" s="38"/>
      <c r="HMF144" s="37"/>
      <c r="HMG144" s="37"/>
      <c r="HMH144" s="38"/>
      <c r="HMI144" s="38"/>
      <c r="HMJ144" s="38"/>
      <c r="HMK144" s="38"/>
      <c r="HML144" s="38"/>
      <c r="HMM144" s="38"/>
      <c r="HMN144" s="38"/>
      <c r="HMO144" s="38"/>
      <c r="HMP144" s="38"/>
      <c r="HMQ144" s="38"/>
      <c r="HMR144" s="38"/>
      <c r="HMS144" s="38"/>
      <c r="HMT144" s="37"/>
      <c r="HMU144" s="25"/>
      <c r="HMV144" s="35"/>
      <c r="HMW144" s="35"/>
      <c r="HMX144" s="35"/>
      <c r="HMY144" s="36"/>
      <c r="HMZ144" s="36"/>
      <c r="HNA144" s="36"/>
      <c r="HNB144" s="36"/>
      <c r="HNC144" s="36"/>
      <c r="HND144" s="36"/>
      <c r="HNE144" s="37"/>
      <c r="HNF144" s="38"/>
      <c r="HNG144" s="38"/>
      <c r="HNH144" s="204"/>
      <c r="HNI144" s="37"/>
      <c r="HNJ144" s="38"/>
      <c r="HNK144" s="37"/>
      <c r="HNL144" s="37"/>
      <c r="HNM144" s="38"/>
      <c r="HNN144" s="38"/>
      <c r="HNO144" s="38"/>
      <c r="HNP144" s="38"/>
      <c r="HNQ144" s="38"/>
      <c r="HNR144" s="38"/>
      <c r="HNS144" s="38"/>
      <c r="HNT144" s="38"/>
      <c r="HNU144" s="38"/>
      <c r="HNV144" s="38"/>
      <c r="HNW144" s="38"/>
      <c r="HNX144" s="38"/>
      <c r="HNY144" s="37"/>
      <c r="HNZ144" s="25"/>
      <c r="HOA144" s="35"/>
      <c r="HOB144" s="35"/>
      <c r="HOC144" s="35"/>
      <c r="HOD144" s="36"/>
      <c r="HOE144" s="36"/>
      <c r="HOF144" s="36"/>
      <c r="HOG144" s="36"/>
      <c r="HOH144" s="36"/>
      <c r="HOI144" s="36"/>
      <c r="HOJ144" s="37"/>
      <c r="HOK144" s="38"/>
      <c r="HOL144" s="38"/>
      <c r="HOM144" s="204"/>
      <c r="HON144" s="37"/>
      <c r="HOO144" s="38"/>
      <c r="HOP144" s="37"/>
      <c r="HOQ144" s="37"/>
      <c r="HOR144" s="38"/>
      <c r="HOS144" s="38"/>
      <c r="HOT144" s="38"/>
      <c r="HOU144" s="38"/>
      <c r="HOV144" s="38"/>
      <c r="HOW144" s="38"/>
      <c r="HOX144" s="38"/>
      <c r="HOY144" s="38"/>
      <c r="HOZ144" s="38"/>
      <c r="HPA144" s="38"/>
      <c r="HPB144" s="38"/>
      <c r="HPC144" s="38"/>
      <c r="HPD144" s="37"/>
      <c r="HPE144" s="25"/>
      <c r="HPF144" s="35"/>
      <c r="HPG144" s="35"/>
      <c r="HPH144" s="35"/>
      <c r="HPI144" s="36"/>
      <c r="HPJ144" s="36"/>
      <c r="HPK144" s="36"/>
      <c r="HPL144" s="36"/>
      <c r="HPM144" s="36"/>
      <c r="HPN144" s="36"/>
      <c r="HPO144" s="37"/>
      <c r="HPP144" s="38"/>
      <c r="HPQ144" s="38"/>
      <c r="HPR144" s="204"/>
      <c r="HPS144" s="37"/>
      <c r="HPT144" s="38"/>
      <c r="HPU144" s="37"/>
      <c r="HPV144" s="37"/>
      <c r="HPW144" s="38"/>
      <c r="HPX144" s="38"/>
      <c r="HPY144" s="38"/>
      <c r="HPZ144" s="38"/>
      <c r="HQA144" s="38"/>
      <c r="HQB144" s="38"/>
      <c r="HQC144" s="38"/>
      <c r="HQD144" s="38"/>
      <c r="HQE144" s="38"/>
      <c r="HQF144" s="38"/>
      <c r="HQG144" s="38"/>
      <c r="HQH144" s="38"/>
      <c r="HQI144" s="37"/>
      <c r="HQJ144" s="25"/>
      <c r="HQK144" s="35"/>
      <c r="HQL144" s="35"/>
      <c r="HQM144" s="35"/>
      <c r="HQN144" s="36"/>
      <c r="HQO144" s="36"/>
      <c r="HQP144" s="36"/>
      <c r="HQQ144" s="36"/>
      <c r="HQR144" s="36"/>
      <c r="HQS144" s="36"/>
      <c r="HQT144" s="37"/>
      <c r="HQU144" s="38"/>
      <c r="HQV144" s="38"/>
      <c r="HQW144" s="204"/>
      <c r="HQX144" s="37"/>
      <c r="HQY144" s="38"/>
      <c r="HQZ144" s="37"/>
      <c r="HRA144" s="37"/>
      <c r="HRB144" s="38"/>
      <c r="HRC144" s="38"/>
      <c r="HRD144" s="38"/>
      <c r="HRE144" s="38"/>
      <c r="HRF144" s="38"/>
      <c r="HRG144" s="38"/>
      <c r="HRH144" s="38"/>
      <c r="HRI144" s="38"/>
      <c r="HRJ144" s="38"/>
      <c r="HRK144" s="38"/>
      <c r="HRL144" s="38"/>
      <c r="HRM144" s="38"/>
      <c r="HRN144" s="37"/>
      <c r="HRO144" s="25"/>
      <c r="HRP144" s="35"/>
      <c r="HRQ144" s="35"/>
      <c r="HRR144" s="35"/>
      <c r="HRS144" s="36"/>
      <c r="HRT144" s="36"/>
      <c r="HRU144" s="36"/>
      <c r="HRV144" s="36"/>
      <c r="HRW144" s="36"/>
      <c r="HRX144" s="36"/>
      <c r="HRY144" s="37"/>
      <c r="HRZ144" s="38"/>
      <c r="HSA144" s="38"/>
      <c r="HSB144" s="204"/>
      <c r="HSC144" s="37"/>
      <c r="HSD144" s="38"/>
      <c r="HSE144" s="37"/>
      <c r="HSF144" s="37"/>
      <c r="HSG144" s="38"/>
      <c r="HSH144" s="38"/>
      <c r="HSI144" s="38"/>
      <c r="HSJ144" s="38"/>
      <c r="HSK144" s="38"/>
      <c r="HSL144" s="38"/>
      <c r="HSM144" s="38"/>
      <c r="HSN144" s="38"/>
      <c r="HSO144" s="38"/>
      <c r="HSP144" s="38"/>
      <c r="HSQ144" s="38"/>
      <c r="HSR144" s="38"/>
      <c r="HSS144" s="37"/>
      <c r="HST144" s="25"/>
      <c r="HSU144" s="35"/>
      <c r="HSV144" s="35"/>
      <c r="HSW144" s="35"/>
      <c r="HSX144" s="36"/>
      <c r="HSY144" s="36"/>
      <c r="HSZ144" s="36"/>
      <c r="HTA144" s="36"/>
      <c r="HTB144" s="36"/>
      <c r="HTC144" s="36"/>
      <c r="HTD144" s="37"/>
      <c r="HTE144" s="38"/>
      <c r="HTF144" s="38"/>
      <c r="HTG144" s="204"/>
      <c r="HTH144" s="37"/>
      <c r="HTI144" s="38"/>
      <c r="HTJ144" s="37"/>
      <c r="HTK144" s="37"/>
      <c r="HTL144" s="38"/>
      <c r="HTM144" s="38"/>
      <c r="HTN144" s="38"/>
      <c r="HTO144" s="38"/>
      <c r="HTP144" s="38"/>
      <c r="HTQ144" s="38"/>
      <c r="HTR144" s="38"/>
      <c r="HTS144" s="38"/>
      <c r="HTT144" s="38"/>
      <c r="HTU144" s="38"/>
      <c r="HTV144" s="38"/>
      <c r="HTW144" s="38"/>
      <c r="HTX144" s="37"/>
      <c r="HTY144" s="25"/>
      <c r="HTZ144" s="35"/>
      <c r="HUA144" s="35"/>
      <c r="HUB144" s="35"/>
      <c r="HUC144" s="36"/>
      <c r="HUD144" s="36"/>
      <c r="HUE144" s="36"/>
      <c r="HUF144" s="36"/>
      <c r="HUG144" s="36"/>
      <c r="HUH144" s="36"/>
      <c r="HUI144" s="37"/>
      <c r="HUJ144" s="38"/>
      <c r="HUK144" s="38"/>
      <c r="HUL144" s="204"/>
      <c r="HUM144" s="37"/>
      <c r="HUN144" s="38"/>
      <c r="HUO144" s="37"/>
      <c r="HUP144" s="37"/>
      <c r="HUQ144" s="38"/>
      <c r="HUR144" s="38"/>
      <c r="HUS144" s="38"/>
      <c r="HUT144" s="38"/>
      <c r="HUU144" s="38"/>
      <c r="HUV144" s="38"/>
      <c r="HUW144" s="38"/>
      <c r="HUX144" s="38"/>
      <c r="HUY144" s="38"/>
      <c r="HUZ144" s="38"/>
      <c r="HVA144" s="38"/>
      <c r="HVB144" s="38"/>
      <c r="HVC144" s="37"/>
      <c r="HVD144" s="25"/>
      <c r="HVE144" s="35"/>
      <c r="HVF144" s="35"/>
      <c r="HVG144" s="35"/>
      <c r="HVH144" s="36"/>
      <c r="HVI144" s="36"/>
      <c r="HVJ144" s="36"/>
      <c r="HVK144" s="36"/>
      <c r="HVL144" s="36"/>
      <c r="HVM144" s="36"/>
      <c r="HVN144" s="37"/>
      <c r="HVO144" s="38"/>
      <c r="HVP144" s="38"/>
      <c r="HVQ144" s="204"/>
      <c r="HVR144" s="37"/>
      <c r="HVS144" s="38"/>
      <c r="HVT144" s="37"/>
      <c r="HVU144" s="37"/>
      <c r="HVV144" s="38"/>
      <c r="HVW144" s="38"/>
      <c r="HVX144" s="38"/>
      <c r="HVY144" s="38"/>
      <c r="HVZ144" s="38"/>
      <c r="HWA144" s="38"/>
      <c r="HWB144" s="38"/>
      <c r="HWC144" s="38"/>
      <c r="HWD144" s="38"/>
      <c r="HWE144" s="38"/>
      <c r="HWF144" s="38"/>
      <c r="HWG144" s="38"/>
      <c r="HWH144" s="37"/>
      <c r="HWI144" s="25"/>
      <c r="HWJ144" s="35"/>
      <c r="HWK144" s="35"/>
      <c r="HWL144" s="35"/>
      <c r="HWM144" s="36"/>
      <c r="HWN144" s="36"/>
      <c r="HWO144" s="36"/>
      <c r="HWP144" s="36"/>
      <c r="HWQ144" s="36"/>
      <c r="HWR144" s="36"/>
      <c r="HWS144" s="37"/>
      <c r="HWT144" s="38"/>
      <c r="HWU144" s="38"/>
      <c r="HWV144" s="204"/>
      <c r="HWW144" s="37"/>
      <c r="HWX144" s="38"/>
      <c r="HWY144" s="37"/>
      <c r="HWZ144" s="37"/>
      <c r="HXA144" s="38"/>
      <c r="HXB144" s="38"/>
      <c r="HXC144" s="38"/>
      <c r="HXD144" s="38"/>
      <c r="HXE144" s="38"/>
      <c r="HXF144" s="38"/>
      <c r="HXG144" s="38"/>
      <c r="HXH144" s="38"/>
      <c r="HXI144" s="38"/>
      <c r="HXJ144" s="38"/>
      <c r="HXK144" s="38"/>
      <c r="HXL144" s="38"/>
      <c r="HXM144" s="37"/>
      <c r="HXN144" s="25"/>
      <c r="HXO144" s="35"/>
      <c r="HXP144" s="35"/>
      <c r="HXQ144" s="35"/>
      <c r="HXR144" s="36"/>
      <c r="HXS144" s="36"/>
      <c r="HXT144" s="36"/>
      <c r="HXU144" s="36"/>
      <c r="HXV144" s="36"/>
      <c r="HXW144" s="36"/>
      <c r="HXX144" s="37"/>
      <c r="HXY144" s="38"/>
      <c r="HXZ144" s="38"/>
      <c r="HYA144" s="204"/>
      <c r="HYB144" s="37"/>
      <c r="HYC144" s="38"/>
      <c r="HYD144" s="37"/>
      <c r="HYE144" s="37"/>
      <c r="HYF144" s="38"/>
      <c r="HYG144" s="38"/>
      <c r="HYH144" s="38"/>
      <c r="HYI144" s="38"/>
      <c r="HYJ144" s="38"/>
      <c r="HYK144" s="38"/>
      <c r="HYL144" s="38"/>
      <c r="HYM144" s="38"/>
      <c r="HYN144" s="38"/>
      <c r="HYO144" s="38"/>
      <c r="HYP144" s="38"/>
      <c r="HYQ144" s="38"/>
      <c r="HYR144" s="37"/>
      <c r="HYS144" s="25"/>
      <c r="HYT144" s="35"/>
      <c r="HYU144" s="35"/>
      <c r="HYV144" s="35"/>
      <c r="HYW144" s="36"/>
      <c r="HYX144" s="36"/>
      <c r="HYY144" s="36"/>
      <c r="HYZ144" s="36"/>
      <c r="HZA144" s="36"/>
      <c r="HZB144" s="36"/>
      <c r="HZC144" s="37"/>
      <c r="HZD144" s="38"/>
      <c r="HZE144" s="38"/>
      <c r="HZF144" s="204"/>
      <c r="HZG144" s="37"/>
      <c r="HZH144" s="38"/>
      <c r="HZI144" s="37"/>
      <c r="HZJ144" s="37"/>
      <c r="HZK144" s="38"/>
      <c r="HZL144" s="38"/>
      <c r="HZM144" s="38"/>
      <c r="HZN144" s="38"/>
      <c r="HZO144" s="38"/>
      <c r="HZP144" s="38"/>
      <c r="HZQ144" s="38"/>
      <c r="HZR144" s="38"/>
      <c r="HZS144" s="38"/>
      <c r="HZT144" s="38"/>
      <c r="HZU144" s="38"/>
      <c r="HZV144" s="38"/>
      <c r="HZW144" s="37"/>
      <c r="HZX144" s="25"/>
      <c r="HZY144" s="35"/>
      <c r="HZZ144" s="35"/>
      <c r="IAA144" s="35"/>
      <c r="IAB144" s="36"/>
      <c r="IAC144" s="36"/>
      <c r="IAD144" s="36"/>
      <c r="IAE144" s="36"/>
      <c r="IAF144" s="36"/>
      <c r="IAG144" s="36"/>
      <c r="IAH144" s="37"/>
      <c r="IAI144" s="38"/>
      <c r="IAJ144" s="38"/>
      <c r="IAK144" s="204"/>
      <c r="IAL144" s="37"/>
      <c r="IAM144" s="38"/>
      <c r="IAN144" s="37"/>
      <c r="IAO144" s="37"/>
      <c r="IAP144" s="38"/>
      <c r="IAQ144" s="38"/>
      <c r="IAR144" s="38"/>
      <c r="IAS144" s="38"/>
      <c r="IAT144" s="38"/>
      <c r="IAU144" s="38"/>
      <c r="IAV144" s="38"/>
      <c r="IAW144" s="38"/>
      <c r="IAX144" s="38"/>
      <c r="IAY144" s="38"/>
      <c r="IAZ144" s="38"/>
      <c r="IBA144" s="38"/>
      <c r="IBB144" s="37"/>
      <c r="IBC144" s="25"/>
      <c r="IBD144" s="35"/>
      <c r="IBE144" s="35"/>
      <c r="IBF144" s="35"/>
      <c r="IBG144" s="36"/>
      <c r="IBH144" s="36"/>
      <c r="IBI144" s="36"/>
      <c r="IBJ144" s="36"/>
      <c r="IBK144" s="36"/>
      <c r="IBL144" s="36"/>
      <c r="IBM144" s="37"/>
      <c r="IBN144" s="38"/>
      <c r="IBO144" s="38"/>
      <c r="IBP144" s="204"/>
      <c r="IBQ144" s="37"/>
      <c r="IBR144" s="38"/>
      <c r="IBS144" s="37"/>
      <c r="IBT144" s="37"/>
      <c r="IBU144" s="38"/>
      <c r="IBV144" s="38"/>
      <c r="IBW144" s="38"/>
      <c r="IBX144" s="38"/>
      <c r="IBY144" s="38"/>
      <c r="IBZ144" s="38"/>
      <c r="ICA144" s="38"/>
      <c r="ICB144" s="38"/>
      <c r="ICC144" s="38"/>
      <c r="ICD144" s="38"/>
      <c r="ICE144" s="38"/>
      <c r="ICF144" s="38"/>
      <c r="ICG144" s="37"/>
      <c r="ICH144" s="25"/>
      <c r="ICI144" s="35"/>
      <c r="ICJ144" s="35"/>
      <c r="ICK144" s="35"/>
      <c r="ICL144" s="36"/>
      <c r="ICM144" s="36"/>
      <c r="ICN144" s="36"/>
      <c r="ICO144" s="36"/>
      <c r="ICP144" s="36"/>
      <c r="ICQ144" s="36"/>
      <c r="ICR144" s="37"/>
      <c r="ICS144" s="38"/>
      <c r="ICT144" s="38"/>
      <c r="ICU144" s="204"/>
      <c r="ICV144" s="37"/>
      <c r="ICW144" s="38"/>
      <c r="ICX144" s="37"/>
      <c r="ICY144" s="37"/>
      <c r="ICZ144" s="38"/>
      <c r="IDA144" s="38"/>
      <c r="IDB144" s="38"/>
      <c r="IDC144" s="38"/>
      <c r="IDD144" s="38"/>
      <c r="IDE144" s="38"/>
      <c r="IDF144" s="38"/>
      <c r="IDG144" s="38"/>
      <c r="IDH144" s="38"/>
      <c r="IDI144" s="38"/>
      <c r="IDJ144" s="38"/>
      <c r="IDK144" s="38"/>
      <c r="IDL144" s="37"/>
      <c r="IDM144" s="25"/>
      <c r="IDN144" s="35"/>
      <c r="IDO144" s="35"/>
      <c r="IDP144" s="35"/>
      <c r="IDQ144" s="36"/>
      <c r="IDR144" s="36"/>
      <c r="IDS144" s="36"/>
      <c r="IDT144" s="36"/>
      <c r="IDU144" s="36"/>
      <c r="IDV144" s="36"/>
      <c r="IDW144" s="37"/>
      <c r="IDX144" s="38"/>
      <c r="IDY144" s="38"/>
      <c r="IDZ144" s="204"/>
      <c r="IEA144" s="37"/>
      <c r="IEB144" s="38"/>
      <c r="IEC144" s="37"/>
      <c r="IED144" s="37"/>
      <c r="IEE144" s="38"/>
      <c r="IEF144" s="38"/>
      <c r="IEG144" s="38"/>
      <c r="IEH144" s="38"/>
      <c r="IEI144" s="38"/>
      <c r="IEJ144" s="38"/>
      <c r="IEK144" s="38"/>
      <c r="IEL144" s="38"/>
      <c r="IEM144" s="38"/>
      <c r="IEN144" s="38"/>
      <c r="IEO144" s="38"/>
      <c r="IEP144" s="38"/>
      <c r="IEQ144" s="37"/>
      <c r="IER144" s="25"/>
      <c r="IES144" s="35"/>
      <c r="IET144" s="35"/>
      <c r="IEU144" s="35"/>
      <c r="IEV144" s="36"/>
      <c r="IEW144" s="36"/>
      <c r="IEX144" s="36"/>
      <c r="IEY144" s="36"/>
      <c r="IEZ144" s="36"/>
      <c r="IFA144" s="36"/>
      <c r="IFB144" s="37"/>
      <c r="IFC144" s="38"/>
      <c r="IFD144" s="38"/>
      <c r="IFE144" s="204"/>
      <c r="IFF144" s="37"/>
      <c r="IFG144" s="38"/>
      <c r="IFH144" s="37"/>
      <c r="IFI144" s="37"/>
      <c r="IFJ144" s="38"/>
      <c r="IFK144" s="38"/>
      <c r="IFL144" s="38"/>
      <c r="IFM144" s="38"/>
      <c r="IFN144" s="38"/>
      <c r="IFO144" s="38"/>
      <c r="IFP144" s="38"/>
      <c r="IFQ144" s="38"/>
      <c r="IFR144" s="38"/>
      <c r="IFS144" s="38"/>
      <c r="IFT144" s="38"/>
      <c r="IFU144" s="38"/>
      <c r="IFV144" s="37"/>
      <c r="IFW144" s="25"/>
      <c r="IFX144" s="35"/>
      <c r="IFY144" s="35"/>
      <c r="IFZ144" s="35"/>
      <c r="IGA144" s="36"/>
      <c r="IGB144" s="36"/>
      <c r="IGC144" s="36"/>
      <c r="IGD144" s="36"/>
      <c r="IGE144" s="36"/>
      <c r="IGF144" s="36"/>
      <c r="IGG144" s="37"/>
      <c r="IGH144" s="38"/>
      <c r="IGI144" s="38"/>
      <c r="IGJ144" s="204"/>
      <c r="IGK144" s="37"/>
      <c r="IGL144" s="38"/>
      <c r="IGM144" s="37"/>
      <c r="IGN144" s="37"/>
      <c r="IGO144" s="38"/>
      <c r="IGP144" s="38"/>
      <c r="IGQ144" s="38"/>
      <c r="IGR144" s="38"/>
      <c r="IGS144" s="38"/>
      <c r="IGT144" s="38"/>
      <c r="IGU144" s="38"/>
      <c r="IGV144" s="38"/>
      <c r="IGW144" s="38"/>
      <c r="IGX144" s="38"/>
      <c r="IGY144" s="38"/>
      <c r="IGZ144" s="38"/>
      <c r="IHA144" s="37"/>
      <c r="IHB144" s="25"/>
      <c r="IHC144" s="35"/>
      <c r="IHD144" s="35"/>
      <c r="IHE144" s="35"/>
      <c r="IHF144" s="36"/>
      <c r="IHG144" s="36"/>
      <c r="IHH144" s="36"/>
      <c r="IHI144" s="36"/>
      <c r="IHJ144" s="36"/>
      <c r="IHK144" s="36"/>
      <c r="IHL144" s="37"/>
      <c r="IHM144" s="38"/>
      <c r="IHN144" s="38"/>
      <c r="IHO144" s="204"/>
      <c r="IHP144" s="37"/>
      <c r="IHQ144" s="38"/>
      <c r="IHR144" s="37"/>
      <c r="IHS144" s="37"/>
      <c r="IHT144" s="38"/>
      <c r="IHU144" s="38"/>
      <c r="IHV144" s="38"/>
      <c r="IHW144" s="38"/>
      <c r="IHX144" s="38"/>
      <c r="IHY144" s="38"/>
      <c r="IHZ144" s="38"/>
      <c r="IIA144" s="38"/>
      <c r="IIB144" s="38"/>
      <c r="IIC144" s="38"/>
      <c r="IID144" s="38"/>
      <c r="IIE144" s="38"/>
      <c r="IIF144" s="37"/>
      <c r="IIG144" s="25"/>
      <c r="IIH144" s="35"/>
      <c r="III144" s="35"/>
      <c r="IIJ144" s="35"/>
      <c r="IIK144" s="36"/>
      <c r="IIL144" s="36"/>
      <c r="IIM144" s="36"/>
      <c r="IIN144" s="36"/>
      <c r="IIO144" s="36"/>
      <c r="IIP144" s="36"/>
      <c r="IIQ144" s="37"/>
      <c r="IIR144" s="38"/>
      <c r="IIS144" s="38"/>
      <c r="IIT144" s="204"/>
      <c r="IIU144" s="37"/>
      <c r="IIV144" s="38"/>
      <c r="IIW144" s="37"/>
      <c r="IIX144" s="37"/>
      <c r="IIY144" s="38"/>
      <c r="IIZ144" s="38"/>
      <c r="IJA144" s="38"/>
      <c r="IJB144" s="38"/>
      <c r="IJC144" s="38"/>
      <c r="IJD144" s="38"/>
      <c r="IJE144" s="38"/>
      <c r="IJF144" s="38"/>
      <c r="IJG144" s="38"/>
      <c r="IJH144" s="38"/>
      <c r="IJI144" s="38"/>
      <c r="IJJ144" s="38"/>
      <c r="IJK144" s="37"/>
      <c r="IJL144" s="25"/>
      <c r="IJM144" s="35"/>
      <c r="IJN144" s="35"/>
      <c r="IJO144" s="35"/>
      <c r="IJP144" s="36"/>
      <c r="IJQ144" s="36"/>
      <c r="IJR144" s="36"/>
      <c r="IJS144" s="36"/>
      <c r="IJT144" s="36"/>
      <c r="IJU144" s="36"/>
      <c r="IJV144" s="37"/>
      <c r="IJW144" s="38"/>
      <c r="IJX144" s="38"/>
      <c r="IJY144" s="204"/>
      <c r="IJZ144" s="37"/>
      <c r="IKA144" s="38"/>
      <c r="IKB144" s="37"/>
      <c r="IKC144" s="37"/>
      <c r="IKD144" s="38"/>
      <c r="IKE144" s="38"/>
      <c r="IKF144" s="38"/>
      <c r="IKG144" s="38"/>
      <c r="IKH144" s="38"/>
      <c r="IKI144" s="38"/>
      <c r="IKJ144" s="38"/>
      <c r="IKK144" s="38"/>
      <c r="IKL144" s="38"/>
      <c r="IKM144" s="38"/>
      <c r="IKN144" s="38"/>
      <c r="IKO144" s="38"/>
      <c r="IKP144" s="37"/>
      <c r="IKQ144" s="25"/>
      <c r="IKR144" s="35"/>
      <c r="IKS144" s="35"/>
      <c r="IKT144" s="35"/>
      <c r="IKU144" s="36"/>
      <c r="IKV144" s="36"/>
      <c r="IKW144" s="36"/>
      <c r="IKX144" s="36"/>
      <c r="IKY144" s="36"/>
      <c r="IKZ144" s="36"/>
      <c r="ILA144" s="37"/>
      <c r="ILB144" s="38"/>
      <c r="ILC144" s="38"/>
      <c r="ILD144" s="204"/>
      <c r="ILE144" s="37"/>
      <c r="ILF144" s="38"/>
      <c r="ILG144" s="37"/>
      <c r="ILH144" s="37"/>
      <c r="ILI144" s="38"/>
      <c r="ILJ144" s="38"/>
      <c r="ILK144" s="38"/>
      <c r="ILL144" s="38"/>
      <c r="ILM144" s="38"/>
      <c r="ILN144" s="38"/>
      <c r="ILO144" s="38"/>
      <c r="ILP144" s="38"/>
      <c r="ILQ144" s="38"/>
      <c r="ILR144" s="38"/>
      <c r="ILS144" s="38"/>
      <c r="ILT144" s="38"/>
      <c r="ILU144" s="37"/>
      <c r="ILV144" s="25"/>
      <c r="ILW144" s="35"/>
      <c r="ILX144" s="35"/>
      <c r="ILY144" s="35"/>
      <c r="ILZ144" s="36"/>
      <c r="IMA144" s="36"/>
      <c r="IMB144" s="36"/>
      <c r="IMC144" s="36"/>
      <c r="IMD144" s="36"/>
      <c r="IME144" s="36"/>
      <c r="IMF144" s="37"/>
      <c r="IMG144" s="38"/>
      <c r="IMH144" s="38"/>
      <c r="IMI144" s="204"/>
      <c r="IMJ144" s="37"/>
      <c r="IMK144" s="38"/>
      <c r="IML144" s="37"/>
      <c r="IMM144" s="37"/>
      <c r="IMN144" s="38"/>
      <c r="IMO144" s="38"/>
      <c r="IMP144" s="38"/>
      <c r="IMQ144" s="38"/>
      <c r="IMR144" s="38"/>
      <c r="IMS144" s="38"/>
      <c r="IMT144" s="38"/>
      <c r="IMU144" s="38"/>
      <c r="IMV144" s="38"/>
      <c r="IMW144" s="38"/>
      <c r="IMX144" s="38"/>
      <c r="IMY144" s="38"/>
      <c r="IMZ144" s="37"/>
      <c r="INA144" s="25"/>
      <c r="INB144" s="35"/>
      <c r="INC144" s="35"/>
      <c r="IND144" s="35"/>
      <c r="INE144" s="36"/>
      <c r="INF144" s="36"/>
      <c r="ING144" s="36"/>
      <c r="INH144" s="36"/>
      <c r="INI144" s="36"/>
      <c r="INJ144" s="36"/>
      <c r="INK144" s="37"/>
      <c r="INL144" s="38"/>
      <c r="INM144" s="38"/>
      <c r="INN144" s="204"/>
      <c r="INO144" s="37"/>
      <c r="INP144" s="38"/>
      <c r="INQ144" s="37"/>
      <c r="INR144" s="37"/>
      <c r="INS144" s="38"/>
      <c r="INT144" s="38"/>
      <c r="INU144" s="38"/>
      <c r="INV144" s="38"/>
      <c r="INW144" s="38"/>
      <c r="INX144" s="38"/>
      <c r="INY144" s="38"/>
      <c r="INZ144" s="38"/>
      <c r="IOA144" s="38"/>
      <c r="IOB144" s="38"/>
      <c r="IOC144" s="38"/>
      <c r="IOD144" s="38"/>
      <c r="IOE144" s="37"/>
      <c r="IOF144" s="25"/>
      <c r="IOG144" s="35"/>
      <c r="IOH144" s="35"/>
      <c r="IOI144" s="35"/>
      <c r="IOJ144" s="36"/>
      <c r="IOK144" s="36"/>
      <c r="IOL144" s="36"/>
      <c r="IOM144" s="36"/>
      <c r="ION144" s="36"/>
      <c r="IOO144" s="36"/>
      <c r="IOP144" s="37"/>
      <c r="IOQ144" s="38"/>
      <c r="IOR144" s="38"/>
      <c r="IOS144" s="204"/>
      <c r="IOT144" s="37"/>
      <c r="IOU144" s="38"/>
      <c r="IOV144" s="37"/>
      <c r="IOW144" s="37"/>
      <c r="IOX144" s="38"/>
      <c r="IOY144" s="38"/>
      <c r="IOZ144" s="38"/>
      <c r="IPA144" s="38"/>
      <c r="IPB144" s="38"/>
      <c r="IPC144" s="38"/>
      <c r="IPD144" s="38"/>
      <c r="IPE144" s="38"/>
      <c r="IPF144" s="38"/>
      <c r="IPG144" s="38"/>
      <c r="IPH144" s="38"/>
      <c r="IPI144" s="38"/>
      <c r="IPJ144" s="37"/>
      <c r="IPK144" s="25"/>
      <c r="IPL144" s="35"/>
      <c r="IPM144" s="35"/>
      <c r="IPN144" s="35"/>
      <c r="IPO144" s="36"/>
      <c r="IPP144" s="36"/>
      <c r="IPQ144" s="36"/>
      <c r="IPR144" s="36"/>
      <c r="IPS144" s="36"/>
      <c r="IPT144" s="36"/>
      <c r="IPU144" s="37"/>
      <c r="IPV144" s="38"/>
      <c r="IPW144" s="38"/>
      <c r="IPX144" s="204"/>
      <c r="IPY144" s="37"/>
      <c r="IPZ144" s="38"/>
      <c r="IQA144" s="37"/>
      <c r="IQB144" s="37"/>
      <c r="IQC144" s="38"/>
      <c r="IQD144" s="38"/>
      <c r="IQE144" s="38"/>
      <c r="IQF144" s="38"/>
      <c r="IQG144" s="38"/>
      <c r="IQH144" s="38"/>
      <c r="IQI144" s="38"/>
      <c r="IQJ144" s="38"/>
      <c r="IQK144" s="38"/>
      <c r="IQL144" s="38"/>
      <c r="IQM144" s="38"/>
      <c r="IQN144" s="38"/>
      <c r="IQO144" s="37"/>
      <c r="IQP144" s="25"/>
      <c r="IQQ144" s="35"/>
      <c r="IQR144" s="35"/>
      <c r="IQS144" s="35"/>
      <c r="IQT144" s="36"/>
      <c r="IQU144" s="36"/>
      <c r="IQV144" s="36"/>
      <c r="IQW144" s="36"/>
      <c r="IQX144" s="36"/>
      <c r="IQY144" s="36"/>
      <c r="IQZ144" s="37"/>
      <c r="IRA144" s="38"/>
      <c r="IRB144" s="38"/>
      <c r="IRC144" s="204"/>
      <c r="IRD144" s="37"/>
      <c r="IRE144" s="38"/>
      <c r="IRF144" s="37"/>
      <c r="IRG144" s="37"/>
      <c r="IRH144" s="38"/>
      <c r="IRI144" s="38"/>
      <c r="IRJ144" s="38"/>
      <c r="IRK144" s="38"/>
      <c r="IRL144" s="38"/>
      <c r="IRM144" s="38"/>
      <c r="IRN144" s="38"/>
      <c r="IRO144" s="38"/>
      <c r="IRP144" s="38"/>
      <c r="IRQ144" s="38"/>
      <c r="IRR144" s="38"/>
      <c r="IRS144" s="38"/>
      <c r="IRT144" s="37"/>
      <c r="IRU144" s="25"/>
      <c r="IRV144" s="35"/>
      <c r="IRW144" s="35"/>
      <c r="IRX144" s="35"/>
      <c r="IRY144" s="36"/>
      <c r="IRZ144" s="36"/>
      <c r="ISA144" s="36"/>
      <c r="ISB144" s="36"/>
      <c r="ISC144" s="36"/>
      <c r="ISD144" s="36"/>
      <c r="ISE144" s="37"/>
      <c r="ISF144" s="38"/>
      <c r="ISG144" s="38"/>
      <c r="ISH144" s="204"/>
      <c r="ISI144" s="37"/>
      <c r="ISJ144" s="38"/>
      <c r="ISK144" s="37"/>
      <c r="ISL144" s="37"/>
      <c r="ISM144" s="38"/>
      <c r="ISN144" s="38"/>
      <c r="ISO144" s="38"/>
      <c r="ISP144" s="38"/>
      <c r="ISQ144" s="38"/>
      <c r="ISR144" s="38"/>
      <c r="ISS144" s="38"/>
      <c r="IST144" s="38"/>
      <c r="ISU144" s="38"/>
      <c r="ISV144" s="38"/>
      <c r="ISW144" s="38"/>
      <c r="ISX144" s="38"/>
      <c r="ISY144" s="37"/>
      <c r="ISZ144" s="25"/>
      <c r="ITA144" s="35"/>
      <c r="ITB144" s="35"/>
      <c r="ITC144" s="35"/>
      <c r="ITD144" s="36"/>
      <c r="ITE144" s="36"/>
      <c r="ITF144" s="36"/>
      <c r="ITG144" s="36"/>
      <c r="ITH144" s="36"/>
      <c r="ITI144" s="36"/>
      <c r="ITJ144" s="37"/>
      <c r="ITK144" s="38"/>
      <c r="ITL144" s="38"/>
      <c r="ITM144" s="204"/>
      <c r="ITN144" s="37"/>
      <c r="ITO144" s="38"/>
      <c r="ITP144" s="37"/>
      <c r="ITQ144" s="37"/>
      <c r="ITR144" s="38"/>
      <c r="ITS144" s="38"/>
      <c r="ITT144" s="38"/>
      <c r="ITU144" s="38"/>
      <c r="ITV144" s="38"/>
      <c r="ITW144" s="38"/>
      <c r="ITX144" s="38"/>
      <c r="ITY144" s="38"/>
      <c r="ITZ144" s="38"/>
      <c r="IUA144" s="38"/>
      <c r="IUB144" s="38"/>
      <c r="IUC144" s="38"/>
      <c r="IUD144" s="37"/>
      <c r="IUE144" s="25"/>
      <c r="IUF144" s="35"/>
      <c r="IUG144" s="35"/>
      <c r="IUH144" s="35"/>
      <c r="IUI144" s="36"/>
      <c r="IUJ144" s="36"/>
      <c r="IUK144" s="36"/>
      <c r="IUL144" s="36"/>
      <c r="IUM144" s="36"/>
      <c r="IUN144" s="36"/>
      <c r="IUO144" s="37"/>
      <c r="IUP144" s="38"/>
      <c r="IUQ144" s="38"/>
      <c r="IUR144" s="204"/>
      <c r="IUS144" s="37"/>
      <c r="IUT144" s="38"/>
      <c r="IUU144" s="37"/>
      <c r="IUV144" s="37"/>
      <c r="IUW144" s="38"/>
      <c r="IUX144" s="38"/>
      <c r="IUY144" s="38"/>
      <c r="IUZ144" s="38"/>
      <c r="IVA144" s="38"/>
      <c r="IVB144" s="38"/>
      <c r="IVC144" s="38"/>
      <c r="IVD144" s="38"/>
      <c r="IVE144" s="38"/>
      <c r="IVF144" s="38"/>
      <c r="IVG144" s="38"/>
      <c r="IVH144" s="38"/>
      <c r="IVI144" s="37"/>
      <c r="IVJ144" s="25"/>
      <c r="IVK144" s="35"/>
      <c r="IVL144" s="35"/>
      <c r="IVM144" s="35"/>
      <c r="IVN144" s="36"/>
      <c r="IVO144" s="36"/>
      <c r="IVP144" s="36"/>
      <c r="IVQ144" s="36"/>
      <c r="IVR144" s="36"/>
      <c r="IVS144" s="36"/>
      <c r="IVT144" s="37"/>
      <c r="IVU144" s="38"/>
      <c r="IVV144" s="38"/>
      <c r="IVW144" s="204"/>
      <c r="IVX144" s="37"/>
      <c r="IVY144" s="38"/>
      <c r="IVZ144" s="37"/>
      <c r="IWA144" s="37"/>
      <c r="IWB144" s="38"/>
      <c r="IWC144" s="38"/>
      <c r="IWD144" s="38"/>
      <c r="IWE144" s="38"/>
      <c r="IWF144" s="38"/>
      <c r="IWG144" s="38"/>
      <c r="IWH144" s="38"/>
      <c r="IWI144" s="38"/>
      <c r="IWJ144" s="38"/>
      <c r="IWK144" s="38"/>
      <c r="IWL144" s="38"/>
      <c r="IWM144" s="38"/>
      <c r="IWN144" s="37"/>
      <c r="IWO144" s="25"/>
      <c r="IWP144" s="35"/>
      <c r="IWQ144" s="35"/>
      <c r="IWR144" s="35"/>
      <c r="IWS144" s="36"/>
      <c r="IWT144" s="36"/>
      <c r="IWU144" s="36"/>
      <c r="IWV144" s="36"/>
      <c r="IWW144" s="36"/>
      <c r="IWX144" s="36"/>
      <c r="IWY144" s="37"/>
      <c r="IWZ144" s="38"/>
      <c r="IXA144" s="38"/>
      <c r="IXB144" s="204"/>
      <c r="IXC144" s="37"/>
      <c r="IXD144" s="38"/>
      <c r="IXE144" s="37"/>
      <c r="IXF144" s="37"/>
      <c r="IXG144" s="38"/>
      <c r="IXH144" s="38"/>
      <c r="IXI144" s="38"/>
      <c r="IXJ144" s="38"/>
      <c r="IXK144" s="38"/>
      <c r="IXL144" s="38"/>
      <c r="IXM144" s="38"/>
      <c r="IXN144" s="38"/>
      <c r="IXO144" s="38"/>
      <c r="IXP144" s="38"/>
      <c r="IXQ144" s="38"/>
      <c r="IXR144" s="38"/>
      <c r="IXS144" s="37"/>
      <c r="IXT144" s="25"/>
      <c r="IXU144" s="35"/>
      <c r="IXV144" s="35"/>
      <c r="IXW144" s="35"/>
      <c r="IXX144" s="36"/>
      <c r="IXY144" s="36"/>
      <c r="IXZ144" s="36"/>
      <c r="IYA144" s="36"/>
      <c r="IYB144" s="36"/>
      <c r="IYC144" s="36"/>
      <c r="IYD144" s="37"/>
      <c r="IYE144" s="38"/>
      <c r="IYF144" s="38"/>
      <c r="IYG144" s="204"/>
      <c r="IYH144" s="37"/>
      <c r="IYI144" s="38"/>
      <c r="IYJ144" s="37"/>
      <c r="IYK144" s="37"/>
      <c r="IYL144" s="38"/>
      <c r="IYM144" s="38"/>
      <c r="IYN144" s="38"/>
      <c r="IYO144" s="38"/>
      <c r="IYP144" s="38"/>
      <c r="IYQ144" s="38"/>
      <c r="IYR144" s="38"/>
      <c r="IYS144" s="38"/>
      <c r="IYT144" s="38"/>
      <c r="IYU144" s="38"/>
      <c r="IYV144" s="38"/>
      <c r="IYW144" s="38"/>
      <c r="IYX144" s="37"/>
      <c r="IYY144" s="25"/>
      <c r="IYZ144" s="35"/>
      <c r="IZA144" s="35"/>
      <c r="IZB144" s="35"/>
      <c r="IZC144" s="36"/>
      <c r="IZD144" s="36"/>
      <c r="IZE144" s="36"/>
      <c r="IZF144" s="36"/>
      <c r="IZG144" s="36"/>
      <c r="IZH144" s="36"/>
      <c r="IZI144" s="37"/>
      <c r="IZJ144" s="38"/>
      <c r="IZK144" s="38"/>
      <c r="IZL144" s="204"/>
      <c r="IZM144" s="37"/>
      <c r="IZN144" s="38"/>
      <c r="IZO144" s="37"/>
      <c r="IZP144" s="37"/>
      <c r="IZQ144" s="38"/>
      <c r="IZR144" s="38"/>
      <c r="IZS144" s="38"/>
      <c r="IZT144" s="38"/>
      <c r="IZU144" s="38"/>
      <c r="IZV144" s="38"/>
      <c r="IZW144" s="38"/>
      <c r="IZX144" s="38"/>
      <c r="IZY144" s="38"/>
      <c r="IZZ144" s="38"/>
      <c r="JAA144" s="38"/>
      <c r="JAB144" s="38"/>
      <c r="JAC144" s="37"/>
      <c r="JAD144" s="25"/>
      <c r="JAE144" s="35"/>
      <c r="JAF144" s="35"/>
      <c r="JAG144" s="35"/>
      <c r="JAH144" s="36"/>
      <c r="JAI144" s="36"/>
      <c r="JAJ144" s="36"/>
      <c r="JAK144" s="36"/>
      <c r="JAL144" s="36"/>
      <c r="JAM144" s="36"/>
      <c r="JAN144" s="37"/>
      <c r="JAO144" s="38"/>
      <c r="JAP144" s="38"/>
      <c r="JAQ144" s="204"/>
      <c r="JAR144" s="37"/>
      <c r="JAS144" s="38"/>
      <c r="JAT144" s="37"/>
      <c r="JAU144" s="37"/>
      <c r="JAV144" s="38"/>
      <c r="JAW144" s="38"/>
      <c r="JAX144" s="38"/>
      <c r="JAY144" s="38"/>
      <c r="JAZ144" s="38"/>
      <c r="JBA144" s="38"/>
      <c r="JBB144" s="38"/>
      <c r="JBC144" s="38"/>
      <c r="JBD144" s="38"/>
      <c r="JBE144" s="38"/>
      <c r="JBF144" s="38"/>
      <c r="JBG144" s="38"/>
      <c r="JBH144" s="37"/>
      <c r="JBI144" s="25"/>
      <c r="JBJ144" s="35"/>
      <c r="JBK144" s="35"/>
      <c r="JBL144" s="35"/>
      <c r="JBM144" s="36"/>
      <c r="JBN144" s="36"/>
      <c r="JBO144" s="36"/>
      <c r="JBP144" s="36"/>
      <c r="JBQ144" s="36"/>
      <c r="JBR144" s="36"/>
      <c r="JBS144" s="37"/>
      <c r="JBT144" s="38"/>
      <c r="JBU144" s="38"/>
      <c r="JBV144" s="204"/>
      <c r="JBW144" s="37"/>
      <c r="JBX144" s="38"/>
      <c r="JBY144" s="37"/>
      <c r="JBZ144" s="37"/>
      <c r="JCA144" s="38"/>
      <c r="JCB144" s="38"/>
      <c r="JCC144" s="38"/>
      <c r="JCD144" s="38"/>
      <c r="JCE144" s="38"/>
      <c r="JCF144" s="38"/>
      <c r="JCG144" s="38"/>
      <c r="JCH144" s="38"/>
      <c r="JCI144" s="38"/>
      <c r="JCJ144" s="38"/>
      <c r="JCK144" s="38"/>
      <c r="JCL144" s="38"/>
      <c r="JCM144" s="37"/>
      <c r="JCN144" s="25"/>
      <c r="JCO144" s="35"/>
      <c r="JCP144" s="35"/>
      <c r="JCQ144" s="35"/>
      <c r="JCR144" s="36"/>
      <c r="JCS144" s="36"/>
      <c r="JCT144" s="36"/>
      <c r="JCU144" s="36"/>
      <c r="JCV144" s="36"/>
      <c r="JCW144" s="36"/>
      <c r="JCX144" s="37"/>
      <c r="JCY144" s="38"/>
      <c r="JCZ144" s="38"/>
      <c r="JDA144" s="204"/>
      <c r="JDB144" s="37"/>
      <c r="JDC144" s="38"/>
      <c r="JDD144" s="37"/>
      <c r="JDE144" s="37"/>
      <c r="JDF144" s="38"/>
      <c r="JDG144" s="38"/>
      <c r="JDH144" s="38"/>
      <c r="JDI144" s="38"/>
      <c r="JDJ144" s="38"/>
      <c r="JDK144" s="38"/>
      <c r="JDL144" s="38"/>
      <c r="JDM144" s="38"/>
      <c r="JDN144" s="38"/>
      <c r="JDO144" s="38"/>
      <c r="JDP144" s="38"/>
      <c r="JDQ144" s="38"/>
      <c r="JDR144" s="37"/>
      <c r="JDS144" s="25"/>
      <c r="JDT144" s="35"/>
      <c r="JDU144" s="35"/>
      <c r="JDV144" s="35"/>
      <c r="JDW144" s="36"/>
      <c r="JDX144" s="36"/>
      <c r="JDY144" s="36"/>
      <c r="JDZ144" s="36"/>
      <c r="JEA144" s="36"/>
      <c r="JEB144" s="36"/>
      <c r="JEC144" s="37"/>
      <c r="JED144" s="38"/>
      <c r="JEE144" s="38"/>
      <c r="JEF144" s="204"/>
      <c r="JEG144" s="37"/>
      <c r="JEH144" s="38"/>
      <c r="JEI144" s="37"/>
      <c r="JEJ144" s="37"/>
      <c r="JEK144" s="38"/>
      <c r="JEL144" s="38"/>
      <c r="JEM144" s="38"/>
      <c r="JEN144" s="38"/>
      <c r="JEO144" s="38"/>
      <c r="JEP144" s="38"/>
      <c r="JEQ144" s="38"/>
      <c r="JER144" s="38"/>
      <c r="JES144" s="38"/>
      <c r="JET144" s="38"/>
      <c r="JEU144" s="38"/>
      <c r="JEV144" s="38"/>
      <c r="JEW144" s="37"/>
      <c r="JEX144" s="25"/>
      <c r="JEY144" s="35"/>
      <c r="JEZ144" s="35"/>
      <c r="JFA144" s="35"/>
      <c r="JFB144" s="36"/>
      <c r="JFC144" s="36"/>
      <c r="JFD144" s="36"/>
      <c r="JFE144" s="36"/>
      <c r="JFF144" s="36"/>
      <c r="JFG144" s="36"/>
      <c r="JFH144" s="37"/>
      <c r="JFI144" s="38"/>
      <c r="JFJ144" s="38"/>
      <c r="JFK144" s="204"/>
      <c r="JFL144" s="37"/>
      <c r="JFM144" s="38"/>
      <c r="JFN144" s="37"/>
      <c r="JFO144" s="37"/>
      <c r="JFP144" s="38"/>
      <c r="JFQ144" s="38"/>
      <c r="JFR144" s="38"/>
      <c r="JFS144" s="38"/>
      <c r="JFT144" s="38"/>
      <c r="JFU144" s="38"/>
      <c r="JFV144" s="38"/>
      <c r="JFW144" s="38"/>
      <c r="JFX144" s="38"/>
      <c r="JFY144" s="38"/>
      <c r="JFZ144" s="38"/>
      <c r="JGA144" s="38"/>
      <c r="JGB144" s="37"/>
      <c r="JGC144" s="25"/>
      <c r="JGD144" s="35"/>
      <c r="JGE144" s="35"/>
      <c r="JGF144" s="35"/>
      <c r="JGG144" s="36"/>
      <c r="JGH144" s="36"/>
      <c r="JGI144" s="36"/>
      <c r="JGJ144" s="36"/>
      <c r="JGK144" s="36"/>
      <c r="JGL144" s="36"/>
      <c r="JGM144" s="37"/>
      <c r="JGN144" s="38"/>
      <c r="JGO144" s="38"/>
      <c r="JGP144" s="204"/>
      <c r="JGQ144" s="37"/>
      <c r="JGR144" s="38"/>
      <c r="JGS144" s="37"/>
      <c r="JGT144" s="37"/>
      <c r="JGU144" s="38"/>
      <c r="JGV144" s="38"/>
      <c r="JGW144" s="38"/>
      <c r="JGX144" s="38"/>
      <c r="JGY144" s="38"/>
      <c r="JGZ144" s="38"/>
      <c r="JHA144" s="38"/>
      <c r="JHB144" s="38"/>
      <c r="JHC144" s="38"/>
      <c r="JHD144" s="38"/>
      <c r="JHE144" s="38"/>
      <c r="JHF144" s="38"/>
      <c r="JHG144" s="37"/>
      <c r="JHH144" s="25"/>
      <c r="JHI144" s="35"/>
      <c r="JHJ144" s="35"/>
      <c r="JHK144" s="35"/>
      <c r="JHL144" s="36"/>
      <c r="JHM144" s="36"/>
      <c r="JHN144" s="36"/>
      <c r="JHO144" s="36"/>
      <c r="JHP144" s="36"/>
      <c r="JHQ144" s="36"/>
      <c r="JHR144" s="37"/>
      <c r="JHS144" s="38"/>
      <c r="JHT144" s="38"/>
      <c r="JHU144" s="204"/>
      <c r="JHV144" s="37"/>
      <c r="JHW144" s="38"/>
      <c r="JHX144" s="37"/>
      <c r="JHY144" s="37"/>
      <c r="JHZ144" s="38"/>
      <c r="JIA144" s="38"/>
      <c r="JIB144" s="38"/>
      <c r="JIC144" s="38"/>
      <c r="JID144" s="38"/>
      <c r="JIE144" s="38"/>
      <c r="JIF144" s="38"/>
      <c r="JIG144" s="38"/>
      <c r="JIH144" s="38"/>
      <c r="JII144" s="38"/>
      <c r="JIJ144" s="38"/>
      <c r="JIK144" s="38"/>
      <c r="JIL144" s="37"/>
      <c r="JIM144" s="25"/>
      <c r="JIN144" s="35"/>
      <c r="JIO144" s="35"/>
      <c r="JIP144" s="35"/>
      <c r="JIQ144" s="36"/>
      <c r="JIR144" s="36"/>
      <c r="JIS144" s="36"/>
      <c r="JIT144" s="36"/>
      <c r="JIU144" s="36"/>
      <c r="JIV144" s="36"/>
      <c r="JIW144" s="37"/>
      <c r="JIX144" s="38"/>
      <c r="JIY144" s="38"/>
      <c r="JIZ144" s="204"/>
      <c r="JJA144" s="37"/>
      <c r="JJB144" s="38"/>
      <c r="JJC144" s="37"/>
      <c r="JJD144" s="37"/>
      <c r="JJE144" s="38"/>
      <c r="JJF144" s="38"/>
      <c r="JJG144" s="38"/>
      <c r="JJH144" s="38"/>
      <c r="JJI144" s="38"/>
      <c r="JJJ144" s="38"/>
      <c r="JJK144" s="38"/>
      <c r="JJL144" s="38"/>
      <c r="JJM144" s="38"/>
      <c r="JJN144" s="38"/>
      <c r="JJO144" s="38"/>
      <c r="JJP144" s="38"/>
      <c r="JJQ144" s="37"/>
      <c r="JJR144" s="25"/>
      <c r="JJS144" s="35"/>
      <c r="JJT144" s="35"/>
      <c r="JJU144" s="35"/>
      <c r="JJV144" s="36"/>
      <c r="JJW144" s="36"/>
      <c r="JJX144" s="36"/>
      <c r="JJY144" s="36"/>
      <c r="JJZ144" s="36"/>
      <c r="JKA144" s="36"/>
      <c r="JKB144" s="37"/>
      <c r="JKC144" s="38"/>
      <c r="JKD144" s="38"/>
      <c r="JKE144" s="204"/>
      <c r="JKF144" s="37"/>
      <c r="JKG144" s="38"/>
      <c r="JKH144" s="37"/>
      <c r="JKI144" s="37"/>
      <c r="JKJ144" s="38"/>
      <c r="JKK144" s="38"/>
      <c r="JKL144" s="38"/>
      <c r="JKM144" s="38"/>
      <c r="JKN144" s="38"/>
      <c r="JKO144" s="38"/>
      <c r="JKP144" s="38"/>
      <c r="JKQ144" s="38"/>
      <c r="JKR144" s="38"/>
      <c r="JKS144" s="38"/>
      <c r="JKT144" s="38"/>
      <c r="JKU144" s="38"/>
      <c r="JKV144" s="37"/>
      <c r="JKW144" s="25"/>
      <c r="JKX144" s="35"/>
      <c r="JKY144" s="35"/>
      <c r="JKZ144" s="35"/>
      <c r="JLA144" s="36"/>
      <c r="JLB144" s="36"/>
      <c r="JLC144" s="36"/>
      <c r="JLD144" s="36"/>
      <c r="JLE144" s="36"/>
      <c r="JLF144" s="36"/>
      <c r="JLG144" s="37"/>
      <c r="JLH144" s="38"/>
      <c r="JLI144" s="38"/>
      <c r="JLJ144" s="204"/>
      <c r="JLK144" s="37"/>
      <c r="JLL144" s="38"/>
      <c r="JLM144" s="37"/>
      <c r="JLN144" s="37"/>
      <c r="JLO144" s="38"/>
      <c r="JLP144" s="38"/>
      <c r="JLQ144" s="38"/>
      <c r="JLR144" s="38"/>
      <c r="JLS144" s="38"/>
      <c r="JLT144" s="38"/>
      <c r="JLU144" s="38"/>
      <c r="JLV144" s="38"/>
      <c r="JLW144" s="38"/>
      <c r="JLX144" s="38"/>
      <c r="JLY144" s="38"/>
      <c r="JLZ144" s="38"/>
      <c r="JMA144" s="37"/>
      <c r="JMB144" s="25"/>
      <c r="JMC144" s="35"/>
      <c r="JMD144" s="35"/>
      <c r="JME144" s="35"/>
      <c r="JMF144" s="36"/>
      <c r="JMG144" s="36"/>
      <c r="JMH144" s="36"/>
      <c r="JMI144" s="36"/>
      <c r="JMJ144" s="36"/>
      <c r="JMK144" s="36"/>
      <c r="JML144" s="37"/>
      <c r="JMM144" s="38"/>
      <c r="JMN144" s="38"/>
      <c r="JMO144" s="204"/>
      <c r="JMP144" s="37"/>
      <c r="JMQ144" s="38"/>
      <c r="JMR144" s="37"/>
      <c r="JMS144" s="37"/>
      <c r="JMT144" s="38"/>
      <c r="JMU144" s="38"/>
      <c r="JMV144" s="38"/>
      <c r="JMW144" s="38"/>
      <c r="JMX144" s="38"/>
      <c r="JMY144" s="38"/>
      <c r="JMZ144" s="38"/>
      <c r="JNA144" s="38"/>
      <c r="JNB144" s="38"/>
      <c r="JNC144" s="38"/>
      <c r="JND144" s="38"/>
      <c r="JNE144" s="38"/>
      <c r="JNF144" s="37"/>
      <c r="JNG144" s="25"/>
      <c r="JNH144" s="35"/>
      <c r="JNI144" s="35"/>
      <c r="JNJ144" s="35"/>
      <c r="JNK144" s="36"/>
      <c r="JNL144" s="36"/>
      <c r="JNM144" s="36"/>
      <c r="JNN144" s="36"/>
      <c r="JNO144" s="36"/>
      <c r="JNP144" s="36"/>
      <c r="JNQ144" s="37"/>
      <c r="JNR144" s="38"/>
      <c r="JNS144" s="38"/>
      <c r="JNT144" s="204"/>
      <c r="JNU144" s="37"/>
      <c r="JNV144" s="38"/>
      <c r="JNW144" s="37"/>
      <c r="JNX144" s="37"/>
      <c r="JNY144" s="38"/>
      <c r="JNZ144" s="38"/>
      <c r="JOA144" s="38"/>
      <c r="JOB144" s="38"/>
      <c r="JOC144" s="38"/>
      <c r="JOD144" s="38"/>
      <c r="JOE144" s="38"/>
      <c r="JOF144" s="38"/>
      <c r="JOG144" s="38"/>
      <c r="JOH144" s="38"/>
      <c r="JOI144" s="38"/>
      <c r="JOJ144" s="38"/>
      <c r="JOK144" s="37"/>
      <c r="JOL144" s="25"/>
      <c r="JOM144" s="35"/>
      <c r="JON144" s="35"/>
      <c r="JOO144" s="35"/>
      <c r="JOP144" s="36"/>
      <c r="JOQ144" s="36"/>
      <c r="JOR144" s="36"/>
      <c r="JOS144" s="36"/>
      <c r="JOT144" s="36"/>
      <c r="JOU144" s="36"/>
      <c r="JOV144" s="37"/>
      <c r="JOW144" s="38"/>
      <c r="JOX144" s="38"/>
      <c r="JOY144" s="204"/>
      <c r="JOZ144" s="37"/>
      <c r="JPA144" s="38"/>
      <c r="JPB144" s="37"/>
      <c r="JPC144" s="37"/>
      <c r="JPD144" s="38"/>
      <c r="JPE144" s="38"/>
      <c r="JPF144" s="38"/>
      <c r="JPG144" s="38"/>
      <c r="JPH144" s="38"/>
      <c r="JPI144" s="38"/>
      <c r="JPJ144" s="38"/>
      <c r="JPK144" s="38"/>
      <c r="JPL144" s="38"/>
      <c r="JPM144" s="38"/>
      <c r="JPN144" s="38"/>
      <c r="JPO144" s="38"/>
      <c r="JPP144" s="37"/>
      <c r="JPQ144" s="25"/>
      <c r="JPR144" s="35"/>
      <c r="JPS144" s="35"/>
      <c r="JPT144" s="35"/>
      <c r="JPU144" s="36"/>
      <c r="JPV144" s="36"/>
      <c r="JPW144" s="36"/>
      <c r="JPX144" s="36"/>
      <c r="JPY144" s="36"/>
      <c r="JPZ144" s="36"/>
      <c r="JQA144" s="37"/>
      <c r="JQB144" s="38"/>
      <c r="JQC144" s="38"/>
      <c r="JQD144" s="204"/>
      <c r="JQE144" s="37"/>
      <c r="JQF144" s="38"/>
      <c r="JQG144" s="37"/>
      <c r="JQH144" s="37"/>
      <c r="JQI144" s="38"/>
      <c r="JQJ144" s="38"/>
      <c r="JQK144" s="38"/>
      <c r="JQL144" s="38"/>
      <c r="JQM144" s="38"/>
      <c r="JQN144" s="38"/>
      <c r="JQO144" s="38"/>
      <c r="JQP144" s="38"/>
      <c r="JQQ144" s="38"/>
      <c r="JQR144" s="38"/>
      <c r="JQS144" s="38"/>
      <c r="JQT144" s="38"/>
      <c r="JQU144" s="37"/>
      <c r="JQV144" s="25"/>
      <c r="JQW144" s="35"/>
      <c r="JQX144" s="35"/>
      <c r="JQY144" s="35"/>
      <c r="JQZ144" s="36"/>
      <c r="JRA144" s="36"/>
      <c r="JRB144" s="36"/>
      <c r="JRC144" s="36"/>
      <c r="JRD144" s="36"/>
      <c r="JRE144" s="36"/>
      <c r="JRF144" s="37"/>
      <c r="JRG144" s="38"/>
      <c r="JRH144" s="38"/>
      <c r="JRI144" s="204"/>
      <c r="JRJ144" s="37"/>
      <c r="JRK144" s="38"/>
      <c r="JRL144" s="37"/>
      <c r="JRM144" s="37"/>
      <c r="JRN144" s="38"/>
      <c r="JRO144" s="38"/>
      <c r="JRP144" s="38"/>
      <c r="JRQ144" s="38"/>
      <c r="JRR144" s="38"/>
      <c r="JRS144" s="38"/>
      <c r="JRT144" s="38"/>
      <c r="JRU144" s="38"/>
      <c r="JRV144" s="38"/>
      <c r="JRW144" s="38"/>
      <c r="JRX144" s="38"/>
      <c r="JRY144" s="38"/>
      <c r="JRZ144" s="37"/>
      <c r="JSA144" s="25"/>
      <c r="JSB144" s="35"/>
      <c r="JSC144" s="35"/>
      <c r="JSD144" s="35"/>
      <c r="JSE144" s="36"/>
      <c r="JSF144" s="36"/>
      <c r="JSG144" s="36"/>
      <c r="JSH144" s="36"/>
      <c r="JSI144" s="36"/>
      <c r="JSJ144" s="36"/>
      <c r="JSK144" s="37"/>
      <c r="JSL144" s="38"/>
      <c r="JSM144" s="38"/>
      <c r="JSN144" s="204"/>
      <c r="JSO144" s="37"/>
      <c r="JSP144" s="38"/>
      <c r="JSQ144" s="37"/>
      <c r="JSR144" s="37"/>
      <c r="JSS144" s="38"/>
      <c r="JST144" s="38"/>
      <c r="JSU144" s="38"/>
      <c r="JSV144" s="38"/>
      <c r="JSW144" s="38"/>
      <c r="JSX144" s="38"/>
      <c r="JSY144" s="38"/>
      <c r="JSZ144" s="38"/>
      <c r="JTA144" s="38"/>
      <c r="JTB144" s="38"/>
      <c r="JTC144" s="38"/>
      <c r="JTD144" s="38"/>
      <c r="JTE144" s="37"/>
      <c r="JTF144" s="25"/>
      <c r="JTG144" s="35"/>
      <c r="JTH144" s="35"/>
      <c r="JTI144" s="35"/>
      <c r="JTJ144" s="36"/>
      <c r="JTK144" s="36"/>
      <c r="JTL144" s="36"/>
      <c r="JTM144" s="36"/>
      <c r="JTN144" s="36"/>
      <c r="JTO144" s="36"/>
      <c r="JTP144" s="37"/>
      <c r="JTQ144" s="38"/>
      <c r="JTR144" s="38"/>
      <c r="JTS144" s="204"/>
      <c r="JTT144" s="37"/>
      <c r="JTU144" s="38"/>
      <c r="JTV144" s="37"/>
      <c r="JTW144" s="37"/>
      <c r="JTX144" s="38"/>
      <c r="JTY144" s="38"/>
      <c r="JTZ144" s="38"/>
      <c r="JUA144" s="38"/>
      <c r="JUB144" s="38"/>
      <c r="JUC144" s="38"/>
      <c r="JUD144" s="38"/>
      <c r="JUE144" s="38"/>
      <c r="JUF144" s="38"/>
      <c r="JUG144" s="38"/>
      <c r="JUH144" s="38"/>
      <c r="JUI144" s="38"/>
      <c r="JUJ144" s="37"/>
      <c r="JUK144" s="25"/>
      <c r="JUL144" s="35"/>
      <c r="JUM144" s="35"/>
      <c r="JUN144" s="35"/>
      <c r="JUO144" s="36"/>
      <c r="JUP144" s="36"/>
      <c r="JUQ144" s="36"/>
      <c r="JUR144" s="36"/>
      <c r="JUS144" s="36"/>
      <c r="JUT144" s="36"/>
      <c r="JUU144" s="37"/>
      <c r="JUV144" s="38"/>
      <c r="JUW144" s="38"/>
      <c r="JUX144" s="204"/>
      <c r="JUY144" s="37"/>
      <c r="JUZ144" s="38"/>
      <c r="JVA144" s="37"/>
      <c r="JVB144" s="37"/>
      <c r="JVC144" s="38"/>
      <c r="JVD144" s="38"/>
      <c r="JVE144" s="38"/>
      <c r="JVF144" s="38"/>
      <c r="JVG144" s="38"/>
      <c r="JVH144" s="38"/>
      <c r="JVI144" s="38"/>
      <c r="JVJ144" s="38"/>
      <c r="JVK144" s="38"/>
      <c r="JVL144" s="38"/>
      <c r="JVM144" s="38"/>
      <c r="JVN144" s="38"/>
      <c r="JVO144" s="37"/>
      <c r="JVP144" s="25"/>
      <c r="JVQ144" s="35"/>
      <c r="JVR144" s="35"/>
      <c r="JVS144" s="35"/>
      <c r="JVT144" s="36"/>
      <c r="JVU144" s="36"/>
      <c r="JVV144" s="36"/>
      <c r="JVW144" s="36"/>
      <c r="JVX144" s="36"/>
      <c r="JVY144" s="36"/>
      <c r="JVZ144" s="37"/>
      <c r="JWA144" s="38"/>
      <c r="JWB144" s="38"/>
      <c r="JWC144" s="204"/>
      <c r="JWD144" s="37"/>
      <c r="JWE144" s="38"/>
      <c r="JWF144" s="37"/>
      <c r="JWG144" s="37"/>
      <c r="JWH144" s="38"/>
      <c r="JWI144" s="38"/>
      <c r="JWJ144" s="38"/>
      <c r="JWK144" s="38"/>
      <c r="JWL144" s="38"/>
      <c r="JWM144" s="38"/>
      <c r="JWN144" s="38"/>
      <c r="JWO144" s="38"/>
      <c r="JWP144" s="38"/>
      <c r="JWQ144" s="38"/>
      <c r="JWR144" s="38"/>
      <c r="JWS144" s="38"/>
      <c r="JWT144" s="37"/>
      <c r="JWU144" s="25"/>
      <c r="JWV144" s="35"/>
      <c r="JWW144" s="35"/>
      <c r="JWX144" s="35"/>
      <c r="JWY144" s="36"/>
      <c r="JWZ144" s="36"/>
      <c r="JXA144" s="36"/>
      <c r="JXB144" s="36"/>
      <c r="JXC144" s="36"/>
      <c r="JXD144" s="36"/>
      <c r="JXE144" s="37"/>
      <c r="JXF144" s="38"/>
      <c r="JXG144" s="38"/>
      <c r="JXH144" s="204"/>
      <c r="JXI144" s="37"/>
      <c r="JXJ144" s="38"/>
      <c r="JXK144" s="37"/>
      <c r="JXL144" s="37"/>
      <c r="JXM144" s="38"/>
      <c r="JXN144" s="38"/>
      <c r="JXO144" s="38"/>
      <c r="JXP144" s="38"/>
      <c r="JXQ144" s="38"/>
      <c r="JXR144" s="38"/>
      <c r="JXS144" s="38"/>
      <c r="JXT144" s="38"/>
      <c r="JXU144" s="38"/>
      <c r="JXV144" s="38"/>
      <c r="JXW144" s="38"/>
      <c r="JXX144" s="38"/>
      <c r="JXY144" s="37"/>
      <c r="JXZ144" s="25"/>
      <c r="JYA144" s="35"/>
      <c r="JYB144" s="35"/>
      <c r="JYC144" s="35"/>
      <c r="JYD144" s="36"/>
      <c r="JYE144" s="36"/>
      <c r="JYF144" s="36"/>
      <c r="JYG144" s="36"/>
      <c r="JYH144" s="36"/>
      <c r="JYI144" s="36"/>
      <c r="JYJ144" s="37"/>
      <c r="JYK144" s="38"/>
      <c r="JYL144" s="38"/>
      <c r="JYM144" s="204"/>
      <c r="JYN144" s="37"/>
      <c r="JYO144" s="38"/>
      <c r="JYP144" s="37"/>
      <c r="JYQ144" s="37"/>
      <c r="JYR144" s="38"/>
      <c r="JYS144" s="38"/>
      <c r="JYT144" s="38"/>
      <c r="JYU144" s="38"/>
      <c r="JYV144" s="38"/>
      <c r="JYW144" s="38"/>
      <c r="JYX144" s="38"/>
      <c r="JYY144" s="38"/>
      <c r="JYZ144" s="38"/>
      <c r="JZA144" s="38"/>
      <c r="JZB144" s="38"/>
      <c r="JZC144" s="38"/>
      <c r="JZD144" s="37"/>
      <c r="JZE144" s="25"/>
      <c r="JZF144" s="35"/>
      <c r="JZG144" s="35"/>
      <c r="JZH144" s="35"/>
      <c r="JZI144" s="36"/>
      <c r="JZJ144" s="36"/>
      <c r="JZK144" s="36"/>
      <c r="JZL144" s="36"/>
      <c r="JZM144" s="36"/>
      <c r="JZN144" s="36"/>
      <c r="JZO144" s="37"/>
      <c r="JZP144" s="38"/>
      <c r="JZQ144" s="38"/>
      <c r="JZR144" s="204"/>
      <c r="JZS144" s="37"/>
      <c r="JZT144" s="38"/>
      <c r="JZU144" s="37"/>
      <c r="JZV144" s="37"/>
      <c r="JZW144" s="38"/>
      <c r="JZX144" s="38"/>
      <c r="JZY144" s="38"/>
      <c r="JZZ144" s="38"/>
      <c r="KAA144" s="38"/>
      <c r="KAB144" s="38"/>
      <c r="KAC144" s="38"/>
      <c r="KAD144" s="38"/>
      <c r="KAE144" s="38"/>
      <c r="KAF144" s="38"/>
      <c r="KAG144" s="38"/>
      <c r="KAH144" s="38"/>
      <c r="KAI144" s="37"/>
      <c r="KAJ144" s="25"/>
      <c r="KAK144" s="35"/>
      <c r="KAL144" s="35"/>
      <c r="KAM144" s="35"/>
      <c r="KAN144" s="36"/>
      <c r="KAO144" s="36"/>
      <c r="KAP144" s="36"/>
      <c r="KAQ144" s="36"/>
      <c r="KAR144" s="36"/>
      <c r="KAS144" s="36"/>
      <c r="KAT144" s="37"/>
      <c r="KAU144" s="38"/>
      <c r="KAV144" s="38"/>
      <c r="KAW144" s="204"/>
      <c r="KAX144" s="37"/>
      <c r="KAY144" s="38"/>
      <c r="KAZ144" s="37"/>
      <c r="KBA144" s="37"/>
      <c r="KBB144" s="38"/>
      <c r="KBC144" s="38"/>
      <c r="KBD144" s="38"/>
      <c r="KBE144" s="38"/>
      <c r="KBF144" s="38"/>
      <c r="KBG144" s="38"/>
      <c r="KBH144" s="38"/>
      <c r="KBI144" s="38"/>
      <c r="KBJ144" s="38"/>
      <c r="KBK144" s="38"/>
      <c r="KBL144" s="38"/>
      <c r="KBM144" s="38"/>
      <c r="KBN144" s="37"/>
      <c r="KBO144" s="25"/>
      <c r="KBP144" s="35"/>
      <c r="KBQ144" s="35"/>
      <c r="KBR144" s="35"/>
      <c r="KBS144" s="36"/>
      <c r="KBT144" s="36"/>
      <c r="KBU144" s="36"/>
      <c r="KBV144" s="36"/>
      <c r="KBW144" s="36"/>
      <c r="KBX144" s="36"/>
      <c r="KBY144" s="37"/>
      <c r="KBZ144" s="38"/>
      <c r="KCA144" s="38"/>
      <c r="KCB144" s="204"/>
      <c r="KCC144" s="37"/>
      <c r="KCD144" s="38"/>
      <c r="KCE144" s="37"/>
      <c r="KCF144" s="37"/>
      <c r="KCG144" s="38"/>
      <c r="KCH144" s="38"/>
      <c r="KCI144" s="38"/>
      <c r="KCJ144" s="38"/>
      <c r="KCK144" s="38"/>
      <c r="KCL144" s="38"/>
      <c r="KCM144" s="38"/>
      <c r="KCN144" s="38"/>
      <c r="KCO144" s="38"/>
      <c r="KCP144" s="38"/>
      <c r="KCQ144" s="38"/>
      <c r="KCR144" s="38"/>
      <c r="KCS144" s="37"/>
      <c r="KCT144" s="25"/>
      <c r="KCU144" s="35"/>
      <c r="KCV144" s="35"/>
      <c r="KCW144" s="35"/>
      <c r="KCX144" s="36"/>
      <c r="KCY144" s="36"/>
      <c r="KCZ144" s="36"/>
      <c r="KDA144" s="36"/>
      <c r="KDB144" s="36"/>
      <c r="KDC144" s="36"/>
      <c r="KDD144" s="37"/>
      <c r="KDE144" s="38"/>
      <c r="KDF144" s="38"/>
      <c r="KDG144" s="204"/>
      <c r="KDH144" s="37"/>
      <c r="KDI144" s="38"/>
      <c r="KDJ144" s="37"/>
      <c r="KDK144" s="37"/>
      <c r="KDL144" s="38"/>
      <c r="KDM144" s="38"/>
      <c r="KDN144" s="38"/>
      <c r="KDO144" s="38"/>
      <c r="KDP144" s="38"/>
      <c r="KDQ144" s="38"/>
      <c r="KDR144" s="38"/>
      <c r="KDS144" s="38"/>
      <c r="KDT144" s="38"/>
      <c r="KDU144" s="38"/>
      <c r="KDV144" s="38"/>
      <c r="KDW144" s="38"/>
      <c r="KDX144" s="37"/>
      <c r="KDY144" s="25"/>
      <c r="KDZ144" s="35"/>
      <c r="KEA144" s="35"/>
      <c r="KEB144" s="35"/>
      <c r="KEC144" s="36"/>
      <c r="KED144" s="36"/>
      <c r="KEE144" s="36"/>
      <c r="KEF144" s="36"/>
      <c r="KEG144" s="36"/>
      <c r="KEH144" s="36"/>
      <c r="KEI144" s="37"/>
      <c r="KEJ144" s="38"/>
      <c r="KEK144" s="38"/>
      <c r="KEL144" s="204"/>
      <c r="KEM144" s="37"/>
      <c r="KEN144" s="38"/>
      <c r="KEO144" s="37"/>
      <c r="KEP144" s="37"/>
      <c r="KEQ144" s="38"/>
      <c r="KER144" s="38"/>
      <c r="KES144" s="38"/>
      <c r="KET144" s="38"/>
      <c r="KEU144" s="38"/>
      <c r="KEV144" s="38"/>
      <c r="KEW144" s="38"/>
      <c r="KEX144" s="38"/>
      <c r="KEY144" s="38"/>
      <c r="KEZ144" s="38"/>
      <c r="KFA144" s="38"/>
      <c r="KFB144" s="38"/>
      <c r="KFC144" s="37"/>
      <c r="KFD144" s="25"/>
      <c r="KFE144" s="35"/>
      <c r="KFF144" s="35"/>
      <c r="KFG144" s="35"/>
      <c r="KFH144" s="36"/>
      <c r="KFI144" s="36"/>
      <c r="KFJ144" s="36"/>
      <c r="KFK144" s="36"/>
      <c r="KFL144" s="36"/>
      <c r="KFM144" s="36"/>
      <c r="KFN144" s="37"/>
      <c r="KFO144" s="38"/>
      <c r="KFP144" s="38"/>
      <c r="KFQ144" s="204"/>
      <c r="KFR144" s="37"/>
      <c r="KFS144" s="38"/>
      <c r="KFT144" s="37"/>
      <c r="KFU144" s="37"/>
      <c r="KFV144" s="38"/>
      <c r="KFW144" s="38"/>
      <c r="KFX144" s="38"/>
      <c r="KFY144" s="38"/>
      <c r="KFZ144" s="38"/>
      <c r="KGA144" s="38"/>
      <c r="KGB144" s="38"/>
      <c r="KGC144" s="38"/>
      <c r="KGD144" s="38"/>
      <c r="KGE144" s="38"/>
      <c r="KGF144" s="38"/>
      <c r="KGG144" s="38"/>
      <c r="KGH144" s="37"/>
      <c r="KGI144" s="25"/>
      <c r="KGJ144" s="35"/>
      <c r="KGK144" s="35"/>
      <c r="KGL144" s="35"/>
      <c r="KGM144" s="36"/>
      <c r="KGN144" s="36"/>
      <c r="KGO144" s="36"/>
      <c r="KGP144" s="36"/>
      <c r="KGQ144" s="36"/>
      <c r="KGR144" s="36"/>
      <c r="KGS144" s="37"/>
      <c r="KGT144" s="38"/>
      <c r="KGU144" s="38"/>
      <c r="KGV144" s="204"/>
      <c r="KGW144" s="37"/>
      <c r="KGX144" s="38"/>
      <c r="KGY144" s="37"/>
      <c r="KGZ144" s="37"/>
      <c r="KHA144" s="38"/>
      <c r="KHB144" s="38"/>
      <c r="KHC144" s="38"/>
      <c r="KHD144" s="38"/>
      <c r="KHE144" s="38"/>
      <c r="KHF144" s="38"/>
      <c r="KHG144" s="38"/>
      <c r="KHH144" s="38"/>
      <c r="KHI144" s="38"/>
      <c r="KHJ144" s="38"/>
      <c r="KHK144" s="38"/>
      <c r="KHL144" s="38"/>
      <c r="KHM144" s="37"/>
      <c r="KHN144" s="25"/>
      <c r="KHO144" s="35"/>
      <c r="KHP144" s="35"/>
      <c r="KHQ144" s="35"/>
      <c r="KHR144" s="36"/>
      <c r="KHS144" s="36"/>
      <c r="KHT144" s="36"/>
      <c r="KHU144" s="36"/>
      <c r="KHV144" s="36"/>
      <c r="KHW144" s="36"/>
      <c r="KHX144" s="37"/>
      <c r="KHY144" s="38"/>
      <c r="KHZ144" s="38"/>
      <c r="KIA144" s="204"/>
      <c r="KIB144" s="37"/>
      <c r="KIC144" s="38"/>
      <c r="KID144" s="37"/>
      <c r="KIE144" s="37"/>
      <c r="KIF144" s="38"/>
      <c r="KIG144" s="38"/>
      <c r="KIH144" s="38"/>
      <c r="KII144" s="38"/>
      <c r="KIJ144" s="38"/>
      <c r="KIK144" s="38"/>
      <c r="KIL144" s="38"/>
      <c r="KIM144" s="38"/>
      <c r="KIN144" s="38"/>
      <c r="KIO144" s="38"/>
      <c r="KIP144" s="38"/>
      <c r="KIQ144" s="38"/>
      <c r="KIR144" s="37"/>
      <c r="KIS144" s="25"/>
      <c r="KIT144" s="35"/>
      <c r="KIU144" s="35"/>
      <c r="KIV144" s="35"/>
      <c r="KIW144" s="36"/>
      <c r="KIX144" s="36"/>
      <c r="KIY144" s="36"/>
      <c r="KIZ144" s="36"/>
      <c r="KJA144" s="36"/>
      <c r="KJB144" s="36"/>
      <c r="KJC144" s="37"/>
      <c r="KJD144" s="38"/>
      <c r="KJE144" s="38"/>
      <c r="KJF144" s="204"/>
      <c r="KJG144" s="37"/>
      <c r="KJH144" s="38"/>
      <c r="KJI144" s="37"/>
      <c r="KJJ144" s="37"/>
      <c r="KJK144" s="38"/>
      <c r="KJL144" s="38"/>
      <c r="KJM144" s="38"/>
      <c r="KJN144" s="38"/>
      <c r="KJO144" s="38"/>
      <c r="KJP144" s="38"/>
      <c r="KJQ144" s="38"/>
      <c r="KJR144" s="38"/>
      <c r="KJS144" s="38"/>
      <c r="KJT144" s="38"/>
      <c r="KJU144" s="38"/>
      <c r="KJV144" s="38"/>
      <c r="KJW144" s="37"/>
      <c r="KJX144" s="25"/>
      <c r="KJY144" s="35"/>
      <c r="KJZ144" s="35"/>
      <c r="KKA144" s="35"/>
      <c r="KKB144" s="36"/>
      <c r="KKC144" s="36"/>
      <c r="KKD144" s="36"/>
      <c r="KKE144" s="36"/>
      <c r="KKF144" s="36"/>
      <c r="KKG144" s="36"/>
      <c r="KKH144" s="37"/>
      <c r="KKI144" s="38"/>
      <c r="KKJ144" s="38"/>
      <c r="KKK144" s="204"/>
      <c r="KKL144" s="37"/>
      <c r="KKM144" s="38"/>
      <c r="KKN144" s="37"/>
      <c r="KKO144" s="37"/>
      <c r="KKP144" s="38"/>
      <c r="KKQ144" s="38"/>
      <c r="KKR144" s="38"/>
      <c r="KKS144" s="38"/>
      <c r="KKT144" s="38"/>
      <c r="KKU144" s="38"/>
      <c r="KKV144" s="38"/>
      <c r="KKW144" s="38"/>
      <c r="KKX144" s="38"/>
      <c r="KKY144" s="38"/>
      <c r="KKZ144" s="38"/>
      <c r="KLA144" s="38"/>
      <c r="KLB144" s="37"/>
      <c r="KLC144" s="25"/>
      <c r="KLD144" s="35"/>
      <c r="KLE144" s="35"/>
      <c r="KLF144" s="35"/>
      <c r="KLG144" s="36"/>
      <c r="KLH144" s="36"/>
      <c r="KLI144" s="36"/>
      <c r="KLJ144" s="36"/>
      <c r="KLK144" s="36"/>
      <c r="KLL144" s="36"/>
      <c r="KLM144" s="37"/>
      <c r="KLN144" s="38"/>
      <c r="KLO144" s="38"/>
      <c r="KLP144" s="204"/>
      <c r="KLQ144" s="37"/>
      <c r="KLR144" s="38"/>
      <c r="KLS144" s="37"/>
      <c r="KLT144" s="37"/>
      <c r="KLU144" s="38"/>
      <c r="KLV144" s="38"/>
      <c r="KLW144" s="38"/>
      <c r="KLX144" s="38"/>
      <c r="KLY144" s="38"/>
      <c r="KLZ144" s="38"/>
      <c r="KMA144" s="38"/>
      <c r="KMB144" s="38"/>
      <c r="KMC144" s="38"/>
      <c r="KMD144" s="38"/>
      <c r="KME144" s="38"/>
      <c r="KMF144" s="38"/>
      <c r="KMG144" s="37"/>
      <c r="KMH144" s="25"/>
      <c r="KMI144" s="35"/>
      <c r="KMJ144" s="35"/>
      <c r="KMK144" s="35"/>
      <c r="KML144" s="36"/>
      <c r="KMM144" s="36"/>
      <c r="KMN144" s="36"/>
      <c r="KMO144" s="36"/>
      <c r="KMP144" s="36"/>
      <c r="KMQ144" s="36"/>
      <c r="KMR144" s="37"/>
      <c r="KMS144" s="38"/>
      <c r="KMT144" s="38"/>
      <c r="KMU144" s="204"/>
      <c r="KMV144" s="37"/>
      <c r="KMW144" s="38"/>
      <c r="KMX144" s="37"/>
      <c r="KMY144" s="37"/>
      <c r="KMZ144" s="38"/>
      <c r="KNA144" s="38"/>
      <c r="KNB144" s="38"/>
      <c r="KNC144" s="38"/>
      <c r="KND144" s="38"/>
      <c r="KNE144" s="38"/>
      <c r="KNF144" s="38"/>
      <c r="KNG144" s="38"/>
      <c r="KNH144" s="38"/>
      <c r="KNI144" s="38"/>
      <c r="KNJ144" s="38"/>
      <c r="KNK144" s="38"/>
      <c r="KNL144" s="37"/>
      <c r="KNM144" s="25"/>
      <c r="KNN144" s="35"/>
      <c r="KNO144" s="35"/>
      <c r="KNP144" s="35"/>
      <c r="KNQ144" s="36"/>
      <c r="KNR144" s="36"/>
      <c r="KNS144" s="36"/>
      <c r="KNT144" s="36"/>
      <c r="KNU144" s="36"/>
      <c r="KNV144" s="36"/>
      <c r="KNW144" s="37"/>
      <c r="KNX144" s="38"/>
      <c r="KNY144" s="38"/>
      <c r="KNZ144" s="204"/>
      <c r="KOA144" s="37"/>
      <c r="KOB144" s="38"/>
      <c r="KOC144" s="37"/>
      <c r="KOD144" s="37"/>
      <c r="KOE144" s="38"/>
      <c r="KOF144" s="38"/>
      <c r="KOG144" s="38"/>
      <c r="KOH144" s="38"/>
      <c r="KOI144" s="38"/>
      <c r="KOJ144" s="38"/>
      <c r="KOK144" s="38"/>
      <c r="KOL144" s="38"/>
      <c r="KOM144" s="38"/>
      <c r="KON144" s="38"/>
      <c r="KOO144" s="38"/>
      <c r="KOP144" s="38"/>
      <c r="KOQ144" s="37"/>
      <c r="KOR144" s="25"/>
      <c r="KOS144" s="35"/>
      <c r="KOT144" s="35"/>
      <c r="KOU144" s="35"/>
      <c r="KOV144" s="36"/>
      <c r="KOW144" s="36"/>
      <c r="KOX144" s="36"/>
      <c r="KOY144" s="36"/>
      <c r="KOZ144" s="36"/>
      <c r="KPA144" s="36"/>
      <c r="KPB144" s="37"/>
      <c r="KPC144" s="38"/>
      <c r="KPD144" s="38"/>
      <c r="KPE144" s="204"/>
      <c r="KPF144" s="37"/>
      <c r="KPG144" s="38"/>
      <c r="KPH144" s="37"/>
      <c r="KPI144" s="37"/>
      <c r="KPJ144" s="38"/>
      <c r="KPK144" s="38"/>
      <c r="KPL144" s="38"/>
      <c r="KPM144" s="38"/>
      <c r="KPN144" s="38"/>
      <c r="KPO144" s="38"/>
      <c r="KPP144" s="38"/>
      <c r="KPQ144" s="38"/>
      <c r="KPR144" s="38"/>
      <c r="KPS144" s="38"/>
      <c r="KPT144" s="38"/>
      <c r="KPU144" s="38"/>
      <c r="KPV144" s="37"/>
      <c r="KPW144" s="25"/>
      <c r="KPX144" s="35"/>
      <c r="KPY144" s="35"/>
      <c r="KPZ144" s="35"/>
      <c r="KQA144" s="36"/>
      <c r="KQB144" s="36"/>
      <c r="KQC144" s="36"/>
      <c r="KQD144" s="36"/>
      <c r="KQE144" s="36"/>
      <c r="KQF144" s="36"/>
      <c r="KQG144" s="37"/>
      <c r="KQH144" s="38"/>
      <c r="KQI144" s="38"/>
      <c r="KQJ144" s="204"/>
      <c r="KQK144" s="37"/>
      <c r="KQL144" s="38"/>
      <c r="KQM144" s="37"/>
      <c r="KQN144" s="37"/>
      <c r="KQO144" s="38"/>
      <c r="KQP144" s="38"/>
      <c r="KQQ144" s="38"/>
      <c r="KQR144" s="38"/>
      <c r="KQS144" s="38"/>
      <c r="KQT144" s="38"/>
      <c r="KQU144" s="38"/>
      <c r="KQV144" s="38"/>
      <c r="KQW144" s="38"/>
      <c r="KQX144" s="38"/>
      <c r="KQY144" s="38"/>
      <c r="KQZ144" s="38"/>
      <c r="KRA144" s="37"/>
      <c r="KRB144" s="25"/>
      <c r="KRC144" s="35"/>
      <c r="KRD144" s="35"/>
      <c r="KRE144" s="35"/>
      <c r="KRF144" s="36"/>
      <c r="KRG144" s="36"/>
      <c r="KRH144" s="36"/>
      <c r="KRI144" s="36"/>
      <c r="KRJ144" s="36"/>
      <c r="KRK144" s="36"/>
      <c r="KRL144" s="37"/>
      <c r="KRM144" s="38"/>
      <c r="KRN144" s="38"/>
      <c r="KRO144" s="204"/>
      <c r="KRP144" s="37"/>
      <c r="KRQ144" s="38"/>
      <c r="KRR144" s="37"/>
      <c r="KRS144" s="37"/>
      <c r="KRT144" s="38"/>
      <c r="KRU144" s="38"/>
      <c r="KRV144" s="38"/>
      <c r="KRW144" s="38"/>
      <c r="KRX144" s="38"/>
      <c r="KRY144" s="38"/>
      <c r="KRZ144" s="38"/>
      <c r="KSA144" s="38"/>
      <c r="KSB144" s="38"/>
      <c r="KSC144" s="38"/>
      <c r="KSD144" s="38"/>
      <c r="KSE144" s="38"/>
      <c r="KSF144" s="37"/>
      <c r="KSG144" s="25"/>
      <c r="KSH144" s="35"/>
      <c r="KSI144" s="35"/>
      <c r="KSJ144" s="35"/>
      <c r="KSK144" s="36"/>
      <c r="KSL144" s="36"/>
      <c r="KSM144" s="36"/>
      <c r="KSN144" s="36"/>
      <c r="KSO144" s="36"/>
      <c r="KSP144" s="36"/>
      <c r="KSQ144" s="37"/>
      <c r="KSR144" s="38"/>
      <c r="KSS144" s="38"/>
      <c r="KST144" s="204"/>
      <c r="KSU144" s="37"/>
      <c r="KSV144" s="38"/>
      <c r="KSW144" s="37"/>
      <c r="KSX144" s="37"/>
      <c r="KSY144" s="38"/>
      <c r="KSZ144" s="38"/>
      <c r="KTA144" s="38"/>
      <c r="KTB144" s="38"/>
      <c r="KTC144" s="38"/>
      <c r="KTD144" s="38"/>
      <c r="KTE144" s="38"/>
      <c r="KTF144" s="38"/>
      <c r="KTG144" s="38"/>
      <c r="KTH144" s="38"/>
      <c r="KTI144" s="38"/>
      <c r="KTJ144" s="38"/>
      <c r="KTK144" s="37"/>
      <c r="KTL144" s="25"/>
      <c r="KTM144" s="35"/>
      <c r="KTN144" s="35"/>
      <c r="KTO144" s="35"/>
      <c r="KTP144" s="36"/>
      <c r="KTQ144" s="36"/>
      <c r="KTR144" s="36"/>
      <c r="KTS144" s="36"/>
      <c r="KTT144" s="36"/>
      <c r="KTU144" s="36"/>
      <c r="KTV144" s="37"/>
      <c r="KTW144" s="38"/>
      <c r="KTX144" s="38"/>
      <c r="KTY144" s="204"/>
      <c r="KTZ144" s="37"/>
      <c r="KUA144" s="38"/>
      <c r="KUB144" s="37"/>
      <c r="KUC144" s="37"/>
      <c r="KUD144" s="38"/>
      <c r="KUE144" s="38"/>
      <c r="KUF144" s="38"/>
      <c r="KUG144" s="38"/>
      <c r="KUH144" s="38"/>
      <c r="KUI144" s="38"/>
      <c r="KUJ144" s="38"/>
      <c r="KUK144" s="38"/>
      <c r="KUL144" s="38"/>
      <c r="KUM144" s="38"/>
      <c r="KUN144" s="38"/>
      <c r="KUO144" s="38"/>
      <c r="KUP144" s="37"/>
      <c r="KUQ144" s="25"/>
      <c r="KUR144" s="35"/>
      <c r="KUS144" s="35"/>
      <c r="KUT144" s="35"/>
      <c r="KUU144" s="36"/>
      <c r="KUV144" s="36"/>
      <c r="KUW144" s="36"/>
      <c r="KUX144" s="36"/>
      <c r="KUY144" s="36"/>
      <c r="KUZ144" s="36"/>
      <c r="KVA144" s="37"/>
      <c r="KVB144" s="38"/>
      <c r="KVC144" s="38"/>
      <c r="KVD144" s="204"/>
      <c r="KVE144" s="37"/>
      <c r="KVF144" s="38"/>
      <c r="KVG144" s="37"/>
      <c r="KVH144" s="37"/>
      <c r="KVI144" s="38"/>
      <c r="KVJ144" s="38"/>
      <c r="KVK144" s="38"/>
      <c r="KVL144" s="38"/>
      <c r="KVM144" s="38"/>
      <c r="KVN144" s="38"/>
      <c r="KVO144" s="38"/>
      <c r="KVP144" s="38"/>
      <c r="KVQ144" s="38"/>
      <c r="KVR144" s="38"/>
      <c r="KVS144" s="38"/>
      <c r="KVT144" s="38"/>
      <c r="KVU144" s="37"/>
      <c r="KVV144" s="25"/>
      <c r="KVW144" s="35"/>
      <c r="KVX144" s="35"/>
      <c r="KVY144" s="35"/>
      <c r="KVZ144" s="36"/>
      <c r="KWA144" s="36"/>
      <c r="KWB144" s="36"/>
      <c r="KWC144" s="36"/>
      <c r="KWD144" s="36"/>
      <c r="KWE144" s="36"/>
      <c r="KWF144" s="37"/>
      <c r="KWG144" s="38"/>
      <c r="KWH144" s="38"/>
      <c r="KWI144" s="204"/>
      <c r="KWJ144" s="37"/>
      <c r="KWK144" s="38"/>
      <c r="KWL144" s="37"/>
      <c r="KWM144" s="37"/>
      <c r="KWN144" s="38"/>
      <c r="KWO144" s="38"/>
      <c r="KWP144" s="38"/>
      <c r="KWQ144" s="38"/>
      <c r="KWR144" s="38"/>
      <c r="KWS144" s="38"/>
      <c r="KWT144" s="38"/>
      <c r="KWU144" s="38"/>
      <c r="KWV144" s="38"/>
      <c r="KWW144" s="38"/>
      <c r="KWX144" s="38"/>
      <c r="KWY144" s="38"/>
      <c r="KWZ144" s="37"/>
      <c r="KXA144" s="25"/>
      <c r="KXB144" s="35"/>
      <c r="KXC144" s="35"/>
      <c r="KXD144" s="35"/>
      <c r="KXE144" s="36"/>
      <c r="KXF144" s="36"/>
      <c r="KXG144" s="36"/>
      <c r="KXH144" s="36"/>
      <c r="KXI144" s="36"/>
      <c r="KXJ144" s="36"/>
      <c r="KXK144" s="37"/>
      <c r="KXL144" s="38"/>
      <c r="KXM144" s="38"/>
      <c r="KXN144" s="204"/>
      <c r="KXO144" s="37"/>
      <c r="KXP144" s="38"/>
      <c r="KXQ144" s="37"/>
      <c r="KXR144" s="37"/>
      <c r="KXS144" s="38"/>
      <c r="KXT144" s="38"/>
      <c r="KXU144" s="38"/>
      <c r="KXV144" s="38"/>
      <c r="KXW144" s="38"/>
      <c r="KXX144" s="38"/>
      <c r="KXY144" s="38"/>
      <c r="KXZ144" s="38"/>
      <c r="KYA144" s="38"/>
      <c r="KYB144" s="38"/>
      <c r="KYC144" s="38"/>
      <c r="KYD144" s="38"/>
      <c r="KYE144" s="37"/>
      <c r="KYF144" s="25"/>
      <c r="KYG144" s="35"/>
      <c r="KYH144" s="35"/>
      <c r="KYI144" s="35"/>
      <c r="KYJ144" s="36"/>
      <c r="KYK144" s="36"/>
      <c r="KYL144" s="36"/>
      <c r="KYM144" s="36"/>
      <c r="KYN144" s="36"/>
      <c r="KYO144" s="36"/>
      <c r="KYP144" s="37"/>
      <c r="KYQ144" s="38"/>
      <c r="KYR144" s="38"/>
      <c r="KYS144" s="204"/>
      <c r="KYT144" s="37"/>
      <c r="KYU144" s="38"/>
      <c r="KYV144" s="37"/>
      <c r="KYW144" s="37"/>
      <c r="KYX144" s="38"/>
      <c r="KYY144" s="38"/>
      <c r="KYZ144" s="38"/>
      <c r="KZA144" s="38"/>
      <c r="KZB144" s="38"/>
      <c r="KZC144" s="38"/>
      <c r="KZD144" s="38"/>
      <c r="KZE144" s="38"/>
      <c r="KZF144" s="38"/>
      <c r="KZG144" s="38"/>
      <c r="KZH144" s="38"/>
      <c r="KZI144" s="38"/>
      <c r="KZJ144" s="37"/>
      <c r="KZK144" s="25"/>
      <c r="KZL144" s="35"/>
      <c r="KZM144" s="35"/>
      <c r="KZN144" s="35"/>
      <c r="KZO144" s="36"/>
      <c r="KZP144" s="36"/>
      <c r="KZQ144" s="36"/>
      <c r="KZR144" s="36"/>
      <c r="KZS144" s="36"/>
      <c r="KZT144" s="36"/>
      <c r="KZU144" s="37"/>
      <c r="KZV144" s="38"/>
      <c r="KZW144" s="38"/>
      <c r="KZX144" s="204"/>
      <c r="KZY144" s="37"/>
      <c r="KZZ144" s="38"/>
      <c r="LAA144" s="37"/>
      <c r="LAB144" s="37"/>
      <c r="LAC144" s="38"/>
      <c r="LAD144" s="38"/>
      <c r="LAE144" s="38"/>
      <c r="LAF144" s="38"/>
      <c r="LAG144" s="38"/>
      <c r="LAH144" s="38"/>
      <c r="LAI144" s="38"/>
      <c r="LAJ144" s="38"/>
      <c r="LAK144" s="38"/>
      <c r="LAL144" s="38"/>
      <c r="LAM144" s="38"/>
      <c r="LAN144" s="38"/>
      <c r="LAO144" s="37"/>
      <c r="LAP144" s="25"/>
      <c r="LAQ144" s="35"/>
      <c r="LAR144" s="35"/>
      <c r="LAS144" s="35"/>
      <c r="LAT144" s="36"/>
      <c r="LAU144" s="36"/>
      <c r="LAV144" s="36"/>
      <c r="LAW144" s="36"/>
      <c r="LAX144" s="36"/>
      <c r="LAY144" s="36"/>
      <c r="LAZ144" s="37"/>
      <c r="LBA144" s="38"/>
      <c r="LBB144" s="38"/>
      <c r="LBC144" s="204"/>
      <c r="LBD144" s="37"/>
      <c r="LBE144" s="38"/>
      <c r="LBF144" s="37"/>
      <c r="LBG144" s="37"/>
      <c r="LBH144" s="38"/>
      <c r="LBI144" s="38"/>
      <c r="LBJ144" s="38"/>
      <c r="LBK144" s="38"/>
      <c r="LBL144" s="38"/>
      <c r="LBM144" s="38"/>
      <c r="LBN144" s="38"/>
      <c r="LBO144" s="38"/>
      <c r="LBP144" s="38"/>
      <c r="LBQ144" s="38"/>
      <c r="LBR144" s="38"/>
      <c r="LBS144" s="38"/>
      <c r="LBT144" s="37"/>
      <c r="LBU144" s="25"/>
      <c r="LBV144" s="35"/>
      <c r="LBW144" s="35"/>
      <c r="LBX144" s="35"/>
      <c r="LBY144" s="36"/>
      <c r="LBZ144" s="36"/>
      <c r="LCA144" s="36"/>
      <c r="LCB144" s="36"/>
      <c r="LCC144" s="36"/>
      <c r="LCD144" s="36"/>
      <c r="LCE144" s="37"/>
      <c r="LCF144" s="38"/>
      <c r="LCG144" s="38"/>
      <c r="LCH144" s="204"/>
      <c r="LCI144" s="37"/>
      <c r="LCJ144" s="38"/>
      <c r="LCK144" s="37"/>
      <c r="LCL144" s="37"/>
      <c r="LCM144" s="38"/>
      <c r="LCN144" s="38"/>
      <c r="LCO144" s="38"/>
      <c r="LCP144" s="38"/>
      <c r="LCQ144" s="38"/>
      <c r="LCR144" s="38"/>
      <c r="LCS144" s="38"/>
      <c r="LCT144" s="38"/>
      <c r="LCU144" s="38"/>
      <c r="LCV144" s="38"/>
      <c r="LCW144" s="38"/>
      <c r="LCX144" s="38"/>
      <c r="LCY144" s="37"/>
      <c r="LCZ144" s="25"/>
      <c r="LDA144" s="35"/>
      <c r="LDB144" s="35"/>
      <c r="LDC144" s="35"/>
      <c r="LDD144" s="36"/>
      <c r="LDE144" s="36"/>
      <c r="LDF144" s="36"/>
      <c r="LDG144" s="36"/>
      <c r="LDH144" s="36"/>
      <c r="LDI144" s="36"/>
      <c r="LDJ144" s="37"/>
      <c r="LDK144" s="38"/>
      <c r="LDL144" s="38"/>
      <c r="LDM144" s="204"/>
      <c r="LDN144" s="37"/>
      <c r="LDO144" s="38"/>
      <c r="LDP144" s="37"/>
      <c r="LDQ144" s="37"/>
      <c r="LDR144" s="38"/>
      <c r="LDS144" s="38"/>
      <c r="LDT144" s="38"/>
      <c r="LDU144" s="38"/>
      <c r="LDV144" s="38"/>
      <c r="LDW144" s="38"/>
      <c r="LDX144" s="38"/>
      <c r="LDY144" s="38"/>
      <c r="LDZ144" s="38"/>
      <c r="LEA144" s="38"/>
      <c r="LEB144" s="38"/>
      <c r="LEC144" s="38"/>
      <c r="LED144" s="37"/>
      <c r="LEE144" s="25"/>
      <c r="LEF144" s="35"/>
      <c r="LEG144" s="35"/>
      <c r="LEH144" s="35"/>
      <c r="LEI144" s="36"/>
      <c r="LEJ144" s="36"/>
      <c r="LEK144" s="36"/>
      <c r="LEL144" s="36"/>
      <c r="LEM144" s="36"/>
      <c r="LEN144" s="36"/>
      <c r="LEO144" s="37"/>
      <c r="LEP144" s="38"/>
      <c r="LEQ144" s="38"/>
      <c r="LER144" s="204"/>
      <c r="LES144" s="37"/>
      <c r="LET144" s="38"/>
      <c r="LEU144" s="37"/>
      <c r="LEV144" s="37"/>
      <c r="LEW144" s="38"/>
      <c r="LEX144" s="38"/>
      <c r="LEY144" s="38"/>
      <c r="LEZ144" s="38"/>
      <c r="LFA144" s="38"/>
      <c r="LFB144" s="38"/>
      <c r="LFC144" s="38"/>
      <c r="LFD144" s="38"/>
      <c r="LFE144" s="38"/>
      <c r="LFF144" s="38"/>
      <c r="LFG144" s="38"/>
      <c r="LFH144" s="38"/>
      <c r="LFI144" s="37"/>
      <c r="LFJ144" s="25"/>
      <c r="LFK144" s="35"/>
      <c r="LFL144" s="35"/>
      <c r="LFM144" s="35"/>
      <c r="LFN144" s="36"/>
      <c r="LFO144" s="36"/>
      <c r="LFP144" s="36"/>
      <c r="LFQ144" s="36"/>
      <c r="LFR144" s="36"/>
      <c r="LFS144" s="36"/>
      <c r="LFT144" s="37"/>
      <c r="LFU144" s="38"/>
      <c r="LFV144" s="38"/>
      <c r="LFW144" s="204"/>
      <c r="LFX144" s="37"/>
      <c r="LFY144" s="38"/>
      <c r="LFZ144" s="37"/>
      <c r="LGA144" s="37"/>
      <c r="LGB144" s="38"/>
      <c r="LGC144" s="38"/>
      <c r="LGD144" s="38"/>
      <c r="LGE144" s="38"/>
      <c r="LGF144" s="38"/>
      <c r="LGG144" s="38"/>
      <c r="LGH144" s="38"/>
      <c r="LGI144" s="38"/>
      <c r="LGJ144" s="38"/>
      <c r="LGK144" s="38"/>
      <c r="LGL144" s="38"/>
      <c r="LGM144" s="38"/>
      <c r="LGN144" s="37"/>
      <c r="LGO144" s="25"/>
      <c r="LGP144" s="35"/>
      <c r="LGQ144" s="35"/>
      <c r="LGR144" s="35"/>
      <c r="LGS144" s="36"/>
      <c r="LGT144" s="36"/>
      <c r="LGU144" s="36"/>
      <c r="LGV144" s="36"/>
      <c r="LGW144" s="36"/>
      <c r="LGX144" s="36"/>
      <c r="LGY144" s="37"/>
      <c r="LGZ144" s="38"/>
      <c r="LHA144" s="38"/>
      <c r="LHB144" s="204"/>
      <c r="LHC144" s="37"/>
      <c r="LHD144" s="38"/>
      <c r="LHE144" s="37"/>
      <c r="LHF144" s="37"/>
      <c r="LHG144" s="38"/>
      <c r="LHH144" s="38"/>
      <c r="LHI144" s="38"/>
      <c r="LHJ144" s="38"/>
      <c r="LHK144" s="38"/>
      <c r="LHL144" s="38"/>
      <c r="LHM144" s="38"/>
      <c r="LHN144" s="38"/>
      <c r="LHO144" s="38"/>
      <c r="LHP144" s="38"/>
      <c r="LHQ144" s="38"/>
      <c r="LHR144" s="38"/>
      <c r="LHS144" s="37"/>
      <c r="LHT144" s="25"/>
      <c r="LHU144" s="35"/>
      <c r="LHV144" s="35"/>
      <c r="LHW144" s="35"/>
      <c r="LHX144" s="36"/>
      <c r="LHY144" s="36"/>
      <c r="LHZ144" s="36"/>
      <c r="LIA144" s="36"/>
      <c r="LIB144" s="36"/>
      <c r="LIC144" s="36"/>
      <c r="LID144" s="37"/>
      <c r="LIE144" s="38"/>
      <c r="LIF144" s="38"/>
      <c r="LIG144" s="204"/>
      <c r="LIH144" s="37"/>
      <c r="LII144" s="38"/>
      <c r="LIJ144" s="37"/>
      <c r="LIK144" s="37"/>
      <c r="LIL144" s="38"/>
      <c r="LIM144" s="38"/>
      <c r="LIN144" s="38"/>
      <c r="LIO144" s="38"/>
      <c r="LIP144" s="38"/>
      <c r="LIQ144" s="38"/>
      <c r="LIR144" s="38"/>
      <c r="LIS144" s="38"/>
      <c r="LIT144" s="38"/>
      <c r="LIU144" s="38"/>
      <c r="LIV144" s="38"/>
      <c r="LIW144" s="38"/>
      <c r="LIX144" s="37"/>
      <c r="LIY144" s="25"/>
      <c r="LIZ144" s="35"/>
      <c r="LJA144" s="35"/>
      <c r="LJB144" s="35"/>
      <c r="LJC144" s="36"/>
      <c r="LJD144" s="36"/>
      <c r="LJE144" s="36"/>
      <c r="LJF144" s="36"/>
      <c r="LJG144" s="36"/>
      <c r="LJH144" s="36"/>
      <c r="LJI144" s="37"/>
      <c r="LJJ144" s="38"/>
      <c r="LJK144" s="38"/>
      <c r="LJL144" s="204"/>
      <c r="LJM144" s="37"/>
      <c r="LJN144" s="38"/>
      <c r="LJO144" s="37"/>
      <c r="LJP144" s="37"/>
      <c r="LJQ144" s="38"/>
      <c r="LJR144" s="38"/>
      <c r="LJS144" s="38"/>
      <c r="LJT144" s="38"/>
      <c r="LJU144" s="38"/>
      <c r="LJV144" s="38"/>
      <c r="LJW144" s="38"/>
      <c r="LJX144" s="38"/>
      <c r="LJY144" s="38"/>
      <c r="LJZ144" s="38"/>
      <c r="LKA144" s="38"/>
      <c r="LKB144" s="38"/>
      <c r="LKC144" s="37"/>
      <c r="LKD144" s="25"/>
      <c r="LKE144" s="35"/>
      <c r="LKF144" s="35"/>
      <c r="LKG144" s="35"/>
      <c r="LKH144" s="36"/>
      <c r="LKI144" s="36"/>
      <c r="LKJ144" s="36"/>
      <c r="LKK144" s="36"/>
      <c r="LKL144" s="36"/>
      <c r="LKM144" s="36"/>
      <c r="LKN144" s="37"/>
      <c r="LKO144" s="38"/>
      <c r="LKP144" s="38"/>
      <c r="LKQ144" s="204"/>
      <c r="LKR144" s="37"/>
      <c r="LKS144" s="38"/>
      <c r="LKT144" s="37"/>
      <c r="LKU144" s="37"/>
      <c r="LKV144" s="38"/>
      <c r="LKW144" s="38"/>
      <c r="LKX144" s="38"/>
      <c r="LKY144" s="38"/>
      <c r="LKZ144" s="38"/>
      <c r="LLA144" s="38"/>
      <c r="LLB144" s="38"/>
      <c r="LLC144" s="38"/>
      <c r="LLD144" s="38"/>
      <c r="LLE144" s="38"/>
      <c r="LLF144" s="38"/>
      <c r="LLG144" s="38"/>
      <c r="LLH144" s="37"/>
      <c r="LLI144" s="25"/>
      <c r="LLJ144" s="35"/>
      <c r="LLK144" s="35"/>
      <c r="LLL144" s="35"/>
      <c r="LLM144" s="36"/>
      <c r="LLN144" s="36"/>
      <c r="LLO144" s="36"/>
      <c r="LLP144" s="36"/>
      <c r="LLQ144" s="36"/>
      <c r="LLR144" s="36"/>
      <c r="LLS144" s="37"/>
      <c r="LLT144" s="38"/>
      <c r="LLU144" s="38"/>
      <c r="LLV144" s="204"/>
      <c r="LLW144" s="37"/>
      <c r="LLX144" s="38"/>
      <c r="LLY144" s="37"/>
      <c r="LLZ144" s="37"/>
      <c r="LMA144" s="38"/>
      <c r="LMB144" s="38"/>
      <c r="LMC144" s="38"/>
      <c r="LMD144" s="38"/>
      <c r="LME144" s="38"/>
      <c r="LMF144" s="38"/>
      <c r="LMG144" s="38"/>
      <c r="LMH144" s="38"/>
      <c r="LMI144" s="38"/>
      <c r="LMJ144" s="38"/>
      <c r="LMK144" s="38"/>
      <c r="LML144" s="38"/>
      <c r="LMM144" s="37"/>
      <c r="LMN144" s="25"/>
      <c r="LMO144" s="35"/>
      <c r="LMP144" s="35"/>
      <c r="LMQ144" s="35"/>
      <c r="LMR144" s="36"/>
      <c r="LMS144" s="36"/>
      <c r="LMT144" s="36"/>
      <c r="LMU144" s="36"/>
      <c r="LMV144" s="36"/>
      <c r="LMW144" s="36"/>
      <c r="LMX144" s="37"/>
      <c r="LMY144" s="38"/>
      <c r="LMZ144" s="38"/>
      <c r="LNA144" s="204"/>
      <c r="LNB144" s="37"/>
      <c r="LNC144" s="38"/>
      <c r="LND144" s="37"/>
      <c r="LNE144" s="37"/>
      <c r="LNF144" s="38"/>
      <c r="LNG144" s="38"/>
      <c r="LNH144" s="38"/>
      <c r="LNI144" s="38"/>
      <c r="LNJ144" s="38"/>
      <c r="LNK144" s="38"/>
      <c r="LNL144" s="38"/>
      <c r="LNM144" s="38"/>
      <c r="LNN144" s="38"/>
      <c r="LNO144" s="38"/>
      <c r="LNP144" s="38"/>
      <c r="LNQ144" s="38"/>
      <c r="LNR144" s="37"/>
      <c r="LNS144" s="25"/>
      <c r="LNT144" s="35"/>
      <c r="LNU144" s="35"/>
      <c r="LNV144" s="35"/>
      <c r="LNW144" s="36"/>
      <c r="LNX144" s="36"/>
      <c r="LNY144" s="36"/>
      <c r="LNZ144" s="36"/>
      <c r="LOA144" s="36"/>
      <c r="LOB144" s="36"/>
      <c r="LOC144" s="37"/>
      <c r="LOD144" s="38"/>
      <c r="LOE144" s="38"/>
      <c r="LOF144" s="204"/>
      <c r="LOG144" s="37"/>
      <c r="LOH144" s="38"/>
      <c r="LOI144" s="37"/>
      <c r="LOJ144" s="37"/>
      <c r="LOK144" s="38"/>
      <c r="LOL144" s="38"/>
      <c r="LOM144" s="38"/>
      <c r="LON144" s="38"/>
      <c r="LOO144" s="38"/>
      <c r="LOP144" s="38"/>
      <c r="LOQ144" s="38"/>
      <c r="LOR144" s="38"/>
      <c r="LOS144" s="38"/>
      <c r="LOT144" s="38"/>
      <c r="LOU144" s="38"/>
      <c r="LOV144" s="38"/>
      <c r="LOW144" s="37"/>
      <c r="LOX144" s="25"/>
      <c r="LOY144" s="35"/>
      <c r="LOZ144" s="35"/>
      <c r="LPA144" s="35"/>
      <c r="LPB144" s="36"/>
      <c r="LPC144" s="36"/>
      <c r="LPD144" s="36"/>
      <c r="LPE144" s="36"/>
      <c r="LPF144" s="36"/>
      <c r="LPG144" s="36"/>
      <c r="LPH144" s="37"/>
      <c r="LPI144" s="38"/>
      <c r="LPJ144" s="38"/>
      <c r="LPK144" s="204"/>
      <c r="LPL144" s="37"/>
      <c r="LPM144" s="38"/>
      <c r="LPN144" s="37"/>
      <c r="LPO144" s="37"/>
      <c r="LPP144" s="38"/>
      <c r="LPQ144" s="38"/>
      <c r="LPR144" s="38"/>
      <c r="LPS144" s="38"/>
      <c r="LPT144" s="38"/>
      <c r="LPU144" s="38"/>
      <c r="LPV144" s="38"/>
      <c r="LPW144" s="38"/>
      <c r="LPX144" s="38"/>
      <c r="LPY144" s="38"/>
      <c r="LPZ144" s="38"/>
      <c r="LQA144" s="38"/>
      <c r="LQB144" s="37"/>
      <c r="LQC144" s="25"/>
      <c r="LQD144" s="35"/>
      <c r="LQE144" s="35"/>
      <c r="LQF144" s="35"/>
      <c r="LQG144" s="36"/>
      <c r="LQH144" s="36"/>
      <c r="LQI144" s="36"/>
      <c r="LQJ144" s="36"/>
      <c r="LQK144" s="36"/>
      <c r="LQL144" s="36"/>
      <c r="LQM144" s="37"/>
      <c r="LQN144" s="38"/>
      <c r="LQO144" s="38"/>
      <c r="LQP144" s="204"/>
      <c r="LQQ144" s="37"/>
      <c r="LQR144" s="38"/>
      <c r="LQS144" s="37"/>
      <c r="LQT144" s="37"/>
      <c r="LQU144" s="38"/>
      <c r="LQV144" s="38"/>
      <c r="LQW144" s="38"/>
      <c r="LQX144" s="38"/>
      <c r="LQY144" s="38"/>
      <c r="LQZ144" s="38"/>
      <c r="LRA144" s="38"/>
      <c r="LRB144" s="38"/>
      <c r="LRC144" s="38"/>
      <c r="LRD144" s="38"/>
      <c r="LRE144" s="38"/>
      <c r="LRF144" s="38"/>
      <c r="LRG144" s="37"/>
      <c r="LRH144" s="25"/>
      <c r="LRI144" s="35"/>
      <c r="LRJ144" s="35"/>
      <c r="LRK144" s="35"/>
      <c r="LRL144" s="36"/>
      <c r="LRM144" s="36"/>
      <c r="LRN144" s="36"/>
      <c r="LRO144" s="36"/>
      <c r="LRP144" s="36"/>
      <c r="LRQ144" s="36"/>
      <c r="LRR144" s="37"/>
      <c r="LRS144" s="38"/>
      <c r="LRT144" s="38"/>
      <c r="LRU144" s="204"/>
      <c r="LRV144" s="37"/>
      <c r="LRW144" s="38"/>
      <c r="LRX144" s="37"/>
      <c r="LRY144" s="37"/>
      <c r="LRZ144" s="38"/>
      <c r="LSA144" s="38"/>
      <c r="LSB144" s="38"/>
      <c r="LSC144" s="38"/>
      <c r="LSD144" s="38"/>
      <c r="LSE144" s="38"/>
      <c r="LSF144" s="38"/>
      <c r="LSG144" s="38"/>
      <c r="LSH144" s="38"/>
      <c r="LSI144" s="38"/>
      <c r="LSJ144" s="38"/>
      <c r="LSK144" s="38"/>
      <c r="LSL144" s="37"/>
      <c r="LSM144" s="25"/>
      <c r="LSN144" s="35"/>
      <c r="LSO144" s="35"/>
      <c r="LSP144" s="35"/>
      <c r="LSQ144" s="36"/>
      <c r="LSR144" s="36"/>
      <c r="LSS144" s="36"/>
      <c r="LST144" s="36"/>
      <c r="LSU144" s="36"/>
      <c r="LSV144" s="36"/>
      <c r="LSW144" s="37"/>
      <c r="LSX144" s="38"/>
      <c r="LSY144" s="38"/>
      <c r="LSZ144" s="204"/>
      <c r="LTA144" s="37"/>
      <c r="LTB144" s="38"/>
      <c r="LTC144" s="37"/>
      <c r="LTD144" s="37"/>
      <c r="LTE144" s="38"/>
      <c r="LTF144" s="38"/>
      <c r="LTG144" s="38"/>
      <c r="LTH144" s="38"/>
      <c r="LTI144" s="38"/>
      <c r="LTJ144" s="38"/>
      <c r="LTK144" s="38"/>
      <c r="LTL144" s="38"/>
      <c r="LTM144" s="38"/>
      <c r="LTN144" s="38"/>
      <c r="LTO144" s="38"/>
      <c r="LTP144" s="38"/>
      <c r="LTQ144" s="37"/>
      <c r="LTR144" s="25"/>
      <c r="LTS144" s="35"/>
      <c r="LTT144" s="35"/>
      <c r="LTU144" s="35"/>
      <c r="LTV144" s="36"/>
      <c r="LTW144" s="36"/>
      <c r="LTX144" s="36"/>
      <c r="LTY144" s="36"/>
      <c r="LTZ144" s="36"/>
      <c r="LUA144" s="36"/>
      <c r="LUB144" s="37"/>
      <c r="LUC144" s="38"/>
      <c r="LUD144" s="38"/>
      <c r="LUE144" s="204"/>
      <c r="LUF144" s="37"/>
      <c r="LUG144" s="38"/>
      <c r="LUH144" s="37"/>
      <c r="LUI144" s="37"/>
      <c r="LUJ144" s="38"/>
      <c r="LUK144" s="38"/>
      <c r="LUL144" s="38"/>
      <c r="LUM144" s="38"/>
      <c r="LUN144" s="38"/>
      <c r="LUO144" s="38"/>
      <c r="LUP144" s="38"/>
      <c r="LUQ144" s="38"/>
      <c r="LUR144" s="38"/>
      <c r="LUS144" s="38"/>
      <c r="LUT144" s="38"/>
      <c r="LUU144" s="38"/>
      <c r="LUV144" s="37"/>
      <c r="LUW144" s="25"/>
      <c r="LUX144" s="35"/>
      <c r="LUY144" s="35"/>
      <c r="LUZ144" s="35"/>
      <c r="LVA144" s="36"/>
      <c r="LVB144" s="36"/>
      <c r="LVC144" s="36"/>
      <c r="LVD144" s="36"/>
      <c r="LVE144" s="36"/>
      <c r="LVF144" s="36"/>
      <c r="LVG144" s="37"/>
      <c r="LVH144" s="38"/>
      <c r="LVI144" s="38"/>
      <c r="LVJ144" s="204"/>
      <c r="LVK144" s="37"/>
      <c r="LVL144" s="38"/>
      <c r="LVM144" s="37"/>
      <c r="LVN144" s="37"/>
      <c r="LVO144" s="38"/>
      <c r="LVP144" s="38"/>
      <c r="LVQ144" s="38"/>
      <c r="LVR144" s="38"/>
      <c r="LVS144" s="38"/>
      <c r="LVT144" s="38"/>
      <c r="LVU144" s="38"/>
      <c r="LVV144" s="38"/>
      <c r="LVW144" s="38"/>
      <c r="LVX144" s="38"/>
      <c r="LVY144" s="38"/>
      <c r="LVZ144" s="38"/>
      <c r="LWA144" s="37"/>
      <c r="LWB144" s="25"/>
      <c r="LWC144" s="35"/>
      <c r="LWD144" s="35"/>
      <c r="LWE144" s="35"/>
      <c r="LWF144" s="36"/>
      <c r="LWG144" s="36"/>
      <c r="LWH144" s="36"/>
      <c r="LWI144" s="36"/>
      <c r="LWJ144" s="36"/>
      <c r="LWK144" s="36"/>
      <c r="LWL144" s="37"/>
      <c r="LWM144" s="38"/>
      <c r="LWN144" s="38"/>
      <c r="LWO144" s="204"/>
      <c r="LWP144" s="37"/>
      <c r="LWQ144" s="38"/>
      <c r="LWR144" s="37"/>
      <c r="LWS144" s="37"/>
      <c r="LWT144" s="38"/>
      <c r="LWU144" s="38"/>
      <c r="LWV144" s="38"/>
      <c r="LWW144" s="38"/>
      <c r="LWX144" s="38"/>
      <c r="LWY144" s="38"/>
      <c r="LWZ144" s="38"/>
      <c r="LXA144" s="38"/>
      <c r="LXB144" s="38"/>
      <c r="LXC144" s="38"/>
      <c r="LXD144" s="38"/>
      <c r="LXE144" s="38"/>
      <c r="LXF144" s="37"/>
      <c r="LXG144" s="25"/>
      <c r="LXH144" s="35"/>
      <c r="LXI144" s="35"/>
      <c r="LXJ144" s="35"/>
      <c r="LXK144" s="36"/>
      <c r="LXL144" s="36"/>
      <c r="LXM144" s="36"/>
      <c r="LXN144" s="36"/>
      <c r="LXO144" s="36"/>
      <c r="LXP144" s="36"/>
      <c r="LXQ144" s="37"/>
      <c r="LXR144" s="38"/>
      <c r="LXS144" s="38"/>
      <c r="LXT144" s="204"/>
      <c r="LXU144" s="37"/>
      <c r="LXV144" s="38"/>
      <c r="LXW144" s="37"/>
      <c r="LXX144" s="37"/>
      <c r="LXY144" s="38"/>
      <c r="LXZ144" s="38"/>
      <c r="LYA144" s="38"/>
      <c r="LYB144" s="38"/>
      <c r="LYC144" s="38"/>
      <c r="LYD144" s="38"/>
      <c r="LYE144" s="38"/>
      <c r="LYF144" s="38"/>
      <c r="LYG144" s="38"/>
      <c r="LYH144" s="38"/>
      <c r="LYI144" s="38"/>
      <c r="LYJ144" s="38"/>
      <c r="LYK144" s="37"/>
      <c r="LYL144" s="25"/>
      <c r="LYM144" s="35"/>
      <c r="LYN144" s="35"/>
      <c r="LYO144" s="35"/>
      <c r="LYP144" s="36"/>
      <c r="LYQ144" s="36"/>
      <c r="LYR144" s="36"/>
      <c r="LYS144" s="36"/>
      <c r="LYT144" s="36"/>
      <c r="LYU144" s="36"/>
      <c r="LYV144" s="37"/>
      <c r="LYW144" s="38"/>
      <c r="LYX144" s="38"/>
      <c r="LYY144" s="204"/>
      <c r="LYZ144" s="37"/>
      <c r="LZA144" s="38"/>
      <c r="LZB144" s="37"/>
      <c r="LZC144" s="37"/>
      <c r="LZD144" s="38"/>
      <c r="LZE144" s="38"/>
      <c r="LZF144" s="38"/>
      <c r="LZG144" s="38"/>
      <c r="LZH144" s="38"/>
      <c r="LZI144" s="38"/>
      <c r="LZJ144" s="38"/>
      <c r="LZK144" s="38"/>
      <c r="LZL144" s="38"/>
      <c r="LZM144" s="38"/>
      <c r="LZN144" s="38"/>
      <c r="LZO144" s="38"/>
      <c r="LZP144" s="37"/>
      <c r="LZQ144" s="25"/>
      <c r="LZR144" s="35"/>
      <c r="LZS144" s="35"/>
      <c r="LZT144" s="35"/>
      <c r="LZU144" s="36"/>
      <c r="LZV144" s="36"/>
      <c r="LZW144" s="36"/>
      <c r="LZX144" s="36"/>
      <c r="LZY144" s="36"/>
      <c r="LZZ144" s="36"/>
      <c r="MAA144" s="37"/>
      <c r="MAB144" s="38"/>
      <c r="MAC144" s="38"/>
      <c r="MAD144" s="204"/>
      <c r="MAE144" s="37"/>
      <c r="MAF144" s="38"/>
      <c r="MAG144" s="37"/>
      <c r="MAH144" s="37"/>
      <c r="MAI144" s="38"/>
      <c r="MAJ144" s="38"/>
      <c r="MAK144" s="38"/>
      <c r="MAL144" s="38"/>
      <c r="MAM144" s="38"/>
      <c r="MAN144" s="38"/>
      <c r="MAO144" s="38"/>
      <c r="MAP144" s="38"/>
      <c r="MAQ144" s="38"/>
      <c r="MAR144" s="38"/>
      <c r="MAS144" s="38"/>
      <c r="MAT144" s="38"/>
      <c r="MAU144" s="37"/>
      <c r="MAV144" s="25"/>
      <c r="MAW144" s="35"/>
      <c r="MAX144" s="35"/>
      <c r="MAY144" s="35"/>
      <c r="MAZ144" s="36"/>
      <c r="MBA144" s="36"/>
      <c r="MBB144" s="36"/>
      <c r="MBC144" s="36"/>
      <c r="MBD144" s="36"/>
      <c r="MBE144" s="36"/>
      <c r="MBF144" s="37"/>
      <c r="MBG144" s="38"/>
      <c r="MBH144" s="38"/>
      <c r="MBI144" s="204"/>
      <c r="MBJ144" s="37"/>
      <c r="MBK144" s="38"/>
      <c r="MBL144" s="37"/>
      <c r="MBM144" s="37"/>
      <c r="MBN144" s="38"/>
      <c r="MBO144" s="38"/>
      <c r="MBP144" s="38"/>
      <c r="MBQ144" s="38"/>
      <c r="MBR144" s="38"/>
      <c r="MBS144" s="38"/>
      <c r="MBT144" s="38"/>
      <c r="MBU144" s="38"/>
      <c r="MBV144" s="38"/>
      <c r="MBW144" s="38"/>
      <c r="MBX144" s="38"/>
      <c r="MBY144" s="38"/>
      <c r="MBZ144" s="37"/>
      <c r="MCA144" s="25"/>
      <c r="MCB144" s="35"/>
      <c r="MCC144" s="35"/>
      <c r="MCD144" s="35"/>
      <c r="MCE144" s="36"/>
      <c r="MCF144" s="36"/>
      <c r="MCG144" s="36"/>
      <c r="MCH144" s="36"/>
      <c r="MCI144" s="36"/>
      <c r="MCJ144" s="36"/>
      <c r="MCK144" s="37"/>
      <c r="MCL144" s="38"/>
      <c r="MCM144" s="38"/>
      <c r="MCN144" s="204"/>
      <c r="MCO144" s="37"/>
      <c r="MCP144" s="38"/>
      <c r="MCQ144" s="37"/>
      <c r="MCR144" s="37"/>
      <c r="MCS144" s="38"/>
      <c r="MCT144" s="38"/>
      <c r="MCU144" s="38"/>
      <c r="MCV144" s="38"/>
      <c r="MCW144" s="38"/>
      <c r="MCX144" s="38"/>
      <c r="MCY144" s="38"/>
      <c r="MCZ144" s="38"/>
      <c r="MDA144" s="38"/>
      <c r="MDB144" s="38"/>
      <c r="MDC144" s="38"/>
      <c r="MDD144" s="38"/>
      <c r="MDE144" s="37"/>
      <c r="MDF144" s="25"/>
      <c r="MDG144" s="35"/>
      <c r="MDH144" s="35"/>
      <c r="MDI144" s="35"/>
      <c r="MDJ144" s="36"/>
      <c r="MDK144" s="36"/>
      <c r="MDL144" s="36"/>
      <c r="MDM144" s="36"/>
      <c r="MDN144" s="36"/>
      <c r="MDO144" s="36"/>
      <c r="MDP144" s="37"/>
      <c r="MDQ144" s="38"/>
      <c r="MDR144" s="38"/>
      <c r="MDS144" s="204"/>
      <c r="MDT144" s="37"/>
      <c r="MDU144" s="38"/>
      <c r="MDV144" s="37"/>
      <c r="MDW144" s="37"/>
      <c r="MDX144" s="38"/>
      <c r="MDY144" s="38"/>
      <c r="MDZ144" s="38"/>
      <c r="MEA144" s="38"/>
      <c r="MEB144" s="38"/>
      <c r="MEC144" s="38"/>
      <c r="MED144" s="38"/>
      <c r="MEE144" s="38"/>
      <c r="MEF144" s="38"/>
      <c r="MEG144" s="38"/>
      <c r="MEH144" s="38"/>
      <c r="MEI144" s="38"/>
      <c r="MEJ144" s="37"/>
      <c r="MEK144" s="25"/>
      <c r="MEL144" s="35"/>
      <c r="MEM144" s="35"/>
      <c r="MEN144" s="35"/>
      <c r="MEO144" s="36"/>
      <c r="MEP144" s="36"/>
      <c r="MEQ144" s="36"/>
      <c r="MER144" s="36"/>
      <c r="MES144" s="36"/>
      <c r="MET144" s="36"/>
      <c r="MEU144" s="37"/>
      <c r="MEV144" s="38"/>
      <c r="MEW144" s="38"/>
      <c r="MEX144" s="204"/>
      <c r="MEY144" s="37"/>
      <c r="MEZ144" s="38"/>
      <c r="MFA144" s="37"/>
      <c r="MFB144" s="37"/>
      <c r="MFC144" s="38"/>
      <c r="MFD144" s="38"/>
      <c r="MFE144" s="38"/>
      <c r="MFF144" s="38"/>
      <c r="MFG144" s="38"/>
      <c r="MFH144" s="38"/>
      <c r="MFI144" s="38"/>
      <c r="MFJ144" s="38"/>
      <c r="MFK144" s="38"/>
      <c r="MFL144" s="38"/>
      <c r="MFM144" s="38"/>
      <c r="MFN144" s="38"/>
      <c r="MFO144" s="37"/>
      <c r="MFP144" s="25"/>
      <c r="MFQ144" s="35"/>
      <c r="MFR144" s="35"/>
      <c r="MFS144" s="35"/>
      <c r="MFT144" s="36"/>
      <c r="MFU144" s="36"/>
      <c r="MFV144" s="36"/>
      <c r="MFW144" s="36"/>
      <c r="MFX144" s="36"/>
      <c r="MFY144" s="36"/>
      <c r="MFZ144" s="37"/>
      <c r="MGA144" s="38"/>
      <c r="MGB144" s="38"/>
      <c r="MGC144" s="204"/>
      <c r="MGD144" s="37"/>
      <c r="MGE144" s="38"/>
      <c r="MGF144" s="37"/>
      <c r="MGG144" s="37"/>
      <c r="MGH144" s="38"/>
      <c r="MGI144" s="38"/>
      <c r="MGJ144" s="38"/>
      <c r="MGK144" s="38"/>
      <c r="MGL144" s="38"/>
      <c r="MGM144" s="38"/>
      <c r="MGN144" s="38"/>
      <c r="MGO144" s="38"/>
      <c r="MGP144" s="38"/>
      <c r="MGQ144" s="38"/>
      <c r="MGR144" s="38"/>
      <c r="MGS144" s="38"/>
      <c r="MGT144" s="37"/>
      <c r="MGU144" s="25"/>
      <c r="MGV144" s="35"/>
      <c r="MGW144" s="35"/>
      <c r="MGX144" s="35"/>
      <c r="MGY144" s="36"/>
      <c r="MGZ144" s="36"/>
      <c r="MHA144" s="36"/>
      <c r="MHB144" s="36"/>
      <c r="MHC144" s="36"/>
      <c r="MHD144" s="36"/>
      <c r="MHE144" s="37"/>
      <c r="MHF144" s="38"/>
      <c r="MHG144" s="38"/>
      <c r="MHH144" s="204"/>
      <c r="MHI144" s="37"/>
      <c r="MHJ144" s="38"/>
      <c r="MHK144" s="37"/>
      <c r="MHL144" s="37"/>
      <c r="MHM144" s="38"/>
      <c r="MHN144" s="38"/>
      <c r="MHO144" s="38"/>
      <c r="MHP144" s="38"/>
      <c r="MHQ144" s="38"/>
      <c r="MHR144" s="38"/>
      <c r="MHS144" s="38"/>
      <c r="MHT144" s="38"/>
      <c r="MHU144" s="38"/>
      <c r="MHV144" s="38"/>
      <c r="MHW144" s="38"/>
      <c r="MHX144" s="38"/>
      <c r="MHY144" s="37"/>
      <c r="MHZ144" s="25"/>
      <c r="MIA144" s="35"/>
      <c r="MIB144" s="35"/>
      <c r="MIC144" s="35"/>
      <c r="MID144" s="36"/>
      <c r="MIE144" s="36"/>
      <c r="MIF144" s="36"/>
      <c r="MIG144" s="36"/>
      <c r="MIH144" s="36"/>
      <c r="MII144" s="36"/>
      <c r="MIJ144" s="37"/>
      <c r="MIK144" s="38"/>
      <c r="MIL144" s="38"/>
      <c r="MIM144" s="204"/>
      <c r="MIN144" s="37"/>
      <c r="MIO144" s="38"/>
      <c r="MIP144" s="37"/>
      <c r="MIQ144" s="37"/>
      <c r="MIR144" s="38"/>
      <c r="MIS144" s="38"/>
      <c r="MIT144" s="38"/>
      <c r="MIU144" s="38"/>
      <c r="MIV144" s="38"/>
      <c r="MIW144" s="38"/>
      <c r="MIX144" s="38"/>
      <c r="MIY144" s="38"/>
      <c r="MIZ144" s="38"/>
      <c r="MJA144" s="38"/>
      <c r="MJB144" s="38"/>
      <c r="MJC144" s="38"/>
      <c r="MJD144" s="37"/>
      <c r="MJE144" s="25"/>
      <c r="MJF144" s="35"/>
      <c r="MJG144" s="35"/>
      <c r="MJH144" s="35"/>
      <c r="MJI144" s="36"/>
      <c r="MJJ144" s="36"/>
      <c r="MJK144" s="36"/>
      <c r="MJL144" s="36"/>
      <c r="MJM144" s="36"/>
      <c r="MJN144" s="36"/>
      <c r="MJO144" s="37"/>
      <c r="MJP144" s="38"/>
      <c r="MJQ144" s="38"/>
      <c r="MJR144" s="204"/>
      <c r="MJS144" s="37"/>
      <c r="MJT144" s="38"/>
      <c r="MJU144" s="37"/>
      <c r="MJV144" s="37"/>
      <c r="MJW144" s="38"/>
      <c r="MJX144" s="38"/>
      <c r="MJY144" s="38"/>
      <c r="MJZ144" s="38"/>
      <c r="MKA144" s="38"/>
      <c r="MKB144" s="38"/>
      <c r="MKC144" s="38"/>
      <c r="MKD144" s="38"/>
      <c r="MKE144" s="38"/>
      <c r="MKF144" s="38"/>
      <c r="MKG144" s="38"/>
      <c r="MKH144" s="38"/>
      <c r="MKI144" s="37"/>
      <c r="MKJ144" s="25"/>
      <c r="MKK144" s="35"/>
      <c r="MKL144" s="35"/>
      <c r="MKM144" s="35"/>
      <c r="MKN144" s="36"/>
      <c r="MKO144" s="36"/>
      <c r="MKP144" s="36"/>
      <c r="MKQ144" s="36"/>
      <c r="MKR144" s="36"/>
      <c r="MKS144" s="36"/>
      <c r="MKT144" s="37"/>
      <c r="MKU144" s="38"/>
      <c r="MKV144" s="38"/>
      <c r="MKW144" s="204"/>
      <c r="MKX144" s="37"/>
      <c r="MKY144" s="38"/>
      <c r="MKZ144" s="37"/>
      <c r="MLA144" s="37"/>
      <c r="MLB144" s="38"/>
      <c r="MLC144" s="38"/>
      <c r="MLD144" s="38"/>
      <c r="MLE144" s="38"/>
      <c r="MLF144" s="38"/>
      <c r="MLG144" s="38"/>
      <c r="MLH144" s="38"/>
      <c r="MLI144" s="38"/>
      <c r="MLJ144" s="38"/>
      <c r="MLK144" s="38"/>
      <c r="MLL144" s="38"/>
      <c r="MLM144" s="38"/>
      <c r="MLN144" s="37"/>
      <c r="MLO144" s="25"/>
      <c r="MLP144" s="35"/>
      <c r="MLQ144" s="35"/>
      <c r="MLR144" s="35"/>
      <c r="MLS144" s="36"/>
      <c r="MLT144" s="36"/>
      <c r="MLU144" s="36"/>
      <c r="MLV144" s="36"/>
      <c r="MLW144" s="36"/>
      <c r="MLX144" s="36"/>
      <c r="MLY144" s="37"/>
      <c r="MLZ144" s="38"/>
      <c r="MMA144" s="38"/>
      <c r="MMB144" s="204"/>
      <c r="MMC144" s="37"/>
      <c r="MMD144" s="38"/>
      <c r="MME144" s="37"/>
      <c r="MMF144" s="37"/>
      <c r="MMG144" s="38"/>
      <c r="MMH144" s="38"/>
      <c r="MMI144" s="38"/>
      <c r="MMJ144" s="38"/>
      <c r="MMK144" s="38"/>
      <c r="MML144" s="38"/>
      <c r="MMM144" s="38"/>
      <c r="MMN144" s="38"/>
      <c r="MMO144" s="38"/>
      <c r="MMP144" s="38"/>
      <c r="MMQ144" s="38"/>
      <c r="MMR144" s="38"/>
      <c r="MMS144" s="37"/>
      <c r="MMT144" s="25"/>
      <c r="MMU144" s="35"/>
      <c r="MMV144" s="35"/>
      <c r="MMW144" s="35"/>
      <c r="MMX144" s="36"/>
      <c r="MMY144" s="36"/>
      <c r="MMZ144" s="36"/>
      <c r="MNA144" s="36"/>
      <c r="MNB144" s="36"/>
      <c r="MNC144" s="36"/>
      <c r="MND144" s="37"/>
      <c r="MNE144" s="38"/>
      <c r="MNF144" s="38"/>
      <c r="MNG144" s="204"/>
      <c r="MNH144" s="37"/>
      <c r="MNI144" s="38"/>
      <c r="MNJ144" s="37"/>
      <c r="MNK144" s="37"/>
      <c r="MNL144" s="38"/>
      <c r="MNM144" s="38"/>
      <c r="MNN144" s="38"/>
      <c r="MNO144" s="38"/>
      <c r="MNP144" s="38"/>
      <c r="MNQ144" s="38"/>
      <c r="MNR144" s="38"/>
      <c r="MNS144" s="38"/>
      <c r="MNT144" s="38"/>
      <c r="MNU144" s="38"/>
      <c r="MNV144" s="38"/>
      <c r="MNW144" s="38"/>
      <c r="MNX144" s="37"/>
      <c r="MNY144" s="25"/>
      <c r="MNZ144" s="35"/>
      <c r="MOA144" s="35"/>
      <c r="MOB144" s="35"/>
      <c r="MOC144" s="36"/>
      <c r="MOD144" s="36"/>
      <c r="MOE144" s="36"/>
      <c r="MOF144" s="36"/>
      <c r="MOG144" s="36"/>
      <c r="MOH144" s="36"/>
      <c r="MOI144" s="37"/>
      <c r="MOJ144" s="38"/>
      <c r="MOK144" s="38"/>
      <c r="MOL144" s="204"/>
      <c r="MOM144" s="37"/>
      <c r="MON144" s="38"/>
      <c r="MOO144" s="37"/>
      <c r="MOP144" s="37"/>
      <c r="MOQ144" s="38"/>
      <c r="MOR144" s="38"/>
      <c r="MOS144" s="38"/>
      <c r="MOT144" s="38"/>
      <c r="MOU144" s="38"/>
      <c r="MOV144" s="38"/>
      <c r="MOW144" s="38"/>
      <c r="MOX144" s="38"/>
      <c r="MOY144" s="38"/>
      <c r="MOZ144" s="38"/>
      <c r="MPA144" s="38"/>
      <c r="MPB144" s="38"/>
      <c r="MPC144" s="37"/>
      <c r="MPD144" s="25"/>
      <c r="MPE144" s="35"/>
      <c r="MPF144" s="35"/>
      <c r="MPG144" s="35"/>
      <c r="MPH144" s="36"/>
      <c r="MPI144" s="36"/>
      <c r="MPJ144" s="36"/>
      <c r="MPK144" s="36"/>
      <c r="MPL144" s="36"/>
      <c r="MPM144" s="36"/>
      <c r="MPN144" s="37"/>
      <c r="MPO144" s="38"/>
      <c r="MPP144" s="38"/>
      <c r="MPQ144" s="204"/>
      <c r="MPR144" s="37"/>
      <c r="MPS144" s="38"/>
      <c r="MPT144" s="37"/>
      <c r="MPU144" s="37"/>
      <c r="MPV144" s="38"/>
      <c r="MPW144" s="38"/>
      <c r="MPX144" s="38"/>
      <c r="MPY144" s="38"/>
      <c r="MPZ144" s="38"/>
      <c r="MQA144" s="38"/>
      <c r="MQB144" s="38"/>
      <c r="MQC144" s="38"/>
      <c r="MQD144" s="38"/>
      <c r="MQE144" s="38"/>
      <c r="MQF144" s="38"/>
      <c r="MQG144" s="38"/>
      <c r="MQH144" s="37"/>
      <c r="MQI144" s="25"/>
      <c r="MQJ144" s="35"/>
      <c r="MQK144" s="35"/>
      <c r="MQL144" s="35"/>
      <c r="MQM144" s="36"/>
      <c r="MQN144" s="36"/>
      <c r="MQO144" s="36"/>
      <c r="MQP144" s="36"/>
      <c r="MQQ144" s="36"/>
      <c r="MQR144" s="36"/>
      <c r="MQS144" s="37"/>
      <c r="MQT144" s="38"/>
      <c r="MQU144" s="38"/>
      <c r="MQV144" s="204"/>
      <c r="MQW144" s="37"/>
      <c r="MQX144" s="38"/>
      <c r="MQY144" s="37"/>
      <c r="MQZ144" s="37"/>
      <c r="MRA144" s="38"/>
      <c r="MRB144" s="38"/>
      <c r="MRC144" s="38"/>
      <c r="MRD144" s="38"/>
      <c r="MRE144" s="38"/>
      <c r="MRF144" s="38"/>
      <c r="MRG144" s="38"/>
      <c r="MRH144" s="38"/>
      <c r="MRI144" s="38"/>
      <c r="MRJ144" s="38"/>
      <c r="MRK144" s="38"/>
      <c r="MRL144" s="38"/>
      <c r="MRM144" s="37"/>
      <c r="MRN144" s="25"/>
      <c r="MRO144" s="35"/>
      <c r="MRP144" s="35"/>
      <c r="MRQ144" s="35"/>
      <c r="MRR144" s="36"/>
      <c r="MRS144" s="36"/>
      <c r="MRT144" s="36"/>
      <c r="MRU144" s="36"/>
      <c r="MRV144" s="36"/>
      <c r="MRW144" s="36"/>
      <c r="MRX144" s="37"/>
      <c r="MRY144" s="38"/>
      <c r="MRZ144" s="38"/>
      <c r="MSA144" s="204"/>
      <c r="MSB144" s="37"/>
      <c r="MSC144" s="38"/>
      <c r="MSD144" s="37"/>
      <c r="MSE144" s="37"/>
      <c r="MSF144" s="38"/>
      <c r="MSG144" s="38"/>
      <c r="MSH144" s="38"/>
      <c r="MSI144" s="38"/>
      <c r="MSJ144" s="38"/>
      <c r="MSK144" s="38"/>
      <c r="MSL144" s="38"/>
      <c r="MSM144" s="38"/>
      <c r="MSN144" s="38"/>
      <c r="MSO144" s="38"/>
      <c r="MSP144" s="38"/>
      <c r="MSQ144" s="38"/>
      <c r="MSR144" s="37"/>
      <c r="MSS144" s="25"/>
      <c r="MST144" s="35"/>
      <c r="MSU144" s="35"/>
      <c r="MSV144" s="35"/>
      <c r="MSW144" s="36"/>
      <c r="MSX144" s="36"/>
      <c r="MSY144" s="36"/>
      <c r="MSZ144" s="36"/>
      <c r="MTA144" s="36"/>
      <c r="MTB144" s="36"/>
      <c r="MTC144" s="37"/>
      <c r="MTD144" s="38"/>
      <c r="MTE144" s="38"/>
      <c r="MTF144" s="204"/>
      <c r="MTG144" s="37"/>
      <c r="MTH144" s="38"/>
      <c r="MTI144" s="37"/>
      <c r="MTJ144" s="37"/>
      <c r="MTK144" s="38"/>
      <c r="MTL144" s="38"/>
      <c r="MTM144" s="38"/>
      <c r="MTN144" s="38"/>
      <c r="MTO144" s="38"/>
      <c r="MTP144" s="38"/>
      <c r="MTQ144" s="38"/>
      <c r="MTR144" s="38"/>
      <c r="MTS144" s="38"/>
      <c r="MTT144" s="38"/>
      <c r="MTU144" s="38"/>
      <c r="MTV144" s="38"/>
      <c r="MTW144" s="37"/>
      <c r="MTX144" s="25"/>
      <c r="MTY144" s="35"/>
      <c r="MTZ144" s="35"/>
      <c r="MUA144" s="35"/>
      <c r="MUB144" s="36"/>
      <c r="MUC144" s="36"/>
      <c r="MUD144" s="36"/>
      <c r="MUE144" s="36"/>
      <c r="MUF144" s="36"/>
      <c r="MUG144" s="36"/>
      <c r="MUH144" s="37"/>
      <c r="MUI144" s="38"/>
      <c r="MUJ144" s="38"/>
      <c r="MUK144" s="204"/>
      <c r="MUL144" s="37"/>
      <c r="MUM144" s="38"/>
      <c r="MUN144" s="37"/>
      <c r="MUO144" s="37"/>
      <c r="MUP144" s="38"/>
      <c r="MUQ144" s="38"/>
      <c r="MUR144" s="38"/>
      <c r="MUS144" s="38"/>
      <c r="MUT144" s="38"/>
      <c r="MUU144" s="38"/>
      <c r="MUV144" s="38"/>
      <c r="MUW144" s="38"/>
      <c r="MUX144" s="38"/>
      <c r="MUY144" s="38"/>
      <c r="MUZ144" s="38"/>
      <c r="MVA144" s="38"/>
      <c r="MVB144" s="37"/>
      <c r="MVC144" s="25"/>
      <c r="MVD144" s="35"/>
      <c r="MVE144" s="35"/>
      <c r="MVF144" s="35"/>
      <c r="MVG144" s="36"/>
      <c r="MVH144" s="36"/>
      <c r="MVI144" s="36"/>
      <c r="MVJ144" s="36"/>
      <c r="MVK144" s="36"/>
      <c r="MVL144" s="36"/>
      <c r="MVM144" s="37"/>
      <c r="MVN144" s="38"/>
      <c r="MVO144" s="38"/>
      <c r="MVP144" s="204"/>
      <c r="MVQ144" s="37"/>
      <c r="MVR144" s="38"/>
      <c r="MVS144" s="37"/>
      <c r="MVT144" s="37"/>
      <c r="MVU144" s="38"/>
      <c r="MVV144" s="38"/>
      <c r="MVW144" s="38"/>
      <c r="MVX144" s="38"/>
      <c r="MVY144" s="38"/>
      <c r="MVZ144" s="38"/>
      <c r="MWA144" s="38"/>
      <c r="MWB144" s="38"/>
      <c r="MWC144" s="38"/>
      <c r="MWD144" s="38"/>
      <c r="MWE144" s="38"/>
      <c r="MWF144" s="38"/>
      <c r="MWG144" s="37"/>
      <c r="MWH144" s="25"/>
      <c r="MWI144" s="35"/>
      <c r="MWJ144" s="35"/>
      <c r="MWK144" s="35"/>
      <c r="MWL144" s="36"/>
      <c r="MWM144" s="36"/>
      <c r="MWN144" s="36"/>
      <c r="MWO144" s="36"/>
      <c r="MWP144" s="36"/>
      <c r="MWQ144" s="36"/>
      <c r="MWR144" s="37"/>
      <c r="MWS144" s="38"/>
      <c r="MWT144" s="38"/>
      <c r="MWU144" s="204"/>
      <c r="MWV144" s="37"/>
      <c r="MWW144" s="38"/>
      <c r="MWX144" s="37"/>
      <c r="MWY144" s="37"/>
      <c r="MWZ144" s="38"/>
      <c r="MXA144" s="38"/>
      <c r="MXB144" s="38"/>
      <c r="MXC144" s="38"/>
      <c r="MXD144" s="38"/>
      <c r="MXE144" s="38"/>
      <c r="MXF144" s="38"/>
      <c r="MXG144" s="38"/>
      <c r="MXH144" s="38"/>
      <c r="MXI144" s="38"/>
      <c r="MXJ144" s="38"/>
      <c r="MXK144" s="38"/>
      <c r="MXL144" s="37"/>
      <c r="MXM144" s="25"/>
      <c r="MXN144" s="35"/>
      <c r="MXO144" s="35"/>
      <c r="MXP144" s="35"/>
      <c r="MXQ144" s="36"/>
      <c r="MXR144" s="36"/>
      <c r="MXS144" s="36"/>
      <c r="MXT144" s="36"/>
      <c r="MXU144" s="36"/>
      <c r="MXV144" s="36"/>
      <c r="MXW144" s="37"/>
      <c r="MXX144" s="38"/>
      <c r="MXY144" s="38"/>
      <c r="MXZ144" s="204"/>
      <c r="MYA144" s="37"/>
      <c r="MYB144" s="38"/>
      <c r="MYC144" s="37"/>
      <c r="MYD144" s="37"/>
      <c r="MYE144" s="38"/>
      <c r="MYF144" s="38"/>
      <c r="MYG144" s="38"/>
      <c r="MYH144" s="38"/>
      <c r="MYI144" s="38"/>
      <c r="MYJ144" s="38"/>
      <c r="MYK144" s="38"/>
      <c r="MYL144" s="38"/>
      <c r="MYM144" s="38"/>
      <c r="MYN144" s="38"/>
      <c r="MYO144" s="38"/>
      <c r="MYP144" s="38"/>
      <c r="MYQ144" s="37"/>
      <c r="MYR144" s="25"/>
      <c r="MYS144" s="35"/>
      <c r="MYT144" s="35"/>
      <c r="MYU144" s="35"/>
      <c r="MYV144" s="36"/>
      <c r="MYW144" s="36"/>
      <c r="MYX144" s="36"/>
      <c r="MYY144" s="36"/>
      <c r="MYZ144" s="36"/>
      <c r="MZA144" s="36"/>
      <c r="MZB144" s="37"/>
      <c r="MZC144" s="38"/>
      <c r="MZD144" s="38"/>
      <c r="MZE144" s="204"/>
      <c r="MZF144" s="37"/>
      <c r="MZG144" s="38"/>
      <c r="MZH144" s="37"/>
      <c r="MZI144" s="37"/>
      <c r="MZJ144" s="38"/>
      <c r="MZK144" s="38"/>
      <c r="MZL144" s="38"/>
      <c r="MZM144" s="38"/>
      <c r="MZN144" s="38"/>
      <c r="MZO144" s="38"/>
      <c r="MZP144" s="38"/>
      <c r="MZQ144" s="38"/>
      <c r="MZR144" s="38"/>
      <c r="MZS144" s="38"/>
      <c r="MZT144" s="38"/>
      <c r="MZU144" s="38"/>
      <c r="MZV144" s="37"/>
      <c r="MZW144" s="25"/>
      <c r="MZX144" s="35"/>
      <c r="MZY144" s="35"/>
      <c r="MZZ144" s="35"/>
      <c r="NAA144" s="36"/>
      <c r="NAB144" s="36"/>
      <c r="NAC144" s="36"/>
      <c r="NAD144" s="36"/>
      <c r="NAE144" s="36"/>
      <c r="NAF144" s="36"/>
      <c r="NAG144" s="37"/>
      <c r="NAH144" s="38"/>
      <c r="NAI144" s="38"/>
      <c r="NAJ144" s="204"/>
      <c r="NAK144" s="37"/>
      <c r="NAL144" s="38"/>
      <c r="NAM144" s="37"/>
      <c r="NAN144" s="37"/>
      <c r="NAO144" s="38"/>
      <c r="NAP144" s="38"/>
      <c r="NAQ144" s="38"/>
      <c r="NAR144" s="38"/>
      <c r="NAS144" s="38"/>
      <c r="NAT144" s="38"/>
      <c r="NAU144" s="38"/>
      <c r="NAV144" s="38"/>
      <c r="NAW144" s="38"/>
      <c r="NAX144" s="38"/>
      <c r="NAY144" s="38"/>
      <c r="NAZ144" s="38"/>
      <c r="NBA144" s="37"/>
      <c r="NBB144" s="25"/>
      <c r="NBC144" s="35"/>
      <c r="NBD144" s="35"/>
      <c r="NBE144" s="35"/>
      <c r="NBF144" s="36"/>
      <c r="NBG144" s="36"/>
      <c r="NBH144" s="36"/>
      <c r="NBI144" s="36"/>
      <c r="NBJ144" s="36"/>
      <c r="NBK144" s="36"/>
      <c r="NBL144" s="37"/>
      <c r="NBM144" s="38"/>
      <c r="NBN144" s="38"/>
      <c r="NBO144" s="204"/>
      <c r="NBP144" s="37"/>
      <c r="NBQ144" s="38"/>
      <c r="NBR144" s="37"/>
      <c r="NBS144" s="37"/>
      <c r="NBT144" s="38"/>
      <c r="NBU144" s="38"/>
      <c r="NBV144" s="38"/>
      <c r="NBW144" s="38"/>
      <c r="NBX144" s="38"/>
      <c r="NBY144" s="38"/>
      <c r="NBZ144" s="38"/>
      <c r="NCA144" s="38"/>
      <c r="NCB144" s="38"/>
      <c r="NCC144" s="38"/>
      <c r="NCD144" s="38"/>
      <c r="NCE144" s="38"/>
      <c r="NCF144" s="37"/>
      <c r="NCG144" s="25"/>
      <c r="NCH144" s="35"/>
      <c r="NCI144" s="35"/>
      <c r="NCJ144" s="35"/>
      <c r="NCK144" s="36"/>
      <c r="NCL144" s="36"/>
      <c r="NCM144" s="36"/>
      <c r="NCN144" s="36"/>
      <c r="NCO144" s="36"/>
      <c r="NCP144" s="36"/>
      <c r="NCQ144" s="37"/>
      <c r="NCR144" s="38"/>
      <c r="NCS144" s="38"/>
      <c r="NCT144" s="204"/>
      <c r="NCU144" s="37"/>
      <c r="NCV144" s="38"/>
      <c r="NCW144" s="37"/>
      <c r="NCX144" s="37"/>
      <c r="NCY144" s="38"/>
      <c r="NCZ144" s="38"/>
      <c r="NDA144" s="38"/>
      <c r="NDB144" s="38"/>
      <c r="NDC144" s="38"/>
      <c r="NDD144" s="38"/>
      <c r="NDE144" s="38"/>
      <c r="NDF144" s="38"/>
      <c r="NDG144" s="38"/>
      <c r="NDH144" s="38"/>
      <c r="NDI144" s="38"/>
      <c r="NDJ144" s="38"/>
      <c r="NDK144" s="37"/>
      <c r="NDL144" s="25"/>
      <c r="NDM144" s="35"/>
      <c r="NDN144" s="35"/>
      <c r="NDO144" s="35"/>
      <c r="NDP144" s="36"/>
      <c r="NDQ144" s="36"/>
      <c r="NDR144" s="36"/>
      <c r="NDS144" s="36"/>
      <c r="NDT144" s="36"/>
      <c r="NDU144" s="36"/>
      <c r="NDV144" s="37"/>
      <c r="NDW144" s="38"/>
      <c r="NDX144" s="38"/>
      <c r="NDY144" s="204"/>
      <c r="NDZ144" s="37"/>
      <c r="NEA144" s="38"/>
      <c r="NEB144" s="37"/>
      <c r="NEC144" s="37"/>
      <c r="NED144" s="38"/>
      <c r="NEE144" s="38"/>
      <c r="NEF144" s="38"/>
      <c r="NEG144" s="38"/>
      <c r="NEH144" s="38"/>
      <c r="NEI144" s="38"/>
      <c r="NEJ144" s="38"/>
      <c r="NEK144" s="38"/>
      <c r="NEL144" s="38"/>
      <c r="NEM144" s="38"/>
      <c r="NEN144" s="38"/>
      <c r="NEO144" s="38"/>
      <c r="NEP144" s="37"/>
      <c r="NEQ144" s="25"/>
      <c r="NER144" s="35"/>
      <c r="NES144" s="35"/>
      <c r="NET144" s="35"/>
      <c r="NEU144" s="36"/>
      <c r="NEV144" s="36"/>
      <c r="NEW144" s="36"/>
      <c r="NEX144" s="36"/>
      <c r="NEY144" s="36"/>
      <c r="NEZ144" s="36"/>
      <c r="NFA144" s="37"/>
      <c r="NFB144" s="38"/>
      <c r="NFC144" s="38"/>
      <c r="NFD144" s="204"/>
      <c r="NFE144" s="37"/>
      <c r="NFF144" s="38"/>
      <c r="NFG144" s="37"/>
      <c r="NFH144" s="37"/>
      <c r="NFI144" s="38"/>
      <c r="NFJ144" s="38"/>
      <c r="NFK144" s="38"/>
      <c r="NFL144" s="38"/>
      <c r="NFM144" s="38"/>
      <c r="NFN144" s="38"/>
      <c r="NFO144" s="38"/>
      <c r="NFP144" s="38"/>
      <c r="NFQ144" s="38"/>
      <c r="NFR144" s="38"/>
      <c r="NFS144" s="38"/>
      <c r="NFT144" s="38"/>
      <c r="NFU144" s="37"/>
      <c r="NFV144" s="25"/>
      <c r="NFW144" s="35"/>
      <c r="NFX144" s="35"/>
      <c r="NFY144" s="35"/>
      <c r="NFZ144" s="36"/>
      <c r="NGA144" s="36"/>
      <c r="NGB144" s="36"/>
      <c r="NGC144" s="36"/>
      <c r="NGD144" s="36"/>
      <c r="NGE144" s="36"/>
      <c r="NGF144" s="37"/>
      <c r="NGG144" s="38"/>
      <c r="NGH144" s="38"/>
      <c r="NGI144" s="204"/>
      <c r="NGJ144" s="37"/>
      <c r="NGK144" s="38"/>
      <c r="NGL144" s="37"/>
      <c r="NGM144" s="37"/>
      <c r="NGN144" s="38"/>
      <c r="NGO144" s="38"/>
      <c r="NGP144" s="38"/>
      <c r="NGQ144" s="38"/>
      <c r="NGR144" s="38"/>
      <c r="NGS144" s="38"/>
      <c r="NGT144" s="38"/>
      <c r="NGU144" s="38"/>
      <c r="NGV144" s="38"/>
      <c r="NGW144" s="38"/>
      <c r="NGX144" s="38"/>
      <c r="NGY144" s="38"/>
      <c r="NGZ144" s="37"/>
      <c r="NHA144" s="25"/>
      <c r="NHB144" s="35"/>
      <c r="NHC144" s="35"/>
      <c r="NHD144" s="35"/>
      <c r="NHE144" s="36"/>
      <c r="NHF144" s="36"/>
      <c r="NHG144" s="36"/>
      <c r="NHH144" s="36"/>
      <c r="NHI144" s="36"/>
      <c r="NHJ144" s="36"/>
      <c r="NHK144" s="37"/>
      <c r="NHL144" s="38"/>
      <c r="NHM144" s="38"/>
      <c r="NHN144" s="204"/>
      <c r="NHO144" s="37"/>
      <c r="NHP144" s="38"/>
      <c r="NHQ144" s="37"/>
      <c r="NHR144" s="37"/>
      <c r="NHS144" s="38"/>
      <c r="NHT144" s="38"/>
      <c r="NHU144" s="38"/>
      <c r="NHV144" s="38"/>
      <c r="NHW144" s="38"/>
      <c r="NHX144" s="38"/>
      <c r="NHY144" s="38"/>
      <c r="NHZ144" s="38"/>
      <c r="NIA144" s="38"/>
      <c r="NIB144" s="38"/>
      <c r="NIC144" s="38"/>
      <c r="NID144" s="38"/>
      <c r="NIE144" s="37"/>
      <c r="NIF144" s="25"/>
      <c r="NIG144" s="35"/>
      <c r="NIH144" s="35"/>
      <c r="NII144" s="35"/>
      <c r="NIJ144" s="36"/>
      <c r="NIK144" s="36"/>
      <c r="NIL144" s="36"/>
      <c r="NIM144" s="36"/>
      <c r="NIN144" s="36"/>
      <c r="NIO144" s="36"/>
      <c r="NIP144" s="37"/>
      <c r="NIQ144" s="38"/>
      <c r="NIR144" s="38"/>
      <c r="NIS144" s="204"/>
      <c r="NIT144" s="37"/>
      <c r="NIU144" s="38"/>
      <c r="NIV144" s="37"/>
      <c r="NIW144" s="37"/>
      <c r="NIX144" s="38"/>
      <c r="NIY144" s="38"/>
      <c r="NIZ144" s="38"/>
      <c r="NJA144" s="38"/>
      <c r="NJB144" s="38"/>
      <c r="NJC144" s="38"/>
      <c r="NJD144" s="38"/>
      <c r="NJE144" s="38"/>
      <c r="NJF144" s="38"/>
      <c r="NJG144" s="38"/>
      <c r="NJH144" s="38"/>
      <c r="NJI144" s="38"/>
      <c r="NJJ144" s="37"/>
      <c r="NJK144" s="25"/>
      <c r="NJL144" s="35"/>
      <c r="NJM144" s="35"/>
      <c r="NJN144" s="35"/>
      <c r="NJO144" s="36"/>
      <c r="NJP144" s="36"/>
      <c r="NJQ144" s="36"/>
      <c r="NJR144" s="36"/>
      <c r="NJS144" s="36"/>
      <c r="NJT144" s="36"/>
      <c r="NJU144" s="37"/>
      <c r="NJV144" s="38"/>
      <c r="NJW144" s="38"/>
      <c r="NJX144" s="204"/>
      <c r="NJY144" s="37"/>
      <c r="NJZ144" s="38"/>
      <c r="NKA144" s="37"/>
      <c r="NKB144" s="37"/>
      <c r="NKC144" s="38"/>
      <c r="NKD144" s="38"/>
      <c r="NKE144" s="38"/>
      <c r="NKF144" s="38"/>
      <c r="NKG144" s="38"/>
      <c r="NKH144" s="38"/>
      <c r="NKI144" s="38"/>
      <c r="NKJ144" s="38"/>
      <c r="NKK144" s="38"/>
      <c r="NKL144" s="38"/>
      <c r="NKM144" s="38"/>
      <c r="NKN144" s="38"/>
      <c r="NKO144" s="37"/>
      <c r="NKP144" s="25"/>
      <c r="NKQ144" s="35"/>
      <c r="NKR144" s="35"/>
      <c r="NKS144" s="35"/>
      <c r="NKT144" s="36"/>
      <c r="NKU144" s="36"/>
      <c r="NKV144" s="36"/>
      <c r="NKW144" s="36"/>
      <c r="NKX144" s="36"/>
      <c r="NKY144" s="36"/>
      <c r="NKZ144" s="37"/>
      <c r="NLA144" s="38"/>
      <c r="NLB144" s="38"/>
      <c r="NLC144" s="204"/>
      <c r="NLD144" s="37"/>
      <c r="NLE144" s="38"/>
      <c r="NLF144" s="37"/>
      <c r="NLG144" s="37"/>
      <c r="NLH144" s="38"/>
      <c r="NLI144" s="38"/>
      <c r="NLJ144" s="38"/>
      <c r="NLK144" s="38"/>
      <c r="NLL144" s="38"/>
      <c r="NLM144" s="38"/>
      <c r="NLN144" s="38"/>
      <c r="NLO144" s="38"/>
      <c r="NLP144" s="38"/>
      <c r="NLQ144" s="38"/>
      <c r="NLR144" s="38"/>
      <c r="NLS144" s="38"/>
      <c r="NLT144" s="37"/>
      <c r="NLU144" s="25"/>
      <c r="NLV144" s="35"/>
      <c r="NLW144" s="35"/>
      <c r="NLX144" s="35"/>
      <c r="NLY144" s="36"/>
      <c r="NLZ144" s="36"/>
      <c r="NMA144" s="36"/>
      <c r="NMB144" s="36"/>
      <c r="NMC144" s="36"/>
      <c r="NMD144" s="36"/>
      <c r="NME144" s="37"/>
      <c r="NMF144" s="38"/>
      <c r="NMG144" s="38"/>
      <c r="NMH144" s="204"/>
      <c r="NMI144" s="37"/>
      <c r="NMJ144" s="38"/>
      <c r="NMK144" s="37"/>
      <c r="NML144" s="37"/>
      <c r="NMM144" s="38"/>
      <c r="NMN144" s="38"/>
      <c r="NMO144" s="38"/>
      <c r="NMP144" s="38"/>
      <c r="NMQ144" s="38"/>
      <c r="NMR144" s="38"/>
      <c r="NMS144" s="38"/>
      <c r="NMT144" s="38"/>
      <c r="NMU144" s="38"/>
      <c r="NMV144" s="38"/>
      <c r="NMW144" s="38"/>
      <c r="NMX144" s="38"/>
      <c r="NMY144" s="37"/>
      <c r="NMZ144" s="25"/>
      <c r="NNA144" s="35"/>
      <c r="NNB144" s="35"/>
      <c r="NNC144" s="35"/>
      <c r="NND144" s="36"/>
      <c r="NNE144" s="36"/>
      <c r="NNF144" s="36"/>
      <c r="NNG144" s="36"/>
      <c r="NNH144" s="36"/>
      <c r="NNI144" s="36"/>
      <c r="NNJ144" s="37"/>
      <c r="NNK144" s="38"/>
      <c r="NNL144" s="38"/>
      <c r="NNM144" s="204"/>
      <c r="NNN144" s="37"/>
      <c r="NNO144" s="38"/>
      <c r="NNP144" s="37"/>
      <c r="NNQ144" s="37"/>
      <c r="NNR144" s="38"/>
      <c r="NNS144" s="38"/>
      <c r="NNT144" s="38"/>
      <c r="NNU144" s="38"/>
      <c r="NNV144" s="38"/>
      <c r="NNW144" s="38"/>
      <c r="NNX144" s="38"/>
      <c r="NNY144" s="38"/>
      <c r="NNZ144" s="38"/>
      <c r="NOA144" s="38"/>
      <c r="NOB144" s="38"/>
      <c r="NOC144" s="38"/>
      <c r="NOD144" s="37"/>
      <c r="NOE144" s="25"/>
      <c r="NOF144" s="35"/>
      <c r="NOG144" s="35"/>
      <c r="NOH144" s="35"/>
      <c r="NOI144" s="36"/>
      <c r="NOJ144" s="36"/>
      <c r="NOK144" s="36"/>
      <c r="NOL144" s="36"/>
      <c r="NOM144" s="36"/>
      <c r="NON144" s="36"/>
      <c r="NOO144" s="37"/>
      <c r="NOP144" s="38"/>
      <c r="NOQ144" s="38"/>
      <c r="NOR144" s="204"/>
      <c r="NOS144" s="37"/>
      <c r="NOT144" s="38"/>
      <c r="NOU144" s="37"/>
      <c r="NOV144" s="37"/>
      <c r="NOW144" s="38"/>
      <c r="NOX144" s="38"/>
      <c r="NOY144" s="38"/>
      <c r="NOZ144" s="38"/>
      <c r="NPA144" s="38"/>
      <c r="NPB144" s="38"/>
      <c r="NPC144" s="38"/>
      <c r="NPD144" s="38"/>
      <c r="NPE144" s="38"/>
      <c r="NPF144" s="38"/>
      <c r="NPG144" s="38"/>
      <c r="NPH144" s="38"/>
      <c r="NPI144" s="37"/>
      <c r="NPJ144" s="25"/>
      <c r="NPK144" s="35"/>
      <c r="NPL144" s="35"/>
      <c r="NPM144" s="35"/>
      <c r="NPN144" s="36"/>
      <c r="NPO144" s="36"/>
      <c r="NPP144" s="36"/>
      <c r="NPQ144" s="36"/>
      <c r="NPR144" s="36"/>
      <c r="NPS144" s="36"/>
      <c r="NPT144" s="37"/>
      <c r="NPU144" s="38"/>
      <c r="NPV144" s="38"/>
      <c r="NPW144" s="204"/>
      <c r="NPX144" s="37"/>
      <c r="NPY144" s="38"/>
      <c r="NPZ144" s="37"/>
      <c r="NQA144" s="37"/>
      <c r="NQB144" s="38"/>
      <c r="NQC144" s="38"/>
      <c r="NQD144" s="38"/>
      <c r="NQE144" s="38"/>
      <c r="NQF144" s="38"/>
      <c r="NQG144" s="38"/>
      <c r="NQH144" s="38"/>
      <c r="NQI144" s="38"/>
      <c r="NQJ144" s="38"/>
      <c r="NQK144" s="38"/>
      <c r="NQL144" s="38"/>
      <c r="NQM144" s="38"/>
      <c r="NQN144" s="37"/>
      <c r="NQO144" s="25"/>
      <c r="NQP144" s="35"/>
      <c r="NQQ144" s="35"/>
      <c r="NQR144" s="35"/>
      <c r="NQS144" s="36"/>
      <c r="NQT144" s="36"/>
      <c r="NQU144" s="36"/>
      <c r="NQV144" s="36"/>
      <c r="NQW144" s="36"/>
      <c r="NQX144" s="36"/>
      <c r="NQY144" s="37"/>
      <c r="NQZ144" s="38"/>
      <c r="NRA144" s="38"/>
      <c r="NRB144" s="204"/>
      <c r="NRC144" s="37"/>
      <c r="NRD144" s="38"/>
      <c r="NRE144" s="37"/>
      <c r="NRF144" s="37"/>
      <c r="NRG144" s="38"/>
      <c r="NRH144" s="38"/>
      <c r="NRI144" s="38"/>
      <c r="NRJ144" s="38"/>
      <c r="NRK144" s="38"/>
      <c r="NRL144" s="38"/>
      <c r="NRM144" s="38"/>
      <c r="NRN144" s="38"/>
      <c r="NRO144" s="38"/>
      <c r="NRP144" s="38"/>
      <c r="NRQ144" s="38"/>
      <c r="NRR144" s="38"/>
      <c r="NRS144" s="37"/>
      <c r="NRT144" s="25"/>
      <c r="NRU144" s="35"/>
      <c r="NRV144" s="35"/>
      <c r="NRW144" s="35"/>
      <c r="NRX144" s="36"/>
      <c r="NRY144" s="36"/>
      <c r="NRZ144" s="36"/>
      <c r="NSA144" s="36"/>
      <c r="NSB144" s="36"/>
      <c r="NSC144" s="36"/>
      <c r="NSD144" s="37"/>
      <c r="NSE144" s="38"/>
      <c r="NSF144" s="38"/>
      <c r="NSG144" s="204"/>
      <c r="NSH144" s="37"/>
      <c r="NSI144" s="38"/>
      <c r="NSJ144" s="37"/>
      <c r="NSK144" s="37"/>
      <c r="NSL144" s="38"/>
      <c r="NSM144" s="38"/>
      <c r="NSN144" s="38"/>
      <c r="NSO144" s="38"/>
      <c r="NSP144" s="38"/>
      <c r="NSQ144" s="38"/>
      <c r="NSR144" s="38"/>
      <c r="NSS144" s="38"/>
      <c r="NST144" s="38"/>
      <c r="NSU144" s="38"/>
      <c r="NSV144" s="38"/>
      <c r="NSW144" s="38"/>
      <c r="NSX144" s="37"/>
      <c r="NSY144" s="25"/>
      <c r="NSZ144" s="35"/>
      <c r="NTA144" s="35"/>
      <c r="NTB144" s="35"/>
      <c r="NTC144" s="36"/>
      <c r="NTD144" s="36"/>
      <c r="NTE144" s="36"/>
      <c r="NTF144" s="36"/>
      <c r="NTG144" s="36"/>
      <c r="NTH144" s="36"/>
      <c r="NTI144" s="37"/>
      <c r="NTJ144" s="38"/>
      <c r="NTK144" s="38"/>
      <c r="NTL144" s="204"/>
      <c r="NTM144" s="37"/>
      <c r="NTN144" s="38"/>
      <c r="NTO144" s="37"/>
      <c r="NTP144" s="37"/>
      <c r="NTQ144" s="38"/>
      <c r="NTR144" s="38"/>
      <c r="NTS144" s="38"/>
      <c r="NTT144" s="38"/>
      <c r="NTU144" s="38"/>
      <c r="NTV144" s="38"/>
      <c r="NTW144" s="38"/>
      <c r="NTX144" s="38"/>
      <c r="NTY144" s="38"/>
      <c r="NTZ144" s="38"/>
      <c r="NUA144" s="38"/>
      <c r="NUB144" s="38"/>
      <c r="NUC144" s="37"/>
      <c r="NUD144" s="25"/>
      <c r="NUE144" s="35"/>
      <c r="NUF144" s="35"/>
      <c r="NUG144" s="35"/>
      <c r="NUH144" s="36"/>
      <c r="NUI144" s="36"/>
      <c r="NUJ144" s="36"/>
      <c r="NUK144" s="36"/>
      <c r="NUL144" s="36"/>
      <c r="NUM144" s="36"/>
      <c r="NUN144" s="37"/>
      <c r="NUO144" s="38"/>
      <c r="NUP144" s="38"/>
      <c r="NUQ144" s="204"/>
      <c r="NUR144" s="37"/>
      <c r="NUS144" s="38"/>
      <c r="NUT144" s="37"/>
      <c r="NUU144" s="37"/>
      <c r="NUV144" s="38"/>
      <c r="NUW144" s="38"/>
      <c r="NUX144" s="38"/>
      <c r="NUY144" s="38"/>
      <c r="NUZ144" s="38"/>
      <c r="NVA144" s="38"/>
      <c r="NVB144" s="38"/>
      <c r="NVC144" s="38"/>
      <c r="NVD144" s="38"/>
      <c r="NVE144" s="38"/>
      <c r="NVF144" s="38"/>
      <c r="NVG144" s="38"/>
      <c r="NVH144" s="37"/>
      <c r="NVI144" s="25"/>
      <c r="NVJ144" s="35"/>
      <c r="NVK144" s="35"/>
      <c r="NVL144" s="35"/>
      <c r="NVM144" s="36"/>
      <c r="NVN144" s="36"/>
      <c r="NVO144" s="36"/>
      <c r="NVP144" s="36"/>
      <c r="NVQ144" s="36"/>
      <c r="NVR144" s="36"/>
      <c r="NVS144" s="37"/>
      <c r="NVT144" s="38"/>
      <c r="NVU144" s="38"/>
      <c r="NVV144" s="204"/>
      <c r="NVW144" s="37"/>
      <c r="NVX144" s="38"/>
      <c r="NVY144" s="37"/>
      <c r="NVZ144" s="37"/>
      <c r="NWA144" s="38"/>
      <c r="NWB144" s="38"/>
      <c r="NWC144" s="38"/>
      <c r="NWD144" s="38"/>
      <c r="NWE144" s="38"/>
      <c r="NWF144" s="38"/>
      <c r="NWG144" s="38"/>
      <c r="NWH144" s="38"/>
      <c r="NWI144" s="38"/>
      <c r="NWJ144" s="38"/>
      <c r="NWK144" s="38"/>
      <c r="NWL144" s="38"/>
      <c r="NWM144" s="37"/>
      <c r="NWN144" s="25"/>
      <c r="NWO144" s="35"/>
      <c r="NWP144" s="35"/>
      <c r="NWQ144" s="35"/>
      <c r="NWR144" s="36"/>
      <c r="NWS144" s="36"/>
      <c r="NWT144" s="36"/>
      <c r="NWU144" s="36"/>
      <c r="NWV144" s="36"/>
      <c r="NWW144" s="36"/>
      <c r="NWX144" s="37"/>
      <c r="NWY144" s="38"/>
      <c r="NWZ144" s="38"/>
      <c r="NXA144" s="204"/>
      <c r="NXB144" s="37"/>
      <c r="NXC144" s="38"/>
      <c r="NXD144" s="37"/>
      <c r="NXE144" s="37"/>
      <c r="NXF144" s="38"/>
      <c r="NXG144" s="38"/>
      <c r="NXH144" s="38"/>
      <c r="NXI144" s="38"/>
      <c r="NXJ144" s="38"/>
      <c r="NXK144" s="38"/>
      <c r="NXL144" s="38"/>
      <c r="NXM144" s="38"/>
      <c r="NXN144" s="38"/>
      <c r="NXO144" s="38"/>
      <c r="NXP144" s="38"/>
      <c r="NXQ144" s="38"/>
      <c r="NXR144" s="37"/>
      <c r="NXS144" s="25"/>
      <c r="NXT144" s="35"/>
      <c r="NXU144" s="35"/>
      <c r="NXV144" s="35"/>
      <c r="NXW144" s="36"/>
      <c r="NXX144" s="36"/>
      <c r="NXY144" s="36"/>
      <c r="NXZ144" s="36"/>
      <c r="NYA144" s="36"/>
      <c r="NYB144" s="36"/>
      <c r="NYC144" s="37"/>
      <c r="NYD144" s="38"/>
      <c r="NYE144" s="38"/>
      <c r="NYF144" s="204"/>
      <c r="NYG144" s="37"/>
      <c r="NYH144" s="38"/>
      <c r="NYI144" s="37"/>
      <c r="NYJ144" s="37"/>
      <c r="NYK144" s="38"/>
      <c r="NYL144" s="38"/>
      <c r="NYM144" s="38"/>
      <c r="NYN144" s="38"/>
      <c r="NYO144" s="38"/>
      <c r="NYP144" s="38"/>
      <c r="NYQ144" s="38"/>
      <c r="NYR144" s="38"/>
      <c r="NYS144" s="38"/>
      <c r="NYT144" s="38"/>
      <c r="NYU144" s="38"/>
      <c r="NYV144" s="38"/>
      <c r="NYW144" s="37"/>
      <c r="NYX144" s="25"/>
      <c r="NYY144" s="35"/>
      <c r="NYZ144" s="35"/>
      <c r="NZA144" s="35"/>
      <c r="NZB144" s="36"/>
      <c r="NZC144" s="36"/>
      <c r="NZD144" s="36"/>
      <c r="NZE144" s="36"/>
      <c r="NZF144" s="36"/>
      <c r="NZG144" s="36"/>
      <c r="NZH144" s="37"/>
      <c r="NZI144" s="38"/>
      <c r="NZJ144" s="38"/>
      <c r="NZK144" s="204"/>
      <c r="NZL144" s="37"/>
      <c r="NZM144" s="38"/>
      <c r="NZN144" s="37"/>
      <c r="NZO144" s="37"/>
      <c r="NZP144" s="38"/>
      <c r="NZQ144" s="38"/>
      <c r="NZR144" s="38"/>
      <c r="NZS144" s="38"/>
      <c r="NZT144" s="38"/>
      <c r="NZU144" s="38"/>
      <c r="NZV144" s="38"/>
      <c r="NZW144" s="38"/>
      <c r="NZX144" s="38"/>
      <c r="NZY144" s="38"/>
      <c r="NZZ144" s="38"/>
      <c r="OAA144" s="38"/>
      <c r="OAB144" s="37"/>
      <c r="OAC144" s="25"/>
      <c r="OAD144" s="35"/>
      <c r="OAE144" s="35"/>
      <c r="OAF144" s="35"/>
      <c r="OAG144" s="36"/>
      <c r="OAH144" s="36"/>
      <c r="OAI144" s="36"/>
      <c r="OAJ144" s="36"/>
      <c r="OAK144" s="36"/>
      <c r="OAL144" s="36"/>
      <c r="OAM144" s="37"/>
      <c r="OAN144" s="38"/>
      <c r="OAO144" s="38"/>
      <c r="OAP144" s="204"/>
      <c r="OAQ144" s="37"/>
      <c r="OAR144" s="38"/>
      <c r="OAS144" s="37"/>
      <c r="OAT144" s="37"/>
      <c r="OAU144" s="38"/>
      <c r="OAV144" s="38"/>
      <c r="OAW144" s="38"/>
      <c r="OAX144" s="38"/>
      <c r="OAY144" s="38"/>
      <c r="OAZ144" s="38"/>
      <c r="OBA144" s="38"/>
      <c r="OBB144" s="38"/>
      <c r="OBC144" s="38"/>
      <c r="OBD144" s="38"/>
      <c r="OBE144" s="38"/>
      <c r="OBF144" s="38"/>
      <c r="OBG144" s="37"/>
      <c r="OBH144" s="25"/>
      <c r="OBI144" s="35"/>
      <c r="OBJ144" s="35"/>
      <c r="OBK144" s="35"/>
      <c r="OBL144" s="36"/>
      <c r="OBM144" s="36"/>
      <c r="OBN144" s="36"/>
      <c r="OBO144" s="36"/>
      <c r="OBP144" s="36"/>
      <c r="OBQ144" s="36"/>
      <c r="OBR144" s="37"/>
      <c r="OBS144" s="38"/>
      <c r="OBT144" s="38"/>
      <c r="OBU144" s="204"/>
      <c r="OBV144" s="37"/>
      <c r="OBW144" s="38"/>
      <c r="OBX144" s="37"/>
      <c r="OBY144" s="37"/>
      <c r="OBZ144" s="38"/>
      <c r="OCA144" s="38"/>
      <c r="OCB144" s="38"/>
      <c r="OCC144" s="38"/>
      <c r="OCD144" s="38"/>
      <c r="OCE144" s="38"/>
      <c r="OCF144" s="38"/>
      <c r="OCG144" s="38"/>
      <c r="OCH144" s="38"/>
      <c r="OCI144" s="38"/>
      <c r="OCJ144" s="38"/>
      <c r="OCK144" s="38"/>
      <c r="OCL144" s="37"/>
      <c r="OCM144" s="25"/>
      <c r="OCN144" s="35"/>
      <c r="OCO144" s="35"/>
      <c r="OCP144" s="35"/>
      <c r="OCQ144" s="36"/>
      <c r="OCR144" s="36"/>
      <c r="OCS144" s="36"/>
      <c r="OCT144" s="36"/>
      <c r="OCU144" s="36"/>
      <c r="OCV144" s="36"/>
      <c r="OCW144" s="37"/>
      <c r="OCX144" s="38"/>
      <c r="OCY144" s="38"/>
      <c r="OCZ144" s="204"/>
      <c r="ODA144" s="37"/>
      <c r="ODB144" s="38"/>
      <c r="ODC144" s="37"/>
      <c r="ODD144" s="37"/>
      <c r="ODE144" s="38"/>
      <c r="ODF144" s="38"/>
      <c r="ODG144" s="38"/>
      <c r="ODH144" s="38"/>
      <c r="ODI144" s="38"/>
      <c r="ODJ144" s="38"/>
      <c r="ODK144" s="38"/>
      <c r="ODL144" s="38"/>
      <c r="ODM144" s="38"/>
      <c r="ODN144" s="38"/>
      <c r="ODO144" s="38"/>
      <c r="ODP144" s="38"/>
      <c r="ODQ144" s="37"/>
      <c r="ODR144" s="25"/>
      <c r="ODS144" s="35"/>
      <c r="ODT144" s="35"/>
      <c r="ODU144" s="35"/>
      <c r="ODV144" s="36"/>
      <c r="ODW144" s="36"/>
      <c r="ODX144" s="36"/>
      <c r="ODY144" s="36"/>
      <c r="ODZ144" s="36"/>
      <c r="OEA144" s="36"/>
      <c r="OEB144" s="37"/>
      <c r="OEC144" s="38"/>
      <c r="OED144" s="38"/>
      <c r="OEE144" s="204"/>
      <c r="OEF144" s="37"/>
      <c r="OEG144" s="38"/>
      <c r="OEH144" s="37"/>
      <c r="OEI144" s="37"/>
      <c r="OEJ144" s="38"/>
      <c r="OEK144" s="38"/>
      <c r="OEL144" s="38"/>
      <c r="OEM144" s="38"/>
      <c r="OEN144" s="38"/>
      <c r="OEO144" s="38"/>
      <c r="OEP144" s="38"/>
      <c r="OEQ144" s="38"/>
      <c r="OER144" s="38"/>
      <c r="OES144" s="38"/>
      <c r="OET144" s="38"/>
      <c r="OEU144" s="38"/>
      <c r="OEV144" s="37"/>
      <c r="OEW144" s="25"/>
      <c r="OEX144" s="35"/>
      <c r="OEY144" s="35"/>
      <c r="OEZ144" s="35"/>
      <c r="OFA144" s="36"/>
      <c r="OFB144" s="36"/>
      <c r="OFC144" s="36"/>
      <c r="OFD144" s="36"/>
      <c r="OFE144" s="36"/>
      <c r="OFF144" s="36"/>
      <c r="OFG144" s="37"/>
      <c r="OFH144" s="38"/>
      <c r="OFI144" s="38"/>
      <c r="OFJ144" s="204"/>
      <c r="OFK144" s="37"/>
      <c r="OFL144" s="38"/>
      <c r="OFM144" s="37"/>
      <c r="OFN144" s="37"/>
      <c r="OFO144" s="38"/>
      <c r="OFP144" s="38"/>
      <c r="OFQ144" s="38"/>
      <c r="OFR144" s="38"/>
      <c r="OFS144" s="38"/>
      <c r="OFT144" s="38"/>
      <c r="OFU144" s="38"/>
      <c r="OFV144" s="38"/>
      <c r="OFW144" s="38"/>
      <c r="OFX144" s="38"/>
      <c r="OFY144" s="38"/>
      <c r="OFZ144" s="38"/>
      <c r="OGA144" s="37"/>
      <c r="OGB144" s="25"/>
      <c r="OGC144" s="35"/>
      <c r="OGD144" s="35"/>
      <c r="OGE144" s="35"/>
      <c r="OGF144" s="36"/>
      <c r="OGG144" s="36"/>
      <c r="OGH144" s="36"/>
      <c r="OGI144" s="36"/>
      <c r="OGJ144" s="36"/>
      <c r="OGK144" s="36"/>
      <c r="OGL144" s="37"/>
      <c r="OGM144" s="38"/>
      <c r="OGN144" s="38"/>
      <c r="OGO144" s="204"/>
      <c r="OGP144" s="37"/>
      <c r="OGQ144" s="38"/>
      <c r="OGR144" s="37"/>
      <c r="OGS144" s="37"/>
      <c r="OGT144" s="38"/>
      <c r="OGU144" s="38"/>
      <c r="OGV144" s="38"/>
      <c r="OGW144" s="38"/>
      <c r="OGX144" s="38"/>
      <c r="OGY144" s="38"/>
      <c r="OGZ144" s="38"/>
      <c r="OHA144" s="38"/>
      <c r="OHB144" s="38"/>
      <c r="OHC144" s="38"/>
      <c r="OHD144" s="38"/>
      <c r="OHE144" s="38"/>
      <c r="OHF144" s="37"/>
      <c r="OHG144" s="25"/>
      <c r="OHH144" s="35"/>
      <c r="OHI144" s="35"/>
      <c r="OHJ144" s="35"/>
      <c r="OHK144" s="36"/>
      <c r="OHL144" s="36"/>
      <c r="OHM144" s="36"/>
      <c r="OHN144" s="36"/>
      <c r="OHO144" s="36"/>
      <c r="OHP144" s="36"/>
      <c r="OHQ144" s="37"/>
      <c r="OHR144" s="38"/>
      <c r="OHS144" s="38"/>
      <c r="OHT144" s="204"/>
      <c r="OHU144" s="37"/>
      <c r="OHV144" s="38"/>
      <c r="OHW144" s="37"/>
      <c r="OHX144" s="37"/>
      <c r="OHY144" s="38"/>
      <c r="OHZ144" s="38"/>
      <c r="OIA144" s="38"/>
      <c r="OIB144" s="38"/>
      <c r="OIC144" s="38"/>
      <c r="OID144" s="38"/>
      <c r="OIE144" s="38"/>
      <c r="OIF144" s="38"/>
      <c r="OIG144" s="38"/>
      <c r="OIH144" s="38"/>
      <c r="OII144" s="38"/>
      <c r="OIJ144" s="38"/>
      <c r="OIK144" s="37"/>
      <c r="OIL144" s="25"/>
      <c r="OIM144" s="35"/>
      <c r="OIN144" s="35"/>
      <c r="OIO144" s="35"/>
      <c r="OIP144" s="36"/>
      <c r="OIQ144" s="36"/>
      <c r="OIR144" s="36"/>
      <c r="OIS144" s="36"/>
      <c r="OIT144" s="36"/>
      <c r="OIU144" s="36"/>
      <c r="OIV144" s="37"/>
      <c r="OIW144" s="38"/>
      <c r="OIX144" s="38"/>
      <c r="OIY144" s="204"/>
      <c r="OIZ144" s="37"/>
      <c r="OJA144" s="38"/>
      <c r="OJB144" s="37"/>
      <c r="OJC144" s="37"/>
      <c r="OJD144" s="38"/>
      <c r="OJE144" s="38"/>
      <c r="OJF144" s="38"/>
      <c r="OJG144" s="38"/>
      <c r="OJH144" s="38"/>
      <c r="OJI144" s="38"/>
      <c r="OJJ144" s="38"/>
      <c r="OJK144" s="38"/>
      <c r="OJL144" s="38"/>
      <c r="OJM144" s="38"/>
      <c r="OJN144" s="38"/>
      <c r="OJO144" s="38"/>
      <c r="OJP144" s="37"/>
      <c r="OJQ144" s="25"/>
      <c r="OJR144" s="35"/>
      <c r="OJS144" s="35"/>
      <c r="OJT144" s="35"/>
      <c r="OJU144" s="36"/>
      <c r="OJV144" s="36"/>
      <c r="OJW144" s="36"/>
      <c r="OJX144" s="36"/>
      <c r="OJY144" s="36"/>
      <c r="OJZ144" s="36"/>
      <c r="OKA144" s="37"/>
      <c r="OKB144" s="38"/>
      <c r="OKC144" s="38"/>
      <c r="OKD144" s="204"/>
      <c r="OKE144" s="37"/>
      <c r="OKF144" s="38"/>
      <c r="OKG144" s="37"/>
      <c r="OKH144" s="37"/>
      <c r="OKI144" s="38"/>
      <c r="OKJ144" s="38"/>
      <c r="OKK144" s="38"/>
      <c r="OKL144" s="38"/>
      <c r="OKM144" s="38"/>
      <c r="OKN144" s="38"/>
      <c r="OKO144" s="38"/>
      <c r="OKP144" s="38"/>
      <c r="OKQ144" s="38"/>
      <c r="OKR144" s="38"/>
      <c r="OKS144" s="38"/>
      <c r="OKT144" s="38"/>
      <c r="OKU144" s="37"/>
      <c r="OKV144" s="25"/>
      <c r="OKW144" s="35"/>
      <c r="OKX144" s="35"/>
      <c r="OKY144" s="35"/>
      <c r="OKZ144" s="36"/>
      <c r="OLA144" s="36"/>
      <c r="OLB144" s="36"/>
      <c r="OLC144" s="36"/>
      <c r="OLD144" s="36"/>
      <c r="OLE144" s="36"/>
      <c r="OLF144" s="37"/>
      <c r="OLG144" s="38"/>
      <c r="OLH144" s="38"/>
      <c r="OLI144" s="204"/>
      <c r="OLJ144" s="37"/>
      <c r="OLK144" s="38"/>
      <c r="OLL144" s="37"/>
      <c r="OLM144" s="37"/>
      <c r="OLN144" s="38"/>
      <c r="OLO144" s="38"/>
      <c r="OLP144" s="38"/>
      <c r="OLQ144" s="38"/>
      <c r="OLR144" s="38"/>
      <c r="OLS144" s="38"/>
      <c r="OLT144" s="38"/>
      <c r="OLU144" s="38"/>
      <c r="OLV144" s="38"/>
      <c r="OLW144" s="38"/>
      <c r="OLX144" s="38"/>
      <c r="OLY144" s="38"/>
      <c r="OLZ144" s="37"/>
      <c r="OMA144" s="25"/>
      <c r="OMB144" s="35"/>
      <c r="OMC144" s="35"/>
      <c r="OMD144" s="35"/>
      <c r="OME144" s="36"/>
      <c r="OMF144" s="36"/>
      <c r="OMG144" s="36"/>
      <c r="OMH144" s="36"/>
      <c r="OMI144" s="36"/>
      <c r="OMJ144" s="36"/>
      <c r="OMK144" s="37"/>
      <c r="OML144" s="38"/>
      <c r="OMM144" s="38"/>
      <c r="OMN144" s="204"/>
      <c r="OMO144" s="37"/>
      <c r="OMP144" s="38"/>
      <c r="OMQ144" s="37"/>
      <c r="OMR144" s="37"/>
      <c r="OMS144" s="38"/>
      <c r="OMT144" s="38"/>
      <c r="OMU144" s="38"/>
      <c r="OMV144" s="38"/>
      <c r="OMW144" s="38"/>
      <c r="OMX144" s="38"/>
      <c r="OMY144" s="38"/>
      <c r="OMZ144" s="38"/>
      <c r="ONA144" s="38"/>
      <c r="ONB144" s="38"/>
      <c r="ONC144" s="38"/>
      <c r="OND144" s="38"/>
      <c r="ONE144" s="37"/>
      <c r="ONF144" s="25"/>
      <c r="ONG144" s="35"/>
      <c r="ONH144" s="35"/>
      <c r="ONI144" s="35"/>
      <c r="ONJ144" s="36"/>
      <c r="ONK144" s="36"/>
      <c r="ONL144" s="36"/>
      <c r="ONM144" s="36"/>
      <c r="ONN144" s="36"/>
      <c r="ONO144" s="36"/>
      <c r="ONP144" s="37"/>
      <c r="ONQ144" s="38"/>
      <c r="ONR144" s="38"/>
      <c r="ONS144" s="204"/>
      <c r="ONT144" s="37"/>
      <c r="ONU144" s="38"/>
      <c r="ONV144" s="37"/>
      <c r="ONW144" s="37"/>
      <c r="ONX144" s="38"/>
      <c r="ONY144" s="38"/>
      <c r="ONZ144" s="38"/>
      <c r="OOA144" s="38"/>
      <c r="OOB144" s="38"/>
      <c r="OOC144" s="38"/>
      <c r="OOD144" s="38"/>
      <c r="OOE144" s="38"/>
      <c r="OOF144" s="38"/>
      <c r="OOG144" s="38"/>
      <c r="OOH144" s="38"/>
      <c r="OOI144" s="38"/>
      <c r="OOJ144" s="37"/>
      <c r="OOK144" s="25"/>
      <c r="OOL144" s="35"/>
      <c r="OOM144" s="35"/>
      <c r="OON144" s="35"/>
      <c r="OOO144" s="36"/>
      <c r="OOP144" s="36"/>
      <c r="OOQ144" s="36"/>
      <c r="OOR144" s="36"/>
      <c r="OOS144" s="36"/>
      <c r="OOT144" s="36"/>
      <c r="OOU144" s="37"/>
      <c r="OOV144" s="38"/>
      <c r="OOW144" s="38"/>
      <c r="OOX144" s="204"/>
      <c r="OOY144" s="37"/>
      <c r="OOZ144" s="38"/>
      <c r="OPA144" s="37"/>
      <c r="OPB144" s="37"/>
      <c r="OPC144" s="38"/>
      <c r="OPD144" s="38"/>
      <c r="OPE144" s="38"/>
      <c r="OPF144" s="38"/>
      <c r="OPG144" s="38"/>
      <c r="OPH144" s="38"/>
      <c r="OPI144" s="38"/>
      <c r="OPJ144" s="38"/>
      <c r="OPK144" s="38"/>
      <c r="OPL144" s="38"/>
      <c r="OPM144" s="38"/>
      <c r="OPN144" s="38"/>
      <c r="OPO144" s="37"/>
      <c r="OPP144" s="25"/>
      <c r="OPQ144" s="35"/>
      <c r="OPR144" s="35"/>
      <c r="OPS144" s="35"/>
      <c r="OPT144" s="36"/>
      <c r="OPU144" s="36"/>
      <c r="OPV144" s="36"/>
      <c r="OPW144" s="36"/>
      <c r="OPX144" s="36"/>
      <c r="OPY144" s="36"/>
      <c r="OPZ144" s="37"/>
      <c r="OQA144" s="38"/>
      <c r="OQB144" s="38"/>
      <c r="OQC144" s="204"/>
      <c r="OQD144" s="37"/>
      <c r="OQE144" s="38"/>
      <c r="OQF144" s="37"/>
      <c r="OQG144" s="37"/>
      <c r="OQH144" s="38"/>
      <c r="OQI144" s="38"/>
      <c r="OQJ144" s="38"/>
      <c r="OQK144" s="38"/>
      <c r="OQL144" s="38"/>
      <c r="OQM144" s="38"/>
      <c r="OQN144" s="38"/>
      <c r="OQO144" s="38"/>
      <c r="OQP144" s="38"/>
      <c r="OQQ144" s="38"/>
      <c r="OQR144" s="38"/>
      <c r="OQS144" s="38"/>
      <c r="OQT144" s="37"/>
      <c r="OQU144" s="25"/>
      <c r="OQV144" s="35"/>
      <c r="OQW144" s="35"/>
      <c r="OQX144" s="35"/>
      <c r="OQY144" s="36"/>
      <c r="OQZ144" s="36"/>
      <c r="ORA144" s="36"/>
      <c r="ORB144" s="36"/>
      <c r="ORC144" s="36"/>
      <c r="ORD144" s="36"/>
      <c r="ORE144" s="37"/>
      <c r="ORF144" s="38"/>
      <c r="ORG144" s="38"/>
      <c r="ORH144" s="204"/>
      <c r="ORI144" s="37"/>
      <c r="ORJ144" s="38"/>
      <c r="ORK144" s="37"/>
      <c r="ORL144" s="37"/>
      <c r="ORM144" s="38"/>
      <c r="ORN144" s="38"/>
      <c r="ORO144" s="38"/>
      <c r="ORP144" s="38"/>
      <c r="ORQ144" s="38"/>
      <c r="ORR144" s="38"/>
      <c r="ORS144" s="38"/>
      <c r="ORT144" s="38"/>
      <c r="ORU144" s="38"/>
      <c r="ORV144" s="38"/>
      <c r="ORW144" s="38"/>
      <c r="ORX144" s="38"/>
      <c r="ORY144" s="37"/>
      <c r="ORZ144" s="25"/>
      <c r="OSA144" s="35"/>
      <c r="OSB144" s="35"/>
      <c r="OSC144" s="35"/>
      <c r="OSD144" s="36"/>
      <c r="OSE144" s="36"/>
      <c r="OSF144" s="36"/>
      <c r="OSG144" s="36"/>
      <c r="OSH144" s="36"/>
      <c r="OSI144" s="36"/>
      <c r="OSJ144" s="37"/>
      <c r="OSK144" s="38"/>
      <c r="OSL144" s="38"/>
      <c r="OSM144" s="204"/>
      <c r="OSN144" s="37"/>
      <c r="OSO144" s="38"/>
      <c r="OSP144" s="37"/>
      <c r="OSQ144" s="37"/>
      <c r="OSR144" s="38"/>
      <c r="OSS144" s="38"/>
      <c r="OST144" s="38"/>
      <c r="OSU144" s="38"/>
      <c r="OSV144" s="38"/>
      <c r="OSW144" s="38"/>
      <c r="OSX144" s="38"/>
      <c r="OSY144" s="38"/>
      <c r="OSZ144" s="38"/>
      <c r="OTA144" s="38"/>
      <c r="OTB144" s="38"/>
      <c r="OTC144" s="38"/>
      <c r="OTD144" s="37"/>
      <c r="OTE144" s="25"/>
      <c r="OTF144" s="35"/>
      <c r="OTG144" s="35"/>
      <c r="OTH144" s="35"/>
      <c r="OTI144" s="36"/>
      <c r="OTJ144" s="36"/>
      <c r="OTK144" s="36"/>
      <c r="OTL144" s="36"/>
      <c r="OTM144" s="36"/>
      <c r="OTN144" s="36"/>
      <c r="OTO144" s="37"/>
      <c r="OTP144" s="38"/>
      <c r="OTQ144" s="38"/>
      <c r="OTR144" s="204"/>
      <c r="OTS144" s="37"/>
      <c r="OTT144" s="38"/>
      <c r="OTU144" s="37"/>
      <c r="OTV144" s="37"/>
      <c r="OTW144" s="38"/>
      <c r="OTX144" s="38"/>
      <c r="OTY144" s="38"/>
      <c r="OTZ144" s="38"/>
      <c r="OUA144" s="38"/>
      <c r="OUB144" s="38"/>
      <c r="OUC144" s="38"/>
      <c r="OUD144" s="38"/>
      <c r="OUE144" s="38"/>
      <c r="OUF144" s="38"/>
      <c r="OUG144" s="38"/>
      <c r="OUH144" s="38"/>
      <c r="OUI144" s="37"/>
      <c r="OUJ144" s="25"/>
      <c r="OUK144" s="35"/>
      <c r="OUL144" s="35"/>
      <c r="OUM144" s="35"/>
      <c r="OUN144" s="36"/>
      <c r="OUO144" s="36"/>
      <c r="OUP144" s="36"/>
      <c r="OUQ144" s="36"/>
      <c r="OUR144" s="36"/>
      <c r="OUS144" s="36"/>
      <c r="OUT144" s="37"/>
      <c r="OUU144" s="38"/>
      <c r="OUV144" s="38"/>
      <c r="OUW144" s="204"/>
      <c r="OUX144" s="37"/>
      <c r="OUY144" s="38"/>
      <c r="OUZ144" s="37"/>
      <c r="OVA144" s="37"/>
      <c r="OVB144" s="38"/>
      <c r="OVC144" s="38"/>
      <c r="OVD144" s="38"/>
      <c r="OVE144" s="38"/>
      <c r="OVF144" s="38"/>
      <c r="OVG144" s="38"/>
      <c r="OVH144" s="38"/>
      <c r="OVI144" s="38"/>
      <c r="OVJ144" s="38"/>
      <c r="OVK144" s="38"/>
      <c r="OVL144" s="38"/>
      <c r="OVM144" s="38"/>
      <c r="OVN144" s="37"/>
      <c r="OVO144" s="25"/>
      <c r="OVP144" s="35"/>
      <c r="OVQ144" s="35"/>
      <c r="OVR144" s="35"/>
      <c r="OVS144" s="36"/>
      <c r="OVT144" s="36"/>
      <c r="OVU144" s="36"/>
      <c r="OVV144" s="36"/>
      <c r="OVW144" s="36"/>
      <c r="OVX144" s="36"/>
      <c r="OVY144" s="37"/>
      <c r="OVZ144" s="38"/>
      <c r="OWA144" s="38"/>
      <c r="OWB144" s="204"/>
      <c r="OWC144" s="37"/>
      <c r="OWD144" s="38"/>
      <c r="OWE144" s="37"/>
      <c r="OWF144" s="37"/>
      <c r="OWG144" s="38"/>
      <c r="OWH144" s="38"/>
      <c r="OWI144" s="38"/>
      <c r="OWJ144" s="38"/>
      <c r="OWK144" s="38"/>
      <c r="OWL144" s="38"/>
      <c r="OWM144" s="38"/>
      <c r="OWN144" s="38"/>
      <c r="OWO144" s="38"/>
      <c r="OWP144" s="38"/>
      <c r="OWQ144" s="38"/>
      <c r="OWR144" s="38"/>
      <c r="OWS144" s="37"/>
      <c r="OWT144" s="25"/>
      <c r="OWU144" s="35"/>
      <c r="OWV144" s="35"/>
      <c r="OWW144" s="35"/>
      <c r="OWX144" s="36"/>
      <c r="OWY144" s="36"/>
      <c r="OWZ144" s="36"/>
      <c r="OXA144" s="36"/>
      <c r="OXB144" s="36"/>
      <c r="OXC144" s="36"/>
      <c r="OXD144" s="37"/>
      <c r="OXE144" s="38"/>
      <c r="OXF144" s="38"/>
      <c r="OXG144" s="204"/>
      <c r="OXH144" s="37"/>
      <c r="OXI144" s="38"/>
      <c r="OXJ144" s="37"/>
      <c r="OXK144" s="37"/>
      <c r="OXL144" s="38"/>
      <c r="OXM144" s="38"/>
      <c r="OXN144" s="38"/>
      <c r="OXO144" s="38"/>
      <c r="OXP144" s="38"/>
      <c r="OXQ144" s="38"/>
      <c r="OXR144" s="38"/>
      <c r="OXS144" s="38"/>
      <c r="OXT144" s="38"/>
      <c r="OXU144" s="38"/>
      <c r="OXV144" s="38"/>
      <c r="OXW144" s="38"/>
      <c r="OXX144" s="37"/>
      <c r="OXY144" s="25"/>
      <c r="OXZ144" s="35"/>
      <c r="OYA144" s="35"/>
      <c r="OYB144" s="35"/>
      <c r="OYC144" s="36"/>
      <c r="OYD144" s="36"/>
      <c r="OYE144" s="36"/>
      <c r="OYF144" s="36"/>
      <c r="OYG144" s="36"/>
      <c r="OYH144" s="36"/>
      <c r="OYI144" s="37"/>
      <c r="OYJ144" s="38"/>
      <c r="OYK144" s="38"/>
      <c r="OYL144" s="204"/>
      <c r="OYM144" s="37"/>
      <c r="OYN144" s="38"/>
      <c r="OYO144" s="37"/>
      <c r="OYP144" s="37"/>
      <c r="OYQ144" s="38"/>
      <c r="OYR144" s="38"/>
      <c r="OYS144" s="38"/>
      <c r="OYT144" s="38"/>
      <c r="OYU144" s="38"/>
      <c r="OYV144" s="38"/>
      <c r="OYW144" s="38"/>
      <c r="OYX144" s="38"/>
      <c r="OYY144" s="38"/>
      <c r="OYZ144" s="38"/>
      <c r="OZA144" s="38"/>
      <c r="OZB144" s="38"/>
      <c r="OZC144" s="37"/>
      <c r="OZD144" s="25"/>
      <c r="OZE144" s="35"/>
      <c r="OZF144" s="35"/>
      <c r="OZG144" s="35"/>
      <c r="OZH144" s="36"/>
      <c r="OZI144" s="36"/>
      <c r="OZJ144" s="36"/>
      <c r="OZK144" s="36"/>
      <c r="OZL144" s="36"/>
      <c r="OZM144" s="36"/>
      <c r="OZN144" s="37"/>
      <c r="OZO144" s="38"/>
      <c r="OZP144" s="38"/>
      <c r="OZQ144" s="204"/>
      <c r="OZR144" s="37"/>
      <c r="OZS144" s="38"/>
      <c r="OZT144" s="37"/>
      <c r="OZU144" s="37"/>
      <c r="OZV144" s="38"/>
      <c r="OZW144" s="38"/>
      <c r="OZX144" s="38"/>
      <c r="OZY144" s="38"/>
      <c r="OZZ144" s="38"/>
      <c r="PAA144" s="38"/>
      <c r="PAB144" s="38"/>
      <c r="PAC144" s="38"/>
      <c r="PAD144" s="38"/>
      <c r="PAE144" s="38"/>
      <c r="PAF144" s="38"/>
      <c r="PAG144" s="38"/>
      <c r="PAH144" s="37"/>
      <c r="PAI144" s="25"/>
      <c r="PAJ144" s="35"/>
      <c r="PAK144" s="35"/>
      <c r="PAL144" s="35"/>
      <c r="PAM144" s="36"/>
      <c r="PAN144" s="36"/>
      <c r="PAO144" s="36"/>
      <c r="PAP144" s="36"/>
      <c r="PAQ144" s="36"/>
      <c r="PAR144" s="36"/>
      <c r="PAS144" s="37"/>
      <c r="PAT144" s="38"/>
      <c r="PAU144" s="38"/>
      <c r="PAV144" s="204"/>
      <c r="PAW144" s="37"/>
      <c r="PAX144" s="38"/>
      <c r="PAY144" s="37"/>
      <c r="PAZ144" s="37"/>
      <c r="PBA144" s="38"/>
      <c r="PBB144" s="38"/>
      <c r="PBC144" s="38"/>
      <c r="PBD144" s="38"/>
      <c r="PBE144" s="38"/>
      <c r="PBF144" s="38"/>
      <c r="PBG144" s="38"/>
      <c r="PBH144" s="38"/>
      <c r="PBI144" s="38"/>
      <c r="PBJ144" s="38"/>
      <c r="PBK144" s="38"/>
      <c r="PBL144" s="38"/>
      <c r="PBM144" s="37"/>
      <c r="PBN144" s="25"/>
      <c r="PBO144" s="35"/>
      <c r="PBP144" s="35"/>
      <c r="PBQ144" s="35"/>
      <c r="PBR144" s="36"/>
      <c r="PBS144" s="36"/>
      <c r="PBT144" s="36"/>
      <c r="PBU144" s="36"/>
      <c r="PBV144" s="36"/>
      <c r="PBW144" s="36"/>
      <c r="PBX144" s="37"/>
      <c r="PBY144" s="38"/>
      <c r="PBZ144" s="38"/>
      <c r="PCA144" s="204"/>
      <c r="PCB144" s="37"/>
      <c r="PCC144" s="38"/>
      <c r="PCD144" s="37"/>
      <c r="PCE144" s="37"/>
      <c r="PCF144" s="38"/>
      <c r="PCG144" s="38"/>
      <c r="PCH144" s="38"/>
      <c r="PCI144" s="38"/>
      <c r="PCJ144" s="38"/>
      <c r="PCK144" s="38"/>
      <c r="PCL144" s="38"/>
      <c r="PCM144" s="38"/>
      <c r="PCN144" s="38"/>
      <c r="PCO144" s="38"/>
      <c r="PCP144" s="38"/>
      <c r="PCQ144" s="38"/>
      <c r="PCR144" s="37"/>
      <c r="PCS144" s="25"/>
      <c r="PCT144" s="35"/>
      <c r="PCU144" s="35"/>
      <c r="PCV144" s="35"/>
      <c r="PCW144" s="36"/>
      <c r="PCX144" s="36"/>
      <c r="PCY144" s="36"/>
      <c r="PCZ144" s="36"/>
      <c r="PDA144" s="36"/>
      <c r="PDB144" s="36"/>
      <c r="PDC144" s="37"/>
      <c r="PDD144" s="38"/>
      <c r="PDE144" s="38"/>
      <c r="PDF144" s="204"/>
      <c r="PDG144" s="37"/>
      <c r="PDH144" s="38"/>
      <c r="PDI144" s="37"/>
      <c r="PDJ144" s="37"/>
      <c r="PDK144" s="38"/>
      <c r="PDL144" s="38"/>
      <c r="PDM144" s="38"/>
      <c r="PDN144" s="38"/>
      <c r="PDO144" s="38"/>
      <c r="PDP144" s="38"/>
      <c r="PDQ144" s="38"/>
      <c r="PDR144" s="38"/>
      <c r="PDS144" s="38"/>
      <c r="PDT144" s="38"/>
      <c r="PDU144" s="38"/>
      <c r="PDV144" s="38"/>
      <c r="PDW144" s="37"/>
      <c r="PDX144" s="25"/>
      <c r="PDY144" s="35"/>
      <c r="PDZ144" s="35"/>
      <c r="PEA144" s="35"/>
      <c r="PEB144" s="36"/>
      <c r="PEC144" s="36"/>
      <c r="PED144" s="36"/>
      <c r="PEE144" s="36"/>
      <c r="PEF144" s="36"/>
      <c r="PEG144" s="36"/>
      <c r="PEH144" s="37"/>
      <c r="PEI144" s="38"/>
      <c r="PEJ144" s="38"/>
      <c r="PEK144" s="204"/>
      <c r="PEL144" s="37"/>
      <c r="PEM144" s="38"/>
      <c r="PEN144" s="37"/>
      <c r="PEO144" s="37"/>
      <c r="PEP144" s="38"/>
      <c r="PEQ144" s="38"/>
      <c r="PER144" s="38"/>
      <c r="PES144" s="38"/>
      <c r="PET144" s="38"/>
      <c r="PEU144" s="38"/>
      <c r="PEV144" s="38"/>
      <c r="PEW144" s="38"/>
      <c r="PEX144" s="38"/>
      <c r="PEY144" s="38"/>
      <c r="PEZ144" s="38"/>
      <c r="PFA144" s="38"/>
      <c r="PFB144" s="37"/>
      <c r="PFC144" s="25"/>
      <c r="PFD144" s="35"/>
      <c r="PFE144" s="35"/>
      <c r="PFF144" s="35"/>
      <c r="PFG144" s="36"/>
      <c r="PFH144" s="36"/>
      <c r="PFI144" s="36"/>
      <c r="PFJ144" s="36"/>
      <c r="PFK144" s="36"/>
      <c r="PFL144" s="36"/>
      <c r="PFM144" s="37"/>
      <c r="PFN144" s="38"/>
      <c r="PFO144" s="38"/>
      <c r="PFP144" s="204"/>
      <c r="PFQ144" s="37"/>
      <c r="PFR144" s="38"/>
      <c r="PFS144" s="37"/>
      <c r="PFT144" s="37"/>
      <c r="PFU144" s="38"/>
      <c r="PFV144" s="38"/>
      <c r="PFW144" s="38"/>
      <c r="PFX144" s="38"/>
      <c r="PFY144" s="38"/>
      <c r="PFZ144" s="38"/>
      <c r="PGA144" s="38"/>
      <c r="PGB144" s="38"/>
      <c r="PGC144" s="38"/>
      <c r="PGD144" s="38"/>
      <c r="PGE144" s="38"/>
      <c r="PGF144" s="38"/>
      <c r="PGG144" s="37"/>
      <c r="PGH144" s="25"/>
      <c r="PGI144" s="35"/>
      <c r="PGJ144" s="35"/>
      <c r="PGK144" s="35"/>
      <c r="PGL144" s="36"/>
      <c r="PGM144" s="36"/>
      <c r="PGN144" s="36"/>
      <c r="PGO144" s="36"/>
      <c r="PGP144" s="36"/>
      <c r="PGQ144" s="36"/>
      <c r="PGR144" s="37"/>
      <c r="PGS144" s="38"/>
      <c r="PGT144" s="38"/>
      <c r="PGU144" s="204"/>
      <c r="PGV144" s="37"/>
      <c r="PGW144" s="38"/>
      <c r="PGX144" s="37"/>
      <c r="PGY144" s="37"/>
      <c r="PGZ144" s="38"/>
      <c r="PHA144" s="38"/>
      <c r="PHB144" s="38"/>
      <c r="PHC144" s="38"/>
      <c r="PHD144" s="38"/>
      <c r="PHE144" s="38"/>
      <c r="PHF144" s="38"/>
      <c r="PHG144" s="38"/>
      <c r="PHH144" s="38"/>
      <c r="PHI144" s="38"/>
      <c r="PHJ144" s="38"/>
      <c r="PHK144" s="38"/>
      <c r="PHL144" s="37"/>
      <c r="PHM144" s="25"/>
      <c r="PHN144" s="35"/>
      <c r="PHO144" s="35"/>
      <c r="PHP144" s="35"/>
      <c r="PHQ144" s="36"/>
      <c r="PHR144" s="36"/>
      <c r="PHS144" s="36"/>
      <c r="PHT144" s="36"/>
      <c r="PHU144" s="36"/>
      <c r="PHV144" s="36"/>
      <c r="PHW144" s="37"/>
      <c r="PHX144" s="38"/>
      <c r="PHY144" s="38"/>
      <c r="PHZ144" s="204"/>
      <c r="PIA144" s="37"/>
      <c r="PIB144" s="38"/>
      <c r="PIC144" s="37"/>
      <c r="PID144" s="37"/>
      <c r="PIE144" s="38"/>
      <c r="PIF144" s="38"/>
      <c r="PIG144" s="38"/>
      <c r="PIH144" s="38"/>
      <c r="PII144" s="38"/>
      <c r="PIJ144" s="38"/>
      <c r="PIK144" s="38"/>
      <c r="PIL144" s="38"/>
      <c r="PIM144" s="38"/>
      <c r="PIN144" s="38"/>
      <c r="PIO144" s="38"/>
      <c r="PIP144" s="38"/>
      <c r="PIQ144" s="37"/>
      <c r="PIR144" s="25"/>
      <c r="PIS144" s="35"/>
      <c r="PIT144" s="35"/>
      <c r="PIU144" s="35"/>
      <c r="PIV144" s="36"/>
      <c r="PIW144" s="36"/>
      <c r="PIX144" s="36"/>
      <c r="PIY144" s="36"/>
      <c r="PIZ144" s="36"/>
      <c r="PJA144" s="36"/>
      <c r="PJB144" s="37"/>
      <c r="PJC144" s="38"/>
      <c r="PJD144" s="38"/>
      <c r="PJE144" s="204"/>
      <c r="PJF144" s="37"/>
      <c r="PJG144" s="38"/>
      <c r="PJH144" s="37"/>
      <c r="PJI144" s="37"/>
      <c r="PJJ144" s="38"/>
      <c r="PJK144" s="38"/>
      <c r="PJL144" s="38"/>
      <c r="PJM144" s="38"/>
      <c r="PJN144" s="38"/>
      <c r="PJO144" s="38"/>
      <c r="PJP144" s="38"/>
      <c r="PJQ144" s="38"/>
      <c r="PJR144" s="38"/>
      <c r="PJS144" s="38"/>
      <c r="PJT144" s="38"/>
      <c r="PJU144" s="38"/>
      <c r="PJV144" s="37"/>
      <c r="PJW144" s="25"/>
      <c r="PJX144" s="35"/>
      <c r="PJY144" s="35"/>
      <c r="PJZ144" s="35"/>
      <c r="PKA144" s="36"/>
      <c r="PKB144" s="36"/>
      <c r="PKC144" s="36"/>
      <c r="PKD144" s="36"/>
      <c r="PKE144" s="36"/>
      <c r="PKF144" s="36"/>
      <c r="PKG144" s="37"/>
      <c r="PKH144" s="38"/>
      <c r="PKI144" s="38"/>
      <c r="PKJ144" s="204"/>
      <c r="PKK144" s="37"/>
      <c r="PKL144" s="38"/>
      <c r="PKM144" s="37"/>
      <c r="PKN144" s="37"/>
      <c r="PKO144" s="38"/>
      <c r="PKP144" s="38"/>
      <c r="PKQ144" s="38"/>
      <c r="PKR144" s="38"/>
      <c r="PKS144" s="38"/>
      <c r="PKT144" s="38"/>
      <c r="PKU144" s="38"/>
      <c r="PKV144" s="38"/>
      <c r="PKW144" s="38"/>
      <c r="PKX144" s="38"/>
      <c r="PKY144" s="38"/>
      <c r="PKZ144" s="38"/>
      <c r="PLA144" s="37"/>
      <c r="PLB144" s="25"/>
      <c r="PLC144" s="35"/>
      <c r="PLD144" s="35"/>
      <c r="PLE144" s="35"/>
      <c r="PLF144" s="36"/>
      <c r="PLG144" s="36"/>
      <c r="PLH144" s="36"/>
      <c r="PLI144" s="36"/>
      <c r="PLJ144" s="36"/>
      <c r="PLK144" s="36"/>
      <c r="PLL144" s="37"/>
      <c r="PLM144" s="38"/>
      <c r="PLN144" s="38"/>
      <c r="PLO144" s="204"/>
      <c r="PLP144" s="37"/>
      <c r="PLQ144" s="38"/>
      <c r="PLR144" s="37"/>
      <c r="PLS144" s="37"/>
      <c r="PLT144" s="38"/>
      <c r="PLU144" s="38"/>
      <c r="PLV144" s="38"/>
      <c r="PLW144" s="38"/>
      <c r="PLX144" s="38"/>
      <c r="PLY144" s="38"/>
      <c r="PLZ144" s="38"/>
      <c r="PMA144" s="38"/>
      <c r="PMB144" s="38"/>
      <c r="PMC144" s="38"/>
      <c r="PMD144" s="38"/>
      <c r="PME144" s="38"/>
      <c r="PMF144" s="37"/>
      <c r="PMG144" s="25"/>
      <c r="PMH144" s="35"/>
      <c r="PMI144" s="35"/>
      <c r="PMJ144" s="35"/>
      <c r="PMK144" s="36"/>
      <c r="PML144" s="36"/>
      <c r="PMM144" s="36"/>
      <c r="PMN144" s="36"/>
      <c r="PMO144" s="36"/>
      <c r="PMP144" s="36"/>
      <c r="PMQ144" s="37"/>
      <c r="PMR144" s="38"/>
      <c r="PMS144" s="38"/>
      <c r="PMT144" s="204"/>
      <c r="PMU144" s="37"/>
      <c r="PMV144" s="38"/>
      <c r="PMW144" s="37"/>
      <c r="PMX144" s="37"/>
      <c r="PMY144" s="38"/>
      <c r="PMZ144" s="38"/>
      <c r="PNA144" s="38"/>
      <c r="PNB144" s="38"/>
      <c r="PNC144" s="38"/>
      <c r="PND144" s="38"/>
      <c r="PNE144" s="38"/>
      <c r="PNF144" s="38"/>
      <c r="PNG144" s="38"/>
      <c r="PNH144" s="38"/>
      <c r="PNI144" s="38"/>
      <c r="PNJ144" s="38"/>
      <c r="PNK144" s="37"/>
      <c r="PNL144" s="25"/>
      <c r="PNM144" s="35"/>
      <c r="PNN144" s="35"/>
      <c r="PNO144" s="35"/>
      <c r="PNP144" s="36"/>
      <c r="PNQ144" s="36"/>
      <c r="PNR144" s="36"/>
      <c r="PNS144" s="36"/>
      <c r="PNT144" s="36"/>
      <c r="PNU144" s="36"/>
      <c r="PNV144" s="37"/>
      <c r="PNW144" s="38"/>
      <c r="PNX144" s="38"/>
      <c r="PNY144" s="204"/>
      <c r="PNZ144" s="37"/>
      <c r="POA144" s="38"/>
      <c r="POB144" s="37"/>
      <c r="POC144" s="37"/>
      <c r="POD144" s="38"/>
      <c r="POE144" s="38"/>
      <c r="POF144" s="38"/>
      <c r="POG144" s="38"/>
      <c r="POH144" s="38"/>
      <c r="POI144" s="38"/>
      <c r="POJ144" s="38"/>
      <c r="POK144" s="38"/>
      <c r="POL144" s="38"/>
      <c r="POM144" s="38"/>
      <c r="PON144" s="38"/>
      <c r="POO144" s="38"/>
      <c r="POP144" s="37"/>
      <c r="POQ144" s="25"/>
      <c r="POR144" s="35"/>
      <c r="POS144" s="35"/>
      <c r="POT144" s="35"/>
      <c r="POU144" s="36"/>
      <c r="POV144" s="36"/>
      <c r="POW144" s="36"/>
      <c r="POX144" s="36"/>
      <c r="POY144" s="36"/>
      <c r="POZ144" s="36"/>
      <c r="PPA144" s="37"/>
      <c r="PPB144" s="38"/>
      <c r="PPC144" s="38"/>
      <c r="PPD144" s="204"/>
      <c r="PPE144" s="37"/>
      <c r="PPF144" s="38"/>
      <c r="PPG144" s="37"/>
      <c r="PPH144" s="37"/>
      <c r="PPI144" s="38"/>
      <c r="PPJ144" s="38"/>
      <c r="PPK144" s="38"/>
      <c r="PPL144" s="38"/>
      <c r="PPM144" s="38"/>
      <c r="PPN144" s="38"/>
      <c r="PPO144" s="38"/>
      <c r="PPP144" s="38"/>
      <c r="PPQ144" s="38"/>
      <c r="PPR144" s="38"/>
      <c r="PPS144" s="38"/>
      <c r="PPT144" s="38"/>
      <c r="PPU144" s="37"/>
      <c r="PPV144" s="25"/>
      <c r="PPW144" s="35"/>
      <c r="PPX144" s="35"/>
      <c r="PPY144" s="35"/>
      <c r="PPZ144" s="36"/>
      <c r="PQA144" s="36"/>
      <c r="PQB144" s="36"/>
      <c r="PQC144" s="36"/>
      <c r="PQD144" s="36"/>
      <c r="PQE144" s="36"/>
      <c r="PQF144" s="37"/>
      <c r="PQG144" s="38"/>
      <c r="PQH144" s="38"/>
      <c r="PQI144" s="204"/>
      <c r="PQJ144" s="37"/>
      <c r="PQK144" s="38"/>
      <c r="PQL144" s="37"/>
      <c r="PQM144" s="37"/>
      <c r="PQN144" s="38"/>
      <c r="PQO144" s="38"/>
      <c r="PQP144" s="38"/>
      <c r="PQQ144" s="38"/>
      <c r="PQR144" s="38"/>
      <c r="PQS144" s="38"/>
      <c r="PQT144" s="38"/>
      <c r="PQU144" s="38"/>
      <c r="PQV144" s="38"/>
      <c r="PQW144" s="38"/>
      <c r="PQX144" s="38"/>
      <c r="PQY144" s="38"/>
      <c r="PQZ144" s="37"/>
      <c r="PRA144" s="25"/>
      <c r="PRB144" s="35"/>
      <c r="PRC144" s="35"/>
      <c r="PRD144" s="35"/>
      <c r="PRE144" s="36"/>
      <c r="PRF144" s="36"/>
      <c r="PRG144" s="36"/>
      <c r="PRH144" s="36"/>
      <c r="PRI144" s="36"/>
      <c r="PRJ144" s="36"/>
      <c r="PRK144" s="37"/>
      <c r="PRL144" s="38"/>
      <c r="PRM144" s="38"/>
      <c r="PRN144" s="204"/>
      <c r="PRO144" s="37"/>
      <c r="PRP144" s="38"/>
      <c r="PRQ144" s="37"/>
      <c r="PRR144" s="37"/>
      <c r="PRS144" s="38"/>
      <c r="PRT144" s="38"/>
      <c r="PRU144" s="38"/>
      <c r="PRV144" s="38"/>
      <c r="PRW144" s="38"/>
      <c r="PRX144" s="38"/>
      <c r="PRY144" s="38"/>
      <c r="PRZ144" s="38"/>
      <c r="PSA144" s="38"/>
      <c r="PSB144" s="38"/>
      <c r="PSC144" s="38"/>
      <c r="PSD144" s="38"/>
      <c r="PSE144" s="37"/>
      <c r="PSF144" s="25"/>
      <c r="PSG144" s="35"/>
      <c r="PSH144" s="35"/>
      <c r="PSI144" s="35"/>
      <c r="PSJ144" s="36"/>
      <c r="PSK144" s="36"/>
      <c r="PSL144" s="36"/>
      <c r="PSM144" s="36"/>
      <c r="PSN144" s="36"/>
      <c r="PSO144" s="36"/>
      <c r="PSP144" s="37"/>
      <c r="PSQ144" s="38"/>
      <c r="PSR144" s="38"/>
      <c r="PSS144" s="204"/>
      <c r="PST144" s="37"/>
      <c r="PSU144" s="38"/>
      <c r="PSV144" s="37"/>
      <c r="PSW144" s="37"/>
      <c r="PSX144" s="38"/>
      <c r="PSY144" s="38"/>
      <c r="PSZ144" s="38"/>
      <c r="PTA144" s="38"/>
      <c r="PTB144" s="38"/>
      <c r="PTC144" s="38"/>
      <c r="PTD144" s="38"/>
      <c r="PTE144" s="38"/>
      <c r="PTF144" s="38"/>
      <c r="PTG144" s="38"/>
      <c r="PTH144" s="38"/>
      <c r="PTI144" s="38"/>
      <c r="PTJ144" s="37"/>
      <c r="PTK144" s="25"/>
      <c r="PTL144" s="35"/>
      <c r="PTM144" s="35"/>
      <c r="PTN144" s="35"/>
      <c r="PTO144" s="36"/>
      <c r="PTP144" s="36"/>
      <c r="PTQ144" s="36"/>
      <c r="PTR144" s="36"/>
      <c r="PTS144" s="36"/>
      <c r="PTT144" s="36"/>
      <c r="PTU144" s="37"/>
      <c r="PTV144" s="38"/>
      <c r="PTW144" s="38"/>
      <c r="PTX144" s="204"/>
      <c r="PTY144" s="37"/>
      <c r="PTZ144" s="38"/>
      <c r="PUA144" s="37"/>
      <c r="PUB144" s="37"/>
      <c r="PUC144" s="38"/>
      <c r="PUD144" s="38"/>
      <c r="PUE144" s="38"/>
      <c r="PUF144" s="38"/>
      <c r="PUG144" s="38"/>
      <c r="PUH144" s="38"/>
      <c r="PUI144" s="38"/>
      <c r="PUJ144" s="38"/>
      <c r="PUK144" s="38"/>
      <c r="PUL144" s="38"/>
      <c r="PUM144" s="38"/>
      <c r="PUN144" s="38"/>
      <c r="PUO144" s="37"/>
      <c r="PUP144" s="25"/>
      <c r="PUQ144" s="35"/>
      <c r="PUR144" s="35"/>
      <c r="PUS144" s="35"/>
      <c r="PUT144" s="36"/>
      <c r="PUU144" s="36"/>
      <c r="PUV144" s="36"/>
      <c r="PUW144" s="36"/>
      <c r="PUX144" s="36"/>
      <c r="PUY144" s="36"/>
      <c r="PUZ144" s="37"/>
      <c r="PVA144" s="38"/>
      <c r="PVB144" s="38"/>
      <c r="PVC144" s="204"/>
      <c r="PVD144" s="37"/>
      <c r="PVE144" s="38"/>
      <c r="PVF144" s="37"/>
      <c r="PVG144" s="37"/>
      <c r="PVH144" s="38"/>
      <c r="PVI144" s="38"/>
      <c r="PVJ144" s="38"/>
      <c r="PVK144" s="38"/>
      <c r="PVL144" s="38"/>
      <c r="PVM144" s="38"/>
      <c r="PVN144" s="38"/>
      <c r="PVO144" s="38"/>
      <c r="PVP144" s="38"/>
      <c r="PVQ144" s="38"/>
      <c r="PVR144" s="38"/>
      <c r="PVS144" s="38"/>
      <c r="PVT144" s="37"/>
      <c r="PVU144" s="25"/>
      <c r="PVV144" s="35"/>
      <c r="PVW144" s="35"/>
      <c r="PVX144" s="35"/>
      <c r="PVY144" s="36"/>
      <c r="PVZ144" s="36"/>
      <c r="PWA144" s="36"/>
      <c r="PWB144" s="36"/>
      <c r="PWC144" s="36"/>
      <c r="PWD144" s="36"/>
      <c r="PWE144" s="37"/>
      <c r="PWF144" s="38"/>
      <c r="PWG144" s="38"/>
      <c r="PWH144" s="204"/>
      <c r="PWI144" s="37"/>
      <c r="PWJ144" s="38"/>
      <c r="PWK144" s="37"/>
      <c r="PWL144" s="37"/>
      <c r="PWM144" s="38"/>
      <c r="PWN144" s="38"/>
      <c r="PWO144" s="38"/>
      <c r="PWP144" s="38"/>
      <c r="PWQ144" s="38"/>
      <c r="PWR144" s="38"/>
      <c r="PWS144" s="38"/>
      <c r="PWT144" s="38"/>
      <c r="PWU144" s="38"/>
      <c r="PWV144" s="38"/>
      <c r="PWW144" s="38"/>
      <c r="PWX144" s="38"/>
      <c r="PWY144" s="37"/>
      <c r="PWZ144" s="25"/>
      <c r="PXA144" s="35"/>
      <c r="PXB144" s="35"/>
      <c r="PXC144" s="35"/>
      <c r="PXD144" s="36"/>
      <c r="PXE144" s="36"/>
      <c r="PXF144" s="36"/>
      <c r="PXG144" s="36"/>
      <c r="PXH144" s="36"/>
      <c r="PXI144" s="36"/>
      <c r="PXJ144" s="37"/>
      <c r="PXK144" s="38"/>
      <c r="PXL144" s="38"/>
      <c r="PXM144" s="204"/>
      <c r="PXN144" s="37"/>
      <c r="PXO144" s="38"/>
      <c r="PXP144" s="37"/>
      <c r="PXQ144" s="37"/>
      <c r="PXR144" s="38"/>
      <c r="PXS144" s="38"/>
      <c r="PXT144" s="38"/>
      <c r="PXU144" s="38"/>
      <c r="PXV144" s="38"/>
      <c r="PXW144" s="38"/>
      <c r="PXX144" s="38"/>
      <c r="PXY144" s="38"/>
      <c r="PXZ144" s="38"/>
      <c r="PYA144" s="38"/>
      <c r="PYB144" s="38"/>
      <c r="PYC144" s="38"/>
      <c r="PYD144" s="37"/>
      <c r="PYE144" s="25"/>
      <c r="PYF144" s="35"/>
      <c r="PYG144" s="35"/>
      <c r="PYH144" s="35"/>
      <c r="PYI144" s="36"/>
      <c r="PYJ144" s="36"/>
      <c r="PYK144" s="36"/>
      <c r="PYL144" s="36"/>
      <c r="PYM144" s="36"/>
      <c r="PYN144" s="36"/>
      <c r="PYO144" s="37"/>
      <c r="PYP144" s="38"/>
      <c r="PYQ144" s="38"/>
      <c r="PYR144" s="204"/>
      <c r="PYS144" s="37"/>
      <c r="PYT144" s="38"/>
      <c r="PYU144" s="37"/>
      <c r="PYV144" s="37"/>
      <c r="PYW144" s="38"/>
      <c r="PYX144" s="38"/>
      <c r="PYY144" s="38"/>
      <c r="PYZ144" s="38"/>
      <c r="PZA144" s="38"/>
      <c r="PZB144" s="38"/>
      <c r="PZC144" s="38"/>
      <c r="PZD144" s="38"/>
      <c r="PZE144" s="38"/>
      <c r="PZF144" s="38"/>
      <c r="PZG144" s="38"/>
      <c r="PZH144" s="38"/>
      <c r="PZI144" s="37"/>
      <c r="PZJ144" s="25"/>
      <c r="PZK144" s="35"/>
      <c r="PZL144" s="35"/>
      <c r="PZM144" s="35"/>
      <c r="PZN144" s="36"/>
      <c r="PZO144" s="36"/>
      <c r="PZP144" s="36"/>
      <c r="PZQ144" s="36"/>
      <c r="PZR144" s="36"/>
      <c r="PZS144" s="36"/>
      <c r="PZT144" s="37"/>
      <c r="PZU144" s="38"/>
      <c r="PZV144" s="38"/>
      <c r="PZW144" s="204"/>
      <c r="PZX144" s="37"/>
      <c r="PZY144" s="38"/>
      <c r="PZZ144" s="37"/>
      <c r="QAA144" s="37"/>
      <c r="QAB144" s="38"/>
      <c r="QAC144" s="38"/>
      <c r="QAD144" s="38"/>
      <c r="QAE144" s="38"/>
      <c r="QAF144" s="38"/>
      <c r="QAG144" s="38"/>
      <c r="QAH144" s="38"/>
      <c r="QAI144" s="38"/>
      <c r="QAJ144" s="38"/>
      <c r="QAK144" s="38"/>
      <c r="QAL144" s="38"/>
      <c r="QAM144" s="38"/>
      <c r="QAN144" s="37"/>
      <c r="QAO144" s="25"/>
      <c r="QAP144" s="35"/>
      <c r="QAQ144" s="35"/>
      <c r="QAR144" s="35"/>
      <c r="QAS144" s="36"/>
      <c r="QAT144" s="36"/>
      <c r="QAU144" s="36"/>
      <c r="QAV144" s="36"/>
      <c r="QAW144" s="36"/>
      <c r="QAX144" s="36"/>
      <c r="QAY144" s="37"/>
      <c r="QAZ144" s="38"/>
      <c r="QBA144" s="38"/>
      <c r="QBB144" s="204"/>
      <c r="QBC144" s="37"/>
      <c r="QBD144" s="38"/>
      <c r="QBE144" s="37"/>
      <c r="QBF144" s="37"/>
      <c r="QBG144" s="38"/>
      <c r="QBH144" s="38"/>
      <c r="QBI144" s="38"/>
      <c r="QBJ144" s="38"/>
      <c r="QBK144" s="38"/>
      <c r="QBL144" s="38"/>
      <c r="QBM144" s="38"/>
      <c r="QBN144" s="38"/>
      <c r="QBO144" s="38"/>
      <c r="QBP144" s="38"/>
      <c r="QBQ144" s="38"/>
      <c r="QBR144" s="38"/>
      <c r="QBS144" s="37"/>
      <c r="QBT144" s="25"/>
      <c r="QBU144" s="35"/>
      <c r="QBV144" s="35"/>
      <c r="QBW144" s="35"/>
      <c r="QBX144" s="36"/>
      <c r="QBY144" s="36"/>
      <c r="QBZ144" s="36"/>
      <c r="QCA144" s="36"/>
      <c r="QCB144" s="36"/>
      <c r="QCC144" s="36"/>
      <c r="QCD144" s="37"/>
      <c r="QCE144" s="38"/>
      <c r="QCF144" s="38"/>
      <c r="QCG144" s="204"/>
      <c r="QCH144" s="37"/>
      <c r="QCI144" s="38"/>
      <c r="QCJ144" s="37"/>
      <c r="QCK144" s="37"/>
      <c r="QCL144" s="38"/>
      <c r="QCM144" s="38"/>
      <c r="QCN144" s="38"/>
      <c r="QCO144" s="38"/>
      <c r="QCP144" s="38"/>
      <c r="QCQ144" s="38"/>
      <c r="QCR144" s="38"/>
      <c r="QCS144" s="38"/>
      <c r="QCT144" s="38"/>
      <c r="QCU144" s="38"/>
      <c r="QCV144" s="38"/>
      <c r="QCW144" s="38"/>
      <c r="QCX144" s="37"/>
      <c r="QCY144" s="25"/>
      <c r="QCZ144" s="35"/>
      <c r="QDA144" s="35"/>
      <c r="QDB144" s="35"/>
      <c r="QDC144" s="36"/>
      <c r="QDD144" s="36"/>
      <c r="QDE144" s="36"/>
      <c r="QDF144" s="36"/>
      <c r="QDG144" s="36"/>
      <c r="QDH144" s="36"/>
      <c r="QDI144" s="37"/>
      <c r="QDJ144" s="38"/>
      <c r="QDK144" s="38"/>
      <c r="QDL144" s="204"/>
      <c r="QDM144" s="37"/>
      <c r="QDN144" s="38"/>
      <c r="QDO144" s="37"/>
      <c r="QDP144" s="37"/>
      <c r="QDQ144" s="38"/>
      <c r="QDR144" s="38"/>
      <c r="QDS144" s="38"/>
      <c r="QDT144" s="38"/>
      <c r="QDU144" s="38"/>
      <c r="QDV144" s="38"/>
      <c r="QDW144" s="38"/>
      <c r="QDX144" s="38"/>
      <c r="QDY144" s="38"/>
      <c r="QDZ144" s="38"/>
      <c r="QEA144" s="38"/>
      <c r="QEB144" s="38"/>
      <c r="QEC144" s="37"/>
      <c r="QED144" s="25"/>
      <c r="QEE144" s="35"/>
      <c r="QEF144" s="35"/>
      <c r="QEG144" s="35"/>
      <c r="QEH144" s="36"/>
      <c r="QEI144" s="36"/>
      <c r="QEJ144" s="36"/>
      <c r="QEK144" s="36"/>
      <c r="QEL144" s="36"/>
      <c r="QEM144" s="36"/>
      <c r="QEN144" s="37"/>
      <c r="QEO144" s="38"/>
      <c r="QEP144" s="38"/>
      <c r="QEQ144" s="204"/>
      <c r="QER144" s="37"/>
      <c r="QES144" s="38"/>
      <c r="QET144" s="37"/>
      <c r="QEU144" s="37"/>
      <c r="QEV144" s="38"/>
      <c r="QEW144" s="38"/>
      <c r="QEX144" s="38"/>
      <c r="QEY144" s="38"/>
      <c r="QEZ144" s="38"/>
      <c r="QFA144" s="38"/>
      <c r="QFB144" s="38"/>
      <c r="QFC144" s="38"/>
      <c r="QFD144" s="38"/>
      <c r="QFE144" s="38"/>
      <c r="QFF144" s="38"/>
      <c r="QFG144" s="38"/>
      <c r="QFH144" s="37"/>
      <c r="QFI144" s="25"/>
      <c r="QFJ144" s="35"/>
      <c r="QFK144" s="35"/>
      <c r="QFL144" s="35"/>
      <c r="QFM144" s="36"/>
      <c r="QFN144" s="36"/>
      <c r="QFO144" s="36"/>
      <c r="QFP144" s="36"/>
      <c r="QFQ144" s="36"/>
      <c r="QFR144" s="36"/>
      <c r="QFS144" s="37"/>
      <c r="QFT144" s="38"/>
      <c r="QFU144" s="38"/>
      <c r="QFV144" s="204"/>
      <c r="QFW144" s="37"/>
      <c r="QFX144" s="38"/>
      <c r="QFY144" s="37"/>
      <c r="QFZ144" s="37"/>
      <c r="QGA144" s="38"/>
      <c r="QGB144" s="38"/>
      <c r="QGC144" s="38"/>
      <c r="QGD144" s="38"/>
      <c r="QGE144" s="38"/>
      <c r="QGF144" s="38"/>
      <c r="QGG144" s="38"/>
      <c r="QGH144" s="38"/>
      <c r="QGI144" s="38"/>
      <c r="QGJ144" s="38"/>
      <c r="QGK144" s="38"/>
      <c r="QGL144" s="38"/>
      <c r="QGM144" s="37"/>
      <c r="QGN144" s="25"/>
      <c r="QGO144" s="35"/>
      <c r="QGP144" s="35"/>
      <c r="QGQ144" s="35"/>
      <c r="QGR144" s="36"/>
      <c r="QGS144" s="36"/>
      <c r="QGT144" s="36"/>
      <c r="QGU144" s="36"/>
      <c r="QGV144" s="36"/>
      <c r="QGW144" s="36"/>
      <c r="QGX144" s="37"/>
      <c r="QGY144" s="38"/>
      <c r="QGZ144" s="38"/>
      <c r="QHA144" s="204"/>
      <c r="QHB144" s="37"/>
      <c r="QHC144" s="38"/>
      <c r="QHD144" s="37"/>
      <c r="QHE144" s="37"/>
      <c r="QHF144" s="38"/>
      <c r="QHG144" s="38"/>
      <c r="QHH144" s="38"/>
      <c r="QHI144" s="38"/>
      <c r="QHJ144" s="38"/>
      <c r="QHK144" s="38"/>
      <c r="QHL144" s="38"/>
      <c r="QHM144" s="38"/>
      <c r="QHN144" s="38"/>
      <c r="QHO144" s="38"/>
      <c r="QHP144" s="38"/>
      <c r="QHQ144" s="38"/>
      <c r="QHR144" s="37"/>
      <c r="QHS144" s="25"/>
      <c r="QHT144" s="35"/>
      <c r="QHU144" s="35"/>
      <c r="QHV144" s="35"/>
      <c r="QHW144" s="36"/>
      <c r="QHX144" s="36"/>
      <c r="QHY144" s="36"/>
      <c r="QHZ144" s="36"/>
      <c r="QIA144" s="36"/>
      <c r="QIB144" s="36"/>
      <c r="QIC144" s="37"/>
      <c r="QID144" s="38"/>
      <c r="QIE144" s="38"/>
      <c r="QIF144" s="204"/>
      <c r="QIG144" s="37"/>
      <c r="QIH144" s="38"/>
      <c r="QII144" s="37"/>
      <c r="QIJ144" s="37"/>
      <c r="QIK144" s="38"/>
      <c r="QIL144" s="38"/>
      <c r="QIM144" s="38"/>
      <c r="QIN144" s="38"/>
      <c r="QIO144" s="38"/>
      <c r="QIP144" s="38"/>
      <c r="QIQ144" s="38"/>
      <c r="QIR144" s="38"/>
      <c r="QIS144" s="38"/>
      <c r="QIT144" s="38"/>
      <c r="QIU144" s="38"/>
      <c r="QIV144" s="38"/>
      <c r="QIW144" s="37"/>
      <c r="QIX144" s="25"/>
      <c r="QIY144" s="35"/>
      <c r="QIZ144" s="35"/>
      <c r="QJA144" s="35"/>
      <c r="QJB144" s="36"/>
      <c r="QJC144" s="36"/>
      <c r="QJD144" s="36"/>
      <c r="QJE144" s="36"/>
      <c r="QJF144" s="36"/>
      <c r="QJG144" s="36"/>
      <c r="QJH144" s="37"/>
      <c r="QJI144" s="38"/>
      <c r="QJJ144" s="38"/>
      <c r="QJK144" s="204"/>
      <c r="QJL144" s="37"/>
      <c r="QJM144" s="38"/>
      <c r="QJN144" s="37"/>
      <c r="QJO144" s="37"/>
      <c r="QJP144" s="38"/>
      <c r="QJQ144" s="38"/>
      <c r="QJR144" s="38"/>
      <c r="QJS144" s="38"/>
      <c r="QJT144" s="38"/>
      <c r="QJU144" s="38"/>
      <c r="QJV144" s="38"/>
      <c r="QJW144" s="38"/>
      <c r="QJX144" s="38"/>
      <c r="QJY144" s="38"/>
      <c r="QJZ144" s="38"/>
      <c r="QKA144" s="38"/>
      <c r="QKB144" s="37"/>
      <c r="QKC144" s="25"/>
      <c r="QKD144" s="35"/>
      <c r="QKE144" s="35"/>
      <c r="QKF144" s="35"/>
      <c r="QKG144" s="36"/>
      <c r="QKH144" s="36"/>
      <c r="QKI144" s="36"/>
      <c r="QKJ144" s="36"/>
      <c r="QKK144" s="36"/>
      <c r="QKL144" s="36"/>
      <c r="QKM144" s="37"/>
      <c r="QKN144" s="38"/>
      <c r="QKO144" s="38"/>
      <c r="QKP144" s="204"/>
      <c r="QKQ144" s="37"/>
      <c r="QKR144" s="38"/>
      <c r="QKS144" s="37"/>
      <c r="QKT144" s="37"/>
      <c r="QKU144" s="38"/>
      <c r="QKV144" s="38"/>
      <c r="QKW144" s="38"/>
      <c r="QKX144" s="38"/>
      <c r="QKY144" s="38"/>
      <c r="QKZ144" s="38"/>
      <c r="QLA144" s="38"/>
      <c r="QLB144" s="38"/>
      <c r="QLC144" s="38"/>
      <c r="QLD144" s="38"/>
      <c r="QLE144" s="38"/>
      <c r="QLF144" s="38"/>
      <c r="QLG144" s="37"/>
      <c r="QLH144" s="25"/>
      <c r="QLI144" s="35"/>
      <c r="QLJ144" s="35"/>
      <c r="QLK144" s="35"/>
      <c r="QLL144" s="36"/>
      <c r="QLM144" s="36"/>
      <c r="QLN144" s="36"/>
      <c r="QLO144" s="36"/>
      <c r="QLP144" s="36"/>
      <c r="QLQ144" s="36"/>
      <c r="QLR144" s="37"/>
      <c r="QLS144" s="38"/>
      <c r="QLT144" s="38"/>
      <c r="QLU144" s="204"/>
      <c r="QLV144" s="37"/>
      <c r="QLW144" s="38"/>
      <c r="QLX144" s="37"/>
      <c r="QLY144" s="37"/>
      <c r="QLZ144" s="38"/>
      <c r="QMA144" s="38"/>
      <c r="QMB144" s="38"/>
      <c r="QMC144" s="38"/>
      <c r="QMD144" s="38"/>
      <c r="QME144" s="38"/>
      <c r="QMF144" s="38"/>
      <c r="QMG144" s="38"/>
      <c r="QMH144" s="38"/>
      <c r="QMI144" s="38"/>
      <c r="QMJ144" s="38"/>
      <c r="QMK144" s="38"/>
      <c r="QML144" s="37"/>
      <c r="QMM144" s="25"/>
      <c r="QMN144" s="35"/>
      <c r="QMO144" s="35"/>
      <c r="QMP144" s="35"/>
      <c r="QMQ144" s="36"/>
      <c r="QMR144" s="36"/>
      <c r="QMS144" s="36"/>
      <c r="QMT144" s="36"/>
      <c r="QMU144" s="36"/>
      <c r="QMV144" s="36"/>
      <c r="QMW144" s="37"/>
      <c r="QMX144" s="38"/>
      <c r="QMY144" s="38"/>
      <c r="QMZ144" s="204"/>
      <c r="QNA144" s="37"/>
      <c r="QNB144" s="38"/>
      <c r="QNC144" s="37"/>
      <c r="QND144" s="37"/>
      <c r="QNE144" s="38"/>
      <c r="QNF144" s="38"/>
      <c r="QNG144" s="38"/>
      <c r="QNH144" s="38"/>
      <c r="QNI144" s="38"/>
      <c r="QNJ144" s="38"/>
      <c r="QNK144" s="38"/>
      <c r="QNL144" s="38"/>
      <c r="QNM144" s="38"/>
      <c r="QNN144" s="38"/>
      <c r="QNO144" s="38"/>
      <c r="QNP144" s="38"/>
      <c r="QNQ144" s="37"/>
      <c r="QNR144" s="25"/>
      <c r="QNS144" s="35"/>
      <c r="QNT144" s="35"/>
      <c r="QNU144" s="35"/>
      <c r="QNV144" s="36"/>
      <c r="QNW144" s="36"/>
      <c r="QNX144" s="36"/>
      <c r="QNY144" s="36"/>
      <c r="QNZ144" s="36"/>
      <c r="QOA144" s="36"/>
      <c r="QOB144" s="37"/>
      <c r="QOC144" s="38"/>
      <c r="QOD144" s="38"/>
      <c r="QOE144" s="204"/>
      <c r="QOF144" s="37"/>
      <c r="QOG144" s="38"/>
      <c r="QOH144" s="37"/>
      <c r="QOI144" s="37"/>
      <c r="QOJ144" s="38"/>
      <c r="QOK144" s="38"/>
      <c r="QOL144" s="38"/>
      <c r="QOM144" s="38"/>
      <c r="QON144" s="38"/>
      <c r="QOO144" s="38"/>
      <c r="QOP144" s="38"/>
      <c r="QOQ144" s="38"/>
      <c r="QOR144" s="38"/>
      <c r="QOS144" s="38"/>
      <c r="QOT144" s="38"/>
      <c r="QOU144" s="38"/>
      <c r="QOV144" s="37"/>
      <c r="QOW144" s="25"/>
      <c r="QOX144" s="35"/>
      <c r="QOY144" s="35"/>
      <c r="QOZ144" s="35"/>
      <c r="QPA144" s="36"/>
      <c r="QPB144" s="36"/>
      <c r="QPC144" s="36"/>
      <c r="QPD144" s="36"/>
      <c r="QPE144" s="36"/>
      <c r="QPF144" s="36"/>
      <c r="QPG144" s="37"/>
      <c r="QPH144" s="38"/>
      <c r="QPI144" s="38"/>
      <c r="QPJ144" s="204"/>
      <c r="QPK144" s="37"/>
      <c r="QPL144" s="38"/>
      <c r="QPM144" s="37"/>
      <c r="QPN144" s="37"/>
      <c r="QPO144" s="38"/>
      <c r="QPP144" s="38"/>
      <c r="QPQ144" s="38"/>
      <c r="QPR144" s="38"/>
      <c r="QPS144" s="38"/>
      <c r="QPT144" s="38"/>
      <c r="QPU144" s="38"/>
      <c r="QPV144" s="38"/>
      <c r="QPW144" s="38"/>
      <c r="QPX144" s="38"/>
      <c r="QPY144" s="38"/>
      <c r="QPZ144" s="38"/>
      <c r="QQA144" s="37"/>
      <c r="QQB144" s="25"/>
      <c r="QQC144" s="35"/>
      <c r="QQD144" s="35"/>
      <c r="QQE144" s="35"/>
      <c r="QQF144" s="36"/>
      <c r="QQG144" s="36"/>
      <c r="QQH144" s="36"/>
      <c r="QQI144" s="36"/>
      <c r="QQJ144" s="36"/>
      <c r="QQK144" s="36"/>
      <c r="QQL144" s="37"/>
      <c r="QQM144" s="38"/>
      <c r="QQN144" s="38"/>
      <c r="QQO144" s="204"/>
      <c r="QQP144" s="37"/>
      <c r="QQQ144" s="38"/>
      <c r="QQR144" s="37"/>
      <c r="QQS144" s="37"/>
      <c r="QQT144" s="38"/>
      <c r="QQU144" s="38"/>
      <c r="QQV144" s="38"/>
      <c r="QQW144" s="38"/>
      <c r="QQX144" s="38"/>
      <c r="QQY144" s="38"/>
      <c r="QQZ144" s="38"/>
      <c r="QRA144" s="38"/>
      <c r="QRB144" s="38"/>
      <c r="QRC144" s="38"/>
      <c r="QRD144" s="38"/>
      <c r="QRE144" s="38"/>
      <c r="QRF144" s="37"/>
      <c r="QRG144" s="25"/>
      <c r="QRH144" s="35"/>
      <c r="QRI144" s="35"/>
      <c r="QRJ144" s="35"/>
      <c r="QRK144" s="36"/>
      <c r="QRL144" s="36"/>
      <c r="QRM144" s="36"/>
      <c r="QRN144" s="36"/>
      <c r="QRO144" s="36"/>
      <c r="QRP144" s="36"/>
      <c r="QRQ144" s="37"/>
      <c r="QRR144" s="38"/>
      <c r="QRS144" s="38"/>
      <c r="QRT144" s="204"/>
      <c r="QRU144" s="37"/>
      <c r="QRV144" s="38"/>
      <c r="QRW144" s="37"/>
      <c r="QRX144" s="37"/>
      <c r="QRY144" s="38"/>
      <c r="QRZ144" s="38"/>
      <c r="QSA144" s="38"/>
      <c r="QSB144" s="38"/>
      <c r="QSC144" s="38"/>
      <c r="QSD144" s="38"/>
      <c r="QSE144" s="38"/>
      <c r="QSF144" s="38"/>
      <c r="QSG144" s="38"/>
      <c r="QSH144" s="38"/>
      <c r="QSI144" s="38"/>
      <c r="QSJ144" s="38"/>
      <c r="QSK144" s="37"/>
      <c r="QSL144" s="25"/>
      <c r="QSM144" s="35"/>
      <c r="QSN144" s="35"/>
      <c r="QSO144" s="35"/>
      <c r="QSP144" s="36"/>
      <c r="QSQ144" s="36"/>
      <c r="QSR144" s="36"/>
      <c r="QSS144" s="36"/>
      <c r="QST144" s="36"/>
      <c r="QSU144" s="36"/>
      <c r="QSV144" s="37"/>
      <c r="QSW144" s="38"/>
      <c r="QSX144" s="38"/>
      <c r="QSY144" s="204"/>
      <c r="QSZ144" s="37"/>
      <c r="QTA144" s="38"/>
      <c r="QTB144" s="37"/>
      <c r="QTC144" s="37"/>
      <c r="QTD144" s="38"/>
      <c r="QTE144" s="38"/>
      <c r="QTF144" s="38"/>
      <c r="QTG144" s="38"/>
      <c r="QTH144" s="38"/>
      <c r="QTI144" s="38"/>
      <c r="QTJ144" s="38"/>
      <c r="QTK144" s="38"/>
      <c r="QTL144" s="38"/>
      <c r="QTM144" s="38"/>
      <c r="QTN144" s="38"/>
      <c r="QTO144" s="38"/>
      <c r="QTP144" s="37"/>
      <c r="QTQ144" s="25"/>
      <c r="QTR144" s="35"/>
      <c r="QTS144" s="35"/>
      <c r="QTT144" s="35"/>
      <c r="QTU144" s="36"/>
      <c r="QTV144" s="36"/>
      <c r="QTW144" s="36"/>
      <c r="QTX144" s="36"/>
      <c r="QTY144" s="36"/>
      <c r="QTZ144" s="36"/>
      <c r="QUA144" s="37"/>
      <c r="QUB144" s="38"/>
      <c r="QUC144" s="38"/>
      <c r="QUD144" s="204"/>
      <c r="QUE144" s="37"/>
      <c r="QUF144" s="38"/>
      <c r="QUG144" s="37"/>
      <c r="QUH144" s="37"/>
      <c r="QUI144" s="38"/>
      <c r="QUJ144" s="38"/>
      <c r="QUK144" s="38"/>
      <c r="QUL144" s="38"/>
      <c r="QUM144" s="38"/>
      <c r="QUN144" s="38"/>
      <c r="QUO144" s="38"/>
      <c r="QUP144" s="38"/>
      <c r="QUQ144" s="38"/>
      <c r="QUR144" s="38"/>
      <c r="QUS144" s="38"/>
      <c r="QUT144" s="38"/>
      <c r="QUU144" s="37"/>
      <c r="QUV144" s="25"/>
      <c r="QUW144" s="35"/>
      <c r="QUX144" s="35"/>
      <c r="QUY144" s="35"/>
      <c r="QUZ144" s="36"/>
      <c r="QVA144" s="36"/>
      <c r="QVB144" s="36"/>
      <c r="QVC144" s="36"/>
      <c r="QVD144" s="36"/>
      <c r="QVE144" s="36"/>
      <c r="QVF144" s="37"/>
      <c r="QVG144" s="38"/>
      <c r="QVH144" s="38"/>
      <c r="QVI144" s="204"/>
      <c r="QVJ144" s="37"/>
      <c r="QVK144" s="38"/>
      <c r="QVL144" s="37"/>
      <c r="QVM144" s="37"/>
      <c r="QVN144" s="38"/>
      <c r="QVO144" s="38"/>
      <c r="QVP144" s="38"/>
      <c r="QVQ144" s="38"/>
      <c r="QVR144" s="38"/>
      <c r="QVS144" s="38"/>
      <c r="QVT144" s="38"/>
      <c r="QVU144" s="38"/>
      <c r="QVV144" s="38"/>
      <c r="QVW144" s="38"/>
      <c r="QVX144" s="38"/>
      <c r="QVY144" s="38"/>
      <c r="QVZ144" s="37"/>
      <c r="QWA144" s="25"/>
      <c r="QWB144" s="35"/>
      <c r="QWC144" s="35"/>
      <c r="QWD144" s="35"/>
      <c r="QWE144" s="36"/>
      <c r="QWF144" s="36"/>
      <c r="QWG144" s="36"/>
      <c r="QWH144" s="36"/>
      <c r="QWI144" s="36"/>
      <c r="QWJ144" s="36"/>
      <c r="QWK144" s="37"/>
      <c r="QWL144" s="38"/>
      <c r="QWM144" s="38"/>
      <c r="QWN144" s="204"/>
      <c r="QWO144" s="37"/>
      <c r="QWP144" s="38"/>
      <c r="QWQ144" s="37"/>
      <c r="QWR144" s="37"/>
      <c r="QWS144" s="38"/>
      <c r="QWT144" s="38"/>
      <c r="QWU144" s="38"/>
      <c r="QWV144" s="38"/>
      <c r="QWW144" s="38"/>
      <c r="QWX144" s="38"/>
      <c r="QWY144" s="38"/>
      <c r="QWZ144" s="38"/>
      <c r="QXA144" s="38"/>
      <c r="QXB144" s="38"/>
      <c r="QXC144" s="38"/>
      <c r="QXD144" s="38"/>
      <c r="QXE144" s="37"/>
      <c r="QXF144" s="25"/>
      <c r="QXG144" s="35"/>
      <c r="QXH144" s="35"/>
      <c r="QXI144" s="35"/>
      <c r="QXJ144" s="36"/>
      <c r="QXK144" s="36"/>
      <c r="QXL144" s="36"/>
      <c r="QXM144" s="36"/>
      <c r="QXN144" s="36"/>
      <c r="QXO144" s="36"/>
      <c r="QXP144" s="37"/>
      <c r="QXQ144" s="38"/>
      <c r="QXR144" s="38"/>
      <c r="QXS144" s="204"/>
      <c r="QXT144" s="37"/>
      <c r="QXU144" s="38"/>
      <c r="QXV144" s="37"/>
      <c r="QXW144" s="37"/>
      <c r="QXX144" s="38"/>
      <c r="QXY144" s="38"/>
      <c r="QXZ144" s="38"/>
      <c r="QYA144" s="38"/>
      <c r="QYB144" s="38"/>
      <c r="QYC144" s="38"/>
      <c r="QYD144" s="38"/>
      <c r="QYE144" s="38"/>
      <c r="QYF144" s="38"/>
      <c r="QYG144" s="38"/>
      <c r="QYH144" s="38"/>
      <c r="QYI144" s="38"/>
      <c r="QYJ144" s="37"/>
      <c r="QYK144" s="25"/>
      <c r="QYL144" s="35"/>
      <c r="QYM144" s="35"/>
      <c r="QYN144" s="35"/>
      <c r="QYO144" s="36"/>
      <c r="QYP144" s="36"/>
      <c r="QYQ144" s="36"/>
      <c r="QYR144" s="36"/>
      <c r="QYS144" s="36"/>
      <c r="QYT144" s="36"/>
      <c r="QYU144" s="37"/>
      <c r="QYV144" s="38"/>
      <c r="QYW144" s="38"/>
      <c r="QYX144" s="204"/>
      <c r="QYY144" s="37"/>
      <c r="QYZ144" s="38"/>
      <c r="QZA144" s="37"/>
      <c r="QZB144" s="37"/>
      <c r="QZC144" s="38"/>
      <c r="QZD144" s="38"/>
      <c r="QZE144" s="38"/>
      <c r="QZF144" s="38"/>
      <c r="QZG144" s="38"/>
      <c r="QZH144" s="38"/>
      <c r="QZI144" s="38"/>
      <c r="QZJ144" s="38"/>
      <c r="QZK144" s="38"/>
      <c r="QZL144" s="38"/>
      <c r="QZM144" s="38"/>
      <c r="QZN144" s="38"/>
      <c r="QZO144" s="37"/>
      <c r="QZP144" s="25"/>
      <c r="QZQ144" s="35"/>
      <c r="QZR144" s="35"/>
      <c r="QZS144" s="35"/>
      <c r="QZT144" s="36"/>
      <c r="QZU144" s="36"/>
      <c r="QZV144" s="36"/>
      <c r="QZW144" s="36"/>
      <c r="QZX144" s="36"/>
      <c r="QZY144" s="36"/>
      <c r="QZZ144" s="37"/>
      <c r="RAA144" s="38"/>
      <c r="RAB144" s="38"/>
      <c r="RAC144" s="204"/>
      <c r="RAD144" s="37"/>
      <c r="RAE144" s="38"/>
      <c r="RAF144" s="37"/>
      <c r="RAG144" s="37"/>
      <c r="RAH144" s="38"/>
      <c r="RAI144" s="38"/>
      <c r="RAJ144" s="38"/>
      <c r="RAK144" s="38"/>
      <c r="RAL144" s="38"/>
      <c r="RAM144" s="38"/>
      <c r="RAN144" s="38"/>
      <c r="RAO144" s="38"/>
      <c r="RAP144" s="38"/>
      <c r="RAQ144" s="38"/>
      <c r="RAR144" s="38"/>
      <c r="RAS144" s="38"/>
      <c r="RAT144" s="37"/>
      <c r="RAU144" s="25"/>
      <c r="RAV144" s="35"/>
      <c r="RAW144" s="35"/>
      <c r="RAX144" s="35"/>
      <c r="RAY144" s="36"/>
      <c r="RAZ144" s="36"/>
      <c r="RBA144" s="36"/>
      <c r="RBB144" s="36"/>
      <c r="RBC144" s="36"/>
      <c r="RBD144" s="36"/>
      <c r="RBE144" s="37"/>
      <c r="RBF144" s="38"/>
      <c r="RBG144" s="38"/>
      <c r="RBH144" s="204"/>
      <c r="RBI144" s="37"/>
      <c r="RBJ144" s="38"/>
      <c r="RBK144" s="37"/>
      <c r="RBL144" s="37"/>
      <c r="RBM144" s="38"/>
      <c r="RBN144" s="38"/>
      <c r="RBO144" s="38"/>
      <c r="RBP144" s="38"/>
      <c r="RBQ144" s="38"/>
      <c r="RBR144" s="38"/>
      <c r="RBS144" s="38"/>
      <c r="RBT144" s="38"/>
      <c r="RBU144" s="38"/>
      <c r="RBV144" s="38"/>
      <c r="RBW144" s="38"/>
      <c r="RBX144" s="38"/>
      <c r="RBY144" s="37"/>
      <c r="RBZ144" s="25"/>
      <c r="RCA144" s="35"/>
      <c r="RCB144" s="35"/>
      <c r="RCC144" s="35"/>
      <c r="RCD144" s="36"/>
      <c r="RCE144" s="36"/>
      <c r="RCF144" s="36"/>
      <c r="RCG144" s="36"/>
      <c r="RCH144" s="36"/>
      <c r="RCI144" s="36"/>
      <c r="RCJ144" s="37"/>
      <c r="RCK144" s="38"/>
      <c r="RCL144" s="38"/>
      <c r="RCM144" s="204"/>
      <c r="RCN144" s="37"/>
      <c r="RCO144" s="38"/>
      <c r="RCP144" s="37"/>
      <c r="RCQ144" s="37"/>
      <c r="RCR144" s="38"/>
      <c r="RCS144" s="38"/>
      <c r="RCT144" s="38"/>
      <c r="RCU144" s="38"/>
      <c r="RCV144" s="38"/>
      <c r="RCW144" s="38"/>
      <c r="RCX144" s="38"/>
      <c r="RCY144" s="38"/>
      <c r="RCZ144" s="38"/>
      <c r="RDA144" s="38"/>
      <c r="RDB144" s="38"/>
      <c r="RDC144" s="38"/>
      <c r="RDD144" s="37"/>
      <c r="RDE144" s="25"/>
      <c r="RDF144" s="35"/>
      <c r="RDG144" s="35"/>
      <c r="RDH144" s="35"/>
      <c r="RDI144" s="36"/>
      <c r="RDJ144" s="36"/>
      <c r="RDK144" s="36"/>
      <c r="RDL144" s="36"/>
      <c r="RDM144" s="36"/>
      <c r="RDN144" s="36"/>
      <c r="RDO144" s="37"/>
      <c r="RDP144" s="38"/>
      <c r="RDQ144" s="38"/>
      <c r="RDR144" s="204"/>
      <c r="RDS144" s="37"/>
      <c r="RDT144" s="38"/>
      <c r="RDU144" s="37"/>
      <c r="RDV144" s="37"/>
      <c r="RDW144" s="38"/>
      <c r="RDX144" s="38"/>
      <c r="RDY144" s="38"/>
      <c r="RDZ144" s="38"/>
      <c r="REA144" s="38"/>
      <c r="REB144" s="38"/>
      <c r="REC144" s="38"/>
      <c r="RED144" s="38"/>
      <c r="REE144" s="38"/>
      <c r="REF144" s="38"/>
      <c r="REG144" s="38"/>
      <c r="REH144" s="38"/>
      <c r="REI144" s="37"/>
      <c r="REJ144" s="25"/>
      <c r="REK144" s="35"/>
      <c r="REL144" s="35"/>
      <c r="REM144" s="35"/>
      <c r="REN144" s="36"/>
      <c r="REO144" s="36"/>
      <c r="REP144" s="36"/>
      <c r="REQ144" s="36"/>
      <c r="RER144" s="36"/>
      <c r="RES144" s="36"/>
      <c r="RET144" s="37"/>
      <c r="REU144" s="38"/>
      <c r="REV144" s="38"/>
      <c r="REW144" s="204"/>
      <c r="REX144" s="37"/>
      <c r="REY144" s="38"/>
      <c r="REZ144" s="37"/>
      <c r="RFA144" s="37"/>
      <c r="RFB144" s="38"/>
      <c r="RFC144" s="38"/>
      <c r="RFD144" s="38"/>
      <c r="RFE144" s="38"/>
      <c r="RFF144" s="38"/>
      <c r="RFG144" s="38"/>
      <c r="RFH144" s="38"/>
      <c r="RFI144" s="38"/>
      <c r="RFJ144" s="38"/>
      <c r="RFK144" s="38"/>
      <c r="RFL144" s="38"/>
      <c r="RFM144" s="38"/>
      <c r="RFN144" s="37"/>
      <c r="RFO144" s="25"/>
      <c r="RFP144" s="35"/>
      <c r="RFQ144" s="35"/>
      <c r="RFR144" s="35"/>
      <c r="RFS144" s="36"/>
      <c r="RFT144" s="36"/>
      <c r="RFU144" s="36"/>
      <c r="RFV144" s="36"/>
      <c r="RFW144" s="36"/>
      <c r="RFX144" s="36"/>
      <c r="RFY144" s="37"/>
      <c r="RFZ144" s="38"/>
      <c r="RGA144" s="38"/>
      <c r="RGB144" s="204"/>
      <c r="RGC144" s="37"/>
      <c r="RGD144" s="38"/>
      <c r="RGE144" s="37"/>
      <c r="RGF144" s="37"/>
      <c r="RGG144" s="38"/>
      <c r="RGH144" s="38"/>
      <c r="RGI144" s="38"/>
      <c r="RGJ144" s="38"/>
      <c r="RGK144" s="38"/>
      <c r="RGL144" s="38"/>
      <c r="RGM144" s="38"/>
      <c r="RGN144" s="38"/>
      <c r="RGO144" s="38"/>
      <c r="RGP144" s="38"/>
      <c r="RGQ144" s="38"/>
      <c r="RGR144" s="38"/>
      <c r="RGS144" s="37"/>
      <c r="RGT144" s="25"/>
      <c r="RGU144" s="35"/>
      <c r="RGV144" s="35"/>
      <c r="RGW144" s="35"/>
      <c r="RGX144" s="36"/>
      <c r="RGY144" s="36"/>
      <c r="RGZ144" s="36"/>
      <c r="RHA144" s="36"/>
      <c r="RHB144" s="36"/>
      <c r="RHC144" s="36"/>
      <c r="RHD144" s="37"/>
      <c r="RHE144" s="38"/>
      <c r="RHF144" s="38"/>
      <c r="RHG144" s="204"/>
      <c r="RHH144" s="37"/>
      <c r="RHI144" s="38"/>
      <c r="RHJ144" s="37"/>
      <c r="RHK144" s="37"/>
      <c r="RHL144" s="38"/>
      <c r="RHM144" s="38"/>
      <c r="RHN144" s="38"/>
      <c r="RHO144" s="38"/>
      <c r="RHP144" s="38"/>
      <c r="RHQ144" s="38"/>
      <c r="RHR144" s="38"/>
      <c r="RHS144" s="38"/>
      <c r="RHT144" s="38"/>
      <c r="RHU144" s="38"/>
      <c r="RHV144" s="38"/>
      <c r="RHW144" s="38"/>
      <c r="RHX144" s="37"/>
      <c r="RHY144" s="25"/>
      <c r="RHZ144" s="35"/>
      <c r="RIA144" s="35"/>
      <c r="RIB144" s="35"/>
      <c r="RIC144" s="36"/>
      <c r="RID144" s="36"/>
      <c r="RIE144" s="36"/>
      <c r="RIF144" s="36"/>
      <c r="RIG144" s="36"/>
      <c r="RIH144" s="36"/>
      <c r="RII144" s="37"/>
      <c r="RIJ144" s="38"/>
      <c r="RIK144" s="38"/>
      <c r="RIL144" s="204"/>
      <c r="RIM144" s="37"/>
      <c r="RIN144" s="38"/>
      <c r="RIO144" s="37"/>
      <c r="RIP144" s="37"/>
      <c r="RIQ144" s="38"/>
      <c r="RIR144" s="38"/>
      <c r="RIS144" s="38"/>
      <c r="RIT144" s="38"/>
      <c r="RIU144" s="38"/>
      <c r="RIV144" s="38"/>
      <c r="RIW144" s="38"/>
      <c r="RIX144" s="38"/>
      <c r="RIY144" s="38"/>
      <c r="RIZ144" s="38"/>
      <c r="RJA144" s="38"/>
      <c r="RJB144" s="38"/>
      <c r="RJC144" s="37"/>
      <c r="RJD144" s="25"/>
      <c r="RJE144" s="35"/>
      <c r="RJF144" s="35"/>
      <c r="RJG144" s="35"/>
      <c r="RJH144" s="36"/>
      <c r="RJI144" s="36"/>
      <c r="RJJ144" s="36"/>
      <c r="RJK144" s="36"/>
      <c r="RJL144" s="36"/>
      <c r="RJM144" s="36"/>
      <c r="RJN144" s="37"/>
      <c r="RJO144" s="38"/>
      <c r="RJP144" s="38"/>
      <c r="RJQ144" s="204"/>
      <c r="RJR144" s="37"/>
      <c r="RJS144" s="38"/>
      <c r="RJT144" s="37"/>
      <c r="RJU144" s="37"/>
      <c r="RJV144" s="38"/>
      <c r="RJW144" s="38"/>
      <c r="RJX144" s="38"/>
      <c r="RJY144" s="38"/>
      <c r="RJZ144" s="38"/>
      <c r="RKA144" s="38"/>
      <c r="RKB144" s="38"/>
      <c r="RKC144" s="38"/>
      <c r="RKD144" s="38"/>
      <c r="RKE144" s="38"/>
      <c r="RKF144" s="38"/>
      <c r="RKG144" s="38"/>
      <c r="RKH144" s="37"/>
      <c r="RKI144" s="25"/>
      <c r="RKJ144" s="35"/>
      <c r="RKK144" s="35"/>
      <c r="RKL144" s="35"/>
      <c r="RKM144" s="36"/>
      <c r="RKN144" s="36"/>
      <c r="RKO144" s="36"/>
      <c r="RKP144" s="36"/>
      <c r="RKQ144" s="36"/>
      <c r="RKR144" s="36"/>
      <c r="RKS144" s="37"/>
      <c r="RKT144" s="38"/>
      <c r="RKU144" s="38"/>
      <c r="RKV144" s="204"/>
      <c r="RKW144" s="37"/>
      <c r="RKX144" s="38"/>
      <c r="RKY144" s="37"/>
      <c r="RKZ144" s="37"/>
      <c r="RLA144" s="38"/>
      <c r="RLB144" s="38"/>
      <c r="RLC144" s="38"/>
      <c r="RLD144" s="38"/>
      <c r="RLE144" s="38"/>
      <c r="RLF144" s="38"/>
      <c r="RLG144" s="38"/>
      <c r="RLH144" s="38"/>
      <c r="RLI144" s="38"/>
      <c r="RLJ144" s="38"/>
      <c r="RLK144" s="38"/>
      <c r="RLL144" s="38"/>
      <c r="RLM144" s="37"/>
      <c r="RLN144" s="25"/>
      <c r="RLO144" s="35"/>
      <c r="RLP144" s="35"/>
      <c r="RLQ144" s="35"/>
      <c r="RLR144" s="36"/>
      <c r="RLS144" s="36"/>
      <c r="RLT144" s="36"/>
      <c r="RLU144" s="36"/>
      <c r="RLV144" s="36"/>
      <c r="RLW144" s="36"/>
      <c r="RLX144" s="37"/>
      <c r="RLY144" s="38"/>
      <c r="RLZ144" s="38"/>
      <c r="RMA144" s="204"/>
      <c r="RMB144" s="37"/>
      <c r="RMC144" s="38"/>
      <c r="RMD144" s="37"/>
      <c r="RME144" s="37"/>
      <c r="RMF144" s="38"/>
      <c r="RMG144" s="38"/>
      <c r="RMH144" s="38"/>
      <c r="RMI144" s="38"/>
      <c r="RMJ144" s="38"/>
      <c r="RMK144" s="38"/>
      <c r="RML144" s="38"/>
      <c r="RMM144" s="38"/>
      <c r="RMN144" s="38"/>
      <c r="RMO144" s="38"/>
      <c r="RMP144" s="38"/>
      <c r="RMQ144" s="38"/>
      <c r="RMR144" s="37"/>
      <c r="RMS144" s="25"/>
      <c r="RMT144" s="35"/>
      <c r="RMU144" s="35"/>
      <c r="RMV144" s="35"/>
      <c r="RMW144" s="36"/>
      <c r="RMX144" s="36"/>
      <c r="RMY144" s="36"/>
      <c r="RMZ144" s="36"/>
      <c r="RNA144" s="36"/>
      <c r="RNB144" s="36"/>
      <c r="RNC144" s="37"/>
      <c r="RND144" s="38"/>
      <c r="RNE144" s="38"/>
      <c r="RNF144" s="204"/>
      <c r="RNG144" s="37"/>
      <c r="RNH144" s="38"/>
      <c r="RNI144" s="37"/>
      <c r="RNJ144" s="37"/>
      <c r="RNK144" s="38"/>
      <c r="RNL144" s="38"/>
      <c r="RNM144" s="38"/>
      <c r="RNN144" s="38"/>
      <c r="RNO144" s="38"/>
      <c r="RNP144" s="38"/>
      <c r="RNQ144" s="38"/>
      <c r="RNR144" s="38"/>
      <c r="RNS144" s="38"/>
      <c r="RNT144" s="38"/>
      <c r="RNU144" s="38"/>
      <c r="RNV144" s="38"/>
      <c r="RNW144" s="37"/>
      <c r="RNX144" s="25"/>
      <c r="RNY144" s="35"/>
      <c r="RNZ144" s="35"/>
      <c r="ROA144" s="35"/>
      <c r="ROB144" s="36"/>
      <c r="ROC144" s="36"/>
      <c r="ROD144" s="36"/>
      <c r="ROE144" s="36"/>
      <c r="ROF144" s="36"/>
      <c r="ROG144" s="36"/>
      <c r="ROH144" s="37"/>
      <c r="ROI144" s="38"/>
      <c r="ROJ144" s="38"/>
      <c r="ROK144" s="204"/>
      <c r="ROL144" s="37"/>
      <c r="ROM144" s="38"/>
      <c r="RON144" s="37"/>
      <c r="ROO144" s="37"/>
      <c r="ROP144" s="38"/>
      <c r="ROQ144" s="38"/>
      <c r="ROR144" s="38"/>
      <c r="ROS144" s="38"/>
      <c r="ROT144" s="38"/>
      <c r="ROU144" s="38"/>
      <c r="ROV144" s="38"/>
      <c r="ROW144" s="38"/>
      <c r="ROX144" s="38"/>
      <c r="ROY144" s="38"/>
      <c r="ROZ144" s="38"/>
      <c r="RPA144" s="38"/>
      <c r="RPB144" s="37"/>
      <c r="RPC144" s="25"/>
      <c r="RPD144" s="35"/>
      <c r="RPE144" s="35"/>
      <c r="RPF144" s="35"/>
      <c r="RPG144" s="36"/>
      <c r="RPH144" s="36"/>
      <c r="RPI144" s="36"/>
      <c r="RPJ144" s="36"/>
      <c r="RPK144" s="36"/>
      <c r="RPL144" s="36"/>
      <c r="RPM144" s="37"/>
      <c r="RPN144" s="38"/>
      <c r="RPO144" s="38"/>
      <c r="RPP144" s="204"/>
      <c r="RPQ144" s="37"/>
      <c r="RPR144" s="38"/>
      <c r="RPS144" s="37"/>
      <c r="RPT144" s="37"/>
      <c r="RPU144" s="38"/>
      <c r="RPV144" s="38"/>
      <c r="RPW144" s="38"/>
      <c r="RPX144" s="38"/>
      <c r="RPY144" s="38"/>
      <c r="RPZ144" s="38"/>
      <c r="RQA144" s="38"/>
      <c r="RQB144" s="38"/>
      <c r="RQC144" s="38"/>
      <c r="RQD144" s="38"/>
      <c r="RQE144" s="38"/>
      <c r="RQF144" s="38"/>
      <c r="RQG144" s="37"/>
      <c r="RQH144" s="25"/>
      <c r="RQI144" s="35"/>
      <c r="RQJ144" s="35"/>
      <c r="RQK144" s="35"/>
      <c r="RQL144" s="36"/>
      <c r="RQM144" s="36"/>
      <c r="RQN144" s="36"/>
      <c r="RQO144" s="36"/>
      <c r="RQP144" s="36"/>
      <c r="RQQ144" s="36"/>
      <c r="RQR144" s="37"/>
      <c r="RQS144" s="38"/>
      <c r="RQT144" s="38"/>
      <c r="RQU144" s="204"/>
      <c r="RQV144" s="37"/>
      <c r="RQW144" s="38"/>
      <c r="RQX144" s="37"/>
      <c r="RQY144" s="37"/>
      <c r="RQZ144" s="38"/>
      <c r="RRA144" s="38"/>
      <c r="RRB144" s="38"/>
      <c r="RRC144" s="38"/>
      <c r="RRD144" s="38"/>
      <c r="RRE144" s="38"/>
      <c r="RRF144" s="38"/>
      <c r="RRG144" s="38"/>
      <c r="RRH144" s="38"/>
      <c r="RRI144" s="38"/>
      <c r="RRJ144" s="38"/>
      <c r="RRK144" s="38"/>
      <c r="RRL144" s="37"/>
      <c r="RRM144" s="25"/>
      <c r="RRN144" s="35"/>
      <c r="RRO144" s="35"/>
      <c r="RRP144" s="35"/>
      <c r="RRQ144" s="36"/>
      <c r="RRR144" s="36"/>
      <c r="RRS144" s="36"/>
      <c r="RRT144" s="36"/>
      <c r="RRU144" s="36"/>
      <c r="RRV144" s="36"/>
      <c r="RRW144" s="37"/>
      <c r="RRX144" s="38"/>
      <c r="RRY144" s="38"/>
      <c r="RRZ144" s="204"/>
      <c r="RSA144" s="37"/>
      <c r="RSB144" s="38"/>
      <c r="RSC144" s="37"/>
      <c r="RSD144" s="37"/>
      <c r="RSE144" s="38"/>
      <c r="RSF144" s="38"/>
      <c r="RSG144" s="38"/>
      <c r="RSH144" s="38"/>
      <c r="RSI144" s="38"/>
      <c r="RSJ144" s="38"/>
      <c r="RSK144" s="38"/>
      <c r="RSL144" s="38"/>
      <c r="RSM144" s="38"/>
      <c r="RSN144" s="38"/>
      <c r="RSO144" s="38"/>
      <c r="RSP144" s="38"/>
      <c r="RSQ144" s="37"/>
      <c r="RSR144" s="25"/>
      <c r="RSS144" s="35"/>
      <c r="RST144" s="35"/>
      <c r="RSU144" s="35"/>
      <c r="RSV144" s="36"/>
      <c r="RSW144" s="36"/>
      <c r="RSX144" s="36"/>
      <c r="RSY144" s="36"/>
      <c r="RSZ144" s="36"/>
      <c r="RTA144" s="36"/>
      <c r="RTB144" s="37"/>
      <c r="RTC144" s="38"/>
      <c r="RTD144" s="38"/>
      <c r="RTE144" s="204"/>
      <c r="RTF144" s="37"/>
      <c r="RTG144" s="38"/>
      <c r="RTH144" s="37"/>
      <c r="RTI144" s="37"/>
      <c r="RTJ144" s="38"/>
      <c r="RTK144" s="38"/>
      <c r="RTL144" s="38"/>
      <c r="RTM144" s="38"/>
      <c r="RTN144" s="38"/>
      <c r="RTO144" s="38"/>
      <c r="RTP144" s="38"/>
      <c r="RTQ144" s="38"/>
      <c r="RTR144" s="38"/>
      <c r="RTS144" s="38"/>
      <c r="RTT144" s="38"/>
      <c r="RTU144" s="38"/>
      <c r="RTV144" s="37"/>
      <c r="RTW144" s="25"/>
      <c r="RTX144" s="35"/>
      <c r="RTY144" s="35"/>
      <c r="RTZ144" s="35"/>
      <c r="RUA144" s="36"/>
      <c r="RUB144" s="36"/>
      <c r="RUC144" s="36"/>
      <c r="RUD144" s="36"/>
      <c r="RUE144" s="36"/>
      <c r="RUF144" s="36"/>
      <c r="RUG144" s="37"/>
      <c r="RUH144" s="38"/>
      <c r="RUI144" s="38"/>
      <c r="RUJ144" s="204"/>
      <c r="RUK144" s="37"/>
      <c r="RUL144" s="38"/>
      <c r="RUM144" s="37"/>
      <c r="RUN144" s="37"/>
      <c r="RUO144" s="38"/>
      <c r="RUP144" s="38"/>
      <c r="RUQ144" s="38"/>
      <c r="RUR144" s="38"/>
      <c r="RUS144" s="38"/>
      <c r="RUT144" s="38"/>
      <c r="RUU144" s="38"/>
      <c r="RUV144" s="38"/>
      <c r="RUW144" s="38"/>
      <c r="RUX144" s="38"/>
      <c r="RUY144" s="38"/>
      <c r="RUZ144" s="38"/>
      <c r="RVA144" s="37"/>
      <c r="RVB144" s="25"/>
      <c r="RVC144" s="35"/>
      <c r="RVD144" s="35"/>
      <c r="RVE144" s="35"/>
      <c r="RVF144" s="36"/>
      <c r="RVG144" s="36"/>
      <c r="RVH144" s="36"/>
      <c r="RVI144" s="36"/>
      <c r="RVJ144" s="36"/>
      <c r="RVK144" s="36"/>
      <c r="RVL144" s="37"/>
      <c r="RVM144" s="38"/>
      <c r="RVN144" s="38"/>
      <c r="RVO144" s="204"/>
      <c r="RVP144" s="37"/>
      <c r="RVQ144" s="38"/>
      <c r="RVR144" s="37"/>
      <c r="RVS144" s="37"/>
      <c r="RVT144" s="38"/>
      <c r="RVU144" s="38"/>
      <c r="RVV144" s="38"/>
      <c r="RVW144" s="38"/>
      <c r="RVX144" s="38"/>
      <c r="RVY144" s="38"/>
      <c r="RVZ144" s="38"/>
      <c r="RWA144" s="38"/>
      <c r="RWB144" s="38"/>
      <c r="RWC144" s="38"/>
      <c r="RWD144" s="38"/>
      <c r="RWE144" s="38"/>
      <c r="RWF144" s="37"/>
      <c r="RWG144" s="25"/>
      <c r="RWH144" s="35"/>
      <c r="RWI144" s="35"/>
      <c r="RWJ144" s="35"/>
      <c r="RWK144" s="36"/>
      <c r="RWL144" s="36"/>
      <c r="RWM144" s="36"/>
      <c r="RWN144" s="36"/>
      <c r="RWO144" s="36"/>
      <c r="RWP144" s="36"/>
      <c r="RWQ144" s="37"/>
      <c r="RWR144" s="38"/>
      <c r="RWS144" s="38"/>
      <c r="RWT144" s="204"/>
      <c r="RWU144" s="37"/>
      <c r="RWV144" s="38"/>
      <c r="RWW144" s="37"/>
      <c r="RWX144" s="37"/>
      <c r="RWY144" s="38"/>
      <c r="RWZ144" s="38"/>
      <c r="RXA144" s="38"/>
      <c r="RXB144" s="38"/>
      <c r="RXC144" s="38"/>
      <c r="RXD144" s="38"/>
      <c r="RXE144" s="38"/>
      <c r="RXF144" s="38"/>
      <c r="RXG144" s="38"/>
      <c r="RXH144" s="38"/>
      <c r="RXI144" s="38"/>
      <c r="RXJ144" s="38"/>
      <c r="RXK144" s="37"/>
      <c r="RXL144" s="25"/>
      <c r="RXM144" s="35"/>
      <c r="RXN144" s="35"/>
      <c r="RXO144" s="35"/>
      <c r="RXP144" s="36"/>
      <c r="RXQ144" s="36"/>
      <c r="RXR144" s="36"/>
      <c r="RXS144" s="36"/>
      <c r="RXT144" s="36"/>
      <c r="RXU144" s="36"/>
      <c r="RXV144" s="37"/>
      <c r="RXW144" s="38"/>
      <c r="RXX144" s="38"/>
      <c r="RXY144" s="204"/>
      <c r="RXZ144" s="37"/>
      <c r="RYA144" s="38"/>
      <c r="RYB144" s="37"/>
      <c r="RYC144" s="37"/>
      <c r="RYD144" s="38"/>
      <c r="RYE144" s="38"/>
      <c r="RYF144" s="38"/>
      <c r="RYG144" s="38"/>
      <c r="RYH144" s="38"/>
      <c r="RYI144" s="38"/>
      <c r="RYJ144" s="38"/>
      <c r="RYK144" s="38"/>
      <c r="RYL144" s="38"/>
      <c r="RYM144" s="38"/>
      <c r="RYN144" s="38"/>
      <c r="RYO144" s="38"/>
      <c r="RYP144" s="37"/>
      <c r="RYQ144" s="25"/>
      <c r="RYR144" s="35"/>
      <c r="RYS144" s="35"/>
      <c r="RYT144" s="35"/>
      <c r="RYU144" s="36"/>
      <c r="RYV144" s="36"/>
      <c r="RYW144" s="36"/>
      <c r="RYX144" s="36"/>
      <c r="RYY144" s="36"/>
      <c r="RYZ144" s="36"/>
      <c r="RZA144" s="37"/>
      <c r="RZB144" s="38"/>
      <c r="RZC144" s="38"/>
      <c r="RZD144" s="204"/>
      <c r="RZE144" s="37"/>
      <c r="RZF144" s="38"/>
      <c r="RZG144" s="37"/>
      <c r="RZH144" s="37"/>
      <c r="RZI144" s="38"/>
      <c r="RZJ144" s="38"/>
      <c r="RZK144" s="38"/>
      <c r="RZL144" s="38"/>
      <c r="RZM144" s="38"/>
      <c r="RZN144" s="38"/>
      <c r="RZO144" s="38"/>
      <c r="RZP144" s="38"/>
      <c r="RZQ144" s="38"/>
      <c r="RZR144" s="38"/>
      <c r="RZS144" s="38"/>
      <c r="RZT144" s="38"/>
      <c r="RZU144" s="37"/>
      <c r="RZV144" s="25"/>
      <c r="RZW144" s="35"/>
      <c r="RZX144" s="35"/>
      <c r="RZY144" s="35"/>
      <c r="RZZ144" s="36"/>
      <c r="SAA144" s="36"/>
      <c r="SAB144" s="36"/>
      <c r="SAC144" s="36"/>
      <c r="SAD144" s="36"/>
      <c r="SAE144" s="36"/>
      <c r="SAF144" s="37"/>
      <c r="SAG144" s="38"/>
      <c r="SAH144" s="38"/>
      <c r="SAI144" s="204"/>
      <c r="SAJ144" s="37"/>
      <c r="SAK144" s="38"/>
      <c r="SAL144" s="37"/>
      <c r="SAM144" s="37"/>
      <c r="SAN144" s="38"/>
      <c r="SAO144" s="38"/>
      <c r="SAP144" s="38"/>
      <c r="SAQ144" s="38"/>
      <c r="SAR144" s="38"/>
      <c r="SAS144" s="38"/>
      <c r="SAT144" s="38"/>
      <c r="SAU144" s="38"/>
      <c r="SAV144" s="38"/>
      <c r="SAW144" s="38"/>
      <c r="SAX144" s="38"/>
      <c r="SAY144" s="38"/>
      <c r="SAZ144" s="37"/>
      <c r="SBA144" s="25"/>
      <c r="SBB144" s="35"/>
      <c r="SBC144" s="35"/>
      <c r="SBD144" s="35"/>
      <c r="SBE144" s="36"/>
      <c r="SBF144" s="36"/>
      <c r="SBG144" s="36"/>
      <c r="SBH144" s="36"/>
      <c r="SBI144" s="36"/>
      <c r="SBJ144" s="36"/>
      <c r="SBK144" s="37"/>
      <c r="SBL144" s="38"/>
      <c r="SBM144" s="38"/>
      <c r="SBN144" s="204"/>
      <c r="SBO144" s="37"/>
      <c r="SBP144" s="38"/>
      <c r="SBQ144" s="37"/>
      <c r="SBR144" s="37"/>
      <c r="SBS144" s="38"/>
      <c r="SBT144" s="38"/>
      <c r="SBU144" s="38"/>
      <c r="SBV144" s="38"/>
      <c r="SBW144" s="38"/>
      <c r="SBX144" s="38"/>
      <c r="SBY144" s="38"/>
      <c r="SBZ144" s="38"/>
      <c r="SCA144" s="38"/>
      <c r="SCB144" s="38"/>
      <c r="SCC144" s="38"/>
      <c r="SCD144" s="38"/>
      <c r="SCE144" s="37"/>
      <c r="SCF144" s="25"/>
      <c r="SCG144" s="35"/>
      <c r="SCH144" s="35"/>
      <c r="SCI144" s="35"/>
      <c r="SCJ144" s="36"/>
      <c r="SCK144" s="36"/>
      <c r="SCL144" s="36"/>
      <c r="SCM144" s="36"/>
      <c r="SCN144" s="36"/>
      <c r="SCO144" s="36"/>
      <c r="SCP144" s="37"/>
      <c r="SCQ144" s="38"/>
      <c r="SCR144" s="38"/>
      <c r="SCS144" s="204"/>
      <c r="SCT144" s="37"/>
      <c r="SCU144" s="38"/>
      <c r="SCV144" s="37"/>
      <c r="SCW144" s="37"/>
      <c r="SCX144" s="38"/>
      <c r="SCY144" s="38"/>
      <c r="SCZ144" s="38"/>
      <c r="SDA144" s="38"/>
      <c r="SDB144" s="38"/>
      <c r="SDC144" s="38"/>
      <c r="SDD144" s="38"/>
      <c r="SDE144" s="38"/>
      <c r="SDF144" s="38"/>
      <c r="SDG144" s="38"/>
      <c r="SDH144" s="38"/>
      <c r="SDI144" s="38"/>
      <c r="SDJ144" s="37"/>
      <c r="SDK144" s="25"/>
      <c r="SDL144" s="35"/>
      <c r="SDM144" s="35"/>
      <c r="SDN144" s="35"/>
      <c r="SDO144" s="36"/>
      <c r="SDP144" s="36"/>
      <c r="SDQ144" s="36"/>
      <c r="SDR144" s="36"/>
      <c r="SDS144" s="36"/>
      <c r="SDT144" s="36"/>
      <c r="SDU144" s="37"/>
      <c r="SDV144" s="38"/>
      <c r="SDW144" s="38"/>
      <c r="SDX144" s="204"/>
      <c r="SDY144" s="37"/>
      <c r="SDZ144" s="38"/>
      <c r="SEA144" s="37"/>
      <c r="SEB144" s="37"/>
      <c r="SEC144" s="38"/>
      <c r="SED144" s="38"/>
      <c r="SEE144" s="38"/>
      <c r="SEF144" s="38"/>
      <c r="SEG144" s="38"/>
      <c r="SEH144" s="38"/>
      <c r="SEI144" s="38"/>
      <c r="SEJ144" s="38"/>
      <c r="SEK144" s="38"/>
      <c r="SEL144" s="38"/>
      <c r="SEM144" s="38"/>
      <c r="SEN144" s="38"/>
      <c r="SEO144" s="37"/>
      <c r="SEP144" s="25"/>
      <c r="SEQ144" s="35"/>
      <c r="SER144" s="35"/>
      <c r="SES144" s="35"/>
      <c r="SET144" s="36"/>
      <c r="SEU144" s="36"/>
      <c r="SEV144" s="36"/>
      <c r="SEW144" s="36"/>
      <c r="SEX144" s="36"/>
      <c r="SEY144" s="36"/>
      <c r="SEZ144" s="37"/>
      <c r="SFA144" s="38"/>
      <c r="SFB144" s="38"/>
      <c r="SFC144" s="204"/>
      <c r="SFD144" s="37"/>
      <c r="SFE144" s="38"/>
      <c r="SFF144" s="37"/>
      <c r="SFG144" s="37"/>
      <c r="SFH144" s="38"/>
      <c r="SFI144" s="38"/>
      <c r="SFJ144" s="38"/>
      <c r="SFK144" s="38"/>
      <c r="SFL144" s="38"/>
      <c r="SFM144" s="38"/>
      <c r="SFN144" s="38"/>
      <c r="SFO144" s="38"/>
      <c r="SFP144" s="38"/>
      <c r="SFQ144" s="38"/>
      <c r="SFR144" s="38"/>
      <c r="SFS144" s="38"/>
      <c r="SFT144" s="37"/>
      <c r="SFU144" s="25"/>
      <c r="SFV144" s="35"/>
      <c r="SFW144" s="35"/>
      <c r="SFX144" s="35"/>
      <c r="SFY144" s="36"/>
      <c r="SFZ144" s="36"/>
      <c r="SGA144" s="36"/>
      <c r="SGB144" s="36"/>
      <c r="SGC144" s="36"/>
      <c r="SGD144" s="36"/>
      <c r="SGE144" s="37"/>
      <c r="SGF144" s="38"/>
      <c r="SGG144" s="38"/>
      <c r="SGH144" s="204"/>
      <c r="SGI144" s="37"/>
      <c r="SGJ144" s="38"/>
      <c r="SGK144" s="37"/>
      <c r="SGL144" s="37"/>
      <c r="SGM144" s="38"/>
      <c r="SGN144" s="38"/>
      <c r="SGO144" s="38"/>
      <c r="SGP144" s="38"/>
      <c r="SGQ144" s="38"/>
      <c r="SGR144" s="38"/>
      <c r="SGS144" s="38"/>
      <c r="SGT144" s="38"/>
      <c r="SGU144" s="38"/>
      <c r="SGV144" s="38"/>
      <c r="SGW144" s="38"/>
      <c r="SGX144" s="38"/>
      <c r="SGY144" s="37"/>
      <c r="SGZ144" s="25"/>
      <c r="SHA144" s="35"/>
      <c r="SHB144" s="35"/>
      <c r="SHC144" s="35"/>
      <c r="SHD144" s="36"/>
      <c r="SHE144" s="36"/>
      <c r="SHF144" s="36"/>
      <c r="SHG144" s="36"/>
      <c r="SHH144" s="36"/>
      <c r="SHI144" s="36"/>
      <c r="SHJ144" s="37"/>
      <c r="SHK144" s="38"/>
      <c r="SHL144" s="38"/>
      <c r="SHM144" s="204"/>
      <c r="SHN144" s="37"/>
      <c r="SHO144" s="38"/>
      <c r="SHP144" s="37"/>
      <c r="SHQ144" s="37"/>
      <c r="SHR144" s="38"/>
      <c r="SHS144" s="38"/>
      <c r="SHT144" s="38"/>
      <c r="SHU144" s="38"/>
      <c r="SHV144" s="38"/>
      <c r="SHW144" s="38"/>
      <c r="SHX144" s="38"/>
      <c r="SHY144" s="38"/>
      <c r="SHZ144" s="38"/>
      <c r="SIA144" s="38"/>
      <c r="SIB144" s="38"/>
      <c r="SIC144" s="38"/>
      <c r="SID144" s="37"/>
      <c r="SIE144" s="25"/>
      <c r="SIF144" s="35"/>
      <c r="SIG144" s="35"/>
      <c r="SIH144" s="35"/>
      <c r="SII144" s="36"/>
      <c r="SIJ144" s="36"/>
      <c r="SIK144" s="36"/>
      <c r="SIL144" s="36"/>
      <c r="SIM144" s="36"/>
      <c r="SIN144" s="36"/>
      <c r="SIO144" s="37"/>
      <c r="SIP144" s="38"/>
      <c r="SIQ144" s="38"/>
      <c r="SIR144" s="204"/>
      <c r="SIS144" s="37"/>
      <c r="SIT144" s="38"/>
      <c r="SIU144" s="37"/>
      <c r="SIV144" s="37"/>
      <c r="SIW144" s="38"/>
      <c r="SIX144" s="38"/>
      <c r="SIY144" s="38"/>
      <c r="SIZ144" s="38"/>
      <c r="SJA144" s="38"/>
      <c r="SJB144" s="38"/>
      <c r="SJC144" s="38"/>
      <c r="SJD144" s="38"/>
      <c r="SJE144" s="38"/>
      <c r="SJF144" s="38"/>
      <c r="SJG144" s="38"/>
      <c r="SJH144" s="38"/>
      <c r="SJI144" s="37"/>
      <c r="SJJ144" s="25"/>
      <c r="SJK144" s="35"/>
      <c r="SJL144" s="35"/>
      <c r="SJM144" s="35"/>
      <c r="SJN144" s="36"/>
      <c r="SJO144" s="36"/>
      <c r="SJP144" s="36"/>
      <c r="SJQ144" s="36"/>
      <c r="SJR144" s="36"/>
      <c r="SJS144" s="36"/>
      <c r="SJT144" s="37"/>
      <c r="SJU144" s="38"/>
      <c r="SJV144" s="38"/>
      <c r="SJW144" s="204"/>
      <c r="SJX144" s="37"/>
      <c r="SJY144" s="38"/>
      <c r="SJZ144" s="37"/>
      <c r="SKA144" s="37"/>
      <c r="SKB144" s="38"/>
      <c r="SKC144" s="38"/>
      <c r="SKD144" s="38"/>
      <c r="SKE144" s="38"/>
      <c r="SKF144" s="38"/>
      <c r="SKG144" s="38"/>
      <c r="SKH144" s="38"/>
      <c r="SKI144" s="38"/>
      <c r="SKJ144" s="38"/>
      <c r="SKK144" s="38"/>
      <c r="SKL144" s="38"/>
      <c r="SKM144" s="38"/>
      <c r="SKN144" s="37"/>
      <c r="SKO144" s="25"/>
      <c r="SKP144" s="35"/>
      <c r="SKQ144" s="35"/>
      <c r="SKR144" s="35"/>
      <c r="SKS144" s="36"/>
      <c r="SKT144" s="36"/>
      <c r="SKU144" s="36"/>
      <c r="SKV144" s="36"/>
      <c r="SKW144" s="36"/>
      <c r="SKX144" s="36"/>
      <c r="SKY144" s="37"/>
      <c r="SKZ144" s="38"/>
      <c r="SLA144" s="38"/>
      <c r="SLB144" s="204"/>
      <c r="SLC144" s="37"/>
      <c r="SLD144" s="38"/>
      <c r="SLE144" s="37"/>
      <c r="SLF144" s="37"/>
      <c r="SLG144" s="38"/>
      <c r="SLH144" s="38"/>
      <c r="SLI144" s="38"/>
      <c r="SLJ144" s="38"/>
      <c r="SLK144" s="38"/>
      <c r="SLL144" s="38"/>
      <c r="SLM144" s="38"/>
      <c r="SLN144" s="38"/>
      <c r="SLO144" s="38"/>
      <c r="SLP144" s="38"/>
      <c r="SLQ144" s="38"/>
      <c r="SLR144" s="38"/>
      <c r="SLS144" s="37"/>
      <c r="SLT144" s="25"/>
      <c r="SLU144" s="35"/>
      <c r="SLV144" s="35"/>
      <c r="SLW144" s="35"/>
      <c r="SLX144" s="36"/>
      <c r="SLY144" s="36"/>
      <c r="SLZ144" s="36"/>
      <c r="SMA144" s="36"/>
      <c r="SMB144" s="36"/>
      <c r="SMC144" s="36"/>
      <c r="SMD144" s="37"/>
      <c r="SME144" s="38"/>
      <c r="SMF144" s="38"/>
      <c r="SMG144" s="204"/>
      <c r="SMH144" s="37"/>
      <c r="SMI144" s="38"/>
      <c r="SMJ144" s="37"/>
      <c r="SMK144" s="37"/>
      <c r="SML144" s="38"/>
      <c r="SMM144" s="38"/>
      <c r="SMN144" s="38"/>
      <c r="SMO144" s="38"/>
      <c r="SMP144" s="38"/>
      <c r="SMQ144" s="38"/>
      <c r="SMR144" s="38"/>
      <c r="SMS144" s="38"/>
      <c r="SMT144" s="38"/>
      <c r="SMU144" s="38"/>
      <c r="SMV144" s="38"/>
      <c r="SMW144" s="38"/>
      <c r="SMX144" s="37"/>
      <c r="SMY144" s="25"/>
      <c r="SMZ144" s="35"/>
      <c r="SNA144" s="35"/>
      <c r="SNB144" s="35"/>
      <c r="SNC144" s="36"/>
      <c r="SND144" s="36"/>
      <c r="SNE144" s="36"/>
      <c r="SNF144" s="36"/>
      <c r="SNG144" s="36"/>
      <c r="SNH144" s="36"/>
      <c r="SNI144" s="37"/>
      <c r="SNJ144" s="38"/>
      <c r="SNK144" s="38"/>
      <c r="SNL144" s="204"/>
      <c r="SNM144" s="37"/>
      <c r="SNN144" s="38"/>
      <c r="SNO144" s="37"/>
      <c r="SNP144" s="37"/>
      <c r="SNQ144" s="38"/>
      <c r="SNR144" s="38"/>
      <c r="SNS144" s="38"/>
      <c r="SNT144" s="38"/>
      <c r="SNU144" s="38"/>
      <c r="SNV144" s="38"/>
      <c r="SNW144" s="38"/>
      <c r="SNX144" s="38"/>
      <c r="SNY144" s="38"/>
      <c r="SNZ144" s="38"/>
      <c r="SOA144" s="38"/>
      <c r="SOB144" s="38"/>
      <c r="SOC144" s="37"/>
      <c r="SOD144" s="25"/>
      <c r="SOE144" s="35"/>
      <c r="SOF144" s="35"/>
      <c r="SOG144" s="35"/>
      <c r="SOH144" s="36"/>
      <c r="SOI144" s="36"/>
      <c r="SOJ144" s="36"/>
      <c r="SOK144" s="36"/>
      <c r="SOL144" s="36"/>
      <c r="SOM144" s="36"/>
      <c r="SON144" s="37"/>
      <c r="SOO144" s="38"/>
      <c r="SOP144" s="38"/>
      <c r="SOQ144" s="204"/>
      <c r="SOR144" s="37"/>
      <c r="SOS144" s="38"/>
      <c r="SOT144" s="37"/>
      <c r="SOU144" s="37"/>
      <c r="SOV144" s="38"/>
      <c r="SOW144" s="38"/>
      <c r="SOX144" s="38"/>
      <c r="SOY144" s="38"/>
      <c r="SOZ144" s="38"/>
      <c r="SPA144" s="38"/>
      <c r="SPB144" s="38"/>
      <c r="SPC144" s="38"/>
      <c r="SPD144" s="38"/>
      <c r="SPE144" s="38"/>
      <c r="SPF144" s="38"/>
      <c r="SPG144" s="38"/>
      <c r="SPH144" s="37"/>
      <c r="SPI144" s="25"/>
      <c r="SPJ144" s="35"/>
      <c r="SPK144" s="35"/>
      <c r="SPL144" s="35"/>
      <c r="SPM144" s="36"/>
      <c r="SPN144" s="36"/>
      <c r="SPO144" s="36"/>
      <c r="SPP144" s="36"/>
      <c r="SPQ144" s="36"/>
      <c r="SPR144" s="36"/>
      <c r="SPS144" s="37"/>
      <c r="SPT144" s="38"/>
      <c r="SPU144" s="38"/>
      <c r="SPV144" s="204"/>
      <c r="SPW144" s="37"/>
      <c r="SPX144" s="38"/>
      <c r="SPY144" s="37"/>
      <c r="SPZ144" s="37"/>
      <c r="SQA144" s="38"/>
      <c r="SQB144" s="38"/>
      <c r="SQC144" s="38"/>
      <c r="SQD144" s="38"/>
      <c r="SQE144" s="38"/>
      <c r="SQF144" s="38"/>
      <c r="SQG144" s="38"/>
      <c r="SQH144" s="38"/>
      <c r="SQI144" s="38"/>
      <c r="SQJ144" s="38"/>
      <c r="SQK144" s="38"/>
      <c r="SQL144" s="38"/>
      <c r="SQM144" s="37"/>
      <c r="SQN144" s="25"/>
      <c r="SQO144" s="35"/>
      <c r="SQP144" s="35"/>
      <c r="SQQ144" s="35"/>
      <c r="SQR144" s="36"/>
      <c r="SQS144" s="36"/>
      <c r="SQT144" s="36"/>
      <c r="SQU144" s="36"/>
      <c r="SQV144" s="36"/>
      <c r="SQW144" s="36"/>
      <c r="SQX144" s="37"/>
      <c r="SQY144" s="38"/>
      <c r="SQZ144" s="38"/>
      <c r="SRA144" s="204"/>
      <c r="SRB144" s="37"/>
      <c r="SRC144" s="38"/>
      <c r="SRD144" s="37"/>
      <c r="SRE144" s="37"/>
      <c r="SRF144" s="38"/>
      <c r="SRG144" s="38"/>
      <c r="SRH144" s="38"/>
      <c r="SRI144" s="38"/>
      <c r="SRJ144" s="38"/>
      <c r="SRK144" s="38"/>
      <c r="SRL144" s="38"/>
      <c r="SRM144" s="38"/>
      <c r="SRN144" s="38"/>
      <c r="SRO144" s="38"/>
      <c r="SRP144" s="38"/>
      <c r="SRQ144" s="38"/>
      <c r="SRR144" s="37"/>
      <c r="SRS144" s="25"/>
      <c r="SRT144" s="35"/>
      <c r="SRU144" s="35"/>
      <c r="SRV144" s="35"/>
      <c r="SRW144" s="36"/>
      <c r="SRX144" s="36"/>
      <c r="SRY144" s="36"/>
      <c r="SRZ144" s="36"/>
      <c r="SSA144" s="36"/>
      <c r="SSB144" s="36"/>
      <c r="SSC144" s="37"/>
      <c r="SSD144" s="38"/>
      <c r="SSE144" s="38"/>
      <c r="SSF144" s="204"/>
      <c r="SSG144" s="37"/>
      <c r="SSH144" s="38"/>
      <c r="SSI144" s="37"/>
      <c r="SSJ144" s="37"/>
      <c r="SSK144" s="38"/>
      <c r="SSL144" s="38"/>
      <c r="SSM144" s="38"/>
      <c r="SSN144" s="38"/>
      <c r="SSO144" s="38"/>
      <c r="SSP144" s="38"/>
      <c r="SSQ144" s="38"/>
      <c r="SSR144" s="38"/>
      <c r="SSS144" s="38"/>
      <c r="SST144" s="38"/>
      <c r="SSU144" s="38"/>
      <c r="SSV144" s="38"/>
      <c r="SSW144" s="37"/>
      <c r="SSX144" s="25"/>
      <c r="SSY144" s="35"/>
      <c r="SSZ144" s="35"/>
      <c r="STA144" s="35"/>
      <c r="STB144" s="36"/>
      <c r="STC144" s="36"/>
      <c r="STD144" s="36"/>
      <c r="STE144" s="36"/>
      <c r="STF144" s="36"/>
      <c r="STG144" s="36"/>
      <c r="STH144" s="37"/>
      <c r="STI144" s="38"/>
      <c r="STJ144" s="38"/>
      <c r="STK144" s="204"/>
      <c r="STL144" s="37"/>
      <c r="STM144" s="38"/>
      <c r="STN144" s="37"/>
      <c r="STO144" s="37"/>
      <c r="STP144" s="38"/>
      <c r="STQ144" s="38"/>
      <c r="STR144" s="38"/>
      <c r="STS144" s="38"/>
      <c r="STT144" s="38"/>
      <c r="STU144" s="38"/>
      <c r="STV144" s="38"/>
      <c r="STW144" s="38"/>
      <c r="STX144" s="38"/>
      <c r="STY144" s="38"/>
      <c r="STZ144" s="38"/>
      <c r="SUA144" s="38"/>
      <c r="SUB144" s="37"/>
      <c r="SUC144" s="25"/>
      <c r="SUD144" s="35"/>
      <c r="SUE144" s="35"/>
      <c r="SUF144" s="35"/>
      <c r="SUG144" s="36"/>
      <c r="SUH144" s="36"/>
      <c r="SUI144" s="36"/>
      <c r="SUJ144" s="36"/>
      <c r="SUK144" s="36"/>
      <c r="SUL144" s="36"/>
      <c r="SUM144" s="37"/>
      <c r="SUN144" s="38"/>
      <c r="SUO144" s="38"/>
      <c r="SUP144" s="204"/>
      <c r="SUQ144" s="37"/>
      <c r="SUR144" s="38"/>
      <c r="SUS144" s="37"/>
      <c r="SUT144" s="37"/>
      <c r="SUU144" s="38"/>
      <c r="SUV144" s="38"/>
      <c r="SUW144" s="38"/>
      <c r="SUX144" s="38"/>
      <c r="SUY144" s="38"/>
      <c r="SUZ144" s="38"/>
      <c r="SVA144" s="38"/>
      <c r="SVB144" s="38"/>
      <c r="SVC144" s="38"/>
      <c r="SVD144" s="38"/>
      <c r="SVE144" s="38"/>
      <c r="SVF144" s="38"/>
      <c r="SVG144" s="37"/>
      <c r="SVH144" s="25"/>
      <c r="SVI144" s="35"/>
      <c r="SVJ144" s="35"/>
      <c r="SVK144" s="35"/>
      <c r="SVL144" s="36"/>
      <c r="SVM144" s="36"/>
      <c r="SVN144" s="36"/>
      <c r="SVO144" s="36"/>
      <c r="SVP144" s="36"/>
      <c r="SVQ144" s="36"/>
      <c r="SVR144" s="37"/>
      <c r="SVS144" s="38"/>
      <c r="SVT144" s="38"/>
      <c r="SVU144" s="204"/>
      <c r="SVV144" s="37"/>
      <c r="SVW144" s="38"/>
      <c r="SVX144" s="37"/>
      <c r="SVY144" s="37"/>
      <c r="SVZ144" s="38"/>
      <c r="SWA144" s="38"/>
      <c r="SWB144" s="38"/>
      <c r="SWC144" s="38"/>
      <c r="SWD144" s="38"/>
      <c r="SWE144" s="38"/>
      <c r="SWF144" s="38"/>
      <c r="SWG144" s="38"/>
      <c r="SWH144" s="38"/>
      <c r="SWI144" s="38"/>
      <c r="SWJ144" s="38"/>
      <c r="SWK144" s="38"/>
      <c r="SWL144" s="37"/>
      <c r="SWM144" s="25"/>
      <c r="SWN144" s="35"/>
      <c r="SWO144" s="35"/>
      <c r="SWP144" s="35"/>
      <c r="SWQ144" s="36"/>
      <c r="SWR144" s="36"/>
      <c r="SWS144" s="36"/>
      <c r="SWT144" s="36"/>
      <c r="SWU144" s="36"/>
      <c r="SWV144" s="36"/>
      <c r="SWW144" s="37"/>
      <c r="SWX144" s="38"/>
      <c r="SWY144" s="38"/>
      <c r="SWZ144" s="204"/>
      <c r="SXA144" s="37"/>
      <c r="SXB144" s="38"/>
      <c r="SXC144" s="37"/>
      <c r="SXD144" s="37"/>
      <c r="SXE144" s="38"/>
      <c r="SXF144" s="38"/>
      <c r="SXG144" s="38"/>
      <c r="SXH144" s="38"/>
      <c r="SXI144" s="38"/>
      <c r="SXJ144" s="38"/>
      <c r="SXK144" s="38"/>
      <c r="SXL144" s="38"/>
      <c r="SXM144" s="38"/>
      <c r="SXN144" s="38"/>
      <c r="SXO144" s="38"/>
      <c r="SXP144" s="38"/>
      <c r="SXQ144" s="37"/>
      <c r="SXR144" s="25"/>
      <c r="SXS144" s="35"/>
      <c r="SXT144" s="35"/>
      <c r="SXU144" s="35"/>
      <c r="SXV144" s="36"/>
      <c r="SXW144" s="36"/>
      <c r="SXX144" s="36"/>
      <c r="SXY144" s="36"/>
      <c r="SXZ144" s="36"/>
      <c r="SYA144" s="36"/>
      <c r="SYB144" s="37"/>
      <c r="SYC144" s="38"/>
      <c r="SYD144" s="38"/>
      <c r="SYE144" s="204"/>
      <c r="SYF144" s="37"/>
      <c r="SYG144" s="38"/>
      <c r="SYH144" s="37"/>
      <c r="SYI144" s="37"/>
      <c r="SYJ144" s="38"/>
      <c r="SYK144" s="38"/>
      <c r="SYL144" s="38"/>
      <c r="SYM144" s="38"/>
      <c r="SYN144" s="38"/>
      <c r="SYO144" s="38"/>
      <c r="SYP144" s="38"/>
      <c r="SYQ144" s="38"/>
      <c r="SYR144" s="38"/>
      <c r="SYS144" s="38"/>
      <c r="SYT144" s="38"/>
      <c r="SYU144" s="38"/>
      <c r="SYV144" s="37"/>
      <c r="SYW144" s="25"/>
      <c r="SYX144" s="35"/>
      <c r="SYY144" s="35"/>
      <c r="SYZ144" s="35"/>
      <c r="SZA144" s="36"/>
      <c r="SZB144" s="36"/>
      <c r="SZC144" s="36"/>
      <c r="SZD144" s="36"/>
      <c r="SZE144" s="36"/>
      <c r="SZF144" s="36"/>
      <c r="SZG144" s="37"/>
      <c r="SZH144" s="38"/>
      <c r="SZI144" s="38"/>
      <c r="SZJ144" s="204"/>
      <c r="SZK144" s="37"/>
      <c r="SZL144" s="38"/>
      <c r="SZM144" s="37"/>
      <c r="SZN144" s="37"/>
      <c r="SZO144" s="38"/>
      <c r="SZP144" s="38"/>
      <c r="SZQ144" s="38"/>
      <c r="SZR144" s="38"/>
      <c r="SZS144" s="38"/>
      <c r="SZT144" s="38"/>
      <c r="SZU144" s="38"/>
      <c r="SZV144" s="38"/>
      <c r="SZW144" s="38"/>
      <c r="SZX144" s="38"/>
      <c r="SZY144" s="38"/>
      <c r="SZZ144" s="38"/>
      <c r="TAA144" s="37"/>
      <c r="TAB144" s="25"/>
      <c r="TAC144" s="35"/>
      <c r="TAD144" s="35"/>
      <c r="TAE144" s="35"/>
      <c r="TAF144" s="36"/>
      <c r="TAG144" s="36"/>
      <c r="TAH144" s="36"/>
      <c r="TAI144" s="36"/>
      <c r="TAJ144" s="36"/>
      <c r="TAK144" s="36"/>
      <c r="TAL144" s="37"/>
      <c r="TAM144" s="38"/>
      <c r="TAN144" s="38"/>
      <c r="TAO144" s="204"/>
      <c r="TAP144" s="37"/>
      <c r="TAQ144" s="38"/>
      <c r="TAR144" s="37"/>
      <c r="TAS144" s="37"/>
      <c r="TAT144" s="38"/>
      <c r="TAU144" s="38"/>
      <c r="TAV144" s="38"/>
      <c r="TAW144" s="38"/>
      <c r="TAX144" s="38"/>
      <c r="TAY144" s="38"/>
      <c r="TAZ144" s="38"/>
      <c r="TBA144" s="38"/>
      <c r="TBB144" s="38"/>
      <c r="TBC144" s="38"/>
      <c r="TBD144" s="38"/>
      <c r="TBE144" s="38"/>
      <c r="TBF144" s="37"/>
      <c r="TBG144" s="25"/>
      <c r="TBH144" s="35"/>
      <c r="TBI144" s="35"/>
      <c r="TBJ144" s="35"/>
      <c r="TBK144" s="36"/>
      <c r="TBL144" s="36"/>
      <c r="TBM144" s="36"/>
      <c r="TBN144" s="36"/>
      <c r="TBO144" s="36"/>
      <c r="TBP144" s="36"/>
      <c r="TBQ144" s="37"/>
      <c r="TBR144" s="38"/>
      <c r="TBS144" s="38"/>
      <c r="TBT144" s="204"/>
      <c r="TBU144" s="37"/>
      <c r="TBV144" s="38"/>
      <c r="TBW144" s="37"/>
      <c r="TBX144" s="37"/>
      <c r="TBY144" s="38"/>
      <c r="TBZ144" s="38"/>
      <c r="TCA144" s="38"/>
      <c r="TCB144" s="38"/>
      <c r="TCC144" s="38"/>
      <c r="TCD144" s="38"/>
      <c r="TCE144" s="38"/>
      <c r="TCF144" s="38"/>
      <c r="TCG144" s="38"/>
      <c r="TCH144" s="38"/>
      <c r="TCI144" s="38"/>
      <c r="TCJ144" s="38"/>
      <c r="TCK144" s="37"/>
      <c r="TCL144" s="25"/>
      <c r="TCM144" s="35"/>
      <c r="TCN144" s="35"/>
      <c r="TCO144" s="35"/>
      <c r="TCP144" s="36"/>
      <c r="TCQ144" s="36"/>
      <c r="TCR144" s="36"/>
      <c r="TCS144" s="36"/>
      <c r="TCT144" s="36"/>
      <c r="TCU144" s="36"/>
      <c r="TCV144" s="37"/>
      <c r="TCW144" s="38"/>
      <c r="TCX144" s="38"/>
      <c r="TCY144" s="204"/>
      <c r="TCZ144" s="37"/>
      <c r="TDA144" s="38"/>
      <c r="TDB144" s="37"/>
      <c r="TDC144" s="37"/>
      <c r="TDD144" s="38"/>
      <c r="TDE144" s="38"/>
      <c r="TDF144" s="38"/>
      <c r="TDG144" s="38"/>
      <c r="TDH144" s="38"/>
      <c r="TDI144" s="38"/>
      <c r="TDJ144" s="38"/>
      <c r="TDK144" s="38"/>
      <c r="TDL144" s="38"/>
      <c r="TDM144" s="38"/>
      <c r="TDN144" s="38"/>
      <c r="TDO144" s="38"/>
      <c r="TDP144" s="37"/>
      <c r="TDQ144" s="25"/>
      <c r="TDR144" s="35"/>
      <c r="TDS144" s="35"/>
      <c r="TDT144" s="35"/>
      <c r="TDU144" s="36"/>
      <c r="TDV144" s="36"/>
      <c r="TDW144" s="36"/>
      <c r="TDX144" s="36"/>
      <c r="TDY144" s="36"/>
      <c r="TDZ144" s="36"/>
      <c r="TEA144" s="37"/>
      <c r="TEB144" s="38"/>
      <c r="TEC144" s="38"/>
      <c r="TED144" s="204"/>
      <c r="TEE144" s="37"/>
      <c r="TEF144" s="38"/>
      <c r="TEG144" s="37"/>
      <c r="TEH144" s="37"/>
      <c r="TEI144" s="38"/>
      <c r="TEJ144" s="38"/>
      <c r="TEK144" s="38"/>
      <c r="TEL144" s="38"/>
      <c r="TEM144" s="38"/>
      <c r="TEN144" s="38"/>
      <c r="TEO144" s="38"/>
      <c r="TEP144" s="38"/>
      <c r="TEQ144" s="38"/>
      <c r="TER144" s="38"/>
      <c r="TES144" s="38"/>
      <c r="TET144" s="38"/>
      <c r="TEU144" s="37"/>
      <c r="TEV144" s="25"/>
      <c r="TEW144" s="35"/>
      <c r="TEX144" s="35"/>
      <c r="TEY144" s="35"/>
      <c r="TEZ144" s="36"/>
      <c r="TFA144" s="36"/>
      <c r="TFB144" s="36"/>
      <c r="TFC144" s="36"/>
      <c r="TFD144" s="36"/>
      <c r="TFE144" s="36"/>
      <c r="TFF144" s="37"/>
      <c r="TFG144" s="38"/>
      <c r="TFH144" s="38"/>
      <c r="TFI144" s="204"/>
      <c r="TFJ144" s="37"/>
      <c r="TFK144" s="38"/>
      <c r="TFL144" s="37"/>
      <c r="TFM144" s="37"/>
      <c r="TFN144" s="38"/>
      <c r="TFO144" s="38"/>
      <c r="TFP144" s="38"/>
      <c r="TFQ144" s="38"/>
      <c r="TFR144" s="38"/>
      <c r="TFS144" s="38"/>
      <c r="TFT144" s="38"/>
      <c r="TFU144" s="38"/>
      <c r="TFV144" s="38"/>
      <c r="TFW144" s="38"/>
      <c r="TFX144" s="38"/>
      <c r="TFY144" s="38"/>
      <c r="TFZ144" s="37"/>
      <c r="TGA144" s="25"/>
      <c r="TGB144" s="35"/>
      <c r="TGC144" s="35"/>
      <c r="TGD144" s="35"/>
      <c r="TGE144" s="36"/>
      <c r="TGF144" s="36"/>
      <c r="TGG144" s="36"/>
      <c r="TGH144" s="36"/>
      <c r="TGI144" s="36"/>
      <c r="TGJ144" s="36"/>
      <c r="TGK144" s="37"/>
      <c r="TGL144" s="38"/>
      <c r="TGM144" s="38"/>
      <c r="TGN144" s="204"/>
      <c r="TGO144" s="37"/>
      <c r="TGP144" s="38"/>
      <c r="TGQ144" s="37"/>
      <c r="TGR144" s="37"/>
      <c r="TGS144" s="38"/>
      <c r="TGT144" s="38"/>
      <c r="TGU144" s="38"/>
      <c r="TGV144" s="38"/>
      <c r="TGW144" s="38"/>
      <c r="TGX144" s="38"/>
      <c r="TGY144" s="38"/>
      <c r="TGZ144" s="38"/>
      <c r="THA144" s="38"/>
      <c r="THB144" s="38"/>
      <c r="THC144" s="38"/>
      <c r="THD144" s="38"/>
      <c r="THE144" s="37"/>
      <c r="THF144" s="25"/>
      <c r="THG144" s="35"/>
      <c r="THH144" s="35"/>
      <c r="THI144" s="35"/>
      <c r="THJ144" s="36"/>
      <c r="THK144" s="36"/>
      <c r="THL144" s="36"/>
      <c r="THM144" s="36"/>
      <c r="THN144" s="36"/>
      <c r="THO144" s="36"/>
      <c r="THP144" s="37"/>
      <c r="THQ144" s="38"/>
      <c r="THR144" s="38"/>
      <c r="THS144" s="204"/>
      <c r="THT144" s="37"/>
      <c r="THU144" s="38"/>
      <c r="THV144" s="37"/>
      <c r="THW144" s="37"/>
      <c r="THX144" s="38"/>
      <c r="THY144" s="38"/>
      <c r="THZ144" s="38"/>
      <c r="TIA144" s="38"/>
      <c r="TIB144" s="38"/>
      <c r="TIC144" s="38"/>
      <c r="TID144" s="38"/>
      <c r="TIE144" s="38"/>
      <c r="TIF144" s="38"/>
      <c r="TIG144" s="38"/>
      <c r="TIH144" s="38"/>
      <c r="TII144" s="38"/>
      <c r="TIJ144" s="37"/>
      <c r="TIK144" s="25"/>
      <c r="TIL144" s="35"/>
      <c r="TIM144" s="35"/>
      <c r="TIN144" s="35"/>
      <c r="TIO144" s="36"/>
      <c r="TIP144" s="36"/>
      <c r="TIQ144" s="36"/>
      <c r="TIR144" s="36"/>
      <c r="TIS144" s="36"/>
      <c r="TIT144" s="36"/>
      <c r="TIU144" s="37"/>
      <c r="TIV144" s="38"/>
      <c r="TIW144" s="38"/>
      <c r="TIX144" s="204"/>
      <c r="TIY144" s="37"/>
      <c r="TIZ144" s="38"/>
      <c r="TJA144" s="37"/>
      <c r="TJB144" s="37"/>
      <c r="TJC144" s="38"/>
      <c r="TJD144" s="38"/>
      <c r="TJE144" s="38"/>
      <c r="TJF144" s="38"/>
      <c r="TJG144" s="38"/>
      <c r="TJH144" s="38"/>
      <c r="TJI144" s="38"/>
      <c r="TJJ144" s="38"/>
      <c r="TJK144" s="38"/>
      <c r="TJL144" s="38"/>
      <c r="TJM144" s="38"/>
      <c r="TJN144" s="38"/>
      <c r="TJO144" s="37"/>
      <c r="TJP144" s="25"/>
      <c r="TJQ144" s="35"/>
      <c r="TJR144" s="35"/>
      <c r="TJS144" s="35"/>
      <c r="TJT144" s="36"/>
      <c r="TJU144" s="36"/>
      <c r="TJV144" s="36"/>
      <c r="TJW144" s="36"/>
      <c r="TJX144" s="36"/>
      <c r="TJY144" s="36"/>
      <c r="TJZ144" s="37"/>
      <c r="TKA144" s="38"/>
      <c r="TKB144" s="38"/>
      <c r="TKC144" s="204"/>
      <c r="TKD144" s="37"/>
      <c r="TKE144" s="38"/>
      <c r="TKF144" s="37"/>
      <c r="TKG144" s="37"/>
      <c r="TKH144" s="38"/>
      <c r="TKI144" s="38"/>
      <c r="TKJ144" s="38"/>
      <c r="TKK144" s="38"/>
      <c r="TKL144" s="38"/>
      <c r="TKM144" s="38"/>
      <c r="TKN144" s="38"/>
      <c r="TKO144" s="38"/>
      <c r="TKP144" s="38"/>
      <c r="TKQ144" s="38"/>
      <c r="TKR144" s="38"/>
      <c r="TKS144" s="38"/>
      <c r="TKT144" s="37"/>
      <c r="TKU144" s="25"/>
      <c r="TKV144" s="35"/>
      <c r="TKW144" s="35"/>
      <c r="TKX144" s="35"/>
      <c r="TKY144" s="36"/>
      <c r="TKZ144" s="36"/>
      <c r="TLA144" s="36"/>
      <c r="TLB144" s="36"/>
      <c r="TLC144" s="36"/>
      <c r="TLD144" s="36"/>
      <c r="TLE144" s="37"/>
      <c r="TLF144" s="38"/>
      <c r="TLG144" s="38"/>
      <c r="TLH144" s="204"/>
      <c r="TLI144" s="37"/>
      <c r="TLJ144" s="38"/>
      <c r="TLK144" s="37"/>
      <c r="TLL144" s="37"/>
      <c r="TLM144" s="38"/>
      <c r="TLN144" s="38"/>
      <c r="TLO144" s="38"/>
      <c r="TLP144" s="38"/>
      <c r="TLQ144" s="38"/>
      <c r="TLR144" s="38"/>
      <c r="TLS144" s="38"/>
      <c r="TLT144" s="38"/>
      <c r="TLU144" s="38"/>
      <c r="TLV144" s="38"/>
      <c r="TLW144" s="38"/>
      <c r="TLX144" s="38"/>
      <c r="TLY144" s="37"/>
      <c r="TLZ144" s="25"/>
      <c r="TMA144" s="35"/>
      <c r="TMB144" s="35"/>
      <c r="TMC144" s="35"/>
      <c r="TMD144" s="36"/>
      <c r="TME144" s="36"/>
      <c r="TMF144" s="36"/>
      <c r="TMG144" s="36"/>
      <c r="TMH144" s="36"/>
      <c r="TMI144" s="36"/>
      <c r="TMJ144" s="37"/>
      <c r="TMK144" s="38"/>
      <c r="TML144" s="38"/>
      <c r="TMM144" s="204"/>
      <c r="TMN144" s="37"/>
      <c r="TMO144" s="38"/>
      <c r="TMP144" s="37"/>
      <c r="TMQ144" s="37"/>
      <c r="TMR144" s="38"/>
      <c r="TMS144" s="38"/>
      <c r="TMT144" s="38"/>
      <c r="TMU144" s="38"/>
      <c r="TMV144" s="38"/>
      <c r="TMW144" s="38"/>
      <c r="TMX144" s="38"/>
      <c r="TMY144" s="38"/>
      <c r="TMZ144" s="38"/>
      <c r="TNA144" s="38"/>
      <c r="TNB144" s="38"/>
      <c r="TNC144" s="38"/>
      <c r="TND144" s="37"/>
      <c r="TNE144" s="25"/>
      <c r="TNF144" s="35"/>
      <c r="TNG144" s="35"/>
      <c r="TNH144" s="35"/>
      <c r="TNI144" s="36"/>
      <c r="TNJ144" s="36"/>
      <c r="TNK144" s="36"/>
      <c r="TNL144" s="36"/>
      <c r="TNM144" s="36"/>
      <c r="TNN144" s="36"/>
      <c r="TNO144" s="37"/>
      <c r="TNP144" s="38"/>
      <c r="TNQ144" s="38"/>
      <c r="TNR144" s="204"/>
      <c r="TNS144" s="37"/>
      <c r="TNT144" s="38"/>
      <c r="TNU144" s="37"/>
      <c r="TNV144" s="37"/>
      <c r="TNW144" s="38"/>
      <c r="TNX144" s="38"/>
      <c r="TNY144" s="38"/>
      <c r="TNZ144" s="38"/>
      <c r="TOA144" s="38"/>
      <c r="TOB144" s="38"/>
      <c r="TOC144" s="38"/>
      <c r="TOD144" s="38"/>
      <c r="TOE144" s="38"/>
      <c r="TOF144" s="38"/>
      <c r="TOG144" s="38"/>
      <c r="TOH144" s="38"/>
      <c r="TOI144" s="37"/>
      <c r="TOJ144" s="25"/>
      <c r="TOK144" s="35"/>
      <c r="TOL144" s="35"/>
      <c r="TOM144" s="35"/>
      <c r="TON144" s="36"/>
      <c r="TOO144" s="36"/>
      <c r="TOP144" s="36"/>
      <c r="TOQ144" s="36"/>
      <c r="TOR144" s="36"/>
      <c r="TOS144" s="36"/>
      <c r="TOT144" s="37"/>
      <c r="TOU144" s="38"/>
      <c r="TOV144" s="38"/>
      <c r="TOW144" s="204"/>
      <c r="TOX144" s="37"/>
      <c r="TOY144" s="38"/>
      <c r="TOZ144" s="37"/>
      <c r="TPA144" s="37"/>
      <c r="TPB144" s="38"/>
      <c r="TPC144" s="38"/>
      <c r="TPD144" s="38"/>
      <c r="TPE144" s="38"/>
      <c r="TPF144" s="38"/>
      <c r="TPG144" s="38"/>
      <c r="TPH144" s="38"/>
      <c r="TPI144" s="38"/>
      <c r="TPJ144" s="38"/>
      <c r="TPK144" s="38"/>
      <c r="TPL144" s="38"/>
      <c r="TPM144" s="38"/>
      <c r="TPN144" s="37"/>
      <c r="TPO144" s="25"/>
      <c r="TPP144" s="35"/>
      <c r="TPQ144" s="35"/>
      <c r="TPR144" s="35"/>
      <c r="TPS144" s="36"/>
      <c r="TPT144" s="36"/>
      <c r="TPU144" s="36"/>
      <c r="TPV144" s="36"/>
      <c r="TPW144" s="36"/>
      <c r="TPX144" s="36"/>
      <c r="TPY144" s="37"/>
      <c r="TPZ144" s="38"/>
      <c r="TQA144" s="38"/>
      <c r="TQB144" s="204"/>
      <c r="TQC144" s="37"/>
      <c r="TQD144" s="38"/>
      <c r="TQE144" s="37"/>
      <c r="TQF144" s="37"/>
      <c r="TQG144" s="38"/>
      <c r="TQH144" s="38"/>
      <c r="TQI144" s="38"/>
      <c r="TQJ144" s="38"/>
      <c r="TQK144" s="38"/>
      <c r="TQL144" s="38"/>
      <c r="TQM144" s="38"/>
      <c r="TQN144" s="38"/>
      <c r="TQO144" s="38"/>
      <c r="TQP144" s="38"/>
      <c r="TQQ144" s="38"/>
      <c r="TQR144" s="38"/>
      <c r="TQS144" s="37"/>
      <c r="TQT144" s="25"/>
      <c r="TQU144" s="35"/>
      <c r="TQV144" s="35"/>
      <c r="TQW144" s="35"/>
      <c r="TQX144" s="36"/>
      <c r="TQY144" s="36"/>
      <c r="TQZ144" s="36"/>
      <c r="TRA144" s="36"/>
      <c r="TRB144" s="36"/>
      <c r="TRC144" s="36"/>
      <c r="TRD144" s="37"/>
      <c r="TRE144" s="38"/>
      <c r="TRF144" s="38"/>
      <c r="TRG144" s="204"/>
      <c r="TRH144" s="37"/>
      <c r="TRI144" s="38"/>
      <c r="TRJ144" s="37"/>
      <c r="TRK144" s="37"/>
      <c r="TRL144" s="38"/>
      <c r="TRM144" s="38"/>
      <c r="TRN144" s="38"/>
      <c r="TRO144" s="38"/>
      <c r="TRP144" s="38"/>
      <c r="TRQ144" s="38"/>
      <c r="TRR144" s="38"/>
      <c r="TRS144" s="38"/>
      <c r="TRT144" s="38"/>
      <c r="TRU144" s="38"/>
      <c r="TRV144" s="38"/>
      <c r="TRW144" s="38"/>
      <c r="TRX144" s="37"/>
      <c r="TRY144" s="25"/>
      <c r="TRZ144" s="35"/>
      <c r="TSA144" s="35"/>
      <c r="TSB144" s="35"/>
      <c r="TSC144" s="36"/>
      <c r="TSD144" s="36"/>
      <c r="TSE144" s="36"/>
      <c r="TSF144" s="36"/>
      <c r="TSG144" s="36"/>
      <c r="TSH144" s="36"/>
      <c r="TSI144" s="37"/>
      <c r="TSJ144" s="38"/>
      <c r="TSK144" s="38"/>
      <c r="TSL144" s="204"/>
      <c r="TSM144" s="37"/>
      <c r="TSN144" s="38"/>
      <c r="TSO144" s="37"/>
      <c r="TSP144" s="37"/>
      <c r="TSQ144" s="38"/>
      <c r="TSR144" s="38"/>
      <c r="TSS144" s="38"/>
      <c r="TST144" s="38"/>
      <c r="TSU144" s="38"/>
      <c r="TSV144" s="38"/>
      <c r="TSW144" s="38"/>
      <c r="TSX144" s="38"/>
      <c r="TSY144" s="38"/>
      <c r="TSZ144" s="38"/>
      <c r="TTA144" s="38"/>
      <c r="TTB144" s="38"/>
      <c r="TTC144" s="37"/>
      <c r="TTD144" s="25"/>
      <c r="TTE144" s="35"/>
      <c r="TTF144" s="35"/>
      <c r="TTG144" s="35"/>
      <c r="TTH144" s="36"/>
      <c r="TTI144" s="36"/>
      <c r="TTJ144" s="36"/>
      <c r="TTK144" s="36"/>
      <c r="TTL144" s="36"/>
      <c r="TTM144" s="36"/>
      <c r="TTN144" s="37"/>
      <c r="TTO144" s="38"/>
      <c r="TTP144" s="38"/>
      <c r="TTQ144" s="204"/>
      <c r="TTR144" s="37"/>
      <c r="TTS144" s="38"/>
      <c r="TTT144" s="37"/>
      <c r="TTU144" s="37"/>
      <c r="TTV144" s="38"/>
      <c r="TTW144" s="38"/>
      <c r="TTX144" s="38"/>
      <c r="TTY144" s="38"/>
      <c r="TTZ144" s="38"/>
      <c r="TUA144" s="38"/>
      <c r="TUB144" s="38"/>
      <c r="TUC144" s="38"/>
      <c r="TUD144" s="38"/>
      <c r="TUE144" s="38"/>
      <c r="TUF144" s="38"/>
      <c r="TUG144" s="38"/>
      <c r="TUH144" s="37"/>
      <c r="TUI144" s="25"/>
      <c r="TUJ144" s="35"/>
      <c r="TUK144" s="35"/>
      <c r="TUL144" s="35"/>
      <c r="TUM144" s="36"/>
      <c r="TUN144" s="36"/>
      <c r="TUO144" s="36"/>
      <c r="TUP144" s="36"/>
      <c r="TUQ144" s="36"/>
      <c r="TUR144" s="36"/>
      <c r="TUS144" s="37"/>
      <c r="TUT144" s="38"/>
      <c r="TUU144" s="38"/>
      <c r="TUV144" s="204"/>
      <c r="TUW144" s="37"/>
      <c r="TUX144" s="38"/>
      <c r="TUY144" s="37"/>
      <c r="TUZ144" s="37"/>
      <c r="TVA144" s="38"/>
      <c r="TVB144" s="38"/>
      <c r="TVC144" s="38"/>
      <c r="TVD144" s="38"/>
      <c r="TVE144" s="38"/>
      <c r="TVF144" s="38"/>
      <c r="TVG144" s="38"/>
      <c r="TVH144" s="38"/>
      <c r="TVI144" s="38"/>
      <c r="TVJ144" s="38"/>
      <c r="TVK144" s="38"/>
      <c r="TVL144" s="38"/>
      <c r="TVM144" s="37"/>
      <c r="TVN144" s="25"/>
      <c r="TVO144" s="35"/>
      <c r="TVP144" s="35"/>
      <c r="TVQ144" s="35"/>
      <c r="TVR144" s="36"/>
      <c r="TVS144" s="36"/>
      <c r="TVT144" s="36"/>
      <c r="TVU144" s="36"/>
      <c r="TVV144" s="36"/>
      <c r="TVW144" s="36"/>
      <c r="TVX144" s="37"/>
      <c r="TVY144" s="38"/>
      <c r="TVZ144" s="38"/>
      <c r="TWA144" s="204"/>
      <c r="TWB144" s="37"/>
      <c r="TWC144" s="38"/>
      <c r="TWD144" s="37"/>
      <c r="TWE144" s="37"/>
      <c r="TWF144" s="38"/>
      <c r="TWG144" s="38"/>
      <c r="TWH144" s="38"/>
      <c r="TWI144" s="38"/>
      <c r="TWJ144" s="38"/>
      <c r="TWK144" s="38"/>
      <c r="TWL144" s="38"/>
      <c r="TWM144" s="38"/>
      <c r="TWN144" s="38"/>
      <c r="TWO144" s="38"/>
      <c r="TWP144" s="38"/>
      <c r="TWQ144" s="38"/>
      <c r="TWR144" s="37"/>
      <c r="TWS144" s="25"/>
      <c r="TWT144" s="35"/>
      <c r="TWU144" s="35"/>
      <c r="TWV144" s="35"/>
      <c r="TWW144" s="36"/>
      <c r="TWX144" s="36"/>
      <c r="TWY144" s="36"/>
      <c r="TWZ144" s="36"/>
      <c r="TXA144" s="36"/>
      <c r="TXB144" s="36"/>
      <c r="TXC144" s="37"/>
      <c r="TXD144" s="38"/>
      <c r="TXE144" s="38"/>
      <c r="TXF144" s="204"/>
      <c r="TXG144" s="37"/>
      <c r="TXH144" s="38"/>
      <c r="TXI144" s="37"/>
      <c r="TXJ144" s="37"/>
      <c r="TXK144" s="38"/>
      <c r="TXL144" s="38"/>
      <c r="TXM144" s="38"/>
      <c r="TXN144" s="38"/>
      <c r="TXO144" s="38"/>
      <c r="TXP144" s="38"/>
      <c r="TXQ144" s="38"/>
      <c r="TXR144" s="38"/>
      <c r="TXS144" s="38"/>
      <c r="TXT144" s="38"/>
      <c r="TXU144" s="38"/>
      <c r="TXV144" s="38"/>
      <c r="TXW144" s="37"/>
      <c r="TXX144" s="25"/>
      <c r="TXY144" s="35"/>
      <c r="TXZ144" s="35"/>
      <c r="TYA144" s="35"/>
      <c r="TYB144" s="36"/>
      <c r="TYC144" s="36"/>
      <c r="TYD144" s="36"/>
      <c r="TYE144" s="36"/>
      <c r="TYF144" s="36"/>
      <c r="TYG144" s="36"/>
      <c r="TYH144" s="37"/>
      <c r="TYI144" s="38"/>
      <c r="TYJ144" s="38"/>
      <c r="TYK144" s="204"/>
      <c r="TYL144" s="37"/>
      <c r="TYM144" s="38"/>
      <c r="TYN144" s="37"/>
      <c r="TYO144" s="37"/>
      <c r="TYP144" s="38"/>
      <c r="TYQ144" s="38"/>
      <c r="TYR144" s="38"/>
      <c r="TYS144" s="38"/>
      <c r="TYT144" s="38"/>
      <c r="TYU144" s="38"/>
      <c r="TYV144" s="38"/>
      <c r="TYW144" s="38"/>
      <c r="TYX144" s="38"/>
      <c r="TYY144" s="38"/>
      <c r="TYZ144" s="38"/>
      <c r="TZA144" s="38"/>
      <c r="TZB144" s="37"/>
      <c r="TZC144" s="25"/>
      <c r="TZD144" s="35"/>
      <c r="TZE144" s="35"/>
      <c r="TZF144" s="35"/>
      <c r="TZG144" s="36"/>
      <c r="TZH144" s="36"/>
      <c r="TZI144" s="36"/>
      <c r="TZJ144" s="36"/>
      <c r="TZK144" s="36"/>
      <c r="TZL144" s="36"/>
      <c r="TZM144" s="37"/>
      <c r="TZN144" s="38"/>
      <c r="TZO144" s="38"/>
      <c r="TZP144" s="204"/>
      <c r="TZQ144" s="37"/>
      <c r="TZR144" s="38"/>
      <c r="TZS144" s="37"/>
      <c r="TZT144" s="37"/>
      <c r="TZU144" s="38"/>
      <c r="TZV144" s="38"/>
      <c r="TZW144" s="38"/>
      <c r="TZX144" s="38"/>
      <c r="TZY144" s="38"/>
      <c r="TZZ144" s="38"/>
      <c r="UAA144" s="38"/>
      <c r="UAB144" s="38"/>
      <c r="UAC144" s="38"/>
      <c r="UAD144" s="38"/>
      <c r="UAE144" s="38"/>
      <c r="UAF144" s="38"/>
      <c r="UAG144" s="37"/>
      <c r="UAH144" s="25"/>
      <c r="UAI144" s="35"/>
      <c r="UAJ144" s="35"/>
      <c r="UAK144" s="35"/>
      <c r="UAL144" s="36"/>
      <c r="UAM144" s="36"/>
      <c r="UAN144" s="36"/>
      <c r="UAO144" s="36"/>
      <c r="UAP144" s="36"/>
      <c r="UAQ144" s="36"/>
      <c r="UAR144" s="37"/>
      <c r="UAS144" s="38"/>
      <c r="UAT144" s="38"/>
      <c r="UAU144" s="204"/>
      <c r="UAV144" s="37"/>
      <c r="UAW144" s="38"/>
      <c r="UAX144" s="37"/>
      <c r="UAY144" s="37"/>
      <c r="UAZ144" s="38"/>
      <c r="UBA144" s="38"/>
      <c r="UBB144" s="38"/>
      <c r="UBC144" s="38"/>
      <c r="UBD144" s="38"/>
      <c r="UBE144" s="38"/>
      <c r="UBF144" s="38"/>
      <c r="UBG144" s="38"/>
      <c r="UBH144" s="38"/>
      <c r="UBI144" s="38"/>
      <c r="UBJ144" s="38"/>
      <c r="UBK144" s="38"/>
      <c r="UBL144" s="37"/>
      <c r="UBM144" s="25"/>
      <c r="UBN144" s="35"/>
      <c r="UBO144" s="35"/>
      <c r="UBP144" s="35"/>
      <c r="UBQ144" s="36"/>
      <c r="UBR144" s="36"/>
      <c r="UBS144" s="36"/>
      <c r="UBT144" s="36"/>
      <c r="UBU144" s="36"/>
      <c r="UBV144" s="36"/>
      <c r="UBW144" s="37"/>
      <c r="UBX144" s="38"/>
      <c r="UBY144" s="38"/>
      <c r="UBZ144" s="204"/>
      <c r="UCA144" s="37"/>
      <c r="UCB144" s="38"/>
      <c r="UCC144" s="37"/>
      <c r="UCD144" s="37"/>
      <c r="UCE144" s="38"/>
      <c r="UCF144" s="38"/>
      <c r="UCG144" s="38"/>
      <c r="UCH144" s="38"/>
      <c r="UCI144" s="38"/>
      <c r="UCJ144" s="38"/>
      <c r="UCK144" s="38"/>
      <c r="UCL144" s="38"/>
      <c r="UCM144" s="38"/>
      <c r="UCN144" s="38"/>
      <c r="UCO144" s="38"/>
      <c r="UCP144" s="38"/>
      <c r="UCQ144" s="37"/>
      <c r="UCR144" s="25"/>
      <c r="UCS144" s="35"/>
      <c r="UCT144" s="35"/>
      <c r="UCU144" s="35"/>
      <c r="UCV144" s="36"/>
      <c r="UCW144" s="36"/>
      <c r="UCX144" s="36"/>
      <c r="UCY144" s="36"/>
      <c r="UCZ144" s="36"/>
      <c r="UDA144" s="36"/>
      <c r="UDB144" s="37"/>
      <c r="UDC144" s="38"/>
      <c r="UDD144" s="38"/>
      <c r="UDE144" s="204"/>
      <c r="UDF144" s="37"/>
      <c r="UDG144" s="38"/>
      <c r="UDH144" s="37"/>
      <c r="UDI144" s="37"/>
      <c r="UDJ144" s="38"/>
      <c r="UDK144" s="38"/>
      <c r="UDL144" s="38"/>
      <c r="UDM144" s="38"/>
      <c r="UDN144" s="38"/>
      <c r="UDO144" s="38"/>
      <c r="UDP144" s="38"/>
      <c r="UDQ144" s="38"/>
      <c r="UDR144" s="38"/>
      <c r="UDS144" s="38"/>
      <c r="UDT144" s="38"/>
      <c r="UDU144" s="38"/>
      <c r="UDV144" s="37"/>
      <c r="UDW144" s="25"/>
      <c r="UDX144" s="35"/>
      <c r="UDY144" s="35"/>
      <c r="UDZ144" s="35"/>
      <c r="UEA144" s="36"/>
      <c r="UEB144" s="36"/>
      <c r="UEC144" s="36"/>
      <c r="UED144" s="36"/>
      <c r="UEE144" s="36"/>
      <c r="UEF144" s="36"/>
      <c r="UEG144" s="37"/>
      <c r="UEH144" s="38"/>
      <c r="UEI144" s="38"/>
      <c r="UEJ144" s="204"/>
      <c r="UEK144" s="37"/>
      <c r="UEL144" s="38"/>
      <c r="UEM144" s="37"/>
      <c r="UEN144" s="37"/>
      <c r="UEO144" s="38"/>
      <c r="UEP144" s="38"/>
      <c r="UEQ144" s="38"/>
      <c r="UER144" s="38"/>
      <c r="UES144" s="38"/>
      <c r="UET144" s="38"/>
      <c r="UEU144" s="38"/>
      <c r="UEV144" s="38"/>
      <c r="UEW144" s="38"/>
      <c r="UEX144" s="38"/>
      <c r="UEY144" s="38"/>
      <c r="UEZ144" s="38"/>
      <c r="UFA144" s="37"/>
      <c r="UFB144" s="25"/>
      <c r="UFC144" s="35"/>
      <c r="UFD144" s="35"/>
      <c r="UFE144" s="35"/>
      <c r="UFF144" s="36"/>
      <c r="UFG144" s="36"/>
      <c r="UFH144" s="36"/>
      <c r="UFI144" s="36"/>
      <c r="UFJ144" s="36"/>
      <c r="UFK144" s="36"/>
      <c r="UFL144" s="37"/>
      <c r="UFM144" s="38"/>
      <c r="UFN144" s="38"/>
      <c r="UFO144" s="204"/>
      <c r="UFP144" s="37"/>
      <c r="UFQ144" s="38"/>
      <c r="UFR144" s="37"/>
      <c r="UFS144" s="37"/>
      <c r="UFT144" s="38"/>
      <c r="UFU144" s="38"/>
      <c r="UFV144" s="38"/>
      <c r="UFW144" s="38"/>
      <c r="UFX144" s="38"/>
      <c r="UFY144" s="38"/>
      <c r="UFZ144" s="38"/>
      <c r="UGA144" s="38"/>
      <c r="UGB144" s="38"/>
      <c r="UGC144" s="38"/>
      <c r="UGD144" s="38"/>
      <c r="UGE144" s="38"/>
      <c r="UGF144" s="37"/>
      <c r="UGG144" s="25"/>
      <c r="UGH144" s="35"/>
      <c r="UGI144" s="35"/>
      <c r="UGJ144" s="35"/>
      <c r="UGK144" s="36"/>
      <c r="UGL144" s="36"/>
      <c r="UGM144" s="36"/>
      <c r="UGN144" s="36"/>
      <c r="UGO144" s="36"/>
      <c r="UGP144" s="36"/>
      <c r="UGQ144" s="37"/>
      <c r="UGR144" s="38"/>
      <c r="UGS144" s="38"/>
      <c r="UGT144" s="204"/>
      <c r="UGU144" s="37"/>
      <c r="UGV144" s="38"/>
      <c r="UGW144" s="37"/>
      <c r="UGX144" s="37"/>
      <c r="UGY144" s="38"/>
      <c r="UGZ144" s="38"/>
      <c r="UHA144" s="38"/>
      <c r="UHB144" s="38"/>
      <c r="UHC144" s="38"/>
      <c r="UHD144" s="38"/>
      <c r="UHE144" s="38"/>
      <c r="UHF144" s="38"/>
      <c r="UHG144" s="38"/>
      <c r="UHH144" s="38"/>
      <c r="UHI144" s="38"/>
      <c r="UHJ144" s="38"/>
      <c r="UHK144" s="37"/>
      <c r="UHL144" s="25"/>
      <c r="UHM144" s="35"/>
      <c r="UHN144" s="35"/>
      <c r="UHO144" s="35"/>
      <c r="UHP144" s="36"/>
      <c r="UHQ144" s="36"/>
      <c r="UHR144" s="36"/>
      <c r="UHS144" s="36"/>
      <c r="UHT144" s="36"/>
      <c r="UHU144" s="36"/>
      <c r="UHV144" s="37"/>
      <c r="UHW144" s="38"/>
      <c r="UHX144" s="38"/>
      <c r="UHY144" s="204"/>
      <c r="UHZ144" s="37"/>
      <c r="UIA144" s="38"/>
      <c r="UIB144" s="37"/>
      <c r="UIC144" s="37"/>
      <c r="UID144" s="38"/>
      <c r="UIE144" s="38"/>
      <c r="UIF144" s="38"/>
      <c r="UIG144" s="38"/>
      <c r="UIH144" s="38"/>
      <c r="UII144" s="38"/>
      <c r="UIJ144" s="38"/>
      <c r="UIK144" s="38"/>
      <c r="UIL144" s="38"/>
      <c r="UIM144" s="38"/>
      <c r="UIN144" s="38"/>
      <c r="UIO144" s="38"/>
      <c r="UIP144" s="37"/>
      <c r="UIQ144" s="25"/>
      <c r="UIR144" s="35"/>
      <c r="UIS144" s="35"/>
      <c r="UIT144" s="35"/>
      <c r="UIU144" s="36"/>
      <c r="UIV144" s="36"/>
      <c r="UIW144" s="36"/>
      <c r="UIX144" s="36"/>
      <c r="UIY144" s="36"/>
      <c r="UIZ144" s="36"/>
      <c r="UJA144" s="37"/>
      <c r="UJB144" s="38"/>
      <c r="UJC144" s="38"/>
      <c r="UJD144" s="204"/>
      <c r="UJE144" s="37"/>
      <c r="UJF144" s="38"/>
      <c r="UJG144" s="37"/>
      <c r="UJH144" s="37"/>
      <c r="UJI144" s="38"/>
      <c r="UJJ144" s="38"/>
      <c r="UJK144" s="38"/>
      <c r="UJL144" s="38"/>
      <c r="UJM144" s="38"/>
      <c r="UJN144" s="38"/>
      <c r="UJO144" s="38"/>
      <c r="UJP144" s="38"/>
      <c r="UJQ144" s="38"/>
      <c r="UJR144" s="38"/>
      <c r="UJS144" s="38"/>
      <c r="UJT144" s="38"/>
      <c r="UJU144" s="37"/>
      <c r="UJV144" s="25"/>
      <c r="UJW144" s="35"/>
      <c r="UJX144" s="35"/>
      <c r="UJY144" s="35"/>
      <c r="UJZ144" s="36"/>
      <c r="UKA144" s="36"/>
      <c r="UKB144" s="36"/>
      <c r="UKC144" s="36"/>
      <c r="UKD144" s="36"/>
      <c r="UKE144" s="36"/>
      <c r="UKF144" s="37"/>
      <c r="UKG144" s="38"/>
      <c r="UKH144" s="38"/>
      <c r="UKI144" s="204"/>
      <c r="UKJ144" s="37"/>
      <c r="UKK144" s="38"/>
      <c r="UKL144" s="37"/>
      <c r="UKM144" s="37"/>
      <c r="UKN144" s="38"/>
      <c r="UKO144" s="38"/>
      <c r="UKP144" s="38"/>
      <c r="UKQ144" s="38"/>
      <c r="UKR144" s="38"/>
      <c r="UKS144" s="38"/>
      <c r="UKT144" s="38"/>
      <c r="UKU144" s="38"/>
      <c r="UKV144" s="38"/>
      <c r="UKW144" s="38"/>
      <c r="UKX144" s="38"/>
      <c r="UKY144" s="38"/>
      <c r="UKZ144" s="37"/>
      <c r="ULA144" s="25"/>
      <c r="ULB144" s="35"/>
      <c r="ULC144" s="35"/>
      <c r="ULD144" s="35"/>
      <c r="ULE144" s="36"/>
      <c r="ULF144" s="36"/>
      <c r="ULG144" s="36"/>
      <c r="ULH144" s="36"/>
      <c r="ULI144" s="36"/>
      <c r="ULJ144" s="36"/>
      <c r="ULK144" s="37"/>
      <c r="ULL144" s="38"/>
      <c r="ULM144" s="38"/>
      <c r="ULN144" s="204"/>
      <c r="ULO144" s="37"/>
      <c r="ULP144" s="38"/>
      <c r="ULQ144" s="37"/>
      <c r="ULR144" s="37"/>
      <c r="ULS144" s="38"/>
      <c r="ULT144" s="38"/>
      <c r="ULU144" s="38"/>
      <c r="ULV144" s="38"/>
      <c r="ULW144" s="38"/>
      <c r="ULX144" s="38"/>
      <c r="ULY144" s="38"/>
      <c r="ULZ144" s="38"/>
      <c r="UMA144" s="38"/>
      <c r="UMB144" s="38"/>
      <c r="UMC144" s="38"/>
      <c r="UMD144" s="38"/>
      <c r="UME144" s="37"/>
      <c r="UMF144" s="25"/>
      <c r="UMG144" s="35"/>
      <c r="UMH144" s="35"/>
      <c r="UMI144" s="35"/>
      <c r="UMJ144" s="36"/>
      <c r="UMK144" s="36"/>
      <c r="UML144" s="36"/>
      <c r="UMM144" s="36"/>
      <c r="UMN144" s="36"/>
      <c r="UMO144" s="36"/>
      <c r="UMP144" s="37"/>
      <c r="UMQ144" s="38"/>
      <c r="UMR144" s="38"/>
      <c r="UMS144" s="204"/>
      <c r="UMT144" s="37"/>
      <c r="UMU144" s="38"/>
      <c r="UMV144" s="37"/>
      <c r="UMW144" s="37"/>
      <c r="UMX144" s="38"/>
      <c r="UMY144" s="38"/>
      <c r="UMZ144" s="38"/>
      <c r="UNA144" s="38"/>
      <c r="UNB144" s="38"/>
      <c r="UNC144" s="38"/>
      <c r="UND144" s="38"/>
      <c r="UNE144" s="38"/>
      <c r="UNF144" s="38"/>
      <c r="UNG144" s="38"/>
      <c r="UNH144" s="38"/>
      <c r="UNI144" s="38"/>
      <c r="UNJ144" s="37"/>
      <c r="UNK144" s="25"/>
      <c r="UNL144" s="35"/>
      <c r="UNM144" s="35"/>
      <c r="UNN144" s="35"/>
      <c r="UNO144" s="36"/>
      <c r="UNP144" s="36"/>
      <c r="UNQ144" s="36"/>
      <c r="UNR144" s="36"/>
      <c r="UNS144" s="36"/>
      <c r="UNT144" s="36"/>
      <c r="UNU144" s="37"/>
      <c r="UNV144" s="38"/>
      <c r="UNW144" s="38"/>
      <c r="UNX144" s="204"/>
      <c r="UNY144" s="37"/>
      <c r="UNZ144" s="38"/>
      <c r="UOA144" s="37"/>
      <c r="UOB144" s="37"/>
      <c r="UOC144" s="38"/>
      <c r="UOD144" s="38"/>
      <c r="UOE144" s="38"/>
      <c r="UOF144" s="38"/>
      <c r="UOG144" s="38"/>
      <c r="UOH144" s="38"/>
      <c r="UOI144" s="38"/>
      <c r="UOJ144" s="38"/>
      <c r="UOK144" s="38"/>
      <c r="UOL144" s="38"/>
      <c r="UOM144" s="38"/>
      <c r="UON144" s="38"/>
      <c r="UOO144" s="37"/>
      <c r="UOP144" s="25"/>
      <c r="UOQ144" s="35"/>
      <c r="UOR144" s="35"/>
      <c r="UOS144" s="35"/>
      <c r="UOT144" s="36"/>
      <c r="UOU144" s="36"/>
      <c r="UOV144" s="36"/>
      <c r="UOW144" s="36"/>
      <c r="UOX144" s="36"/>
      <c r="UOY144" s="36"/>
      <c r="UOZ144" s="37"/>
      <c r="UPA144" s="38"/>
      <c r="UPB144" s="38"/>
      <c r="UPC144" s="204"/>
      <c r="UPD144" s="37"/>
      <c r="UPE144" s="38"/>
      <c r="UPF144" s="37"/>
      <c r="UPG144" s="37"/>
      <c r="UPH144" s="38"/>
      <c r="UPI144" s="38"/>
      <c r="UPJ144" s="38"/>
      <c r="UPK144" s="38"/>
      <c r="UPL144" s="38"/>
      <c r="UPM144" s="38"/>
      <c r="UPN144" s="38"/>
      <c r="UPO144" s="38"/>
      <c r="UPP144" s="38"/>
      <c r="UPQ144" s="38"/>
      <c r="UPR144" s="38"/>
      <c r="UPS144" s="38"/>
      <c r="UPT144" s="37"/>
      <c r="UPU144" s="25"/>
      <c r="UPV144" s="35"/>
      <c r="UPW144" s="35"/>
      <c r="UPX144" s="35"/>
      <c r="UPY144" s="36"/>
      <c r="UPZ144" s="36"/>
      <c r="UQA144" s="36"/>
      <c r="UQB144" s="36"/>
      <c r="UQC144" s="36"/>
      <c r="UQD144" s="36"/>
      <c r="UQE144" s="37"/>
      <c r="UQF144" s="38"/>
      <c r="UQG144" s="38"/>
      <c r="UQH144" s="204"/>
      <c r="UQI144" s="37"/>
      <c r="UQJ144" s="38"/>
      <c r="UQK144" s="37"/>
      <c r="UQL144" s="37"/>
      <c r="UQM144" s="38"/>
      <c r="UQN144" s="38"/>
      <c r="UQO144" s="38"/>
      <c r="UQP144" s="38"/>
      <c r="UQQ144" s="38"/>
      <c r="UQR144" s="38"/>
      <c r="UQS144" s="38"/>
      <c r="UQT144" s="38"/>
      <c r="UQU144" s="38"/>
      <c r="UQV144" s="38"/>
      <c r="UQW144" s="38"/>
      <c r="UQX144" s="38"/>
      <c r="UQY144" s="37"/>
      <c r="UQZ144" s="25"/>
      <c r="URA144" s="35"/>
      <c r="URB144" s="35"/>
      <c r="URC144" s="35"/>
      <c r="URD144" s="36"/>
      <c r="URE144" s="36"/>
      <c r="URF144" s="36"/>
      <c r="URG144" s="36"/>
      <c r="URH144" s="36"/>
      <c r="URI144" s="36"/>
      <c r="URJ144" s="37"/>
      <c r="URK144" s="38"/>
      <c r="URL144" s="38"/>
      <c r="URM144" s="204"/>
      <c r="URN144" s="37"/>
      <c r="URO144" s="38"/>
      <c r="URP144" s="37"/>
      <c r="URQ144" s="37"/>
      <c r="URR144" s="38"/>
      <c r="URS144" s="38"/>
      <c r="URT144" s="38"/>
      <c r="URU144" s="38"/>
      <c r="URV144" s="38"/>
      <c r="URW144" s="38"/>
      <c r="URX144" s="38"/>
      <c r="URY144" s="38"/>
      <c r="URZ144" s="38"/>
      <c r="USA144" s="38"/>
      <c r="USB144" s="38"/>
      <c r="USC144" s="38"/>
      <c r="USD144" s="37"/>
      <c r="USE144" s="25"/>
      <c r="USF144" s="35"/>
      <c r="USG144" s="35"/>
      <c r="USH144" s="35"/>
      <c r="USI144" s="36"/>
      <c r="USJ144" s="36"/>
      <c r="USK144" s="36"/>
      <c r="USL144" s="36"/>
      <c r="USM144" s="36"/>
      <c r="USN144" s="36"/>
      <c r="USO144" s="37"/>
      <c r="USP144" s="38"/>
      <c r="USQ144" s="38"/>
      <c r="USR144" s="204"/>
      <c r="USS144" s="37"/>
      <c r="UST144" s="38"/>
      <c r="USU144" s="37"/>
      <c r="USV144" s="37"/>
      <c r="USW144" s="38"/>
      <c r="USX144" s="38"/>
      <c r="USY144" s="38"/>
      <c r="USZ144" s="38"/>
      <c r="UTA144" s="38"/>
      <c r="UTB144" s="38"/>
      <c r="UTC144" s="38"/>
      <c r="UTD144" s="38"/>
      <c r="UTE144" s="38"/>
      <c r="UTF144" s="38"/>
      <c r="UTG144" s="38"/>
      <c r="UTH144" s="38"/>
      <c r="UTI144" s="37"/>
      <c r="UTJ144" s="25"/>
      <c r="UTK144" s="35"/>
      <c r="UTL144" s="35"/>
      <c r="UTM144" s="35"/>
      <c r="UTN144" s="36"/>
      <c r="UTO144" s="36"/>
      <c r="UTP144" s="36"/>
      <c r="UTQ144" s="36"/>
      <c r="UTR144" s="36"/>
      <c r="UTS144" s="36"/>
      <c r="UTT144" s="37"/>
      <c r="UTU144" s="38"/>
      <c r="UTV144" s="38"/>
      <c r="UTW144" s="204"/>
      <c r="UTX144" s="37"/>
      <c r="UTY144" s="38"/>
      <c r="UTZ144" s="37"/>
      <c r="UUA144" s="37"/>
      <c r="UUB144" s="38"/>
      <c r="UUC144" s="38"/>
      <c r="UUD144" s="38"/>
      <c r="UUE144" s="38"/>
      <c r="UUF144" s="38"/>
      <c r="UUG144" s="38"/>
      <c r="UUH144" s="38"/>
      <c r="UUI144" s="38"/>
      <c r="UUJ144" s="38"/>
      <c r="UUK144" s="38"/>
      <c r="UUL144" s="38"/>
      <c r="UUM144" s="38"/>
      <c r="UUN144" s="37"/>
      <c r="UUO144" s="25"/>
      <c r="UUP144" s="35"/>
      <c r="UUQ144" s="35"/>
      <c r="UUR144" s="35"/>
      <c r="UUS144" s="36"/>
      <c r="UUT144" s="36"/>
      <c r="UUU144" s="36"/>
      <c r="UUV144" s="36"/>
      <c r="UUW144" s="36"/>
      <c r="UUX144" s="36"/>
      <c r="UUY144" s="37"/>
      <c r="UUZ144" s="38"/>
      <c r="UVA144" s="38"/>
      <c r="UVB144" s="204"/>
      <c r="UVC144" s="37"/>
      <c r="UVD144" s="38"/>
      <c r="UVE144" s="37"/>
      <c r="UVF144" s="37"/>
      <c r="UVG144" s="38"/>
      <c r="UVH144" s="38"/>
      <c r="UVI144" s="38"/>
      <c r="UVJ144" s="38"/>
      <c r="UVK144" s="38"/>
      <c r="UVL144" s="38"/>
      <c r="UVM144" s="38"/>
      <c r="UVN144" s="38"/>
      <c r="UVO144" s="38"/>
      <c r="UVP144" s="38"/>
      <c r="UVQ144" s="38"/>
      <c r="UVR144" s="38"/>
      <c r="UVS144" s="37"/>
      <c r="UVT144" s="25"/>
      <c r="UVU144" s="35"/>
      <c r="UVV144" s="35"/>
      <c r="UVW144" s="35"/>
      <c r="UVX144" s="36"/>
      <c r="UVY144" s="36"/>
      <c r="UVZ144" s="36"/>
      <c r="UWA144" s="36"/>
      <c r="UWB144" s="36"/>
      <c r="UWC144" s="36"/>
      <c r="UWD144" s="37"/>
      <c r="UWE144" s="38"/>
      <c r="UWF144" s="38"/>
      <c r="UWG144" s="204"/>
      <c r="UWH144" s="37"/>
      <c r="UWI144" s="38"/>
      <c r="UWJ144" s="37"/>
      <c r="UWK144" s="37"/>
      <c r="UWL144" s="38"/>
      <c r="UWM144" s="38"/>
      <c r="UWN144" s="38"/>
      <c r="UWO144" s="38"/>
      <c r="UWP144" s="38"/>
      <c r="UWQ144" s="38"/>
      <c r="UWR144" s="38"/>
      <c r="UWS144" s="38"/>
      <c r="UWT144" s="38"/>
      <c r="UWU144" s="38"/>
      <c r="UWV144" s="38"/>
      <c r="UWW144" s="38"/>
      <c r="UWX144" s="37"/>
      <c r="UWY144" s="25"/>
      <c r="UWZ144" s="35"/>
      <c r="UXA144" s="35"/>
      <c r="UXB144" s="35"/>
      <c r="UXC144" s="36"/>
      <c r="UXD144" s="36"/>
      <c r="UXE144" s="36"/>
      <c r="UXF144" s="36"/>
      <c r="UXG144" s="36"/>
      <c r="UXH144" s="36"/>
      <c r="UXI144" s="37"/>
      <c r="UXJ144" s="38"/>
      <c r="UXK144" s="38"/>
      <c r="UXL144" s="204"/>
      <c r="UXM144" s="37"/>
      <c r="UXN144" s="38"/>
      <c r="UXO144" s="37"/>
      <c r="UXP144" s="37"/>
      <c r="UXQ144" s="38"/>
      <c r="UXR144" s="38"/>
      <c r="UXS144" s="38"/>
      <c r="UXT144" s="38"/>
      <c r="UXU144" s="38"/>
      <c r="UXV144" s="38"/>
      <c r="UXW144" s="38"/>
      <c r="UXX144" s="38"/>
      <c r="UXY144" s="38"/>
      <c r="UXZ144" s="38"/>
      <c r="UYA144" s="38"/>
      <c r="UYB144" s="38"/>
      <c r="UYC144" s="37"/>
      <c r="UYD144" s="25"/>
      <c r="UYE144" s="35"/>
      <c r="UYF144" s="35"/>
      <c r="UYG144" s="35"/>
      <c r="UYH144" s="36"/>
      <c r="UYI144" s="36"/>
      <c r="UYJ144" s="36"/>
      <c r="UYK144" s="36"/>
      <c r="UYL144" s="36"/>
      <c r="UYM144" s="36"/>
      <c r="UYN144" s="37"/>
      <c r="UYO144" s="38"/>
      <c r="UYP144" s="38"/>
      <c r="UYQ144" s="204"/>
      <c r="UYR144" s="37"/>
      <c r="UYS144" s="38"/>
      <c r="UYT144" s="37"/>
      <c r="UYU144" s="37"/>
      <c r="UYV144" s="38"/>
      <c r="UYW144" s="38"/>
      <c r="UYX144" s="38"/>
      <c r="UYY144" s="38"/>
      <c r="UYZ144" s="38"/>
      <c r="UZA144" s="38"/>
      <c r="UZB144" s="38"/>
      <c r="UZC144" s="38"/>
      <c r="UZD144" s="38"/>
      <c r="UZE144" s="38"/>
      <c r="UZF144" s="38"/>
      <c r="UZG144" s="38"/>
      <c r="UZH144" s="37"/>
      <c r="UZI144" s="25"/>
      <c r="UZJ144" s="35"/>
      <c r="UZK144" s="35"/>
      <c r="UZL144" s="35"/>
      <c r="UZM144" s="36"/>
      <c r="UZN144" s="36"/>
      <c r="UZO144" s="36"/>
      <c r="UZP144" s="36"/>
      <c r="UZQ144" s="36"/>
      <c r="UZR144" s="36"/>
      <c r="UZS144" s="37"/>
      <c r="UZT144" s="38"/>
      <c r="UZU144" s="38"/>
      <c r="UZV144" s="204"/>
      <c r="UZW144" s="37"/>
      <c r="UZX144" s="38"/>
      <c r="UZY144" s="37"/>
      <c r="UZZ144" s="37"/>
      <c r="VAA144" s="38"/>
      <c r="VAB144" s="38"/>
      <c r="VAC144" s="38"/>
      <c r="VAD144" s="38"/>
      <c r="VAE144" s="38"/>
      <c r="VAF144" s="38"/>
      <c r="VAG144" s="38"/>
      <c r="VAH144" s="38"/>
      <c r="VAI144" s="38"/>
      <c r="VAJ144" s="38"/>
      <c r="VAK144" s="38"/>
      <c r="VAL144" s="38"/>
      <c r="VAM144" s="37"/>
      <c r="VAN144" s="25"/>
      <c r="VAO144" s="35"/>
      <c r="VAP144" s="35"/>
      <c r="VAQ144" s="35"/>
      <c r="VAR144" s="36"/>
      <c r="VAS144" s="36"/>
      <c r="VAT144" s="36"/>
      <c r="VAU144" s="36"/>
      <c r="VAV144" s="36"/>
      <c r="VAW144" s="36"/>
      <c r="VAX144" s="37"/>
      <c r="VAY144" s="38"/>
      <c r="VAZ144" s="38"/>
      <c r="VBA144" s="204"/>
      <c r="VBB144" s="37"/>
      <c r="VBC144" s="38"/>
      <c r="VBD144" s="37"/>
      <c r="VBE144" s="37"/>
      <c r="VBF144" s="38"/>
      <c r="VBG144" s="38"/>
      <c r="VBH144" s="38"/>
      <c r="VBI144" s="38"/>
      <c r="VBJ144" s="38"/>
      <c r="VBK144" s="38"/>
      <c r="VBL144" s="38"/>
      <c r="VBM144" s="38"/>
      <c r="VBN144" s="38"/>
      <c r="VBO144" s="38"/>
      <c r="VBP144" s="38"/>
      <c r="VBQ144" s="38"/>
      <c r="VBR144" s="37"/>
      <c r="VBS144" s="25"/>
      <c r="VBT144" s="35"/>
      <c r="VBU144" s="35"/>
      <c r="VBV144" s="35"/>
      <c r="VBW144" s="36"/>
      <c r="VBX144" s="36"/>
      <c r="VBY144" s="36"/>
      <c r="VBZ144" s="36"/>
      <c r="VCA144" s="36"/>
      <c r="VCB144" s="36"/>
      <c r="VCC144" s="37"/>
      <c r="VCD144" s="38"/>
      <c r="VCE144" s="38"/>
      <c r="VCF144" s="204"/>
      <c r="VCG144" s="37"/>
      <c r="VCH144" s="38"/>
      <c r="VCI144" s="37"/>
      <c r="VCJ144" s="37"/>
      <c r="VCK144" s="38"/>
      <c r="VCL144" s="38"/>
      <c r="VCM144" s="38"/>
      <c r="VCN144" s="38"/>
      <c r="VCO144" s="38"/>
      <c r="VCP144" s="38"/>
      <c r="VCQ144" s="38"/>
      <c r="VCR144" s="38"/>
      <c r="VCS144" s="38"/>
      <c r="VCT144" s="38"/>
      <c r="VCU144" s="38"/>
      <c r="VCV144" s="38"/>
      <c r="VCW144" s="37"/>
      <c r="VCX144" s="25"/>
      <c r="VCY144" s="35"/>
      <c r="VCZ144" s="35"/>
      <c r="VDA144" s="35"/>
      <c r="VDB144" s="36"/>
      <c r="VDC144" s="36"/>
      <c r="VDD144" s="36"/>
      <c r="VDE144" s="36"/>
      <c r="VDF144" s="36"/>
      <c r="VDG144" s="36"/>
      <c r="VDH144" s="37"/>
      <c r="VDI144" s="38"/>
      <c r="VDJ144" s="38"/>
      <c r="VDK144" s="204"/>
      <c r="VDL144" s="37"/>
      <c r="VDM144" s="38"/>
      <c r="VDN144" s="37"/>
      <c r="VDO144" s="37"/>
      <c r="VDP144" s="38"/>
      <c r="VDQ144" s="38"/>
      <c r="VDR144" s="38"/>
      <c r="VDS144" s="38"/>
      <c r="VDT144" s="38"/>
      <c r="VDU144" s="38"/>
      <c r="VDV144" s="38"/>
      <c r="VDW144" s="38"/>
      <c r="VDX144" s="38"/>
      <c r="VDY144" s="38"/>
      <c r="VDZ144" s="38"/>
      <c r="VEA144" s="38"/>
      <c r="VEB144" s="37"/>
      <c r="VEC144" s="25"/>
      <c r="VED144" s="35"/>
      <c r="VEE144" s="35"/>
      <c r="VEF144" s="35"/>
      <c r="VEG144" s="36"/>
      <c r="VEH144" s="36"/>
      <c r="VEI144" s="36"/>
      <c r="VEJ144" s="36"/>
      <c r="VEK144" s="36"/>
      <c r="VEL144" s="36"/>
      <c r="VEM144" s="37"/>
      <c r="VEN144" s="38"/>
      <c r="VEO144" s="38"/>
      <c r="VEP144" s="204"/>
      <c r="VEQ144" s="37"/>
      <c r="VER144" s="38"/>
      <c r="VES144" s="37"/>
      <c r="VET144" s="37"/>
      <c r="VEU144" s="38"/>
      <c r="VEV144" s="38"/>
      <c r="VEW144" s="38"/>
      <c r="VEX144" s="38"/>
      <c r="VEY144" s="38"/>
      <c r="VEZ144" s="38"/>
      <c r="VFA144" s="38"/>
      <c r="VFB144" s="38"/>
      <c r="VFC144" s="38"/>
      <c r="VFD144" s="38"/>
      <c r="VFE144" s="38"/>
      <c r="VFF144" s="38"/>
      <c r="VFG144" s="37"/>
      <c r="VFH144" s="25"/>
      <c r="VFI144" s="35"/>
      <c r="VFJ144" s="35"/>
      <c r="VFK144" s="35"/>
      <c r="VFL144" s="36"/>
      <c r="VFM144" s="36"/>
      <c r="VFN144" s="36"/>
      <c r="VFO144" s="36"/>
      <c r="VFP144" s="36"/>
      <c r="VFQ144" s="36"/>
      <c r="VFR144" s="37"/>
      <c r="VFS144" s="38"/>
      <c r="VFT144" s="38"/>
      <c r="VFU144" s="204"/>
      <c r="VFV144" s="37"/>
      <c r="VFW144" s="38"/>
      <c r="VFX144" s="37"/>
      <c r="VFY144" s="37"/>
      <c r="VFZ144" s="38"/>
      <c r="VGA144" s="38"/>
      <c r="VGB144" s="38"/>
      <c r="VGC144" s="38"/>
      <c r="VGD144" s="38"/>
      <c r="VGE144" s="38"/>
      <c r="VGF144" s="38"/>
      <c r="VGG144" s="38"/>
      <c r="VGH144" s="38"/>
      <c r="VGI144" s="38"/>
      <c r="VGJ144" s="38"/>
      <c r="VGK144" s="38"/>
      <c r="VGL144" s="37"/>
      <c r="VGM144" s="25"/>
      <c r="VGN144" s="35"/>
      <c r="VGO144" s="35"/>
      <c r="VGP144" s="35"/>
      <c r="VGQ144" s="36"/>
      <c r="VGR144" s="36"/>
      <c r="VGS144" s="36"/>
      <c r="VGT144" s="36"/>
      <c r="VGU144" s="36"/>
      <c r="VGV144" s="36"/>
      <c r="VGW144" s="37"/>
      <c r="VGX144" s="38"/>
      <c r="VGY144" s="38"/>
      <c r="VGZ144" s="204"/>
      <c r="VHA144" s="37"/>
      <c r="VHB144" s="38"/>
      <c r="VHC144" s="37"/>
      <c r="VHD144" s="37"/>
      <c r="VHE144" s="38"/>
      <c r="VHF144" s="38"/>
      <c r="VHG144" s="38"/>
      <c r="VHH144" s="38"/>
      <c r="VHI144" s="38"/>
      <c r="VHJ144" s="38"/>
      <c r="VHK144" s="38"/>
      <c r="VHL144" s="38"/>
      <c r="VHM144" s="38"/>
      <c r="VHN144" s="38"/>
      <c r="VHO144" s="38"/>
      <c r="VHP144" s="38"/>
      <c r="VHQ144" s="37"/>
      <c r="VHR144" s="25"/>
      <c r="VHS144" s="35"/>
      <c r="VHT144" s="35"/>
      <c r="VHU144" s="35"/>
      <c r="VHV144" s="36"/>
      <c r="VHW144" s="36"/>
      <c r="VHX144" s="36"/>
      <c r="VHY144" s="36"/>
      <c r="VHZ144" s="36"/>
      <c r="VIA144" s="36"/>
      <c r="VIB144" s="37"/>
      <c r="VIC144" s="38"/>
      <c r="VID144" s="38"/>
      <c r="VIE144" s="204"/>
      <c r="VIF144" s="37"/>
      <c r="VIG144" s="38"/>
      <c r="VIH144" s="37"/>
      <c r="VII144" s="37"/>
      <c r="VIJ144" s="38"/>
      <c r="VIK144" s="38"/>
      <c r="VIL144" s="38"/>
      <c r="VIM144" s="38"/>
      <c r="VIN144" s="38"/>
      <c r="VIO144" s="38"/>
      <c r="VIP144" s="38"/>
      <c r="VIQ144" s="38"/>
      <c r="VIR144" s="38"/>
      <c r="VIS144" s="38"/>
      <c r="VIT144" s="38"/>
      <c r="VIU144" s="38"/>
      <c r="VIV144" s="37"/>
      <c r="VIW144" s="25"/>
      <c r="VIX144" s="35"/>
      <c r="VIY144" s="35"/>
      <c r="VIZ144" s="35"/>
      <c r="VJA144" s="36"/>
      <c r="VJB144" s="36"/>
      <c r="VJC144" s="36"/>
      <c r="VJD144" s="36"/>
      <c r="VJE144" s="36"/>
      <c r="VJF144" s="36"/>
      <c r="VJG144" s="37"/>
      <c r="VJH144" s="38"/>
      <c r="VJI144" s="38"/>
      <c r="VJJ144" s="204"/>
      <c r="VJK144" s="37"/>
      <c r="VJL144" s="38"/>
      <c r="VJM144" s="37"/>
      <c r="VJN144" s="37"/>
      <c r="VJO144" s="38"/>
      <c r="VJP144" s="38"/>
      <c r="VJQ144" s="38"/>
      <c r="VJR144" s="38"/>
      <c r="VJS144" s="38"/>
      <c r="VJT144" s="38"/>
      <c r="VJU144" s="38"/>
      <c r="VJV144" s="38"/>
      <c r="VJW144" s="38"/>
      <c r="VJX144" s="38"/>
      <c r="VJY144" s="38"/>
      <c r="VJZ144" s="38"/>
      <c r="VKA144" s="37"/>
      <c r="VKB144" s="25"/>
      <c r="VKC144" s="35"/>
      <c r="VKD144" s="35"/>
      <c r="VKE144" s="35"/>
      <c r="VKF144" s="36"/>
      <c r="VKG144" s="36"/>
      <c r="VKH144" s="36"/>
      <c r="VKI144" s="36"/>
      <c r="VKJ144" s="36"/>
      <c r="VKK144" s="36"/>
      <c r="VKL144" s="37"/>
      <c r="VKM144" s="38"/>
      <c r="VKN144" s="38"/>
      <c r="VKO144" s="204"/>
      <c r="VKP144" s="37"/>
      <c r="VKQ144" s="38"/>
      <c r="VKR144" s="37"/>
      <c r="VKS144" s="37"/>
      <c r="VKT144" s="38"/>
      <c r="VKU144" s="38"/>
      <c r="VKV144" s="38"/>
      <c r="VKW144" s="38"/>
      <c r="VKX144" s="38"/>
      <c r="VKY144" s="38"/>
      <c r="VKZ144" s="38"/>
      <c r="VLA144" s="38"/>
      <c r="VLB144" s="38"/>
      <c r="VLC144" s="38"/>
      <c r="VLD144" s="38"/>
      <c r="VLE144" s="38"/>
      <c r="VLF144" s="37"/>
      <c r="VLG144" s="25"/>
      <c r="VLH144" s="35"/>
      <c r="VLI144" s="35"/>
      <c r="VLJ144" s="35"/>
      <c r="VLK144" s="36"/>
      <c r="VLL144" s="36"/>
      <c r="VLM144" s="36"/>
      <c r="VLN144" s="36"/>
      <c r="VLO144" s="36"/>
      <c r="VLP144" s="36"/>
      <c r="VLQ144" s="37"/>
      <c r="VLR144" s="38"/>
      <c r="VLS144" s="38"/>
      <c r="VLT144" s="204"/>
      <c r="VLU144" s="37"/>
      <c r="VLV144" s="38"/>
      <c r="VLW144" s="37"/>
      <c r="VLX144" s="37"/>
      <c r="VLY144" s="38"/>
      <c r="VLZ144" s="38"/>
      <c r="VMA144" s="38"/>
      <c r="VMB144" s="38"/>
      <c r="VMC144" s="38"/>
      <c r="VMD144" s="38"/>
      <c r="VME144" s="38"/>
      <c r="VMF144" s="38"/>
      <c r="VMG144" s="38"/>
      <c r="VMH144" s="38"/>
      <c r="VMI144" s="38"/>
      <c r="VMJ144" s="38"/>
      <c r="VMK144" s="37"/>
      <c r="VML144" s="25"/>
      <c r="VMM144" s="35"/>
      <c r="VMN144" s="35"/>
      <c r="VMO144" s="35"/>
      <c r="VMP144" s="36"/>
      <c r="VMQ144" s="36"/>
      <c r="VMR144" s="36"/>
      <c r="VMS144" s="36"/>
      <c r="VMT144" s="36"/>
      <c r="VMU144" s="36"/>
      <c r="VMV144" s="37"/>
      <c r="VMW144" s="38"/>
      <c r="VMX144" s="38"/>
      <c r="VMY144" s="204"/>
      <c r="VMZ144" s="37"/>
      <c r="VNA144" s="38"/>
      <c r="VNB144" s="37"/>
      <c r="VNC144" s="37"/>
      <c r="VND144" s="38"/>
      <c r="VNE144" s="38"/>
      <c r="VNF144" s="38"/>
      <c r="VNG144" s="38"/>
      <c r="VNH144" s="38"/>
      <c r="VNI144" s="38"/>
      <c r="VNJ144" s="38"/>
      <c r="VNK144" s="38"/>
      <c r="VNL144" s="38"/>
      <c r="VNM144" s="38"/>
      <c r="VNN144" s="38"/>
      <c r="VNO144" s="38"/>
      <c r="VNP144" s="37"/>
      <c r="VNQ144" s="25"/>
      <c r="VNR144" s="35"/>
      <c r="VNS144" s="35"/>
      <c r="VNT144" s="35"/>
      <c r="VNU144" s="36"/>
      <c r="VNV144" s="36"/>
      <c r="VNW144" s="36"/>
      <c r="VNX144" s="36"/>
      <c r="VNY144" s="36"/>
      <c r="VNZ144" s="36"/>
      <c r="VOA144" s="37"/>
      <c r="VOB144" s="38"/>
      <c r="VOC144" s="38"/>
      <c r="VOD144" s="204"/>
      <c r="VOE144" s="37"/>
      <c r="VOF144" s="38"/>
      <c r="VOG144" s="37"/>
      <c r="VOH144" s="37"/>
      <c r="VOI144" s="38"/>
      <c r="VOJ144" s="38"/>
      <c r="VOK144" s="38"/>
      <c r="VOL144" s="38"/>
      <c r="VOM144" s="38"/>
      <c r="VON144" s="38"/>
      <c r="VOO144" s="38"/>
      <c r="VOP144" s="38"/>
      <c r="VOQ144" s="38"/>
      <c r="VOR144" s="38"/>
      <c r="VOS144" s="38"/>
      <c r="VOT144" s="38"/>
      <c r="VOU144" s="37"/>
      <c r="VOV144" s="25"/>
      <c r="VOW144" s="35"/>
      <c r="VOX144" s="35"/>
      <c r="VOY144" s="35"/>
      <c r="VOZ144" s="36"/>
      <c r="VPA144" s="36"/>
      <c r="VPB144" s="36"/>
      <c r="VPC144" s="36"/>
      <c r="VPD144" s="36"/>
      <c r="VPE144" s="36"/>
      <c r="VPF144" s="37"/>
      <c r="VPG144" s="38"/>
      <c r="VPH144" s="38"/>
      <c r="VPI144" s="204"/>
      <c r="VPJ144" s="37"/>
      <c r="VPK144" s="38"/>
      <c r="VPL144" s="37"/>
      <c r="VPM144" s="37"/>
      <c r="VPN144" s="38"/>
      <c r="VPO144" s="38"/>
      <c r="VPP144" s="38"/>
      <c r="VPQ144" s="38"/>
      <c r="VPR144" s="38"/>
      <c r="VPS144" s="38"/>
      <c r="VPT144" s="38"/>
      <c r="VPU144" s="38"/>
      <c r="VPV144" s="38"/>
      <c r="VPW144" s="38"/>
      <c r="VPX144" s="38"/>
      <c r="VPY144" s="38"/>
      <c r="VPZ144" s="37"/>
      <c r="VQA144" s="25"/>
      <c r="VQB144" s="35"/>
      <c r="VQC144" s="35"/>
      <c r="VQD144" s="35"/>
      <c r="VQE144" s="36"/>
      <c r="VQF144" s="36"/>
      <c r="VQG144" s="36"/>
      <c r="VQH144" s="36"/>
      <c r="VQI144" s="36"/>
      <c r="VQJ144" s="36"/>
      <c r="VQK144" s="37"/>
      <c r="VQL144" s="38"/>
      <c r="VQM144" s="38"/>
      <c r="VQN144" s="204"/>
      <c r="VQO144" s="37"/>
      <c r="VQP144" s="38"/>
      <c r="VQQ144" s="37"/>
      <c r="VQR144" s="37"/>
      <c r="VQS144" s="38"/>
      <c r="VQT144" s="38"/>
      <c r="VQU144" s="38"/>
      <c r="VQV144" s="38"/>
      <c r="VQW144" s="38"/>
      <c r="VQX144" s="38"/>
      <c r="VQY144" s="38"/>
      <c r="VQZ144" s="38"/>
      <c r="VRA144" s="38"/>
      <c r="VRB144" s="38"/>
      <c r="VRC144" s="38"/>
      <c r="VRD144" s="38"/>
      <c r="VRE144" s="37"/>
      <c r="VRF144" s="25"/>
      <c r="VRG144" s="35"/>
      <c r="VRH144" s="35"/>
      <c r="VRI144" s="35"/>
      <c r="VRJ144" s="36"/>
      <c r="VRK144" s="36"/>
      <c r="VRL144" s="36"/>
      <c r="VRM144" s="36"/>
      <c r="VRN144" s="36"/>
      <c r="VRO144" s="36"/>
      <c r="VRP144" s="37"/>
      <c r="VRQ144" s="38"/>
      <c r="VRR144" s="38"/>
      <c r="VRS144" s="204"/>
      <c r="VRT144" s="37"/>
      <c r="VRU144" s="38"/>
      <c r="VRV144" s="37"/>
      <c r="VRW144" s="37"/>
      <c r="VRX144" s="38"/>
      <c r="VRY144" s="38"/>
      <c r="VRZ144" s="38"/>
      <c r="VSA144" s="38"/>
      <c r="VSB144" s="38"/>
      <c r="VSC144" s="38"/>
      <c r="VSD144" s="38"/>
      <c r="VSE144" s="38"/>
      <c r="VSF144" s="38"/>
      <c r="VSG144" s="38"/>
      <c r="VSH144" s="38"/>
      <c r="VSI144" s="38"/>
      <c r="VSJ144" s="37"/>
      <c r="VSK144" s="25"/>
      <c r="VSL144" s="35"/>
      <c r="VSM144" s="35"/>
      <c r="VSN144" s="35"/>
      <c r="VSO144" s="36"/>
      <c r="VSP144" s="36"/>
      <c r="VSQ144" s="36"/>
      <c r="VSR144" s="36"/>
      <c r="VSS144" s="36"/>
      <c r="VST144" s="36"/>
      <c r="VSU144" s="37"/>
      <c r="VSV144" s="38"/>
      <c r="VSW144" s="38"/>
      <c r="VSX144" s="204"/>
      <c r="VSY144" s="37"/>
      <c r="VSZ144" s="38"/>
      <c r="VTA144" s="37"/>
      <c r="VTB144" s="37"/>
      <c r="VTC144" s="38"/>
      <c r="VTD144" s="38"/>
      <c r="VTE144" s="38"/>
      <c r="VTF144" s="38"/>
      <c r="VTG144" s="38"/>
      <c r="VTH144" s="38"/>
      <c r="VTI144" s="38"/>
      <c r="VTJ144" s="38"/>
      <c r="VTK144" s="38"/>
      <c r="VTL144" s="38"/>
      <c r="VTM144" s="38"/>
      <c r="VTN144" s="38"/>
      <c r="VTO144" s="37"/>
      <c r="VTP144" s="25"/>
      <c r="VTQ144" s="35"/>
      <c r="VTR144" s="35"/>
      <c r="VTS144" s="35"/>
      <c r="VTT144" s="36"/>
      <c r="VTU144" s="36"/>
      <c r="VTV144" s="36"/>
      <c r="VTW144" s="36"/>
      <c r="VTX144" s="36"/>
      <c r="VTY144" s="36"/>
      <c r="VTZ144" s="37"/>
      <c r="VUA144" s="38"/>
      <c r="VUB144" s="38"/>
      <c r="VUC144" s="204"/>
      <c r="VUD144" s="37"/>
      <c r="VUE144" s="38"/>
      <c r="VUF144" s="37"/>
      <c r="VUG144" s="37"/>
      <c r="VUH144" s="38"/>
      <c r="VUI144" s="38"/>
      <c r="VUJ144" s="38"/>
      <c r="VUK144" s="38"/>
      <c r="VUL144" s="38"/>
      <c r="VUM144" s="38"/>
      <c r="VUN144" s="38"/>
      <c r="VUO144" s="38"/>
      <c r="VUP144" s="38"/>
      <c r="VUQ144" s="38"/>
      <c r="VUR144" s="38"/>
      <c r="VUS144" s="38"/>
      <c r="VUT144" s="37"/>
      <c r="VUU144" s="25"/>
      <c r="VUV144" s="35"/>
      <c r="VUW144" s="35"/>
      <c r="VUX144" s="35"/>
      <c r="VUY144" s="36"/>
      <c r="VUZ144" s="36"/>
      <c r="VVA144" s="36"/>
      <c r="VVB144" s="36"/>
      <c r="VVC144" s="36"/>
      <c r="VVD144" s="36"/>
      <c r="VVE144" s="37"/>
      <c r="VVF144" s="38"/>
      <c r="VVG144" s="38"/>
      <c r="VVH144" s="204"/>
      <c r="VVI144" s="37"/>
      <c r="VVJ144" s="38"/>
      <c r="VVK144" s="37"/>
      <c r="VVL144" s="37"/>
      <c r="VVM144" s="38"/>
      <c r="VVN144" s="38"/>
      <c r="VVO144" s="38"/>
      <c r="VVP144" s="38"/>
      <c r="VVQ144" s="38"/>
      <c r="VVR144" s="38"/>
      <c r="VVS144" s="38"/>
      <c r="VVT144" s="38"/>
      <c r="VVU144" s="38"/>
      <c r="VVV144" s="38"/>
      <c r="VVW144" s="38"/>
      <c r="VVX144" s="38"/>
      <c r="VVY144" s="37"/>
      <c r="VVZ144" s="25"/>
      <c r="VWA144" s="35"/>
      <c r="VWB144" s="35"/>
      <c r="VWC144" s="35"/>
      <c r="VWD144" s="36"/>
      <c r="VWE144" s="36"/>
      <c r="VWF144" s="36"/>
      <c r="VWG144" s="36"/>
      <c r="VWH144" s="36"/>
      <c r="VWI144" s="36"/>
      <c r="VWJ144" s="37"/>
      <c r="VWK144" s="38"/>
      <c r="VWL144" s="38"/>
      <c r="VWM144" s="204"/>
      <c r="VWN144" s="37"/>
      <c r="VWO144" s="38"/>
      <c r="VWP144" s="37"/>
      <c r="VWQ144" s="37"/>
      <c r="VWR144" s="38"/>
      <c r="VWS144" s="38"/>
      <c r="VWT144" s="38"/>
      <c r="VWU144" s="38"/>
      <c r="VWV144" s="38"/>
      <c r="VWW144" s="38"/>
      <c r="VWX144" s="38"/>
      <c r="VWY144" s="38"/>
      <c r="VWZ144" s="38"/>
      <c r="VXA144" s="38"/>
      <c r="VXB144" s="38"/>
      <c r="VXC144" s="38"/>
      <c r="VXD144" s="37"/>
      <c r="VXE144" s="25"/>
      <c r="VXF144" s="35"/>
      <c r="VXG144" s="35"/>
      <c r="VXH144" s="35"/>
      <c r="VXI144" s="36"/>
      <c r="VXJ144" s="36"/>
      <c r="VXK144" s="36"/>
      <c r="VXL144" s="36"/>
      <c r="VXM144" s="36"/>
      <c r="VXN144" s="36"/>
      <c r="VXO144" s="37"/>
      <c r="VXP144" s="38"/>
      <c r="VXQ144" s="38"/>
      <c r="VXR144" s="204"/>
      <c r="VXS144" s="37"/>
      <c r="VXT144" s="38"/>
      <c r="VXU144" s="37"/>
      <c r="VXV144" s="37"/>
      <c r="VXW144" s="38"/>
      <c r="VXX144" s="38"/>
      <c r="VXY144" s="38"/>
      <c r="VXZ144" s="38"/>
      <c r="VYA144" s="38"/>
      <c r="VYB144" s="38"/>
      <c r="VYC144" s="38"/>
      <c r="VYD144" s="38"/>
      <c r="VYE144" s="38"/>
      <c r="VYF144" s="38"/>
      <c r="VYG144" s="38"/>
      <c r="VYH144" s="38"/>
      <c r="VYI144" s="37"/>
      <c r="VYJ144" s="25"/>
      <c r="VYK144" s="35"/>
      <c r="VYL144" s="35"/>
      <c r="VYM144" s="35"/>
      <c r="VYN144" s="36"/>
      <c r="VYO144" s="36"/>
      <c r="VYP144" s="36"/>
      <c r="VYQ144" s="36"/>
      <c r="VYR144" s="36"/>
      <c r="VYS144" s="36"/>
      <c r="VYT144" s="37"/>
      <c r="VYU144" s="38"/>
      <c r="VYV144" s="38"/>
      <c r="VYW144" s="204"/>
      <c r="VYX144" s="37"/>
      <c r="VYY144" s="38"/>
      <c r="VYZ144" s="37"/>
      <c r="VZA144" s="37"/>
      <c r="VZB144" s="38"/>
      <c r="VZC144" s="38"/>
      <c r="VZD144" s="38"/>
      <c r="VZE144" s="38"/>
      <c r="VZF144" s="38"/>
      <c r="VZG144" s="38"/>
      <c r="VZH144" s="38"/>
      <c r="VZI144" s="38"/>
      <c r="VZJ144" s="38"/>
      <c r="VZK144" s="38"/>
      <c r="VZL144" s="38"/>
      <c r="VZM144" s="38"/>
      <c r="VZN144" s="37"/>
      <c r="VZO144" s="25"/>
      <c r="VZP144" s="35"/>
      <c r="VZQ144" s="35"/>
      <c r="VZR144" s="35"/>
      <c r="VZS144" s="36"/>
      <c r="VZT144" s="36"/>
      <c r="VZU144" s="36"/>
      <c r="VZV144" s="36"/>
      <c r="VZW144" s="36"/>
      <c r="VZX144" s="36"/>
      <c r="VZY144" s="37"/>
      <c r="VZZ144" s="38"/>
      <c r="WAA144" s="38"/>
      <c r="WAB144" s="204"/>
      <c r="WAC144" s="37"/>
      <c r="WAD144" s="38"/>
      <c r="WAE144" s="37"/>
      <c r="WAF144" s="37"/>
      <c r="WAG144" s="38"/>
      <c r="WAH144" s="38"/>
      <c r="WAI144" s="38"/>
      <c r="WAJ144" s="38"/>
      <c r="WAK144" s="38"/>
      <c r="WAL144" s="38"/>
      <c r="WAM144" s="38"/>
      <c r="WAN144" s="38"/>
      <c r="WAO144" s="38"/>
      <c r="WAP144" s="38"/>
      <c r="WAQ144" s="38"/>
      <c r="WAR144" s="38"/>
      <c r="WAS144" s="37"/>
      <c r="WAT144" s="25"/>
      <c r="WAU144" s="35"/>
      <c r="WAV144" s="35"/>
      <c r="WAW144" s="35"/>
      <c r="WAX144" s="36"/>
      <c r="WAY144" s="36"/>
      <c r="WAZ144" s="36"/>
      <c r="WBA144" s="36"/>
      <c r="WBB144" s="36"/>
      <c r="WBC144" s="36"/>
      <c r="WBD144" s="37"/>
      <c r="WBE144" s="38"/>
      <c r="WBF144" s="38"/>
      <c r="WBG144" s="204"/>
      <c r="WBH144" s="37"/>
      <c r="WBI144" s="38"/>
      <c r="WBJ144" s="37"/>
      <c r="WBK144" s="37"/>
      <c r="WBL144" s="38"/>
      <c r="WBM144" s="38"/>
      <c r="WBN144" s="38"/>
      <c r="WBO144" s="38"/>
      <c r="WBP144" s="38"/>
      <c r="WBQ144" s="38"/>
      <c r="WBR144" s="38"/>
      <c r="WBS144" s="38"/>
      <c r="WBT144" s="38"/>
      <c r="WBU144" s="38"/>
      <c r="WBV144" s="38"/>
      <c r="WBW144" s="38"/>
      <c r="WBX144" s="37"/>
      <c r="WBY144" s="25"/>
      <c r="WBZ144" s="35"/>
      <c r="WCA144" s="35"/>
      <c r="WCB144" s="35"/>
      <c r="WCC144" s="36"/>
      <c r="WCD144" s="36"/>
      <c r="WCE144" s="36"/>
      <c r="WCF144" s="36"/>
      <c r="WCG144" s="36"/>
      <c r="WCH144" s="36"/>
      <c r="WCI144" s="37"/>
      <c r="WCJ144" s="38"/>
      <c r="WCK144" s="38"/>
      <c r="WCL144" s="204"/>
      <c r="WCM144" s="37"/>
      <c r="WCN144" s="38"/>
      <c r="WCO144" s="37"/>
      <c r="WCP144" s="37"/>
      <c r="WCQ144" s="38"/>
      <c r="WCR144" s="38"/>
      <c r="WCS144" s="38"/>
      <c r="WCT144" s="38"/>
      <c r="WCU144" s="38"/>
      <c r="WCV144" s="38"/>
      <c r="WCW144" s="38"/>
      <c r="WCX144" s="38"/>
      <c r="WCY144" s="38"/>
      <c r="WCZ144" s="38"/>
      <c r="WDA144" s="38"/>
      <c r="WDB144" s="38"/>
      <c r="WDC144" s="37"/>
      <c r="WDD144" s="25"/>
      <c r="WDE144" s="35"/>
      <c r="WDF144" s="35"/>
      <c r="WDG144" s="35"/>
      <c r="WDH144" s="36"/>
      <c r="WDI144" s="36"/>
      <c r="WDJ144" s="36"/>
      <c r="WDK144" s="36"/>
      <c r="WDL144" s="36"/>
      <c r="WDM144" s="36"/>
      <c r="WDN144" s="37"/>
      <c r="WDO144" s="38"/>
      <c r="WDP144" s="38"/>
      <c r="WDQ144" s="204"/>
      <c r="WDR144" s="37"/>
      <c r="WDS144" s="38"/>
      <c r="WDT144" s="37"/>
      <c r="WDU144" s="37"/>
      <c r="WDV144" s="38"/>
      <c r="WDW144" s="38"/>
      <c r="WDX144" s="38"/>
      <c r="WDY144" s="38"/>
      <c r="WDZ144" s="38"/>
      <c r="WEA144" s="38"/>
      <c r="WEB144" s="38"/>
      <c r="WEC144" s="38"/>
      <c r="WED144" s="38"/>
      <c r="WEE144" s="38"/>
      <c r="WEF144" s="38"/>
      <c r="WEG144" s="38"/>
      <c r="WEH144" s="37"/>
      <c r="WEI144" s="25"/>
      <c r="WEJ144" s="35"/>
      <c r="WEK144" s="35"/>
      <c r="WEL144" s="35"/>
      <c r="WEM144" s="36"/>
      <c r="WEN144" s="36"/>
      <c r="WEO144" s="36"/>
      <c r="WEP144" s="36"/>
      <c r="WEQ144" s="36"/>
      <c r="WER144" s="36"/>
      <c r="WES144" s="37"/>
      <c r="WET144" s="38"/>
      <c r="WEU144" s="38"/>
      <c r="WEV144" s="204"/>
      <c r="WEW144" s="37"/>
      <c r="WEX144" s="38"/>
      <c r="WEY144" s="37"/>
      <c r="WEZ144" s="37"/>
      <c r="WFA144" s="38"/>
      <c r="WFB144" s="38"/>
      <c r="WFC144" s="38"/>
      <c r="WFD144" s="38"/>
      <c r="WFE144" s="38"/>
      <c r="WFF144" s="38"/>
      <c r="WFG144" s="38"/>
      <c r="WFH144" s="38"/>
      <c r="WFI144" s="38"/>
      <c r="WFJ144" s="38"/>
      <c r="WFK144" s="38"/>
      <c r="WFL144" s="38"/>
      <c r="WFM144" s="37"/>
      <c r="WFN144" s="25"/>
      <c r="WFO144" s="35"/>
      <c r="WFP144" s="35"/>
      <c r="WFQ144" s="35"/>
      <c r="WFR144" s="36"/>
      <c r="WFS144" s="36"/>
      <c r="WFT144" s="36"/>
      <c r="WFU144" s="36"/>
      <c r="WFV144" s="36"/>
      <c r="WFW144" s="36"/>
      <c r="WFX144" s="37"/>
      <c r="WFY144" s="38"/>
      <c r="WFZ144" s="38"/>
      <c r="WGA144" s="204"/>
      <c r="WGB144" s="37"/>
      <c r="WGC144" s="38"/>
      <c r="WGD144" s="37"/>
      <c r="WGE144" s="37"/>
      <c r="WGF144" s="38"/>
      <c r="WGG144" s="38"/>
      <c r="WGH144" s="38"/>
      <c r="WGI144" s="38"/>
      <c r="WGJ144" s="38"/>
      <c r="WGK144" s="38"/>
      <c r="WGL144" s="38"/>
      <c r="WGM144" s="38"/>
      <c r="WGN144" s="38"/>
      <c r="WGO144" s="38"/>
      <c r="WGP144" s="38"/>
      <c r="WGQ144" s="38"/>
      <c r="WGR144" s="37"/>
      <c r="WGS144" s="25"/>
      <c r="WGT144" s="35"/>
      <c r="WGU144" s="35"/>
      <c r="WGV144" s="35"/>
      <c r="WGW144" s="36"/>
      <c r="WGX144" s="36"/>
      <c r="WGY144" s="36"/>
      <c r="WGZ144" s="36"/>
      <c r="WHA144" s="36"/>
      <c r="WHB144" s="36"/>
      <c r="WHC144" s="37"/>
      <c r="WHD144" s="38"/>
      <c r="WHE144" s="38"/>
      <c r="WHF144" s="204"/>
      <c r="WHG144" s="37"/>
      <c r="WHH144" s="38"/>
      <c r="WHI144" s="37"/>
      <c r="WHJ144" s="37"/>
      <c r="WHK144" s="38"/>
      <c r="WHL144" s="38"/>
      <c r="WHM144" s="38"/>
      <c r="WHN144" s="38"/>
      <c r="WHO144" s="38"/>
      <c r="WHP144" s="38"/>
      <c r="WHQ144" s="38"/>
      <c r="WHR144" s="38"/>
      <c r="WHS144" s="38"/>
      <c r="WHT144" s="38"/>
      <c r="WHU144" s="38"/>
      <c r="WHV144" s="38"/>
      <c r="WHW144" s="37"/>
      <c r="WHX144" s="25"/>
      <c r="WHY144" s="35"/>
      <c r="WHZ144" s="35"/>
      <c r="WIA144" s="35"/>
      <c r="WIB144" s="36"/>
      <c r="WIC144" s="36"/>
      <c r="WID144" s="36"/>
      <c r="WIE144" s="36"/>
      <c r="WIF144" s="36"/>
      <c r="WIG144" s="36"/>
      <c r="WIH144" s="37"/>
      <c r="WII144" s="38"/>
      <c r="WIJ144" s="38"/>
      <c r="WIK144" s="204"/>
      <c r="WIL144" s="37"/>
      <c r="WIM144" s="38"/>
      <c r="WIN144" s="37"/>
      <c r="WIO144" s="37"/>
      <c r="WIP144" s="38"/>
      <c r="WIQ144" s="38"/>
      <c r="WIR144" s="38"/>
      <c r="WIS144" s="38"/>
      <c r="WIT144" s="38"/>
      <c r="WIU144" s="38"/>
      <c r="WIV144" s="38"/>
      <c r="WIW144" s="38"/>
      <c r="WIX144" s="38"/>
      <c r="WIY144" s="38"/>
      <c r="WIZ144" s="38"/>
      <c r="WJA144" s="38"/>
      <c r="WJB144" s="37"/>
      <c r="WJC144" s="25"/>
      <c r="WJD144" s="35"/>
      <c r="WJE144" s="35"/>
      <c r="WJF144" s="35"/>
      <c r="WJG144" s="36"/>
      <c r="WJH144" s="36"/>
      <c r="WJI144" s="36"/>
      <c r="WJJ144" s="36"/>
      <c r="WJK144" s="36"/>
      <c r="WJL144" s="36"/>
      <c r="WJM144" s="37"/>
      <c r="WJN144" s="38"/>
      <c r="WJO144" s="38"/>
      <c r="WJP144" s="204"/>
      <c r="WJQ144" s="37"/>
      <c r="WJR144" s="38"/>
      <c r="WJS144" s="37"/>
      <c r="WJT144" s="37"/>
      <c r="WJU144" s="38"/>
      <c r="WJV144" s="38"/>
      <c r="WJW144" s="38"/>
      <c r="WJX144" s="38"/>
      <c r="WJY144" s="38"/>
      <c r="WJZ144" s="38"/>
      <c r="WKA144" s="38"/>
      <c r="WKB144" s="38"/>
      <c r="WKC144" s="38"/>
      <c r="WKD144" s="38"/>
      <c r="WKE144" s="38"/>
      <c r="WKF144" s="38"/>
      <c r="WKG144" s="37"/>
      <c r="WKH144" s="25"/>
      <c r="WKI144" s="35"/>
      <c r="WKJ144" s="35"/>
      <c r="WKK144" s="35"/>
      <c r="WKL144" s="36"/>
      <c r="WKM144" s="36"/>
      <c r="WKN144" s="36"/>
      <c r="WKO144" s="36"/>
      <c r="WKP144" s="36"/>
      <c r="WKQ144" s="36"/>
      <c r="WKR144" s="37"/>
      <c r="WKS144" s="38"/>
      <c r="WKT144" s="38"/>
      <c r="WKU144" s="204"/>
      <c r="WKV144" s="37"/>
      <c r="WKW144" s="38"/>
      <c r="WKX144" s="37"/>
      <c r="WKY144" s="37"/>
      <c r="WKZ144" s="38"/>
      <c r="WLA144" s="38"/>
      <c r="WLB144" s="38"/>
      <c r="WLC144" s="38"/>
      <c r="WLD144" s="38"/>
      <c r="WLE144" s="38"/>
      <c r="WLF144" s="38"/>
      <c r="WLG144" s="38"/>
      <c r="WLH144" s="38"/>
      <c r="WLI144" s="38"/>
      <c r="WLJ144" s="38"/>
      <c r="WLK144" s="38"/>
      <c r="WLL144" s="37"/>
      <c r="WLM144" s="25"/>
      <c r="WLN144" s="35"/>
      <c r="WLO144" s="35"/>
      <c r="WLP144" s="35"/>
      <c r="WLQ144" s="36"/>
      <c r="WLR144" s="36"/>
      <c r="WLS144" s="36"/>
      <c r="WLT144" s="36"/>
      <c r="WLU144" s="36"/>
      <c r="WLV144" s="36"/>
      <c r="WLW144" s="37"/>
      <c r="WLX144" s="38"/>
      <c r="WLY144" s="38"/>
      <c r="WLZ144" s="204"/>
      <c r="WMA144" s="37"/>
      <c r="WMB144" s="38"/>
      <c r="WMC144" s="37"/>
      <c r="WMD144" s="37"/>
      <c r="WME144" s="38"/>
      <c r="WMF144" s="38"/>
      <c r="WMG144" s="38"/>
      <c r="WMH144" s="38"/>
      <c r="WMI144" s="38"/>
      <c r="WMJ144" s="38"/>
      <c r="WMK144" s="38"/>
      <c r="WML144" s="38"/>
      <c r="WMM144" s="38"/>
      <c r="WMN144" s="38"/>
      <c r="WMO144" s="38"/>
      <c r="WMP144" s="38"/>
      <c r="WMQ144" s="37"/>
      <c r="WMR144" s="25"/>
      <c r="WMS144" s="35"/>
      <c r="WMT144" s="35"/>
      <c r="WMU144" s="35"/>
      <c r="WMV144" s="36"/>
      <c r="WMW144" s="36"/>
      <c r="WMX144" s="36"/>
      <c r="WMY144" s="36"/>
      <c r="WMZ144" s="36"/>
      <c r="WNA144" s="36"/>
      <c r="WNB144" s="37"/>
      <c r="WNC144" s="38"/>
      <c r="WND144" s="38"/>
      <c r="WNE144" s="204"/>
      <c r="WNF144" s="37"/>
      <c r="WNG144" s="38"/>
      <c r="WNH144" s="37"/>
      <c r="WNI144" s="37"/>
      <c r="WNJ144" s="38"/>
      <c r="WNK144" s="38"/>
      <c r="WNL144" s="38"/>
      <c r="WNM144" s="38"/>
      <c r="WNN144" s="38"/>
      <c r="WNO144" s="38"/>
      <c r="WNP144" s="38"/>
      <c r="WNQ144" s="38"/>
      <c r="WNR144" s="38"/>
      <c r="WNS144" s="38"/>
      <c r="WNT144" s="38"/>
      <c r="WNU144" s="38"/>
      <c r="WNV144" s="37"/>
      <c r="WNW144" s="25"/>
      <c r="WNX144" s="35"/>
      <c r="WNY144" s="35"/>
      <c r="WNZ144" s="35"/>
      <c r="WOA144" s="36"/>
      <c r="WOB144" s="36"/>
      <c r="WOC144" s="36"/>
      <c r="WOD144" s="36"/>
      <c r="WOE144" s="36"/>
      <c r="WOF144" s="36"/>
      <c r="WOG144" s="37"/>
      <c r="WOH144" s="38"/>
      <c r="WOI144" s="38"/>
      <c r="WOJ144" s="204"/>
      <c r="WOK144" s="37"/>
      <c r="WOL144" s="38"/>
      <c r="WOM144" s="37"/>
      <c r="WON144" s="37"/>
      <c r="WOO144" s="38"/>
      <c r="WOP144" s="38"/>
      <c r="WOQ144" s="38"/>
      <c r="WOR144" s="38"/>
      <c r="WOS144" s="38"/>
      <c r="WOT144" s="38"/>
      <c r="WOU144" s="38"/>
      <c r="WOV144" s="38"/>
      <c r="WOW144" s="38"/>
      <c r="WOX144" s="38"/>
      <c r="WOY144" s="38"/>
      <c r="WOZ144" s="38"/>
      <c r="WPA144" s="37"/>
      <c r="WPB144" s="25"/>
      <c r="WPC144" s="35"/>
      <c r="WPD144" s="35"/>
      <c r="WPE144" s="35"/>
      <c r="WPF144" s="36"/>
      <c r="WPG144" s="36"/>
      <c r="WPH144" s="36"/>
      <c r="WPI144" s="36"/>
      <c r="WPJ144" s="36"/>
      <c r="WPK144" s="36"/>
      <c r="WPL144" s="37"/>
      <c r="WPM144" s="38"/>
      <c r="WPN144" s="38"/>
      <c r="WPO144" s="204"/>
      <c r="WPP144" s="37"/>
      <c r="WPQ144" s="38"/>
      <c r="WPR144" s="37"/>
      <c r="WPS144" s="37"/>
      <c r="WPT144" s="38"/>
      <c r="WPU144" s="38"/>
      <c r="WPV144" s="38"/>
      <c r="WPW144" s="38"/>
      <c r="WPX144" s="38"/>
      <c r="WPY144" s="38"/>
      <c r="WPZ144" s="38"/>
      <c r="WQA144" s="38"/>
      <c r="WQB144" s="38"/>
      <c r="WQC144" s="38"/>
      <c r="WQD144" s="38"/>
      <c r="WQE144" s="38"/>
      <c r="WQF144" s="37"/>
      <c r="WQG144" s="25"/>
      <c r="WQH144" s="35"/>
      <c r="WQI144" s="35"/>
      <c r="WQJ144" s="35"/>
      <c r="WQK144" s="36"/>
      <c r="WQL144" s="36"/>
      <c r="WQM144" s="36"/>
      <c r="WQN144" s="36"/>
      <c r="WQO144" s="36"/>
      <c r="WQP144" s="36"/>
      <c r="WQQ144" s="37"/>
      <c r="WQR144" s="38"/>
      <c r="WQS144" s="38"/>
      <c r="WQT144" s="204"/>
      <c r="WQU144" s="37"/>
      <c r="WQV144" s="38"/>
      <c r="WQW144" s="37"/>
      <c r="WQX144" s="37"/>
      <c r="WQY144" s="38"/>
      <c r="WQZ144" s="38"/>
      <c r="WRA144" s="38"/>
      <c r="WRB144" s="38"/>
      <c r="WRC144" s="38"/>
      <c r="WRD144" s="38"/>
      <c r="WRE144" s="38"/>
      <c r="WRF144" s="38"/>
      <c r="WRG144" s="38"/>
      <c r="WRH144" s="38"/>
      <c r="WRI144" s="38"/>
      <c r="WRJ144" s="38"/>
      <c r="WRK144" s="37"/>
      <c r="WRL144" s="25"/>
      <c r="WRM144" s="35"/>
      <c r="WRN144" s="35"/>
      <c r="WRO144" s="35"/>
      <c r="WRP144" s="36"/>
      <c r="WRQ144" s="36"/>
      <c r="WRR144" s="36"/>
      <c r="WRS144" s="36"/>
      <c r="WRT144" s="36"/>
      <c r="WRU144" s="36"/>
      <c r="WRV144" s="37"/>
      <c r="WRW144" s="38"/>
      <c r="WRX144" s="38"/>
      <c r="WRY144" s="204"/>
      <c r="WRZ144" s="37"/>
      <c r="WSA144" s="38"/>
      <c r="WSB144" s="37"/>
      <c r="WSC144" s="37"/>
      <c r="WSD144" s="38"/>
      <c r="WSE144" s="38"/>
      <c r="WSF144" s="38"/>
      <c r="WSG144" s="38"/>
      <c r="WSH144" s="38"/>
      <c r="WSI144" s="38"/>
      <c r="WSJ144" s="38"/>
      <c r="WSK144" s="38"/>
      <c r="WSL144" s="38"/>
      <c r="WSM144" s="38"/>
      <c r="WSN144" s="38"/>
      <c r="WSO144" s="38"/>
      <c r="WSP144" s="37"/>
      <c r="WSQ144" s="25"/>
      <c r="WSR144" s="35"/>
      <c r="WSS144" s="35"/>
      <c r="WST144" s="35"/>
      <c r="WSU144" s="36"/>
      <c r="WSV144" s="36"/>
      <c r="WSW144" s="36"/>
      <c r="WSX144" s="36"/>
      <c r="WSY144" s="36"/>
      <c r="WSZ144" s="36"/>
      <c r="WTA144" s="37"/>
      <c r="WTB144" s="38"/>
      <c r="WTC144" s="38"/>
      <c r="WTD144" s="204"/>
      <c r="WTE144" s="37"/>
      <c r="WTF144" s="38"/>
      <c r="WTG144" s="37"/>
      <c r="WTH144" s="37"/>
      <c r="WTI144" s="38"/>
      <c r="WTJ144" s="38"/>
      <c r="WTK144" s="38"/>
      <c r="WTL144" s="38"/>
      <c r="WTM144" s="38"/>
      <c r="WTN144" s="38"/>
      <c r="WTO144" s="38"/>
      <c r="WTP144" s="38"/>
      <c r="WTQ144" s="38"/>
      <c r="WTR144" s="38"/>
      <c r="WTS144" s="38"/>
      <c r="WTT144" s="38"/>
      <c r="WTU144" s="37"/>
      <c r="WTV144" s="25"/>
      <c r="WTW144" s="35"/>
      <c r="WTX144" s="35"/>
      <c r="WTY144" s="35"/>
      <c r="WTZ144" s="36"/>
      <c r="WUA144" s="36"/>
      <c r="WUB144" s="36"/>
      <c r="WUC144" s="36"/>
      <c r="WUD144" s="36"/>
      <c r="WUE144" s="36"/>
      <c r="WUF144" s="37"/>
      <c r="WUG144" s="38"/>
      <c r="WUH144" s="38"/>
      <c r="WUI144" s="204"/>
      <c r="WUJ144" s="37"/>
      <c r="WUK144" s="38"/>
      <c r="WUL144" s="37"/>
      <c r="WUM144" s="37"/>
      <c r="WUN144" s="38"/>
      <c r="WUO144" s="38"/>
      <c r="WUP144" s="38"/>
      <c r="WUQ144" s="38"/>
      <c r="WUR144" s="38"/>
      <c r="WUS144" s="38"/>
      <c r="WUT144" s="38"/>
      <c r="WUU144" s="38"/>
      <c r="WUV144" s="38"/>
      <c r="WUW144" s="38"/>
      <c r="WUX144" s="38"/>
      <c r="WUY144" s="38"/>
      <c r="WUZ144" s="37"/>
      <c r="WVA144" s="25"/>
      <c r="WVB144" s="35"/>
      <c r="WVC144" s="35"/>
      <c r="WVD144" s="35"/>
      <c r="WVE144" s="36"/>
      <c r="WVF144" s="36"/>
      <c r="WVG144" s="36"/>
      <c r="WVH144" s="36"/>
      <c r="WVI144" s="36"/>
      <c r="WVJ144" s="36"/>
      <c r="WVK144" s="37"/>
      <c r="WVL144" s="38"/>
      <c r="WVM144" s="38"/>
      <c r="WVN144" s="204"/>
      <c r="WVO144" s="37"/>
      <c r="WVP144" s="38"/>
      <c r="WVQ144" s="37"/>
      <c r="WVR144" s="37"/>
      <c r="WVS144" s="38"/>
      <c r="WVT144" s="38"/>
      <c r="WVU144" s="38"/>
      <c r="WVV144" s="38"/>
      <c r="WVW144" s="38"/>
      <c r="WVX144" s="38"/>
      <c r="WVY144" s="38"/>
      <c r="WVZ144" s="38"/>
      <c r="WWA144" s="38"/>
      <c r="WWB144" s="38"/>
      <c r="WWC144" s="38"/>
      <c r="WWD144" s="38"/>
      <c r="WWE144" s="37"/>
      <c r="WWF144" s="25"/>
      <c r="WWG144" s="35"/>
      <c r="WWH144" s="35"/>
      <c r="WWI144" s="35"/>
      <c r="WWJ144" s="36"/>
      <c r="WWK144" s="36"/>
      <c r="WWL144" s="36"/>
      <c r="WWM144" s="36"/>
      <c r="WWN144" s="36"/>
      <c r="WWO144" s="36"/>
      <c r="WWP144" s="37"/>
      <c r="WWQ144" s="38"/>
      <c r="WWR144" s="38"/>
      <c r="WWS144" s="204"/>
      <c r="WWT144" s="37"/>
      <c r="WWU144" s="38"/>
      <c r="WWV144" s="37"/>
      <c r="WWW144" s="37"/>
      <c r="WWX144" s="38"/>
      <c r="WWY144" s="38"/>
      <c r="WWZ144" s="38"/>
      <c r="WXA144" s="38"/>
      <c r="WXB144" s="38"/>
      <c r="WXC144" s="38"/>
      <c r="WXD144" s="38"/>
      <c r="WXE144" s="38"/>
      <c r="WXF144" s="38"/>
      <c r="WXG144" s="38"/>
      <c r="WXH144" s="38"/>
      <c r="WXI144" s="38"/>
      <c r="WXJ144" s="37"/>
      <c r="WXK144" s="25"/>
      <c r="WXL144" s="35"/>
      <c r="WXM144" s="35"/>
      <c r="WXN144" s="35"/>
      <c r="WXO144" s="36"/>
      <c r="WXP144" s="36"/>
      <c r="WXQ144" s="36"/>
      <c r="WXR144" s="36"/>
      <c r="WXS144" s="36"/>
      <c r="WXT144" s="36"/>
      <c r="WXU144" s="37"/>
      <c r="WXV144" s="38"/>
      <c r="WXW144" s="38"/>
      <c r="WXX144" s="204"/>
      <c r="WXY144" s="37"/>
      <c r="WXZ144" s="38"/>
      <c r="WYA144" s="37"/>
      <c r="WYB144" s="37"/>
      <c r="WYC144" s="38"/>
      <c r="WYD144" s="38"/>
      <c r="WYE144" s="38"/>
      <c r="WYF144" s="38"/>
      <c r="WYG144" s="38"/>
      <c r="WYH144" s="38"/>
      <c r="WYI144" s="38"/>
      <c r="WYJ144" s="38"/>
      <c r="WYK144" s="38"/>
      <c r="WYL144" s="38"/>
      <c r="WYM144" s="38"/>
      <c r="WYN144" s="38"/>
      <c r="WYO144" s="37"/>
      <c r="WYP144" s="25"/>
      <c r="WYQ144" s="35"/>
      <c r="WYR144" s="35"/>
      <c r="WYS144" s="35"/>
      <c r="WYT144" s="36"/>
      <c r="WYU144" s="36"/>
      <c r="WYV144" s="36"/>
      <c r="WYW144" s="36"/>
      <c r="WYX144" s="36"/>
      <c r="WYY144" s="36"/>
      <c r="WYZ144" s="37"/>
      <c r="WZA144" s="38"/>
      <c r="WZB144" s="38"/>
      <c r="WZC144" s="204"/>
      <c r="WZD144" s="37"/>
      <c r="WZE144" s="38"/>
      <c r="WZF144" s="37"/>
      <c r="WZG144" s="37"/>
      <c r="WZH144" s="38"/>
      <c r="WZI144" s="38"/>
      <c r="WZJ144" s="38"/>
      <c r="WZK144" s="38"/>
      <c r="WZL144" s="38"/>
      <c r="WZM144" s="38"/>
      <c r="WZN144" s="38"/>
      <c r="WZO144" s="38"/>
      <c r="WZP144" s="38"/>
      <c r="WZQ144" s="38"/>
      <c r="WZR144" s="38"/>
      <c r="WZS144" s="38"/>
      <c r="WZT144" s="37"/>
      <c r="WZU144" s="25"/>
      <c r="WZV144" s="35"/>
      <c r="WZW144" s="35"/>
      <c r="WZX144" s="35"/>
      <c r="WZY144" s="36"/>
      <c r="WZZ144" s="36"/>
      <c r="XAA144" s="36"/>
      <c r="XAB144" s="36"/>
      <c r="XAC144" s="36"/>
      <c r="XAD144" s="36"/>
      <c r="XAE144" s="37"/>
      <c r="XAF144" s="38"/>
      <c r="XAG144" s="38"/>
      <c r="XAH144" s="204"/>
      <c r="XAI144" s="37"/>
      <c r="XAJ144" s="38"/>
      <c r="XAK144" s="37"/>
      <c r="XAL144" s="37"/>
      <c r="XAM144" s="38"/>
      <c r="XAN144" s="38"/>
      <c r="XAO144" s="38"/>
      <c r="XAP144" s="38"/>
      <c r="XAQ144" s="38"/>
      <c r="XAR144" s="38"/>
      <c r="XAS144" s="38"/>
      <c r="XAT144" s="38"/>
      <c r="XAU144" s="38"/>
      <c r="XAV144" s="38"/>
      <c r="XAW144" s="38"/>
      <c r="XAX144" s="38"/>
      <c r="XAY144" s="37"/>
      <c r="XAZ144" s="25"/>
      <c r="XBA144" s="35"/>
      <c r="XBB144" s="35"/>
      <c r="XBC144" s="35"/>
      <c r="XBD144" s="36"/>
      <c r="XBE144" s="36"/>
      <c r="XBF144" s="36"/>
      <c r="XBG144" s="36"/>
      <c r="XBH144" s="36"/>
      <c r="XBI144" s="36"/>
      <c r="XBJ144" s="37"/>
      <c r="XBK144" s="38"/>
      <c r="XBL144" s="38"/>
      <c r="XBM144" s="204"/>
      <c r="XBN144" s="37"/>
      <c r="XBO144" s="38"/>
      <c r="XBP144" s="37"/>
      <c r="XBQ144" s="37"/>
      <c r="XBR144" s="38"/>
      <c r="XBS144" s="38"/>
      <c r="XBT144" s="38"/>
      <c r="XBU144" s="38"/>
      <c r="XBV144" s="38"/>
      <c r="XBW144" s="38"/>
      <c r="XBX144" s="38"/>
      <c r="XBY144" s="38"/>
      <c r="XBZ144" s="38"/>
      <c r="XCA144" s="38"/>
      <c r="XCB144" s="38"/>
      <c r="XCC144" s="38"/>
      <c r="XCD144" s="37"/>
      <c r="XCE144" s="25"/>
      <c r="XCF144" s="35"/>
      <c r="XCG144" s="35"/>
      <c r="XCH144" s="35"/>
      <c r="XCI144" s="36"/>
      <c r="XCJ144" s="36"/>
      <c r="XCK144" s="36"/>
      <c r="XCL144" s="36"/>
      <c r="XCM144" s="36"/>
      <c r="XCN144" s="36"/>
      <c r="XCO144" s="37"/>
      <c r="XCP144" s="38"/>
      <c r="XCQ144" s="38"/>
      <c r="XCR144" s="204"/>
      <c r="XCS144" s="37"/>
      <c r="XCT144" s="38"/>
      <c r="XCU144" s="37"/>
      <c r="XCV144" s="37"/>
      <c r="XCW144" s="38"/>
      <c r="XCX144" s="38"/>
      <c r="XCY144" s="38"/>
      <c r="XCZ144" s="38"/>
      <c r="XDA144" s="38"/>
      <c r="XDB144" s="38"/>
      <c r="XDC144" s="38"/>
      <c r="XDD144" s="38"/>
      <c r="XDE144" s="38"/>
      <c r="XDF144" s="38"/>
      <c r="XDG144" s="38"/>
      <c r="XDH144" s="38"/>
      <c r="XDI144" s="37"/>
      <c r="XDJ144" s="25"/>
      <c r="XDK144" s="35"/>
      <c r="XDL144" s="35"/>
      <c r="XDM144" s="35"/>
      <c r="XDN144" s="36"/>
      <c r="XDO144" s="36"/>
      <c r="XDP144" s="36"/>
      <c r="XDQ144" s="36"/>
      <c r="XDR144" s="36"/>
      <c r="XDS144" s="36"/>
      <c r="XDT144" s="37"/>
      <c r="XDU144" s="38"/>
      <c r="XDV144" s="38"/>
      <c r="XDW144" s="204"/>
      <c r="XDX144" s="37"/>
      <c r="XDY144" s="38"/>
      <c r="XDZ144" s="37"/>
      <c r="XEA144" s="37"/>
      <c r="XEB144" s="38"/>
      <c r="XEC144" s="38"/>
      <c r="XED144" s="38"/>
      <c r="XEE144" s="38"/>
      <c r="XEF144" s="38"/>
      <c r="XEG144" s="38"/>
      <c r="XEH144" s="38"/>
      <c r="XEI144" s="38"/>
      <c r="XEJ144" s="38"/>
      <c r="XEK144" s="38"/>
      <c r="XEL144" s="38"/>
      <c r="XEM144" s="38"/>
      <c r="XEN144" s="37"/>
      <c r="XEO144" s="25"/>
      <c r="XEP144" s="35"/>
      <c r="XEQ144" s="35"/>
      <c r="XER144" s="35"/>
      <c r="XES144" s="36"/>
      <c r="XET144" s="36"/>
      <c r="XEU144" s="36"/>
      <c r="XEV144" s="36"/>
      <c r="XEW144" s="36"/>
      <c r="XEX144" s="36"/>
      <c r="XEY144" s="37"/>
      <c r="XEZ144" s="38"/>
      <c r="XFA144" s="38"/>
      <c r="XFB144" s="204"/>
      <c r="XFC144" s="37"/>
      <c r="XFD144" s="38"/>
    </row>
    <row r="145" spans="1:34" s="33" customFormat="1" ht="49.5" x14ac:dyDescent="0.95">
      <c r="A145" s="34">
        <v>3</v>
      </c>
      <c r="B145" s="39" t="s">
        <v>981</v>
      </c>
      <c r="C145" s="34">
        <v>306154</v>
      </c>
      <c r="D145" s="34">
        <v>306237</v>
      </c>
      <c r="E145" s="34"/>
      <c r="F145" s="41">
        <v>7</v>
      </c>
      <c r="G145" s="41">
        <v>12</v>
      </c>
      <c r="H145" s="41">
        <v>13</v>
      </c>
      <c r="I145" s="41">
        <v>17</v>
      </c>
      <c r="J145" s="41"/>
      <c r="K145" s="41"/>
      <c r="L145" s="42">
        <v>6</v>
      </c>
      <c r="M145" s="43"/>
      <c r="N145" s="43"/>
      <c r="O145" s="44"/>
      <c r="P145" s="42"/>
      <c r="Q145" s="43"/>
      <c r="R145" s="42"/>
      <c r="S145" s="42"/>
      <c r="T145" s="43"/>
      <c r="U145" s="43"/>
      <c r="V145" s="43">
        <v>1</v>
      </c>
      <c r="W145" s="43"/>
      <c r="X145" s="43"/>
      <c r="Y145" s="43"/>
      <c r="Z145" s="43"/>
      <c r="AA145" s="43"/>
      <c r="AB145" s="43"/>
      <c r="AC145" s="43"/>
      <c r="AD145" s="43"/>
      <c r="AE145" s="43"/>
      <c r="AF145" s="42" t="s">
        <v>1014</v>
      </c>
      <c r="AG145" s="32">
        <f t="shared" si="6"/>
        <v>83</v>
      </c>
      <c r="AH145" s="32">
        <v>83</v>
      </c>
    </row>
    <row r="146" spans="1:34" s="33" customFormat="1" ht="49.5" x14ac:dyDescent="0.95">
      <c r="A146" s="34">
        <v>4</v>
      </c>
      <c r="B146" s="39" t="s">
        <v>982</v>
      </c>
      <c r="C146" s="34">
        <v>306237</v>
      </c>
      <c r="D146" s="34">
        <v>306344</v>
      </c>
      <c r="E146" s="34"/>
      <c r="F146" s="41">
        <v>7</v>
      </c>
      <c r="G146" s="41">
        <v>12</v>
      </c>
      <c r="H146" s="41">
        <v>13</v>
      </c>
      <c r="I146" s="41">
        <v>17</v>
      </c>
      <c r="J146" s="41"/>
      <c r="K146" s="41"/>
      <c r="L146" s="42"/>
      <c r="M146" s="43"/>
      <c r="N146" s="43">
        <v>5</v>
      </c>
      <c r="O146" s="44"/>
      <c r="P146" s="42"/>
      <c r="Q146" s="43"/>
      <c r="R146" s="42"/>
      <c r="S146" s="42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2" t="s">
        <v>976</v>
      </c>
      <c r="AG146" s="32">
        <f t="shared" si="6"/>
        <v>107</v>
      </c>
      <c r="AH146" s="32">
        <v>107</v>
      </c>
    </row>
    <row r="147" spans="1:34" s="33" customFormat="1" ht="49.5" x14ac:dyDescent="0.95">
      <c r="A147" s="34">
        <v>5</v>
      </c>
      <c r="B147" s="39" t="s">
        <v>983</v>
      </c>
      <c r="C147" s="34">
        <v>306344</v>
      </c>
      <c r="D147" s="34">
        <v>306455</v>
      </c>
      <c r="E147" s="34"/>
      <c r="F147" s="41">
        <v>7</v>
      </c>
      <c r="G147" s="41">
        <v>12</v>
      </c>
      <c r="H147" s="41">
        <v>13</v>
      </c>
      <c r="I147" s="41">
        <v>17</v>
      </c>
      <c r="J147" s="41"/>
      <c r="K147" s="41"/>
      <c r="L147" s="42">
        <v>20</v>
      </c>
      <c r="M147" s="43"/>
      <c r="N147" s="43"/>
      <c r="O147" s="44"/>
      <c r="P147" s="42"/>
      <c r="Q147" s="43"/>
      <c r="R147" s="42"/>
      <c r="S147" s="42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2" t="s">
        <v>915</v>
      </c>
      <c r="AG147" s="32">
        <f t="shared" si="6"/>
        <v>111</v>
      </c>
      <c r="AH147" s="32">
        <v>111</v>
      </c>
    </row>
    <row r="148" spans="1:34" s="33" customFormat="1" ht="49.5" x14ac:dyDescent="0.95">
      <c r="A148" s="34">
        <v>6</v>
      </c>
      <c r="B148" s="39" t="s">
        <v>984</v>
      </c>
      <c r="C148" s="34"/>
      <c r="D148" s="34"/>
      <c r="E148" s="34"/>
      <c r="F148" s="41">
        <v>7</v>
      </c>
      <c r="G148" s="41">
        <v>12</v>
      </c>
      <c r="H148" s="41">
        <v>14</v>
      </c>
      <c r="I148" s="41">
        <v>17</v>
      </c>
      <c r="J148" s="41"/>
      <c r="K148" s="41"/>
      <c r="L148" s="42"/>
      <c r="M148" s="43"/>
      <c r="N148" s="43"/>
      <c r="O148" s="44"/>
      <c r="P148" s="42"/>
      <c r="Q148" s="43"/>
      <c r="R148" s="42"/>
      <c r="S148" s="42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2" t="s">
        <v>951</v>
      </c>
      <c r="AG148" s="32">
        <f t="shared" si="6"/>
        <v>0</v>
      </c>
      <c r="AH148" s="32" t="s">
        <v>387</v>
      </c>
    </row>
    <row r="149" spans="1:34" s="33" customFormat="1" ht="49.5" x14ac:dyDescent="0.95">
      <c r="A149" s="34">
        <v>7</v>
      </c>
      <c r="B149" s="39" t="s">
        <v>985</v>
      </c>
      <c r="C149" s="34"/>
      <c r="D149" s="34"/>
      <c r="E149" s="34"/>
      <c r="F149" s="41">
        <v>7</v>
      </c>
      <c r="G149" s="41">
        <v>12</v>
      </c>
      <c r="H149" s="41">
        <v>14</v>
      </c>
      <c r="I149" s="41">
        <v>17</v>
      </c>
      <c r="J149" s="41"/>
      <c r="K149" s="41"/>
      <c r="L149" s="42"/>
      <c r="M149" s="43"/>
      <c r="N149" s="43"/>
      <c r="O149" s="44"/>
      <c r="P149" s="42"/>
      <c r="Q149" s="43"/>
      <c r="R149" s="42"/>
      <c r="S149" s="42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2" t="s">
        <v>951</v>
      </c>
      <c r="AG149" s="32">
        <f t="shared" si="6"/>
        <v>0</v>
      </c>
      <c r="AH149" s="32" t="s">
        <v>387</v>
      </c>
    </row>
    <row r="150" spans="1:34" s="33" customFormat="1" ht="49.5" x14ac:dyDescent="0.95">
      <c r="A150" s="34">
        <v>8</v>
      </c>
      <c r="B150" s="25" t="s">
        <v>986</v>
      </c>
      <c r="C150" s="35"/>
      <c r="D150" s="35"/>
      <c r="E150" s="35"/>
      <c r="F150" s="36"/>
      <c r="G150" s="36"/>
      <c r="H150" s="36"/>
      <c r="I150" s="36"/>
      <c r="J150" s="36"/>
      <c r="K150" s="36"/>
      <c r="L150" s="37"/>
      <c r="M150" s="38"/>
      <c r="N150" s="38"/>
      <c r="O150" s="204"/>
      <c r="P150" s="37"/>
      <c r="Q150" s="38"/>
      <c r="R150" s="37"/>
      <c r="S150" s="37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7" t="s">
        <v>100</v>
      </c>
      <c r="AG150" s="32">
        <f t="shared" si="6"/>
        <v>0</v>
      </c>
      <c r="AH150" s="32" t="s">
        <v>213</v>
      </c>
    </row>
    <row r="151" spans="1:34" s="33" customFormat="1" ht="49.5" x14ac:dyDescent="0.95">
      <c r="A151" s="34">
        <v>9</v>
      </c>
      <c r="B151" s="25" t="s">
        <v>987</v>
      </c>
      <c r="C151" s="35"/>
      <c r="D151" s="35"/>
      <c r="E151" s="35"/>
      <c r="F151" s="36"/>
      <c r="G151" s="36"/>
      <c r="H151" s="36"/>
      <c r="I151" s="36"/>
      <c r="J151" s="36"/>
      <c r="K151" s="36"/>
      <c r="L151" s="37"/>
      <c r="M151" s="38"/>
      <c r="N151" s="38"/>
      <c r="O151" s="204"/>
      <c r="P151" s="37"/>
      <c r="Q151" s="38"/>
      <c r="R151" s="37"/>
      <c r="S151" s="37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7" t="s">
        <v>100</v>
      </c>
      <c r="AG151" s="32">
        <f t="shared" si="6"/>
        <v>0</v>
      </c>
      <c r="AH151" s="32" t="s">
        <v>213</v>
      </c>
    </row>
    <row r="152" spans="1:34" s="33" customFormat="1" ht="49.5" x14ac:dyDescent="0.95">
      <c r="A152" s="34">
        <v>10</v>
      </c>
      <c r="B152" s="39" t="s">
        <v>988</v>
      </c>
      <c r="C152" s="34"/>
      <c r="D152" s="34"/>
      <c r="E152" s="34"/>
      <c r="F152" s="41">
        <v>7</v>
      </c>
      <c r="G152" s="41">
        <v>12</v>
      </c>
      <c r="H152" s="41">
        <v>14</v>
      </c>
      <c r="I152" s="41">
        <v>17</v>
      </c>
      <c r="J152" s="41"/>
      <c r="K152" s="41"/>
      <c r="L152" s="42"/>
      <c r="M152" s="43"/>
      <c r="N152" s="43"/>
      <c r="O152" s="44"/>
      <c r="P152" s="42"/>
      <c r="Q152" s="43"/>
      <c r="R152" s="42"/>
      <c r="S152" s="42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2" t="s">
        <v>951</v>
      </c>
      <c r="AG152" s="32">
        <f t="shared" si="6"/>
        <v>0</v>
      </c>
      <c r="AH152" s="32" t="s">
        <v>387</v>
      </c>
    </row>
    <row r="153" spans="1:34" s="33" customFormat="1" ht="49.5" x14ac:dyDescent="0.95">
      <c r="A153" s="34">
        <v>11</v>
      </c>
      <c r="B153" s="39" t="s">
        <v>989</v>
      </c>
      <c r="C153" s="34">
        <v>306455</v>
      </c>
      <c r="D153" s="34">
        <v>306599</v>
      </c>
      <c r="E153" s="34"/>
      <c r="F153" s="41">
        <v>7</v>
      </c>
      <c r="G153" s="41">
        <v>12</v>
      </c>
      <c r="H153" s="41">
        <v>13</v>
      </c>
      <c r="I153" s="41">
        <v>17</v>
      </c>
      <c r="J153" s="41"/>
      <c r="K153" s="41"/>
      <c r="L153" s="42">
        <v>8</v>
      </c>
      <c r="M153" s="43">
        <v>5</v>
      </c>
      <c r="N153" s="43"/>
      <c r="O153" s="44"/>
      <c r="P153" s="42"/>
      <c r="Q153" s="43"/>
      <c r="R153" s="42"/>
      <c r="S153" s="42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2" t="s">
        <v>918</v>
      </c>
      <c r="AG153" s="32">
        <f t="shared" si="6"/>
        <v>144</v>
      </c>
      <c r="AH153" s="32">
        <v>144</v>
      </c>
    </row>
    <row r="154" spans="1:34" s="33" customFormat="1" ht="49.5" x14ac:dyDescent="0.95">
      <c r="A154" s="34">
        <v>12</v>
      </c>
      <c r="B154" s="39" t="s">
        <v>990</v>
      </c>
      <c r="C154" s="34">
        <v>306599</v>
      </c>
      <c r="D154" s="34">
        <v>306764</v>
      </c>
      <c r="E154" s="34"/>
      <c r="F154" s="41">
        <v>7</v>
      </c>
      <c r="G154" s="41">
        <v>12</v>
      </c>
      <c r="H154" s="41">
        <v>13</v>
      </c>
      <c r="I154" s="41">
        <v>17</v>
      </c>
      <c r="J154" s="41"/>
      <c r="K154" s="41"/>
      <c r="L154" s="42">
        <v>18</v>
      </c>
      <c r="M154" s="43"/>
      <c r="N154" s="43"/>
      <c r="O154" s="44"/>
      <c r="P154" s="42"/>
      <c r="Q154" s="43"/>
      <c r="R154" s="42"/>
      <c r="S154" s="42"/>
      <c r="T154" s="43"/>
      <c r="U154" s="43"/>
      <c r="V154" s="43"/>
      <c r="W154" s="43"/>
      <c r="X154" s="44"/>
      <c r="Y154" s="43"/>
      <c r="Z154" s="44"/>
      <c r="AA154" s="44"/>
      <c r="AB154" s="43"/>
      <c r="AC154" s="43"/>
      <c r="AD154" s="43"/>
      <c r="AE154" s="43"/>
      <c r="AF154" s="42" t="s">
        <v>907</v>
      </c>
      <c r="AG154" s="32">
        <f t="shared" si="6"/>
        <v>165</v>
      </c>
      <c r="AH154" s="32">
        <v>165</v>
      </c>
    </row>
    <row r="155" spans="1:34" s="33" customFormat="1" ht="49.5" x14ac:dyDescent="0.95">
      <c r="A155" s="34">
        <v>13</v>
      </c>
      <c r="B155" s="39" t="s">
        <v>991</v>
      </c>
      <c r="C155" s="34">
        <v>306764</v>
      </c>
      <c r="D155" s="34">
        <v>306903</v>
      </c>
      <c r="E155" s="34"/>
      <c r="F155" s="41">
        <v>7</v>
      </c>
      <c r="G155" s="41">
        <v>12</v>
      </c>
      <c r="H155" s="41">
        <v>13</v>
      </c>
      <c r="I155" s="41">
        <v>17</v>
      </c>
      <c r="J155" s="41"/>
      <c r="K155" s="41"/>
      <c r="L155" s="42">
        <v>27</v>
      </c>
      <c r="M155" s="43"/>
      <c r="N155" s="43"/>
      <c r="O155" s="44"/>
      <c r="P155" s="42"/>
      <c r="Q155" s="43"/>
      <c r="R155" s="42"/>
      <c r="S155" s="42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2" t="s">
        <v>927</v>
      </c>
      <c r="AG155" s="32">
        <f t="shared" si="6"/>
        <v>139</v>
      </c>
      <c r="AH155" s="32">
        <v>139</v>
      </c>
    </row>
    <row r="156" spans="1:34" s="33" customFormat="1" ht="49.5" x14ac:dyDescent="0.95">
      <c r="A156" s="34">
        <v>14</v>
      </c>
      <c r="B156" s="39" t="s">
        <v>992</v>
      </c>
      <c r="C156" s="34">
        <v>306903</v>
      </c>
      <c r="D156" s="34">
        <v>306963</v>
      </c>
      <c r="E156" s="34"/>
      <c r="F156" s="41">
        <v>7</v>
      </c>
      <c r="G156" s="41">
        <v>12</v>
      </c>
      <c r="H156" s="41">
        <v>13</v>
      </c>
      <c r="I156" s="41">
        <v>17</v>
      </c>
      <c r="J156" s="41"/>
      <c r="K156" s="41"/>
      <c r="L156" s="42">
        <v>8</v>
      </c>
      <c r="M156" s="43"/>
      <c r="N156" s="43"/>
      <c r="O156" s="44"/>
      <c r="P156" s="42"/>
      <c r="Q156" s="43"/>
      <c r="R156" s="42"/>
      <c r="S156" s="42"/>
      <c r="T156" s="43"/>
      <c r="U156" s="43"/>
      <c r="V156" s="43"/>
      <c r="W156" s="43"/>
      <c r="X156" s="43"/>
      <c r="Y156" s="43"/>
      <c r="Z156" s="43"/>
      <c r="AA156" s="43"/>
      <c r="AB156" s="43"/>
      <c r="AC156" s="211"/>
      <c r="AD156" s="43"/>
      <c r="AE156" s="43"/>
      <c r="AF156" s="42" t="s">
        <v>1013</v>
      </c>
      <c r="AG156" s="32">
        <f t="shared" si="6"/>
        <v>60</v>
      </c>
      <c r="AH156" s="32">
        <v>60</v>
      </c>
    </row>
    <row r="157" spans="1:34" s="33" customFormat="1" ht="49.5" x14ac:dyDescent="0.95">
      <c r="A157" s="34">
        <v>15</v>
      </c>
      <c r="B157" s="198" t="s">
        <v>993</v>
      </c>
      <c r="C157" s="199"/>
      <c r="D157" s="199"/>
      <c r="E157" s="199"/>
      <c r="F157" s="200">
        <v>7</v>
      </c>
      <c r="G157" s="200">
        <v>12</v>
      </c>
      <c r="H157" s="200"/>
      <c r="I157" s="200"/>
      <c r="J157" s="200"/>
      <c r="K157" s="200"/>
      <c r="L157" s="201"/>
      <c r="M157" s="202"/>
      <c r="N157" s="202"/>
      <c r="O157" s="203"/>
      <c r="P157" s="201"/>
      <c r="Q157" s="202"/>
      <c r="R157" s="201"/>
      <c r="S157" s="201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1" t="s">
        <v>107</v>
      </c>
      <c r="AG157" s="32">
        <f t="shared" si="6"/>
        <v>0</v>
      </c>
      <c r="AH157" s="32" t="s">
        <v>214</v>
      </c>
    </row>
    <row r="158" spans="1:34" s="33" customFormat="1" ht="49.5" x14ac:dyDescent="0.95">
      <c r="A158" s="34">
        <v>16</v>
      </c>
      <c r="B158" s="25" t="s">
        <v>994</v>
      </c>
      <c r="C158" s="35"/>
      <c r="D158" s="35"/>
      <c r="E158" s="35"/>
      <c r="F158" s="36"/>
      <c r="G158" s="36"/>
      <c r="H158" s="36"/>
      <c r="I158" s="36"/>
      <c r="J158" s="36"/>
      <c r="K158" s="36"/>
      <c r="L158" s="37"/>
      <c r="M158" s="38"/>
      <c r="N158" s="38"/>
      <c r="O158" s="204"/>
      <c r="P158" s="37"/>
      <c r="Q158" s="38"/>
      <c r="R158" s="37"/>
      <c r="S158" s="37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7" t="s">
        <v>100</v>
      </c>
      <c r="AG158" s="32">
        <f t="shared" si="6"/>
        <v>0</v>
      </c>
      <c r="AH158" s="32" t="s">
        <v>213</v>
      </c>
    </row>
    <row r="159" spans="1:34" s="33" customFormat="1" ht="49.5" x14ac:dyDescent="0.95">
      <c r="A159" s="34">
        <v>17</v>
      </c>
      <c r="B159" s="39" t="s">
        <v>995</v>
      </c>
      <c r="C159" s="34">
        <v>306963</v>
      </c>
      <c r="D159" s="34">
        <v>307391</v>
      </c>
      <c r="E159" s="34"/>
      <c r="F159" s="41">
        <v>7</v>
      </c>
      <c r="G159" s="41">
        <v>12</v>
      </c>
      <c r="H159" s="41">
        <v>13</v>
      </c>
      <c r="I159" s="41">
        <v>17</v>
      </c>
      <c r="J159" s="41"/>
      <c r="K159" s="41"/>
      <c r="L159" s="42"/>
      <c r="M159" s="43"/>
      <c r="N159" s="43"/>
      <c r="O159" s="44"/>
      <c r="P159" s="42"/>
      <c r="Q159" s="43"/>
      <c r="R159" s="42"/>
      <c r="S159" s="42"/>
      <c r="T159" s="43"/>
      <c r="U159" s="43">
        <v>11</v>
      </c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2" t="s">
        <v>1032</v>
      </c>
      <c r="AG159" s="32">
        <f t="shared" si="6"/>
        <v>428</v>
      </c>
      <c r="AH159" s="32">
        <v>428</v>
      </c>
    </row>
    <row r="160" spans="1:34" s="33" customFormat="1" ht="49.5" x14ac:dyDescent="0.95">
      <c r="A160" s="34">
        <v>18</v>
      </c>
      <c r="B160" s="39" t="s">
        <v>996</v>
      </c>
      <c r="C160" s="34">
        <v>307391</v>
      </c>
      <c r="D160" s="40">
        <v>307495</v>
      </c>
      <c r="E160" s="34"/>
      <c r="F160" s="41">
        <v>7</v>
      </c>
      <c r="G160" s="41">
        <v>12</v>
      </c>
      <c r="H160" s="41">
        <v>13</v>
      </c>
      <c r="I160" s="41">
        <v>17</v>
      </c>
      <c r="J160" s="41"/>
      <c r="K160" s="41"/>
      <c r="L160" s="42"/>
      <c r="M160" s="43"/>
      <c r="N160" s="43"/>
      <c r="O160" s="44"/>
      <c r="P160" s="42"/>
      <c r="Q160" s="43"/>
      <c r="R160" s="42"/>
      <c r="S160" s="42">
        <v>1</v>
      </c>
      <c r="T160" s="43"/>
      <c r="U160" s="43"/>
      <c r="V160" s="43"/>
      <c r="W160" s="43"/>
      <c r="X160" s="43"/>
      <c r="Y160" s="43"/>
      <c r="Z160" s="44"/>
      <c r="AA160" s="44"/>
      <c r="AB160" s="43"/>
      <c r="AC160" s="43"/>
      <c r="AD160" s="43"/>
      <c r="AE160" s="43"/>
      <c r="AF160" s="42" t="s">
        <v>1039</v>
      </c>
      <c r="AG160" s="32">
        <f t="shared" si="6"/>
        <v>104</v>
      </c>
      <c r="AH160" s="32">
        <v>104</v>
      </c>
    </row>
    <row r="161" spans="1:216" s="33" customFormat="1" ht="49.5" x14ac:dyDescent="0.95">
      <c r="A161" s="34">
        <v>19</v>
      </c>
      <c r="B161" s="39" t="s">
        <v>997</v>
      </c>
      <c r="C161" s="40">
        <v>307495</v>
      </c>
      <c r="D161" s="40">
        <v>307596</v>
      </c>
      <c r="E161" s="34"/>
      <c r="F161" s="41">
        <v>7</v>
      </c>
      <c r="G161" s="41">
        <v>12</v>
      </c>
      <c r="H161" s="41">
        <v>13</v>
      </c>
      <c r="I161" s="41">
        <v>17</v>
      </c>
      <c r="J161" s="41"/>
      <c r="K161" s="41"/>
      <c r="L161" s="42"/>
      <c r="M161" s="43"/>
      <c r="N161" s="44"/>
      <c r="O161" s="44"/>
      <c r="P161" s="42"/>
      <c r="Q161" s="43"/>
      <c r="R161" s="42"/>
      <c r="S161" s="42">
        <v>1</v>
      </c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2" t="s">
        <v>1045</v>
      </c>
      <c r="AG161" s="32">
        <f t="shared" si="6"/>
        <v>101</v>
      </c>
      <c r="AH161" s="32">
        <v>101</v>
      </c>
    </row>
    <row r="162" spans="1:216" s="33" customFormat="1" ht="49.5" x14ac:dyDescent="0.95">
      <c r="A162" s="34">
        <v>20</v>
      </c>
      <c r="B162" s="39" t="s">
        <v>998</v>
      </c>
      <c r="C162" s="40">
        <v>307596</v>
      </c>
      <c r="D162" s="34">
        <v>307801</v>
      </c>
      <c r="E162" s="34"/>
      <c r="F162" s="41">
        <v>7</v>
      </c>
      <c r="G162" s="41">
        <v>12</v>
      </c>
      <c r="H162" s="41">
        <v>13</v>
      </c>
      <c r="I162" s="41">
        <v>17</v>
      </c>
      <c r="J162" s="41"/>
      <c r="K162" s="41"/>
      <c r="L162" s="42"/>
      <c r="M162" s="43"/>
      <c r="N162" s="43"/>
      <c r="O162" s="44"/>
      <c r="P162" s="42"/>
      <c r="Q162" s="43"/>
      <c r="R162" s="42"/>
      <c r="S162" s="42">
        <v>1</v>
      </c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2" t="s">
        <v>1049</v>
      </c>
      <c r="AG162" s="32">
        <f t="shared" si="6"/>
        <v>205</v>
      </c>
      <c r="AH162" s="32">
        <v>205</v>
      </c>
    </row>
    <row r="163" spans="1:216" s="33" customFormat="1" ht="49.5" x14ac:dyDescent="0.95">
      <c r="A163" s="34">
        <v>21</v>
      </c>
      <c r="B163" s="39" t="s">
        <v>999</v>
      </c>
      <c r="C163" s="34"/>
      <c r="D163" s="34"/>
      <c r="E163" s="34"/>
      <c r="F163" s="41">
        <v>7</v>
      </c>
      <c r="G163" s="41">
        <v>12</v>
      </c>
      <c r="H163" s="41">
        <v>14</v>
      </c>
      <c r="I163" s="41">
        <v>17</v>
      </c>
      <c r="J163" s="41"/>
      <c r="K163" s="41"/>
      <c r="L163" s="42"/>
      <c r="M163" s="43"/>
      <c r="N163" s="43"/>
      <c r="O163" s="44"/>
      <c r="P163" s="42"/>
      <c r="Q163" s="43"/>
      <c r="R163" s="42"/>
      <c r="S163" s="42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2" t="s">
        <v>1112</v>
      </c>
      <c r="AG163" s="32">
        <f t="shared" si="6"/>
        <v>0</v>
      </c>
      <c r="AH163" s="32" t="s">
        <v>387</v>
      </c>
    </row>
    <row r="164" spans="1:216" s="33" customFormat="1" ht="49.5" x14ac:dyDescent="0.95">
      <c r="A164" s="34">
        <v>22</v>
      </c>
      <c r="B164" s="39" t="s">
        <v>1000</v>
      </c>
      <c r="C164" s="34"/>
      <c r="D164" s="34"/>
      <c r="E164" s="34"/>
      <c r="F164" s="41">
        <v>7</v>
      </c>
      <c r="G164" s="41">
        <v>12</v>
      </c>
      <c r="H164" s="41"/>
      <c r="I164" s="41"/>
      <c r="J164" s="41"/>
      <c r="K164" s="41"/>
      <c r="L164" s="42"/>
      <c r="M164" s="43"/>
      <c r="N164" s="43"/>
      <c r="O164" s="44"/>
      <c r="P164" s="42"/>
      <c r="Q164" s="43"/>
      <c r="R164" s="42"/>
      <c r="S164" s="42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2" t="s">
        <v>1112</v>
      </c>
      <c r="AG164" s="32">
        <f t="shared" si="6"/>
        <v>0</v>
      </c>
      <c r="AH164" s="32" t="s">
        <v>387</v>
      </c>
    </row>
    <row r="165" spans="1:216" s="33" customFormat="1" ht="49.5" x14ac:dyDescent="0.95">
      <c r="A165" s="34">
        <v>23</v>
      </c>
      <c r="B165" s="25" t="s">
        <v>1001</v>
      </c>
      <c r="C165" s="35"/>
      <c r="D165" s="35"/>
      <c r="E165" s="35"/>
      <c r="F165" s="36"/>
      <c r="G165" s="36"/>
      <c r="H165" s="36"/>
      <c r="I165" s="36"/>
      <c r="J165" s="36"/>
      <c r="K165" s="36"/>
      <c r="L165" s="37"/>
      <c r="M165" s="38"/>
      <c r="N165" s="38"/>
      <c r="O165" s="204"/>
      <c r="P165" s="37"/>
      <c r="Q165" s="38"/>
      <c r="R165" s="37"/>
      <c r="S165" s="37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7" t="s">
        <v>100</v>
      </c>
      <c r="AG165" s="32">
        <f t="shared" si="6"/>
        <v>0</v>
      </c>
      <c r="AH165" s="32" t="s">
        <v>213</v>
      </c>
    </row>
    <row r="166" spans="1:216" s="33" customFormat="1" ht="49.5" x14ac:dyDescent="0.95">
      <c r="A166" s="34">
        <v>24</v>
      </c>
      <c r="B166" s="39" t="s">
        <v>1002</v>
      </c>
      <c r="C166" s="34">
        <v>307801</v>
      </c>
      <c r="D166" s="34">
        <v>307980</v>
      </c>
      <c r="E166" s="34"/>
      <c r="F166" s="41">
        <v>7</v>
      </c>
      <c r="G166" s="41">
        <v>12</v>
      </c>
      <c r="H166" s="41">
        <v>13</v>
      </c>
      <c r="I166" s="41">
        <v>17</v>
      </c>
      <c r="J166" s="41"/>
      <c r="K166" s="41"/>
      <c r="L166" s="42"/>
      <c r="M166" s="43"/>
      <c r="N166" s="43"/>
      <c r="O166" s="44"/>
      <c r="P166" s="42"/>
      <c r="Q166" s="43"/>
      <c r="R166" s="42"/>
      <c r="S166" s="42">
        <v>1</v>
      </c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2" t="s">
        <v>1061</v>
      </c>
      <c r="AG166" s="32">
        <f t="shared" si="6"/>
        <v>179</v>
      </c>
      <c r="AH166" s="32">
        <v>179</v>
      </c>
    </row>
    <row r="167" spans="1:216" s="33" customFormat="1" ht="49.5" x14ac:dyDescent="0.95">
      <c r="A167" s="34">
        <v>25</v>
      </c>
      <c r="B167" s="198" t="s">
        <v>1003</v>
      </c>
      <c r="C167" s="199"/>
      <c r="D167" s="199"/>
      <c r="E167" s="199"/>
      <c r="F167" s="200">
        <v>7</v>
      </c>
      <c r="G167" s="200">
        <v>12</v>
      </c>
      <c r="H167" s="200">
        <v>14</v>
      </c>
      <c r="I167" s="200">
        <v>17</v>
      </c>
      <c r="J167" s="200"/>
      <c r="K167" s="200"/>
      <c r="L167" s="201"/>
      <c r="M167" s="202"/>
      <c r="N167" s="202"/>
      <c r="O167" s="203"/>
      <c r="P167" s="201"/>
      <c r="Q167" s="202"/>
      <c r="R167" s="201"/>
      <c r="S167" s="201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1" t="s">
        <v>107</v>
      </c>
      <c r="AG167" s="32">
        <f t="shared" si="6"/>
        <v>0</v>
      </c>
      <c r="AH167" s="32" t="s">
        <v>214</v>
      </c>
    </row>
    <row r="168" spans="1:216" s="33" customFormat="1" ht="49.5" x14ac:dyDescent="0.95">
      <c r="A168" s="34">
        <v>26</v>
      </c>
      <c r="B168" s="198" t="s">
        <v>1004</v>
      </c>
      <c r="C168" s="199"/>
      <c r="D168" s="199"/>
      <c r="E168" s="199"/>
      <c r="F168" s="200">
        <v>7</v>
      </c>
      <c r="G168" s="200">
        <v>12</v>
      </c>
      <c r="H168" s="200">
        <v>14</v>
      </c>
      <c r="I168" s="200">
        <v>17</v>
      </c>
      <c r="J168" s="200"/>
      <c r="K168" s="200"/>
      <c r="L168" s="201"/>
      <c r="M168" s="202"/>
      <c r="N168" s="202"/>
      <c r="O168" s="203"/>
      <c r="P168" s="201"/>
      <c r="Q168" s="202"/>
      <c r="R168" s="201"/>
      <c r="S168" s="201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1" t="s">
        <v>107</v>
      </c>
      <c r="AG168" s="32">
        <f t="shared" si="6"/>
        <v>0</v>
      </c>
      <c r="AH168" s="32" t="s">
        <v>214</v>
      </c>
    </row>
    <row r="169" spans="1:216" s="33" customFormat="1" ht="49.5" x14ac:dyDescent="0.95">
      <c r="A169" s="34">
        <v>27</v>
      </c>
      <c r="B169" s="198" t="s">
        <v>1005</v>
      </c>
      <c r="C169" s="199"/>
      <c r="D169" s="199"/>
      <c r="E169" s="199"/>
      <c r="F169" s="200">
        <v>7</v>
      </c>
      <c r="G169" s="200">
        <v>12</v>
      </c>
      <c r="H169" s="200">
        <v>14</v>
      </c>
      <c r="I169" s="200">
        <v>17</v>
      </c>
      <c r="J169" s="200"/>
      <c r="K169" s="200"/>
      <c r="L169" s="201"/>
      <c r="M169" s="202"/>
      <c r="N169" s="202"/>
      <c r="O169" s="203"/>
      <c r="P169" s="201"/>
      <c r="Q169" s="202"/>
      <c r="R169" s="201"/>
      <c r="S169" s="201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1" t="s">
        <v>107</v>
      </c>
      <c r="AG169" s="32">
        <f t="shared" si="6"/>
        <v>0</v>
      </c>
      <c r="AH169" s="32" t="s">
        <v>214</v>
      </c>
    </row>
    <row r="170" spans="1:216" s="33" customFormat="1" ht="49.5" x14ac:dyDescent="0.95">
      <c r="A170" s="34">
        <v>26</v>
      </c>
      <c r="B170" s="39" t="s">
        <v>1006</v>
      </c>
      <c r="C170" s="34">
        <v>307980</v>
      </c>
      <c r="D170" s="34">
        <v>308100</v>
      </c>
      <c r="E170" s="34"/>
      <c r="F170" s="41">
        <v>7</v>
      </c>
      <c r="G170" s="41">
        <v>12</v>
      </c>
      <c r="H170" s="41">
        <v>13</v>
      </c>
      <c r="I170" s="41">
        <v>17</v>
      </c>
      <c r="J170" s="41"/>
      <c r="K170" s="41"/>
      <c r="L170" s="42">
        <v>11</v>
      </c>
      <c r="M170" s="43">
        <v>4</v>
      </c>
      <c r="N170" s="43"/>
      <c r="O170" s="44"/>
      <c r="P170" s="42"/>
      <c r="Q170" s="43"/>
      <c r="R170" s="42"/>
      <c r="S170" s="42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2" t="s">
        <v>899</v>
      </c>
      <c r="AG170" s="32">
        <f t="shared" si="6"/>
        <v>120</v>
      </c>
      <c r="AH170" s="32">
        <v>120</v>
      </c>
    </row>
    <row r="171" spans="1:216" s="33" customFormat="1" ht="49.5" x14ac:dyDescent="0.95">
      <c r="A171" s="34">
        <v>27</v>
      </c>
      <c r="B171" s="25" t="s">
        <v>1007</v>
      </c>
      <c r="C171" s="35"/>
      <c r="D171" s="35"/>
      <c r="E171" s="35"/>
      <c r="F171" s="36"/>
      <c r="G171" s="36"/>
      <c r="H171" s="36"/>
      <c r="I171" s="36"/>
      <c r="J171" s="36"/>
      <c r="K171" s="36"/>
      <c r="L171" s="37"/>
      <c r="M171" s="38"/>
      <c r="N171" s="38"/>
      <c r="O171" s="204"/>
      <c r="P171" s="37"/>
      <c r="Q171" s="38"/>
      <c r="R171" s="37"/>
      <c r="S171" s="37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7" t="s">
        <v>100</v>
      </c>
      <c r="AG171" s="32">
        <f t="shared" si="6"/>
        <v>0</v>
      </c>
      <c r="AH171" s="32" t="s">
        <v>213</v>
      </c>
    </row>
    <row r="172" spans="1:216" s="33" customFormat="1" ht="50" thickBot="1" x14ac:dyDescent="1">
      <c r="A172" s="34">
        <v>28</v>
      </c>
      <c r="B172" s="25" t="s">
        <v>1008</v>
      </c>
      <c r="C172" s="35"/>
      <c r="D172" s="35"/>
      <c r="E172" s="35"/>
      <c r="F172" s="36"/>
      <c r="G172" s="36"/>
      <c r="H172" s="36"/>
      <c r="I172" s="36"/>
      <c r="J172" s="36"/>
      <c r="K172" s="36"/>
      <c r="L172" s="37"/>
      <c r="M172" s="38"/>
      <c r="N172" s="38"/>
      <c r="O172" s="204"/>
      <c r="P172" s="37"/>
      <c r="Q172" s="38"/>
      <c r="R172" s="37"/>
      <c r="S172" s="37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7" t="s">
        <v>100</v>
      </c>
      <c r="AG172" s="32">
        <f t="shared" si="6"/>
        <v>0</v>
      </c>
      <c r="AH172" s="32" t="s">
        <v>213</v>
      </c>
    </row>
    <row r="173" spans="1:216" s="67" customFormat="1" ht="50.5" thickTop="1" thickBot="1" x14ac:dyDescent="1">
      <c r="A173" s="317" t="s">
        <v>22</v>
      </c>
      <c r="B173" s="318"/>
      <c r="C173" s="57"/>
      <c r="D173" s="58"/>
      <c r="E173" s="59"/>
      <c r="F173" s="60"/>
      <c r="G173" s="61"/>
      <c r="H173" s="61"/>
      <c r="I173" s="61"/>
      <c r="J173" s="61"/>
      <c r="K173" s="62"/>
      <c r="L173" s="63">
        <f t="shared" ref="L173:AD173" si="7">SUM(L142:L172)</f>
        <v>101</v>
      </c>
      <c r="M173" s="64">
        <f t="shared" si="7"/>
        <v>18</v>
      </c>
      <c r="N173" s="64">
        <f t="shared" si="7"/>
        <v>8</v>
      </c>
      <c r="O173" s="64">
        <f t="shared" si="7"/>
        <v>0</v>
      </c>
      <c r="P173" s="63">
        <f t="shared" si="7"/>
        <v>0</v>
      </c>
      <c r="Q173" s="64">
        <f t="shared" si="7"/>
        <v>0</v>
      </c>
      <c r="R173" s="63">
        <f t="shared" si="7"/>
        <v>0</v>
      </c>
      <c r="S173" s="63">
        <f t="shared" si="7"/>
        <v>4</v>
      </c>
      <c r="T173" s="64">
        <f t="shared" si="7"/>
        <v>0</v>
      </c>
      <c r="U173" s="64">
        <f t="shared" si="7"/>
        <v>11</v>
      </c>
      <c r="V173" s="64">
        <f t="shared" si="7"/>
        <v>1</v>
      </c>
      <c r="W173" s="64">
        <f t="shared" si="7"/>
        <v>27</v>
      </c>
      <c r="X173" s="64">
        <f t="shared" si="7"/>
        <v>0</v>
      </c>
      <c r="Y173" s="66">
        <f t="shared" si="7"/>
        <v>0</v>
      </c>
      <c r="Z173" s="66">
        <f t="shared" si="7"/>
        <v>0</v>
      </c>
      <c r="AA173" s="66">
        <f t="shared" si="7"/>
        <v>0</v>
      </c>
      <c r="AB173" s="64">
        <f t="shared" si="7"/>
        <v>0</v>
      </c>
      <c r="AC173" s="64">
        <f t="shared" si="7"/>
        <v>0</v>
      </c>
      <c r="AD173" s="64">
        <f t="shared" si="7"/>
        <v>0</v>
      </c>
      <c r="AE173" s="63">
        <f>SUM(AE141:AE172)</f>
        <v>0</v>
      </c>
      <c r="AF173" s="63"/>
      <c r="AG173" s="32"/>
      <c r="AH173" s="32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</row>
    <row r="174" spans="1:216" s="67" customFormat="1" ht="47.25" customHeight="1" thickTop="1" thickBot="1" x14ac:dyDescent="1">
      <c r="A174" s="319"/>
      <c r="B174" s="320"/>
      <c r="C174" s="68"/>
      <c r="D174" s="69"/>
      <c r="E174" s="70"/>
      <c r="F174" s="323"/>
      <c r="G174" s="324"/>
      <c r="H174" s="324"/>
      <c r="I174" s="324"/>
      <c r="J174" s="324"/>
      <c r="K174" s="69"/>
      <c r="L174" s="292" t="s">
        <v>30</v>
      </c>
      <c r="M174" s="294" t="s">
        <v>46</v>
      </c>
      <c r="N174" s="292" t="s">
        <v>333</v>
      </c>
      <c r="O174" s="294" t="s">
        <v>48</v>
      </c>
      <c r="P174" s="294" t="s">
        <v>35</v>
      </c>
      <c r="Q174" s="331" t="s">
        <v>28</v>
      </c>
      <c r="R174" s="294" t="s">
        <v>53</v>
      </c>
      <c r="S174" s="294" t="s">
        <v>57</v>
      </c>
      <c r="T174" s="294" t="s">
        <v>58</v>
      </c>
      <c r="U174" s="292" t="s">
        <v>34</v>
      </c>
      <c r="V174" s="292" t="s">
        <v>193</v>
      </c>
      <c r="W174" s="292" t="s">
        <v>29</v>
      </c>
      <c r="X174" s="292" t="s">
        <v>168</v>
      </c>
      <c r="Y174" s="294" t="s">
        <v>140</v>
      </c>
      <c r="Z174" s="292" t="s">
        <v>33</v>
      </c>
      <c r="AA174" s="294" t="s">
        <v>141</v>
      </c>
      <c r="AB174" s="294" t="s">
        <v>967</v>
      </c>
      <c r="AC174" s="294" t="s">
        <v>968</v>
      </c>
      <c r="AD174" s="294" t="s">
        <v>554</v>
      </c>
      <c r="AE174" s="329"/>
      <c r="AF174" s="294" t="s">
        <v>23</v>
      </c>
      <c r="AG174" s="32"/>
      <c r="AH174" s="32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</row>
    <row r="175" spans="1:216" s="67" customFormat="1" ht="189" customHeight="1" thickTop="1" x14ac:dyDescent="0.95">
      <c r="A175" s="319"/>
      <c r="B175" s="320"/>
      <c r="C175" s="68"/>
      <c r="D175" s="69"/>
      <c r="E175" s="70"/>
      <c r="F175" s="71"/>
      <c r="G175" s="325"/>
      <c r="H175" s="325"/>
      <c r="I175" s="325"/>
      <c r="J175" s="325"/>
      <c r="K175" s="70"/>
      <c r="L175" s="293"/>
      <c r="M175" s="295"/>
      <c r="N175" s="293"/>
      <c r="O175" s="295"/>
      <c r="P175" s="295"/>
      <c r="Q175" s="332"/>
      <c r="R175" s="295"/>
      <c r="S175" s="295"/>
      <c r="T175" s="295"/>
      <c r="U175" s="293"/>
      <c r="V175" s="293"/>
      <c r="W175" s="293"/>
      <c r="X175" s="293"/>
      <c r="Y175" s="295"/>
      <c r="Z175" s="293"/>
      <c r="AA175" s="295"/>
      <c r="AB175" s="295"/>
      <c r="AC175" s="295"/>
      <c r="AD175" s="295"/>
      <c r="AE175" s="330"/>
      <c r="AF175" s="295"/>
      <c r="AG175" s="32"/>
      <c r="AH175" s="32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</row>
    <row r="176" spans="1:216" s="67" customFormat="1" ht="49.5" x14ac:dyDescent="0.95">
      <c r="A176" s="321"/>
      <c r="B176" s="322"/>
      <c r="C176" s="72"/>
      <c r="D176" s="73"/>
      <c r="E176" s="74"/>
      <c r="F176" s="326"/>
      <c r="G176" s="327"/>
      <c r="H176" s="327"/>
      <c r="I176" s="327"/>
      <c r="J176" s="327"/>
      <c r="K176" s="328"/>
      <c r="L176" s="75">
        <f>L173*3200</f>
        <v>323200</v>
      </c>
      <c r="M176" s="76">
        <f>M173*4000</f>
        <v>72000</v>
      </c>
      <c r="N176" s="75">
        <f>N173*7200</f>
        <v>57600</v>
      </c>
      <c r="O176" s="77">
        <f>O173*38400</f>
        <v>0</v>
      </c>
      <c r="P176" s="75">
        <f>P173*68000</f>
        <v>0</v>
      </c>
      <c r="Q176" s="78">
        <f>Q173*84000</f>
        <v>0</v>
      </c>
      <c r="R176" s="75">
        <f>R173*76000</f>
        <v>0</v>
      </c>
      <c r="S176" s="76">
        <f>S173*84000</f>
        <v>336000</v>
      </c>
      <c r="T176" s="76">
        <f>T173*80000</f>
        <v>0</v>
      </c>
      <c r="U176" s="75">
        <f>U173*9680</f>
        <v>106480</v>
      </c>
      <c r="V176" s="79">
        <f>V173*6400</f>
        <v>6400</v>
      </c>
      <c r="W176" s="79">
        <f>W173*4800</f>
        <v>129600</v>
      </c>
      <c r="X176" s="79">
        <f>X173*5600</f>
        <v>0</v>
      </c>
      <c r="Y176" s="76">
        <f>Y173*8000</f>
        <v>0</v>
      </c>
      <c r="Z176" s="79">
        <f>Z173*6500</f>
        <v>0</v>
      </c>
      <c r="AA176" s="76">
        <f>AA173*6000</f>
        <v>0</v>
      </c>
      <c r="AB176" s="76"/>
      <c r="AC176" s="76"/>
      <c r="AD176" s="75"/>
      <c r="AE176" s="80"/>
      <c r="AF176" s="75">
        <f>SUM(L176:AD176)</f>
        <v>1031280</v>
      </c>
      <c r="AG176" s="32"/>
      <c r="AH176" s="82"/>
    </row>
    <row r="178" spans="1:16384" s="8" customFormat="1" ht="49.5" x14ac:dyDescent="0.95">
      <c r="A178" s="298" t="s">
        <v>0</v>
      </c>
      <c r="B178" s="298"/>
      <c r="C178" s="1" t="s">
        <v>1</v>
      </c>
      <c r="D178" s="1" t="s">
        <v>2</v>
      </c>
      <c r="E178" s="1"/>
      <c r="F178" s="1"/>
      <c r="G178" s="1"/>
      <c r="H178" s="1"/>
      <c r="I178" s="1"/>
      <c r="J178" s="1"/>
      <c r="K178" s="1"/>
      <c r="L178" s="2"/>
      <c r="M178" s="3"/>
      <c r="N178" s="4"/>
      <c r="O178" s="5"/>
      <c r="P178" s="2"/>
      <c r="Q178" s="3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5"/>
      <c r="AG178" s="6"/>
      <c r="AH178" s="6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</row>
    <row r="179" spans="1:16384" s="8" customFormat="1" ht="50.5" x14ac:dyDescent="0.95">
      <c r="A179" s="298" t="s">
        <v>3</v>
      </c>
      <c r="B179" s="298"/>
      <c r="C179" s="1" t="s">
        <v>1</v>
      </c>
      <c r="D179" s="83" t="s">
        <v>24</v>
      </c>
      <c r="E179" s="1"/>
      <c r="F179" s="1"/>
      <c r="G179" s="1"/>
      <c r="H179" s="1"/>
      <c r="I179" s="298" t="s">
        <v>980</v>
      </c>
      <c r="J179" s="298"/>
      <c r="K179" s="298"/>
      <c r="L179" s="298"/>
      <c r="M179" s="298"/>
      <c r="N179" s="298"/>
      <c r="O179" s="298"/>
      <c r="P179" s="298"/>
      <c r="Q179" s="298"/>
      <c r="R179" s="298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6"/>
      <c r="AH179" s="6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</row>
    <row r="180" spans="1:16384" s="8" customFormat="1" ht="50.5" x14ac:dyDescent="0.95">
      <c r="A180" s="299" t="s">
        <v>4</v>
      </c>
      <c r="B180" s="299"/>
      <c r="C180" s="1" t="s">
        <v>1</v>
      </c>
      <c r="D180" s="84" t="s">
        <v>49</v>
      </c>
      <c r="E180" s="9"/>
      <c r="F180" s="1"/>
      <c r="G180" s="9"/>
      <c r="H180" s="9"/>
      <c r="I180" s="10"/>
      <c r="J180" s="10"/>
      <c r="K180" s="10"/>
      <c r="L180" s="11"/>
      <c r="M180" s="3"/>
      <c r="N180" s="4"/>
      <c r="O180" s="11"/>
      <c r="P180" s="11"/>
      <c r="Q180" s="3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5"/>
      <c r="AG180" s="6"/>
      <c r="AH180" s="6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</row>
    <row r="181" spans="1:16384" s="15" customFormat="1" ht="49.5" x14ac:dyDescent="0.95">
      <c r="A181" s="300" t="s">
        <v>5</v>
      </c>
      <c r="B181" s="300" t="s">
        <v>6</v>
      </c>
      <c r="C181" s="303" t="s">
        <v>7</v>
      </c>
      <c r="D181" s="304"/>
      <c r="E181" s="12" t="s">
        <v>8</v>
      </c>
      <c r="F181" s="305" t="s">
        <v>9</v>
      </c>
      <c r="G181" s="306"/>
      <c r="H181" s="306"/>
      <c r="I181" s="306"/>
      <c r="J181" s="306"/>
      <c r="K181" s="307"/>
      <c r="L181" s="308" t="s">
        <v>10</v>
      </c>
      <c r="M181" s="309"/>
      <c r="N181" s="309"/>
      <c r="O181" s="309"/>
      <c r="P181" s="309"/>
      <c r="Q181" s="309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  <c r="AD181" s="309"/>
      <c r="AE181" s="296" t="s">
        <v>11</v>
      </c>
      <c r="AF181" s="296" t="s">
        <v>12</v>
      </c>
      <c r="AG181" s="13"/>
      <c r="AH181" s="32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14"/>
      <c r="HB181" s="14"/>
      <c r="HC181" s="14"/>
      <c r="HD181" s="14"/>
      <c r="HE181" s="14"/>
      <c r="HF181" s="14"/>
      <c r="HG181" s="14"/>
      <c r="HH181" s="14"/>
    </row>
    <row r="182" spans="1:16384" s="15" customFormat="1" ht="45.75" customHeight="1" x14ac:dyDescent="0.95">
      <c r="A182" s="301"/>
      <c r="B182" s="301"/>
      <c r="C182" s="300" t="s">
        <v>13</v>
      </c>
      <c r="D182" s="300" t="s">
        <v>14</v>
      </c>
      <c r="E182" s="301" t="s">
        <v>15</v>
      </c>
      <c r="F182" s="311" t="s">
        <v>16</v>
      </c>
      <c r="G182" s="312"/>
      <c r="H182" s="312"/>
      <c r="I182" s="312"/>
      <c r="J182" s="312"/>
      <c r="K182" s="313"/>
      <c r="L182" s="296" t="s">
        <v>17</v>
      </c>
      <c r="M182" s="296" t="s">
        <v>45</v>
      </c>
      <c r="N182" s="296" t="s">
        <v>845</v>
      </c>
      <c r="O182" s="296" t="s">
        <v>47</v>
      </c>
      <c r="P182" s="296" t="s">
        <v>18</v>
      </c>
      <c r="Q182" s="316" t="s">
        <v>31</v>
      </c>
      <c r="R182" s="296" t="s">
        <v>54</v>
      </c>
      <c r="S182" s="314" t="s">
        <v>56</v>
      </c>
      <c r="T182" s="314" t="s">
        <v>59</v>
      </c>
      <c r="U182" s="296" t="s">
        <v>312</v>
      </c>
      <c r="V182" s="296" t="s">
        <v>501</v>
      </c>
      <c r="W182" s="296" t="s">
        <v>326</v>
      </c>
      <c r="X182" s="296" t="s">
        <v>136</v>
      </c>
      <c r="Y182" s="296" t="s">
        <v>139</v>
      </c>
      <c r="Z182" s="296" t="s">
        <v>32</v>
      </c>
      <c r="AA182" s="296" t="s">
        <v>537</v>
      </c>
      <c r="AB182" s="296" t="s">
        <v>111</v>
      </c>
      <c r="AC182" s="296" t="s">
        <v>535</v>
      </c>
      <c r="AD182" s="296" t="s">
        <v>66</v>
      </c>
      <c r="AE182" s="310"/>
      <c r="AF182" s="310"/>
      <c r="AG182" s="13"/>
      <c r="AH182" s="32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14"/>
      <c r="HB182" s="14"/>
      <c r="HC182" s="14"/>
      <c r="HD182" s="14"/>
      <c r="HE182" s="14"/>
      <c r="HF182" s="14"/>
      <c r="HG182" s="14"/>
      <c r="HH182" s="14"/>
    </row>
    <row r="183" spans="1:16384" s="15" customFormat="1" ht="139.5" customHeight="1" x14ac:dyDescent="0.95">
      <c r="A183" s="302"/>
      <c r="B183" s="302"/>
      <c r="C183" s="302"/>
      <c r="D183" s="302"/>
      <c r="E183" s="302"/>
      <c r="F183" s="16" t="s">
        <v>20</v>
      </c>
      <c r="G183" s="16" t="s">
        <v>21</v>
      </c>
      <c r="H183" s="16" t="s">
        <v>20</v>
      </c>
      <c r="I183" s="16" t="s">
        <v>21</v>
      </c>
      <c r="J183" s="16" t="s">
        <v>20</v>
      </c>
      <c r="K183" s="16" t="s">
        <v>21</v>
      </c>
      <c r="L183" s="297"/>
      <c r="M183" s="297"/>
      <c r="N183" s="297"/>
      <c r="O183" s="297"/>
      <c r="P183" s="297"/>
      <c r="Q183" s="316"/>
      <c r="R183" s="297"/>
      <c r="S183" s="315"/>
      <c r="T183" s="315"/>
      <c r="U183" s="297"/>
      <c r="V183" s="297"/>
      <c r="W183" s="297"/>
      <c r="X183" s="297"/>
      <c r="Y183" s="297"/>
      <c r="Z183" s="297"/>
      <c r="AA183" s="297"/>
      <c r="AB183" s="297"/>
      <c r="AC183" s="297"/>
      <c r="AD183" s="297"/>
      <c r="AE183" s="297"/>
      <c r="AF183" s="297"/>
      <c r="AG183" s="13"/>
      <c r="AH183" s="32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14"/>
      <c r="HB183" s="14"/>
      <c r="HC183" s="14"/>
      <c r="HD183" s="14"/>
      <c r="HE183" s="14"/>
      <c r="HF183" s="14"/>
      <c r="HG183" s="14"/>
      <c r="HH183" s="14"/>
    </row>
    <row r="184" spans="1:16384" s="15" customFormat="1" ht="49.5" customHeight="1" x14ac:dyDescent="0.95">
      <c r="A184" s="17"/>
      <c r="B184" s="18"/>
      <c r="C184" s="18"/>
      <c r="D184" s="17"/>
      <c r="E184" s="17"/>
      <c r="F184" s="19"/>
      <c r="G184" s="19"/>
      <c r="H184" s="19"/>
      <c r="I184" s="19"/>
      <c r="J184" s="19"/>
      <c r="K184" s="19"/>
      <c r="L184" s="20">
        <v>3200</v>
      </c>
      <c r="M184" s="21">
        <v>4000</v>
      </c>
      <c r="N184" s="20">
        <v>4800</v>
      </c>
      <c r="O184" s="20">
        <v>38400</v>
      </c>
      <c r="P184" s="20">
        <v>68000</v>
      </c>
      <c r="Q184" s="21">
        <v>84000</v>
      </c>
      <c r="R184" s="20">
        <v>76000</v>
      </c>
      <c r="S184" s="21">
        <v>84000</v>
      </c>
      <c r="T184" s="21">
        <v>80000</v>
      </c>
      <c r="U184" s="21">
        <v>8000</v>
      </c>
      <c r="V184" s="21">
        <v>33600</v>
      </c>
      <c r="W184" s="21">
        <v>7200</v>
      </c>
      <c r="X184" s="22">
        <v>9000</v>
      </c>
      <c r="Y184" s="21">
        <v>6000</v>
      </c>
      <c r="Z184" s="22">
        <v>6500</v>
      </c>
      <c r="AA184" s="21">
        <v>56800</v>
      </c>
      <c r="AB184" s="21">
        <v>84000</v>
      </c>
      <c r="AC184" s="21">
        <v>76000</v>
      </c>
      <c r="AD184" s="20">
        <v>76000</v>
      </c>
      <c r="AE184" s="23"/>
      <c r="AF184" s="17"/>
      <c r="AG184" s="13"/>
      <c r="AH184" s="32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14"/>
      <c r="HB184" s="14"/>
      <c r="HC184" s="14"/>
      <c r="HD184" s="14"/>
      <c r="HE184" s="14"/>
      <c r="HF184" s="14"/>
      <c r="HG184" s="14"/>
      <c r="HH184" s="14"/>
    </row>
    <row r="185" spans="1:16384" s="33" customFormat="1" ht="49.5" x14ac:dyDescent="0.95">
      <c r="A185" s="34">
        <v>1</v>
      </c>
      <c r="B185" s="93" t="s">
        <v>1009</v>
      </c>
      <c r="C185" s="100"/>
      <c r="D185" s="100"/>
      <c r="E185" s="100"/>
      <c r="F185" s="101">
        <v>7</v>
      </c>
      <c r="G185" s="101">
        <v>12</v>
      </c>
      <c r="H185" s="101">
        <v>14</v>
      </c>
      <c r="I185" s="101">
        <v>17</v>
      </c>
      <c r="J185" s="101"/>
      <c r="K185" s="101"/>
      <c r="L185" s="102"/>
      <c r="M185" s="103"/>
      <c r="N185" s="103"/>
      <c r="O185" s="104"/>
      <c r="P185" s="102"/>
      <c r="Q185" s="103"/>
      <c r="R185" s="102"/>
      <c r="S185" s="102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2" t="s">
        <v>107</v>
      </c>
      <c r="AG185" s="32">
        <f>D185-C185</f>
        <v>0</v>
      </c>
      <c r="AH185" s="32" t="s">
        <v>214</v>
      </c>
    </row>
    <row r="186" spans="1:16384" s="33" customFormat="1" ht="49.5" x14ac:dyDescent="0.95">
      <c r="A186" s="34">
        <v>2</v>
      </c>
      <c r="B186" s="93" t="s">
        <v>1010</v>
      </c>
      <c r="C186" s="100"/>
      <c r="D186" s="100"/>
      <c r="E186" s="100"/>
      <c r="F186" s="101">
        <v>7</v>
      </c>
      <c r="G186" s="101">
        <v>12</v>
      </c>
      <c r="H186" s="101">
        <v>14</v>
      </c>
      <c r="I186" s="101">
        <v>17</v>
      </c>
      <c r="J186" s="101"/>
      <c r="K186" s="101"/>
      <c r="L186" s="102"/>
      <c r="M186" s="103"/>
      <c r="N186" s="103"/>
      <c r="O186" s="104"/>
      <c r="P186" s="102"/>
      <c r="Q186" s="103"/>
      <c r="R186" s="102"/>
      <c r="S186" s="102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2" t="s">
        <v>107</v>
      </c>
      <c r="AG186" s="32">
        <f t="shared" ref="AG186:AG215" si="8">D186-C186</f>
        <v>0</v>
      </c>
      <c r="AH186" s="32" t="s">
        <v>214</v>
      </c>
    </row>
    <row r="187" spans="1:16384" s="33" customFormat="1" ht="49.5" x14ac:dyDescent="0.95">
      <c r="A187" s="25">
        <v>3</v>
      </c>
      <c r="B187" s="35" t="s">
        <v>1011</v>
      </c>
      <c r="C187" s="35"/>
      <c r="D187" s="35"/>
      <c r="E187" s="36"/>
      <c r="F187" s="36"/>
      <c r="G187" s="36"/>
      <c r="H187" s="36"/>
      <c r="I187" s="36"/>
      <c r="J187" s="36"/>
      <c r="K187" s="37"/>
      <c r="L187" s="38"/>
      <c r="M187" s="38"/>
      <c r="N187" s="204"/>
      <c r="O187" s="37"/>
      <c r="P187" s="38"/>
      <c r="Q187" s="37"/>
      <c r="R187" s="37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7"/>
      <c r="AF187" s="25" t="s">
        <v>100</v>
      </c>
      <c r="AG187" s="35">
        <f t="shared" si="8"/>
        <v>0</v>
      </c>
      <c r="AH187" s="35" t="s">
        <v>213</v>
      </c>
      <c r="AI187" s="35"/>
      <c r="AJ187" s="36"/>
      <c r="AK187" s="36"/>
      <c r="AL187" s="36"/>
      <c r="AM187" s="36"/>
      <c r="AN187" s="36"/>
      <c r="AO187" s="36"/>
      <c r="AP187" s="37"/>
      <c r="AQ187" s="38"/>
      <c r="AR187" s="38"/>
      <c r="AS187" s="204"/>
      <c r="AT187" s="37"/>
      <c r="AU187" s="38"/>
      <c r="AV187" s="37"/>
      <c r="AW187" s="37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7"/>
      <c r="BK187" s="25"/>
      <c r="BL187" s="35"/>
      <c r="BM187" s="35"/>
      <c r="BN187" s="35"/>
      <c r="BO187" s="36"/>
      <c r="BP187" s="36"/>
      <c r="BQ187" s="36"/>
      <c r="BR187" s="36"/>
      <c r="BS187" s="36"/>
      <c r="BT187" s="36"/>
      <c r="BU187" s="37"/>
      <c r="BV187" s="38"/>
      <c r="BW187" s="38"/>
      <c r="BX187" s="204"/>
      <c r="BY187" s="37"/>
      <c r="BZ187" s="38"/>
      <c r="CA187" s="37"/>
      <c r="CB187" s="37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7"/>
      <c r="CP187" s="25"/>
      <c r="CQ187" s="35"/>
      <c r="CR187" s="35"/>
      <c r="CS187" s="35"/>
      <c r="CT187" s="36"/>
      <c r="CU187" s="36"/>
      <c r="CV187" s="36"/>
      <c r="CW187" s="36"/>
      <c r="CX187" s="36"/>
      <c r="CY187" s="36"/>
      <c r="CZ187" s="37"/>
      <c r="DA187" s="38"/>
      <c r="DB187" s="38"/>
      <c r="DC187" s="204"/>
      <c r="DD187" s="37"/>
      <c r="DE187" s="38"/>
      <c r="DF187" s="37"/>
      <c r="DG187" s="37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7"/>
      <c r="DU187" s="25"/>
      <c r="DV187" s="35"/>
      <c r="DW187" s="35"/>
      <c r="DX187" s="35"/>
      <c r="DY187" s="36"/>
      <c r="DZ187" s="36"/>
      <c r="EA187" s="36"/>
      <c r="EB187" s="36"/>
      <c r="EC187" s="36"/>
      <c r="ED187" s="36"/>
      <c r="EE187" s="37"/>
      <c r="EF187" s="38"/>
      <c r="EG187" s="38"/>
      <c r="EH187" s="204"/>
      <c r="EI187" s="37"/>
      <c r="EJ187" s="38"/>
      <c r="EK187" s="37"/>
      <c r="EL187" s="37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7"/>
      <c r="EZ187" s="25"/>
      <c r="FA187" s="35"/>
      <c r="FB187" s="35"/>
      <c r="FC187" s="35"/>
      <c r="FD187" s="36"/>
      <c r="FE187" s="36"/>
      <c r="FF187" s="36"/>
      <c r="FG187" s="36"/>
      <c r="FH187" s="36"/>
      <c r="FI187" s="36"/>
      <c r="FJ187" s="37"/>
      <c r="FK187" s="38"/>
      <c r="FL187" s="38"/>
      <c r="FM187" s="204"/>
      <c r="FN187" s="37"/>
      <c r="FO187" s="38"/>
      <c r="FP187" s="37"/>
      <c r="FQ187" s="37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7"/>
      <c r="GE187" s="25"/>
      <c r="GF187" s="35"/>
      <c r="GG187" s="35"/>
      <c r="GH187" s="35"/>
      <c r="GI187" s="36"/>
      <c r="GJ187" s="36"/>
      <c r="GK187" s="36"/>
      <c r="GL187" s="36"/>
      <c r="GM187" s="36"/>
      <c r="GN187" s="36"/>
      <c r="GO187" s="37"/>
      <c r="GP187" s="38"/>
      <c r="GQ187" s="38"/>
      <c r="GR187" s="204"/>
      <c r="GS187" s="37"/>
      <c r="GT187" s="38"/>
      <c r="GU187" s="37"/>
      <c r="GV187" s="37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7"/>
      <c r="HJ187" s="25"/>
      <c r="HK187" s="35"/>
      <c r="HL187" s="35"/>
      <c r="HM187" s="35"/>
      <c r="HN187" s="36"/>
      <c r="HO187" s="36"/>
      <c r="HP187" s="36"/>
      <c r="HQ187" s="36"/>
      <c r="HR187" s="36"/>
      <c r="HS187" s="36"/>
      <c r="HT187" s="37"/>
      <c r="HU187" s="38"/>
      <c r="HV187" s="38"/>
      <c r="HW187" s="204"/>
      <c r="HX187" s="37"/>
      <c r="HY187" s="38"/>
      <c r="HZ187" s="37"/>
      <c r="IA187" s="37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7"/>
      <c r="IO187" s="25"/>
      <c r="IP187" s="35"/>
      <c r="IQ187" s="35"/>
      <c r="IR187" s="35"/>
      <c r="IS187" s="36"/>
      <c r="IT187" s="36"/>
      <c r="IU187" s="36"/>
      <c r="IV187" s="36"/>
      <c r="IW187" s="36"/>
      <c r="IX187" s="36"/>
      <c r="IY187" s="37"/>
      <c r="IZ187" s="38"/>
      <c r="JA187" s="38"/>
      <c r="JB187" s="204"/>
      <c r="JC187" s="37"/>
      <c r="JD187" s="38"/>
      <c r="JE187" s="37"/>
      <c r="JF187" s="37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7"/>
      <c r="JT187" s="25"/>
      <c r="JU187" s="35"/>
      <c r="JV187" s="35"/>
      <c r="JW187" s="35"/>
      <c r="JX187" s="36"/>
      <c r="JY187" s="36"/>
      <c r="JZ187" s="36"/>
      <c r="KA187" s="36"/>
      <c r="KB187" s="36"/>
      <c r="KC187" s="36"/>
      <c r="KD187" s="37"/>
      <c r="KE187" s="38"/>
      <c r="KF187" s="38"/>
      <c r="KG187" s="204"/>
      <c r="KH187" s="37"/>
      <c r="KI187" s="38"/>
      <c r="KJ187" s="37"/>
      <c r="KK187" s="37"/>
      <c r="KL187" s="38"/>
      <c r="KM187" s="38"/>
      <c r="KN187" s="38"/>
      <c r="KO187" s="38"/>
      <c r="KP187" s="38"/>
      <c r="KQ187" s="38"/>
      <c r="KR187" s="38"/>
      <c r="KS187" s="38"/>
      <c r="KT187" s="38"/>
      <c r="KU187" s="38"/>
      <c r="KV187" s="38"/>
      <c r="KW187" s="38"/>
      <c r="KX187" s="37"/>
      <c r="KY187" s="25"/>
      <c r="KZ187" s="35"/>
      <c r="LA187" s="35"/>
      <c r="LB187" s="35"/>
      <c r="LC187" s="36"/>
      <c r="LD187" s="36"/>
      <c r="LE187" s="36"/>
      <c r="LF187" s="36"/>
      <c r="LG187" s="36"/>
      <c r="LH187" s="36"/>
      <c r="LI187" s="37"/>
      <c r="LJ187" s="38"/>
      <c r="LK187" s="38"/>
      <c r="LL187" s="204"/>
      <c r="LM187" s="37"/>
      <c r="LN187" s="38"/>
      <c r="LO187" s="37"/>
      <c r="LP187" s="37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7"/>
      <c r="MD187" s="25"/>
      <c r="ME187" s="35"/>
      <c r="MF187" s="35"/>
      <c r="MG187" s="35"/>
      <c r="MH187" s="36"/>
      <c r="MI187" s="36"/>
      <c r="MJ187" s="36"/>
      <c r="MK187" s="36"/>
      <c r="ML187" s="36"/>
      <c r="MM187" s="36"/>
      <c r="MN187" s="37"/>
      <c r="MO187" s="38"/>
      <c r="MP187" s="38"/>
      <c r="MQ187" s="204"/>
      <c r="MR187" s="37"/>
      <c r="MS187" s="38"/>
      <c r="MT187" s="37"/>
      <c r="MU187" s="37"/>
      <c r="MV187" s="38"/>
      <c r="MW187" s="38"/>
      <c r="MX187" s="38"/>
      <c r="MY187" s="38"/>
      <c r="MZ187" s="38"/>
      <c r="NA187" s="38"/>
      <c r="NB187" s="38"/>
      <c r="NC187" s="38"/>
      <c r="ND187" s="38"/>
      <c r="NE187" s="38"/>
      <c r="NF187" s="38"/>
      <c r="NG187" s="38"/>
      <c r="NH187" s="37"/>
      <c r="NI187" s="25"/>
      <c r="NJ187" s="35"/>
      <c r="NK187" s="35"/>
      <c r="NL187" s="35"/>
      <c r="NM187" s="36"/>
      <c r="NN187" s="36"/>
      <c r="NO187" s="36"/>
      <c r="NP187" s="36"/>
      <c r="NQ187" s="36"/>
      <c r="NR187" s="36"/>
      <c r="NS187" s="37"/>
      <c r="NT187" s="38"/>
      <c r="NU187" s="38"/>
      <c r="NV187" s="204"/>
      <c r="NW187" s="37"/>
      <c r="NX187" s="38"/>
      <c r="NY187" s="37"/>
      <c r="NZ187" s="37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25"/>
      <c r="OO187" s="35"/>
      <c r="OP187" s="35"/>
      <c r="OQ187" s="35"/>
      <c r="OR187" s="36"/>
      <c r="OS187" s="36"/>
      <c r="OT187" s="36"/>
      <c r="OU187" s="36"/>
      <c r="OV187" s="36"/>
      <c r="OW187" s="36"/>
      <c r="OX187" s="37"/>
      <c r="OY187" s="38"/>
      <c r="OZ187" s="38"/>
      <c r="PA187" s="204"/>
      <c r="PB187" s="37"/>
      <c r="PC187" s="38"/>
      <c r="PD187" s="37"/>
      <c r="PE187" s="37"/>
      <c r="PF187" s="38"/>
      <c r="PG187" s="38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7"/>
      <c r="PS187" s="25"/>
      <c r="PT187" s="35"/>
      <c r="PU187" s="35"/>
      <c r="PV187" s="35"/>
      <c r="PW187" s="36"/>
      <c r="PX187" s="36"/>
      <c r="PY187" s="36"/>
      <c r="PZ187" s="36"/>
      <c r="QA187" s="36"/>
      <c r="QB187" s="36"/>
      <c r="QC187" s="37"/>
      <c r="QD187" s="38"/>
      <c r="QE187" s="38"/>
      <c r="QF187" s="204"/>
      <c r="QG187" s="37"/>
      <c r="QH187" s="38"/>
      <c r="QI187" s="37"/>
      <c r="QJ187" s="37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8"/>
      <c r="QV187" s="38"/>
      <c r="QW187" s="37"/>
      <c r="QX187" s="25"/>
      <c r="QY187" s="35"/>
      <c r="QZ187" s="35"/>
      <c r="RA187" s="35"/>
      <c r="RB187" s="36"/>
      <c r="RC187" s="36"/>
      <c r="RD187" s="36"/>
      <c r="RE187" s="36"/>
      <c r="RF187" s="36"/>
      <c r="RG187" s="36"/>
      <c r="RH187" s="37"/>
      <c r="RI187" s="38"/>
      <c r="RJ187" s="38"/>
      <c r="RK187" s="204"/>
      <c r="RL187" s="37"/>
      <c r="RM187" s="38"/>
      <c r="RN187" s="37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7"/>
      <c r="SC187" s="25"/>
      <c r="SD187" s="35"/>
      <c r="SE187" s="35"/>
      <c r="SF187" s="35"/>
      <c r="SG187" s="36"/>
      <c r="SH187" s="36"/>
      <c r="SI187" s="36"/>
      <c r="SJ187" s="36"/>
      <c r="SK187" s="36"/>
      <c r="SL187" s="36"/>
      <c r="SM187" s="37"/>
      <c r="SN187" s="38"/>
      <c r="SO187" s="38"/>
      <c r="SP187" s="204"/>
      <c r="SQ187" s="37"/>
      <c r="SR187" s="38"/>
      <c r="SS187" s="37"/>
      <c r="ST187" s="37"/>
      <c r="SU187" s="38"/>
      <c r="SV187" s="38"/>
      <c r="SW187" s="38"/>
      <c r="SX187" s="38"/>
      <c r="SY187" s="38"/>
      <c r="SZ187" s="38"/>
      <c r="TA187" s="38"/>
      <c r="TB187" s="38"/>
      <c r="TC187" s="38"/>
      <c r="TD187" s="38"/>
      <c r="TE187" s="38"/>
      <c r="TF187" s="38"/>
      <c r="TG187" s="37"/>
      <c r="TH187" s="25"/>
      <c r="TI187" s="35"/>
      <c r="TJ187" s="35"/>
      <c r="TK187" s="35"/>
      <c r="TL187" s="36"/>
      <c r="TM187" s="36"/>
      <c r="TN187" s="36"/>
      <c r="TO187" s="36"/>
      <c r="TP187" s="36"/>
      <c r="TQ187" s="36"/>
      <c r="TR187" s="37"/>
      <c r="TS187" s="38"/>
      <c r="TT187" s="38"/>
      <c r="TU187" s="204"/>
      <c r="TV187" s="37"/>
      <c r="TW187" s="38"/>
      <c r="TX187" s="37"/>
      <c r="TY187" s="37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7"/>
      <c r="UM187" s="25"/>
      <c r="UN187" s="35"/>
      <c r="UO187" s="35"/>
      <c r="UP187" s="35"/>
      <c r="UQ187" s="36"/>
      <c r="UR187" s="36"/>
      <c r="US187" s="36"/>
      <c r="UT187" s="36"/>
      <c r="UU187" s="36"/>
      <c r="UV187" s="36"/>
      <c r="UW187" s="37"/>
      <c r="UX187" s="38"/>
      <c r="UY187" s="38"/>
      <c r="UZ187" s="204"/>
      <c r="VA187" s="37"/>
      <c r="VB187" s="38"/>
      <c r="VC187" s="37"/>
      <c r="VD187" s="37"/>
      <c r="VE187" s="38"/>
      <c r="VF187" s="38"/>
      <c r="VG187" s="38"/>
      <c r="VH187" s="38"/>
      <c r="VI187" s="38"/>
      <c r="VJ187" s="38"/>
      <c r="VK187" s="38"/>
      <c r="VL187" s="38"/>
      <c r="VM187" s="38"/>
      <c r="VN187" s="38"/>
      <c r="VO187" s="38"/>
      <c r="VP187" s="38"/>
      <c r="VQ187" s="37"/>
      <c r="VR187" s="25"/>
      <c r="VS187" s="35"/>
      <c r="VT187" s="35"/>
      <c r="VU187" s="35"/>
      <c r="VV187" s="36"/>
      <c r="VW187" s="36"/>
      <c r="VX187" s="36"/>
      <c r="VY187" s="36"/>
      <c r="VZ187" s="36"/>
      <c r="WA187" s="36"/>
      <c r="WB187" s="37"/>
      <c r="WC187" s="38"/>
      <c r="WD187" s="38"/>
      <c r="WE187" s="204"/>
      <c r="WF187" s="37"/>
      <c r="WG187" s="38"/>
      <c r="WH187" s="37"/>
      <c r="WI187" s="37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7"/>
      <c r="WW187" s="25"/>
      <c r="WX187" s="35"/>
      <c r="WY187" s="35"/>
      <c r="WZ187" s="35"/>
      <c r="XA187" s="36"/>
      <c r="XB187" s="36"/>
      <c r="XC187" s="36"/>
      <c r="XD187" s="36"/>
      <c r="XE187" s="36"/>
      <c r="XF187" s="36"/>
      <c r="XG187" s="37"/>
      <c r="XH187" s="38"/>
      <c r="XI187" s="38"/>
      <c r="XJ187" s="204"/>
      <c r="XK187" s="37"/>
      <c r="XL187" s="38"/>
      <c r="XM187" s="37"/>
      <c r="XN187" s="37"/>
      <c r="XO187" s="38"/>
      <c r="XP187" s="38"/>
      <c r="XQ187" s="38"/>
      <c r="XR187" s="38"/>
      <c r="XS187" s="38"/>
      <c r="XT187" s="38"/>
      <c r="XU187" s="38"/>
      <c r="XV187" s="38"/>
      <c r="XW187" s="38"/>
      <c r="XX187" s="38"/>
      <c r="XY187" s="38"/>
      <c r="XZ187" s="38"/>
      <c r="YA187" s="37"/>
      <c r="YB187" s="25"/>
      <c r="YC187" s="35"/>
      <c r="YD187" s="35"/>
      <c r="YE187" s="35"/>
      <c r="YF187" s="36"/>
      <c r="YG187" s="36"/>
      <c r="YH187" s="36"/>
      <c r="YI187" s="36"/>
      <c r="YJ187" s="36"/>
      <c r="YK187" s="36"/>
      <c r="YL187" s="37"/>
      <c r="YM187" s="38"/>
      <c r="YN187" s="38"/>
      <c r="YO187" s="204"/>
      <c r="YP187" s="37"/>
      <c r="YQ187" s="38"/>
      <c r="YR187" s="37"/>
      <c r="YS187" s="37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7"/>
      <c r="ZG187" s="25"/>
      <c r="ZH187" s="35"/>
      <c r="ZI187" s="35"/>
      <c r="ZJ187" s="35"/>
      <c r="ZK187" s="36"/>
      <c r="ZL187" s="36"/>
      <c r="ZM187" s="36"/>
      <c r="ZN187" s="36"/>
      <c r="ZO187" s="36"/>
      <c r="ZP187" s="36"/>
      <c r="ZQ187" s="37"/>
      <c r="ZR187" s="38"/>
      <c r="ZS187" s="38"/>
      <c r="ZT187" s="204"/>
      <c r="ZU187" s="37"/>
      <c r="ZV187" s="38"/>
      <c r="ZW187" s="37"/>
      <c r="ZX187" s="37"/>
      <c r="ZY187" s="38"/>
      <c r="ZZ187" s="38"/>
      <c r="AAA187" s="38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7"/>
      <c r="AAL187" s="25"/>
      <c r="AAM187" s="35"/>
      <c r="AAN187" s="35"/>
      <c r="AAO187" s="35"/>
      <c r="AAP187" s="36"/>
      <c r="AAQ187" s="36"/>
      <c r="AAR187" s="36"/>
      <c r="AAS187" s="36"/>
      <c r="AAT187" s="36"/>
      <c r="AAU187" s="36"/>
      <c r="AAV187" s="37"/>
      <c r="AAW187" s="38"/>
      <c r="AAX187" s="38"/>
      <c r="AAY187" s="204"/>
      <c r="AAZ187" s="37"/>
      <c r="ABA187" s="38"/>
      <c r="ABB187" s="37"/>
      <c r="ABC187" s="37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7"/>
      <c r="ABQ187" s="25"/>
      <c r="ABR187" s="35"/>
      <c r="ABS187" s="35"/>
      <c r="ABT187" s="35"/>
      <c r="ABU187" s="36"/>
      <c r="ABV187" s="36"/>
      <c r="ABW187" s="36"/>
      <c r="ABX187" s="36"/>
      <c r="ABY187" s="36"/>
      <c r="ABZ187" s="36"/>
      <c r="ACA187" s="37"/>
      <c r="ACB187" s="38"/>
      <c r="ACC187" s="38"/>
      <c r="ACD187" s="204"/>
      <c r="ACE187" s="37"/>
      <c r="ACF187" s="38"/>
      <c r="ACG187" s="37"/>
      <c r="ACH187" s="37"/>
      <c r="ACI187" s="38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7"/>
      <c r="ACV187" s="25"/>
      <c r="ACW187" s="35"/>
      <c r="ACX187" s="35"/>
      <c r="ACY187" s="35"/>
      <c r="ACZ187" s="36"/>
      <c r="ADA187" s="36"/>
      <c r="ADB187" s="36"/>
      <c r="ADC187" s="36"/>
      <c r="ADD187" s="36"/>
      <c r="ADE187" s="36"/>
      <c r="ADF187" s="37"/>
      <c r="ADG187" s="38"/>
      <c r="ADH187" s="38"/>
      <c r="ADI187" s="204"/>
      <c r="ADJ187" s="37"/>
      <c r="ADK187" s="38"/>
      <c r="ADL187" s="37"/>
      <c r="ADM187" s="37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7"/>
      <c r="AEA187" s="25"/>
      <c r="AEB187" s="35"/>
      <c r="AEC187" s="35"/>
      <c r="AED187" s="35"/>
      <c r="AEE187" s="36"/>
      <c r="AEF187" s="36"/>
      <c r="AEG187" s="36"/>
      <c r="AEH187" s="36"/>
      <c r="AEI187" s="36"/>
      <c r="AEJ187" s="36"/>
      <c r="AEK187" s="37"/>
      <c r="AEL187" s="38"/>
      <c r="AEM187" s="38"/>
      <c r="AEN187" s="204"/>
      <c r="AEO187" s="37"/>
      <c r="AEP187" s="38"/>
      <c r="AEQ187" s="37"/>
      <c r="AER187" s="37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7"/>
      <c r="AFF187" s="25"/>
      <c r="AFG187" s="35"/>
      <c r="AFH187" s="35"/>
      <c r="AFI187" s="35"/>
      <c r="AFJ187" s="36"/>
      <c r="AFK187" s="36"/>
      <c r="AFL187" s="36"/>
      <c r="AFM187" s="36"/>
      <c r="AFN187" s="36"/>
      <c r="AFO187" s="36"/>
      <c r="AFP187" s="37"/>
      <c r="AFQ187" s="38"/>
      <c r="AFR187" s="38"/>
      <c r="AFS187" s="204"/>
      <c r="AFT187" s="37"/>
      <c r="AFU187" s="38"/>
      <c r="AFV187" s="37"/>
      <c r="AFW187" s="37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I187" s="38"/>
      <c r="AGJ187" s="37"/>
      <c r="AGK187" s="25"/>
      <c r="AGL187" s="35"/>
      <c r="AGM187" s="35"/>
      <c r="AGN187" s="35"/>
      <c r="AGO187" s="36"/>
      <c r="AGP187" s="36"/>
      <c r="AGQ187" s="36"/>
      <c r="AGR187" s="36"/>
      <c r="AGS187" s="36"/>
      <c r="AGT187" s="36"/>
      <c r="AGU187" s="37"/>
      <c r="AGV187" s="38"/>
      <c r="AGW187" s="38"/>
      <c r="AGX187" s="204"/>
      <c r="AGY187" s="37"/>
      <c r="AGZ187" s="38"/>
      <c r="AHA187" s="37"/>
      <c r="AHB187" s="37"/>
      <c r="AHC187" s="38"/>
      <c r="AHD187" s="38"/>
      <c r="AHE187" s="38"/>
      <c r="AHF187" s="38"/>
      <c r="AHG187" s="38"/>
      <c r="AHH187" s="38"/>
      <c r="AHI187" s="38"/>
      <c r="AHJ187" s="38"/>
      <c r="AHK187" s="38"/>
      <c r="AHL187" s="38"/>
      <c r="AHM187" s="38"/>
      <c r="AHN187" s="38"/>
      <c r="AHO187" s="37"/>
      <c r="AHP187" s="25"/>
      <c r="AHQ187" s="35"/>
      <c r="AHR187" s="35"/>
      <c r="AHS187" s="35"/>
      <c r="AHT187" s="36"/>
      <c r="AHU187" s="36"/>
      <c r="AHV187" s="36"/>
      <c r="AHW187" s="36"/>
      <c r="AHX187" s="36"/>
      <c r="AHY187" s="36"/>
      <c r="AHZ187" s="37"/>
      <c r="AIA187" s="38"/>
      <c r="AIB187" s="38"/>
      <c r="AIC187" s="204"/>
      <c r="AID187" s="37"/>
      <c r="AIE187" s="38"/>
      <c r="AIF187" s="37"/>
      <c r="AIG187" s="37"/>
      <c r="AIH187" s="38"/>
      <c r="AII187" s="38"/>
      <c r="AIJ187" s="38"/>
      <c r="AIK187" s="38"/>
      <c r="AIL187" s="38"/>
      <c r="AIM187" s="38"/>
      <c r="AIN187" s="38"/>
      <c r="AIO187" s="38"/>
      <c r="AIP187" s="38"/>
      <c r="AIQ187" s="38"/>
      <c r="AIR187" s="38"/>
      <c r="AIS187" s="38"/>
      <c r="AIT187" s="37"/>
      <c r="AIU187" s="25"/>
      <c r="AIV187" s="35"/>
      <c r="AIW187" s="35"/>
      <c r="AIX187" s="35"/>
      <c r="AIY187" s="36"/>
      <c r="AIZ187" s="36"/>
      <c r="AJA187" s="36"/>
      <c r="AJB187" s="36"/>
      <c r="AJC187" s="36"/>
      <c r="AJD187" s="36"/>
      <c r="AJE187" s="37"/>
      <c r="AJF187" s="38"/>
      <c r="AJG187" s="38"/>
      <c r="AJH187" s="204"/>
      <c r="AJI187" s="37"/>
      <c r="AJJ187" s="38"/>
      <c r="AJK187" s="37"/>
      <c r="AJL187" s="37"/>
      <c r="AJM187" s="38"/>
      <c r="AJN187" s="38"/>
      <c r="AJO187" s="38"/>
      <c r="AJP187" s="38"/>
      <c r="AJQ187" s="38"/>
      <c r="AJR187" s="38"/>
      <c r="AJS187" s="38"/>
      <c r="AJT187" s="38"/>
      <c r="AJU187" s="38"/>
      <c r="AJV187" s="38"/>
      <c r="AJW187" s="38"/>
      <c r="AJX187" s="38"/>
      <c r="AJY187" s="37"/>
      <c r="AJZ187" s="25"/>
      <c r="AKA187" s="35"/>
      <c r="AKB187" s="35"/>
      <c r="AKC187" s="35"/>
      <c r="AKD187" s="36"/>
      <c r="AKE187" s="36"/>
      <c r="AKF187" s="36"/>
      <c r="AKG187" s="36"/>
      <c r="AKH187" s="36"/>
      <c r="AKI187" s="36"/>
      <c r="AKJ187" s="37"/>
      <c r="AKK187" s="38"/>
      <c r="AKL187" s="38"/>
      <c r="AKM187" s="204"/>
      <c r="AKN187" s="37"/>
      <c r="AKO187" s="38"/>
      <c r="AKP187" s="37"/>
      <c r="AKQ187" s="37"/>
      <c r="AKR187" s="38"/>
      <c r="AKS187" s="38"/>
      <c r="AKT187" s="38"/>
      <c r="AKU187" s="38"/>
      <c r="AKV187" s="38"/>
      <c r="AKW187" s="38"/>
      <c r="AKX187" s="38"/>
      <c r="AKY187" s="38"/>
      <c r="AKZ187" s="38"/>
      <c r="ALA187" s="38"/>
      <c r="ALB187" s="38"/>
      <c r="ALC187" s="38"/>
      <c r="ALD187" s="37"/>
      <c r="ALE187" s="25"/>
      <c r="ALF187" s="35"/>
      <c r="ALG187" s="35"/>
      <c r="ALH187" s="35"/>
      <c r="ALI187" s="36"/>
      <c r="ALJ187" s="36"/>
      <c r="ALK187" s="36"/>
      <c r="ALL187" s="36"/>
      <c r="ALM187" s="36"/>
      <c r="ALN187" s="36"/>
      <c r="ALO187" s="37"/>
      <c r="ALP187" s="38"/>
      <c r="ALQ187" s="38"/>
      <c r="ALR187" s="204"/>
      <c r="ALS187" s="37"/>
      <c r="ALT187" s="38"/>
      <c r="ALU187" s="37"/>
      <c r="ALV187" s="37"/>
      <c r="ALW187" s="38"/>
      <c r="ALX187" s="38"/>
      <c r="ALY187" s="38"/>
      <c r="ALZ187" s="38"/>
      <c r="AMA187" s="38"/>
      <c r="AMB187" s="38"/>
      <c r="AMC187" s="38"/>
      <c r="AMD187" s="38"/>
      <c r="AME187" s="38"/>
      <c r="AMF187" s="38"/>
      <c r="AMG187" s="38"/>
      <c r="AMH187" s="38"/>
      <c r="AMI187" s="37"/>
      <c r="AMJ187" s="25"/>
      <c r="AMK187" s="35"/>
      <c r="AML187" s="35"/>
      <c r="AMM187" s="35"/>
      <c r="AMN187" s="36"/>
      <c r="AMO187" s="36"/>
      <c r="AMP187" s="36"/>
      <c r="AMQ187" s="36"/>
      <c r="AMR187" s="36"/>
      <c r="AMS187" s="36"/>
      <c r="AMT187" s="37"/>
      <c r="AMU187" s="38"/>
      <c r="AMV187" s="38"/>
      <c r="AMW187" s="204"/>
      <c r="AMX187" s="37"/>
      <c r="AMY187" s="38"/>
      <c r="AMZ187" s="37"/>
      <c r="ANA187" s="37"/>
      <c r="ANB187" s="38"/>
      <c r="ANC187" s="38"/>
      <c r="AND187" s="38"/>
      <c r="ANE187" s="38"/>
      <c r="ANF187" s="38"/>
      <c r="ANG187" s="38"/>
      <c r="ANH187" s="38"/>
      <c r="ANI187" s="38"/>
      <c r="ANJ187" s="38"/>
      <c r="ANK187" s="38"/>
      <c r="ANL187" s="38"/>
      <c r="ANM187" s="38"/>
      <c r="ANN187" s="37"/>
      <c r="ANO187" s="25"/>
      <c r="ANP187" s="35"/>
      <c r="ANQ187" s="35"/>
      <c r="ANR187" s="35"/>
      <c r="ANS187" s="36"/>
      <c r="ANT187" s="36"/>
      <c r="ANU187" s="36"/>
      <c r="ANV187" s="36"/>
      <c r="ANW187" s="36"/>
      <c r="ANX187" s="36"/>
      <c r="ANY187" s="37"/>
      <c r="ANZ187" s="38"/>
      <c r="AOA187" s="38"/>
      <c r="AOB187" s="204"/>
      <c r="AOC187" s="37"/>
      <c r="AOD187" s="38"/>
      <c r="AOE187" s="37"/>
      <c r="AOF187" s="37"/>
      <c r="AOG187" s="38"/>
      <c r="AOH187" s="38"/>
      <c r="AOI187" s="38"/>
      <c r="AOJ187" s="38"/>
      <c r="AOK187" s="38"/>
      <c r="AOL187" s="38"/>
      <c r="AOM187" s="38"/>
      <c r="AON187" s="38"/>
      <c r="AOO187" s="38"/>
      <c r="AOP187" s="38"/>
      <c r="AOQ187" s="38"/>
      <c r="AOR187" s="38"/>
      <c r="AOS187" s="37"/>
      <c r="AOT187" s="25"/>
      <c r="AOU187" s="35"/>
      <c r="AOV187" s="35"/>
      <c r="AOW187" s="35"/>
      <c r="AOX187" s="36"/>
      <c r="AOY187" s="36"/>
      <c r="AOZ187" s="36"/>
      <c r="APA187" s="36"/>
      <c r="APB187" s="36"/>
      <c r="APC187" s="36"/>
      <c r="APD187" s="37"/>
      <c r="APE187" s="38"/>
      <c r="APF187" s="38"/>
      <c r="APG187" s="204"/>
      <c r="APH187" s="37"/>
      <c r="API187" s="38"/>
      <c r="APJ187" s="37"/>
      <c r="APK187" s="37"/>
      <c r="APL187" s="38"/>
      <c r="APM187" s="38"/>
      <c r="APN187" s="38"/>
      <c r="APO187" s="38"/>
      <c r="APP187" s="38"/>
      <c r="APQ187" s="38"/>
      <c r="APR187" s="38"/>
      <c r="APS187" s="38"/>
      <c r="APT187" s="38"/>
      <c r="APU187" s="38"/>
      <c r="APV187" s="38"/>
      <c r="APW187" s="38"/>
      <c r="APX187" s="37"/>
      <c r="APY187" s="25"/>
      <c r="APZ187" s="35"/>
      <c r="AQA187" s="35"/>
      <c r="AQB187" s="35"/>
      <c r="AQC187" s="36"/>
      <c r="AQD187" s="36"/>
      <c r="AQE187" s="36"/>
      <c r="AQF187" s="36"/>
      <c r="AQG187" s="36"/>
      <c r="AQH187" s="36"/>
      <c r="AQI187" s="37"/>
      <c r="AQJ187" s="38"/>
      <c r="AQK187" s="38"/>
      <c r="AQL187" s="204"/>
      <c r="AQM187" s="37"/>
      <c r="AQN187" s="38"/>
      <c r="AQO187" s="37"/>
      <c r="AQP187" s="37"/>
      <c r="AQQ187" s="38"/>
      <c r="AQR187" s="38"/>
      <c r="AQS187" s="38"/>
      <c r="AQT187" s="38"/>
      <c r="AQU187" s="38"/>
      <c r="AQV187" s="38"/>
      <c r="AQW187" s="38"/>
      <c r="AQX187" s="38"/>
      <c r="AQY187" s="38"/>
      <c r="AQZ187" s="38"/>
      <c r="ARA187" s="38"/>
      <c r="ARB187" s="38"/>
      <c r="ARC187" s="37"/>
      <c r="ARD187" s="25"/>
      <c r="ARE187" s="35"/>
      <c r="ARF187" s="35"/>
      <c r="ARG187" s="35"/>
      <c r="ARH187" s="36"/>
      <c r="ARI187" s="36"/>
      <c r="ARJ187" s="36"/>
      <c r="ARK187" s="36"/>
      <c r="ARL187" s="36"/>
      <c r="ARM187" s="36"/>
      <c r="ARN187" s="37"/>
      <c r="ARO187" s="38"/>
      <c r="ARP187" s="38"/>
      <c r="ARQ187" s="204"/>
      <c r="ARR187" s="37"/>
      <c r="ARS187" s="38"/>
      <c r="ART187" s="37"/>
      <c r="ARU187" s="37"/>
      <c r="ARV187" s="38"/>
      <c r="ARW187" s="38"/>
      <c r="ARX187" s="38"/>
      <c r="ARY187" s="38"/>
      <c r="ARZ187" s="38"/>
      <c r="ASA187" s="38"/>
      <c r="ASB187" s="38"/>
      <c r="ASC187" s="38"/>
      <c r="ASD187" s="38"/>
      <c r="ASE187" s="38"/>
      <c r="ASF187" s="38"/>
      <c r="ASG187" s="38"/>
      <c r="ASH187" s="37"/>
      <c r="ASI187" s="25"/>
      <c r="ASJ187" s="35"/>
      <c r="ASK187" s="35"/>
      <c r="ASL187" s="35"/>
      <c r="ASM187" s="36"/>
      <c r="ASN187" s="36"/>
      <c r="ASO187" s="36"/>
      <c r="ASP187" s="36"/>
      <c r="ASQ187" s="36"/>
      <c r="ASR187" s="36"/>
      <c r="ASS187" s="37"/>
      <c r="AST187" s="38"/>
      <c r="ASU187" s="38"/>
      <c r="ASV187" s="204"/>
      <c r="ASW187" s="37"/>
      <c r="ASX187" s="38"/>
      <c r="ASY187" s="37"/>
      <c r="ASZ187" s="37"/>
      <c r="ATA187" s="38"/>
      <c r="ATB187" s="38"/>
      <c r="ATC187" s="38"/>
      <c r="ATD187" s="38"/>
      <c r="ATE187" s="38"/>
      <c r="ATF187" s="38"/>
      <c r="ATG187" s="38"/>
      <c r="ATH187" s="38"/>
      <c r="ATI187" s="38"/>
      <c r="ATJ187" s="38"/>
      <c r="ATK187" s="38"/>
      <c r="ATL187" s="38"/>
      <c r="ATM187" s="37"/>
      <c r="ATN187" s="25"/>
      <c r="ATO187" s="35"/>
      <c r="ATP187" s="35"/>
      <c r="ATQ187" s="35"/>
      <c r="ATR187" s="36"/>
      <c r="ATS187" s="36"/>
      <c r="ATT187" s="36"/>
      <c r="ATU187" s="36"/>
      <c r="ATV187" s="36"/>
      <c r="ATW187" s="36"/>
      <c r="ATX187" s="37"/>
      <c r="ATY187" s="38"/>
      <c r="ATZ187" s="38"/>
      <c r="AUA187" s="204"/>
      <c r="AUB187" s="37"/>
      <c r="AUC187" s="38"/>
      <c r="AUD187" s="37"/>
      <c r="AUE187" s="37"/>
      <c r="AUF187" s="38"/>
      <c r="AUG187" s="38"/>
      <c r="AUH187" s="38"/>
      <c r="AUI187" s="38"/>
      <c r="AUJ187" s="38"/>
      <c r="AUK187" s="38"/>
      <c r="AUL187" s="38"/>
      <c r="AUM187" s="38"/>
      <c r="AUN187" s="38"/>
      <c r="AUO187" s="38"/>
      <c r="AUP187" s="38"/>
      <c r="AUQ187" s="38"/>
      <c r="AUR187" s="37"/>
      <c r="AUS187" s="25"/>
      <c r="AUT187" s="35"/>
      <c r="AUU187" s="35"/>
      <c r="AUV187" s="35"/>
      <c r="AUW187" s="36"/>
      <c r="AUX187" s="36"/>
      <c r="AUY187" s="36"/>
      <c r="AUZ187" s="36"/>
      <c r="AVA187" s="36"/>
      <c r="AVB187" s="36"/>
      <c r="AVC187" s="37"/>
      <c r="AVD187" s="38"/>
      <c r="AVE187" s="38"/>
      <c r="AVF187" s="204"/>
      <c r="AVG187" s="37"/>
      <c r="AVH187" s="38"/>
      <c r="AVI187" s="37"/>
      <c r="AVJ187" s="37"/>
      <c r="AVK187" s="38"/>
      <c r="AVL187" s="38"/>
      <c r="AVM187" s="38"/>
      <c r="AVN187" s="38"/>
      <c r="AVO187" s="38"/>
      <c r="AVP187" s="38"/>
      <c r="AVQ187" s="38"/>
      <c r="AVR187" s="38"/>
      <c r="AVS187" s="38"/>
      <c r="AVT187" s="38"/>
      <c r="AVU187" s="38"/>
      <c r="AVV187" s="38"/>
      <c r="AVW187" s="37"/>
      <c r="AVX187" s="25"/>
      <c r="AVY187" s="35"/>
      <c r="AVZ187" s="35"/>
      <c r="AWA187" s="35"/>
      <c r="AWB187" s="36"/>
      <c r="AWC187" s="36"/>
      <c r="AWD187" s="36"/>
      <c r="AWE187" s="36"/>
      <c r="AWF187" s="36"/>
      <c r="AWG187" s="36"/>
      <c r="AWH187" s="37"/>
      <c r="AWI187" s="38"/>
      <c r="AWJ187" s="38"/>
      <c r="AWK187" s="204"/>
      <c r="AWL187" s="37"/>
      <c r="AWM187" s="38"/>
      <c r="AWN187" s="37"/>
      <c r="AWO187" s="37"/>
      <c r="AWP187" s="38"/>
      <c r="AWQ187" s="38"/>
      <c r="AWR187" s="38"/>
      <c r="AWS187" s="38"/>
      <c r="AWT187" s="38"/>
      <c r="AWU187" s="38"/>
      <c r="AWV187" s="38"/>
      <c r="AWW187" s="38"/>
      <c r="AWX187" s="38"/>
      <c r="AWY187" s="38"/>
      <c r="AWZ187" s="38"/>
      <c r="AXA187" s="38"/>
      <c r="AXB187" s="37"/>
      <c r="AXC187" s="25"/>
      <c r="AXD187" s="35"/>
      <c r="AXE187" s="35"/>
      <c r="AXF187" s="35"/>
      <c r="AXG187" s="36"/>
      <c r="AXH187" s="36"/>
      <c r="AXI187" s="36"/>
      <c r="AXJ187" s="36"/>
      <c r="AXK187" s="36"/>
      <c r="AXL187" s="36"/>
      <c r="AXM187" s="37"/>
      <c r="AXN187" s="38"/>
      <c r="AXO187" s="38"/>
      <c r="AXP187" s="204"/>
      <c r="AXQ187" s="37"/>
      <c r="AXR187" s="38"/>
      <c r="AXS187" s="37"/>
      <c r="AXT187" s="37"/>
      <c r="AXU187" s="38"/>
      <c r="AXV187" s="38"/>
      <c r="AXW187" s="38"/>
      <c r="AXX187" s="38"/>
      <c r="AXY187" s="38"/>
      <c r="AXZ187" s="38"/>
      <c r="AYA187" s="38"/>
      <c r="AYB187" s="38"/>
      <c r="AYC187" s="38"/>
      <c r="AYD187" s="38"/>
      <c r="AYE187" s="38"/>
      <c r="AYF187" s="38"/>
      <c r="AYG187" s="37"/>
      <c r="AYH187" s="25"/>
      <c r="AYI187" s="35"/>
      <c r="AYJ187" s="35"/>
      <c r="AYK187" s="35"/>
      <c r="AYL187" s="36"/>
      <c r="AYM187" s="36"/>
      <c r="AYN187" s="36"/>
      <c r="AYO187" s="36"/>
      <c r="AYP187" s="36"/>
      <c r="AYQ187" s="36"/>
      <c r="AYR187" s="37"/>
      <c r="AYS187" s="38"/>
      <c r="AYT187" s="38"/>
      <c r="AYU187" s="204"/>
      <c r="AYV187" s="37"/>
      <c r="AYW187" s="38"/>
      <c r="AYX187" s="37"/>
      <c r="AYY187" s="37"/>
      <c r="AYZ187" s="38"/>
      <c r="AZA187" s="38"/>
      <c r="AZB187" s="38"/>
      <c r="AZC187" s="38"/>
      <c r="AZD187" s="38"/>
      <c r="AZE187" s="38"/>
      <c r="AZF187" s="38"/>
      <c r="AZG187" s="38"/>
      <c r="AZH187" s="38"/>
      <c r="AZI187" s="38"/>
      <c r="AZJ187" s="38"/>
      <c r="AZK187" s="38"/>
      <c r="AZL187" s="37"/>
      <c r="AZM187" s="25"/>
      <c r="AZN187" s="35"/>
      <c r="AZO187" s="35"/>
      <c r="AZP187" s="35"/>
      <c r="AZQ187" s="36"/>
      <c r="AZR187" s="36"/>
      <c r="AZS187" s="36"/>
      <c r="AZT187" s="36"/>
      <c r="AZU187" s="36"/>
      <c r="AZV187" s="36"/>
      <c r="AZW187" s="37"/>
      <c r="AZX187" s="38"/>
      <c r="AZY187" s="38"/>
      <c r="AZZ187" s="204"/>
      <c r="BAA187" s="37"/>
      <c r="BAB187" s="38"/>
      <c r="BAC187" s="37"/>
      <c r="BAD187" s="37"/>
      <c r="BAE187" s="38"/>
      <c r="BAF187" s="38"/>
      <c r="BAG187" s="38"/>
      <c r="BAH187" s="38"/>
      <c r="BAI187" s="38"/>
      <c r="BAJ187" s="38"/>
      <c r="BAK187" s="38"/>
      <c r="BAL187" s="38"/>
      <c r="BAM187" s="38"/>
      <c r="BAN187" s="38"/>
      <c r="BAO187" s="38"/>
      <c r="BAP187" s="38"/>
      <c r="BAQ187" s="37"/>
      <c r="BAR187" s="25"/>
      <c r="BAS187" s="35"/>
      <c r="BAT187" s="35"/>
      <c r="BAU187" s="35"/>
      <c r="BAV187" s="36"/>
      <c r="BAW187" s="36"/>
      <c r="BAX187" s="36"/>
      <c r="BAY187" s="36"/>
      <c r="BAZ187" s="36"/>
      <c r="BBA187" s="36"/>
      <c r="BBB187" s="37"/>
      <c r="BBC187" s="38"/>
      <c r="BBD187" s="38"/>
      <c r="BBE187" s="204"/>
      <c r="BBF187" s="37"/>
      <c r="BBG187" s="38"/>
      <c r="BBH187" s="37"/>
      <c r="BBI187" s="37"/>
      <c r="BBJ187" s="38"/>
      <c r="BBK187" s="38"/>
      <c r="BBL187" s="38"/>
      <c r="BBM187" s="38"/>
      <c r="BBN187" s="38"/>
      <c r="BBO187" s="38"/>
      <c r="BBP187" s="38"/>
      <c r="BBQ187" s="38"/>
      <c r="BBR187" s="38"/>
      <c r="BBS187" s="38"/>
      <c r="BBT187" s="38"/>
      <c r="BBU187" s="38"/>
      <c r="BBV187" s="37"/>
      <c r="BBW187" s="25"/>
      <c r="BBX187" s="35"/>
      <c r="BBY187" s="35"/>
      <c r="BBZ187" s="35"/>
      <c r="BCA187" s="36"/>
      <c r="BCB187" s="36"/>
      <c r="BCC187" s="36"/>
      <c r="BCD187" s="36"/>
      <c r="BCE187" s="36"/>
      <c r="BCF187" s="36"/>
      <c r="BCG187" s="37"/>
      <c r="BCH187" s="38"/>
      <c r="BCI187" s="38"/>
      <c r="BCJ187" s="204"/>
      <c r="BCK187" s="37"/>
      <c r="BCL187" s="38"/>
      <c r="BCM187" s="37"/>
      <c r="BCN187" s="37"/>
      <c r="BCO187" s="38"/>
      <c r="BCP187" s="38"/>
      <c r="BCQ187" s="38"/>
      <c r="BCR187" s="38"/>
      <c r="BCS187" s="38"/>
      <c r="BCT187" s="38"/>
      <c r="BCU187" s="38"/>
      <c r="BCV187" s="38"/>
      <c r="BCW187" s="38"/>
      <c r="BCX187" s="38"/>
      <c r="BCY187" s="38"/>
      <c r="BCZ187" s="38"/>
      <c r="BDA187" s="37"/>
      <c r="BDB187" s="25"/>
      <c r="BDC187" s="35"/>
      <c r="BDD187" s="35"/>
      <c r="BDE187" s="35"/>
      <c r="BDF187" s="36"/>
      <c r="BDG187" s="36"/>
      <c r="BDH187" s="36"/>
      <c r="BDI187" s="36"/>
      <c r="BDJ187" s="36"/>
      <c r="BDK187" s="36"/>
      <c r="BDL187" s="37"/>
      <c r="BDM187" s="38"/>
      <c r="BDN187" s="38"/>
      <c r="BDO187" s="204"/>
      <c r="BDP187" s="37"/>
      <c r="BDQ187" s="38"/>
      <c r="BDR187" s="37"/>
      <c r="BDS187" s="37"/>
      <c r="BDT187" s="38"/>
      <c r="BDU187" s="38"/>
      <c r="BDV187" s="38"/>
      <c r="BDW187" s="38"/>
      <c r="BDX187" s="38"/>
      <c r="BDY187" s="38"/>
      <c r="BDZ187" s="38"/>
      <c r="BEA187" s="38"/>
      <c r="BEB187" s="38"/>
      <c r="BEC187" s="38"/>
      <c r="BED187" s="38"/>
      <c r="BEE187" s="38"/>
      <c r="BEF187" s="37"/>
      <c r="BEG187" s="25"/>
      <c r="BEH187" s="35"/>
      <c r="BEI187" s="35"/>
      <c r="BEJ187" s="35"/>
      <c r="BEK187" s="36"/>
      <c r="BEL187" s="36"/>
      <c r="BEM187" s="36"/>
      <c r="BEN187" s="36"/>
      <c r="BEO187" s="36"/>
      <c r="BEP187" s="36"/>
      <c r="BEQ187" s="37"/>
      <c r="BER187" s="38"/>
      <c r="BES187" s="38"/>
      <c r="BET187" s="204"/>
      <c r="BEU187" s="37"/>
      <c r="BEV187" s="38"/>
      <c r="BEW187" s="37"/>
      <c r="BEX187" s="37"/>
      <c r="BEY187" s="38"/>
      <c r="BEZ187" s="38"/>
      <c r="BFA187" s="38"/>
      <c r="BFB187" s="38"/>
      <c r="BFC187" s="38"/>
      <c r="BFD187" s="38"/>
      <c r="BFE187" s="38"/>
      <c r="BFF187" s="38"/>
      <c r="BFG187" s="38"/>
      <c r="BFH187" s="38"/>
      <c r="BFI187" s="38"/>
      <c r="BFJ187" s="38"/>
      <c r="BFK187" s="37"/>
      <c r="BFL187" s="25"/>
      <c r="BFM187" s="35"/>
      <c r="BFN187" s="35"/>
      <c r="BFO187" s="35"/>
      <c r="BFP187" s="36"/>
      <c r="BFQ187" s="36"/>
      <c r="BFR187" s="36"/>
      <c r="BFS187" s="36"/>
      <c r="BFT187" s="36"/>
      <c r="BFU187" s="36"/>
      <c r="BFV187" s="37"/>
      <c r="BFW187" s="38"/>
      <c r="BFX187" s="38"/>
      <c r="BFY187" s="204"/>
      <c r="BFZ187" s="37"/>
      <c r="BGA187" s="38"/>
      <c r="BGB187" s="37"/>
      <c r="BGC187" s="37"/>
      <c r="BGD187" s="38"/>
      <c r="BGE187" s="38"/>
      <c r="BGF187" s="38"/>
      <c r="BGG187" s="38"/>
      <c r="BGH187" s="38"/>
      <c r="BGI187" s="38"/>
      <c r="BGJ187" s="38"/>
      <c r="BGK187" s="38"/>
      <c r="BGL187" s="38"/>
      <c r="BGM187" s="38"/>
      <c r="BGN187" s="38"/>
      <c r="BGO187" s="38"/>
      <c r="BGP187" s="37"/>
      <c r="BGQ187" s="25"/>
      <c r="BGR187" s="35"/>
      <c r="BGS187" s="35"/>
      <c r="BGT187" s="35"/>
      <c r="BGU187" s="36"/>
      <c r="BGV187" s="36"/>
      <c r="BGW187" s="36"/>
      <c r="BGX187" s="36"/>
      <c r="BGY187" s="36"/>
      <c r="BGZ187" s="36"/>
      <c r="BHA187" s="37"/>
      <c r="BHB187" s="38"/>
      <c r="BHC187" s="38"/>
      <c r="BHD187" s="204"/>
      <c r="BHE187" s="37"/>
      <c r="BHF187" s="38"/>
      <c r="BHG187" s="37"/>
      <c r="BHH187" s="37"/>
      <c r="BHI187" s="38"/>
      <c r="BHJ187" s="38"/>
      <c r="BHK187" s="38"/>
      <c r="BHL187" s="38"/>
      <c r="BHM187" s="38"/>
      <c r="BHN187" s="38"/>
      <c r="BHO187" s="38"/>
      <c r="BHP187" s="38"/>
      <c r="BHQ187" s="38"/>
      <c r="BHR187" s="38"/>
      <c r="BHS187" s="38"/>
      <c r="BHT187" s="38"/>
      <c r="BHU187" s="37"/>
      <c r="BHV187" s="25"/>
      <c r="BHW187" s="35"/>
      <c r="BHX187" s="35"/>
      <c r="BHY187" s="35"/>
      <c r="BHZ187" s="36"/>
      <c r="BIA187" s="36"/>
      <c r="BIB187" s="36"/>
      <c r="BIC187" s="36"/>
      <c r="BID187" s="36"/>
      <c r="BIE187" s="36"/>
      <c r="BIF187" s="37"/>
      <c r="BIG187" s="38"/>
      <c r="BIH187" s="38"/>
      <c r="BII187" s="204"/>
      <c r="BIJ187" s="37"/>
      <c r="BIK187" s="38"/>
      <c r="BIL187" s="37"/>
      <c r="BIM187" s="37"/>
      <c r="BIN187" s="38"/>
      <c r="BIO187" s="38"/>
      <c r="BIP187" s="38"/>
      <c r="BIQ187" s="38"/>
      <c r="BIR187" s="38"/>
      <c r="BIS187" s="38"/>
      <c r="BIT187" s="38"/>
      <c r="BIU187" s="38"/>
      <c r="BIV187" s="38"/>
      <c r="BIW187" s="38"/>
      <c r="BIX187" s="38"/>
      <c r="BIY187" s="38"/>
      <c r="BIZ187" s="37"/>
      <c r="BJA187" s="25"/>
      <c r="BJB187" s="35"/>
      <c r="BJC187" s="35"/>
      <c r="BJD187" s="35"/>
      <c r="BJE187" s="36"/>
      <c r="BJF187" s="36"/>
      <c r="BJG187" s="36"/>
      <c r="BJH187" s="36"/>
      <c r="BJI187" s="36"/>
      <c r="BJJ187" s="36"/>
      <c r="BJK187" s="37"/>
      <c r="BJL187" s="38"/>
      <c r="BJM187" s="38"/>
      <c r="BJN187" s="204"/>
      <c r="BJO187" s="37"/>
      <c r="BJP187" s="38"/>
      <c r="BJQ187" s="37"/>
      <c r="BJR187" s="37"/>
      <c r="BJS187" s="38"/>
      <c r="BJT187" s="38"/>
      <c r="BJU187" s="38"/>
      <c r="BJV187" s="38"/>
      <c r="BJW187" s="38"/>
      <c r="BJX187" s="38"/>
      <c r="BJY187" s="38"/>
      <c r="BJZ187" s="38"/>
      <c r="BKA187" s="38"/>
      <c r="BKB187" s="38"/>
      <c r="BKC187" s="38"/>
      <c r="BKD187" s="38"/>
      <c r="BKE187" s="37"/>
      <c r="BKF187" s="25"/>
      <c r="BKG187" s="35"/>
      <c r="BKH187" s="35"/>
      <c r="BKI187" s="35"/>
      <c r="BKJ187" s="36"/>
      <c r="BKK187" s="36"/>
      <c r="BKL187" s="36"/>
      <c r="BKM187" s="36"/>
      <c r="BKN187" s="36"/>
      <c r="BKO187" s="36"/>
      <c r="BKP187" s="37"/>
      <c r="BKQ187" s="38"/>
      <c r="BKR187" s="38"/>
      <c r="BKS187" s="204"/>
      <c r="BKT187" s="37"/>
      <c r="BKU187" s="38"/>
      <c r="BKV187" s="37"/>
      <c r="BKW187" s="37"/>
      <c r="BKX187" s="38"/>
      <c r="BKY187" s="38"/>
      <c r="BKZ187" s="38"/>
      <c r="BLA187" s="38"/>
      <c r="BLB187" s="38"/>
      <c r="BLC187" s="38"/>
      <c r="BLD187" s="38"/>
      <c r="BLE187" s="38"/>
      <c r="BLF187" s="38"/>
      <c r="BLG187" s="38"/>
      <c r="BLH187" s="38"/>
      <c r="BLI187" s="38"/>
      <c r="BLJ187" s="37"/>
      <c r="BLK187" s="25"/>
      <c r="BLL187" s="35"/>
      <c r="BLM187" s="35"/>
      <c r="BLN187" s="35"/>
      <c r="BLO187" s="36"/>
      <c r="BLP187" s="36"/>
      <c r="BLQ187" s="36"/>
      <c r="BLR187" s="36"/>
      <c r="BLS187" s="36"/>
      <c r="BLT187" s="36"/>
      <c r="BLU187" s="37"/>
      <c r="BLV187" s="38"/>
      <c r="BLW187" s="38"/>
      <c r="BLX187" s="204"/>
      <c r="BLY187" s="37"/>
      <c r="BLZ187" s="38"/>
      <c r="BMA187" s="37"/>
      <c r="BMB187" s="37"/>
      <c r="BMC187" s="38"/>
      <c r="BMD187" s="38"/>
      <c r="BME187" s="38"/>
      <c r="BMF187" s="38"/>
      <c r="BMG187" s="38"/>
      <c r="BMH187" s="38"/>
      <c r="BMI187" s="38"/>
      <c r="BMJ187" s="38"/>
      <c r="BMK187" s="38"/>
      <c r="BML187" s="38"/>
      <c r="BMM187" s="38"/>
      <c r="BMN187" s="38"/>
      <c r="BMO187" s="37"/>
      <c r="BMP187" s="25"/>
      <c r="BMQ187" s="35"/>
      <c r="BMR187" s="35"/>
      <c r="BMS187" s="35"/>
      <c r="BMT187" s="36"/>
      <c r="BMU187" s="36"/>
      <c r="BMV187" s="36"/>
      <c r="BMW187" s="36"/>
      <c r="BMX187" s="36"/>
      <c r="BMY187" s="36"/>
      <c r="BMZ187" s="37"/>
      <c r="BNA187" s="38"/>
      <c r="BNB187" s="38"/>
      <c r="BNC187" s="204"/>
      <c r="BND187" s="37"/>
      <c r="BNE187" s="38"/>
      <c r="BNF187" s="37"/>
      <c r="BNG187" s="37"/>
      <c r="BNH187" s="38"/>
      <c r="BNI187" s="38"/>
      <c r="BNJ187" s="38"/>
      <c r="BNK187" s="38"/>
      <c r="BNL187" s="38"/>
      <c r="BNM187" s="38"/>
      <c r="BNN187" s="38"/>
      <c r="BNO187" s="38"/>
      <c r="BNP187" s="38"/>
      <c r="BNQ187" s="38"/>
      <c r="BNR187" s="38"/>
      <c r="BNS187" s="38"/>
      <c r="BNT187" s="37"/>
      <c r="BNU187" s="25"/>
      <c r="BNV187" s="35"/>
      <c r="BNW187" s="35"/>
      <c r="BNX187" s="35"/>
      <c r="BNY187" s="36"/>
      <c r="BNZ187" s="36"/>
      <c r="BOA187" s="36"/>
      <c r="BOB187" s="36"/>
      <c r="BOC187" s="36"/>
      <c r="BOD187" s="36"/>
      <c r="BOE187" s="37"/>
      <c r="BOF187" s="38"/>
      <c r="BOG187" s="38"/>
      <c r="BOH187" s="204"/>
      <c r="BOI187" s="37"/>
      <c r="BOJ187" s="38"/>
      <c r="BOK187" s="37"/>
      <c r="BOL187" s="37"/>
      <c r="BOM187" s="38"/>
      <c r="BON187" s="38"/>
      <c r="BOO187" s="38"/>
      <c r="BOP187" s="38"/>
      <c r="BOQ187" s="38"/>
      <c r="BOR187" s="38"/>
      <c r="BOS187" s="38"/>
      <c r="BOT187" s="38"/>
      <c r="BOU187" s="38"/>
      <c r="BOV187" s="38"/>
      <c r="BOW187" s="38"/>
      <c r="BOX187" s="38"/>
      <c r="BOY187" s="37"/>
      <c r="BOZ187" s="25"/>
      <c r="BPA187" s="35"/>
      <c r="BPB187" s="35"/>
      <c r="BPC187" s="35"/>
      <c r="BPD187" s="36"/>
      <c r="BPE187" s="36"/>
      <c r="BPF187" s="36"/>
      <c r="BPG187" s="36"/>
      <c r="BPH187" s="36"/>
      <c r="BPI187" s="36"/>
      <c r="BPJ187" s="37"/>
      <c r="BPK187" s="38"/>
      <c r="BPL187" s="38"/>
      <c r="BPM187" s="204"/>
      <c r="BPN187" s="37"/>
      <c r="BPO187" s="38"/>
      <c r="BPP187" s="37"/>
      <c r="BPQ187" s="37"/>
      <c r="BPR187" s="38"/>
      <c r="BPS187" s="38"/>
      <c r="BPT187" s="38"/>
      <c r="BPU187" s="38"/>
      <c r="BPV187" s="38"/>
      <c r="BPW187" s="38"/>
      <c r="BPX187" s="38"/>
      <c r="BPY187" s="38"/>
      <c r="BPZ187" s="38"/>
      <c r="BQA187" s="38"/>
      <c r="BQB187" s="38"/>
      <c r="BQC187" s="38"/>
      <c r="BQD187" s="37"/>
      <c r="BQE187" s="25"/>
      <c r="BQF187" s="35"/>
      <c r="BQG187" s="35"/>
      <c r="BQH187" s="35"/>
      <c r="BQI187" s="36"/>
      <c r="BQJ187" s="36"/>
      <c r="BQK187" s="36"/>
      <c r="BQL187" s="36"/>
      <c r="BQM187" s="36"/>
      <c r="BQN187" s="36"/>
      <c r="BQO187" s="37"/>
      <c r="BQP187" s="38"/>
      <c r="BQQ187" s="38"/>
      <c r="BQR187" s="204"/>
      <c r="BQS187" s="37"/>
      <c r="BQT187" s="38"/>
      <c r="BQU187" s="37"/>
      <c r="BQV187" s="37"/>
      <c r="BQW187" s="38"/>
      <c r="BQX187" s="38"/>
      <c r="BQY187" s="38"/>
      <c r="BQZ187" s="38"/>
      <c r="BRA187" s="38"/>
      <c r="BRB187" s="38"/>
      <c r="BRC187" s="38"/>
      <c r="BRD187" s="38"/>
      <c r="BRE187" s="38"/>
      <c r="BRF187" s="38"/>
      <c r="BRG187" s="38"/>
      <c r="BRH187" s="38"/>
      <c r="BRI187" s="37"/>
      <c r="BRJ187" s="25"/>
      <c r="BRK187" s="35"/>
      <c r="BRL187" s="35"/>
      <c r="BRM187" s="35"/>
      <c r="BRN187" s="36"/>
      <c r="BRO187" s="36"/>
      <c r="BRP187" s="36"/>
      <c r="BRQ187" s="36"/>
      <c r="BRR187" s="36"/>
      <c r="BRS187" s="36"/>
      <c r="BRT187" s="37"/>
      <c r="BRU187" s="38"/>
      <c r="BRV187" s="38"/>
      <c r="BRW187" s="204"/>
      <c r="BRX187" s="37"/>
      <c r="BRY187" s="38"/>
      <c r="BRZ187" s="37"/>
      <c r="BSA187" s="37"/>
      <c r="BSB187" s="38"/>
      <c r="BSC187" s="38"/>
      <c r="BSD187" s="38"/>
      <c r="BSE187" s="38"/>
      <c r="BSF187" s="38"/>
      <c r="BSG187" s="38"/>
      <c r="BSH187" s="38"/>
      <c r="BSI187" s="38"/>
      <c r="BSJ187" s="38"/>
      <c r="BSK187" s="38"/>
      <c r="BSL187" s="38"/>
      <c r="BSM187" s="38"/>
      <c r="BSN187" s="37"/>
      <c r="BSO187" s="25"/>
      <c r="BSP187" s="35"/>
      <c r="BSQ187" s="35"/>
      <c r="BSR187" s="35"/>
      <c r="BSS187" s="36"/>
      <c r="BST187" s="36"/>
      <c r="BSU187" s="36"/>
      <c r="BSV187" s="36"/>
      <c r="BSW187" s="36"/>
      <c r="BSX187" s="36"/>
      <c r="BSY187" s="37"/>
      <c r="BSZ187" s="38"/>
      <c r="BTA187" s="38"/>
      <c r="BTB187" s="204"/>
      <c r="BTC187" s="37"/>
      <c r="BTD187" s="38"/>
      <c r="BTE187" s="37"/>
      <c r="BTF187" s="37"/>
      <c r="BTG187" s="38"/>
      <c r="BTH187" s="38"/>
      <c r="BTI187" s="38"/>
      <c r="BTJ187" s="38"/>
      <c r="BTK187" s="38"/>
      <c r="BTL187" s="38"/>
      <c r="BTM187" s="38"/>
      <c r="BTN187" s="38"/>
      <c r="BTO187" s="38"/>
      <c r="BTP187" s="38"/>
      <c r="BTQ187" s="38"/>
      <c r="BTR187" s="38"/>
      <c r="BTS187" s="37"/>
      <c r="BTT187" s="25"/>
      <c r="BTU187" s="35"/>
      <c r="BTV187" s="35"/>
      <c r="BTW187" s="35"/>
      <c r="BTX187" s="36"/>
      <c r="BTY187" s="36"/>
      <c r="BTZ187" s="36"/>
      <c r="BUA187" s="36"/>
      <c r="BUB187" s="36"/>
      <c r="BUC187" s="36"/>
      <c r="BUD187" s="37"/>
      <c r="BUE187" s="38"/>
      <c r="BUF187" s="38"/>
      <c r="BUG187" s="204"/>
      <c r="BUH187" s="37"/>
      <c r="BUI187" s="38"/>
      <c r="BUJ187" s="37"/>
      <c r="BUK187" s="37"/>
      <c r="BUL187" s="38"/>
      <c r="BUM187" s="38"/>
      <c r="BUN187" s="38"/>
      <c r="BUO187" s="38"/>
      <c r="BUP187" s="38"/>
      <c r="BUQ187" s="38"/>
      <c r="BUR187" s="38"/>
      <c r="BUS187" s="38"/>
      <c r="BUT187" s="38"/>
      <c r="BUU187" s="38"/>
      <c r="BUV187" s="38"/>
      <c r="BUW187" s="38"/>
      <c r="BUX187" s="37"/>
      <c r="BUY187" s="25"/>
      <c r="BUZ187" s="35"/>
      <c r="BVA187" s="35"/>
      <c r="BVB187" s="35"/>
      <c r="BVC187" s="36"/>
      <c r="BVD187" s="36"/>
      <c r="BVE187" s="36"/>
      <c r="BVF187" s="36"/>
      <c r="BVG187" s="36"/>
      <c r="BVH187" s="36"/>
      <c r="BVI187" s="37"/>
      <c r="BVJ187" s="38"/>
      <c r="BVK187" s="38"/>
      <c r="BVL187" s="204"/>
      <c r="BVM187" s="37"/>
      <c r="BVN187" s="38"/>
      <c r="BVO187" s="37"/>
      <c r="BVP187" s="37"/>
      <c r="BVQ187" s="38"/>
      <c r="BVR187" s="38"/>
      <c r="BVS187" s="38"/>
      <c r="BVT187" s="38"/>
      <c r="BVU187" s="38"/>
      <c r="BVV187" s="38"/>
      <c r="BVW187" s="38"/>
      <c r="BVX187" s="38"/>
      <c r="BVY187" s="38"/>
      <c r="BVZ187" s="38"/>
      <c r="BWA187" s="38"/>
      <c r="BWB187" s="38"/>
      <c r="BWC187" s="37"/>
      <c r="BWD187" s="25"/>
      <c r="BWE187" s="35"/>
      <c r="BWF187" s="35"/>
      <c r="BWG187" s="35"/>
      <c r="BWH187" s="36"/>
      <c r="BWI187" s="36"/>
      <c r="BWJ187" s="36"/>
      <c r="BWK187" s="36"/>
      <c r="BWL187" s="36"/>
      <c r="BWM187" s="36"/>
      <c r="BWN187" s="37"/>
      <c r="BWO187" s="38"/>
      <c r="BWP187" s="38"/>
      <c r="BWQ187" s="204"/>
      <c r="BWR187" s="37"/>
      <c r="BWS187" s="38"/>
      <c r="BWT187" s="37"/>
      <c r="BWU187" s="37"/>
      <c r="BWV187" s="38"/>
      <c r="BWW187" s="38"/>
      <c r="BWX187" s="38"/>
      <c r="BWY187" s="38"/>
      <c r="BWZ187" s="38"/>
      <c r="BXA187" s="38"/>
      <c r="BXB187" s="38"/>
      <c r="BXC187" s="38"/>
      <c r="BXD187" s="38"/>
      <c r="BXE187" s="38"/>
      <c r="BXF187" s="38"/>
      <c r="BXG187" s="38"/>
      <c r="BXH187" s="37"/>
      <c r="BXI187" s="25"/>
      <c r="BXJ187" s="35"/>
      <c r="BXK187" s="35"/>
      <c r="BXL187" s="35"/>
      <c r="BXM187" s="36"/>
      <c r="BXN187" s="36"/>
      <c r="BXO187" s="36"/>
      <c r="BXP187" s="36"/>
      <c r="BXQ187" s="36"/>
      <c r="BXR187" s="36"/>
      <c r="BXS187" s="37"/>
      <c r="BXT187" s="38"/>
      <c r="BXU187" s="38"/>
      <c r="BXV187" s="204"/>
      <c r="BXW187" s="37"/>
      <c r="BXX187" s="38"/>
      <c r="BXY187" s="37"/>
      <c r="BXZ187" s="37"/>
      <c r="BYA187" s="38"/>
      <c r="BYB187" s="38"/>
      <c r="BYC187" s="38"/>
      <c r="BYD187" s="38"/>
      <c r="BYE187" s="38"/>
      <c r="BYF187" s="38"/>
      <c r="BYG187" s="38"/>
      <c r="BYH187" s="38"/>
      <c r="BYI187" s="38"/>
      <c r="BYJ187" s="38"/>
      <c r="BYK187" s="38"/>
      <c r="BYL187" s="38"/>
      <c r="BYM187" s="37"/>
      <c r="BYN187" s="25"/>
      <c r="BYO187" s="35"/>
      <c r="BYP187" s="35"/>
      <c r="BYQ187" s="35"/>
      <c r="BYR187" s="36"/>
      <c r="BYS187" s="36"/>
      <c r="BYT187" s="36"/>
      <c r="BYU187" s="36"/>
      <c r="BYV187" s="36"/>
      <c r="BYW187" s="36"/>
      <c r="BYX187" s="37"/>
      <c r="BYY187" s="38"/>
      <c r="BYZ187" s="38"/>
      <c r="BZA187" s="204"/>
      <c r="BZB187" s="37"/>
      <c r="BZC187" s="38"/>
      <c r="BZD187" s="37"/>
      <c r="BZE187" s="37"/>
      <c r="BZF187" s="38"/>
      <c r="BZG187" s="38"/>
      <c r="BZH187" s="38"/>
      <c r="BZI187" s="38"/>
      <c r="BZJ187" s="38"/>
      <c r="BZK187" s="38"/>
      <c r="BZL187" s="38"/>
      <c r="BZM187" s="38"/>
      <c r="BZN187" s="38"/>
      <c r="BZO187" s="38"/>
      <c r="BZP187" s="38"/>
      <c r="BZQ187" s="38"/>
      <c r="BZR187" s="37"/>
      <c r="BZS187" s="25"/>
      <c r="BZT187" s="35"/>
      <c r="BZU187" s="35"/>
      <c r="BZV187" s="35"/>
      <c r="BZW187" s="36"/>
      <c r="BZX187" s="36"/>
      <c r="BZY187" s="36"/>
      <c r="BZZ187" s="36"/>
      <c r="CAA187" s="36"/>
      <c r="CAB187" s="36"/>
      <c r="CAC187" s="37"/>
      <c r="CAD187" s="38"/>
      <c r="CAE187" s="38"/>
      <c r="CAF187" s="204"/>
      <c r="CAG187" s="37"/>
      <c r="CAH187" s="38"/>
      <c r="CAI187" s="37"/>
      <c r="CAJ187" s="37"/>
      <c r="CAK187" s="38"/>
      <c r="CAL187" s="38"/>
      <c r="CAM187" s="38"/>
      <c r="CAN187" s="38"/>
      <c r="CAO187" s="38"/>
      <c r="CAP187" s="38"/>
      <c r="CAQ187" s="38"/>
      <c r="CAR187" s="38"/>
      <c r="CAS187" s="38"/>
      <c r="CAT187" s="38"/>
      <c r="CAU187" s="38"/>
      <c r="CAV187" s="38"/>
      <c r="CAW187" s="37"/>
      <c r="CAX187" s="25"/>
      <c r="CAY187" s="35"/>
      <c r="CAZ187" s="35"/>
      <c r="CBA187" s="35"/>
      <c r="CBB187" s="36"/>
      <c r="CBC187" s="36"/>
      <c r="CBD187" s="36"/>
      <c r="CBE187" s="36"/>
      <c r="CBF187" s="36"/>
      <c r="CBG187" s="36"/>
      <c r="CBH187" s="37"/>
      <c r="CBI187" s="38"/>
      <c r="CBJ187" s="38"/>
      <c r="CBK187" s="204"/>
      <c r="CBL187" s="37"/>
      <c r="CBM187" s="38"/>
      <c r="CBN187" s="37"/>
      <c r="CBO187" s="37"/>
      <c r="CBP187" s="38"/>
      <c r="CBQ187" s="38"/>
      <c r="CBR187" s="38"/>
      <c r="CBS187" s="38"/>
      <c r="CBT187" s="38"/>
      <c r="CBU187" s="38"/>
      <c r="CBV187" s="38"/>
      <c r="CBW187" s="38"/>
      <c r="CBX187" s="38"/>
      <c r="CBY187" s="38"/>
      <c r="CBZ187" s="38"/>
      <c r="CCA187" s="38"/>
      <c r="CCB187" s="37"/>
      <c r="CCC187" s="25"/>
      <c r="CCD187" s="35"/>
      <c r="CCE187" s="35"/>
      <c r="CCF187" s="35"/>
      <c r="CCG187" s="36"/>
      <c r="CCH187" s="36"/>
      <c r="CCI187" s="36"/>
      <c r="CCJ187" s="36"/>
      <c r="CCK187" s="36"/>
      <c r="CCL187" s="36"/>
      <c r="CCM187" s="37"/>
      <c r="CCN187" s="38"/>
      <c r="CCO187" s="38"/>
      <c r="CCP187" s="204"/>
      <c r="CCQ187" s="37"/>
      <c r="CCR187" s="38"/>
      <c r="CCS187" s="37"/>
      <c r="CCT187" s="37"/>
      <c r="CCU187" s="38"/>
      <c r="CCV187" s="38"/>
      <c r="CCW187" s="38"/>
      <c r="CCX187" s="38"/>
      <c r="CCY187" s="38"/>
      <c r="CCZ187" s="38"/>
      <c r="CDA187" s="38"/>
      <c r="CDB187" s="38"/>
      <c r="CDC187" s="38"/>
      <c r="CDD187" s="38"/>
      <c r="CDE187" s="38"/>
      <c r="CDF187" s="38"/>
      <c r="CDG187" s="37"/>
      <c r="CDH187" s="25"/>
      <c r="CDI187" s="35"/>
      <c r="CDJ187" s="35"/>
      <c r="CDK187" s="35"/>
      <c r="CDL187" s="36"/>
      <c r="CDM187" s="36"/>
      <c r="CDN187" s="36"/>
      <c r="CDO187" s="36"/>
      <c r="CDP187" s="36"/>
      <c r="CDQ187" s="36"/>
      <c r="CDR187" s="37"/>
      <c r="CDS187" s="38"/>
      <c r="CDT187" s="38"/>
      <c r="CDU187" s="204"/>
      <c r="CDV187" s="37"/>
      <c r="CDW187" s="38"/>
      <c r="CDX187" s="37"/>
      <c r="CDY187" s="37"/>
      <c r="CDZ187" s="38"/>
      <c r="CEA187" s="38"/>
      <c r="CEB187" s="38"/>
      <c r="CEC187" s="38"/>
      <c r="CED187" s="38"/>
      <c r="CEE187" s="38"/>
      <c r="CEF187" s="38"/>
      <c r="CEG187" s="38"/>
      <c r="CEH187" s="38"/>
      <c r="CEI187" s="38"/>
      <c r="CEJ187" s="38"/>
      <c r="CEK187" s="38"/>
      <c r="CEL187" s="37"/>
      <c r="CEM187" s="25"/>
      <c r="CEN187" s="35"/>
      <c r="CEO187" s="35"/>
      <c r="CEP187" s="35"/>
      <c r="CEQ187" s="36"/>
      <c r="CER187" s="36"/>
      <c r="CES187" s="36"/>
      <c r="CET187" s="36"/>
      <c r="CEU187" s="36"/>
      <c r="CEV187" s="36"/>
      <c r="CEW187" s="37"/>
      <c r="CEX187" s="38"/>
      <c r="CEY187" s="38"/>
      <c r="CEZ187" s="204"/>
      <c r="CFA187" s="37"/>
      <c r="CFB187" s="38"/>
      <c r="CFC187" s="37"/>
      <c r="CFD187" s="37"/>
      <c r="CFE187" s="38"/>
      <c r="CFF187" s="38"/>
      <c r="CFG187" s="38"/>
      <c r="CFH187" s="38"/>
      <c r="CFI187" s="38"/>
      <c r="CFJ187" s="38"/>
      <c r="CFK187" s="38"/>
      <c r="CFL187" s="38"/>
      <c r="CFM187" s="38"/>
      <c r="CFN187" s="38"/>
      <c r="CFO187" s="38"/>
      <c r="CFP187" s="38"/>
      <c r="CFQ187" s="37"/>
      <c r="CFR187" s="25"/>
      <c r="CFS187" s="35"/>
      <c r="CFT187" s="35"/>
      <c r="CFU187" s="35"/>
      <c r="CFV187" s="36"/>
      <c r="CFW187" s="36"/>
      <c r="CFX187" s="36"/>
      <c r="CFY187" s="36"/>
      <c r="CFZ187" s="36"/>
      <c r="CGA187" s="36"/>
      <c r="CGB187" s="37"/>
      <c r="CGC187" s="38"/>
      <c r="CGD187" s="38"/>
      <c r="CGE187" s="204"/>
      <c r="CGF187" s="37"/>
      <c r="CGG187" s="38"/>
      <c r="CGH187" s="37"/>
      <c r="CGI187" s="37"/>
      <c r="CGJ187" s="38"/>
      <c r="CGK187" s="38"/>
      <c r="CGL187" s="38"/>
      <c r="CGM187" s="38"/>
      <c r="CGN187" s="38"/>
      <c r="CGO187" s="38"/>
      <c r="CGP187" s="38"/>
      <c r="CGQ187" s="38"/>
      <c r="CGR187" s="38"/>
      <c r="CGS187" s="38"/>
      <c r="CGT187" s="38"/>
      <c r="CGU187" s="38"/>
      <c r="CGV187" s="37"/>
      <c r="CGW187" s="25"/>
      <c r="CGX187" s="35"/>
      <c r="CGY187" s="35"/>
      <c r="CGZ187" s="35"/>
      <c r="CHA187" s="36"/>
      <c r="CHB187" s="36"/>
      <c r="CHC187" s="36"/>
      <c r="CHD187" s="36"/>
      <c r="CHE187" s="36"/>
      <c r="CHF187" s="36"/>
      <c r="CHG187" s="37"/>
      <c r="CHH187" s="38"/>
      <c r="CHI187" s="38"/>
      <c r="CHJ187" s="204"/>
      <c r="CHK187" s="37"/>
      <c r="CHL187" s="38"/>
      <c r="CHM187" s="37"/>
      <c r="CHN187" s="37"/>
      <c r="CHO187" s="38"/>
      <c r="CHP187" s="38"/>
      <c r="CHQ187" s="38"/>
      <c r="CHR187" s="38"/>
      <c r="CHS187" s="38"/>
      <c r="CHT187" s="38"/>
      <c r="CHU187" s="38"/>
      <c r="CHV187" s="38"/>
      <c r="CHW187" s="38"/>
      <c r="CHX187" s="38"/>
      <c r="CHY187" s="38"/>
      <c r="CHZ187" s="38"/>
      <c r="CIA187" s="37"/>
      <c r="CIB187" s="25"/>
      <c r="CIC187" s="35"/>
      <c r="CID187" s="35"/>
      <c r="CIE187" s="35"/>
      <c r="CIF187" s="36"/>
      <c r="CIG187" s="36"/>
      <c r="CIH187" s="36"/>
      <c r="CII187" s="36"/>
      <c r="CIJ187" s="36"/>
      <c r="CIK187" s="36"/>
      <c r="CIL187" s="37"/>
      <c r="CIM187" s="38"/>
      <c r="CIN187" s="38"/>
      <c r="CIO187" s="204"/>
      <c r="CIP187" s="37"/>
      <c r="CIQ187" s="38"/>
      <c r="CIR187" s="37"/>
      <c r="CIS187" s="37"/>
      <c r="CIT187" s="38"/>
      <c r="CIU187" s="38"/>
      <c r="CIV187" s="38"/>
      <c r="CIW187" s="38"/>
      <c r="CIX187" s="38"/>
      <c r="CIY187" s="38"/>
      <c r="CIZ187" s="38"/>
      <c r="CJA187" s="38"/>
      <c r="CJB187" s="38"/>
      <c r="CJC187" s="38"/>
      <c r="CJD187" s="38"/>
      <c r="CJE187" s="38"/>
      <c r="CJF187" s="37"/>
      <c r="CJG187" s="25"/>
      <c r="CJH187" s="35"/>
      <c r="CJI187" s="35"/>
      <c r="CJJ187" s="35"/>
      <c r="CJK187" s="36"/>
      <c r="CJL187" s="36"/>
      <c r="CJM187" s="36"/>
      <c r="CJN187" s="36"/>
      <c r="CJO187" s="36"/>
      <c r="CJP187" s="36"/>
      <c r="CJQ187" s="37"/>
      <c r="CJR187" s="38"/>
      <c r="CJS187" s="38"/>
      <c r="CJT187" s="204"/>
      <c r="CJU187" s="37"/>
      <c r="CJV187" s="38"/>
      <c r="CJW187" s="37"/>
      <c r="CJX187" s="37"/>
      <c r="CJY187" s="38"/>
      <c r="CJZ187" s="38"/>
      <c r="CKA187" s="38"/>
      <c r="CKB187" s="38"/>
      <c r="CKC187" s="38"/>
      <c r="CKD187" s="38"/>
      <c r="CKE187" s="38"/>
      <c r="CKF187" s="38"/>
      <c r="CKG187" s="38"/>
      <c r="CKH187" s="38"/>
      <c r="CKI187" s="38"/>
      <c r="CKJ187" s="38"/>
      <c r="CKK187" s="37"/>
      <c r="CKL187" s="25"/>
      <c r="CKM187" s="35"/>
      <c r="CKN187" s="35"/>
      <c r="CKO187" s="35"/>
      <c r="CKP187" s="36"/>
      <c r="CKQ187" s="36"/>
      <c r="CKR187" s="36"/>
      <c r="CKS187" s="36"/>
      <c r="CKT187" s="36"/>
      <c r="CKU187" s="36"/>
      <c r="CKV187" s="37"/>
      <c r="CKW187" s="38"/>
      <c r="CKX187" s="38"/>
      <c r="CKY187" s="204"/>
      <c r="CKZ187" s="37"/>
      <c r="CLA187" s="38"/>
      <c r="CLB187" s="37"/>
      <c r="CLC187" s="37"/>
      <c r="CLD187" s="38"/>
      <c r="CLE187" s="38"/>
      <c r="CLF187" s="38"/>
      <c r="CLG187" s="38"/>
      <c r="CLH187" s="38"/>
      <c r="CLI187" s="38"/>
      <c r="CLJ187" s="38"/>
      <c r="CLK187" s="38"/>
      <c r="CLL187" s="38"/>
      <c r="CLM187" s="38"/>
      <c r="CLN187" s="38"/>
      <c r="CLO187" s="38"/>
      <c r="CLP187" s="37"/>
      <c r="CLQ187" s="25"/>
      <c r="CLR187" s="35"/>
      <c r="CLS187" s="35"/>
      <c r="CLT187" s="35"/>
      <c r="CLU187" s="36"/>
      <c r="CLV187" s="36"/>
      <c r="CLW187" s="36"/>
      <c r="CLX187" s="36"/>
      <c r="CLY187" s="36"/>
      <c r="CLZ187" s="36"/>
      <c r="CMA187" s="37"/>
      <c r="CMB187" s="38"/>
      <c r="CMC187" s="38"/>
      <c r="CMD187" s="204"/>
      <c r="CME187" s="37"/>
      <c r="CMF187" s="38"/>
      <c r="CMG187" s="37"/>
      <c r="CMH187" s="37"/>
      <c r="CMI187" s="38"/>
      <c r="CMJ187" s="38"/>
      <c r="CMK187" s="38"/>
      <c r="CML187" s="38"/>
      <c r="CMM187" s="38"/>
      <c r="CMN187" s="38"/>
      <c r="CMO187" s="38"/>
      <c r="CMP187" s="38"/>
      <c r="CMQ187" s="38"/>
      <c r="CMR187" s="38"/>
      <c r="CMS187" s="38"/>
      <c r="CMT187" s="38"/>
      <c r="CMU187" s="37"/>
      <c r="CMV187" s="25"/>
      <c r="CMW187" s="35"/>
      <c r="CMX187" s="35"/>
      <c r="CMY187" s="35"/>
      <c r="CMZ187" s="36"/>
      <c r="CNA187" s="36"/>
      <c r="CNB187" s="36"/>
      <c r="CNC187" s="36"/>
      <c r="CND187" s="36"/>
      <c r="CNE187" s="36"/>
      <c r="CNF187" s="37"/>
      <c r="CNG187" s="38"/>
      <c r="CNH187" s="38"/>
      <c r="CNI187" s="204"/>
      <c r="CNJ187" s="37"/>
      <c r="CNK187" s="38"/>
      <c r="CNL187" s="37"/>
      <c r="CNM187" s="37"/>
      <c r="CNN187" s="38"/>
      <c r="CNO187" s="38"/>
      <c r="CNP187" s="38"/>
      <c r="CNQ187" s="38"/>
      <c r="CNR187" s="38"/>
      <c r="CNS187" s="38"/>
      <c r="CNT187" s="38"/>
      <c r="CNU187" s="38"/>
      <c r="CNV187" s="38"/>
      <c r="CNW187" s="38"/>
      <c r="CNX187" s="38"/>
      <c r="CNY187" s="38"/>
      <c r="CNZ187" s="37"/>
      <c r="COA187" s="25"/>
      <c r="COB187" s="35"/>
      <c r="COC187" s="35"/>
      <c r="COD187" s="35"/>
      <c r="COE187" s="36"/>
      <c r="COF187" s="36"/>
      <c r="COG187" s="36"/>
      <c r="COH187" s="36"/>
      <c r="COI187" s="36"/>
      <c r="COJ187" s="36"/>
      <c r="COK187" s="37"/>
      <c r="COL187" s="38"/>
      <c r="COM187" s="38"/>
      <c r="CON187" s="204"/>
      <c r="COO187" s="37"/>
      <c r="COP187" s="38"/>
      <c r="COQ187" s="37"/>
      <c r="COR187" s="37"/>
      <c r="COS187" s="38"/>
      <c r="COT187" s="38"/>
      <c r="COU187" s="38"/>
      <c r="COV187" s="38"/>
      <c r="COW187" s="38"/>
      <c r="COX187" s="38"/>
      <c r="COY187" s="38"/>
      <c r="COZ187" s="38"/>
      <c r="CPA187" s="38"/>
      <c r="CPB187" s="38"/>
      <c r="CPC187" s="38"/>
      <c r="CPD187" s="38"/>
      <c r="CPE187" s="37"/>
      <c r="CPF187" s="25"/>
      <c r="CPG187" s="35"/>
      <c r="CPH187" s="35"/>
      <c r="CPI187" s="35"/>
      <c r="CPJ187" s="36"/>
      <c r="CPK187" s="36"/>
      <c r="CPL187" s="36"/>
      <c r="CPM187" s="36"/>
      <c r="CPN187" s="36"/>
      <c r="CPO187" s="36"/>
      <c r="CPP187" s="37"/>
      <c r="CPQ187" s="38"/>
      <c r="CPR187" s="38"/>
      <c r="CPS187" s="204"/>
      <c r="CPT187" s="37"/>
      <c r="CPU187" s="38"/>
      <c r="CPV187" s="37"/>
      <c r="CPW187" s="37"/>
      <c r="CPX187" s="38"/>
      <c r="CPY187" s="38"/>
      <c r="CPZ187" s="38"/>
      <c r="CQA187" s="38"/>
      <c r="CQB187" s="38"/>
      <c r="CQC187" s="38"/>
      <c r="CQD187" s="38"/>
      <c r="CQE187" s="38"/>
      <c r="CQF187" s="38"/>
      <c r="CQG187" s="38"/>
      <c r="CQH187" s="38"/>
      <c r="CQI187" s="38"/>
      <c r="CQJ187" s="37"/>
      <c r="CQK187" s="25"/>
      <c r="CQL187" s="35"/>
      <c r="CQM187" s="35"/>
      <c r="CQN187" s="35"/>
      <c r="CQO187" s="36"/>
      <c r="CQP187" s="36"/>
      <c r="CQQ187" s="36"/>
      <c r="CQR187" s="36"/>
      <c r="CQS187" s="36"/>
      <c r="CQT187" s="36"/>
      <c r="CQU187" s="37"/>
      <c r="CQV187" s="38"/>
      <c r="CQW187" s="38"/>
      <c r="CQX187" s="204"/>
      <c r="CQY187" s="37"/>
      <c r="CQZ187" s="38"/>
      <c r="CRA187" s="37"/>
      <c r="CRB187" s="37"/>
      <c r="CRC187" s="38"/>
      <c r="CRD187" s="38"/>
      <c r="CRE187" s="38"/>
      <c r="CRF187" s="38"/>
      <c r="CRG187" s="38"/>
      <c r="CRH187" s="38"/>
      <c r="CRI187" s="38"/>
      <c r="CRJ187" s="38"/>
      <c r="CRK187" s="38"/>
      <c r="CRL187" s="38"/>
      <c r="CRM187" s="38"/>
      <c r="CRN187" s="38"/>
      <c r="CRO187" s="37"/>
      <c r="CRP187" s="25"/>
      <c r="CRQ187" s="35"/>
      <c r="CRR187" s="35"/>
      <c r="CRS187" s="35"/>
      <c r="CRT187" s="36"/>
      <c r="CRU187" s="36"/>
      <c r="CRV187" s="36"/>
      <c r="CRW187" s="36"/>
      <c r="CRX187" s="36"/>
      <c r="CRY187" s="36"/>
      <c r="CRZ187" s="37"/>
      <c r="CSA187" s="38"/>
      <c r="CSB187" s="38"/>
      <c r="CSC187" s="204"/>
      <c r="CSD187" s="37"/>
      <c r="CSE187" s="38"/>
      <c r="CSF187" s="37"/>
      <c r="CSG187" s="37"/>
      <c r="CSH187" s="38"/>
      <c r="CSI187" s="38"/>
      <c r="CSJ187" s="38"/>
      <c r="CSK187" s="38"/>
      <c r="CSL187" s="38"/>
      <c r="CSM187" s="38"/>
      <c r="CSN187" s="38"/>
      <c r="CSO187" s="38"/>
      <c r="CSP187" s="38"/>
      <c r="CSQ187" s="38"/>
      <c r="CSR187" s="38"/>
      <c r="CSS187" s="38"/>
      <c r="CST187" s="37"/>
      <c r="CSU187" s="25"/>
      <c r="CSV187" s="35"/>
      <c r="CSW187" s="35"/>
      <c r="CSX187" s="35"/>
      <c r="CSY187" s="36"/>
      <c r="CSZ187" s="36"/>
      <c r="CTA187" s="36"/>
      <c r="CTB187" s="36"/>
      <c r="CTC187" s="36"/>
      <c r="CTD187" s="36"/>
      <c r="CTE187" s="37"/>
      <c r="CTF187" s="38"/>
      <c r="CTG187" s="38"/>
      <c r="CTH187" s="204"/>
      <c r="CTI187" s="37"/>
      <c r="CTJ187" s="38"/>
      <c r="CTK187" s="37"/>
      <c r="CTL187" s="37"/>
      <c r="CTM187" s="38"/>
      <c r="CTN187" s="38"/>
      <c r="CTO187" s="38"/>
      <c r="CTP187" s="38"/>
      <c r="CTQ187" s="38"/>
      <c r="CTR187" s="38"/>
      <c r="CTS187" s="38"/>
      <c r="CTT187" s="38"/>
      <c r="CTU187" s="38"/>
      <c r="CTV187" s="38"/>
      <c r="CTW187" s="38"/>
      <c r="CTX187" s="38"/>
      <c r="CTY187" s="37"/>
      <c r="CTZ187" s="25"/>
      <c r="CUA187" s="35"/>
      <c r="CUB187" s="35"/>
      <c r="CUC187" s="35"/>
      <c r="CUD187" s="36"/>
      <c r="CUE187" s="36"/>
      <c r="CUF187" s="36"/>
      <c r="CUG187" s="36"/>
      <c r="CUH187" s="36"/>
      <c r="CUI187" s="36"/>
      <c r="CUJ187" s="37"/>
      <c r="CUK187" s="38"/>
      <c r="CUL187" s="38"/>
      <c r="CUM187" s="204"/>
      <c r="CUN187" s="37"/>
      <c r="CUO187" s="38"/>
      <c r="CUP187" s="37"/>
      <c r="CUQ187" s="37"/>
      <c r="CUR187" s="38"/>
      <c r="CUS187" s="38"/>
      <c r="CUT187" s="38"/>
      <c r="CUU187" s="38"/>
      <c r="CUV187" s="38"/>
      <c r="CUW187" s="38"/>
      <c r="CUX187" s="38"/>
      <c r="CUY187" s="38"/>
      <c r="CUZ187" s="38"/>
      <c r="CVA187" s="38"/>
      <c r="CVB187" s="38"/>
      <c r="CVC187" s="38"/>
      <c r="CVD187" s="37"/>
      <c r="CVE187" s="25"/>
      <c r="CVF187" s="35"/>
      <c r="CVG187" s="35"/>
      <c r="CVH187" s="35"/>
      <c r="CVI187" s="36"/>
      <c r="CVJ187" s="36"/>
      <c r="CVK187" s="36"/>
      <c r="CVL187" s="36"/>
      <c r="CVM187" s="36"/>
      <c r="CVN187" s="36"/>
      <c r="CVO187" s="37"/>
      <c r="CVP187" s="38"/>
      <c r="CVQ187" s="38"/>
      <c r="CVR187" s="204"/>
      <c r="CVS187" s="37"/>
      <c r="CVT187" s="38"/>
      <c r="CVU187" s="37"/>
      <c r="CVV187" s="37"/>
      <c r="CVW187" s="38"/>
      <c r="CVX187" s="38"/>
      <c r="CVY187" s="38"/>
      <c r="CVZ187" s="38"/>
      <c r="CWA187" s="38"/>
      <c r="CWB187" s="38"/>
      <c r="CWC187" s="38"/>
      <c r="CWD187" s="38"/>
      <c r="CWE187" s="38"/>
      <c r="CWF187" s="38"/>
      <c r="CWG187" s="38"/>
      <c r="CWH187" s="38"/>
      <c r="CWI187" s="37"/>
      <c r="CWJ187" s="25"/>
      <c r="CWK187" s="35"/>
      <c r="CWL187" s="35"/>
      <c r="CWM187" s="35"/>
      <c r="CWN187" s="36"/>
      <c r="CWO187" s="36"/>
      <c r="CWP187" s="36"/>
      <c r="CWQ187" s="36"/>
      <c r="CWR187" s="36"/>
      <c r="CWS187" s="36"/>
      <c r="CWT187" s="37"/>
      <c r="CWU187" s="38"/>
      <c r="CWV187" s="38"/>
      <c r="CWW187" s="204"/>
      <c r="CWX187" s="37"/>
      <c r="CWY187" s="38"/>
      <c r="CWZ187" s="37"/>
      <c r="CXA187" s="37"/>
      <c r="CXB187" s="38"/>
      <c r="CXC187" s="38"/>
      <c r="CXD187" s="38"/>
      <c r="CXE187" s="38"/>
      <c r="CXF187" s="38"/>
      <c r="CXG187" s="38"/>
      <c r="CXH187" s="38"/>
      <c r="CXI187" s="38"/>
      <c r="CXJ187" s="38"/>
      <c r="CXK187" s="38"/>
      <c r="CXL187" s="38"/>
      <c r="CXM187" s="38"/>
      <c r="CXN187" s="37"/>
      <c r="CXO187" s="25"/>
      <c r="CXP187" s="35"/>
      <c r="CXQ187" s="35"/>
      <c r="CXR187" s="35"/>
      <c r="CXS187" s="36"/>
      <c r="CXT187" s="36"/>
      <c r="CXU187" s="36"/>
      <c r="CXV187" s="36"/>
      <c r="CXW187" s="36"/>
      <c r="CXX187" s="36"/>
      <c r="CXY187" s="37"/>
      <c r="CXZ187" s="38"/>
      <c r="CYA187" s="38"/>
      <c r="CYB187" s="204"/>
      <c r="CYC187" s="37"/>
      <c r="CYD187" s="38"/>
      <c r="CYE187" s="37"/>
      <c r="CYF187" s="37"/>
      <c r="CYG187" s="38"/>
      <c r="CYH187" s="38"/>
      <c r="CYI187" s="38"/>
      <c r="CYJ187" s="38"/>
      <c r="CYK187" s="38"/>
      <c r="CYL187" s="38"/>
      <c r="CYM187" s="38"/>
      <c r="CYN187" s="38"/>
      <c r="CYO187" s="38"/>
      <c r="CYP187" s="38"/>
      <c r="CYQ187" s="38"/>
      <c r="CYR187" s="38"/>
      <c r="CYS187" s="37"/>
      <c r="CYT187" s="25"/>
      <c r="CYU187" s="35"/>
      <c r="CYV187" s="35"/>
      <c r="CYW187" s="35"/>
      <c r="CYX187" s="36"/>
      <c r="CYY187" s="36"/>
      <c r="CYZ187" s="36"/>
      <c r="CZA187" s="36"/>
      <c r="CZB187" s="36"/>
      <c r="CZC187" s="36"/>
      <c r="CZD187" s="37"/>
      <c r="CZE187" s="38"/>
      <c r="CZF187" s="38"/>
      <c r="CZG187" s="204"/>
      <c r="CZH187" s="37"/>
      <c r="CZI187" s="38"/>
      <c r="CZJ187" s="37"/>
      <c r="CZK187" s="37"/>
      <c r="CZL187" s="38"/>
      <c r="CZM187" s="38"/>
      <c r="CZN187" s="38"/>
      <c r="CZO187" s="38"/>
      <c r="CZP187" s="38"/>
      <c r="CZQ187" s="38"/>
      <c r="CZR187" s="38"/>
      <c r="CZS187" s="38"/>
      <c r="CZT187" s="38"/>
      <c r="CZU187" s="38"/>
      <c r="CZV187" s="38"/>
      <c r="CZW187" s="38"/>
      <c r="CZX187" s="37"/>
      <c r="CZY187" s="25"/>
      <c r="CZZ187" s="35"/>
      <c r="DAA187" s="35"/>
      <c r="DAB187" s="35"/>
      <c r="DAC187" s="36"/>
      <c r="DAD187" s="36"/>
      <c r="DAE187" s="36"/>
      <c r="DAF187" s="36"/>
      <c r="DAG187" s="36"/>
      <c r="DAH187" s="36"/>
      <c r="DAI187" s="37"/>
      <c r="DAJ187" s="38"/>
      <c r="DAK187" s="38"/>
      <c r="DAL187" s="204"/>
      <c r="DAM187" s="37"/>
      <c r="DAN187" s="38"/>
      <c r="DAO187" s="37"/>
      <c r="DAP187" s="37"/>
      <c r="DAQ187" s="38"/>
      <c r="DAR187" s="38"/>
      <c r="DAS187" s="38"/>
      <c r="DAT187" s="38"/>
      <c r="DAU187" s="38"/>
      <c r="DAV187" s="38"/>
      <c r="DAW187" s="38"/>
      <c r="DAX187" s="38"/>
      <c r="DAY187" s="38"/>
      <c r="DAZ187" s="38"/>
      <c r="DBA187" s="38"/>
      <c r="DBB187" s="38"/>
      <c r="DBC187" s="37"/>
      <c r="DBD187" s="25"/>
      <c r="DBE187" s="35"/>
      <c r="DBF187" s="35"/>
      <c r="DBG187" s="35"/>
      <c r="DBH187" s="36"/>
      <c r="DBI187" s="36"/>
      <c r="DBJ187" s="36"/>
      <c r="DBK187" s="36"/>
      <c r="DBL187" s="36"/>
      <c r="DBM187" s="36"/>
      <c r="DBN187" s="37"/>
      <c r="DBO187" s="38"/>
      <c r="DBP187" s="38"/>
      <c r="DBQ187" s="204"/>
      <c r="DBR187" s="37"/>
      <c r="DBS187" s="38"/>
      <c r="DBT187" s="37"/>
      <c r="DBU187" s="37"/>
      <c r="DBV187" s="38"/>
      <c r="DBW187" s="38"/>
      <c r="DBX187" s="38"/>
      <c r="DBY187" s="38"/>
      <c r="DBZ187" s="38"/>
      <c r="DCA187" s="38"/>
      <c r="DCB187" s="38"/>
      <c r="DCC187" s="38"/>
      <c r="DCD187" s="38"/>
      <c r="DCE187" s="38"/>
      <c r="DCF187" s="38"/>
      <c r="DCG187" s="38"/>
      <c r="DCH187" s="37"/>
      <c r="DCI187" s="25"/>
      <c r="DCJ187" s="35"/>
      <c r="DCK187" s="35"/>
      <c r="DCL187" s="35"/>
      <c r="DCM187" s="36"/>
      <c r="DCN187" s="36"/>
      <c r="DCO187" s="36"/>
      <c r="DCP187" s="36"/>
      <c r="DCQ187" s="36"/>
      <c r="DCR187" s="36"/>
      <c r="DCS187" s="37"/>
      <c r="DCT187" s="38"/>
      <c r="DCU187" s="38"/>
      <c r="DCV187" s="204"/>
      <c r="DCW187" s="37"/>
      <c r="DCX187" s="38"/>
      <c r="DCY187" s="37"/>
      <c r="DCZ187" s="37"/>
      <c r="DDA187" s="38"/>
      <c r="DDB187" s="38"/>
      <c r="DDC187" s="38"/>
      <c r="DDD187" s="38"/>
      <c r="DDE187" s="38"/>
      <c r="DDF187" s="38"/>
      <c r="DDG187" s="38"/>
      <c r="DDH187" s="38"/>
      <c r="DDI187" s="38"/>
      <c r="DDJ187" s="38"/>
      <c r="DDK187" s="38"/>
      <c r="DDL187" s="38"/>
      <c r="DDM187" s="37"/>
      <c r="DDN187" s="25"/>
      <c r="DDO187" s="35"/>
      <c r="DDP187" s="35"/>
      <c r="DDQ187" s="35"/>
      <c r="DDR187" s="36"/>
      <c r="DDS187" s="36"/>
      <c r="DDT187" s="36"/>
      <c r="DDU187" s="36"/>
      <c r="DDV187" s="36"/>
      <c r="DDW187" s="36"/>
      <c r="DDX187" s="37"/>
      <c r="DDY187" s="38"/>
      <c r="DDZ187" s="38"/>
      <c r="DEA187" s="204"/>
      <c r="DEB187" s="37"/>
      <c r="DEC187" s="38"/>
      <c r="DED187" s="37"/>
      <c r="DEE187" s="37"/>
      <c r="DEF187" s="38"/>
      <c r="DEG187" s="38"/>
      <c r="DEH187" s="38"/>
      <c r="DEI187" s="38"/>
      <c r="DEJ187" s="38"/>
      <c r="DEK187" s="38"/>
      <c r="DEL187" s="38"/>
      <c r="DEM187" s="38"/>
      <c r="DEN187" s="38"/>
      <c r="DEO187" s="38"/>
      <c r="DEP187" s="38"/>
      <c r="DEQ187" s="38"/>
      <c r="DER187" s="37"/>
      <c r="DES187" s="25"/>
      <c r="DET187" s="35"/>
      <c r="DEU187" s="35"/>
      <c r="DEV187" s="35"/>
      <c r="DEW187" s="36"/>
      <c r="DEX187" s="36"/>
      <c r="DEY187" s="36"/>
      <c r="DEZ187" s="36"/>
      <c r="DFA187" s="36"/>
      <c r="DFB187" s="36"/>
      <c r="DFC187" s="37"/>
      <c r="DFD187" s="38"/>
      <c r="DFE187" s="38"/>
      <c r="DFF187" s="204"/>
      <c r="DFG187" s="37"/>
      <c r="DFH187" s="38"/>
      <c r="DFI187" s="37"/>
      <c r="DFJ187" s="37"/>
      <c r="DFK187" s="38"/>
      <c r="DFL187" s="38"/>
      <c r="DFM187" s="38"/>
      <c r="DFN187" s="38"/>
      <c r="DFO187" s="38"/>
      <c r="DFP187" s="38"/>
      <c r="DFQ187" s="38"/>
      <c r="DFR187" s="38"/>
      <c r="DFS187" s="38"/>
      <c r="DFT187" s="38"/>
      <c r="DFU187" s="38"/>
      <c r="DFV187" s="38"/>
      <c r="DFW187" s="37"/>
      <c r="DFX187" s="25"/>
      <c r="DFY187" s="35"/>
      <c r="DFZ187" s="35"/>
      <c r="DGA187" s="35"/>
      <c r="DGB187" s="36"/>
      <c r="DGC187" s="36"/>
      <c r="DGD187" s="36"/>
      <c r="DGE187" s="36"/>
      <c r="DGF187" s="36"/>
      <c r="DGG187" s="36"/>
      <c r="DGH187" s="37"/>
      <c r="DGI187" s="38"/>
      <c r="DGJ187" s="38"/>
      <c r="DGK187" s="204"/>
      <c r="DGL187" s="37"/>
      <c r="DGM187" s="38"/>
      <c r="DGN187" s="37"/>
      <c r="DGO187" s="37"/>
      <c r="DGP187" s="38"/>
      <c r="DGQ187" s="38"/>
      <c r="DGR187" s="38"/>
      <c r="DGS187" s="38"/>
      <c r="DGT187" s="38"/>
      <c r="DGU187" s="38"/>
      <c r="DGV187" s="38"/>
      <c r="DGW187" s="38"/>
      <c r="DGX187" s="38"/>
      <c r="DGY187" s="38"/>
      <c r="DGZ187" s="38"/>
      <c r="DHA187" s="38"/>
      <c r="DHB187" s="37"/>
      <c r="DHC187" s="25"/>
      <c r="DHD187" s="35"/>
      <c r="DHE187" s="35"/>
      <c r="DHF187" s="35"/>
      <c r="DHG187" s="36"/>
      <c r="DHH187" s="36"/>
      <c r="DHI187" s="36"/>
      <c r="DHJ187" s="36"/>
      <c r="DHK187" s="36"/>
      <c r="DHL187" s="36"/>
      <c r="DHM187" s="37"/>
      <c r="DHN187" s="38"/>
      <c r="DHO187" s="38"/>
      <c r="DHP187" s="204"/>
      <c r="DHQ187" s="37"/>
      <c r="DHR187" s="38"/>
      <c r="DHS187" s="37"/>
      <c r="DHT187" s="37"/>
      <c r="DHU187" s="38"/>
      <c r="DHV187" s="38"/>
      <c r="DHW187" s="38"/>
      <c r="DHX187" s="38"/>
      <c r="DHY187" s="38"/>
      <c r="DHZ187" s="38"/>
      <c r="DIA187" s="38"/>
      <c r="DIB187" s="38"/>
      <c r="DIC187" s="38"/>
      <c r="DID187" s="38"/>
      <c r="DIE187" s="38"/>
      <c r="DIF187" s="38"/>
      <c r="DIG187" s="37"/>
      <c r="DIH187" s="25"/>
      <c r="DII187" s="35"/>
      <c r="DIJ187" s="35"/>
      <c r="DIK187" s="35"/>
      <c r="DIL187" s="36"/>
      <c r="DIM187" s="36"/>
      <c r="DIN187" s="36"/>
      <c r="DIO187" s="36"/>
      <c r="DIP187" s="36"/>
      <c r="DIQ187" s="36"/>
      <c r="DIR187" s="37"/>
      <c r="DIS187" s="38"/>
      <c r="DIT187" s="38"/>
      <c r="DIU187" s="204"/>
      <c r="DIV187" s="37"/>
      <c r="DIW187" s="38"/>
      <c r="DIX187" s="37"/>
      <c r="DIY187" s="37"/>
      <c r="DIZ187" s="38"/>
      <c r="DJA187" s="38"/>
      <c r="DJB187" s="38"/>
      <c r="DJC187" s="38"/>
      <c r="DJD187" s="38"/>
      <c r="DJE187" s="38"/>
      <c r="DJF187" s="38"/>
      <c r="DJG187" s="38"/>
      <c r="DJH187" s="38"/>
      <c r="DJI187" s="38"/>
      <c r="DJJ187" s="38"/>
      <c r="DJK187" s="38"/>
      <c r="DJL187" s="37"/>
      <c r="DJM187" s="25"/>
      <c r="DJN187" s="35"/>
      <c r="DJO187" s="35"/>
      <c r="DJP187" s="35"/>
      <c r="DJQ187" s="36"/>
      <c r="DJR187" s="36"/>
      <c r="DJS187" s="36"/>
      <c r="DJT187" s="36"/>
      <c r="DJU187" s="36"/>
      <c r="DJV187" s="36"/>
      <c r="DJW187" s="37"/>
      <c r="DJX187" s="38"/>
      <c r="DJY187" s="38"/>
      <c r="DJZ187" s="204"/>
      <c r="DKA187" s="37"/>
      <c r="DKB187" s="38"/>
      <c r="DKC187" s="37"/>
      <c r="DKD187" s="37"/>
      <c r="DKE187" s="38"/>
      <c r="DKF187" s="38"/>
      <c r="DKG187" s="38"/>
      <c r="DKH187" s="38"/>
      <c r="DKI187" s="38"/>
      <c r="DKJ187" s="38"/>
      <c r="DKK187" s="38"/>
      <c r="DKL187" s="38"/>
      <c r="DKM187" s="38"/>
      <c r="DKN187" s="38"/>
      <c r="DKO187" s="38"/>
      <c r="DKP187" s="38"/>
      <c r="DKQ187" s="37"/>
      <c r="DKR187" s="25"/>
      <c r="DKS187" s="35"/>
      <c r="DKT187" s="35"/>
      <c r="DKU187" s="35"/>
      <c r="DKV187" s="36"/>
      <c r="DKW187" s="36"/>
      <c r="DKX187" s="36"/>
      <c r="DKY187" s="36"/>
      <c r="DKZ187" s="36"/>
      <c r="DLA187" s="36"/>
      <c r="DLB187" s="37"/>
      <c r="DLC187" s="38"/>
      <c r="DLD187" s="38"/>
      <c r="DLE187" s="204"/>
      <c r="DLF187" s="37"/>
      <c r="DLG187" s="38"/>
      <c r="DLH187" s="37"/>
      <c r="DLI187" s="37"/>
      <c r="DLJ187" s="38"/>
      <c r="DLK187" s="38"/>
      <c r="DLL187" s="38"/>
      <c r="DLM187" s="38"/>
      <c r="DLN187" s="38"/>
      <c r="DLO187" s="38"/>
      <c r="DLP187" s="38"/>
      <c r="DLQ187" s="38"/>
      <c r="DLR187" s="38"/>
      <c r="DLS187" s="38"/>
      <c r="DLT187" s="38"/>
      <c r="DLU187" s="38"/>
      <c r="DLV187" s="37"/>
      <c r="DLW187" s="25"/>
      <c r="DLX187" s="35"/>
      <c r="DLY187" s="35"/>
      <c r="DLZ187" s="35"/>
      <c r="DMA187" s="36"/>
      <c r="DMB187" s="36"/>
      <c r="DMC187" s="36"/>
      <c r="DMD187" s="36"/>
      <c r="DME187" s="36"/>
      <c r="DMF187" s="36"/>
      <c r="DMG187" s="37"/>
      <c r="DMH187" s="38"/>
      <c r="DMI187" s="38"/>
      <c r="DMJ187" s="204"/>
      <c r="DMK187" s="37"/>
      <c r="DML187" s="38"/>
      <c r="DMM187" s="37"/>
      <c r="DMN187" s="37"/>
      <c r="DMO187" s="38"/>
      <c r="DMP187" s="38"/>
      <c r="DMQ187" s="38"/>
      <c r="DMR187" s="38"/>
      <c r="DMS187" s="38"/>
      <c r="DMT187" s="38"/>
      <c r="DMU187" s="38"/>
      <c r="DMV187" s="38"/>
      <c r="DMW187" s="38"/>
      <c r="DMX187" s="38"/>
      <c r="DMY187" s="38"/>
      <c r="DMZ187" s="38"/>
      <c r="DNA187" s="37"/>
      <c r="DNB187" s="25"/>
      <c r="DNC187" s="35"/>
      <c r="DND187" s="35"/>
      <c r="DNE187" s="35"/>
      <c r="DNF187" s="36"/>
      <c r="DNG187" s="36"/>
      <c r="DNH187" s="36"/>
      <c r="DNI187" s="36"/>
      <c r="DNJ187" s="36"/>
      <c r="DNK187" s="36"/>
      <c r="DNL187" s="37"/>
      <c r="DNM187" s="38"/>
      <c r="DNN187" s="38"/>
      <c r="DNO187" s="204"/>
      <c r="DNP187" s="37"/>
      <c r="DNQ187" s="38"/>
      <c r="DNR187" s="37"/>
      <c r="DNS187" s="37"/>
      <c r="DNT187" s="38"/>
      <c r="DNU187" s="38"/>
      <c r="DNV187" s="38"/>
      <c r="DNW187" s="38"/>
      <c r="DNX187" s="38"/>
      <c r="DNY187" s="38"/>
      <c r="DNZ187" s="38"/>
      <c r="DOA187" s="38"/>
      <c r="DOB187" s="38"/>
      <c r="DOC187" s="38"/>
      <c r="DOD187" s="38"/>
      <c r="DOE187" s="38"/>
      <c r="DOF187" s="37"/>
      <c r="DOG187" s="25"/>
      <c r="DOH187" s="35"/>
      <c r="DOI187" s="35"/>
      <c r="DOJ187" s="35"/>
      <c r="DOK187" s="36"/>
      <c r="DOL187" s="36"/>
      <c r="DOM187" s="36"/>
      <c r="DON187" s="36"/>
      <c r="DOO187" s="36"/>
      <c r="DOP187" s="36"/>
      <c r="DOQ187" s="37"/>
      <c r="DOR187" s="38"/>
      <c r="DOS187" s="38"/>
      <c r="DOT187" s="204"/>
      <c r="DOU187" s="37"/>
      <c r="DOV187" s="38"/>
      <c r="DOW187" s="37"/>
      <c r="DOX187" s="37"/>
      <c r="DOY187" s="38"/>
      <c r="DOZ187" s="38"/>
      <c r="DPA187" s="38"/>
      <c r="DPB187" s="38"/>
      <c r="DPC187" s="38"/>
      <c r="DPD187" s="38"/>
      <c r="DPE187" s="38"/>
      <c r="DPF187" s="38"/>
      <c r="DPG187" s="38"/>
      <c r="DPH187" s="38"/>
      <c r="DPI187" s="38"/>
      <c r="DPJ187" s="38"/>
      <c r="DPK187" s="37"/>
      <c r="DPL187" s="25"/>
      <c r="DPM187" s="35"/>
      <c r="DPN187" s="35"/>
      <c r="DPO187" s="35"/>
      <c r="DPP187" s="36"/>
      <c r="DPQ187" s="36"/>
      <c r="DPR187" s="36"/>
      <c r="DPS187" s="36"/>
      <c r="DPT187" s="36"/>
      <c r="DPU187" s="36"/>
      <c r="DPV187" s="37"/>
      <c r="DPW187" s="38"/>
      <c r="DPX187" s="38"/>
      <c r="DPY187" s="204"/>
      <c r="DPZ187" s="37"/>
      <c r="DQA187" s="38"/>
      <c r="DQB187" s="37"/>
      <c r="DQC187" s="37"/>
      <c r="DQD187" s="38"/>
      <c r="DQE187" s="38"/>
      <c r="DQF187" s="38"/>
      <c r="DQG187" s="38"/>
      <c r="DQH187" s="38"/>
      <c r="DQI187" s="38"/>
      <c r="DQJ187" s="38"/>
      <c r="DQK187" s="38"/>
      <c r="DQL187" s="38"/>
      <c r="DQM187" s="38"/>
      <c r="DQN187" s="38"/>
      <c r="DQO187" s="38"/>
      <c r="DQP187" s="37"/>
      <c r="DQQ187" s="25"/>
      <c r="DQR187" s="35"/>
      <c r="DQS187" s="35"/>
      <c r="DQT187" s="35"/>
      <c r="DQU187" s="36"/>
      <c r="DQV187" s="36"/>
      <c r="DQW187" s="36"/>
      <c r="DQX187" s="36"/>
      <c r="DQY187" s="36"/>
      <c r="DQZ187" s="36"/>
      <c r="DRA187" s="37"/>
      <c r="DRB187" s="38"/>
      <c r="DRC187" s="38"/>
      <c r="DRD187" s="204"/>
      <c r="DRE187" s="37"/>
      <c r="DRF187" s="38"/>
      <c r="DRG187" s="37"/>
      <c r="DRH187" s="37"/>
      <c r="DRI187" s="38"/>
      <c r="DRJ187" s="38"/>
      <c r="DRK187" s="38"/>
      <c r="DRL187" s="38"/>
      <c r="DRM187" s="38"/>
      <c r="DRN187" s="38"/>
      <c r="DRO187" s="38"/>
      <c r="DRP187" s="38"/>
      <c r="DRQ187" s="38"/>
      <c r="DRR187" s="38"/>
      <c r="DRS187" s="38"/>
      <c r="DRT187" s="38"/>
      <c r="DRU187" s="37"/>
      <c r="DRV187" s="25"/>
      <c r="DRW187" s="35"/>
      <c r="DRX187" s="35"/>
      <c r="DRY187" s="35"/>
      <c r="DRZ187" s="36"/>
      <c r="DSA187" s="36"/>
      <c r="DSB187" s="36"/>
      <c r="DSC187" s="36"/>
      <c r="DSD187" s="36"/>
      <c r="DSE187" s="36"/>
      <c r="DSF187" s="37"/>
      <c r="DSG187" s="38"/>
      <c r="DSH187" s="38"/>
      <c r="DSI187" s="204"/>
      <c r="DSJ187" s="37"/>
      <c r="DSK187" s="38"/>
      <c r="DSL187" s="37"/>
      <c r="DSM187" s="37"/>
      <c r="DSN187" s="38"/>
      <c r="DSO187" s="38"/>
      <c r="DSP187" s="38"/>
      <c r="DSQ187" s="38"/>
      <c r="DSR187" s="38"/>
      <c r="DSS187" s="38"/>
      <c r="DST187" s="38"/>
      <c r="DSU187" s="38"/>
      <c r="DSV187" s="38"/>
      <c r="DSW187" s="38"/>
      <c r="DSX187" s="38"/>
      <c r="DSY187" s="38"/>
      <c r="DSZ187" s="37"/>
      <c r="DTA187" s="25"/>
      <c r="DTB187" s="35"/>
      <c r="DTC187" s="35"/>
      <c r="DTD187" s="35"/>
      <c r="DTE187" s="36"/>
      <c r="DTF187" s="36"/>
      <c r="DTG187" s="36"/>
      <c r="DTH187" s="36"/>
      <c r="DTI187" s="36"/>
      <c r="DTJ187" s="36"/>
      <c r="DTK187" s="37"/>
      <c r="DTL187" s="38"/>
      <c r="DTM187" s="38"/>
      <c r="DTN187" s="204"/>
      <c r="DTO187" s="37"/>
      <c r="DTP187" s="38"/>
      <c r="DTQ187" s="37"/>
      <c r="DTR187" s="37"/>
      <c r="DTS187" s="38"/>
      <c r="DTT187" s="38"/>
      <c r="DTU187" s="38"/>
      <c r="DTV187" s="38"/>
      <c r="DTW187" s="38"/>
      <c r="DTX187" s="38"/>
      <c r="DTY187" s="38"/>
      <c r="DTZ187" s="38"/>
      <c r="DUA187" s="38"/>
      <c r="DUB187" s="38"/>
      <c r="DUC187" s="38"/>
      <c r="DUD187" s="38"/>
      <c r="DUE187" s="37"/>
      <c r="DUF187" s="25"/>
      <c r="DUG187" s="35"/>
      <c r="DUH187" s="35"/>
      <c r="DUI187" s="35"/>
      <c r="DUJ187" s="36"/>
      <c r="DUK187" s="36"/>
      <c r="DUL187" s="36"/>
      <c r="DUM187" s="36"/>
      <c r="DUN187" s="36"/>
      <c r="DUO187" s="36"/>
      <c r="DUP187" s="37"/>
      <c r="DUQ187" s="38"/>
      <c r="DUR187" s="38"/>
      <c r="DUS187" s="204"/>
      <c r="DUT187" s="37"/>
      <c r="DUU187" s="38"/>
      <c r="DUV187" s="37"/>
      <c r="DUW187" s="37"/>
      <c r="DUX187" s="38"/>
      <c r="DUY187" s="38"/>
      <c r="DUZ187" s="38"/>
      <c r="DVA187" s="38"/>
      <c r="DVB187" s="38"/>
      <c r="DVC187" s="38"/>
      <c r="DVD187" s="38"/>
      <c r="DVE187" s="38"/>
      <c r="DVF187" s="38"/>
      <c r="DVG187" s="38"/>
      <c r="DVH187" s="38"/>
      <c r="DVI187" s="38"/>
      <c r="DVJ187" s="37"/>
      <c r="DVK187" s="25"/>
      <c r="DVL187" s="35"/>
      <c r="DVM187" s="35"/>
      <c r="DVN187" s="35"/>
      <c r="DVO187" s="36"/>
      <c r="DVP187" s="36"/>
      <c r="DVQ187" s="36"/>
      <c r="DVR187" s="36"/>
      <c r="DVS187" s="36"/>
      <c r="DVT187" s="36"/>
      <c r="DVU187" s="37"/>
      <c r="DVV187" s="38"/>
      <c r="DVW187" s="38"/>
      <c r="DVX187" s="204"/>
      <c r="DVY187" s="37"/>
      <c r="DVZ187" s="38"/>
      <c r="DWA187" s="37"/>
      <c r="DWB187" s="37"/>
      <c r="DWC187" s="38"/>
      <c r="DWD187" s="38"/>
      <c r="DWE187" s="38"/>
      <c r="DWF187" s="38"/>
      <c r="DWG187" s="38"/>
      <c r="DWH187" s="38"/>
      <c r="DWI187" s="38"/>
      <c r="DWJ187" s="38"/>
      <c r="DWK187" s="38"/>
      <c r="DWL187" s="38"/>
      <c r="DWM187" s="38"/>
      <c r="DWN187" s="38"/>
      <c r="DWO187" s="37"/>
      <c r="DWP187" s="25"/>
      <c r="DWQ187" s="35"/>
      <c r="DWR187" s="35"/>
      <c r="DWS187" s="35"/>
      <c r="DWT187" s="36"/>
      <c r="DWU187" s="36"/>
      <c r="DWV187" s="36"/>
      <c r="DWW187" s="36"/>
      <c r="DWX187" s="36"/>
      <c r="DWY187" s="36"/>
      <c r="DWZ187" s="37"/>
      <c r="DXA187" s="38"/>
      <c r="DXB187" s="38"/>
      <c r="DXC187" s="204"/>
      <c r="DXD187" s="37"/>
      <c r="DXE187" s="38"/>
      <c r="DXF187" s="37"/>
      <c r="DXG187" s="37"/>
      <c r="DXH187" s="38"/>
      <c r="DXI187" s="38"/>
      <c r="DXJ187" s="38"/>
      <c r="DXK187" s="38"/>
      <c r="DXL187" s="38"/>
      <c r="DXM187" s="38"/>
      <c r="DXN187" s="38"/>
      <c r="DXO187" s="38"/>
      <c r="DXP187" s="38"/>
      <c r="DXQ187" s="38"/>
      <c r="DXR187" s="38"/>
      <c r="DXS187" s="38"/>
      <c r="DXT187" s="37"/>
      <c r="DXU187" s="25"/>
      <c r="DXV187" s="35"/>
      <c r="DXW187" s="35"/>
      <c r="DXX187" s="35"/>
      <c r="DXY187" s="36"/>
      <c r="DXZ187" s="36"/>
      <c r="DYA187" s="36"/>
      <c r="DYB187" s="36"/>
      <c r="DYC187" s="36"/>
      <c r="DYD187" s="36"/>
      <c r="DYE187" s="37"/>
      <c r="DYF187" s="38"/>
      <c r="DYG187" s="38"/>
      <c r="DYH187" s="204"/>
      <c r="DYI187" s="37"/>
      <c r="DYJ187" s="38"/>
      <c r="DYK187" s="37"/>
      <c r="DYL187" s="37"/>
      <c r="DYM187" s="38"/>
      <c r="DYN187" s="38"/>
      <c r="DYO187" s="38"/>
      <c r="DYP187" s="38"/>
      <c r="DYQ187" s="38"/>
      <c r="DYR187" s="38"/>
      <c r="DYS187" s="38"/>
      <c r="DYT187" s="38"/>
      <c r="DYU187" s="38"/>
      <c r="DYV187" s="38"/>
      <c r="DYW187" s="38"/>
      <c r="DYX187" s="38"/>
      <c r="DYY187" s="37"/>
      <c r="DYZ187" s="25"/>
      <c r="DZA187" s="35"/>
      <c r="DZB187" s="35"/>
      <c r="DZC187" s="35"/>
      <c r="DZD187" s="36"/>
      <c r="DZE187" s="36"/>
      <c r="DZF187" s="36"/>
      <c r="DZG187" s="36"/>
      <c r="DZH187" s="36"/>
      <c r="DZI187" s="36"/>
      <c r="DZJ187" s="37"/>
      <c r="DZK187" s="38"/>
      <c r="DZL187" s="38"/>
      <c r="DZM187" s="204"/>
      <c r="DZN187" s="37"/>
      <c r="DZO187" s="38"/>
      <c r="DZP187" s="37"/>
      <c r="DZQ187" s="37"/>
      <c r="DZR187" s="38"/>
      <c r="DZS187" s="38"/>
      <c r="DZT187" s="38"/>
      <c r="DZU187" s="38"/>
      <c r="DZV187" s="38"/>
      <c r="DZW187" s="38"/>
      <c r="DZX187" s="38"/>
      <c r="DZY187" s="38"/>
      <c r="DZZ187" s="38"/>
      <c r="EAA187" s="38"/>
      <c r="EAB187" s="38"/>
      <c r="EAC187" s="38"/>
      <c r="EAD187" s="37"/>
      <c r="EAE187" s="25"/>
      <c r="EAF187" s="35"/>
      <c r="EAG187" s="35"/>
      <c r="EAH187" s="35"/>
      <c r="EAI187" s="36"/>
      <c r="EAJ187" s="36"/>
      <c r="EAK187" s="36"/>
      <c r="EAL187" s="36"/>
      <c r="EAM187" s="36"/>
      <c r="EAN187" s="36"/>
      <c r="EAO187" s="37"/>
      <c r="EAP187" s="38"/>
      <c r="EAQ187" s="38"/>
      <c r="EAR187" s="204"/>
      <c r="EAS187" s="37"/>
      <c r="EAT187" s="38"/>
      <c r="EAU187" s="37"/>
      <c r="EAV187" s="37"/>
      <c r="EAW187" s="38"/>
      <c r="EAX187" s="38"/>
      <c r="EAY187" s="38"/>
      <c r="EAZ187" s="38"/>
      <c r="EBA187" s="38"/>
      <c r="EBB187" s="38"/>
      <c r="EBC187" s="38"/>
      <c r="EBD187" s="38"/>
      <c r="EBE187" s="38"/>
      <c r="EBF187" s="38"/>
      <c r="EBG187" s="38"/>
      <c r="EBH187" s="38"/>
      <c r="EBI187" s="37"/>
      <c r="EBJ187" s="25"/>
      <c r="EBK187" s="35"/>
      <c r="EBL187" s="35"/>
      <c r="EBM187" s="35"/>
      <c r="EBN187" s="36"/>
      <c r="EBO187" s="36"/>
      <c r="EBP187" s="36"/>
      <c r="EBQ187" s="36"/>
      <c r="EBR187" s="36"/>
      <c r="EBS187" s="36"/>
      <c r="EBT187" s="37"/>
      <c r="EBU187" s="38"/>
      <c r="EBV187" s="38"/>
      <c r="EBW187" s="204"/>
      <c r="EBX187" s="37"/>
      <c r="EBY187" s="38"/>
      <c r="EBZ187" s="37"/>
      <c r="ECA187" s="37"/>
      <c r="ECB187" s="38"/>
      <c r="ECC187" s="38"/>
      <c r="ECD187" s="38"/>
      <c r="ECE187" s="38"/>
      <c r="ECF187" s="38"/>
      <c r="ECG187" s="38"/>
      <c r="ECH187" s="38"/>
      <c r="ECI187" s="38"/>
      <c r="ECJ187" s="38"/>
      <c r="ECK187" s="38"/>
      <c r="ECL187" s="38"/>
      <c r="ECM187" s="38"/>
      <c r="ECN187" s="37"/>
      <c r="ECO187" s="25"/>
      <c r="ECP187" s="35"/>
      <c r="ECQ187" s="35"/>
      <c r="ECR187" s="35"/>
      <c r="ECS187" s="36"/>
      <c r="ECT187" s="36"/>
      <c r="ECU187" s="36"/>
      <c r="ECV187" s="36"/>
      <c r="ECW187" s="36"/>
      <c r="ECX187" s="36"/>
      <c r="ECY187" s="37"/>
      <c r="ECZ187" s="38"/>
      <c r="EDA187" s="38"/>
      <c r="EDB187" s="204"/>
      <c r="EDC187" s="37"/>
      <c r="EDD187" s="38"/>
      <c r="EDE187" s="37"/>
      <c r="EDF187" s="37"/>
      <c r="EDG187" s="38"/>
      <c r="EDH187" s="38"/>
      <c r="EDI187" s="38"/>
      <c r="EDJ187" s="38"/>
      <c r="EDK187" s="38"/>
      <c r="EDL187" s="38"/>
      <c r="EDM187" s="38"/>
      <c r="EDN187" s="38"/>
      <c r="EDO187" s="38"/>
      <c r="EDP187" s="38"/>
      <c r="EDQ187" s="38"/>
      <c r="EDR187" s="38"/>
      <c r="EDS187" s="37"/>
      <c r="EDT187" s="25"/>
      <c r="EDU187" s="35"/>
      <c r="EDV187" s="35"/>
      <c r="EDW187" s="35"/>
      <c r="EDX187" s="36"/>
      <c r="EDY187" s="36"/>
      <c r="EDZ187" s="36"/>
      <c r="EEA187" s="36"/>
      <c r="EEB187" s="36"/>
      <c r="EEC187" s="36"/>
      <c r="EED187" s="37"/>
      <c r="EEE187" s="38"/>
      <c r="EEF187" s="38"/>
      <c r="EEG187" s="204"/>
      <c r="EEH187" s="37"/>
      <c r="EEI187" s="38"/>
      <c r="EEJ187" s="37"/>
      <c r="EEK187" s="37"/>
      <c r="EEL187" s="38"/>
      <c r="EEM187" s="38"/>
      <c r="EEN187" s="38"/>
      <c r="EEO187" s="38"/>
      <c r="EEP187" s="38"/>
      <c r="EEQ187" s="38"/>
      <c r="EER187" s="38"/>
      <c r="EES187" s="38"/>
      <c r="EET187" s="38"/>
      <c r="EEU187" s="38"/>
      <c r="EEV187" s="38"/>
      <c r="EEW187" s="38"/>
      <c r="EEX187" s="37"/>
      <c r="EEY187" s="25"/>
      <c r="EEZ187" s="35"/>
      <c r="EFA187" s="35"/>
      <c r="EFB187" s="35"/>
      <c r="EFC187" s="36"/>
      <c r="EFD187" s="36"/>
      <c r="EFE187" s="36"/>
      <c r="EFF187" s="36"/>
      <c r="EFG187" s="36"/>
      <c r="EFH187" s="36"/>
      <c r="EFI187" s="37"/>
      <c r="EFJ187" s="38"/>
      <c r="EFK187" s="38"/>
      <c r="EFL187" s="204"/>
      <c r="EFM187" s="37"/>
      <c r="EFN187" s="38"/>
      <c r="EFO187" s="37"/>
      <c r="EFP187" s="37"/>
      <c r="EFQ187" s="38"/>
      <c r="EFR187" s="38"/>
      <c r="EFS187" s="38"/>
      <c r="EFT187" s="38"/>
      <c r="EFU187" s="38"/>
      <c r="EFV187" s="38"/>
      <c r="EFW187" s="38"/>
      <c r="EFX187" s="38"/>
      <c r="EFY187" s="38"/>
      <c r="EFZ187" s="38"/>
      <c r="EGA187" s="38"/>
      <c r="EGB187" s="38"/>
      <c r="EGC187" s="37"/>
      <c r="EGD187" s="25"/>
      <c r="EGE187" s="35"/>
      <c r="EGF187" s="35"/>
      <c r="EGG187" s="35"/>
      <c r="EGH187" s="36"/>
      <c r="EGI187" s="36"/>
      <c r="EGJ187" s="36"/>
      <c r="EGK187" s="36"/>
      <c r="EGL187" s="36"/>
      <c r="EGM187" s="36"/>
      <c r="EGN187" s="37"/>
      <c r="EGO187" s="38"/>
      <c r="EGP187" s="38"/>
      <c r="EGQ187" s="204"/>
      <c r="EGR187" s="37"/>
      <c r="EGS187" s="38"/>
      <c r="EGT187" s="37"/>
      <c r="EGU187" s="37"/>
      <c r="EGV187" s="38"/>
      <c r="EGW187" s="38"/>
      <c r="EGX187" s="38"/>
      <c r="EGY187" s="38"/>
      <c r="EGZ187" s="38"/>
      <c r="EHA187" s="38"/>
      <c r="EHB187" s="38"/>
      <c r="EHC187" s="38"/>
      <c r="EHD187" s="38"/>
      <c r="EHE187" s="38"/>
      <c r="EHF187" s="38"/>
      <c r="EHG187" s="38"/>
      <c r="EHH187" s="37"/>
      <c r="EHI187" s="25"/>
      <c r="EHJ187" s="35"/>
      <c r="EHK187" s="35"/>
      <c r="EHL187" s="35"/>
      <c r="EHM187" s="36"/>
      <c r="EHN187" s="36"/>
      <c r="EHO187" s="36"/>
      <c r="EHP187" s="36"/>
      <c r="EHQ187" s="36"/>
      <c r="EHR187" s="36"/>
      <c r="EHS187" s="37"/>
      <c r="EHT187" s="38"/>
      <c r="EHU187" s="38"/>
      <c r="EHV187" s="204"/>
      <c r="EHW187" s="37"/>
      <c r="EHX187" s="38"/>
      <c r="EHY187" s="37"/>
      <c r="EHZ187" s="37"/>
      <c r="EIA187" s="38"/>
      <c r="EIB187" s="38"/>
      <c r="EIC187" s="38"/>
      <c r="EID187" s="38"/>
      <c r="EIE187" s="38"/>
      <c r="EIF187" s="38"/>
      <c r="EIG187" s="38"/>
      <c r="EIH187" s="38"/>
      <c r="EII187" s="38"/>
      <c r="EIJ187" s="38"/>
      <c r="EIK187" s="38"/>
      <c r="EIL187" s="38"/>
      <c r="EIM187" s="37"/>
      <c r="EIN187" s="25"/>
      <c r="EIO187" s="35"/>
      <c r="EIP187" s="35"/>
      <c r="EIQ187" s="35"/>
      <c r="EIR187" s="36"/>
      <c r="EIS187" s="36"/>
      <c r="EIT187" s="36"/>
      <c r="EIU187" s="36"/>
      <c r="EIV187" s="36"/>
      <c r="EIW187" s="36"/>
      <c r="EIX187" s="37"/>
      <c r="EIY187" s="38"/>
      <c r="EIZ187" s="38"/>
      <c r="EJA187" s="204"/>
      <c r="EJB187" s="37"/>
      <c r="EJC187" s="38"/>
      <c r="EJD187" s="37"/>
      <c r="EJE187" s="37"/>
      <c r="EJF187" s="38"/>
      <c r="EJG187" s="38"/>
      <c r="EJH187" s="38"/>
      <c r="EJI187" s="38"/>
      <c r="EJJ187" s="38"/>
      <c r="EJK187" s="38"/>
      <c r="EJL187" s="38"/>
      <c r="EJM187" s="38"/>
      <c r="EJN187" s="38"/>
      <c r="EJO187" s="38"/>
      <c r="EJP187" s="38"/>
      <c r="EJQ187" s="38"/>
      <c r="EJR187" s="37"/>
      <c r="EJS187" s="25"/>
      <c r="EJT187" s="35"/>
      <c r="EJU187" s="35"/>
      <c r="EJV187" s="35"/>
      <c r="EJW187" s="36"/>
      <c r="EJX187" s="36"/>
      <c r="EJY187" s="36"/>
      <c r="EJZ187" s="36"/>
      <c r="EKA187" s="36"/>
      <c r="EKB187" s="36"/>
      <c r="EKC187" s="37"/>
      <c r="EKD187" s="38"/>
      <c r="EKE187" s="38"/>
      <c r="EKF187" s="204"/>
      <c r="EKG187" s="37"/>
      <c r="EKH187" s="38"/>
      <c r="EKI187" s="37"/>
      <c r="EKJ187" s="37"/>
      <c r="EKK187" s="38"/>
      <c r="EKL187" s="38"/>
      <c r="EKM187" s="38"/>
      <c r="EKN187" s="38"/>
      <c r="EKO187" s="38"/>
      <c r="EKP187" s="38"/>
      <c r="EKQ187" s="38"/>
      <c r="EKR187" s="38"/>
      <c r="EKS187" s="38"/>
      <c r="EKT187" s="38"/>
      <c r="EKU187" s="38"/>
      <c r="EKV187" s="38"/>
      <c r="EKW187" s="37"/>
      <c r="EKX187" s="25"/>
      <c r="EKY187" s="35"/>
      <c r="EKZ187" s="35"/>
      <c r="ELA187" s="35"/>
      <c r="ELB187" s="36"/>
      <c r="ELC187" s="36"/>
      <c r="ELD187" s="36"/>
      <c r="ELE187" s="36"/>
      <c r="ELF187" s="36"/>
      <c r="ELG187" s="36"/>
      <c r="ELH187" s="37"/>
      <c r="ELI187" s="38"/>
      <c r="ELJ187" s="38"/>
      <c r="ELK187" s="204"/>
      <c r="ELL187" s="37"/>
      <c r="ELM187" s="38"/>
      <c r="ELN187" s="37"/>
      <c r="ELO187" s="37"/>
      <c r="ELP187" s="38"/>
      <c r="ELQ187" s="38"/>
      <c r="ELR187" s="38"/>
      <c r="ELS187" s="38"/>
      <c r="ELT187" s="38"/>
      <c r="ELU187" s="38"/>
      <c r="ELV187" s="38"/>
      <c r="ELW187" s="38"/>
      <c r="ELX187" s="38"/>
      <c r="ELY187" s="38"/>
      <c r="ELZ187" s="38"/>
      <c r="EMA187" s="38"/>
      <c r="EMB187" s="37"/>
      <c r="EMC187" s="25"/>
      <c r="EMD187" s="35"/>
      <c r="EME187" s="35"/>
      <c r="EMF187" s="35"/>
      <c r="EMG187" s="36"/>
      <c r="EMH187" s="36"/>
      <c r="EMI187" s="36"/>
      <c r="EMJ187" s="36"/>
      <c r="EMK187" s="36"/>
      <c r="EML187" s="36"/>
      <c r="EMM187" s="37"/>
      <c r="EMN187" s="38"/>
      <c r="EMO187" s="38"/>
      <c r="EMP187" s="204"/>
      <c r="EMQ187" s="37"/>
      <c r="EMR187" s="38"/>
      <c r="EMS187" s="37"/>
      <c r="EMT187" s="37"/>
      <c r="EMU187" s="38"/>
      <c r="EMV187" s="38"/>
      <c r="EMW187" s="38"/>
      <c r="EMX187" s="38"/>
      <c r="EMY187" s="38"/>
      <c r="EMZ187" s="38"/>
      <c r="ENA187" s="38"/>
      <c r="ENB187" s="38"/>
      <c r="ENC187" s="38"/>
      <c r="END187" s="38"/>
      <c r="ENE187" s="38"/>
      <c r="ENF187" s="38"/>
      <c r="ENG187" s="37"/>
      <c r="ENH187" s="25"/>
      <c r="ENI187" s="35"/>
      <c r="ENJ187" s="35"/>
      <c r="ENK187" s="35"/>
      <c r="ENL187" s="36"/>
      <c r="ENM187" s="36"/>
      <c r="ENN187" s="36"/>
      <c r="ENO187" s="36"/>
      <c r="ENP187" s="36"/>
      <c r="ENQ187" s="36"/>
      <c r="ENR187" s="37"/>
      <c r="ENS187" s="38"/>
      <c r="ENT187" s="38"/>
      <c r="ENU187" s="204"/>
      <c r="ENV187" s="37"/>
      <c r="ENW187" s="38"/>
      <c r="ENX187" s="37"/>
      <c r="ENY187" s="37"/>
      <c r="ENZ187" s="38"/>
      <c r="EOA187" s="38"/>
      <c r="EOB187" s="38"/>
      <c r="EOC187" s="38"/>
      <c r="EOD187" s="38"/>
      <c r="EOE187" s="38"/>
      <c r="EOF187" s="38"/>
      <c r="EOG187" s="38"/>
      <c r="EOH187" s="38"/>
      <c r="EOI187" s="38"/>
      <c r="EOJ187" s="38"/>
      <c r="EOK187" s="38"/>
      <c r="EOL187" s="37"/>
      <c r="EOM187" s="25"/>
      <c r="EON187" s="35"/>
      <c r="EOO187" s="35"/>
      <c r="EOP187" s="35"/>
      <c r="EOQ187" s="36"/>
      <c r="EOR187" s="36"/>
      <c r="EOS187" s="36"/>
      <c r="EOT187" s="36"/>
      <c r="EOU187" s="36"/>
      <c r="EOV187" s="36"/>
      <c r="EOW187" s="37"/>
      <c r="EOX187" s="38"/>
      <c r="EOY187" s="38"/>
      <c r="EOZ187" s="204"/>
      <c r="EPA187" s="37"/>
      <c r="EPB187" s="38"/>
      <c r="EPC187" s="37"/>
      <c r="EPD187" s="37"/>
      <c r="EPE187" s="38"/>
      <c r="EPF187" s="38"/>
      <c r="EPG187" s="38"/>
      <c r="EPH187" s="38"/>
      <c r="EPI187" s="38"/>
      <c r="EPJ187" s="38"/>
      <c r="EPK187" s="38"/>
      <c r="EPL187" s="38"/>
      <c r="EPM187" s="38"/>
      <c r="EPN187" s="38"/>
      <c r="EPO187" s="38"/>
      <c r="EPP187" s="38"/>
      <c r="EPQ187" s="37"/>
      <c r="EPR187" s="25"/>
      <c r="EPS187" s="35"/>
      <c r="EPT187" s="35"/>
      <c r="EPU187" s="35"/>
      <c r="EPV187" s="36"/>
      <c r="EPW187" s="36"/>
      <c r="EPX187" s="36"/>
      <c r="EPY187" s="36"/>
      <c r="EPZ187" s="36"/>
      <c r="EQA187" s="36"/>
      <c r="EQB187" s="37"/>
      <c r="EQC187" s="38"/>
      <c r="EQD187" s="38"/>
      <c r="EQE187" s="204"/>
      <c r="EQF187" s="37"/>
      <c r="EQG187" s="38"/>
      <c r="EQH187" s="37"/>
      <c r="EQI187" s="37"/>
      <c r="EQJ187" s="38"/>
      <c r="EQK187" s="38"/>
      <c r="EQL187" s="38"/>
      <c r="EQM187" s="38"/>
      <c r="EQN187" s="38"/>
      <c r="EQO187" s="38"/>
      <c r="EQP187" s="38"/>
      <c r="EQQ187" s="38"/>
      <c r="EQR187" s="38"/>
      <c r="EQS187" s="38"/>
      <c r="EQT187" s="38"/>
      <c r="EQU187" s="38"/>
      <c r="EQV187" s="37"/>
      <c r="EQW187" s="25"/>
      <c r="EQX187" s="35"/>
      <c r="EQY187" s="35"/>
      <c r="EQZ187" s="35"/>
      <c r="ERA187" s="36"/>
      <c r="ERB187" s="36"/>
      <c r="ERC187" s="36"/>
      <c r="ERD187" s="36"/>
      <c r="ERE187" s="36"/>
      <c r="ERF187" s="36"/>
      <c r="ERG187" s="37"/>
      <c r="ERH187" s="38"/>
      <c r="ERI187" s="38"/>
      <c r="ERJ187" s="204"/>
      <c r="ERK187" s="37"/>
      <c r="ERL187" s="38"/>
      <c r="ERM187" s="37"/>
      <c r="ERN187" s="37"/>
      <c r="ERO187" s="38"/>
      <c r="ERP187" s="38"/>
      <c r="ERQ187" s="38"/>
      <c r="ERR187" s="38"/>
      <c r="ERS187" s="38"/>
      <c r="ERT187" s="38"/>
      <c r="ERU187" s="38"/>
      <c r="ERV187" s="38"/>
      <c r="ERW187" s="38"/>
      <c r="ERX187" s="38"/>
      <c r="ERY187" s="38"/>
      <c r="ERZ187" s="38"/>
      <c r="ESA187" s="37"/>
      <c r="ESB187" s="25"/>
      <c r="ESC187" s="35"/>
      <c r="ESD187" s="35"/>
      <c r="ESE187" s="35"/>
      <c r="ESF187" s="36"/>
      <c r="ESG187" s="36"/>
      <c r="ESH187" s="36"/>
      <c r="ESI187" s="36"/>
      <c r="ESJ187" s="36"/>
      <c r="ESK187" s="36"/>
      <c r="ESL187" s="37"/>
      <c r="ESM187" s="38"/>
      <c r="ESN187" s="38"/>
      <c r="ESO187" s="204"/>
      <c r="ESP187" s="37"/>
      <c r="ESQ187" s="38"/>
      <c r="ESR187" s="37"/>
      <c r="ESS187" s="37"/>
      <c r="EST187" s="38"/>
      <c r="ESU187" s="38"/>
      <c r="ESV187" s="38"/>
      <c r="ESW187" s="38"/>
      <c r="ESX187" s="38"/>
      <c r="ESY187" s="38"/>
      <c r="ESZ187" s="38"/>
      <c r="ETA187" s="38"/>
      <c r="ETB187" s="38"/>
      <c r="ETC187" s="38"/>
      <c r="ETD187" s="38"/>
      <c r="ETE187" s="38"/>
      <c r="ETF187" s="37"/>
      <c r="ETG187" s="25"/>
      <c r="ETH187" s="35"/>
      <c r="ETI187" s="35"/>
      <c r="ETJ187" s="35"/>
      <c r="ETK187" s="36"/>
      <c r="ETL187" s="36"/>
      <c r="ETM187" s="36"/>
      <c r="ETN187" s="36"/>
      <c r="ETO187" s="36"/>
      <c r="ETP187" s="36"/>
      <c r="ETQ187" s="37"/>
      <c r="ETR187" s="38"/>
      <c r="ETS187" s="38"/>
      <c r="ETT187" s="204"/>
      <c r="ETU187" s="37"/>
      <c r="ETV187" s="38"/>
      <c r="ETW187" s="37"/>
      <c r="ETX187" s="37"/>
      <c r="ETY187" s="38"/>
      <c r="ETZ187" s="38"/>
      <c r="EUA187" s="38"/>
      <c r="EUB187" s="38"/>
      <c r="EUC187" s="38"/>
      <c r="EUD187" s="38"/>
      <c r="EUE187" s="38"/>
      <c r="EUF187" s="38"/>
      <c r="EUG187" s="38"/>
      <c r="EUH187" s="38"/>
      <c r="EUI187" s="38"/>
      <c r="EUJ187" s="38"/>
      <c r="EUK187" s="37"/>
      <c r="EUL187" s="25"/>
      <c r="EUM187" s="35"/>
      <c r="EUN187" s="35"/>
      <c r="EUO187" s="35"/>
      <c r="EUP187" s="36"/>
      <c r="EUQ187" s="36"/>
      <c r="EUR187" s="36"/>
      <c r="EUS187" s="36"/>
      <c r="EUT187" s="36"/>
      <c r="EUU187" s="36"/>
      <c r="EUV187" s="37"/>
      <c r="EUW187" s="38"/>
      <c r="EUX187" s="38"/>
      <c r="EUY187" s="204"/>
      <c r="EUZ187" s="37"/>
      <c r="EVA187" s="38"/>
      <c r="EVB187" s="37"/>
      <c r="EVC187" s="37"/>
      <c r="EVD187" s="38"/>
      <c r="EVE187" s="38"/>
      <c r="EVF187" s="38"/>
      <c r="EVG187" s="38"/>
      <c r="EVH187" s="38"/>
      <c r="EVI187" s="38"/>
      <c r="EVJ187" s="38"/>
      <c r="EVK187" s="38"/>
      <c r="EVL187" s="38"/>
      <c r="EVM187" s="38"/>
      <c r="EVN187" s="38"/>
      <c r="EVO187" s="38"/>
      <c r="EVP187" s="37"/>
      <c r="EVQ187" s="25"/>
      <c r="EVR187" s="35"/>
      <c r="EVS187" s="35"/>
      <c r="EVT187" s="35"/>
      <c r="EVU187" s="36"/>
      <c r="EVV187" s="36"/>
      <c r="EVW187" s="36"/>
      <c r="EVX187" s="36"/>
      <c r="EVY187" s="36"/>
      <c r="EVZ187" s="36"/>
      <c r="EWA187" s="37"/>
      <c r="EWB187" s="38"/>
      <c r="EWC187" s="38"/>
      <c r="EWD187" s="204"/>
      <c r="EWE187" s="37"/>
      <c r="EWF187" s="38"/>
      <c r="EWG187" s="37"/>
      <c r="EWH187" s="37"/>
      <c r="EWI187" s="38"/>
      <c r="EWJ187" s="38"/>
      <c r="EWK187" s="38"/>
      <c r="EWL187" s="38"/>
      <c r="EWM187" s="38"/>
      <c r="EWN187" s="38"/>
      <c r="EWO187" s="38"/>
      <c r="EWP187" s="38"/>
      <c r="EWQ187" s="38"/>
      <c r="EWR187" s="38"/>
      <c r="EWS187" s="38"/>
      <c r="EWT187" s="38"/>
      <c r="EWU187" s="37"/>
      <c r="EWV187" s="25"/>
      <c r="EWW187" s="35"/>
      <c r="EWX187" s="35"/>
      <c r="EWY187" s="35"/>
      <c r="EWZ187" s="36"/>
      <c r="EXA187" s="36"/>
      <c r="EXB187" s="36"/>
      <c r="EXC187" s="36"/>
      <c r="EXD187" s="36"/>
      <c r="EXE187" s="36"/>
      <c r="EXF187" s="37"/>
      <c r="EXG187" s="38"/>
      <c r="EXH187" s="38"/>
      <c r="EXI187" s="204"/>
      <c r="EXJ187" s="37"/>
      <c r="EXK187" s="38"/>
      <c r="EXL187" s="37"/>
      <c r="EXM187" s="37"/>
      <c r="EXN187" s="38"/>
      <c r="EXO187" s="38"/>
      <c r="EXP187" s="38"/>
      <c r="EXQ187" s="38"/>
      <c r="EXR187" s="38"/>
      <c r="EXS187" s="38"/>
      <c r="EXT187" s="38"/>
      <c r="EXU187" s="38"/>
      <c r="EXV187" s="38"/>
      <c r="EXW187" s="38"/>
      <c r="EXX187" s="38"/>
      <c r="EXY187" s="38"/>
      <c r="EXZ187" s="37"/>
      <c r="EYA187" s="25"/>
      <c r="EYB187" s="35"/>
      <c r="EYC187" s="35"/>
      <c r="EYD187" s="35"/>
      <c r="EYE187" s="36"/>
      <c r="EYF187" s="36"/>
      <c r="EYG187" s="36"/>
      <c r="EYH187" s="36"/>
      <c r="EYI187" s="36"/>
      <c r="EYJ187" s="36"/>
      <c r="EYK187" s="37"/>
      <c r="EYL187" s="38"/>
      <c r="EYM187" s="38"/>
      <c r="EYN187" s="204"/>
      <c r="EYO187" s="37"/>
      <c r="EYP187" s="38"/>
      <c r="EYQ187" s="37"/>
      <c r="EYR187" s="37"/>
      <c r="EYS187" s="38"/>
      <c r="EYT187" s="38"/>
      <c r="EYU187" s="38"/>
      <c r="EYV187" s="38"/>
      <c r="EYW187" s="38"/>
      <c r="EYX187" s="38"/>
      <c r="EYY187" s="38"/>
      <c r="EYZ187" s="38"/>
      <c r="EZA187" s="38"/>
      <c r="EZB187" s="38"/>
      <c r="EZC187" s="38"/>
      <c r="EZD187" s="38"/>
      <c r="EZE187" s="37"/>
      <c r="EZF187" s="25"/>
      <c r="EZG187" s="35"/>
      <c r="EZH187" s="35"/>
      <c r="EZI187" s="35"/>
      <c r="EZJ187" s="36"/>
      <c r="EZK187" s="36"/>
      <c r="EZL187" s="36"/>
      <c r="EZM187" s="36"/>
      <c r="EZN187" s="36"/>
      <c r="EZO187" s="36"/>
      <c r="EZP187" s="37"/>
      <c r="EZQ187" s="38"/>
      <c r="EZR187" s="38"/>
      <c r="EZS187" s="204"/>
      <c r="EZT187" s="37"/>
      <c r="EZU187" s="38"/>
      <c r="EZV187" s="37"/>
      <c r="EZW187" s="37"/>
      <c r="EZX187" s="38"/>
      <c r="EZY187" s="38"/>
      <c r="EZZ187" s="38"/>
      <c r="FAA187" s="38"/>
      <c r="FAB187" s="38"/>
      <c r="FAC187" s="38"/>
      <c r="FAD187" s="38"/>
      <c r="FAE187" s="38"/>
      <c r="FAF187" s="38"/>
      <c r="FAG187" s="38"/>
      <c r="FAH187" s="38"/>
      <c r="FAI187" s="38"/>
      <c r="FAJ187" s="37"/>
      <c r="FAK187" s="25"/>
      <c r="FAL187" s="35"/>
      <c r="FAM187" s="35"/>
      <c r="FAN187" s="35"/>
      <c r="FAO187" s="36"/>
      <c r="FAP187" s="36"/>
      <c r="FAQ187" s="36"/>
      <c r="FAR187" s="36"/>
      <c r="FAS187" s="36"/>
      <c r="FAT187" s="36"/>
      <c r="FAU187" s="37"/>
      <c r="FAV187" s="38"/>
      <c r="FAW187" s="38"/>
      <c r="FAX187" s="204"/>
      <c r="FAY187" s="37"/>
      <c r="FAZ187" s="38"/>
      <c r="FBA187" s="37"/>
      <c r="FBB187" s="37"/>
      <c r="FBC187" s="38"/>
      <c r="FBD187" s="38"/>
      <c r="FBE187" s="38"/>
      <c r="FBF187" s="38"/>
      <c r="FBG187" s="38"/>
      <c r="FBH187" s="38"/>
      <c r="FBI187" s="38"/>
      <c r="FBJ187" s="38"/>
      <c r="FBK187" s="38"/>
      <c r="FBL187" s="38"/>
      <c r="FBM187" s="38"/>
      <c r="FBN187" s="38"/>
      <c r="FBO187" s="37"/>
      <c r="FBP187" s="25"/>
      <c r="FBQ187" s="35"/>
      <c r="FBR187" s="35"/>
      <c r="FBS187" s="35"/>
      <c r="FBT187" s="36"/>
      <c r="FBU187" s="36"/>
      <c r="FBV187" s="36"/>
      <c r="FBW187" s="36"/>
      <c r="FBX187" s="36"/>
      <c r="FBY187" s="36"/>
      <c r="FBZ187" s="37"/>
      <c r="FCA187" s="38"/>
      <c r="FCB187" s="38"/>
      <c r="FCC187" s="204"/>
      <c r="FCD187" s="37"/>
      <c r="FCE187" s="38"/>
      <c r="FCF187" s="37"/>
      <c r="FCG187" s="37"/>
      <c r="FCH187" s="38"/>
      <c r="FCI187" s="38"/>
      <c r="FCJ187" s="38"/>
      <c r="FCK187" s="38"/>
      <c r="FCL187" s="38"/>
      <c r="FCM187" s="38"/>
      <c r="FCN187" s="38"/>
      <c r="FCO187" s="38"/>
      <c r="FCP187" s="38"/>
      <c r="FCQ187" s="38"/>
      <c r="FCR187" s="38"/>
      <c r="FCS187" s="38"/>
      <c r="FCT187" s="37"/>
      <c r="FCU187" s="25"/>
      <c r="FCV187" s="35"/>
      <c r="FCW187" s="35"/>
      <c r="FCX187" s="35"/>
      <c r="FCY187" s="36"/>
      <c r="FCZ187" s="36"/>
      <c r="FDA187" s="36"/>
      <c r="FDB187" s="36"/>
      <c r="FDC187" s="36"/>
      <c r="FDD187" s="36"/>
      <c r="FDE187" s="37"/>
      <c r="FDF187" s="38"/>
      <c r="FDG187" s="38"/>
      <c r="FDH187" s="204"/>
      <c r="FDI187" s="37"/>
      <c r="FDJ187" s="38"/>
      <c r="FDK187" s="37"/>
      <c r="FDL187" s="37"/>
      <c r="FDM187" s="38"/>
      <c r="FDN187" s="38"/>
      <c r="FDO187" s="38"/>
      <c r="FDP187" s="38"/>
      <c r="FDQ187" s="38"/>
      <c r="FDR187" s="38"/>
      <c r="FDS187" s="38"/>
      <c r="FDT187" s="38"/>
      <c r="FDU187" s="38"/>
      <c r="FDV187" s="38"/>
      <c r="FDW187" s="38"/>
      <c r="FDX187" s="38"/>
      <c r="FDY187" s="37"/>
      <c r="FDZ187" s="25"/>
      <c r="FEA187" s="35"/>
      <c r="FEB187" s="35"/>
      <c r="FEC187" s="35"/>
      <c r="FED187" s="36"/>
      <c r="FEE187" s="36"/>
      <c r="FEF187" s="36"/>
      <c r="FEG187" s="36"/>
      <c r="FEH187" s="36"/>
      <c r="FEI187" s="36"/>
      <c r="FEJ187" s="37"/>
      <c r="FEK187" s="38"/>
      <c r="FEL187" s="38"/>
      <c r="FEM187" s="204"/>
      <c r="FEN187" s="37"/>
      <c r="FEO187" s="38"/>
      <c r="FEP187" s="37"/>
      <c r="FEQ187" s="37"/>
      <c r="FER187" s="38"/>
      <c r="FES187" s="38"/>
      <c r="FET187" s="38"/>
      <c r="FEU187" s="38"/>
      <c r="FEV187" s="38"/>
      <c r="FEW187" s="38"/>
      <c r="FEX187" s="38"/>
      <c r="FEY187" s="38"/>
      <c r="FEZ187" s="38"/>
      <c r="FFA187" s="38"/>
      <c r="FFB187" s="38"/>
      <c r="FFC187" s="38"/>
      <c r="FFD187" s="37"/>
      <c r="FFE187" s="25"/>
      <c r="FFF187" s="35"/>
      <c r="FFG187" s="35"/>
      <c r="FFH187" s="35"/>
      <c r="FFI187" s="36"/>
      <c r="FFJ187" s="36"/>
      <c r="FFK187" s="36"/>
      <c r="FFL187" s="36"/>
      <c r="FFM187" s="36"/>
      <c r="FFN187" s="36"/>
      <c r="FFO187" s="37"/>
      <c r="FFP187" s="38"/>
      <c r="FFQ187" s="38"/>
      <c r="FFR187" s="204"/>
      <c r="FFS187" s="37"/>
      <c r="FFT187" s="38"/>
      <c r="FFU187" s="37"/>
      <c r="FFV187" s="37"/>
      <c r="FFW187" s="38"/>
      <c r="FFX187" s="38"/>
      <c r="FFY187" s="38"/>
      <c r="FFZ187" s="38"/>
      <c r="FGA187" s="38"/>
      <c r="FGB187" s="38"/>
      <c r="FGC187" s="38"/>
      <c r="FGD187" s="38"/>
      <c r="FGE187" s="38"/>
      <c r="FGF187" s="38"/>
      <c r="FGG187" s="38"/>
      <c r="FGH187" s="38"/>
      <c r="FGI187" s="37"/>
      <c r="FGJ187" s="25"/>
      <c r="FGK187" s="35"/>
      <c r="FGL187" s="35"/>
      <c r="FGM187" s="35"/>
      <c r="FGN187" s="36"/>
      <c r="FGO187" s="36"/>
      <c r="FGP187" s="36"/>
      <c r="FGQ187" s="36"/>
      <c r="FGR187" s="36"/>
      <c r="FGS187" s="36"/>
      <c r="FGT187" s="37"/>
      <c r="FGU187" s="38"/>
      <c r="FGV187" s="38"/>
      <c r="FGW187" s="204"/>
      <c r="FGX187" s="37"/>
      <c r="FGY187" s="38"/>
      <c r="FGZ187" s="37"/>
      <c r="FHA187" s="37"/>
      <c r="FHB187" s="38"/>
      <c r="FHC187" s="38"/>
      <c r="FHD187" s="38"/>
      <c r="FHE187" s="38"/>
      <c r="FHF187" s="38"/>
      <c r="FHG187" s="38"/>
      <c r="FHH187" s="38"/>
      <c r="FHI187" s="38"/>
      <c r="FHJ187" s="38"/>
      <c r="FHK187" s="38"/>
      <c r="FHL187" s="38"/>
      <c r="FHM187" s="38"/>
      <c r="FHN187" s="37"/>
      <c r="FHO187" s="25"/>
      <c r="FHP187" s="35"/>
      <c r="FHQ187" s="35"/>
      <c r="FHR187" s="35"/>
      <c r="FHS187" s="36"/>
      <c r="FHT187" s="36"/>
      <c r="FHU187" s="36"/>
      <c r="FHV187" s="36"/>
      <c r="FHW187" s="36"/>
      <c r="FHX187" s="36"/>
      <c r="FHY187" s="37"/>
      <c r="FHZ187" s="38"/>
      <c r="FIA187" s="38"/>
      <c r="FIB187" s="204"/>
      <c r="FIC187" s="37"/>
      <c r="FID187" s="38"/>
      <c r="FIE187" s="37"/>
      <c r="FIF187" s="37"/>
      <c r="FIG187" s="38"/>
      <c r="FIH187" s="38"/>
      <c r="FII187" s="38"/>
      <c r="FIJ187" s="38"/>
      <c r="FIK187" s="38"/>
      <c r="FIL187" s="38"/>
      <c r="FIM187" s="38"/>
      <c r="FIN187" s="38"/>
      <c r="FIO187" s="38"/>
      <c r="FIP187" s="38"/>
      <c r="FIQ187" s="38"/>
      <c r="FIR187" s="38"/>
      <c r="FIS187" s="37"/>
      <c r="FIT187" s="25"/>
      <c r="FIU187" s="35"/>
      <c r="FIV187" s="35"/>
      <c r="FIW187" s="35"/>
      <c r="FIX187" s="36"/>
      <c r="FIY187" s="36"/>
      <c r="FIZ187" s="36"/>
      <c r="FJA187" s="36"/>
      <c r="FJB187" s="36"/>
      <c r="FJC187" s="36"/>
      <c r="FJD187" s="37"/>
      <c r="FJE187" s="38"/>
      <c r="FJF187" s="38"/>
      <c r="FJG187" s="204"/>
      <c r="FJH187" s="37"/>
      <c r="FJI187" s="38"/>
      <c r="FJJ187" s="37"/>
      <c r="FJK187" s="37"/>
      <c r="FJL187" s="38"/>
      <c r="FJM187" s="38"/>
      <c r="FJN187" s="38"/>
      <c r="FJO187" s="38"/>
      <c r="FJP187" s="38"/>
      <c r="FJQ187" s="38"/>
      <c r="FJR187" s="38"/>
      <c r="FJS187" s="38"/>
      <c r="FJT187" s="38"/>
      <c r="FJU187" s="38"/>
      <c r="FJV187" s="38"/>
      <c r="FJW187" s="38"/>
      <c r="FJX187" s="37"/>
      <c r="FJY187" s="25"/>
      <c r="FJZ187" s="35"/>
      <c r="FKA187" s="35"/>
      <c r="FKB187" s="35"/>
      <c r="FKC187" s="36"/>
      <c r="FKD187" s="36"/>
      <c r="FKE187" s="36"/>
      <c r="FKF187" s="36"/>
      <c r="FKG187" s="36"/>
      <c r="FKH187" s="36"/>
      <c r="FKI187" s="37"/>
      <c r="FKJ187" s="38"/>
      <c r="FKK187" s="38"/>
      <c r="FKL187" s="204"/>
      <c r="FKM187" s="37"/>
      <c r="FKN187" s="38"/>
      <c r="FKO187" s="37"/>
      <c r="FKP187" s="37"/>
      <c r="FKQ187" s="38"/>
      <c r="FKR187" s="38"/>
      <c r="FKS187" s="38"/>
      <c r="FKT187" s="38"/>
      <c r="FKU187" s="38"/>
      <c r="FKV187" s="38"/>
      <c r="FKW187" s="38"/>
      <c r="FKX187" s="38"/>
      <c r="FKY187" s="38"/>
      <c r="FKZ187" s="38"/>
      <c r="FLA187" s="38"/>
      <c r="FLB187" s="38"/>
      <c r="FLC187" s="37"/>
      <c r="FLD187" s="25"/>
      <c r="FLE187" s="35"/>
      <c r="FLF187" s="35"/>
      <c r="FLG187" s="35"/>
      <c r="FLH187" s="36"/>
      <c r="FLI187" s="36"/>
      <c r="FLJ187" s="36"/>
      <c r="FLK187" s="36"/>
      <c r="FLL187" s="36"/>
      <c r="FLM187" s="36"/>
      <c r="FLN187" s="37"/>
      <c r="FLO187" s="38"/>
      <c r="FLP187" s="38"/>
      <c r="FLQ187" s="204"/>
      <c r="FLR187" s="37"/>
      <c r="FLS187" s="38"/>
      <c r="FLT187" s="37"/>
      <c r="FLU187" s="37"/>
      <c r="FLV187" s="38"/>
      <c r="FLW187" s="38"/>
      <c r="FLX187" s="38"/>
      <c r="FLY187" s="38"/>
      <c r="FLZ187" s="38"/>
      <c r="FMA187" s="38"/>
      <c r="FMB187" s="38"/>
      <c r="FMC187" s="38"/>
      <c r="FMD187" s="38"/>
      <c r="FME187" s="38"/>
      <c r="FMF187" s="38"/>
      <c r="FMG187" s="38"/>
      <c r="FMH187" s="37"/>
      <c r="FMI187" s="25"/>
      <c r="FMJ187" s="35"/>
      <c r="FMK187" s="35"/>
      <c r="FML187" s="35"/>
      <c r="FMM187" s="36"/>
      <c r="FMN187" s="36"/>
      <c r="FMO187" s="36"/>
      <c r="FMP187" s="36"/>
      <c r="FMQ187" s="36"/>
      <c r="FMR187" s="36"/>
      <c r="FMS187" s="37"/>
      <c r="FMT187" s="38"/>
      <c r="FMU187" s="38"/>
      <c r="FMV187" s="204"/>
      <c r="FMW187" s="37"/>
      <c r="FMX187" s="38"/>
      <c r="FMY187" s="37"/>
      <c r="FMZ187" s="37"/>
      <c r="FNA187" s="38"/>
      <c r="FNB187" s="38"/>
      <c r="FNC187" s="38"/>
      <c r="FND187" s="38"/>
      <c r="FNE187" s="38"/>
      <c r="FNF187" s="38"/>
      <c r="FNG187" s="38"/>
      <c r="FNH187" s="38"/>
      <c r="FNI187" s="38"/>
      <c r="FNJ187" s="38"/>
      <c r="FNK187" s="38"/>
      <c r="FNL187" s="38"/>
      <c r="FNM187" s="37"/>
      <c r="FNN187" s="25"/>
      <c r="FNO187" s="35"/>
      <c r="FNP187" s="35"/>
      <c r="FNQ187" s="35"/>
      <c r="FNR187" s="36"/>
      <c r="FNS187" s="36"/>
      <c r="FNT187" s="36"/>
      <c r="FNU187" s="36"/>
      <c r="FNV187" s="36"/>
      <c r="FNW187" s="36"/>
      <c r="FNX187" s="37"/>
      <c r="FNY187" s="38"/>
      <c r="FNZ187" s="38"/>
      <c r="FOA187" s="204"/>
      <c r="FOB187" s="37"/>
      <c r="FOC187" s="38"/>
      <c r="FOD187" s="37"/>
      <c r="FOE187" s="37"/>
      <c r="FOF187" s="38"/>
      <c r="FOG187" s="38"/>
      <c r="FOH187" s="38"/>
      <c r="FOI187" s="38"/>
      <c r="FOJ187" s="38"/>
      <c r="FOK187" s="38"/>
      <c r="FOL187" s="38"/>
      <c r="FOM187" s="38"/>
      <c r="FON187" s="38"/>
      <c r="FOO187" s="38"/>
      <c r="FOP187" s="38"/>
      <c r="FOQ187" s="38"/>
      <c r="FOR187" s="37"/>
      <c r="FOS187" s="25"/>
      <c r="FOT187" s="35"/>
      <c r="FOU187" s="35"/>
      <c r="FOV187" s="35"/>
      <c r="FOW187" s="36"/>
      <c r="FOX187" s="36"/>
      <c r="FOY187" s="36"/>
      <c r="FOZ187" s="36"/>
      <c r="FPA187" s="36"/>
      <c r="FPB187" s="36"/>
      <c r="FPC187" s="37"/>
      <c r="FPD187" s="38"/>
      <c r="FPE187" s="38"/>
      <c r="FPF187" s="204"/>
      <c r="FPG187" s="37"/>
      <c r="FPH187" s="38"/>
      <c r="FPI187" s="37"/>
      <c r="FPJ187" s="37"/>
      <c r="FPK187" s="38"/>
      <c r="FPL187" s="38"/>
      <c r="FPM187" s="38"/>
      <c r="FPN187" s="38"/>
      <c r="FPO187" s="38"/>
      <c r="FPP187" s="38"/>
      <c r="FPQ187" s="38"/>
      <c r="FPR187" s="38"/>
      <c r="FPS187" s="38"/>
      <c r="FPT187" s="38"/>
      <c r="FPU187" s="38"/>
      <c r="FPV187" s="38"/>
      <c r="FPW187" s="37"/>
      <c r="FPX187" s="25"/>
      <c r="FPY187" s="35"/>
      <c r="FPZ187" s="35"/>
      <c r="FQA187" s="35"/>
      <c r="FQB187" s="36"/>
      <c r="FQC187" s="36"/>
      <c r="FQD187" s="36"/>
      <c r="FQE187" s="36"/>
      <c r="FQF187" s="36"/>
      <c r="FQG187" s="36"/>
      <c r="FQH187" s="37"/>
      <c r="FQI187" s="38"/>
      <c r="FQJ187" s="38"/>
      <c r="FQK187" s="204"/>
      <c r="FQL187" s="37"/>
      <c r="FQM187" s="38"/>
      <c r="FQN187" s="37"/>
      <c r="FQO187" s="37"/>
      <c r="FQP187" s="38"/>
      <c r="FQQ187" s="38"/>
      <c r="FQR187" s="38"/>
      <c r="FQS187" s="38"/>
      <c r="FQT187" s="38"/>
      <c r="FQU187" s="38"/>
      <c r="FQV187" s="38"/>
      <c r="FQW187" s="38"/>
      <c r="FQX187" s="38"/>
      <c r="FQY187" s="38"/>
      <c r="FQZ187" s="38"/>
      <c r="FRA187" s="38"/>
      <c r="FRB187" s="37"/>
      <c r="FRC187" s="25"/>
      <c r="FRD187" s="35"/>
      <c r="FRE187" s="35"/>
      <c r="FRF187" s="35"/>
      <c r="FRG187" s="36"/>
      <c r="FRH187" s="36"/>
      <c r="FRI187" s="36"/>
      <c r="FRJ187" s="36"/>
      <c r="FRK187" s="36"/>
      <c r="FRL187" s="36"/>
      <c r="FRM187" s="37"/>
      <c r="FRN187" s="38"/>
      <c r="FRO187" s="38"/>
      <c r="FRP187" s="204"/>
      <c r="FRQ187" s="37"/>
      <c r="FRR187" s="38"/>
      <c r="FRS187" s="37"/>
      <c r="FRT187" s="37"/>
      <c r="FRU187" s="38"/>
      <c r="FRV187" s="38"/>
      <c r="FRW187" s="38"/>
      <c r="FRX187" s="38"/>
      <c r="FRY187" s="38"/>
      <c r="FRZ187" s="38"/>
      <c r="FSA187" s="38"/>
      <c r="FSB187" s="38"/>
      <c r="FSC187" s="38"/>
      <c r="FSD187" s="38"/>
      <c r="FSE187" s="38"/>
      <c r="FSF187" s="38"/>
      <c r="FSG187" s="37"/>
      <c r="FSH187" s="25"/>
      <c r="FSI187" s="35"/>
      <c r="FSJ187" s="35"/>
      <c r="FSK187" s="35"/>
      <c r="FSL187" s="36"/>
      <c r="FSM187" s="36"/>
      <c r="FSN187" s="36"/>
      <c r="FSO187" s="36"/>
      <c r="FSP187" s="36"/>
      <c r="FSQ187" s="36"/>
      <c r="FSR187" s="37"/>
      <c r="FSS187" s="38"/>
      <c r="FST187" s="38"/>
      <c r="FSU187" s="204"/>
      <c r="FSV187" s="37"/>
      <c r="FSW187" s="38"/>
      <c r="FSX187" s="37"/>
      <c r="FSY187" s="37"/>
      <c r="FSZ187" s="38"/>
      <c r="FTA187" s="38"/>
      <c r="FTB187" s="38"/>
      <c r="FTC187" s="38"/>
      <c r="FTD187" s="38"/>
      <c r="FTE187" s="38"/>
      <c r="FTF187" s="38"/>
      <c r="FTG187" s="38"/>
      <c r="FTH187" s="38"/>
      <c r="FTI187" s="38"/>
      <c r="FTJ187" s="38"/>
      <c r="FTK187" s="38"/>
      <c r="FTL187" s="37"/>
      <c r="FTM187" s="25"/>
      <c r="FTN187" s="35"/>
      <c r="FTO187" s="35"/>
      <c r="FTP187" s="35"/>
      <c r="FTQ187" s="36"/>
      <c r="FTR187" s="36"/>
      <c r="FTS187" s="36"/>
      <c r="FTT187" s="36"/>
      <c r="FTU187" s="36"/>
      <c r="FTV187" s="36"/>
      <c r="FTW187" s="37"/>
      <c r="FTX187" s="38"/>
      <c r="FTY187" s="38"/>
      <c r="FTZ187" s="204"/>
      <c r="FUA187" s="37"/>
      <c r="FUB187" s="38"/>
      <c r="FUC187" s="37"/>
      <c r="FUD187" s="37"/>
      <c r="FUE187" s="38"/>
      <c r="FUF187" s="38"/>
      <c r="FUG187" s="38"/>
      <c r="FUH187" s="38"/>
      <c r="FUI187" s="38"/>
      <c r="FUJ187" s="38"/>
      <c r="FUK187" s="38"/>
      <c r="FUL187" s="38"/>
      <c r="FUM187" s="38"/>
      <c r="FUN187" s="38"/>
      <c r="FUO187" s="38"/>
      <c r="FUP187" s="38"/>
      <c r="FUQ187" s="37"/>
      <c r="FUR187" s="25"/>
      <c r="FUS187" s="35"/>
      <c r="FUT187" s="35"/>
      <c r="FUU187" s="35"/>
      <c r="FUV187" s="36"/>
      <c r="FUW187" s="36"/>
      <c r="FUX187" s="36"/>
      <c r="FUY187" s="36"/>
      <c r="FUZ187" s="36"/>
      <c r="FVA187" s="36"/>
      <c r="FVB187" s="37"/>
      <c r="FVC187" s="38"/>
      <c r="FVD187" s="38"/>
      <c r="FVE187" s="204"/>
      <c r="FVF187" s="37"/>
      <c r="FVG187" s="38"/>
      <c r="FVH187" s="37"/>
      <c r="FVI187" s="37"/>
      <c r="FVJ187" s="38"/>
      <c r="FVK187" s="38"/>
      <c r="FVL187" s="38"/>
      <c r="FVM187" s="38"/>
      <c r="FVN187" s="38"/>
      <c r="FVO187" s="38"/>
      <c r="FVP187" s="38"/>
      <c r="FVQ187" s="38"/>
      <c r="FVR187" s="38"/>
      <c r="FVS187" s="38"/>
      <c r="FVT187" s="38"/>
      <c r="FVU187" s="38"/>
      <c r="FVV187" s="37"/>
      <c r="FVW187" s="25"/>
      <c r="FVX187" s="35"/>
      <c r="FVY187" s="35"/>
      <c r="FVZ187" s="35"/>
      <c r="FWA187" s="36"/>
      <c r="FWB187" s="36"/>
      <c r="FWC187" s="36"/>
      <c r="FWD187" s="36"/>
      <c r="FWE187" s="36"/>
      <c r="FWF187" s="36"/>
      <c r="FWG187" s="37"/>
      <c r="FWH187" s="38"/>
      <c r="FWI187" s="38"/>
      <c r="FWJ187" s="204"/>
      <c r="FWK187" s="37"/>
      <c r="FWL187" s="38"/>
      <c r="FWM187" s="37"/>
      <c r="FWN187" s="37"/>
      <c r="FWO187" s="38"/>
      <c r="FWP187" s="38"/>
      <c r="FWQ187" s="38"/>
      <c r="FWR187" s="38"/>
      <c r="FWS187" s="38"/>
      <c r="FWT187" s="38"/>
      <c r="FWU187" s="38"/>
      <c r="FWV187" s="38"/>
      <c r="FWW187" s="38"/>
      <c r="FWX187" s="38"/>
      <c r="FWY187" s="38"/>
      <c r="FWZ187" s="38"/>
      <c r="FXA187" s="37"/>
      <c r="FXB187" s="25"/>
      <c r="FXC187" s="35"/>
      <c r="FXD187" s="35"/>
      <c r="FXE187" s="35"/>
      <c r="FXF187" s="36"/>
      <c r="FXG187" s="36"/>
      <c r="FXH187" s="36"/>
      <c r="FXI187" s="36"/>
      <c r="FXJ187" s="36"/>
      <c r="FXK187" s="36"/>
      <c r="FXL187" s="37"/>
      <c r="FXM187" s="38"/>
      <c r="FXN187" s="38"/>
      <c r="FXO187" s="204"/>
      <c r="FXP187" s="37"/>
      <c r="FXQ187" s="38"/>
      <c r="FXR187" s="37"/>
      <c r="FXS187" s="37"/>
      <c r="FXT187" s="38"/>
      <c r="FXU187" s="38"/>
      <c r="FXV187" s="38"/>
      <c r="FXW187" s="38"/>
      <c r="FXX187" s="38"/>
      <c r="FXY187" s="38"/>
      <c r="FXZ187" s="38"/>
      <c r="FYA187" s="38"/>
      <c r="FYB187" s="38"/>
      <c r="FYC187" s="38"/>
      <c r="FYD187" s="38"/>
      <c r="FYE187" s="38"/>
      <c r="FYF187" s="37"/>
      <c r="FYG187" s="25"/>
      <c r="FYH187" s="35"/>
      <c r="FYI187" s="35"/>
      <c r="FYJ187" s="35"/>
      <c r="FYK187" s="36"/>
      <c r="FYL187" s="36"/>
      <c r="FYM187" s="36"/>
      <c r="FYN187" s="36"/>
      <c r="FYO187" s="36"/>
      <c r="FYP187" s="36"/>
      <c r="FYQ187" s="37"/>
      <c r="FYR187" s="38"/>
      <c r="FYS187" s="38"/>
      <c r="FYT187" s="204"/>
      <c r="FYU187" s="37"/>
      <c r="FYV187" s="38"/>
      <c r="FYW187" s="37"/>
      <c r="FYX187" s="37"/>
      <c r="FYY187" s="38"/>
      <c r="FYZ187" s="38"/>
      <c r="FZA187" s="38"/>
      <c r="FZB187" s="38"/>
      <c r="FZC187" s="38"/>
      <c r="FZD187" s="38"/>
      <c r="FZE187" s="38"/>
      <c r="FZF187" s="38"/>
      <c r="FZG187" s="38"/>
      <c r="FZH187" s="38"/>
      <c r="FZI187" s="38"/>
      <c r="FZJ187" s="38"/>
      <c r="FZK187" s="37"/>
      <c r="FZL187" s="25"/>
      <c r="FZM187" s="35"/>
      <c r="FZN187" s="35"/>
      <c r="FZO187" s="35"/>
      <c r="FZP187" s="36"/>
      <c r="FZQ187" s="36"/>
      <c r="FZR187" s="36"/>
      <c r="FZS187" s="36"/>
      <c r="FZT187" s="36"/>
      <c r="FZU187" s="36"/>
      <c r="FZV187" s="37"/>
      <c r="FZW187" s="38"/>
      <c r="FZX187" s="38"/>
      <c r="FZY187" s="204"/>
      <c r="FZZ187" s="37"/>
      <c r="GAA187" s="38"/>
      <c r="GAB187" s="37"/>
      <c r="GAC187" s="37"/>
      <c r="GAD187" s="38"/>
      <c r="GAE187" s="38"/>
      <c r="GAF187" s="38"/>
      <c r="GAG187" s="38"/>
      <c r="GAH187" s="38"/>
      <c r="GAI187" s="38"/>
      <c r="GAJ187" s="38"/>
      <c r="GAK187" s="38"/>
      <c r="GAL187" s="38"/>
      <c r="GAM187" s="38"/>
      <c r="GAN187" s="38"/>
      <c r="GAO187" s="38"/>
      <c r="GAP187" s="37"/>
      <c r="GAQ187" s="25"/>
      <c r="GAR187" s="35"/>
      <c r="GAS187" s="35"/>
      <c r="GAT187" s="35"/>
      <c r="GAU187" s="36"/>
      <c r="GAV187" s="36"/>
      <c r="GAW187" s="36"/>
      <c r="GAX187" s="36"/>
      <c r="GAY187" s="36"/>
      <c r="GAZ187" s="36"/>
      <c r="GBA187" s="37"/>
      <c r="GBB187" s="38"/>
      <c r="GBC187" s="38"/>
      <c r="GBD187" s="204"/>
      <c r="GBE187" s="37"/>
      <c r="GBF187" s="38"/>
      <c r="GBG187" s="37"/>
      <c r="GBH187" s="37"/>
      <c r="GBI187" s="38"/>
      <c r="GBJ187" s="38"/>
      <c r="GBK187" s="38"/>
      <c r="GBL187" s="38"/>
      <c r="GBM187" s="38"/>
      <c r="GBN187" s="38"/>
      <c r="GBO187" s="38"/>
      <c r="GBP187" s="38"/>
      <c r="GBQ187" s="38"/>
      <c r="GBR187" s="38"/>
      <c r="GBS187" s="38"/>
      <c r="GBT187" s="38"/>
      <c r="GBU187" s="37"/>
      <c r="GBV187" s="25"/>
      <c r="GBW187" s="35"/>
      <c r="GBX187" s="35"/>
      <c r="GBY187" s="35"/>
      <c r="GBZ187" s="36"/>
      <c r="GCA187" s="36"/>
      <c r="GCB187" s="36"/>
      <c r="GCC187" s="36"/>
      <c r="GCD187" s="36"/>
      <c r="GCE187" s="36"/>
      <c r="GCF187" s="37"/>
      <c r="GCG187" s="38"/>
      <c r="GCH187" s="38"/>
      <c r="GCI187" s="204"/>
      <c r="GCJ187" s="37"/>
      <c r="GCK187" s="38"/>
      <c r="GCL187" s="37"/>
      <c r="GCM187" s="37"/>
      <c r="GCN187" s="38"/>
      <c r="GCO187" s="38"/>
      <c r="GCP187" s="38"/>
      <c r="GCQ187" s="38"/>
      <c r="GCR187" s="38"/>
      <c r="GCS187" s="38"/>
      <c r="GCT187" s="38"/>
      <c r="GCU187" s="38"/>
      <c r="GCV187" s="38"/>
      <c r="GCW187" s="38"/>
      <c r="GCX187" s="38"/>
      <c r="GCY187" s="38"/>
      <c r="GCZ187" s="37"/>
      <c r="GDA187" s="25"/>
      <c r="GDB187" s="35"/>
      <c r="GDC187" s="35"/>
      <c r="GDD187" s="35"/>
      <c r="GDE187" s="36"/>
      <c r="GDF187" s="36"/>
      <c r="GDG187" s="36"/>
      <c r="GDH187" s="36"/>
      <c r="GDI187" s="36"/>
      <c r="GDJ187" s="36"/>
      <c r="GDK187" s="37"/>
      <c r="GDL187" s="38"/>
      <c r="GDM187" s="38"/>
      <c r="GDN187" s="204"/>
      <c r="GDO187" s="37"/>
      <c r="GDP187" s="38"/>
      <c r="GDQ187" s="37"/>
      <c r="GDR187" s="37"/>
      <c r="GDS187" s="38"/>
      <c r="GDT187" s="38"/>
      <c r="GDU187" s="38"/>
      <c r="GDV187" s="38"/>
      <c r="GDW187" s="38"/>
      <c r="GDX187" s="38"/>
      <c r="GDY187" s="38"/>
      <c r="GDZ187" s="38"/>
      <c r="GEA187" s="38"/>
      <c r="GEB187" s="38"/>
      <c r="GEC187" s="38"/>
      <c r="GED187" s="38"/>
      <c r="GEE187" s="37"/>
      <c r="GEF187" s="25"/>
      <c r="GEG187" s="35"/>
      <c r="GEH187" s="35"/>
      <c r="GEI187" s="35"/>
      <c r="GEJ187" s="36"/>
      <c r="GEK187" s="36"/>
      <c r="GEL187" s="36"/>
      <c r="GEM187" s="36"/>
      <c r="GEN187" s="36"/>
      <c r="GEO187" s="36"/>
      <c r="GEP187" s="37"/>
      <c r="GEQ187" s="38"/>
      <c r="GER187" s="38"/>
      <c r="GES187" s="204"/>
      <c r="GET187" s="37"/>
      <c r="GEU187" s="38"/>
      <c r="GEV187" s="37"/>
      <c r="GEW187" s="37"/>
      <c r="GEX187" s="38"/>
      <c r="GEY187" s="38"/>
      <c r="GEZ187" s="38"/>
      <c r="GFA187" s="38"/>
      <c r="GFB187" s="38"/>
      <c r="GFC187" s="38"/>
      <c r="GFD187" s="38"/>
      <c r="GFE187" s="38"/>
      <c r="GFF187" s="38"/>
      <c r="GFG187" s="38"/>
      <c r="GFH187" s="38"/>
      <c r="GFI187" s="38"/>
      <c r="GFJ187" s="37"/>
      <c r="GFK187" s="25"/>
      <c r="GFL187" s="35"/>
      <c r="GFM187" s="35"/>
      <c r="GFN187" s="35"/>
      <c r="GFO187" s="36"/>
      <c r="GFP187" s="36"/>
      <c r="GFQ187" s="36"/>
      <c r="GFR187" s="36"/>
      <c r="GFS187" s="36"/>
      <c r="GFT187" s="36"/>
      <c r="GFU187" s="37"/>
      <c r="GFV187" s="38"/>
      <c r="GFW187" s="38"/>
      <c r="GFX187" s="204"/>
      <c r="GFY187" s="37"/>
      <c r="GFZ187" s="38"/>
      <c r="GGA187" s="37"/>
      <c r="GGB187" s="37"/>
      <c r="GGC187" s="38"/>
      <c r="GGD187" s="38"/>
      <c r="GGE187" s="38"/>
      <c r="GGF187" s="38"/>
      <c r="GGG187" s="38"/>
      <c r="GGH187" s="38"/>
      <c r="GGI187" s="38"/>
      <c r="GGJ187" s="38"/>
      <c r="GGK187" s="38"/>
      <c r="GGL187" s="38"/>
      <c r="GGM187" s="38"/>
      <c r="GGN187" s="38"/>
      <c r="GGO187" s="37"/>
      <c r="GGP187" s="25"/>
      <c r="GGQ187" s="35"/>
      <c r="GGR187" s="35"/>
      <c r="GGS187" s="35"/>
      <c r="GGT187" s="36"/>
      <c r="GGU187" s="36"/>
      <c r="GGV187" s="36"/>
      <c r="GGW187" s="36"/>
      <c r="GGX187" s="36"/>
      <c r="GGY187" s="36"/>
      <c r="GGZ187" s="37"/>
      <c r="GHA187" s="38"/>
      <c r="GHB187" s="38"/>
      <c r="GHC187" s="204"/>
      <c r="GHD187" s="37"/>
      <c r="GHE187" s="38"/>
      <c r="GHF187" s="37"/>
      <c r="GHG187" s="37"/>
      <c r="GHH187" s="38"/>
      <c r="GHI187" s="38"/>
      <c r="GHJ187" s="38"/>
      <c r="GHK187" s="38"/>
      <c r="GHL187" s="38"/>
      <c r="GHM187" s="38"/>
      <c r="GHN187" s="38"/>
      <c r="GHO187" s="38"/>
      <c r="GHP187" s="38"/>
      <c r="GHQ187" s="38"/>
      <c r="GHR187" s="38"/>
      <c r="GHS187" s="38"/>
      <c r="GHT187" s="37"/>
      <c r="GHU187" s="25"/>
      <c r="GHV187" s="35"/>
      <c r="GHW187" s="35"/>
      <c r="GHX187" s="35"/>
      <c r="GHY187" s="36"/>
      <c r="GHZ187" s="36"/>
      <c r="GIA187" s="36"/>
      <c r="GIB187" s="36"/>
      <c r="GIC187" s="36"/>
      <c r="GID187" s="36"/>
      <c r="GIE187" s="37"/>
      <c r="GIF187" s="38"/>
      <c r="GIG187" s="38"/>
      <c r="GIH187" s="204"/>
      <c r="GII187" s="37"/>
      <c r="GIJ187" s="38"/>
      <c r="GIK187" s="37"/>
      <c r="GIL187" s="37"/>
      <c r="GIM187" s="38"/>
      <c r="GIN187" s="38"/>
      <c r="GIO187" s="38"/>
      <c r="GIP187" s="38"/>
      <c r="GIQ187" s="38"/>
      <c r="GIR187" s="38"/>
      <c r="GIS187" s="38"/>
      <c r="GIT187" s="38"/>
      <c r="GIU187" s="38"/>
      <c r="GIV187" s="38"/>
      <c r="GIW187" s="38"/>
      <c r="GIX187" s="38"/>
      <c r="GIY187" s="37"/>
      <c r="GIZ187" s="25"/>
      <c r="GJA187" s="35"/>
      <c r="GJB187" s="35"/>
      <c r="GJC187" s="35"/>
      <c r="GJD187" s="36"/>
      <c r="GJE187" s="36"/>
      <c r="GJF187" s="36"/>
      <c r="GJG187" s="36"/>
      <c r="GJH187" s="36"/>
      <c r="GJI187" s="36"/>
      <c r="GJJ187" s="37"/>
      <c r="GJK187" s="38"/>
      <c r="GJL187" s="38"/>
      <c r="GJM187" s="204"/>
      <c r="GJN187" s="37"/>
      <c r="GJO187" s="38"/>
      <c r="GJP187" s="37"/>
      <c r="GJQ187" s="37"/>
      <c r="GJR187" s="38"/>
      <c r="GJS187" s="38"/>
      <c r="GJT187" s="38"/>
      <c r="GJU187" s="38"/>
      <c r="GJV187" s="38"/>
      <c r="GJW187" s="38"/>
      <c r="GJX187" s="38"/>
      <c r="GJY187" s="38"/>
      <c r="GJZ187" s="38"/>
      <c r="GKA187" s="38"/>
      <c r="GKB187" s="38"/>
      <c r="GKC187" s="38"/>
      <c r="GKD187" s="37"/>
      <c r="GKE187" s="25"/>
      <c r="GKF187" s="35"/>
      <c r="GKG187" s="35"/>
      <c r="GKH187" s="35"/>
      <c r="GKI187" s="36"/>
      <c r="GKJ187" s="36"/>
      <c r="GKK187" s="36"/>
      <c r="GKL187" s="36"/>
      <c r="GKM187" s="36"/>
      <c r="GKN187" s="36"/>
      <c r="GKO187" s="37"/>
      <c r="GKP187" s="38"/>
      <c r="GKQ187" s="38"/>
      <c r="GKR187" s="204"/>
      <c r="GKS187" s="37"/>
      <c r="GKT187" s="38"/>
      <c r="GKU187" s="37"/>
      <c r="GKV187" s="37"/>
      <c r="GKW187" s="38"/>
      <c r="GKX187" s="38"/>
      <c r="GKY187" s="38"/>
      <c r="GKZ187" s="38"/>
      <c r="GLA187" s="38"/>
      <c r="GLB187" s="38"/>
      <c r="GLC187" s="38"/>
      <c r="GLD187" s="38"/>
      <c r="GLE187" s="38"/>
      <c r="GLF187" s="38"/>
      <c r="GLG187" s="38"/>
      <c r="GLH187" s="38"/>
      <c r="GLI187" s="37"/>
      <c r="GLJ187" s="25"/>
      <c r="GLK187" s="35"/>
      <c r="GLL187" s="35"/>
      <c r="GLM187" s="35"/>
      <c r="GLN187" s="36"/>
      <c r="GLO187" s="36"/>
      <c r="GLP187" s="36"/>
      <c r="GLQ187" s="36"/>
      <c r="GLR187" s="36"/>
      <c r="GLS187" s="36"/>
      <c r="GLT187" s="37"/>
      <c r="GLU187" s="38"/>
      <c r="GLV187" s="38"/>
      <c r="GLW187" s="204"/>
      <c r="GLX187" s="37"/>
      <c r="GLY187" s="38"/>
      <c r="GLZ187" s="37"/>
      <c r="GMA187" s="37"/>
      <c r="GMB187" s="38"/>
      <c r="GMC187" s="38"/>
      <c r="GMD187" s="38"/>
      <c r="GME187" s="38"/>
      <c r="GMF187" s="38"/>
      <c r="GMG187" s="38"/>
      <c r="GMH187" s="38"/>
      <c r="GMI187" s="38"/>
      <c r="GMJ187" s="38"/>
      <c r="GMK187" s="38"/>
      <c r="GML187" s="38"/>
      <c r="GMM187" s="38"/>
      <c r="GMN187" s="37"/>
      <c r="GMO187" s="25"/>
      <c r="GMP187" s="35"/>
      <c r="GMQ187" s="35"/>
      <c r="GMR187" s="35"/>
      <c r="GMS187" s="36"/>
      <c r="GMT187" s="36"/>
      <c r="GMU187" s="36"/>
      <c r="GMV187" s="36"/>
      <c r="GMW187" s="36"/>
      <c r="GMX187" s="36"/>
      <c r="GMY187" s="37"/>
      <c r="GMZ187" s="38"/>
      <c r="GNA187" s="38"/>
      <c r="GNB187" s="204"/>
      <c r="GNC187" s="37"/>
      <c r="GND187" s="38"/>
      <c r="GNE187" s="37"/>
      <c r="GNF187" s="37"/>
      <c r="GNG187" s="38"/>
      <c r="GNH187" s="38"/>
      <c r="GNI187" s="38"/>
      <c r="GNJ187" s="38"/>
      <c r="GNK187" s="38"/>
      <c r="GNL187" s="38"/>
      <c r="GNM187" s="38"/>
      <c r="GNN187" s="38"/>
      <c r="GNO187" s="38"/>
      <c r="GNP187" s="38"/>
      <c r="GNQ187" s="38"/>
      <c r="GNR187" s="38"/>
      <c r="GNS187" s="37"/>
      <c r="GNT187" s="25"/>
      <c r="GNU187" s="35"/>
      <c r="GNV187" s="35"/>
      <c r="GNW187" s="35"/>
      <c r="GNX187" s="36"/>
      <c r="GNY187" s="36"/>
      <c r="GNZ187" s="36"/>
      <c r="GOA187" s="36"/>
      <c r="GOB187" s="36"/>
      <c r="GOC187" s="36"/>
      <c r="GOD187" s="37"/>
      <c r="GOE187" s="38"/>
      <c r="GOF187" s="38"/>
      <c r="GOG187" s="204"/>
      <c r="GOH187" s="37"/>
      <c r="GOI187" s="38"/>
      <c r="GOJ187" s="37"/>
      <c r="GOK187" s="37"/>
      <c r="GOL187" s="38"/>
      <c r="GOM187" s="38"/>
      <c r="GON187" s="38"/>
      <c r="GOO187" s="38"/>
      <c r="GOP187" s="38"/>
      <c r="GOQ187" s="38"/>
      <c r="GOR187" s="38"/>
      <c r="GOS187" s="38"/>
      <c r="GOT187" s="38"/>
      <c r="GOU187" s="38"/>
      <c r="GOV187" s="38"/>
      <c r="GOW187" s="38"/>
      <c r="GOX187" s="37"/>
      <c r="GOY187" s="25"/>
      <c r="GOZ187" s="35"/>
      <c r="GPA187" s="35"/>
      <c r="GPB187" s="35"/>
      <c r="GPC187" s="36"/>
      <c r="GPD187" s="36"/>
      <c r="GPE187" s="36"/>
      <c r="GPF187" s="36"/>
      <c r="GPG187" s="36"/>
      <c r="GPH187" s="36"/>
      <c r="GPI187" s="37"/>
      <c r="GPJ187" s="38"/>
      <c r="GPK187" s="38"/>
      <c r="GPL187" s="204"/>
      <c r="GPM187" s="37"/>
      <c r="GPN187" s="38"/>
      <c r="GPO187" s="37"/>
      <c r="GPP187" s="37"/>
      <c r="GPQ187" s="38"/>
      <c r="GPR187" s="38"/>
      <c r="GPS187" s="38"/>
      <c r="GPT187" s="38"/>
      <c r="GPU187" s="38"/>
      <c r="GPV187" s="38"/>
      <c r="GPW187" s="38"/>
      <c r="GPX187" s="38"/>
      <c r="GPY187" s="38"/>
      <c r="GPZ187" s="38"/>
      <c r="GQA187" s="38"/>
      <c r="GQB187" s="38"/>
      <c r="GQC187" s="37"/>
      <c r="GQD187" s="25"/>
      <c r="GQE187" s="35"/>
      <c r="GQF187" s="35"/>
      <c r="GQG187" s="35"/>
      <c r="GQH187" s="36"/>
      <c r="GQI187" s="36"/>
      <c r="GQJ187" s="36"/>
      <c r="GQK187" s="36"/>
      <c r="GQL187" s="36"/>
      <c r="GQM187" s="36"/>
      <c r="GQN187" s="37"/>
      <c r="GQO187" s="38"/>
      <c r="GQP187" s="38"/>
      <c r="GQQ187" s="204"/>
      <c r="GQR187" s="37"/>
      <c r="GQS187" s="38"/>
      <c r="GQT187" s="37"/>
      <c r="GQU187" s="37"/>
      <c r="GQV187" s="38"/>
      <c r="GQW187" s="38"/>
      <c r="GQX187" s="38"/>
      <c r="GQY187" s="38"/>
      <c r="GQZ187" s="38"/>
      <c r="GRA187" s="38"/>
      <c r="GRB187" s="38"/>
      <c r="GRC187" s="38"/>
      <c r="GRD187" s="38"/>
      <c r="GRE187" s="38"/>
      <c r="GRF187" s="38"/>
      <c r="GRG187" s="38"/>
      <c r="GRH187" s="37"/>
      <c r="GRI187" s="25"/>
      <c r="GRJ187" s="35"/>
      <c r="GRK187" s="35"/>
      <c r="GRL187" s="35"/>
      <c r="GRM187" s="36"/>
      <c r="GRN187" s="36"/>
      <c r="GRO187" s="36"/>
      <c r="GRP187" s="36"/>
      <c r="GRQ187" s="36"/>
      <c r="GRR187" s="36"/>
      <c r="GRS187" s="37"/>
      <c r="GRT187" s="38"/>
      <c r="GRU187" s="38"/>
      <c r="GRV187" s="204"/>
      <c r="GRW187" s="37"/>
      <c r="GRX187" s="38"/>
      <c r="GRY187" s="37"/>
      <c r="GRZ187" s="37"/>
      <c r="GSA187" s="38"/>
      <c r="GSB187" s="38"/>
      <c r="GSC187" s="38"/>
      <c r="GSD187" s="38"/>
      <c r="GSE187" s="38"/>
      <c r="GSF187" s="38"/>
      <c r="GSG187" s="38"/>
      <c r="GSH187" s="38"/>
      <c r="GSI187" s="38"/>
      <c r="GSJ187" s="38"/>
      <c r="GSK187" s="38"/>
      <c r="GSL187" s="38"/>
      <c r="GSM187" s="37"/>
      <c r="GSN187" s="25"/>
      <c r="GSO187" s="35"/>
      <c r="GSP187" s="35"/>
      <c r="GSQ187" s="35"/>
      <c r="GSR187" s="36"/>
      <c r="GSS187" s="36"/>
      <c r="GST187" s="36"/>
      <c r="GSU187" s="36"/>
      <c r="GSV187" s="36"/>
      <c r="GSW187" s="36"/>
      <c r="GSX187" s="37"/>
      <c r="GSY187" s="38"/>
      <c r="GSZ187" s="38"/>
      <c r="GTA187" s="204"/>
      <c r="GTB187" s="37"/>
      <c r="GTC187" s="38"/>
      <c r="GTD187" s="37"/>
      <c r="GTE187" s="37"/>
      <c r="GTF187" s="38"/>
      <c r="GTG187" s="38"/>
      <c r="GTH187" s="38"/>
      <c r="GTI187" s="38"/>
      <c r="GTJ187" s="38"/>
      <c r="GTK187" s="38"/>
      <c r="GTL187" s="38"/>
      <c r="GTM187" s="38"/>
      <c r="GTN187" s="38"/>
      <c r="GTO187" s="38"/>
      <c r="GTP187" s="38"/>
      <c r="GTQ187" s="38"/>
      <c r="GTR187" s="37"/>
      <c r="GTS187" s="25"/>
      <c r="GTT187" s="35"/>
      <c r="GTU187" s="35"/>
      <c r="GTV187" s="35"/>
      <c r="GTW187" s="36"/>
      <c r="GTX187" s="36"/>
      <c r="GTY187" s="36"/>
      <c r="GTZ187" s="36"/>
      <c r="GUA187" s="36"/>
      <c r="GUB187" s="36"/>
      <c r="GUC187" s="37"/>
      <c r="GUD187" s="38"/>
      <c r="GUE187" s="38"/>
      <c r="GUF187" s="204"/>
      <c r="GUG187" s="37"/>
      <c r="GUH187" s="38"/>
      <c r="GUI187" s="37"/>
      <c r="GUJ187" s="37"/>
      <c r="GUK187" s="38"/>
      <c r="GUL187" s="38"/>
      <c r="GUM187" s="38"/>
      <c r="GUN187" s="38"/>
      <c r="GUO187" s="38"/>
      <c r="GUP187" s="38"/>
      <c r="GUQ187" s="38"/>
      <c r="GUR187" s="38"/>
      <c r="GUS187" s="38"/>
      <c r="GUT187" s="38"/>
      <c r="GUU187" s="38"/>
      <c r="GUV187" s="38"/>
      <c r="GUW187" s="37"/>
      <c r="GUX187" s="25"/>
      <c r="GUY187" s="35"/>
      <c r="GUZ187" s="35"/>
      <c r="GVA187" s="35"/>
      <c r="GVB187" s="36"/>
      <c r="GVC187" s="36"/>
      <c r="GVD187" s="36"/>
      <c r="GVE187" s="36"/>
      <c r="GVF187" s="36"/>
      <c r="GVG187" s="36"/>
      <c r="GVH187" s="37"/>
      <c r="GVI187" s="38"/>
      <c r="GVJ187" s="38"/>
      <c r="GVK187" s="204"/>
      <c r="GVL187" s="37"/>
      <c r="GVM187" s="38"/>
      <c r="GVN187" s="37"/>
      <c r="GVO187" s="37"/>
      <c r="GVP187" s="38"/>
      <c r="GVQ187" s="38"/>
      <c r="GVR187" s="38"/>
      <c r="GVS187" s="38"/>
      <c r="GVT187" s="38"/>
      <c r="GVU187" s="38"/>
      <c r="GVV187" s="38"/>
      <c r="GVW187" s="38"/>
      <c r="GVX187" s="38"/>
      <c r="GVY187" s="38"/>
      <c r="GVZ187" s="38"/>
      <c r="GWA187" s="38"/>
      <c r="GWB187" s="37"/>
      <c r="GWC187" s="25"/>
      <c r="GWD187" s="35"/>
      <c r="GWE187" s="35"/>
      <c r="GWF187" s="35"/>
      <c r="GWG187" s="36"/>
      <c r="GWH187" s="36"/>
      <c r="GWI187" s="36"/>
      <c r="GWJ187" s="36"/>
      <c r="GWK187" s="36"/>
      <c r="GWL187" s="36"/>
      <c r="GWM187" s="37"/>
      <c r="GWN187" s="38"/>
      <c r="GWO187" s="38"/>
      <c r="GWP187" s="204"/>
      <c r="GWQ187" s="37"/>
      <c r="GWR187" s="38"/>
      <c r="GWS187" s="37"/>
      <c r="GWT187" s="37"/>
      <c r="GWU187" s="38"/>
      <c r="GWV187" s="38"/>
      <c r="GWW187" s="38"/>
      <c r="GWX187" s="38"/>
      <c r="GWY187" s="38"/>
      <c r="GWZ187" s="38"/>
      <c r="GXA187" s="38"/>
      <c r="GXB187" s="38"/>
      <c r="GXC187" s="38"/>
      <c r="GXD187" s="38"/>
      <c r="GXE187" s="38"/>
      <c r="GXF187" s="38"/>
      <c r="GXG187" s="37"/>
      <c r="GXH187" s="25"/>
      <c r="GXI187" s="35"/>
      <c r="GXJ187" s="35"/>
      <c r="GXK187" s="35"/>
      <c r="GXL187" s="36"/>
      <c r="GXM187" s="36"/>
      <c r="GXN187" s="36"/>
      <c r="GXO187" s="36"/>
      <c r="GXP187" s="36"/>
      <c r="GXQ187" s="36"/>
      <c r="GXR187" s="37"/>
      <c r="GXS187" s="38"/>
      <c r="GXT187" s="38"/>
      <c r="GXU187" s="204"/>
      <c r="GXV187" s="37"/>
      <c r="GXW187" s="38"/>
      <c r="GXX187" s="37"/>
      <c r="GXY187" s="37"/>
      <c r="GXZ187" s="38"/>
      <c r="GYA187" s="38"/>
      <c r="GYB187" s="38"/>
      <c r="GYC187" s="38"/>
      <c r="GYD187" s="38"/>
      <c r="GYE187" s="38"/>
      <c r="GYF187" s="38"/>
      <c r="GYG187" s="38"/>
      <c r="GYH187" s="38"/>
      <c r="GYI187" s="38"/>
      <c r="GYJ187" s="38"/>
      <c r="GYK187" s="38"/>
      <c r="GYL187" s="37"/>
      <c r="GYM187" s="25"/>
      <c r="GYN187" s="35"/>
      <c r="GYO187" s="35"/>
      <c r="GYP187" s="35"/>
      <c r="GYQ187" s="36"/>
      <c r="GYR187" s="36"/>
      <c r="GYS187" s="36"/>
      <c r="GYT187" s="36"/>
      <c r="GYU187" s="36"/>
      <c r="GYV187" s="36"/>
      <c r="GYW187" s="37"/>
      <c r="GYX187" s="38"/>
      <c r="GYY187" s="38"/>
      <c r="GYZ187" s="204"/>
      <c r="GZA187" s="37"/>
      <c r="GZB187" s="38"/>
      <c r="GZC187" s="37"/>
      <c r="GZD187" s="37"/>
      <c r="GZE187" s="38"/>
      <c r="GZF187" s="38"/>
      <c r="GZG187" s="38"/>
      <c r="GZH187" s="38"/>
      <c r="GZI187" s="38"/>
      <c r="GZJ187" s="38"/>
      <c r="GZK187" s="38"/>
      <c r="GZL187" s="38"/>
      <c r="GZM187" s="38"/>
      <c r="GZN187" s="38"/>
      <c r="GZO187" s="38"/>
      <c r="GZP187" s="38"/>
      <c r="GZQ187" s="37"/>
      <c r="GZR187" s="25"/>
      <c r="GZS187" s="35"/>
      <c r="GZT187" s="35"/>
      <c r="GZU187" s="35"/>
      <c r="GZV187" s="36"/>
      <c r="GZW187" s="36"/>
      <c r="GZX187" s="36"/>
      <c r="GZY187" s="36"/>
      <c r="GZZ187" s="36"/>
      <c r="HAA187" s="36"/>
      <c r="HAB187" s="37"/>
      <c r="HAC187" s="38"/>
      <c r="HAD187" s="38"/>
      <c r="HAE187" s="204"/>
      <c r="HAF187" s="37"/>
      <c r="HAG187" s="38"/>
      <c r="HAH187" s="37"/>
      <c r="HAI187" s="37"/>
      <c r="HAJ187" s="38"/>
      <c r="HAK187" s="38"/>
      <c r="HAL187" s="38"/>
      <c r="HAM187" s="38"/>
      <c r="HAN187" s="38"/>
      <c r="HAO187" s="38"/>
      <c r="HAP187" s="38"/>
      <c r="HAQ187" s="38"/>
      <c r="HAR187" s="38"/>
      <c r="HAS187" s="38"/>
      <c r="HAT187" s="38"/>
      <c r="HAU187" s="38"/>
      <c r="HAV187" s="37"/>
      <c r="HAW187" s="25"/>
      <c r="HAX187" s="35"/>
      <c r="HAY187" s="35"/>
      <c r="HAZ187" s="35"/>
      <c r="HBA187" s="36"/>
      <c r="HBB187" s="36"/>
      <c r="HBC187" s="36"/>
      <c r="HBD187" s="36"/>
      <c r="HBE187" s="36"/>
      <c r="HBF187" s="36"/>
      <c r="HBG187" s="37"/>
      <c r="HBH187" s="38"/>
      <c r="HBI187" s="38"/>
      <c r="HBJ187" s="204"/>
      <c r="HBK187" s="37"/>
      <c r="HBL187" s="38"/>
      <c r="HBM187" s="37"/>
      <c r="HBN187" s="37"/>
      <c r="HBO187" s="38"/>
      <c r="HBP187" s="38"/>
      <c r="HBQ187" s="38"/>
      <c r="HBR187" s="38"/>
      <c r="HBS187" s="38"/>
      <c r="HBT187" s="38"/>
      <c r="HBU187" s="38"/>
      <c r="HBV187" s="38"/>
      <c r="HBW187" s="38"/>
      <c r="HBX187" s="38"/>
      <c r="HBY187" s="38"/>
      <c r="HBZ187" s="38"/>
      <c r="HCA187" s="37"/>
      <c r="HCB187" s="25"/>
      <c r="HCC187" s="35"/>
      <c r="HCD187" s="35"/>
      <c r="HCE187" s="35"/>
      <c r="HCF187" s="36"/>
      <c r="HCG187" s="36"/>
      <c r="HCH187" s="36"/>
      <c r="HCI187" s="36"/>
      <c r="HCJ187" s="36"/>
      <c r="HCK187" s="36"/>
      <c r="HCL187" s="37"/>
      <c r="HCM187" s="38"/>
      <c r="HCN187" s="38"/>
      <c r="HCO187" s="204"/>
      <c r="HCP187" s="37"/>
      <c r="HCQ187" s="38"/>
      <c r="HCR187" s="37"/>
      <c r="HCS187" s="37"/>
      <c r="HCT187" s="38"/>
      <c r="HCU187" s="38"/>
      <c r="HCV187" s="38"/>
      <c r="HCW187" s="38"/>
      <c r="HCX187" s="38"/>
      <c r="HCY187" s="38"/>
      <c r="HCZ187" s="38"/>
      <c r="HDA187" s="38"/>
      <c r="HDB187" s="38"/>
      <c r="HDC187" s="38"/>
      <c r="HDD187" s="38"/>
      <c r="HDE187" s="38"/>
      <c r="HDF187" s="37"/>
      <c r="HDG187" s="25"/>
      <c r="HDH187" s="35"/>
      <c r="HDI187" s="35"/>
      <c r="HDJ187" s="35"/>
      <c r="HDK187" s="36"/>
      <c r="HDL187" s="36"/>
      <c r="HDM187" s="36"/>
      <c r="HDN187" s="36"/>
      <c r="HDO187" s="36"/>
      <c r="HDP187" s="36"/>
      <c r="HDQ187" s="37"/>
      <c r="HDR187" s="38"/>
      <c r="HDS187" s="38"/>
      <c r="HDT187" s="204"/>
      <c r="HDU187" s="37"/>
      <c r="HDV187" s="38"/>
      <c r="HDW187" s="37"/>
      <c r="HDX187" s="37"/>
      <c r="HDY187" s="38"/>
      <c r="HDZ187" s="38"/>
      <c r="HEA187" s="38"/>
      <c r="HEB187" s="38"/>
      <c r="HEC187" s="38"/>
      <c r="HED187" s="38"/>
      <c r="HEE187" s="38"/>
      <c r="HEF187" s="38"/>
      <c r="HEG187" s="38"/>
      <c r="HEH187" s="38"/>
      <c r="HEI187" s="38"/>
      <c r="HEJ187" s="38"/>
      <c r="HEK187" s="37"/>
      <c r="HEL187" s="25"/>
      <c r="HEM187" s="35"/>
      <c r="HEN187" s="35"/>
      <c r="HEO187" s="35"/>
      <c r="HEP187" s="36"/>
      <c r="HEQ187" s="36"/>
      <c r="HER187" s="36"/>
      <c r="HES187" s="36"/>
      <c r="HET187" s="36"/>
      <c r="HEU187" s="36"/>
      <c r="HEV187" s="37"/>
      <c r="HEW187" s="38"/>
      <c r="HEX187" s="38"/>
      <c r="HEY187" s="204"/>
      <c r="HEZ187" s="37"/>
      <c r="HFA187" s="38"/>
      <c r="HFB187" s="37"/>
      <c r="HFC187" s="37"/>
      <c r="HFD187" s="38"/>
      <c r="HFE187" s="38"/>
      <c r="HFF187" s="38"/>
      <c r="HFG187" s="38"/>
      <c r="HFH187" s="38"/>
      <c r="HFI187" s="38"/>
      <c r="HFJ187" s="38"/>
      <c r="HFK187" s="38"/>
      <c r="HFL187" s="38"/>
      <c r="HFM187" s="38"/>
      <c r="HFN187" s="38"/>
      <c r="HFO187" s="38"/>
      <c r="HFP187" s="37"/>
      <c r="HFQ187" s="25"/>
      <c r="HFR187" s="35"/>
      <c r="HFS187" s="35"/>
      <c r="HFT187" s="35"/>
      <c r="HFU187" s="36"/>
      <c r="HFV187" s="36"/>
      <c r="HFW187" s="36"/>
      <c r="HFX187" s="36"/>
      <c r="HFY187" s="36"/>
      <c r="HFZ187" s="36"/>
      <c r="HGA187" s="37"/>
      <c r="HGB187" s="38"/>
      <c r="HGC187" s="38"/>
      <c r="HGD187" s="204"/>
      <c r="HGE187" s="37"/>
      <c r="HGF187" s="38"/>
      <c r="HGG187" s="37"/>
      <c r="HGH187" s="37"/>
      <c r="HGI187" s="38"/>
      <c r="HGJ187" s="38"/>
      <c r="HGK187" s="38"/>
      <c r="HGL187" s="38"/>
      <c r="HGM187" s="38"/>
      <c r="HGN187" s="38"/>
      <c r="HGO187" s="38"/>
      <c r="HGP187" s="38"/>
      <c r="HGQ187" s="38"/>
      <c r="HGR187" s="38"/>
      <c r="HGS187" s="38"/>
      <c r="HGT187" s="38"/>
      <c r="HGU187" s="37"/>
      <c r="HGV187" s="25"/>
      <c r="HGW187" s="35"/>
      <c r="HGX187" s="35"/>
      <c r="HGY187" s="35"/>
      <c r="HGZ187" s="36"/>
      <c r="HHA187" s="36"/>
      <c r="HHB187" s="36"/>
      <c r="HHC187" s="36"/>
      <c r="HHD187" s="36"/>
      <c r="HHE187" s="36"/>
      <c r="HHF187" s="37"/>
      <c r="HHG187" s="38"/>
      <c r="HHH187" s="38"/>
      <c r="HHI187" s="204"/>
      <c r="HHJ187" s="37"/>
      <c r="HHK187" s="38"/>
      <c r="HHL187" s="37"/>
      <c r="HHM187" s="37"/>
      <c r="HHN187" s="38"/>
      <c r="HHO187" s="38"/>
      <c r="HHP187" s="38"/>
      <c r="HHQ187" s="38"/>
      <c r="HHR187" s="38"/>
      <c r="HHS187" s="38"/>
      <c r="HHT187" s="38"/>
      <c r="HHU187" s="38"/>
      <c r="HHV187" s="38"/>
      <c r="HHW187" s="38"/>
      <c r="HHX187" s="38"/>
      <c r="HHY187" s="38"/>
      <c r="HHZ187" s="37"/>
      <c r="HIA187" s="25"/>
      <c r="HIB187" s="35"/>
      <c r="HIC187" s="35"/>
      <c r="HID187" s="35"/>
      <c r="HIE187" s="36"/>
      <c r="HIF187" s="36"/>
      <c r="HIG187" s="36"/>
      <c r="HIH187" s="36"/>
      <c r="HII187" s="36"/>
      <c r="HIJ187" s="36"/>
      <c r="HIK187" s="37"/>
      <c r="HIL187" s="38"/>
      <c r="HIM187" s="38"/>
      <c r="HIN187" s="204"/>
      <c r="HIO187" s="37"/>
      <c r="HIP187" s="38"/>
      <c r="HIQ187" s="37"/>
      <c r="HIR187" s="37"/>
      <c r="HIS187" s="38"/>
      <c r="HIT187" s="38"/>
      <c r="HIU187" s="38"/>
      <c r="HIV187" s="38"/>
      <c r="HIW187" s="38"/>
      <c r="HIX187" s="38"/>
      <c r="HIY187" s="38"/>
      <c r="HIZ187" s="38"/>
      <c r="HJA187" s="38"/>
      <c r="HJB187" s="38"/>
      <c r="HJC187" s="38"/>
      <c r="HJD187" s="38"/>
      <c r="HJE187" s="37"/>
      <c r="HJF187" s="25"/>
      <c r="HJG187" s="35"/>
      <c r="HJH187" s="35"/>
      <c r="HJI187" s="35"/>
      <c r="HJJ187" s="36"/>
      <c r="HJK187" s="36"/>
      <c r="HJL187" s="36"/>
      <c r="HJM187" s="36"/>
      <c r="HJN187" s="36"/>
      <c r="HJO187" s="36"/>
      <c r="HJP187" s="37"/>
      <c r="HJQ187" s="38"/>
      <c r="HJR187" s="38"/>
      <c r="HJS187" s="204"/>
      <c r="HJT187" s="37"/>
      <c r="HJU187" s="38"/>
      <c r="HJV187" s="37"/>
      <c r="HJW187" s="37"/>
      <c r="HJX187" s="38"/>
      <c r="HJY187" s="38"/>
      <c r="HJZ187" s="38"/>
      <c r="HKA187" s="38"/>
      <c r="HKB187" s="38"/>
      <c r="HKC187" s="38"/>
      <c r="HKD187" s="38"/>
      <c r="HKE187" s="38"/>
      <c r="HKF187" s="38"/>
      <c r="HKG187" s="38"/>
      <c r="HKH187" s="38"/>
      <c r="HKI187" s="38"/>
      <c r="HKJ187" s="37"/>
      <c r="HKK187" s="25"/>
      <c r="HKL187" s="35"/>
      <c r="HKM187" s="35"/>
      <c r="HKN187" s="35"/>
      <c r="HKO187" s="36"/>
      <c r="HKP187" s="36"/>
      <c r="HKQ187" s="36"/>
      <c r="HKR187" s="36"/>
      <c r="HKS187" s="36"/>
      <c r="HKT187" s="36"/>
      <c r="HKU187" s="37"/>
      <c r="HKV187" s="38"/>
      <c r="HKW187" s="38"/>
      <c r="HKX187" s="204"/>
      <c r="HKY187" s="37"/>
      <c r="HKZ187" s="38"/>
      <c r="HLA187" s="37"/>
      <c r="HLB187" s="37"/>
      <c r="HLC187" s="38"/>
      <c r="HLD187" s="38"/>
      <c r="HLE187" s="38"/>
      <c r="HLF187" s="38"/>
      <c r="HLG187" s="38"/>
      <c r="HLH187" s="38"/>
      <c r="HLI187" s="38"/>
      <c r="HLJ187" s="38"/>
      <c r="HLK187" s="38"/>
      <c r="HLL187" s="38"/>
      <c r="HLM187" s="38"/>
      <c r="HLN187" s="38"/>
      <c r="HLO187" s="37"/>
      <c r="HLP187" s="25"/>
      <c r="HLQ187" s="35"/>
      <c r="HLR187" s="35"/>
      <c r="HLS187" s="35"/>
      <c r="HLT187" s="36"/>
      <c r="HLU187" s="36"/>
      <c r="HLV187" s="36"/>
      <c r="HLW187" s="36"/>
      <c r="HLX187" s="36"/>
      <c r="HLY187" s="36"/>
      <c r="HLZ187" s="37"/>
      <c r="HMA187" s="38"/>
      <c r="HMB187" s="38"/>
      <c r="HMC187" s="204"/>
      <c r="HMD187" s="37"/>
      <c r="HME187" s="38"/>
      <c r="HMF187" s="37"/>
      <c r="HMG187" s="37"/>
      <c r="HMH187" s="38"/>
      <c r="HMI187" s="38"/>
      <c r="HMJ187" s="38"/>
      <c r="HMK187" s="38"/>
      <c r="HML187" s="38"/>
      <c r="HMM187" s="38"/>
      <c r="HMN187" s="38"/>
      <c r="HMO187" s="38"/>
      <c r="HMP187" s="38"/>
      <c r="HMQ187" s="38"/>
      <c r="HMR187" s="38"/>
      <c r="HMS187" s="38"/>
      <c r="HMT187" s="37"/>
      <c r="HMU187" s="25"/>
      <c r="HMV187" s="35"/>
      <c r="HMW187" s="35"/>
      <c r="HMX187" s="35"/>
      <c r="HMY187" s="36"/>
      <c r="HMZ187" s="36"/>
      <c r="HNA187" s="36"/>
      <c r="HNB187" s="36"/>
      <c r="HNC187" s="36"/>
      <c r="HND187" s="36"/>
      <c r="HNE187" s="37"/>
      <c r="HNF187" s="38"/>
      <c r="HNG187" s="38"/>
      <c r="HNH187" s="204"/>
      <c r="HNI187" s="37"/>
      <c r="HNJ187" s="38"/>
      <c r="HNK187" s="37"/>
      <c r="HNL187" s="37"/>
      <c r="HNM187" s="38"/>
      <c r="HNN187" s="38"/>
      <c r="HNO187" s="38"/>
      <c r="HNP187" s="38"/>
      <c r="HNQ187" s="38"/>
      <c r="HNR187" s="38"/>
      <c r="HNS187" s="38"/>
      <c r="HNT187" s="38"/>
      <c r="HNU187" s="38"/>
      <c r="HNV187" s="38"/>
      <c r="HNW187" s="38"/>
      <c r="HNX187" s="38"/>
      <c r="HNY187" s="37"/>
      <c r="HNZ187" s="25"/>
      <c r="HOA187" s="35"/>
      <c r="HOB187" s="35"/>
      <c r="HOC187" s="35"/>
      <c r="HOD187" s="36"/>
      <c r="HOE187" s="36"/>
      <c r="HOF187" s="36"/>
      <c r="HOG187" s="36"/>
      <c r="HOH187" s="36"/>
      <c r="HOI187" s="36"/>
      <c r="HOJ187" s="37"/>
      <c r="HOK187" s="38"/>
      <c r="HOL187" s="38"/>
      <c r="HOM187" s="204"/>
      <c r="HON187" s="37"/>
      <c r="HOO187" s="38"/>
      <c r="HOP187" s="37"/>
      <c r="HOQ187" s="37"/>
      <c r="HOR187" s="38"/>
      <c r="HOS187" s="38"/>
      <c r="HOT187" s="38"/>
      <c r="HOU187" s="38"/>
      <c r="HOV187" s="38"/>
      <c r="HOW187" s="38"/>
      <c r="HOX187" s="38"/>
      <c r="HOY187" s="38"/>
      <c r="HOZ187" s="38"/>
      <c r="HPA187" s="38"/>
      <c r="HPB187" s="38"/>
      <c r="HPC187" s="38"/>
      <c r="HPD187" s="37"/>
      <c r="HPE187" s="25"/>
      <c r="HPF187" s="35"/>
      <c r="HPG187" s="35"/>
      <c r="HPH187" s="35"/>
      <c r="HPI187" s="36"/>
      <c r="HPJ187" s="36"/>
      <c r="HPK187" s="36"/>
      <c r="HPL187" s="36"/>
      <c r="HPM187" s="36"/>
      <c r="HPN187" s="36"/>
      <c r="HPO187" s="37"/>
      <c r="HPP187" s="38"/>
      <c r="HPQ187" s="38"/>
      <c r="HPR187" s="204"/>
      <c r="HPS187" s="37"/>
      <c r="HPT187" s="38"/>
      <c r="HPU187" s="37"/>
      <c r="HPV187" s="37"/>
      <c r="HPW187" s="38"/>
      <c r="HPX187" s="38"/>
      <c r="HPY187" s="38"/>
      <c r="HPZ187" s="38"/>
      <c r="HQA187" s="38"/>
      <c r="HQB187" s="38"/>
      <c r="HQC187" s="38"/>
      <c r="HQD187" s="38"/>
      <c r="HQE187" s="38"/>
      <c r="HQF187" s="38"/>
      <c r="HQG187" s="38"/>
      <c r="HQH187" s="38"/>
      <c r="HQI187" s="37"/>
      <c r="HQJ187" s="25"/>
      <c r="HQK187" s="35"/>
      <c r="HQL187" s="35"/>
      <c r="HQM187" s="35"/>
      <c r="HQN187" s="36"/>
      <c r="HQO187" s="36"/>
      <c r="HQP187" s="36"/>
      <c r="HQQ187" s="36"/>
      <c r="HQR187" s="36"/>
      <c r="HQS187" s="36"/>
      <c r="HQT187" s="37"/>
      <c r="HQU187" s="38"/>
      <c r="HQV187" s="38"/>
      <c r="HQW187" s="204"/>
      <c r="HQX187" s="37"/>
      <c r="HQY187" s="38"/>
      <c r="HQZ187" s="37"/>
      <c r="HRA187" s="37"/>
      <c r="HRB187" s="38"/>
      <c r="HRC187" s="38"/>
      <c r="HRD187" s="38"/>
      <c r="HRE187" s="38"/>
      <c r="HRF187" s="38"/>
      <c r="HRG187" s="38"/>
      <c r="HRH187" s="38"/>
      <c r="HRI187" s="38"/>
      <c r="HRJ187" s="38"/>
      <c r="HRK187" s="38"/>
      <c r="HRL187" s="38"/>
      <c r="HRM187" s="38"/>
      <c r="HRN187" s="37"/>
      <c r="HRO187" s="25"/>
      <c r="HRP187" s="35"/>
      <c r="HRQ187" s="35"/>
      <c r="HRR187" s="35"/>
      <c r="HRS187" s="36"/>
      <c r="HRT187" s="36"/>
      <c r="HRU187" s="36"/>
      <c r="HRV187" s="36"/>
      <c r="HRW187" s="36"/>
      <c r="HRX187" s="36"/>
      <c r="HRY187" s="37"/>
      <c r="HRZ187" s="38"/>
      <c r="HSA187" s="38"/>
      <c r="HSB187" s="204"/>
      <c r="HSC187" s="37"/>
      <c r="HSD187" s="38"/>
      <c r="HSE187" s="37"/>
      <c r="HSF187" s="37"/>
      <c r="HSG187" s="38"/>
      <c r="HSH187" s="38"/>
      <c r="HSI187" s="38"/>
      <c r="HSJ187" s="38"/>
      <c r="HSK187" s="38"/>
      <c r="HSL187" s="38"/>
      <c r="HSM187" s="38"/>
      <c r="HSN187" s="38"/>
      <c r="HSO187" s="38"/>
      <c r="HSP187" s="38"/>
      <c r="HSQ187" s="38"/>
      <c r="HSR187" s="38"/>
      <c r="HSS187" s="37"/>
      <c r="HST187" s="25"/>
      <c r="HSU187" s="35"/>
      <c r="HSV187" s="35"/>
      <c r="HSW187" s="35"/>
      <c r="HSX187" s="36"/>
      <c r="HSY187" s="36"/>
      <c r="HSZ187" s="36"/>
      <c r="HTA187" s="36"/>
      <c r="HTB187" s="36"/>
      <c r="HTC187" s="36"/>
      <c r="HTD187" s="37"/>
      <c r="HTE187" s="38"/>
      <c r="HTF187" s="38"/>
      <c r="HTG187" s="204"/>
      <c r="HTH187" s="37"/>
      <c r="HTI187" s="38"/>
      <c r="HTJ187" s="37"/>
      <c r="HTK187" s="37"/>
      <c r="HTL187" s="38"/>
      <c r="HTM187" s="38"/>
      <c r="HTN187" s="38"/>
      <c r="HTO187" s="38"/>
      <c r="HTP187" s="38"/>
      <c r="HTQ187" s="38"/>
      <c r="HTR187" s="38"/>
      <c r="HTS187" s="38"/>
      <c r="HTT187" s="38"/>
      <c r="HTU187" s="38"/>
      <c r="HTV187" s="38"/>
      <c r="HTW187" s="38"/>
      <c r="HTX187" s="37"/>
      <c r="HTY187" s="25"/>
      <c r="HTZ187" s="35"/>
      <c r="HUA187" s="35"/>
      <c r="HUB187" s="35"/>
      <c r="HUC187" s="36"/>
      <c r="HUD187" s="36"/>
      <c r="HUE187" s="36"/>
      <c r="HUF187" s="36"/>
      <c r="HUG187" s="36"/>
      <c r="HUH187" s="36"/>
      <c r="HUI187" s="37"/>
      <c r="HUJ187" s="38"/>
      <c r="HUK187" s="38"/>
      <c r="HUL187" s="204"/>
      <c r="HUM187" s="37"/>
      <c r="HUN187" s="38"/>
      <c r="HUO187" s="37"/>
      <c r="HUP187" s="37"/>
      <c r="HUQ187" s="38"/>
      <c r="HUR187" s="38"/>
      <c r="HUS187" s="38"/>
      <c r="HUT187" s="38"/>
      <c r="HUU187" s="38"/>
      <c r="HUV187" s="38"/>
      <c r="HUW187" s="38"/>
      <c r="HUX187" s="38"/>
      <c r="HUY187" s="38"/>
      <c r="HUZ187" s="38"/>
      <c r="HVA187" s="38"/>
      <c r="HVB187" s="38"/>
      <c r="HVC187" s="37"/>
      <c r="HVD187" s="25"/>
      <c r="HVE187" s="35"/>
      <c r="HVF187" s="35"/>
      <c r="HVG187" s="35"/>
      <c r="HVH187" s="36"/>
      <c r="HVI187" s="36"/>
      <c r="HVJ187" s="36"/>
      <c r="HVK187" s="36"/>
      <c r="HVL187" s="36"/>
      <c r="HVM187" s="36"/>
      <c r="HVN187" s="37"/>
      <c r="HVO187" s="38"/>
      <c r="HVP187" s="38"/>
      <c r="HVQ187" s="204"/>
      <c r="HVR187" s="37"/>
      <c r="HVS187" s="38"/>
      <c r="HVT187" s="37"/>
      <c r="HVU187" s="37"/>
      <c r="HVV187" s="38"/>
      <c r="HVW187" s="38"/>
      <c r="HVX187" s="38"/>
      <c r="HVY187" s="38"/>
      <c r="HVZ187" s="38"/>
      <c r="HWA187" s="38"/>
      <c r="HWB187" s="38"/>
      <c r="HWC187" s="38"/>
      <c r="HWD187" s="38"/>
      <c r="HWE187" s="38"/>
      <c r="HWF187" s="38"/>
      <c r="HWG187" s="38"/>
      <c r="HWH187" s="37"/>
      <c r="HWI187" s="25"/>
      <c r="HWJ187" s="35"/>
      <c r="HWK187" s="35"/>
      <c r="HWL187" s="35"/>
      <c r="HWM187" s="36"/>
      <c r="HWN187" s="36"/>
      <c r="HWO187" s="36"/>
      <c r="HWP187" s="36"/>
      <c r="HWQ187" s="36"/>
      <c r="HWR187" s="36"/>
      <c r="HWS187" s="37"/>
      <c r="HWT187" s="38"/>
      <c r="HWU187" s="38"/>
      <c r="HWV187" s="204"/>
      <c r="HWW187" s="37"/>
      <c r="HWX187" s="38"/>
      <c r="HWY187" s="37"/>
      <c r="HWZ187" s="37"/>
      <c r="HXA187" s="38"/>
      <c r="HXB187" s="38"/>
      <c r="HXC187" s="38"/>
      <c r="HXD187" s="38"/>
      <c r="HXE187" s="38"/>
      <c r="HXF187" s="38"/>
      <c r="HXG187" s="38"/>
      <c r="HXH187" s="38"/>
      <c r="HXI187" s="38"/>
      <c r="HXJ187" s="38"/>
      <c r="HXK187" s="38"/>
      <c r="HXL187" s="38"/>
      <c r="HXM187" s="37"/>
      <c r="HXN187" s="25"/>
      <c r="HXO187" s="35"/>
      <c r="HXP187" s="35"/>
      <c r="HXQ187" s="35"/>
      <c r="HXR187" s="36"/>
      <c r="HXS187" s="36"/>
      <c r="HXT187" s="36"/>
      <c r="HXU187" s="36"/>
      <c r="HXV187" s="36"/>
      <c r="HXW187" s="36"/>
      <c r="HXX187" s="37"/>
      <c r="HXY187" s="38"/>
      <c r="HXZ187" s="38"/>
      <c r="HYA187" s="204"/>
      <c r="HYB187" s="37"/>
      <c r="HYC187" s="38"/>
      <c r="HYD187" s="37"/>
      <c r="HYE187" s="37"/>
      <c r="HYF187" s="38"/>
      <c r="HYG187" s="38"/>
      <c r="HYH187" s="38"/>
      <c r="HYI187" s="38"/>
      <c r="HYJ187" s="38"/>
      <c r="HYK187" s="38"/>
      <c r="HYL187" s="38"/>
      <c r="HYM187" s="38"/>
      <c r="HYN187" s="38"/>
      <c r="HYO187" s="38"/>
      <c r="HYP187" s="38"/>
      <c r="HYQ187" s="38"/>
      <c r="HYR187" s="37"/>
      <c r="HYS187" s="25"/>
      <c r="HYT187" s="35"/>
      <c r="HYU187" s="35"/>
      <c r="HYV187" s="35"/>
      <c r="HYW187" s="36"/>
      <c r="HYX187" s="36"/>
      <c r="HYY187" s="36"/>
      <c r="HYZ187" s="36"/>
      <c r="HZA187" s="36"/>
      <c r="HZB187" s="36"/>
      <c r="HZC187" s="37"/>
      <c r="HZD187" s="38"/>
      <c r="HZE187" s="38"/>
      <c r="HZF187" s="204"/>
      <c r="HZG187" s="37"/>
      <c r="HZH187" s="38"/>
      <c r="HZI187" s="37"/>
      <c r="HZJ187" s="37"/>
      <c r="HZK187" s="38"/>
      <c r="HZL187" s="38"/>
      <c r="HZM187" s="38"/>
      <c r="HZN187" s="38"/>
      <c r="HZO187" s="38"/>
      <c r="HZP187" s="38"/>
      <c r="HZQ187" s="38"/>
      <c r="HZR187" s="38"/>
      <c r="HZS187" s="38"/>
      <c r="HZT187" s="38"/>
      <c r="HZU187" s="38"/>
      <c r="HZV187" s="38"/>
      <c r="HZW187" s="37"/>
      <c r="HZX187" s="25"/>
      <c r="HZY187" s="35"/>
      <c r="HZZ187" s="35"/>
      <c r="IAA187" s="35"/>
      <c r="IAB187" s="36"/>
      <c r="IAC187" s="36"/>
      <c r="IAD187" s="36"/>
      <c r="IAE187" s="36"/>
      <c r="IAF187" s="36"/>
      <c r="IAG187" s="36"/>
      <c r="IAH187" s="37"/>
      <c r="IAI187" s="38"/>
      <c r="IAJ187" s="38"/>
      <c r="IAK187" s="204"/>
      <c r="IAL187" s="37"/>
      <c r="IAM187" s="38"/>
      <c r="IAN187" s="37"/>
      <c r="IAO187" s="37"/>
      <c r="IAP187" s="38"/>
      <c r="IAQ187" s="38"/>
      <c r="IAR187" s="38"/>
      <c r="IAS187" s="38"/>
      <c r="IAT187" s="38"/>
      <c r="IAU187" s="38"/>
      <c r="IAV187" s="38"/>
      <c r="IAW187" s="38"/>
      <c r="IAX187" s="38"/>
      <c r="IAY187" s="38"/>
      <c r="IAZ187" s="38"/>
      <c r="IBA187" s="38"/>
      <c r="IBB187" s="37"/>
      <c r="IBC187" s="25"/>
      <c r="IBD187" s="35"/>
      <c r="IBE187" s="35"/>
      <c r="IBF187" s="35"/>
      <c r="IBG187" s="36"/>
      <c r="IBH187" s="36"/>
      <c r="IBI187" s="36"/>
      <c r="IBJ187" s="36"/>
      <c r="IBK187" s="36"/>
      <c r="IBL187" s="36"/>
      <c r="IBM187" s="37"/>
      <c r="IBN187" s="38"/>
      <c r="IBO187" s="38"/>
      <c r="IBP187" s="204"/>
      <c r="IBQ187" s="37"/>
      <c r="IBR187" s="38"/>
      <c r="IBS187" s="37"/>
      <c r="IBT187" s="37"/>
      <c r="IBU187" s="38"/>
      <c r="IBV187" s="38"/>
      <c r="IBW187" s="38"/>
      <c r="IBX187" s="38"/>
      <c r="IBY187" s="38"/>
      <c r="IBZ187" s="38"/>
      <c r="ICA187" s="38"/>
      <c r="ICB187" s="38"/>
      <c r="ICC187" s="38"/>
      <c r="ICD187" s="38"/>
      <c r="ICE187" s="38"/>
      <c r="ICF187" s="38"/>
      <c r="ICG187" s="37"/>
      <c r="ICH187" s="25"/>
      <c r="ICI187" s="35"/>
      <c r="ICJ187" s="35"/>
      <c r="ICK187" s="35"/>
      <c r="ICL187" s="36"/>
      <c r="ICM187" s="36"/>
      <c r="ICN187" s="36"/>
      <c r="ICO187" s="36"/>
      <c r="ICP187" s="36"/>
      <c r="ICQ187" s="36"/>
      <c r="ICR187" s="37"/>
      <c r="ICS187" s="38"/>
      <c r="ICT187" s="38"/>
      <c r="ICU187" s="204"/>
      <c r="ICV187" s="37"/>
      <c r="ICW187" s="38"/>
      <c r="ICX187" s="37"/>
      <c r="ICY187" s="37"/>
      <c r="ICZ187" s="38"/>
      <c r="IDA187" s="38"/>
      <c r="IDB187" s="38"/>
      <c r="IDC187" s="38"/>
      <c r="IDD187" s="38"/>
      <c r="IDE187" s="38"/>
      <c r="IDF187" s="38"/>
      <c r="IDG187" s="38"/>
      <c r="IDH187" s="38"/>
      <c r="IDI187" s="38"/>
      <c r="IDJ187" s="38"/>
      <c r="IDK187" s="38"/>
      <c r="IDL187" s="37"/>
      <c r="IDM187" s="25"/>
      <c r="IDN187" s="35"/>
      <c r="IDO187" s="35"/>
      <c r="IDP187" s="35"/>
      <c r="IDQ187" s="36"/>
      <c r="IDR187" s="36"/>
      <c r="IDS187" s="36"/>
      <c r="IDT187" s="36"/>
      <c r="IDU187" s="36"/>
      <c r="IDV187" s="36"/>
      <c r="IDW187" s="37"/>
      <c r="IDX187" s="38"/>
      <c r="IDY187" s="38"/>
      <c r="IDZ187" s="204"/>
      <c r="IEA187" s="37"/>
      <c r="IEB187" s="38"/>
      <c r="IEC187" s="37"/>
      <c r="IED187" s="37"/>
      <c r="IEE187" s="38"/>
      <c r="IEF187" s="38"/>
      <c r="IEG187" s="38"/>
      <c r="IEH187" s="38"/>
      <c r="IEI187" s="38"/>
      <c r="IEJ187" s="38"/>
      <c r="IEK187" s="38"/>
      <c r="IEL187" s="38"/>
      <c r="IEM187" s="38"/>
      <c r="IEN187" s="38"/>
      <c r="IEO187" s="38"/>
      <c r="IEP187" s="38"/>
      <c r="IEQ187" s="37"/>
      <c r="IER187" s="25"/>
      <c r="IES187" s="35"/>
      <c r="IET187" s="35"/>
      <c r="IEU187" s="35"/>
      <c r="IEV187" s="36"/>
      <c r="IEW187" s="36"/>
      <c r="IEX187" s="36"/>
      <c r="IEY187" s="36"/>
      <c r="IEZ187" s="36"/>
      <c r="IFA187" s="36"/>
      <c r="IFB187" s="37"/>
      <c r="IFC187" s="38"/>
      <c r="IFD187" s="38"/>
      <c r="IFE187" s="204"/>
      <c r="IFF187" s="37"/>
      <c r="IFG187" s="38"/>
      <c r="IFH187" s="37"/>
      <c r="IFI187" s="37"/>
      <c r="IFJ187" s="38"/>
      <c r="IFK187" s="38"/>
      <c r="IFL187" s="38"/>
      <c r="IFM187" s="38"/>
      <c r="IFN187" s="38"/>
      <c r="IFO187" s="38"/>
      <c r="IFP187" s="38"/>
      <c r="IFQ187" s="38"/>
      <c r="IFR187" s="38"/>
      <c r="IFS187" s="38"/>
      <c r="IFT187" s="38"/>
      <c r="IFU187" s="38"/>
      <c r="IFV187" s="37"/>
      <c r="IFW187" s="25"/>
      <c r="IFX187" s="35"/>
      <c r="IFY187" s="35"/>
      <c r="IFZ187" s="35"/>
      <c r="IGA187" s="36"/>
      <c r="IGB187" s="36"/>
      <c r="IGC187" s="36"/>
      <c r="IGD187" s="36"/>
      <c r="IGE187" s="36"/>
      <c r="IGF187" s="36"/>
      <c r="IGG187" s="37"/>
      <c r="IGH187" s="38"/>
      <c r="IGI187" s="38"/>
      <c r="IGJ187" s="204"/>
      <c r="IGK187" s="37"/>
      <c r="IGL187" s="38"/>
      <c r="IGM187" s="37"/>
      <c r="IGN187" s="37"/>
      <c r="IGO187" s="38"/>
      <c r="IGP187" s="38"/>
      <c r="IGQ187" s="38"/>
      <c r="IGR187" s="38"/>
      <c r="IGS187" s="38"/>
      <c r="IGT187" s="38"/>
      <c r="IGU187" s="38"/>
      <c r="IGV187" s="38"/>
      <c r="IGW187" s="38"/>
      <c r="IGX187" s="38"/>
      <c r="IGY187" s="38"/>
      <c r="IGZ187" s="38"/>
      <c r="IHA187" s="37"/>
      <c r="IHB187" s="25"/>
      <c r="IHC187" s="35"/>
      <c r="IHD187" s="35"/>
      <c r="IHE187" s="35"/>
      <c r="IHF187" s="36"/>
      <c r="IHG187" s="36"/>
      <c r="IHH187" s="36"/>
      <c r="IHI187" s="36"/>
      <c r="IHJ187" s="36"/>
      <c r="IHK187" s="36"/>
      <c r="IHL187" s="37"/>
      <c r="IHM187" s="38"/>
      <c r="IHN187" s="38"/>
      <c r="IHO187" s="204"/>
      <c r="IHP187" s="37"/>
      <c r="IHQ187" s="38"/>
      <c r="IHR187" s="37"/>
      <c r="IHS187" s="37"/>
      <c r="IHT187" s="38"/>
      <c r="IHU187" s="38"/>
      <c r="IHV187" s="38"/>
      <c r="IHW187" s="38"/>
      <c r="IHX187" s="38"/>
      <c r="IHY187" s="38"/>
      <c r="IHZ187" s="38"/>
      <c r="IIA187" s="38"/>
      <c r="IIB187" s="38"/>
      <c r="IIC187" s="38"/>
      <c r="IID187" s="38"/>
      <c r="IIE187" s="38"/>
      <c r="IIF187" s="37"/>
      <c r="IIG187" s="25"/>
      <c r="IIH187" s="35"/>
      <c r="III187" s="35"/>
      <c r="IIJ187" s="35"/>
      <c r="IIK187" s="36"/>
      <c r="IIL187" s="36"/>
      <c r="IIM187" s="36"/>
      <c r="IIN187" s="36"/>
      <c r="IIO187" s="36"/>
      <c r="IIP187" s="36"/>
      <c r="IIQ187" s="37"/>
      <c r="IIR187" s="38"/>
      <c r="IIS187" s="38"/>
      <c r="IIT187" s="204"/>
      <c r="IIU187" s="37"/>
      <c r="IIV187" s="38"/>
      <c r="IIW187" s="37"/>
      <c r="IIX187" s="37"/>
      <c r="IIY187" s="38"/>
      <c r="IIZ187" s="38"/>
      <c r="IJA187" s="38"/>
      <c r="IJB187" s="38"/>
      <c r="IJC187" s="38"/>
      <c r="IJD187" s="38"/>
      <c r="IJE187" s="38"/>
      <c r="IJF187" s="38"/>
      <c r="IJG187" s="38"/>
      <c r="IJH187" s="38"/>
      <c r="IJI187" s="38"/>
      <c r="IJJ187" s="38"/>
      <c r="IJK187" s="37"/>
      <c r="IJL187" s="25"/>
      <c r="IJM187" s="35"/>
      <c r="IJN187" s="35"/>
      <c r="IJO187" s="35"/>
      <c r="IJP187" s="36"/>
      <c r="IJQ187" s="36"/>
      <c r="IJR187" s="36"/>
      <c r="IJS187" s="36"/>
      <c r="IJT187" s="36"/>
      <c r="IJU187" s="36"/>
      <c r="IJV187" s="37"/>
      <c r="IJW187" s="38"/>
      <c r="IJX187" s="38"/>
      <c r="IJY187" s="204"/>
      <c r="IJZ187" s="37"/>
      <c r="IKA187" s="38"/>
      <c r="IKB187" s="37"/>
      <c r="IKC187" s="37"/>
      <c r="IKD187" s="38"/>
      <c r="IKE187" s="38"/>
      <c r="IKF187" s="38"/>
      <c r="IKG187" s="38"/>
      <c r="IKH187" s="38"/>
      <c r="IKI187" s="38"/>
      <c r="IKJ187" s="38"/>
      <c r="IKK187" s="38"/>
      <c r="IKL187" s="38"/>
      <c r="IKM187" s="38"/>
      <c r="IKN187" s="38"/>
      <c r="IKO187" s="38"/>
      <c r="IKP187" s="37"/>
      <c r="IKQ187" s="25"/>
      <c r="IKR187" s="35"/>
      <c r="IKS187" s="35"/>
      <c r="IKT187" s="35"/>
      <c r="IKU187" s="36"/>
      <c r="IKV187" s="36"/>
      <c r="IKW187" s="36"/>
      <c r="IKX187" s="36"/>
      <c r="IKY187" s="36"/>
      <c r="IKZ187" s="36"/>
      <c r="ILA187" s="37"/>
      <c r="ILB187" s="38"/>
      <c r="ILC187" s="38"/>
      <c r="ILD187" s="204"/>
      <c r="ILE187" s="37"/>
      <c r="ILF187" s="38"/>
      <c r="ILG187" s="37"/>
      <c r="ILH187" s="37"/>
      <c r="ILI187" s="38"/>
      <c r="ILJ187" s="38"/>
      <c r="ILK187" s="38"/>
      <c r="ILL187" s="38"/>
      <c r="ILM187" s="38"/>
      <c r="ILN187" s="38"/>
      <c r="ILO187" s="38"/>
      <c r="ILP187" s="38"/>
      <c r="ILQ187" s="38"/>
      <c r="ILR187" s="38"/>
      <c r="ILS187" s="38"/>
      <c r="ILT187" s="38"/>
      <c r="ILU187" s="37"/>
      <c r="ILV187" s="25"/>
      <c r="ILW187" s="35"/>
      <c r="ILX187" s="35"/>
      <c r="ILY187" s="35"/>
      <c r="ILZ187" s="36"/>
      <c r="IMA187" s="36"/>
      <c r="IMB187" s="36"/>
      <c r="IMC187" s="36"/>
      <c r="IMD187" s="36"/>
      <c r="IME187" s="36"/>
      <c r="IMF187" s="37"/>
      <c r="IMG187" s="38"/>
      <c r="IMH187" s="38"/>
      <c r="IMI187" s="204"/>
      <c r="IMJ187" s="37"/>
      <c r="IMK187" s="38"/>
      <c r="IML187" s="37"/>
      <c r="IMM187" s="37"/>
      <c r="IMN187" s="38"/>
      <c r="IMO187" s="38"/>
      <c r="IMP187" s="38"/>
      <c r="IMQ187" s="38"/>
      <c r="IMR187" s="38"/>
      <c r="IMS187" s="38"/>
      <c r="IMT187" s="38"/>
      <c r="IMU187" s="38"/>
      <c r="IMV187" s="38"/>
      <c r="IMW187" s="38"/>
      <c r="IMX187" s="38"/>
      <c r="IMY187" s="38"/>
      <c r="IMZ187" s="37"/>
      <c r="INA187" s="25"/>
      <c r="INB187" s="35"/>
      <c r="INC187" s="35"/>
      <c r="IND187" s="35"/>
      <c r="INE187" s="36"/>
      <c r="INF187" s="36"/>
      <c r="ING187" s="36"/>
      <c r="INH187" s="36"/>
      <c r="INI187" s="36"/>
      <c r="INJ187" s="36"/>
      <c r="INK187" s="37"/>
      <c r="INL187" s="38"/>
      <c r="INM187" s="38"/>
      <c r="INN187" s="204"/>
      <c r="INO187" s="37"/>
      <c r="INP187" s="38"/>
      <c r="INQ187" s="37"/>
      <c r="INR187" s="37"/>
      <c r="INS187" s="38"/>
      <c r="INT187" s="38"/>
      <c r="INU187" s="38"/>
      <c r="INV187" s="38"/>
      <c r="INW187" s="38"/>
      <c r="INX187" s="38"/>
      <c r="INY187" s="38"/>
      <c r="INZ187" s="38"/>
      <c r="IOA187" s="38"/>
      <c r="IOB187" s="38"/>
      <c r="IOC187" s="38"/>
      <c r="IOD187" s="38"/>
      <c r="IOE187" s="37"/>
      <c r="IOF187" s="25"/>
      <c r="IOG187" s="35"/>
      <c r="IOH187" s="35"/>
      <c r="IOI187" s="35"/>
      <c r="IOJ187" s="36"/>
      <c r="IOK187" s="36"/>
      <c r="IOL187" s="36"/>
      <c r="IOM187" s="36"/>
      <c r="ION187" s="36"/>
      <c r="IOO187" s="36"/>
      <c r="IOP187" s="37"/>
      <c r="IOQ187" s="38"/>
      <c r="IOR187" s="38"/>
      <c r="IOS187" s="204"/>
      <c r="IOT187" s="37"/>
      <c r="IOU187" s="38"/>
      <c r="IOV187" s="37"/>
      <c r="IOW187" s="37"/>
      <c r="IOX187" s="38"/>
      <c r="IOY187" s="38"/>
      <c r="IOZ187" s="38"/>
      <c r="IPA187" s="38"/>
      <c r="IPB187" s="38"/>
      <c r="IPC187" s="38"/>
      <c r="IPD187" s="38"/>
      <c r="IPE187" s="38"/>
      <c r="IPF187" s="38"/>
      <c r="IPG187" s="38"/>
      <c r="IPH187" s="38"/>
      <c r="IPI187" s="38"/>
      <c r="IPJ187" s="37"/>
      <c r="IPK187" s="25"/>
      <c r="IPL187" s="35"/>
      <c r="IPM187" s="35"/>
      <c r="IPN187" s="35"/>
      <c r="IPO187" s="36"/>
      <c r="IPP187" s="36"/>
      <c r="IPQ187" s="36"/>
      <c r="IPR187" s="36"/>
      <c r="IPS187" s="36"/>
      <c r="IPT187" s="36"/>
      <c r="IPU187" s="37"/>
      <c r="IPV187" s="38"/>
      <c r="IPW187" s="38"/>
      <c r="IPX187" s="204"/>
      <c r="IPY187" s="37"/>
      <c r="IPZ187" s="38"/>
      <c r="IQA187" s="37"/>
      <c r="IQB187" s="37"/>
      <c r="IQC187" s="38"/>
      <c r="IQD187" s="38"/>
      <c r="IQE187" s="38"/>
      <c r="IQF187" s="38"/>
      <c r="IQG187" s="38"/>
      <c r="IQH187" s="38"/>
      <c r="IQI187" s="38"/>
      <c r="IQJ187" s="38"/>
      <c r="IQK187" s="38"/>
      <c r="IQL187" s="38"/>
      <c r="IQM187" s="38"/>
      <c r="IQN187" s="38"/>
      <c r="IQO187" s="37"/>
      <c r="IQP187" s="25"/>
      <c r="IQQ187" s="35"/>
      <c r="IQR187" s="35"/>
      <c r="IQS187" s="35"/>
      <c r="IQT187" s="36"/>
      <c r="IQU187" s="36"/>
      <c r="IQV187" s="36"/>
      <c r="IQW187" s="36"/>
      <c r="IQX187" s="36"/>
      <c r="IQY187" s="36"/>
      <c r="IQZ187" s="37"/>
      <c r="IRA187" s="38"/>
      <c r="IRB187" s="38"/>
      <c r="IRC187" s="204"/>
      <c r="IRD187" s="37"/>
      <c r="IRE187" s="38"/>
      <c r="IRF187" s="37"/>
      <c r="IRG187" s="37"/>
      <c r="IRH187" s="38"/>
      <c r="IRI187" s="38"/>
      <c r="IRJ187" s="38"/>
      <c r="IRK187" s="38"/>
      <c r="IRL187" s="38"/>
      <c r="IRM187" s="38"/>
      <c r="IRN187" s="38"/>
      <c r="IRO187" s="38"/>
      <c r="IRP187" s="38"/>
      <c r="IRQ187" s="38"/>
      <c r="IRR187" s="38"/>
      <c r="IRS187" s="38"/>
      <c r="IRT187" s="37"/>
      <c r="IRU187" s="25"/>
      <c r="IRV187" s="35"/>
      <c r="IRW187" s="35"/>
      <c r="IRX187" s="35"/>
      <c r="IRY187" s="36"/>
      <c r="IRZ187" s="36"/>
      <c r="ISA187" s="36"/>
      <c r="ISB187" s="36"/>
      <c r="ISC187" s="36"/>
      <c r="ISD187" s="36"/>
      <c r="ISE187" s="37"/>
      <c r="ISF187" s="38"/>
      <c r="ISG187" s="38"/>
      <c r="ISH187" s="204"/>
      <c r="ISI187" s="37"/>
      <c r="ISJ187" s="38"/>
      <c r="ISK187" s="37"/>
      <c r="ISL187" s="37"/>
      <c r="ISM187" s="38"/>
      <c r="ISN187" s="38"/>
      <c r="ISO187" s="38"/>
      <c r="ISP187" s="38"/>
      <c r="ISQ187" s="38"/>
      <c r="ISR187" s="38"/>
      <c r="ISS187" s="38"/>
      <c r="IST187" s="38"/>
      <c r="ISU187" s="38"/>
      <c r="ISV187" s="38"/>
      <c r="ISW187" s="38"/>
      <c r="ISX187" s="38"/>
      <c r="ISY187" s="37"/>
      <c r="ISZ187" s="25"/>
      <c r="ITA187" s="35"/>
      <c r="ITB187" s="35"/>
      <c r="ITC187" s="35"/>
      <c r="ITD187" s="36"/>
      <c r="ITE187" s="36"/>
      <c r="ITF187" s="36"/>
      <c r="ITG187" s="36"/>
      <c r="ITH187" s="36"/>
      <c r="ITI187" s="36"/>
      <c r="ITJ187" s="37"/>
      <c r="ITK187" s="38"/>
      <c r="ITL187" s="38"/>
      <c r="ITM187" s="204"/>
      <c r="ITN187" s="37"/>
      <c r="ITO187" s="38"/>
      <c r="ITP187" s="37"/>
      <c r="ITQ187" s="37"/>
      <c r="ITR187" s="38"/>
      <c r="ITS187" s="38"/>
      <c r="ITT187" s="38"/>
      <c r="ITU187" s="38"/>
      <c r="ITV187" s="38"/>
      <c r="ITW187" s="38"/>
      <c r="ITX187" s="38"/>
      <c r="ITY187" s="38"/>
      <c r="ITZ187" s="38"/>
      <c r="IUA187" s="38"/>
      <c r="IUB187" s="38"/>
      <c r="IUC187" s="38"/>
      <c r="IUD187" s="37"/>
      <c r="IUE187" s="25"/>
      <c r="IUF187" s="35"/>
      <c r="IUG187" s="35"/>
      <c r="IUH187" s="35"/>
      <c r="IUI187" s="36"/>
      <c r="IUJ187" s="36"/>
      <c r="IUK187" s="36"/>
      <c r="IUL187" s="36"/>
      <c r="IUM187" s="36"/>
      <c r="IUN187" s="36"/>
      <c r="IUO187" s="37"/>
      <c r="IUP187" s="38"/>
      <c r="IUQ187" s="38"/>
      <c r="IUR187" s="204"/>
      <c r="IUS187" s="37"/>
      <c r="IUT187" s="38"/>
      <c r="IUU187" s="37"/>
      <c r="IUV187" s="37"/>
      <c r="IUW187" s="38"/>
      <c r="IUX187" s="38"/>
      <c r="IUY187" s="38"/>
      <c r="IUZ187" s="38"/>
      <c r="IVA187" s="38"/>
      <c r="IVB187" s="38"/>
      <c r="IVC187" s="38"/>
      <c r="IVD187" s="38"/>
      <c r="IVE187" s="38"/>
      <c r="IVF187" s="38"/>
      <c r="IVG187" s="38"/>
      <c r="IVH187" s="38"/>
      <c r="IVI187" s="37"/>
      <c r="IVJ187" s="25"/>
      <c r="IVK187" s="35"/>
      <c r="IVL187" s="35"/>
      <c r="IVM187" s="35"/>
      <c r="IVN187" s="36"/>
      <c r="IVO187" s="36"/>
      <c r="IVP187" s="36"/>
      <c r="IVQ187" s="36"/>
      <c r="IVR187" s="36"/>
      <c r="IVS187" s="36"/>
      <c r="IVT187" s="37"/>
      <c r="IVU187" s="38"/>
      <c r="IVV187" s="38"/>
      <c r="IVW187" s="204"/>
      <c r="IVX187" s="37"/>
      <c r="IVY187" s="38"/>
      <c r="IVZ187" s="37"/>
      <c r="IWA187" s="37"/>
      <c r="IWB187" s="38"/>
      <c r="IWC187" s="38"/>
      <c r="IWD187" s="38"/>
      <c r="IWE187" s="38"/>
      <c r="IWF187" s="38"/>
      <c r="IWG187" s="38"/>
      <c r="IWH187" s="38"/>
      <c r="IWI187" s="38"/>
      <c r="IWJ187" s="38"/>
      <c r="IWK187" s="38"/>
      <c r="IWL187" s="38"/>
      <c r="IWM187" s="38"/>
      <c r="IWN187" s="37"/>
      <c r="IWO187" s="25"/>
      <c r="IWP187" s="35"/>
      <c r="IWQ187" s="35"/>
      <c r="IWR187" s="35"/>
      <c r="IWS187" s="36"/>
      <c r="IWT187" s="36"/>
      <c r="IWU187" s="36"/>
      <c r="IWV187" s="36"/>
      <c r="IWW187" s="36"/>
      <c r="IWX187" s="36"/>
      <c r="IWY187" s="37"/>
      <c r="IWZ187" s="38"/>
      <c r="IXA187" s="38"/>
      <c r="IXB187" s="204"/>
      <c r="IXC187" s="37"/>
      <c r="IXD187" s="38"/>
      <c r="IXE187" s="37"/>
      <c r="IXF187" s="37"/>
      <c r="IXG187" s="38"/>
      <c r="IXH187" s="38"/>
      <c r="IXI187" s="38"/>
      <c r="IXJ187" s="38"/>
      <c r="IXK187" s="38"/>
      <c r="IXL187" s="38"/>
      <c r="IXM187" s="38"/>
      <c r="IXN187" s="38"/>
      <c r="IXO187" s="38"/>
      <c r="IXP187" s="38"/>
      <c r="IXQ187" s="38"/>
      <c r="IXR187" s="38"/>
      <c r="IXS187" s="37"/>
      <c r="IXT187" s="25"/>
      <c r="IXU187" s="35"/>
      <c r="IXV187" s="35"/>
      <c r="IXW187" s="35"/>
      <c r="IXX187" s="36"/>
      <c r="IXY187" s="36"/>
      <c r="IXZ187" s="36"/>
      <c r="IYA187" s="36"/>
      <c r="IYB187" s="36"/>
      <c r="IYC187" s="36"/>
      <c r="IYD187" s="37"/>
      <c r="IYE187" s="38"/>
      <c r="IYF187" s="38"/>
      <c r="IYG187" s="204"/>
      <c r="IYH187" s="37"/>
      <c r="IYI187" s="38"/>
      <c r="IYJ187" s="37"/>
      <c r="IYK187" s="37"/>
      <c r="IYL187" s="38"/>
      <c r="IYM187" s="38"/>
      <c r="IYN187" s="38"/>
      <c r="IYO187" s="38"/>
      <c r="IYP187" s="38"/>
      <c r="IYQ187" s="38"/>
      <c r="IYR187" s="38"/>
      <c r="IYS187" s="38"/>
      <c r="IYT187" s="38"/>
      <c r="IYU187" s="38"/>
      <c r="IYV187" s="38"/>
      <c r="IYW187" s="38"/>
      <c r="IYX187" s="37"/>
      <c r="IYY187" s="25"/>
      <c r="IYZ187" s="35"/>
      <c r="IZA187" s="35"/>
      <c r="IZB187" s="35"/>
      <c r="IZC187" s="36"/>
      <c r="IZD187" s="36"/>
      <c r="IZE187" s="36"/>
      <c r="IZF187" s="36"/>
      <c r="IZG187" s="36"/>
      <c r="IZH187" s="36"/>
      <c r="IZI187" s="37"/>
      <c r="IZJ187" s="38"/>
      <c r="IZK187" s="38"/>
      <c r="IZL187" s="204"/>
      <c r="IZM187" s="37"/>
      <c r="IZN187" s="38"/>
      <c r="IZO187" s="37"/>
      <c r="IZP187" s="37"/>
      <c r="IZQ187" s="38"/>
      <c r="IZR187" s="38"/>
      <c r="IZS187" s="38"/>
      <c r="IZT187" s="38"/>
      <c r="IZU187" s="38"/>
      <c r="IZV187" s="38"/>
      <c r="IZW187" s="38"/>
      <c r="IZX187" s="38"/>
      <c r="IZY187" s="38"/>
      <c r="IZZ187" s="38"/>
      <c r="JAA187" s="38"/>
      <c r="JAB187" s="38"/>
      <c r="JAC187" s="37"/>
      <c r="JAD187" s="25"/>
      <c r="JAE187" s="35"/>
      <c r="JAF187" s="35"/>
      <c r="JAG187" s="35"/>
      <c r="JAH187" s="36"/>
      <c r="JAI187" s="36"/>
      <c r="JAJ187" s="36"/>
      <c r="JAK187" s="36"/>
      <c r="JAL187" s="36"/>
      <c r="JAM187" s="36"/>
      <c r="JAN187" s="37"/>
      <c r="JAO187" s="38"/>
      <c r="JAP187" s="38"/>
      <c r="JAQ187" s="204"/>
      <c r="JAR187" s="37"/>
      <c r="JAS187" s="38"/>
      <c r="JAT187" s="37"/>
      <c r="JAU187" s="37"/>
      <c r="JAV187" s="38"/>
      <c r="JAW187" s="38"/>
      <c r="JAX187" s="38"/>
      <c r="JAY187" s="38"/>
      <c r="JAZ187" s="38"/>
      <c r="JBA187" s="38"/>
      <c r="JBB187" s="38"/>
      <c r="JBC187" s="38"/>
      <c r="JBD187" s="38"/>
      <c r="JBE187" s="38"/>
      <c r="JBF187" s="38"/>
      <c r="JBG187" s="38"/>
      <c r="JBH187" s="37"/>
      <c r="JBI187" s="25"/>
      <c r="JBJ187" s="35"/>
      <c r="JBK187" s="35"/>
      <c r="JBL187" s="35"/>
      <c r="JBM187" s="36"/>
      <c r="JBN187" s="36"/>
      <c r="JBO187" s="36"/>
      <c r="JBP187" s="36"/>
      <c r="JBQ187" s="36"/>
      <c r="JBR187" s="36"/>
      <c r="JBS187" s="37"/>
      <c r="JBT187" s="38"/>
      <c r="JBU187" s="38"/>
      <c r="JBV187" s="204"/>
      <c r="JBW187" s="37"/>
      <c r="JBX187" s="38"/>
      <c r="JBY187" s="37"/>
      <c r="JBZ187" s="37"/>
      <c r="JCA187" s="38"/>
      <c r="JCB187" s="38"/>
      <c r="JCC187" s="38"/>
      <c r="JCD187" s="38"/>
      <c r="JCE187" s="38"/>
      <c r="JCF187" s="38"/>
      <c r="JCG187" s="38"/>
      <c r="JCH187" s="38"/>
      <c r="JCI187" s="38"/>
      <c r="JCJ187" s="38"/>
      <c r="JCK187" s="38"/>
      <c r="JCL187" s="38"/>
      <c r="JCM187" s="37"/>
      <c r="JCN187" s="25"/>
      <c r="JCO187" s="35"/>
      <c r="JCP187" s="35"/>
      <c r="JCQ187" s="35"/>
      <c r="JCR187" s="36"/>
      <c r="JCS187" s="36"/>
      <c r="JCT187" s="36"/>
      <c r="JCU187" s="36"/>
      <c r="JCV187" s="36"/>
      <c r="JCW187" s="36"/>
      <c r="JCX187" s="37"/>
      <c r="JCY187" s="38"/>
      <c r="JCZ187" s="38"/>
      <c r="JDA187" s="204"/>
      <c r="JDB187" s="37"/>
      <c r="JDC187" s="38"/>
      <c r="JDD187" s="37"/>
      <c r="JDE187" s="37"/>
      <c r="JDF187" s="38"/>
      <c r="JDG187" s="38"/>
      <c r="JDH187" s="38"/>
      <c r="JDI187" s="38"/>
      <c r="JDJ187" s="38"/>
      <c r="JDK187" s="38"/>
      <c r="JDL187" s="38"/>
      <c r="JDM187" s="38"/>
      <c r="JDN187" s="38"/>
      <c r="JDO187" s="38"/>
      <c r="JDP187" s="38"/>
      <c r="JDQ187" s="38"/>
      <c r="JDR187" s="37"/>
      <c r="JDS187" s="25"/>
      <c r="JDT187" s="35"/>
      <c r="JDU187" s="35"/>
      <c r="JDV187" s="35"/>
      <c r="JDW187" s="36"/>
      <c r="JDX187" s="36"/>
      <c r="JDY187" s="36"/>
      <c r="JDZ187" s="36"/>
      <c r="JEA187" s="36"/>
      <c r="JEB187" s="36"/>
      <c r="JEC187" s="37"/>
      <c r="JED187" s="38"/>
      <c r="JEE187" s="38"/>
      <c r="JEF187" s="204"/>
      <c r="JEG187" s="37"/>
      <c r="JEH187" s="38"/>
      <c r="JEI187" s="37"/>
      <c r="JEJ187" s="37"/>
      <c r="JEK187" s="38"/>
      <c r="JEL187" s="38"/>
      <c r="JEM187" s="38"/>
      <c r="JEN187" s="38"/>
      <c r="JEO187" s="38"/>
      <c r="JEP187" s="38"/>
      <c r="JEQ187" s="38"/>
      <c r="JER187" s="38"/>
      <c r="JES187" s="38"/>
      <c r="JET187" s="38"/>
      <c r="JEU187" s="38"/>
      <c r="JEV187" s="38"/>
      <c r="JEW187" s="37"/>
      <c r="JEX187" s="25"/>
      <c r="JEY187" s="35"/>
      <c r="JEZ187" s="35"/>
      <c r="JFA187" s="35"/>
      <c r="JFB187" s="36"/>
      <c r="JFC187" s="36"/>
      <c r="JFD187" s="36"/>
      <c r="JFE187" s="36"/>
      <c r="JFF187" s="36"/>
      <c r="JFG187" s="36"/>
      <c r="JFH187" s="37"/>
      <c r="JFI187" s="38"/>
      <c r="JFJ187" s="38"/>
      <c r="JFK187" s="204"/>
      <c r="JFL187" s="37"/>
      <c r="JFM187" s="38"/>
      <c r="JFN187" s="37"/>
      <c r="JFO187" s="37"/>
      <c r="JFP187" s="38"/>
      <c r="JFQ187" s="38"/>
      <c r="JFR187" s="38"/>
      <c r="JFS187" s="38"/>
      <c r="JFT187" s="38"/>
      <c r="JFU187" s="38"/>
      <c r="JFV187" s="38"/>
      <c r="JFW187" s="38"/>
      <c r="JFX187" s="38"/>
      <c r="JFY187" s="38"/>
      <c r="JFZ187" s="38"/>
      <c r="JGA187" s="38"/>
      <c r="JGB187" s="37"/>
      <c r="JGC187" s="25"/>
      <c r="JGD187" s="35"/>
      <c r="JGE187" s="35"/>
      <c r="JGF187" s="35"/>
      <c r="JGG187" s="36"/>
      <c r="JGH187" s="36"/>
      <c r="JGI187" s="36"/>
      <c r="JGJ187" s="36"/>
      <c r="JGK187" s="36"/>
      <c r="JGL187" s="36"/>
      <c r="JGM187" s="37"/>
      <c r="JGN187" s="38"/>
      <c r="JGO187" s="38"/>
      <c r="JGP187" s="204"/>
      <c r="JGQ187" s="37"/>
      <c r="JGR187" s="38"/>
      <c r="JGS187" s="37"/>
      <c r="JGT187" s="37"/>
      <c r="JGU187" s="38"/>
      <c r="JGV187" s="38"/>
      <c r="JGW187" s="38"/>
      <c r="JGX187" s="38"/>
      <c r="JGY187" s="38"/>
      <c r="JGZ187" s="38"/>
      <c r="JHA187" s="38"/>
      <c r="JHB187" s="38"/>
      <c r="JHC187" s="38"/>
      <c r="JHD187" s="38"/>
      <c r="JHE187" s="38"/>
      <c r="JHF187" s="38"/>
      <c r="JHG187" s="37"/>
      <c r="JHH187" s="25"/>
      <c r="JHI187" s="35"/>
      <c r="JHJ187" s="35"/>
      <c r="JHK187" s="35"/>
      <c r="JHL187" s="36"/>
      <c r="JHM187" s="36"/>
      <c r="JHN187" s="36"/>
      <c r="JHO187" s="36"/>
      <c r="JHP187" s="36"/>
      <c r="JHQ187" s="36"/>
      <c r="JHR187" s="37"/>
      <c r="JHS187" s="38"/>
      <c r="JHT187" s="38"/>
      <c r="JHU187" s="204"/>
      <c r="JHV187" s="37"/>
      <c r="JHW187" s="38"/>
      <c r="JHX187" s="37"/>
      <c r="JHY187" s="37"/>
      <c r="JHZ187" s="38"/>
      <c r="JIA187" s="38"/>
      <c r="JIB187" s="38"/>
      <c r="JIC187" s="38"/>
      <c r="JID187" s="38"/>
      <c r="JIE187" s="38"/>
      <c r="JIF187" s="38"/>
      <c r="JIG187" s="38"/>
      <c r="JIH187" s="38"/>
      <c r="JII187" s="38"/>
      <c r="JIJ187" s="38"/>
      <c r="JIK187" s="38"/>
      <c r="JIL187" s="37"/>
      <c r="JIM187" s="25"/>
      <c r="JIN187" s="35"/>
      <c r="JIO187" s="35"/>
      <c r="JIP187" s="35"/>
      <c r="JIQ187" s="36"/>
      <c r="JIR187" s="36"/>
      <c r="JIS187" s="36"/>
      <c r="JIT187" s="36"/>
      <c r="JIU187" s="36"/>
      <c r="JIV187" s="36"/>
      <c r="JIW187" s="37"/>
      <c r="JIX187" s="38"/>
      <c r="JIY187" s="38"/>
      <c r="JIZ187" s="204"/>
      <c r="JJA187" s="37"/>
      <c r="JJB187" s="38"/>
      <c r="JJC187" s="37"/>
      <c r="JJD187" s="37"/>
      <c r="JJE187" s="38"/>
      <c r="JJF187" s="38"/>
      <c r="JJG187" s="38"/>
      <c r="JJH187" s="38"/>
      <c r="JJI187" s="38"/>
      <c r="JJJ187" s="38"/>
      <c r="JJK187" s="38"/>
      <c r="JJL187" s="38"/>
      <c r="JJM187" s="38"/>
      <c r="JJN187" s="38"/>
      <c r="JJO187" s="38"/>
      <c r="JJP187" s="38"/>
      <c r="JJQ187" s="37"/>
      <c r="JJR187" s="25"/>
      <c r="JJS187" s="35"/>
      <c r="JJT187" s="35"/>
      <c r="JJU187" s="35"/>
      <c r="JJV187" s="36"/>
      <c r="JJW187" s="36"/>
      <c r="JJX187" s="36"/>
      <c r="JJY187" s="36"/>
      <c r="JJZ187" s="36"/>
      <c r="JKA187" s="36"/>
      <c r="JKB187" s="37"/>
      <c r="JKC187" s="38"/>
      <c r="JKD187" s="38"/>
      <c r="JKE187" s="204"/>
      <c r="JKF187" s="37"/>
      <c r="JKG187" s="38"/>
      <c r="JKH187" s="37"/>
      <c r="JKI187" s="37"/>
      <c r="JKJ187" s="38"/>
      <c r="JKK187" s="38"/>
      <c r="JKL187" s="38"/>
      <c r="JKM187" s="38"/>
      <c r="JKN187" s="38"/>
      <c r="JKO187" s="38"/>
      <c r="JKP187" s="38"/>
      <c r="JKQ187" s="38"/>
      <c r="JKR187" s="38"/>
      <c r="JKS187" s="38"/>
      <c r="JKT187" s="38"/>
      <c r="JKU187" s="38"/>
      <c r="JKV187" s="37"/>
      <c r="JKW187" s="25"/>
      <c r="JKX187" s="35"/>
      <c r="JKY187" s="35"/>
      <c r="JKZ187" s="35"/>
      <c r="JLA187" s="36"/>
      <c r="JLB187" s="36"/>
      <c r="JLC187" s="36"/>
      <c r="JLD187" s="36"/>
      <c r="JLE187" s="36"/>
      <c r="JLF187" s="36"/>
      <c r="JLG187" s="37"/>
      <c r="JLH187" s="38"/>
      <c r="JLI187" s="38"/>
      <c r="JLJ187" s="204"/>
      <c r="JLK187" s="37"/>
      <c r="JLL187" s="38"/>
      <c r="JLM187" s="37"/>
      <c r="JLN187" s="37"/>
      <c r="JLO187" s="38"/>
      <c r="JLP187" s="38"/>
      <c r="JLQ187" s="38"/>
      <c r="JLR187" s="38"/>
      <c r="JLS187" s="38"/>
      <c r="JLT187" s="38"/>
      <c r="JLU187" s="38"/>
      <c r="JLV187" s="38"/>
      <c r="JLW187" s="38"/>
      <c r="JLX187" s="38"/>
      <c r="JLY187" s="38"/>
      <c r="JLZ187" s="38"/>
      <c r="JMA187" s="37"/>
      <c r="JMB187" s="25"/>
      <c r="JMC187" s="35"/>
      <c r="JMD187" s="35"/>
      <c r="JME187" s="35"/>
      <c r="JMF187" s="36"/>
      <c r="JMG187" s="36"/>
      <c r="JMH187" s="36"/>
      <c r="JMI187" s="36"/>
      <c r="JMJ187" s="36"/>
      <c r="JMK187" s="36"/>
      <c r="JML187" s="37"/>
      <c r="JMM187" s="38"/>
      <c r="JMN187" s="38"/>
      <c r="JMO187" s="204"/>
      <c r="JMP187" s="37"/>
      <c r="JMQ187" s="38"/>
      <c r="JMR187" s="37"/>
      <c r="JMS187" s="37"/>
      <c r="JMT187" s="38"/>
      <c r="JMU187" s="38"/>
      <c r="JMV187" s="38"/>
      <c r="JMW187" s="38"/>
      <c r="JMX187" s="38"/>
      <c r="JMY187" s="38"/>
      <c r="JMZ187" s="38"/>
      <c r="JNA187" s="38"/>
      <c r="JNB187" s="38"/>
      <c r="JNC187" s="38"/>
      <c r="JND187" s="38"/>
      <c r="JNE187" s="38"/>
      <c r="JNF187" s="37"/>
      <c r="JNG187" s="25"/>
      <c r="JNH187" s="35"/>
      <c r="JNI187" s="35"/>
      <c r="JNJ187" s="35"/>
      <c r="JNK187" s="36"/>
      <c r="JNL187" s="36"/>
      <c r="JNM187" s="36"/>
      <c r="JNN187" s="36"/>
      <c r="JNO187" s="36"/>
      <c r="JNP187" s="36"/>
      <c r="JNQ187" s="37"/>
      <c r="JNR187" s="38"/>
      <c r="JNS187" s="38"/>
      <c r="JNT187" s="204"/>
      <c r="JNU187" s="37"/>
      <c r="JNV187" s="38"/>
      <c r="JNW187" s="37"/>
      <c r="JNX187" s="37"/>
      <c r="JNY187" s="38"/>
      <c r="JNZ187" s="38"/>
      <c r="JOA187" s="38"/>
      <c r="JOB187" s="38"/>
      <c r="JOC187" s="38"/>
      <c r="JOD187" s="38"/>
      <c r="JOE187" s="38"/>
      <c r="JOF187" s="38"/>
      <c r="JOG187" s="38"/>
      <c r="JOH187" s="38"/>
      <c r="JOI187" s="38"/>
      <c r="JOJ187" s="38"/>
      <c r="JOK187" s="37"/>
      <c r="JOL187" s="25"/>
      <c r="JOM187" s="35"/>
      <c r="JON187" s="35"/>
      <c r="JOO187" s="35"/>
      <c r="JOP187" s="36"/>
      <c r="JOQ187" s="36"/>
      <c r="JOR187" s="36"/>
      <c r="JOS187" s="36"/>
      <c r="JOT187" s="36"/>
      <c r="JOU187" s="36"/>
      <c r="JOV187" s="37"/>
      <c r="JOW187" s="38"/>
      <c r="JOX187" s="38"/>
      <c r="JOY187" s="204"/>
      <c r="JOZ187" s="37"/>
      <c r="JPA187" s="38"/>
      <c r="JPB187" s="37"/>
      <c r="JPC187" s="37"/>
      <c r="JPD187" s="38"/>
      <c r="JPE187" s="38"/>
      <c r="JPF187" s="38"/>
      <c r="JPG187" s="38"/>
      <c r="JPH187" s="38"/>
      <c r="JPI187" s="38"/>
      <c r="JPJ187" s="38"/>
      <c r="JPK187" s="38"/>
      <c r="JPL187" s="38"/>
      <c r="JPM187" s="38"/>
      <c r="JPN187" s="38"/>
      <c r="JPO187" s="38"/>
      <c r="JPP187" s="37"/>
      <c r="JPQ187" s="25"/>
      <c r="JPR187" s="35"/>
      <c r="JPS187" s="35"/>
      <c r="JPT187" s="35"/>
      <c r="JPU187" s="36"/>
      <c r="JPV187" s="36"/>
      <c r="JPW187" s="36"/>
      <c r="JPX187" s="36"/>
      <c r="JPY187" s="36"/>
      <c r="JPZ187" s="36"/>
      <c r="JQA187" s="37"/>
      <c r="JQB187" s="38"/>
      <c r="JQC187" s="38"/>
      <c r="JQD187" s="204"/>
      <c r="JQE187" s="37"/>
      <c r="JQF187" s="38"/>
      <c r="JQG187" s="37"/>
      <c r="JQH187" s="37"/>
      <c r="JQI187" s="38"/>
      <c r="JQJ187" s="38"/>
      <c r="JQK187" s="38"/>
      <c r="JQL187" s="38"/>
      <c r="JQM187" s="38"/>
      <c r="JQN187" s="38"/>
      <c r="JQO187" s="38"/>
      <c r="JQP187" s="38"/>
      <c r="JQQ187" s="38"/>
      <c r="JQR187" s="38"/>
      <c r="JQS187" s="38"/>
      <c r="JQT187" s="38"/>
      <c r="JQU187" s="37"/>
      <c r="JQV187" s="25"/>
      <c r="JQW187" s="35"/>
      <c r="JQX187" s="35"/>
      <c r="JQY187" s="35"/>
      <c r="JQZ187" s="36"/>
      <c r="JRA187" s="36"/>
      <c r="JRB187" s="36"/>
      <c r="JRC187" s="36"/>
      <c r="JRD187" s="36"/>
      <c r="JRE187" s="36"/>
      <c r="JRF187" s="37"/>
      <c r="JRG187" s="38"/>
      <c r="JRH187" s="38"/>
      <c r="JRI187" s="204"/>
      <c r="JRJ187" s="37"/>
      <c r="JRK187" s="38"/>
      <c r="JRL187" s="37"/>
      <c r="JRM187" s="37"/>
      <c r="JRN187" s="38"/>
      <c r="JRO187" s="38"/>
      <c r="JRP187" s="38"/>
      <c r="JRQ187" s="38"/>
      <c r="JRR187" s="38"/>
      <c r="JRS187" s="38"/>
      <c r="JRT187" s="38"/>
      <c r="JRU187" s="38"/>
      <c r="JRV187" s="38"/>
      <c r="JRW187" s="38"/>
      <c r="JRX187" s="38"/>
      <c r="JRY187" s="38"/>
      <c r="JRZ187" s="37"/>
      <c r="JSA187" s="25"/>
      <c r="JSB187" s="35"/>
      <c r="JSC187" s="35"/>
      <c r="JSD187" s="35"/>
      <c r="JSE187" s="36"/>
      <c r="JSF187" s="36"/>
      <c r="JSG187" s="36"/>
      <c r="JSH187" s="36"/>
      <c r="JSI187" s="36"/>
      <c r="JSJ187" s="36"/>
      <c r="JSK187" s="37"/>
      <c r="JSL187" s="38"/>
      <c r="JSM187" s="38"/>
      <c r="JSN187" s="204"/>
      <c r="JSO187" s="37"/>
      <c r="JSP187" s="38"/>
      <c r="JSQ187" s="37"/>
      <c r="JSR187" s="37"/>
      <c r="JSS187" s="38"/>
      <c r="JST187" s="38"/>
      <c r="JSU187" s="38"/>
      <c r="JSV187" s="38"/>
      <c r="JSW187" s="38"/>
      <c r="JSX187" s="38"/>
      <c r="JSY187" s="38"/>
      <c r="JSZ187" s="38"/>
      <c r="JTA187" s="38"/>
      <c r="JTB187" s="38"/>
      <c r="JTC187" s="38"/>
      <c r="JTD187" s="38"/>
      <c r="JTE187" s="37"/>
      <c r="JTF187" s="25"/>
      <c r="JTG187" s="35"/>
      <c r="JTH187" s="35"/>
      <c r="JTI187" s="35"/>
      <c r="JTJ187" s="36"/>
      <c r="JTK187" s="36"/>
      <c r="JTL187" s="36"/>
      <c r="JTM187" s="36"/>
      <c r="JTN187" s="36"/>
      <c r="JTO187" s="36"/>
      <c r="JTP187" s="37"/>
      <c r="JTQ187" s="38"/>
      <c r="JTR187" s="38"/>
      <c r="JTS187" s="204"/>
      <c r="JTT187" s="37"/>
      <c r="JTU187" s="38"/>
      <c r="JTV187" s="37"/>
      <c r="JTW187" s="37"/>
      <c r="JTX187" s="38"/>
      <c r="JTY187" s="38"/>
      <c r="JTZ187" s="38"/>
      <c r="JUA187" s="38"/>
      <c r="JUB187" s="38"/>
      <c r="JUC187" s="38"/>
      <c r="JUD187" s="38"/>
      <c r="JUE187" s="38"/>
      <c r="JUF187" s="38"/>
      <c r="JUG187" s="38"/>
      <c r="JUH187" s="38"/>
      <c r="JUI187" s="38"/>
      <c r="JUJ187" s="37"/>
      <c r="JUK187" s="25"/>
      <c r="JUL187" s="35"/>
      <c r="JUM187" s="35"/>
      <c r="JUN187" s="35"/>
      <c r="JUO187" s="36"/>
      <c r="JUP187" s="36"/>
      <c r="JUQ187" s="36"/>
      <c r="JUR187" s="36"/>
      <c r="JUS187" s="36"/>
      <c r="JUT187" s="36"/>
      <c r="JUU187" s="37"/>
      <c r="JUV187" s="38"/>
      <c r="JUW187" s="38"/>
      <c r="JUX187" s="204"/>
      <c r="JUY187" s="37"/>
      <c r="JUZ187" s="38"/>
      <c r="JVA187" s="37"/>
      <c r="JVB187" s="37"/>
      <c r="JVC187" s="38"/>
      <c r="JVD187" s="38"/>
      <c r="JVE187" s="38"/>
      <c r="JVF187" s="38"/>
      <c r="JVG187" s="38"/>
      <c r="JVH187" s="38"/>
      <c r="JVI187" s="38"/>
      <c r="JVJ187" s="38"/>
      <c r="JVK187" s="38"/>
      <c r="JVL187" s="38"/>
      <c r="JVM187" s="38"/>
      <c r="JVN187" s="38"/>
      <c r="JVO187" s="37"/>
      <c r="JVP187" s="25"/>
      <c r="JVQ187" s="35"/>
      <c r="JVR187" s="35"/>
      <c r="JVS187" s="35"/>
      <c r="JVT187" s="36"/>
      <c r="JVU187" s="36"/>
      <c r="JVV187" s="36"/>
      <c r="JVW187" s="36"/>
      <c r="JVX187" s="36"/>
      <c r="JVY187" s="36"/>
      <c r="JVZ187" s="37"/>
      <c r="JWA187" s="38"/>
      <c r="JWB187" s="38"/>
      <c r="JWC187" s="204"/>
      <c r="JWD187" s="37"/>
      <c r="JWE187" s="38"/>
      <c r="JWF187" s="37"/>
      <c r="JWG187" s="37"/>
      <c r="JWH187" s="38"/>
      <c r="JWI187" s="38"/>
      <c r="JWJ187" s="38"/>
      <c r="JWK187" s="38"/>
      <c r="JWL187" s="38"/>
      <c r="JWM187" s="38"/>
      <c r="JWN187" s="38"/>
      <c r="JWO187" s="38"/>
      <c r="JWP187" s="38"/>
      <c r="JWQ187" s="38"/>
      <c r="JWR187" s="38"/>
      <c r="JWS187" s="38"/>
      <c r="JWT187" s="37"/>
      <c r="JWU187" s="25"/>
      <c r="JWV187" s="35"/>
      <c r="JWW187" s="35"/>
      <c r="JWX187" s="35"/>
      <c r="JWY187" s="36"/>
      <c r="JWZ187" s="36"/>
      <c r="JXA187" s="36"/>
      <c r="JXB187" s="36"/>
      <c r="JXC187" s="36"/>
      <c r="JXD187" s="36"/>
      <c r="JXE187" s="37"/>
      <c r="JXF187" s="38"/>
      <c r="JXG187" s="38"/>
      <c r="JXH187" s="204"/>
      <c r="JXI187" s="37"/>
      <c r="JXJ187" s="38"/>
      <c r="JXK187" s="37"/>
      <c r="JXL187" s="37"/>
      <c r="JXM187" s="38"/>
      <c r="JXN187" s="38"/>
      <c r="JXO187" s="38"/>
      <c r="JXP187" s="38"/>
      <c r="JXQ187" s="38"/>
      <c r="JXR187" s="38"/>
      <c r="JXS187" s="38"/>
      <c r="JXT187" s="38"/>
      <c r="JXU187" s="38"/>
      <c r="JXV187" s="38"/>
      <c r="JXW187" s="38"/>
      <c r="JXX187" s="38"/>
      <c r="JXY187" s="37"/>
      <c r="JXZ187" s="25"/>
      <c r="JYA187" s="35"/>
      <c r="JYB187" s="35"/>
      <c r="JYC187" s="35"/>
      <c r="JYD187" s="36"/>
      <c r="JYE187" s="36"/>
      <c r="JYF187" s="36"/>
      <c r="JYG187" s="36"/>
      <c r="JYH187" s="36"/>
      <c r="JYI187" s="36"/>
      <c r="JYJ187" s="37"/>
      <c r="JYK187" s="38"/>
      <c r="JYL187" s="38"/>
      <c r="JYM187" s="204"/>
      <c r="JYN187" s="37"/>
      <c r="JYO187" s="38"/>
      <c r="JYP187" s="37"/>
      <c r="JYQ187" s="37"/>
      <c r="JYR187" s="38"/>
      <c r="JYS187" s="38"/>
      <c r="JYT187" s="38"/>
      <c r="JYU187" s="38"/>
      <c r="JYV187" s="38"/>
      <c r="JYW187" s="38"/>
      <c r="JYX187" s="38"/>
      <c r="JYY187" s="38"/>
      <c r="JYZ187" s="38"/>
      <c r="JZA187" s="38"/>
      <c r="JZB187" s="38"/>
      <c r="JZC187" s="38"/>
      <c r="JZD187" s="37"/>
      <c r="JZE187" s="25"/>
      <c r="JZF187" s="35"/>
      <c r="JZG187" s="35"/>
      <c r="JZH187" s="35"/>
      <c r="JZI187" s="36"/>
      <c r="JZJ187" s="36"/>
      <c r="JZK187" s="36"/>
      <c r="JZL187" s="36"/>
      <c r="JZM187" s="36"/>
      <c r="JZN187" s="36"/>
      <c r="JZO187" s="37"/>
      <c r="JZP187" s="38"/>
      <c r="JZQ187" s="38"/>
      <c r="JZR187" s="204"/>
      <c r="JZS187" s="37"/>
      <c r="JZT187" s="38"/>
      <c r="JZU187" s="37"/>
      <c r="JZV187" s="37"/>
      <c r="JZW187" s="38"/>
      <c r="JZX187" s="38"/>
      <c r="JZY187" s="38"/>
      <c r="JZZ187" s="38"/>
      <c r="KAA187" s="38"/>
      <c r="KAB187" s="38"/>
      <c r="KAC187" s="38"/>
      <c r="KAD187" s="38"/>
      <c r="KAE187" s="38"/>
      <c r="KAF187" s="38"/>
      <c r="KAG187" s="38"/>
      <c r="KAH187" s="38"/>
      <c r="KAI187" s="37"/>
      <c r="KAJ187" s="25"/>
      <c r="KAK187" s="35"/>
      <c r="KAL187" s="35"/>
      <c r="KAM187" s="35"/>
      <c r="KAN187" s="36"/>
      <c r="KAO187" s="36"/>
      <c r="KAP187" s="36"/>
      <c r="KAQ187" s="36"/>
      <c r="KAR187" s="36"/>
      <c r="KAS187" s="36"/>
      <c r="KAT187" s="37"/>
      <c r="KAU187" s="38"/>
      <c r="KAV187" s="38"/>
      <c r="KAW187" s="204"/>
      <c r="KAX187" s="37"/>
      <c r="KAY187" s="38"/>
      <c r="KAZ187" s="37"/>
      <c r="KBA187" s="37"/>
      <c r="KBB187" s="38"/>
      <c r="KBC187" s="38"/>
      <c r="KBD187" s="38"/>
      <c r="KBE187" s="38"/>
      <c r="KBF187" s="38"/>
      <c r="KBG187" s="38"/>
      <c r="KBH187" s="38"/>
      <c r="KBI187" s="38"/>
      <c r="KBJ187" s="38"/>
      <c r="KBK187" s="38"/>
      <c r="KBL187" s="38"/>
      <c r="KBM187" s="38"/>
      <c r="KBN187" s="37"/>
      <c r="KBO187" s="25"/>
      <c r="KBP187" s="35"/>
      <c r="KBQ187" s="35"/>
      <c r="KBR187" s="35"/>
      <c r="KBS187" s="36"/>
      <c r="KBT187" s="36"/>
      <c r="KBU187" s="36"/>
      <c r="KBV187" s="36"/>
      <c r="KBW187" s="36"/>
      <c r="KBX187" s="36"/>
      <c r="KBY187" s="37"/>
      <c r="KBZ187" s="38"/>
      <c r="KCA187" s="38"/>
      <c r="KCB187" s="204"/>
      <c r="KCC187" s="37"/>
      <c r="KCD187" s="38"/>
      <c r="KCE187" s="37"/>
      <c r="KCF187" s="37"/>
      <c r="KCG187" s="38"/>
      <c r="KCH187" s="38"/>
      <c r="KCI187" s="38"/>
      <c r="KCJ187" s="38"/>
      <c r="KCK187" s="38"/>
      <c r="KCL187" s="38"/>
      <c r="KCM187" s="38"/>
      <c r="KCN187" s="38"/>
      <c r="KCO187" s="38"/>
      <c r="KCP187" s="38"/>
      <c r="KCQ187" s="38"/>
      <c r="KCR187" s="38"/>
      <c r="KCS187" s="37"/>
      <c r="KCT187" s="25"/>
      <c r="KCU187" s="35"/>
      <c r="KCV187" s="35"/>
      <c r="KCW187" s="35"/>
      <c r="KCX187" s="36"/>
      <c r="KCY187" s="36"/>
      <c r="KCZ187" s="36"/>
      <c r="KDA187" s="36"/>
      <c r="KDB187" s="36"/>
      <c r="KDC187" s="36"/>
      <c r="KDD187" s="37"/>
      <c r="KDE187" s="38"/>
      <c r="KDF187" s="38"/>
      <c r="KDG187" s="204"/>
      <c r="KDH187" s="37"/>
      <c r="KDI187" s="38"/>
      <c r="KDJ187" s="37"/>
      <c r="KDK187" s="37"/>
      <c r="KDL187" s="38"/>
      <c r="KDM187" s="38"/>
      <c r="KDN187" s="38"/>
      <c r="KDO187" s="38"/>
      <c r="KDP187" s="38"/>
      <c r="KDQ187" s="38"/>
      <c r="KDR187" s="38"/>
      <c r="KDS187" s="38"/>
      <c r="KDT187" s="38"/>
      <c r="KDU187" s="38"/>
      <c r="KDV187" s="38"/>
      <c r="KDW187" s="38"/>
      <c r="KDX187" s="37"/>
      <c r="KDY187" s="25"/>
      <c r="KDZ187" s="35"/>
      <c r="KEA187" s="35"/>
      <c r="KEB187" s="35"/>
      <c r="KEC187" s="36"/>
      <c r="KED187" s="36"/>
      <c r="KEE187" s="36"/>
      <c r="KEF187" s="36"/>
      <c r="KEG187" s="36"/>
      <c r="KEH187" s="36"/>
      <c r="KEI187" s="37"/>
      <c r="KEJ187" s="38"/>
      <c r="KEK187" s="38"/>
      <c r="KEL187" s="204"/>
      <c r="KEM187" s="37"/>
      <c r="KEN187" s="38"/>
      <c r="KEO187" s="37"/>
      <c r="KEP187" s="37"/>
      <c r="KEQ187" s="38"/>
      <c r="KER187" s="38"/>
      <c r="KES187" s="38"/>
      <c r="KET187" s="38"/>
      <c r="KEU187" s="38"/>
      <c r="KEV187" s="38"/>
      <c r="KEW187" s="38"/>
      <c r="KEX187" s="38"/>
      <c r="KEY187" s="38"/>
      <c r="KEZ187" s="38"/>
      <c r="KFA187" s="38"/>
      <c r="KFB187" s="38"/>
      <c r="KFC187" s="37"/>
      <c r="KFD187" s="25"/>
      <c r="KFE187" s="35"/>
      <c r="KFF187" s="35"/>
      <c r="KFG187" s="35"/>
      <c r="KFH187" s="36"/>
      <c r="KFI187" s="36"/>
      <c r="KFJ187" s="36"/>
      <c r="KFK187" s="36"/>
      <c r="KFL187" s="36"/>
      <c r="KFM187" s="36"/>
      <c r="KFN187" s="37"/>
      <c r="KFO187" s="38"/>
      <c r="KFP187" s="38"/>
      <c r="KFQ187" s="204"/>
      <c r="KFR187" s="37"/>
      <c r="KFS187" s="38"/>
      <c r="KFT187" s="37"/>
      <c r="KFU187" s="37"/>
      <c r="KFV187" s="38"/>
      <c r="KFW187" s="38"/>
      <c r="KFX187" s="38"/>
      <c r="KFY187" s="38"/>
      <c r="KFZ187" s="38"/>
      <c r="KGA187" s="38"/>
      <c r="KGB187" s="38"/>
      <c r="KGC187" s="38"/>
      <c r="KGD187" s="38"/>
      <c r="KGE187" s="38"/>
      <c r="KGF187" s="38"/>
      <c r="KGG187" s="38"/>
      <c r="KGH187" s="37"/>
      <c r="KGI187" s="25"/>
      <c r="KGJ187" s="35"/>
      <c r="KGK187" s="35"/>
      <c r="KGL187" s="35"/>
      <c r="KGM187" s="36"/>
      <c r="KGN187" s="36"/>
      <c r="KGO187" s="36"/>
      <c r="KGP187" s="36"/>
      <c r="KGQ187" s="36"/>
      <c r="KGR187" s="36"/>
      <c r="KGS187" s="37"/>
      <c r="KGT187" s="38"/>
      <c r="KGU187" s="38"/>
      <c r="KGV187" s="204"/>
      <c r="KGW187" s="37"/>
      <c r="KGX187" s="38"/>
      <c r="KGY187" s="37"/>
      <c r="KGZ187" s="37"/>
      <c r="KHA187" s="38"/>
      <c r="KHB187" s="38"/>
      <c r="KHC187" s="38"/>
      <c r="KHD187" s="38"/>
      <c r="KHE187" s="38"/>
      <c r="KHF187" s="38"/>
      <c r="KHG187" s="38"/>
      <c r="KHH187" s="38"/>
      <c r="KHI187" s="38"/>
      <c r="KHJ187" s="38"/>
      <c r="KHK187" s="38"/>
      <c r="KHL187" s="38"/>
      <c r="KHM187" s="37"/>
      <c r="KHN187" s="25"/>
      <c r="KHO187" s="35"/>
      <c r="KHP187" s="35"/>
      <c r="KHQ187" s="35"/>
      <c r="KHR187" s="36"/>
      <c r="KHS187" s="36"/>
      <c r="KHT187" s="36"/>
      <c r="KHU187" s="36"/>
      <c r="KHV187" s="36"/>
      <c r="KHW187" s="36"/>
      <c r="KHX187" s="37"/>
      <c r="KHY187" s="38"/>
      <c r="KHZ187" s="38"/>
      <c r="KIA187" s="204"/>
      <c r="KIB187" s="37"/>
      <c r="KIC187" s="38"/>
      <c r="KID187" s="37"/>
      <c r="KIE187" s="37"/>
      <c r="KIF187" s="38"/>
      <c r="KIG187" s="38"/>
      <c r="KIH187" s="38"/>
      <c r="KII187" s="38"/>
      <c r="KIJ187" s="38"/>
      <c r="KIK187" s="38"/>
      <c r="KIL187" s="38"/>
      <c r="KIM187" s="38"/>
      <c r="KIN187" s="38"/>
      <c r="KIO187" s="38"/>
      <c r="KIP187" s="38"/>
      <c r="KIQ187" s="38"/>
      <c r="KIR187" s="37"/>
      <c r="KIS187" s="25"/>
      <c r="KIT187" s="35"/>
      <c r="KIU187" s="35"/>
      <c r="KIV187" s="35"/>
      <c r="KIW187" s="36"/>
      <c r="KIX187" s="36"/>
      <c r="KIY187" s="36"/>
      <c r="KIZ187" s="36"/>
      <c r="KJA187" s="36"/>
      <c r="KJB187" s="36"/>
      <c r="KJC187" s="37"/>
      <c r="KJD187" s="38"/>
      <c r="KJE187" s="38"/>
      <c r="KJF187" s="204"/>
      <c r="KJG187" s="37"/>
      <c r="KJH187" s="38"/>
      <c r="KJI187" s="37"/>
      <c r="KJJ187" s="37"/>
      <c r="KJK187" s="38"/>
      <c r="KJL187" s="38"/>
      <c r="KJM187" s="38"/>
      <c r="KJN187" s="38"/>
      <c r="KJO187" s="38"/>
      <c r="KJP187" s="38"/>
      <c r="KJQ187" s="38"/>
      <c r="KJR187" s="38"/>
      <c r="KJS187" s="38"/>
      <c r="KJT187" s="38"/>
      <c r="KJU187" s="38"/>
      <c r="KJV187" s="38"/>
      <c r="KJW187" s="37"/>
      <c r="KJX187" s="25"/>
      <c r="KJY187" s="35"/>
      <c r="KJZ187" s="35"/>
      <c r="KKA187" s="35"/>
      <c r="KKB187" s="36"/>
      <c r="KKC187" s="36"/>
      <c r="KKD187" s="36"/>
      <c r="KKE187" s="36"/>
      <c r="KKF187" s="36"/>
      <c r="KKG187" s="36"/>
      <c r="KKH187" s="37"/>
      <c r="KKI187" s="38"/>
      <c r="KKJ187" s="38"/>
      <c r="KKK187" s="204"/>
      <c r="KKL187" s="37"/>
      <c r="KKM187" s="38"/>
      <c r="KKN187" s="37"/>
      <c r="KKO187" s="37"/>
      <c r="KKP187" s="38"/>
      <c r="KKQ187" s="38"/>
      <c r="KKR187" s="38"/>
      <c r="KKS187" s="38"/>
      <c r="KKT187" s="38"/>
      <c r="KKU187" s="38"/>
      <c r="KKV187" s="38"/>
      <c r="KKW187" s="38"/>
      <c r="KKX187" s="38"/>
      <c r="KKY187" s="38"/>
      <c r="KKZ187" s="38"/>
      <c r="KLA187" s="38"/>
      <c r="KLB187" s="37"/>
      <c r="KLC187" s="25"/>
      <c r="KLD187" s="35"/>
      <c r="KLE187" s="35"/>
      <c r="KLF187" s="35"/>
      <c r="KLG187" s="36"/>
      <c r="KLH187" s="36"/>
      <c r="KLI187" s="36"/>
      <c r="KLJ187" s="36"/>
      <c r="KLK187" s="36"/>
      <c r="KLL187" s="36"/>
      <c r="KLM187" s="37"/>
      <c r="KLN187" s="38"/>
      <c r="KLO187" s="38"/>
      <c r="KLP187" s="204"/>
      <c r="KLQ187" s="37"/>
      <c r="KLR187" s="38"/>
      <c r="KLS187" s="37"/>
      <c r="KLT187" s="37"/>
      <c r="KLU187" s="38"/>
      <c r="KLV187" s="38"/>
      <c r="KLW187" s="38"/>
      <c r="KLX187" s="38"/>
      <c r="KLY187" s="38"/>
      <c r="KLZ187" s="38"/>
      <c r="KMA187" s="38"/>
      <c r="KMB187" s="38"/>
      <c r="KMC187" s="38"/>
      <c r="KMD187" s="38"/>
      <c r="KME187" s="38"/>
      <c r="KMF187" s="38"/>
      <c r="KMG187" s="37"/>
      <c r="KMH187" s="25"/>
      <c r="KMI187" s="35"/>
      <c r="KMJ187" s="35"/>
      <c r="KMK187" s="35"/>
      <c r="KML187" s="36"/>
      <c r="KMM187" s="36"/>
      <c r="KMN187" s="36"/>
      <c r="KMO187" s="36"/>
      <c r="KMP187" s="36"/>
      <c r="KMQ187" s="36"/>
      <c r="KMR187" s="37"/>
      <c r="KMS187" s="38"/>
      <c r="KMT187" s="38"/>
      <c r="KMU187" s="204"/>
      <c r="KMV187" s="37"/>
      <c r="KMW187" s="38"/>
      <c r="KMX187" s="37"/>
      <c r="KMY187" s="37"/>
      <c r="KMZ187" s="38"/>
      <c r="KNA187" s="38"/>
      <c r="KNB187" s="38"/>
      <c r="KNC187" s="38"/>
      <c r="KND187" s="38"/>
      <c r="KNE187" s="38"/>
      <c r="KNF187" s="38"/>
      <c r="KNG187" s="38"/>
      <c r="KNH187" s="38"/>
      <c r="KNI187" s="38"/>
      <c r="KNJ187" s="38"/>
      <c r="KNK187" s="38"/>
      <c r="KNL187" s="37"/>
      <c r="KNM187" s="25"/>
      <c r="KNN187" s="35"/>
      <c r="KNO187" s="35"/>
      <c r="KNP187" s="35"/>
      <c r="KNQ187" s="36"/>
      <c r="KNR187" s="36"/>
      <c r="KNS187" s="36"/>
      <c r="KNT187" s="36"/>
      <c r="KNU187" s="36"/>
      <c r="KNV187" s="36"/>
      <c r="KNW187" s="37"/>
      <c r="KNX187" s="38"/>
      <c r="KNY187" s="38"/>
      <c r="KNZ187" s="204"/>
      <c r="KOA187" s="37"/>
      <c r="KOB187" s="38"/>
      <c r="KOC187" s="37"/>
      <c r="KOD187" s="37"/>
      <c r="KOE187" s="38"/>
      <c r="KOF187" s="38"/>
      <c r="KOG187" s="38"/>
      <c r="KOH187" s="38"/>
      <c r="KOI187" s="38"/>
      <c r="KOJ187" s="38"/>
      <c r="KOK187" s="38"/>
      <c r="KOL187" s="38"/>
      <c r="KOM187" s="38"/>
      <c r="KON187" s="38"/>
      <c r="KOO187" s="38"/>
      <c r="KOP187" s="38"/>
      <c r="KOQ187" s="37"/>
      <c r="KOR187" s="25"/>
      <c r="KOS187" s="35"/>
      <c r="KOT187" s="35"/>
      <c r="KOU187" s="35"/>
      <c r="KOV187" s="36"/>
      <c r="KOW187" s="36"/>
      <c r="KOX187" s="36"/>
      <c r="KOY187" s="36"/>
      <c r="KOZ187" s="36"/>
      <c r="KPA187" s="36"/>
      <c r="KPB187" s="37"/>
      <c r="KPC187" s="38"/>
      <c r="KPD187" s="38"/>
      <c r="KPE187" s="204"/>
      <c r="KPF187" s="37"/>
      <c r="KPG187" s="38"/>
      <c r="KPH187" s="37"/>
      <c r="KPI187" s="37"/>
      <c r="KPJ187" s="38"/>
      <c r="KPK187" s="38"/>
      <c r="KPL187" s="38"/>
      <c r="KPM187" s="38"/>
      <c r="KPN187" s="38"/>
      <c r="KPO187" s="38"/>
      <c r="KPP187" s="38"/>
      <c r="KPQ187" s="38"/>
      <c r="KPR187" s="38"/>
      <c r="KPS187" s="38"/>
      <c r="KPT187" s="38"/>
      <c r="KPU187" s="38"/>
      <c r="KPV187" s="37"/>
      <c r="KPW187" s="25"/>
      <c r="KPX187" s="35"/>
      <c r="KPY187" s="35"/>
      <c r="KPZ187" s="35"/>
      <c r="KQA187" s="36"/>
      <c r="KQB187" s="36"/>
      <c r="KQC187" s="36"/>
      <c r="KQD187" s="36"/>
      <c r="KQE187" s="36"/>
      <c r="KQF187" s="36"/>
      <c r="KQG187" s="37"/>
      <c r="KQH187" s="38"/>
      <c r="KQI187" s="38"/>
      <c r="KQJ187" s="204"/>
      <c r="KQK187" s="37"/>
      <c r="KQL187" s="38"/>
      <c r="KQM187" s="37"/>
      <c r="KQN187" s="37"/>
      <c r="KQO187" s="38"/>
      <c r="KQP187" s="38"/>
      <c r="KQQ187" s="38"/>
      <c r="KQR187" s="38"/>
      <c r="KQS187" s="38"/>
      <c r="KQT187" s="38"/>
      <c r="KQU187" s="38"/>
      <c r="KQV187" s="38"/>
      <c r="KQW187" s="38"/>
      <c r="KQX187" s="38"/>
      <c r="KQY187" s="38"/>
      <c r="KQZ187" s="38"/>
      <c r="KRA187" s="37"/>
      <c r="KRB187" s="25"/>
      <c r="KRC187" s="35"/>
      <c r="KRD187" s="35"/>
      <c r="KRE187" s="35"/>
      <c r="KRF187" s="36"/>
      <c r="KRG187" s="36"/>
      <c r="KRH187" s="36"/>
      <c r="KRI187" s="36"/>
      <c r="KRJ187" s="36"/>
      <c r="KRK187" s="36"/>
      <c r="KRL187" s="37"/>
      <c r="KRM187" s="38"/>
      <c r="KRN187" s="38"/>
      <c r="KRO187" s="204"/>
      <c r="KRP187" s="37"/>
      <c r="KRQ187" s="38"/>
      <c r="KRR187" s="37"/>
      <c r="KRS187" s="37"/>
      <c r="KRT187" s="38"/>
      <c r="KRU187" s="38"/>
      <c r="KRV187" s="38"/>
      <c r="KRW187" s="38"/>
      <c r="KRX187" s="38"/>
      <c r="KRY187" s="38"/>
      <c r="KRZ187" s="38"/>
      <c r="KSA187" s="38"/>
      <c r="KSB187" s="38"/>
      <c r="KSC187" s="38"/>
      <c r="KSD187" s="38"/>
      <c r="KSE187" s="38"/>
      <c r="KSF187" s="37"/>
      <c r="KSG187" s="25"/>
      <c r="KSH187" s="35"/>
      <c r="KSI187" s="35"/>
      <c r="KSJ187" s="35"/>
      <c r="KSK187" s="36"/>
      <c r="KSL187" s="36"/>
      <c r="KSM187" s="36"/>
      <c r="KSN187" s="36"/>
      <c r="KSO187" s="36"/>
      <c r="KSP187" s="36"/>
      <c r="KSQ187" s="37"/>
      <c r="KSR187" s="38"/>
      <c r="KSS187" s="38"/>
      <c r="KST187" s="204"/>
      <c r="KSU187" s="37"/>
      <c r="KSV187" s="38"/>
      <c r="KSW187" s="37"/>
      <c r="KSX187" s="37"/>
      <c r="KSY187" s="38"/>
      <c r="KSZ187" s="38"/>
      <c r="KTA187" s="38"/>
      <c r="KTB187" s="38"/>
      <c r="KTC187" s="38"/>
      <c r="KTD187" s="38"/>
      <c r="KTE187" s="38"/>
      <c r="KTF187" s="38"/>
      <c r="KTG187" s="38"/>
      <c r="KTH187" s="38"/>
      <c r="KTI187" s="38"/>
      <c r="KTJ187" s="38"/>
      <c r="KTK187" s="37"/>
      <c r="KTL187" s="25"/>
      <c r="KTM187" s="35"/>
      <c r="KTN187" s="35"/>
      <c r="KTO187" s="35"/>
      <c r="KTP187" s="36"/>
      <c r="KTQ187" s="36"/>
      <c r="KTR187" s="36"/>
      <c r="KTS187" s="36"/>
      <c r="KTT187" s="36"/>
      <c r="KTU187" s="36"/>
      <c r="KTV187" s="37"/>
      <c r="KTW187" s="38"/>
      <c r="KTX187" s="38"/>
      <c r="KTY187" s="204"/>
      <c r="KTZ187" s="37"/>
      <c r="KUA187" s="38"/>
      <c r="KUB187" s="37"/>
      <c r="KUC187" s="37"/>
      <c r="KUD187" s="38"/>
      <c r="KUE187" s="38"/>
      <c r="KUF187" s="38"/>
      <c r="KUG187" s="38"/>
      <c r="KUH187" s="38"/>
      <c r="KUI187" s="38"/>
      <c r="KUJ187" s="38"/>
      <c r="KUK187" s="38"/>
      <c r="KUL187" s="38"/>
      <c r="KUM187" s="38"/>
      <c r="KUN187" s="38"/>
      <c r="KUO187" s="38"/>
      <c r="KUP187" s="37"/>
      <c r="KUQ187" s="25"/>
      <c r="KUR187" s="35"/>
      <c r="KUS187" s="35"/>
      <c r="KUT187" s="35"/>
      <c r="KUU187" s="36"/>
      <c r="KUV187" s="36"/>
      <c r="KUW187" s="36"/>
      <c r="KUX187" s="36"/>
      <c r="KUY187" s="36"/>
      <c r="KUZ187" s="36"/>
      <c r="KVA187" s="37"/>
      <c r="KVB187" s="38"/>
      <c r="KVC187" s="38"/>
      <c r="KVD187" s="204"/>
      <c r="KVE187" s="37"/>
      <c r="KVF187" s="38"/>
      <c r="KVG187" s="37"/>
      <c r="KVH187" s="37"/>
      <c r="KVI187" s="38"/>
      <c r="KVJ187" s="38"/>
      <c r="KVK187" s="38"/>
      <c r="KVL187" s="38"/>
      <c r="KVM187" s="38"/>
      <c r="KVN187" s="38"/>
      <c r="KVO187" s="38"/>
      <c r="KVP187" s="38"/>
      <c r="KVQ187" s="38"/>
      <c r="KVR187" s="38"/>
      <c r="KVS187" s="38"/>
      <c r="KVT187" s="38"/>
      <c r="KVU187" s="37"/>
      <c r="KVV187" s="25"/>
      <c r="KVW187" s="35"/>
      <c r="KVX187" s="35"/>
      <c r="KVY187" s="35"/>
      <c r="KVZ187" s="36"/>
      <c r="KWA187" s="36"/>
      <c r="KWB187" s="36"/>
      <c r="KWC187" s="36"/>
      <c r="KWD187" s="36"/>
      <c r="KWE187" s="36"/>
      <c r="KWF187" s="37"/>
      <c r="KWG187" s="38"/>
      <c r="KWH187" s="38"/>
      <c r="KWI187" s="204"/>
      <c r="KWJ187" s="37"/>
      <c r="KWK187" s="38"/>
      <c r="KWL187" s="37"/>
      <c r="KWM187" s="37"/>
      <c r="KWN187" s="38"/>
      <c r="KWO187" s="38"/>
      <c r="KWP187" s="38"/>
      <c r="KWQ187" s="38"/>
      <c r="KWR187" s="38"/>
      <c r="KWS187" s="38"/>
      <c r="KWT187" s="38"/>
      <c r="KWU187" s="38"/>
      <c r="KWV187" s="38"/>
      <c r="KWW187" s="38"/>
      <c r="KWX187" s="38"/>
      <c r="KWY187" s="38"/>
      <c r="KWZ187" s="37"/>
      <c r="KXA187" s="25"/>
      <c r="KXB187" s="35"/>
      <c r="KXC187" s="35"/>
      <c r="KXD187" s="35"/>
      <c r="KXE187" s="36"/>
      <c r="KXF187" s="36"/>
      <c r="KXG187" s="36"/>
      <c r="KXH187" s="36"/>
      <c r="KXI187" s="36"/>
      <c r="KXJ187" s="36"/>
      <c r="KXK187" s="37"/>
      <c r="KXL187" s="38"/>
      <c r="KXM187" s="38"/>
      <c r="KXN187" s="204"/>
      <c r="KXO187" s="37"/>
      <c r="KXP187" s="38"/>
      <c r="KXQ187" s="37"/>
      <c r="KXR187" s="37"/>
      <c r="KXS187" s="38"/>
      <c r="KXT187" s="38"/>
      <c r="KXU187" s="38"/>
      <c r="KXV187" s="38"/>
      <c r="KXW187" s="38"/>
      <c r="KXX187" s="38"/>
      <c r="KXY187" s="38"/>
      <c r="KXZ187" s="38"/>
      <c r="KYA187" s="38"/>
      <c r="KYB187" s="38"/>
      <c r="KYC187" s="38"/>
      <c r="KYD187" s="38"/>
      <c r="KYE187" s="37"/>
      <c r="KYF187" s="25"/>
      <c r="KYG187" s="35"/>
      <c r="KYH187" s="35"/>
      <c r="KYI187" s="35"/>
      <c r="KYJ187" s="36"/>
      <c r="KYK187" s="36"/>
      <c r="KYL187" s="36"/>
      <c r="KYM187" s="36"/>
      <c r="KYN187" s="36"/>
      <c r="KYO187" s="36"/>
      <c r="KYP187" s="37"/>
      <c r="KYQ187" s="38"/>
      <c r="KYR187" s="38"/>
      <c r="KYS187" s="204"/>
      <c r="KYT187" s="37"/>
      <c r="KYU187" s="38"/>
      <c r="KYV187" s="37"/>
      <c r="KYW187" s="37"/>
      <c r="KYX187" s="38"/>
      <c r="KYY187" s="38"/>
      <c r="KYZ187" s="38"/>
      <c r="KZA187" s="38"/>
      <c r="KZB187" s="38"/>
      <c r="KZC187" s="38"/>
      <c r="KZD187" s="38"/>
      <c r="KZE187" s="38"/>
      <c r="KZF187" s="38"/>
      <c r="KZG187" s="38"/>
      <c r="KZH187" s="38"/>
      <c r="KZI187" s="38"/>
      <c r="KZJ187" s="37"/>
      <c r="KZK187" s="25"/>
      <c r="KZL187" s="35"/>
      <c r="KZM187" s="35"/>
      <c r="KZN187" s="35"/>
      <c r="KZO187" s="36"/>
      <c r="KZP187" s="36"/>
      <c r="KZQ187" s="36"/>
      <c r="KZR187" s="36"/>
      <c r="KZS187" s="36"/>
      <c r="KZT187" s="36"/>
      <c r="KZU187" s="37"/>
      <c r="KZV187" s="38"/>
      <c r="KZW187" s="38"/>
      <c r="KZX187" s="204"/>
      <c r="KZY187" s="37"/>
      <c r="KZZ187" s="38"/>
      <c r="LAA187" s="37"/>
      <c r="LAB187" s="37"/>
      <c r="LAC187" s="38"/>
      <c r="LAD187" s="38"/>
      <c r="LAE187" s="38"/>
      <c r="LAF187" s="38"/>
      <c r="LAG187" s="38"/>
      <c r="LAH187" s="38"/>
      <c r="LAI187" s="38"/>
      <c r="LAJ187" s="38"/>
      <c r="LAK187" s="38"/>
      <c r="LAL187" s="38"/>
      <c r="LAM187" s="38"/>
      <c r="LAN187" s="38"/>
      <c r="LAO187" s="37"/>
      <c r="LAP187" s="25"/>
      <c r="LAQ187" s="35"/>
      <c r="LAR187" s="35"/>
      <c r="LAS187" s="35"/>
      <c r="LAT187" s="36"/>
      <c r="LAU187" s="36"/>
      <c r="LAV187" s="36"/>
      <c r="LAW187" s="36"/>
      <c r="LAX187" s="36"/>
      <c r="LAY187" s="36"/>
      <c r="LAZ187" s="37"/>
      <c r="LBA187" s="38"/>
      <c r="LBB187" s="38"/>
      <c r="LBC187" s="204"/>
      <c r="LBD187" s="37"/>
      <c r="LBE187" s="38"/>
      <c r="LBF187" s="37"/>
      <c r="LBG187" s="37"/>
      <c r="LBH187" s="38"/>
      <c r="LBI187" s="38"/>
      <c r="LBJ187" s="38"/>
      <c r="LBK187" s="38"/>
      <c r="LBL187" s="38"/>
      <c r="LBM187" s="38"/>
      <c r="LBN187" s="38"/>
      <c r="LBO187" s="38"/>
      <c r="LBP187" s="38"/>
      <c r="LBQ187" s="38"/>
      <c r="LBR187" s="38"/>
      <c r="LBS187" s="38"/>
      <c r="LBT187" s="37"/>
      <c r="LBU187" s="25"/>
      <c r="LBV187" s="35"/>
      <c r="LBW187" s="35"/>
      <c r="LBX187" s="35"/>
      <c r="LBY187" s="36"/>
      <c r="LBZ187" s="36"/>
      <c r="LCA187" s="36"/>
      <c r="LCB187" s="36"/>
      <c r="LCC187" s="36"/>
      <c r="LCD187" s="36"/>
      <c r="LCE187" s="37"/>
      <c r="LCF187" s="38"/>
      <c r="LCG187" s="38"/>
      <c r="LCH187" s="204"/>
      <c r="LCI187" s="37"/>
      <c r="LCJ187" s="38"/>
      <c r="LCK187" s="37"/>
      <c r="LCL187" s="37"/>
      <c r="LCM187" s="38"/>
      <c r="LCN187" s="38"/>
      <c r="LCO187" s="38"/>
      <c r="LCP187" s="38"/>
      <c r="LCQ187" s="38"/>
      <c r="LCR187" s="38"/>
      <c r="LCS187" s="38"/>
      <c r="LCT187" s="38"/>
      <c r="LCU187" s="38"/>
      <c r="LCV187" s="38"/>
      <c r="LCW187" s="38"/>
      <c r="LCX187" s="38"/>
      <c r="LCY187" s="37"/>
      <c r="LCZ187" s="25"/>
      <c r="LDA187" s="35"/>
      <c r="LDB187" s="35"/>
      <c r="LDC187" s="35"/>
      <c r="LDD187" s="36"/>
      <c r="LDE187" s="36"/>
      <c r="LDF187" s="36"/>
      <c r="LDG187" s="36"/>
      <c r="LDH187" s="36"/>
      <c r="LDI187" s="36"/>
      <c r="LDJ187" s="37"/>
      <c r="LDK187" s="38"/>
      <c r="LDL187" s="38"/>
      <c r="LDM187" s="204"/>
      <c r="LDN187" s="37"/>
      <c r="LDO187" s="38"/>
      <c r="LDP187" s="37"/>
      <c r="LDQ187" s="37"/>
      <c r="LDR187" s="38"/>
      <c r="LDS187" s="38"/>
      <c r="LDT187" s="38"/>
      <c r="LDU187" s="38"/>
      <c r="LDV187" s="38"/>
      <c r="LDW187" s="38"/>
      <c r="LDX187" s="38"/>
      <c r="LDY187" s="38"/>
      <c r="LDZ187" s="38"/>
      <c r="LEA187" s="38"/>
      <c r="LEB187" s="38"/>
      <c r="LEC187" s="38"/>
      <c r="LED187" s="37"/>
      <c r="LEE187" s="25"/>
      <c r="LEF187" s="35"/>
      <c r="LEG187" s="35"/>
      <c r="LEH187" s="35"/>
      <c r="LEI187" s="36"/>
      <c r="LEJ187" s="36"/>
      <c r="LEK187" s="36"/>
      <c r="LEL187" s="36"/>
      <c r="LEM187" s="36"/>
      <c r="LEN187" s="36"/>
      <c r="LEO187" s="37"/>
      <c r="LEP187" s="38"/>
      <c r="LEQ187" s="38"/>
      <c r="LER187" s="204"/>
      <c r="LES187" s="37"/>
      <c r="LET187" s="38"/>
      <c r="LEU187" s="37"/>
      <c r="LEV187" s="37"/>
      <c r="LEW187" s="38"/>
      <c r="LEX187" s="38"/>
      <c r="LEY187" s="38"/>
      <c r="LEZ187" s="38"/>
      <c r="LFA187" s="38"/>
      <c r="LFB187" s="38"/>
      <c r="LFC187" s="38"/>
      <c r="LFD187" s="38"/>
      <c r="LFE187" s="38"/>
      <c r="LFF187" s="38"/>
      <c r="LFG187" s="38"/>
      <c r="LFH187" s="38"/>
      <c r="LFI187" s="37"/>
      <c r="LFJ187" s="25"/>
      <c r="LFK187" s="35"/>
      <c r="LFL187" s="35"/>
      <c r="LFM187" s="35"/>
      <c r="LFN187" s="36"/>
      <c r="LFO187" s="36"/>
      <c r="LFP187" s="36"/>
      <c r="LFQ187" s="36"/>
      <c r="LFR187" s="36"/>
      <c r="LFS187" s="36"/>
      <c r="LFT187" s="37"/>
      <c r="LFU187" s="38"/>
      <c r="LFV187" s="38"/>
      <c r="LFW187" s="204"/>
      <c r="LFX187" s="37"/>
      <c r="LFY187" s="38"/>
      <c r="LFZ187" s="37"/>
      <c r="LGA187" s="37"/>
      <c r="LGB187" s="38"/>
      <c r="LGC187" s="38"/>
      <c r="LGD187" s="38"/>
      <c r="LGE187" s="38"/>
      <c r="LGF187" s="38"/>
      <c r="LGG187" s="38"/>
      <c r="LGH187" s="38"/>
      <c r="LGI187" s="38"/>
      <c r="LGJ187" s="38"/>
      <c r="LGK187" s="38"/>
      <c r="LGL187" s="38"/>
      <c r="LGM187" s="38"/>
      <c r="LGN187" s="37"/>
      <c r="LGO187" s="25"/>
      <c r="LGP187" s="35"/>
      <c r="LGQ187" s="35"/>
      <c r="LGR187" s="35"/>
      <c r="LGS187" s="36"/>
      <c r="LGT187" s="36"/>
      <c r="LGU187" s="36"/>
      <c r="LGV187" s="36"/>
      <c r="LGW187" s="36"/>
      <c r="LGX187" s="36"/>
      <c r="LGY187" s="37"/>
      <c r="LGZ187" s="38"/>
      <c r="LHA187" s="38"/>
      <c r="LHB187" s="204"/>
      <c r="LHC187" s="37"/>
      <c r="LHD187" s="38"/>
      <c r="LHE187" s="37"/>
      <c r="LHF187" s="37"/>
      <c r="LHG187" s="38"/>
      <c r="LHH187" s="38"/>
      <c r="LHI187" s="38"/>
      <c r="LHJ187" s="38"/>
      <c r="LHK187" s="38"/>
      <c r="LHL187" s="38"/>
      <c r="LHM187" s="38"/>
      <c r="LHN187" s="38"/>
      <c r="LHO187" s="38"/>
      <c r="LHP187" s="38"/>
      <c r="LHQ187" s="38"/>
      <c r="LHR187" s="38"/>
      <c r="LHS187" s="37"/>
      <c r="LHT187" s="25"/>
      <c r="LHU187" s="35"/>
      <c r="LHV187" s="35"/>
      <c r="LHW187" s="35"/>
      <c r="LHX187" s="36"/>
      <c r="LHY187" s="36"/>
      <c r="LHZ187" s="36"/>
      <c r="LIA187" s="36"/>
      <c r="LIB187" s="36"/>
      <c r="LIC187" s="36"/>
      <c r="LID187" s="37"/>
      <c r="LIE187" s="38"/>
      <c r="LIF187" s="38"/>
      <c r="LIG187" s="204"/>
      <c r="LIH187" s="37"/>
      <c r="LII187" s="38"/>
      <c r="LIJ187" s="37"/>
      <c r="LIK187" s="37"/>
      <c r="LIL187" s="38"/>
      <c r="LIM187" s="38"/>
      <c r="LIN187" s="38"/>
      <c r="LIO187" s="38"/>
      <c r="LIP187" s="38"/>
      <c r="LIQ187" s="38"/>
      <c r="LIR187" s="38"/>
      <c r="LIS187" s="38"/>
      <c r="LIT187" s="38"/>
      <c r="LIU187" s="38"/>
      <c r="LIV187" s="38"/>
      <c r="LIW187" s="38"/>
      <c r="LIX187" s="37"/>
      <c r="LIY187" s="25"/>
      <c r="LIZ187" s="35"/>
      <c r="LJA187" s="35"/>
      <c r="LJB187" s="35"/>
      <c r="LJC187" s="36"/>
      <c r="LJD187" s="36"/>
      <c r="LJE187" s="36"/>
      <c r="LJF187" s="36"/>
      <c r="LJG187" s="36"/>
      <c r="LJH187" s="36"/>
      <c r="LJI187" s="37"/>
      <c r="LJJ187" s="38"/>
      <c r="LJK187" s="38"/>
      <c r="LJL187" s="204"/>
      <c r="LJM187" s="37"/>
      <c r="LJN187" s="38"/>
      <c r="LJO187" s="37"/>
      <c r="LJP187" s="37"/>
      <c r="LJQ187" s="38"/>
      <c r="LJR187" s="38"/>
      <c r="LJS187" s="38"/>
      <c r="LJT187" s="38"/>
      <c r="LJU187" s="38"/>
      <c r="LJV187" s="38"/>
      <c r="LJW187" s="38"/>
      <c r="LJX187" s="38"/>
      <c r="LJY187" s="38"/>
      <c r="LJZ187" s="38"/>
      <c r="LKA187" s="38"/>
      <c r="LKB187" s="38"/>
      <c r="LKC187" s="37"/>
      <c r="LKD187" s="25"/>
      <c r="LKE187" s="35"/>
      <c r="LKF187" s="35"/>
      <c r="LKG187" s="35"/>
      <c r="LKH187" s="36"/>
      <c r="LKI187" s="36"/>
      <c r="LKJ187" s="36"/>
      <c r="LKK187" s="36"/>
      <c r="LKL187" s="36"/>
      <c r="LKM187" s="36"/>
      <c r="LKN187" s="37"/>
      <c r="LKO187" s="38"/>
      <c r="LKP187" s="38"/>
      <c r="LKQ187" s="204"/>
      <c r="LKR187" s="37"/>
      <c r="LKS187" s="38"/>
      <c r="LKT187" s="37"/>
      <c r="LKU187" s="37"/>
      <c r="LKV187" s="38"/>
      <c r="LKW187" s="38"/>
      <c r="LKX187" s="38"/>
      <c r="LKY187" s="38"/>
      <c r="LKZ187" s="38"/>
      <c r="LLA187" s="38"/>
      <c r="LLB187" s="38"/>
      <c r="LLC187" s="38"/>
      <c r="LLD187" s="38"/>
      <c r="LLE187" s="38"/>
      <c r="LLF187" s="38"/>
      <c r="LLG187" s="38"/>
      <c r="LLH187" s="37"/>
      <c r="LLI187" s="25"/>
      <c r="LLJ187" s="35"/>
      <c r="LLK187" s="35"/>
      <c r="LLL187" s="35"/>
      <c r="LLM187" s="36"/>
      <c r="LLN187" s="36"/>
      <c r="LLO187" s="36"/>
      <c r="LLP187" s="36"/>
      <c r="LLQ187" s="36"/>
      <c r="LLR187" s="36"/>
      <c r="LLS187" s="37"/>
      <c r="LLT187" s="38"/>
      <c r="LLU187" s="38"/>
      <c r="LLV187" s="204"/>
      <c r="LLW187" s="37"/>
      <c r="LLX187" s="38"/>
      <c r="LLY187" s="37"/>
      <c r="LLZ187" s="37"/>
      <c r="LMA187" s="38"/>
      <c r="LMB187" s="38"/>
      <c r="LMC187" s="38"/>
      <c r="LMD187" s="38"/>
      <c r="LME187" s="38"/>
      <c r="LMF187" s="38"/>
      <c r="LMG187" s="38"/>
      <c r="LMH187" s="38"/>
      <c r="LMI187" s="38"/>
      <c r="LMJ187" s="38"/>
      <c r="LMK187" s="38"/>
      <c r="LML187" s="38"/>
      <c r="LMM187" s="37"/>
      <c r="LMN187" s="25"/>
      <c r="LMO187" s="35"/>
      <c r="LMP187" s="35"/>
      <c r="LMQ187" s="35"/>
      <c r="LMR187" s="36"/>
      <c r="LMS187" s="36"/>
      <c r="LMT187" s="36"/>
      <c r="LMU187" s="36"/>
      <c r="LMV187" s="36"/>
      <c r="LMW187" s="36"/>
      <c r="LMX187" s="37"/>
      <c r="LMY187" s="38"/>
      <c r="LMZ187" s="38"/>
      <c r="LNA187" s="204"/>
      <c r="LNB187" s="37"/>
      <c r="LNC187" s="38"/>
      <c r="LND187" s="37"/>
      <c r="LNE187" s="37"/>
      <c r="LNF187" s="38"/>
      <c r="LNG187" s="38"/>
      <c r="LNH187" s="38"/>
      <c r="LNI187" s="38"/>
      <c r="LNJ187" s="38"/>
      <c r="LNK187" s="38"/>
      <c r="LNL187" s="38"/>
      <c r="LNM187" s="38"/>
      <c r="LNN187" s="38"/>
      <c r="LNO187" s="38"/>
      <c r="LNP187" s="38"/>
      <c r="LNQ187" s="38"/>
      <c r="LNR187" s="37"/>
      <c r="LNS187" s="25"/>
      <c r="LNT187" s="35"/>
      <c r="LNU187" s="35"/>
      <c r="LNV187" s="35"/>
      <c r="LNW187" s="36"/>
      <c r="LNX187" s="36"/>
      <c r="LNY187" s="36"/>
      <c r="LNZ187" s="36"/>
      <c r="LOA187" s="36"/>
      <c r="LOB187" s="36"/>
      <c r="LOC187" s="37"/>
      <c r="LOD187" s="38"/>
      <c r="LOE187" s="38"/>
      <c r="LOF187" s="204"/>
      <c r="LOG187" s="37"/>
      <c r="LOH187" s="38"/>
      <c r="LOI187" s="37"/>
      <c r="LOJ187" s="37"/>
      <c r="LOK187" s="38"/>
      <c r="LOL187" s="38"/>
      <c r="LOM187" s="38"/>
      <c r="LON187" s="38"/>
      <c r="LOO187" s="38"/>
      <c r="LOP187" s="38"/>
      <c r="LOQ187" s="38"/>
      <c r="LOR187" s="38"/>
      <c r="LOS187" s="38"/>
      <c r="LOT187" s="38"/>
      <c r="LOU187" s="38"/>
      <c r="LOV187" s="38"/>
      <c r="LOW187" s="37"/>
      <c r="LOX187" s="25"/>
      <c r="LOY187" s="35"/>
      <c r="LOZ187" s="35"/>
      <c r="LPA187" s="35"/>
      <c r="LPB187" s="36"/>
      <c r="LPC187" s="36"/>
      <c r="LPD187" s="36"/>
      <c r="LPE187" s="36"/>
      <c r="LPF187" s="36"/>
      <c r="LPG187" s="36"/>
      <c r="LPH187" s="37"/>
      <c r="LPI187" s="38"/>
      <c r="LPJ187" s="38"/>
      <c r="LPK187" s="204"/>
      <c r="LPL187" s="37"/>
      <c r="LPM187" s="38"/>
      <c r="LPN187" s="37"/>
      <c r="LPO187" s="37"/>
      <c r="LPP187" s="38"/>
      <c r="LPQ187" s="38"/>
      <c r="LPR187" s="38"/>
      <c r="LPS187" s="38"/>
      <c r="LPT187" s="38"/>
      <c r="LPU187" s="38"/>
      <c r="LPV187" s="38"/>
      <c r="LPW187" s="38"/>
      <c r="LPX187" s="38"/>
      <c r="LPY187" s="38"/>
      <c r="LPZ187" s="38"/>
      <c r="LQA187" s="38"/>
      <c r="LQB187" s="37"/>
      <c r="LQC187" s="25"/>
      <c r="LQD187" s="35"/>
      <c r="LQE187" s="35"/>
      <c r="LQF187" s="35"/>
      <c r="LQG187" s="36"/>
      <c r="LQH187" s="36"/>
      <c r="LQI187" s="36"/>
      <c r="LQJ187" s="36"/>
      <c r="LQK187" s="36"/>
      <c r="LQL187" s="36"/>
      <c r="LQM187" s="37"/>
      <c r="LQN187" s="38"/>
      <c r="LQO187" s="38"/>
      <c r="LQP187" s="204"/>
      <c r="LQQ187" s="37"/>
      <c r="LQR187" s="38"/>
      <c r="LQS187" s="37"/>
      <c r="LQT187" s="37"/>
      <c r="LQU187" s="38"/>
      <c r="LQV187" s="38"/>
      <c r="LQW187" s="38"/>
      <c r="LQX187" s="38"/>
      <c r="LQY187" s="38"/>
      <c r="LQZ187" s="38"/>
      <c r="LRA187" s="38"/>
      <c r="LRB187" s="38"/>
      <c r="LRC187" s="38"/>
      <c r="LRD187" s="38"/>
      <c r="LRE187" s="38"/>
      <c r="LRF187" s="38"/>
      <c r="LRG187" s="37"/>
      <c r="LRH187" s="25"/>
      <c r="LRI187" s="35"/>
      <c r="LRJ187" s="35"/>
      <c r="LRK187" s="35"/>
      <c r="LRL187" s="36"/>
      <c r="LRM187" s="36"/>
      <c r="LRN187" s="36"/>
      <c r="LRO187" s="36"/>
      <c r="LRP187" s="36"/>
      <c r="LRQ187" s="36"/>
      <c r="LRR187" s="37"/>
      <c r="LRS187" s="38"/>
      <c r="LRT187" s="38"/>
      <c r="LRU187" s="204"/>
      <c r="LRV187" s="37"/>
      <c r="LRW187" s="38"/>
      <c r="LRX187" s="37"/>
      <c r="LRY187" s="37"/>
      <c r="LRZ187" s="38"/>
      <c r="LSA187" s="38"/>
      <c r="LSB187" s="38"/>
      <c r="LSC187" s="38"/>
      <c r="LSD187" s="38"/>
      <c r="LSE187" s="38"/>
      <c r="LSF187" s="38"/>
      <c r="LSG187" s="38"/>
      <c r="LSH187" s="38"/>
      <c r="LSI187" s="38"/>
      <c r="LSJ187" s="38"/>
      <c r="LSK187" s="38"/>
      <c r="LSL187" s="37"/>
      <c r="LSM187" s="25"/>
      <c r="LSN187" s="35"/>
      <c r="LSO187" s="35"/>
      <c r="LSP187" s="35"/>
      <c r="LSQ187" s="36"/>
      <c r="LSR187" s="36"/>
      <c r="LSS187" s="36"/>
      <c r="LST187" s="36"/>
      <c r="LSU187" s="36"/>
      <c r="LSV187" s="36"/>
      <c r="LSW187" s="37"/>
      <c r="LSX187" s="38"/>
      <c r="LSY187" s="38"/>
      <c r="LSZ187" s="204"/>
      <c r="LTA187" s="37"/>
      <c r="LTB187" s="38"/>
      <c r="LTC187" s="37"/>
      <c r="LTD187" s="37"/>
      <c r="LTE187" s="38"/>
      <c r="LTF187" s="38"/>
      <c r="LTG187" s="38"/>
      <c r="LTH187" s="38"/>
      <c r="LTI187" s="38"/>
      <c r="LTJ187" s="38"/>
      <c r="LTK187" s="38"/>
      <c r="LTL187" s="38"/>
      <c r="LTM187" s="38"/>
      <c r="LTN187" s="38"/>
      <c r="LTO187" s="38"/>
      <c r="LTP187" s="38"/>
      <c r="LTQ187" s="37"/>
      <c r="LTR187" s="25"/>
      <c r="LTS187" s="35"/>
      <c r="LTT187" s="35"/>
      <c r="LTU187" s="35"/>
      <c r="LTV187" s="36"/>
      <c r="LTW187" s="36"/>
      <c r="LTX187" s="36"/>
      <c r="LTY187" s="36"/>
      <c r="LTZ187" s="36"/>
      <c r="LUA187" s="36"/>
      <c r="LUB187" s="37"/>
      <c r="LUC187" s="38"/>
      <c r="LUD187" s="38"/>
      <c r="LUE187" s="204"/>
      <c r="LUF187" s="37"/>
      <c r="LUG187" s="38"/>
      <c r="LUH187" s="37"/>
      <c r="LUI187" s="37"/>
      <c r="LUJ187" s="38"/>
      <c r="LUK187" s="38"/>
      <c r="LUL187" s="38"/>
      <c r="LUM187" s="38"/>
      <c r="LUN187" s="38"/>
      <c r="LUO187" s="38"/>
      <c r="LUP187" s="38"/>
      <c r="LUQ187" s="38"/>
      <c r="LUR187" s="38"/>
      <c r="LUS187" s="38"/>
      <c r="LUT187" s="38"/>
      <c r="LUU187" s="38"/>
      <c r="LUV187" s="37"/>
      <c r="LUW187" s="25"/>
      <c r="LUX187" s="35"/>
      <c r="LUY187" s="35"/>
      <c r="LUZ187" s="35"/>
      <c r="LVA187" s="36"/>
      <c r="LVB187" s="36"/>
      <c r="LVC187" s="36"/>
      <c r="LVD187" s="36"/>
      <c r="LVE187" s="36"/>
      <c r="LVF187" s="36"/>
      <c r="LVG187" s="37"/>
      <c r="LVH187" s="38"/>
      <c r="LVI187" s="38"/>
      <c r="LVJ187" s="204"/>
      <c r="LVK187" s="37"/>
      <c r="LVL187" s="38"/>
      <c r="LVM187" s="37"/>
      <c r="LVN187" s="37"/>
      <c r="LVO187" s="38"/>
      <c r="LVP187" s="38"/>
      <c r="LVQ187" s="38"/>
      <c r="LVR187" s="38"/>
      <c r="LVS187" s="38"/>
      <c r="LVT187" s="38"/>
      <c r="LVU187" s="38"/>
      <c r="LVV187" s="38"/>
      <c r="LVW187" s="38"/>
      <c r="LVX187" s="38"/>
      <c r="LVY187" s="38"/>
      <c r="LVZ187" s="38"/>
      <c r="LWA187" s="37"/>
      <c r="LWB187" s="25"/>
      <c r="LWC187" s="35"/>
      <c r="LWD187" s="35"/>
      <c r="LWE187" s="35"/>
      <c r="LWF187" s="36"/>
      <c r="LWG187" s="36"/>
      <c r="LWH187" s="36"/>
      <c r="LWI187" s="36"/>
      <c r="LWJ187" s="36"/>
      <c r="LWK187" s="36"/>
      <c r="LWL187" s="37"/>
      <c r="LWM187" s="38"/>
      <c r="LWN187" s="38"/>
      <c r="LWO187" s="204"/>
      <c r="LWP187" s="37"/>
      <c r="LWQ187" s="38"/>
      <c r="LWR187" s="37"/>
      <c r="LWS187" s="37"/>
      <c r="LWT187" s="38"/>
      <c r="LWU187" s="38"/>
      <c r="LWV187" s="38"/>
      <c r="LWW187" s="38"/>
      <c r="LWX187" s="38"/>
      <c r="LWY187" s="38"/>
      <c r="LWZ187" s="38"/>
      <c r="LXA187" s="38"/>
      <c r="LXB187" s="38"/>
      <c r="LXC187" s="38"/>
      <c r="LXD187" s="38"/>
      <c r="LXE187" s="38"/>
      <c r="LXF187" s="37"/>
      <c r="LXG187" s="25"/>
      <c r="LXH187" s="35"/>
      <c r="LXI187" s="35"/>
      <c r="LXJ187" s="35"/>
      <c r="LXK187" s="36"/>
      <c r="LXL187" s="36"/>
      <c r="LXM187" s="36"/>
      <c r="LXN187" s="36"/>
      <c r="LXO187" s="36"/>
      <c r="LXP187" s="36"/>
      <c r="LXQ187" s="37"/>
      <c r="LXR187" s="38"/>
      <c r="LXS187" s="38"/>
      <c r="LXT187" s="204"/>
      <c r="LXU187" s="37"/>
      <c r="LXV187" s="38"/>
      <c r="LXW187" s="37"/>
      <c r="LXX187" s="37"/>
      <c r="LXY187" s="38"/>
      <c r="LXZ187" s="38"/>
      <c r="LYA187" s="38"/>
      <c r="LYB187" s="38"/>
      <c r="LYC187" s="38"/>
      <c r="LYD187" s="38"/>
      <c r="LYE187" s="38"/>
      <c r="LYF187" s="38"/>
      <c r="LYG187" s="38"/>
      <c r="LYH187" s="38"/>
      <c r="LYI187" s="38"/>
      <c r="LYJ187" s="38"/>
      <c r="LYK187" s="37"/>
      <c r="LYL187" s="25"/>
      <c r="LYM187" s="35"/>
      <c r="LYN187" s="35"/>
      <c r="LYO187" s="35"/>
      <c r="LYP187" s="36"/>
      <c r="LYQ187" s="36"/>
      <c r="LYR187" s="36"/>
      <c r="LYS187" s="36"/>
      <c r="LYT187" s="36"/>
      <c r="LYU187" s="36"/>
      <c r="LYV187" s="37"/>
      <c r="LYW187" s="38"/>
      <c r="LYX187" s="38"/>
      <c r="LYY187" s="204"/>
      <c r="LYZ187" s="37"/>
      <c r="LZA187" s="38"/>
      <c r="LZB187" s="37"/>
      <c r="LZC187" s="37"/>
      <c r="LZD187" s="38"/>
      <c r="LZE187" s="38"/>
      <c r="LZF187" s="38"/>
      <c r="LZG187" s="38"/>
      <c r="LZH187" s="38"/>
      <c r="LZI187" s="38"/>
      <c r="LZJ187" s="38"/>
      <c r="LZK187" s="38"/>
      <c r="LZL187" s="38"/>
      <c r="LZM187" s="38"/>
      <c r="LZN187" s="38"/>
      <c r="LZO187" s="38"/>
      <c r="LZP187" s="37"/>
      <c r="LZQ187" s="25"/>
      <c r="LZR187" s="35"/>
      <c r="LZS187" s="35"/>
      <c r="LZT187" s="35"/>
      <c r="LZU187" s="36"/>
      <c r="LZV187" s="36"/>
      <c r="LZW187" s="36"/>
      <c r="LZX187" s="36"/>
      <c r="LZY187" s="36"/>
      <c r="LZZ187" s="36"/>
      <c r="MAA187" s="37"/>
      <c r="MAB187" s="38"/>
      <c r="MAC187" s="38"/>
      <c r="MAD187" s="204"/>
      <c r="MAE187" s="37"/>
      <c r="MAF187" s="38"/>
      <c r="MAG187" s="37"/>
      <c r="MAH187" s="37"/>
      <c r="MAI187" s="38"/>
      <c r="MAJ187" s="38"/>
      <c r="MAK187" s="38"/>
      <c r="MAL187" s="38"/>
      <c r="MAM187" s="38"/>
      <c r="MAN187" s="38"/>
      <c r="MAO187" s="38"/>
      <c r="MAP187" s="38"/>
      <c r="MAQ187" s="38"/>
      <c r="MAR187" s="38"/>
      <c r="MAS187" s="38"/>
      <c r="MAT187" s="38"/>
      <c r="MAU187" s="37"/>
      <c r="MAV187" s="25"/>
      <c r="MAW187" s="35"/>
      <c r="MAX187" s="35"/>
      <c r="MAY187" s="35"/>
      <c r="MAZ187" s="36"/>
      <c r="MBA187" s="36"/>
      <c r="MBB187" s="36"/>
      <c r="MBC187" s="36"/>
      <c r="MBD187" s="36"/>
      <c r="MBE187" s="36"/>
      <c r="MBF187" s="37"/>
      <c r="MBG187" s="38"/>
      <c r="MBH187" s="38"/>
      <c r="MBI187" s="204"/>
      <c r="MBJ187" s="37"/>
      <c r="MBK187" s="38"/>
      <c r="MBL187" s="37"/>
      <c r="MBM187" s="37"/>
      <c r="MBN187" s="38"/>
      <c r="MBO187" s="38"/>
      <c r="MBP187" s="38"/>
      <c r="MBQ187" s="38"/>
      <c r="MBR187" s="38"/>
      <c r="MBS187" s="38"/>
      <c r="MBT187" s="38"/>
      <c r="MBU187" s="38"/>
      <c r="MBV187" s="38"/>
      <c r="MBW187" s="38"/>
      <c r="MBX187" s="38"/>
      <c r="MBY187" s="38"/>
      <c r="MBZ187" s="37"/>
      <c r="MCA187" s="25"/>
      <c r="MCB187" s="35"/>
      <c r="MCC187" s="35"/>
      <c r="MCD187" s="35"/>
      <c r="MCE187" s="36"/>
      <c r="MCF187" s="36"/>
      <c r="MCG187" s="36"/>
      <c r="MCH187" s="36"/>
      <c r="MCI187" s="36"/>
      <c r="MCJ187" s="36"/>
      <c r="MCK187" s="37"/>
      <c r="MCL187" s="38"/>
      <c r="MCM187" s="38"/>
      <c r="MCN187" s="204"/>
      <c r="MCO187" s="37"/>
      <c r="MCP187" s="38"/>
      <c r="MCQ187" s="37"/>
      <c r="MCR187" s="37"/>
      <c r="MCS187" s="38"/>
      <c r="MCT187" s="38"/>
      <c r="MCU187" s="38"/>
      <c r="MCV187" s="38"/>
      <c r="MCW187" s="38"/>
      <c r="MCX187" s="38"/>
      <c r="MCY187" s="38"/>
      <c r="MCZ187" s="38"/>
      <c r="MDA187" s="38"/>
      <c r="MDB187" s="38"/>
      <c r="MDC187" s="38"/>
      <c r="MDD187" s="38"/>
      <c r="MDE187" s="37"/>
      <c r="MDF187" s="25"/>
      <c r="MDG187" s="35"/>
      <c r="MDH187" s="35"/>
      <c r="MDI187" s="35"/>
      <c r="MDJ187" s="36"/>
      <c r="MDK187" s="36"/>
      <c r="MDL187" s="36"/>
      <c r="MDM187" s="36"/>
      <c r="MDN187" s="36"/>
      <c r="MDO187" s="36"/>
      <c r="MDP187" s="37"/>
      <c r="MDQ187" s="38"/>
      <c r="MDR187" s="38"/>
      <c r="MDS187" s="204"/>
      <c r="MDT187" s="37"/>
      <c r="MDU187" s="38"/>
      <c r="MDV187" s="37"/>
      <c r="MDW187" s="37"/>
      <c r="MDX187" s="38"/>
      <c r="MDY187" s="38"/>
      <c r="MDZ187" s="38"/>
      <c r="MEA187" s="38"/>
      <c r="MEB187" s="38"/>
      <c r="MEC187" s="38"/>
      <c r="MED187" s="38"/>
      <c r="MEE187" s="38"/>
      <c r="MEF187" s="38"/>
      <c r="MEG187" s="38"/>
      <c r="MEH187" s="38"/>
      <c r="MEI187" s="38"/>
      <c r="MEJ187" s="37"/>
      <c r="MEK187" s="25"/>
      <c r="MEL187" s="35"/>
      <c r="MEM187" s="35"/>
      <c r="MEN187" s="35"/>
      <c r="MEO187" s="36"/>
      <c r="MEP187" s="36"/>
      <c r="MEQ187" s="36"/>
      <c r="MER187" s="36"/>
      <c r="MES187" s="36"/>
      <c r="MET187" s="36"/>
      <c r="MEU187" s="37"/>
      <c r="MEV187" s="38"/>
      <c r="MEW187" s="38"/>
      <c r="MEX187" s="204"/>
      <c r="MEY187" s="37"/>
      <c r="MEZ187" s="38"/>
      <c r="MFA187" s="37"/>
      <c r="MFB187" s="37"/>
      <c r="MFC187" s="38"/>
      <c r="MFD187" s="38"/>
      <c r="MFE187" s="38"/>
      <c r="MFF187" s="38"/>
      <c r="MFG187" s="38"/>
      <c r="MFH187" s="38"/>
      <c r="MFI187" s="38"/>
      <c r="MFJ187" s="38"/>
      <c r="MFK187" s="38"/>
      <c r="MFL187" s="38"/>
      <c r="MFM187" s="38"/>
      <c r="MFN187" s="38"/>
      <c r="MFO187" s="37"/>
      <c r="MFP187" s="25"/>
      <c r="MFQ187" s="35"/>
      <c r="MFR187" s="35"/>
      <c r="MFS187" s="35"/>
      <c r="MFT187" s="36"/>
      <c r="MFU187" s="36"/>
      <c r="MFV187" s="36"/>
      <c r="MFW187" s="36"/>
      <c r="MFX187" s="36"/>
      <c r="MFY187" s="36"/>
      <c r="MFZ187" s="37"/>
      <c r="MGA187" s="38"/>
      <c r="MGB187" s="38"/>
      <c r="MGC187" s="204"/>
      <c r="MGD187" s="37"/>
      <c r="MGE187" s="38"/>
      <c r="MGF187" s="37"/>
      <c r="MGG187" s="37"/>
      <c r="MGH187" s="38"/>
      <c r="MGI187" s="38"/>
      <c r="MGJ187" s="38"/>
      <c r="MGK187" s="38"/>
      <c r="MGL187" s="38"/>
      <c r="MGM187" s="38"/>
      <c r="MGN187" s="38"/>
      <c r="MGO187" s="38"/>
      <c r="MGP187" s="38"/>
      <c r="MGQ187" s="38"/>
      <c r="MGR187" s="38"/>
      <c r="MGS187" s="38"/>
      <c r="MGT187" s="37"/>
      <c r="MGU187" s="25"/>
      <c r="MGV187" s="35"/>
      <c r="MGW187" s="35"/>
      <c r="MGX187" s="35"/>
      <c r="MGY187" s="36"/>
      <c r="MGZ187" s="36"/>
      <c r="MHA187" s="36"/>
      <c r="MHB187" s="36"/>
      <c r="MHC187" s="36"/>
      <c r="MHD187" s="36"/>
      <c r="MHE187" s="37"/>
      <c r="MHF187" s="38"/>
      <c r="MHG187" s="38"/>
      <c r="MHH187" s="204"/>
      <c r="MHI187" s="37"/>
      <c r="MHJ187" s="38"/>
      <c r="MHK187" s="37"/>
      <c r="MHL187" s="37"/>
      <c r="MHM187" s="38"/>
      <c r="MHN187" s="38"/>
      <c r="MHO187" s="38"/>
      <c r="MHP187" s="38"/>
      <c r="MHQ187" s="38"/>
      <c r="MHR187" s="38"/>
      <c r="MHS187" s="38"/>
      <c r="MHT187" s="38"/>
      <c r="MHU187" s="38"/>
      <c r="MHV187" s="38"/>
      <c r="MHW187" s="38"/>
      <c r="MHX187" s="38"/>
      <c r="MHY187" s="37"/>
      <c r="MHZ187" s="25"/>
      <c r="MIA187" s="35"/>
      <c r="MIB187" s="35"/>
      <c r="MIC187" s="35"/>
      <c r="MID187" s="36"/>
      <c r="MIE187" s="36"/>
      <c r="MIF187" s="36"/>
      <c r="MIG187" s="36"/>
      <c r="MIH187" s="36"/>
      <c r="MII187" s="36"/>
      <c r="MIJ187" s="37"/>
      <c r="MIK187" s="38"/>
      <c r="MIL187" s="38"/>
      <c r="MIM187" s="204"/>
      <c r="MIN187" s="37"/>
      <c r="MIO187" s="38"/>
      <c r="MIP187" s="37"/>
      <c r="MIQ187" s="37"/>
      <c r="MIR187" s="38"/>
      <c r="MIS187" s="38"/>
      <c r="MIT187" s="38"/>
      <c r="MIU187" s="38"/>
      <c r="MIV187" s="38"/>
      <c r="MIW187" s="38"/>
      <c r="MIX187" s="38"/>
      <c r="MIY187" s="38"/>
      <c r="MIZ187" s="38"/>
      <c r="MJA187" s="38"/>
      <c r="MJB187" s="38"/>
      <c r="MJC187" s="38"/>
      <c r="MJD187" s="37"/>
      <c r="MJE187" s="25"/>
      <c r="MJF187" s="35"/>
      <c r="MJG187" s="35"/>
      <c r="MJH187" s="35"/>
      <c r="MJI187" s="36"/>
      <c r="MJJ187" s="36"/>
      <c r="MJK187" s="36"/>
      <c r="MJL187" s="36"/>
      <c r="MJM187" s="36"/>
      <c r="MJN187" s="36"/>
      <c r="MJO187" s="37"/>
      <c r="MJP187" s="38"/>
      <c r="MJQ187" s="38"/>
      <c r="MJR187" s="204"/>
      <c r="MJS187" s="37"/>
      <c r="MJT187" s="38"/>
      <c r="MJU187" s="37"/>
      <c r="MJV187" s="37"/>
      <c r="MJW187" s="38"/>
      <c r="MJX187" s="38"/>
      <c r="MJY187" s="38"/>
      <c r="MJZ187" s="38"/>
      <c r="MKA187" s="38"/>
      <c r="MKB187" s="38"/>
      <c r="MKC187" s="38"/>
      <c r="MKD187" s="38"/>
      <c r="MKE187" s="38"/>
      <c r="MKF187" s="38"/>
      <c r="MKG187" s="38"/>
      <c r="MKH187" s="38"/>
      <c r="MKI187" s="37"/>
      <c r="MKJ187" s="25"/>
      <c r="MKK187" s="35"/>
      <c r="MKL187" s="35"/>
      <c r="MKM187" s="35"/>
      <c r="MKN187" s="36"/>
      <c r="MKO187" s="36"/>
      <c r="MKP187" s="36"/>
      <c r="MKQ187" s="36"/>
      <c r="MKR187" s="36"/>
      <c r="MKS187" s="36"/>
      <c r="MKT187" s="37"/>
      <c r="MKU187" s="38"/>
      <c r="MKV187" s="38"/>
      <c r="MKW187" s="204"/>
      <c r="MKX187" s="37"/>
      <c r="MKY187" s="38"/>
      <c r="MKZ187" s="37"/>
      <c r="MLA187" s="37"/>
      <c r="MLB187" s="38"/>
      <c r="MLC187" s="38"/>
      <c r="MLD187" s="38"/>
      <c r="MLE187" s="38"/>
      <c r="MLF187" s="38"/>
      <c r="MLG187" s="38"/>
      <c r="MLH187" s="38"/>
      <c r="MLI187" s="38"/>
      <c r="MLJ187" s="38"/>
      <c r="MLK187" s="38"/>
      <c r="MLL187" s="38"/>
      <c r="MLM187" s="38"/>
      <c r="MLN187" s="37"/>
      <c r="MLO187" s="25"/>
      <c r="MLP187" s="35"/>
      <c r="MLQ187" s="35"/>
      <c r="MLR187" s="35"/>
      <c r="MLS187" s="36"/>
      <c r="MLT187" s="36"/>
      <c r="MLU187" s="36"/>
      <c r="MLV187" s="36"/>
      <c r="MLW187" s="36"/>
      <c r="MLX187" s="36"/>
      <c r="MLY187" s="37"/>
      <c r="MLZ187" s="38"/>
      <c r="MMA187" s="38"/>
      <c r="MMB187" s="204"/>
      <c r="MMC187" s="37"/>
      <c r="MMD187" s="38"/>
      <c r="MME187" s="37"/>
      <c r="MMF187" s="37"/>
      <c r="MMG187" s="38"/>
      <c r="MMH187" s="38"/>
      <c r="MMI187" s="38"/>
      <c r="MMJ187" s="38"/>
      <c r="MMK187" s="38"/>
      <c r="MML187" s="38"/>
      <c r="MMM187" s="38"/>
      <c r="MMN187" s="38"/>
      <c r="MMO187" s="38"/>
      <c r="MMP187" s="38"/>
      <c r="MMQ187" s="38"/>
      <c r="MMR187" s="38"/>
      <c r="MMS187" s="37"/>
      <c r="MMT187" s="25"/>
      <c r="MMU187" s="35"/>
      <c r="MMV187" s="35"/>
      <c r="MMW187" s="35"/>
      <c r="MMX187" s="36"/>
      <c r="MMY187" s="36"/>
      <c r="MMZ187" s="36"/>
      <c r="MNA187" s="36"/>
      <c r="MNB187" s="36"/>
      <c r="MNC187" s="36"/>
      <c r="MND187" s="37"/>
      <c r="MNE187" s="38"/>
      <c r="MNF187" s="38"/>
      <c r="MNG187" s="204"/>
      <c r="MNH187" s="37"/>
      <c r="MNI187" s="38"/>
      <c r="MNJ187" s="37"/>
      <c r="MNK187" s="37"/>
      <c r="MNL187" s="38"/>
      <c r="MNM187" s="38"/>
      <c r="MNN187" s="38"/>
      <c r="MNO187" s="38"/>
      <c r="MNP187" s="38"/>
      <c r="MNQ187" s="38"/>
      <c r="MNR187" s="38"/>
      <c r="MNS187" s="38"/>
      <c r="MNT187" s="38"/>
      <c r="MNU187" s="38"/>
      <c r="MNV187" s="38"/>
      <c r="MNW187" s="38"/>
      <c r="MNX187" s="37"/>
      <c r="MNY187" s="25"/>
      <c r="MNZ187" s="35"/>
      <c r="MOA187" s="35"/>
      <c r="MOB187" s="35"/>
      <c r="MOC187" s="36"/>
      <c r="MOD187" s="36"/>
      <c r="MOE187" s="36"/>
      <c r="MOF187" s="36"/>
      <c r="MOG187" s="36"/>
      <c r="MOH187" s="36"/>
      <c r="MOI187" s="37"/>
      <c r="MOJ187" s="38"/>
      <c r="MOK187" s="38"/>
      <c r="MOL187" s="204"/>
      <c r="MOM187" s="37"/>
      <c r="MON187" s="38"/>
      <c r="MOO187" s="37"/>
      <c r="MOP187" s="37"/>
      <c r="MOQ187" s="38"/>
      <c r="MOR187" s="38"/>
      <c r="MOS187" s="38"/>
      <c r="MOT187" s="38"/>
      <c r="MOU187" s="38"/>
      <c r="MOV187" s="38"/>
      <c r="MOW187" s="38"/>
      <c r="MOX187" s="38"/>
      <c r="MOY187" s="38"/>
      <c r="MOZ187" s="38"/>
      <c r="MPA187" s="38"/>
      <c r="MPB187" s="38"/>
      <c r="MPC187" s="37"/>
      <c r="MPD187" s="25"/>
      <c r="MPE187" s="35"/>
      <c r="MPF187" s="35"/>
      <c r="MPG187" s="35"/>
      <c r="MPH187" s="36"/>
      <c r="MPI187" s="36"/>
      <c r="MPJ187" s="36"/>
      <c r="MPK187" s="36"/>
      <c r="MPL187" s="36"/>
      <c r="MPM187" s="36"/>
      <c r="MPN187" s="37"/>
      <c r="MPO187" s="38"/>
      <c r="MPP187" s="38"/>
      <c r="MPQ187" s="204"/>
      <c r="MPR187" s="37"/>
      <c r="MPS187" s="38"/>
      <c r="MPT187" s="37"/>
      <c r="MPU187" s="37"/>
      <c r="MPV187" s="38"/>
      <c r="MPW187" s="38"/>
      <c r="MPX187" s="38"/>
      <c r="MPY187" s="38"/>
      <c r="MPZ187" s="38"/>
      <c r="MQA187" s="38"/>
      <c r="MQB187" s="38"/>
      <c r="MQC187" s="38"/>
      <c r="MQD187" s="38"/>
      <c r="MQE187" s="38"/>
      <c r="MQF187" s="38"/>
      <c r="MQG187" s="38"/>
      <c r="MQH187" s="37"/>
      <c r="MQI187" s="25"/>
      <c r="MQJ187" s="35"/>
      <c r="MQK187" s="35"/>
      <c r="MQL187" s="35"/>
      <c r="MQM187" s="36"/>
      <c r="MQN187" s="36"/>
      <c r="MQO187" s="36"/>
      <c r="MQP187" s="36"/>
      <c r="MQQ187" s="36"/>
      <c r="MQR187" s="36"/>
      <c r="MQS187" s="37"/>
      <c r="MQT187" s="38"/>
      <c r="MQU187" s="38"/>
      <c r="MQV187" s="204"/>
      <c r="MQW187" s="37"/>
      <c r="MQX187" s="38"/>
      <c r="MQY187" s="37"/>
      <c r="MQZ187" s="37"/>
      <c r="MRA187" s="38"/>
      <c r="MRB187" s="38"/>
      <c r="MRC187" s="38"/>
      <c r="MRD187" s="38"/>
      <c r="MRE187" s="38"/>
      <c r="MRF187" s="38"/>
      <c r="MRG187" s="38"/>
      <c r="MRH187" s="38"/>
      <c r="MRI187" s="38"/>
      <c r="MRJ187" s="38"/>
      <c r="MRK187" s="38"/>
      <c r="MRL187" s="38"/>
      <c r="MRM187" s="37"/>
      <c r="MRN187" s="25"/>
      <c r="MRO187" s="35"/>
      <c r="MRP187" s="35"/>
      <c r="MRQ187" s="35"/>
      <c r="MRR187" s="36"/>
      <c r="MRS187" s="36"/>
      <c r="MRT187" s="36"/>
      <c r="MRU187" s="36"/>
      <c r="MRV187" s="36"/>
      <c r="MRW187" s="36"/>
      <c r="MRX187" s="37"/>
      <c r="MRY187" s="38"/>
      <c r="MRZ187" s="38"/>
      <c r="MSA187" s="204"/>
      <c r="MSB187" s="37"/>
      <c r="MSC187" s="38"/>
      <c r="MSD187" s="37"/>
      <c r="MSE187" s="37"/>
      <c r="MSF187" s="38"/>
      <c r="MSG187" s="38"/>
      <c r="MSH187" s="38"/>
      <c r="MSI187" s="38"/>
      <c r="MSJ187" s="38"/>
      <c r="MSK187" s="38"/>
      <c r="MSL187" s="38"/>
      <c r="MSM187" s="38"/>
      <c r="MSN187" s="38"/>
      <c r="MSO187" s="38"/>
      <c r="MSP187" s="38"/>
      <c r="MSQ187" s="38"/>
      <c r="MSR187" s="37"/>
      <c r="MSS187" s="25"/>
      <c r="MST187" s="35"/>
      <c r="MSU187" s="35"/>
      <c r="MSV187" s="35"/>
      <c r="MSW187" s="36"/>
      <c r="MSX187" s="36"/>
      <c r="MSY187" s="36"/>
      <c r="MSZ187" s="36"/>
      <c r="MTA187" s="36"/>
      <c r="MTB187" s="36"/>
      <c r="MTC187" s="37"/>
      <c r="MTD187" s="38"/>
      <c r="MTE187" s="38"/>
      <c r="MTF187" s="204"/>
      <c r="MTG187" s="37"/>
      <c r="MTH187" s="38"/>
      <c r="MTI187" s="37"/>
      <c r="MTJ187" s="37"/>
      <c r="MTK187" s="38"/>
      <c r="MTL187" s="38"/>
      <c r="MTM187" s="38"/>
      <c r="MTN187" s="38"/>
      <c r="MTO187" s="38"/>
      <c r="MTP187" s="38"/>
      <c r="MTQ187" s="38"/>
      <c r="MTR187" s="38"/>
      <c r="MTS187" s="38"/>
      <c r="MTT187" s="38"/>
      <c r="MTU187" s="38"/>
      <c r="MTV187" s="38"/>
      <c r="MTW187" s="37"/>
      <c r="MTX187" s="25"/>
      <c r="MTY187" s="35"/>
      <c r="MTZ187" s="35"/>
      <c r="MUA187" s="35"/>
      <c r="MUB187" s="36"/>
      <c r="MUC187" s="36"/>
      <c r="MUD187" s="36"/>
      <c r="MUE187" s="36"/>
      <c r="MUF187" s="36"/>
      <c r="MUG187" s="36"/>
      <c r="MUH187" s="37"/>
      <c r="MUI187" s="38"/>
      <c r="MUJ187" s="38"/>
      <c r="MUK187" s="204"/>
      <c r="MUL187" s="37"/>
      <c r="MUM187" s="38"/>
      <c r="MUN187" s="37"/>
      <c r="MUO187" s="37"/>
      <c r="MUP187" s="38"/>
      <c r="MUQ187" s="38"/>
      <c r="MUR187" s="38"/>
      <c r="MUS187" s="38"/>
      <c r="MUT187" s="38"/>
      <c r="MUU187" s="38"/>
      <c r="MUV187" s="38"/>
      <c r="MUW187" s="38"/>
      <c r="MUX187" s="38"/>
      <c r="MUY187" s="38"/>
      <c r="MUZ187" s="38"/>
      <c r="MVA187" s="38"/>
      <c r="MVB187" s="37"/>
      <c r="MVC187" s="25"/>
      <c r="MVD187" s="35"/>
      <c r="MVE187" s="35"/>
      <c r="MVF187" s="35"/>
      <c r="MVG187" s="36"/>
      <c r="MVH187" s="36"/>
      <c r="MVI187" s="36"/>
      <c r="MVJ187" s="36"/>
      <c r="MVK187" s="36"/>
      <c r="MVL187" s="36"/>
      <c r="MVM187" s="37"/>
      <c r="MVN187" s="38"/>
      <c r="MVO187" s="38"/>
      <c r="MVP187" s="204"/>
      <c r="MVQ187" s="37"/>
      <c r="MVR187" s="38"/>
      <c r="MVS187" s="37"/>
      <c r="MVT187" s="37"/>
      <c r="MVU187" s="38"/>
      <c r="MVV187" s="38"/>
      <c r="MVW187" s="38"/>
      <c r="MVX187" s="38"/>
      <c r="MVY187" s="38"/>
      <c r="MVZ187" s="38"/>
      <c r="MWA187" s="38"/>
      <c r="MWB187" s="38"/>
      <c r="MWC187" s="38"/>
      <c r="MWD187" s="38"/>
      <c r="MWE187" s="38"/>
      <c r="MWF187" s="38"/>
      <c r="MWG187" s="37"/>
      <c r="MWH187" s="25"/>
      <c r="MWI187" s="35"/>
      <c r="MWJ187" s="35"/>
      <c r="MWK187" s="35"/>
      <c r="MWL187" s="36"/>
      <c r="MWM187" s="36"/>
      <c r="MWN187" s="36"/>
      <c r="MWO187" s="36"/>
      <c r="MWP187" s="36"/>
      <c r="MWQ187" s="36"/>
      <c r="MWR187" s="37"/>
      <c r="MWS187" s="38"/>
      <c r="MWT187" s="38"/>
      <c r="MWU187" s="204"/>
      <c r="MWV187" s="37"/>
      <c r="MWW187" s="38"/>
      <c r="MWX187" s="37"/>
      <c r="MWY187" s="37"/>
      <c r="MWZ187" s="38"/>
      <c r="MXA187" s="38"/>
      <c r="MXB187" s="38"/>
      <c r="MXC187" s="38"/>
      <c r="MXD187" s="38"/>
      <c r="MXE187" s="38"/>
      <c r="MXF187" s="38"/>
      <c r="MXG187" s="38"/>
      <c r="MXH187" s="38"/>
      <c r="MXI187" s="38"/>
      <c r="MXJ187" s="38"/>
      <c r="MXK187" s="38"/>
      <c r="MXL187" s="37"/>
      <c r="MXM187" s="25"/>
      <c r="MXN187" s="35"/>
      <c r="MXO187" s="35"/>
      <c r="MXP187" s="35"/>
      <c r="MXQ187" s="36"/>
      <c r="MXR187" s="36"/>
      <c r="MXS187" s="36"/>
      <c r="MXT187" s="36"/>
      <c r="MXU187" s="36"/>
      <c r="MXV187" s="36"/>
      <c r="MXW187" s="37"/>
      <c r="MXX187" s="38"/>
      <c r="MXY187" s="38"/>
      <c r="MXZ187" s="204"/>
      <c r="MYA187" s="37"/>
      <c r="MYB187" s="38"/>
      <c r="MYC187" s="37"/>
      <c r="MYD187" s="37"/>
      <c r="MYE187" s="38"/>
      <c r="MYF187" s="38"/>
      <c r="MYG187" s="38"/>
      <c r="MYH187" s="38"/>
      <c r="MYI187" s="38"/>
      <c r="MYJ187" s="38"/>
      <c r="MYK187" s="38"/>
      <c r="MYL187" s="38"/>
      <c r="MYM187" s="38"/>
      <c r="MYN187" s="38"/>
      <c r="MYO187" s="38"/>
      <c r="MYP187" s="38"/>
      <c r="MYQ187" s="37"/>
      <c r="MYR187" s="25"/>
      <c r="MYS187" s="35"/>
      <c r="MYT187" s="35"/>
      <c r="MYU187" s="35"/>
      <c r="MYV187" s="36"/>
      <c r="MYW187" s="36"/>
      <c r="MYX187" s="36"/>
      <c r="MYY187" s="36"/>
      <c r="MYZ187" s="36"/>
      <c r="MZA187" s="36"/>
      <c r="MZB187" s="37"/>
      <c r="MZC187" s="38"/>
      <c r="MZD187" s="38"/>
      <c r="MZE187" s="204"/>
      <c r="MZF187" s="37"/>
      <c r="MZG187" s="38"/>
      <c r="MZH187" s="37"/>
      <c r="MZI187" s="37"/>
      <c r="MZJ187" s="38"/>
      <c r="MZK187" s="38"/>
      <c r="MZL187" s="38"/>
      <c r="MZM187" s="38"/>
      <c r="MZN187" s="38"/>
      <c r="MZO187" s="38"/>
      <c r="MZP187" s="38"/>
      <c r="MZQ187" s="38"/>
      <c r="MZR187" s="38"/>
      <c r="MZS187" s="38"/>
      <c r="MZT187" s="38"/>
      <c r="MZU187" s="38"/>
      <c r="MZV187" s="37"/>
      <c r="MZW187" s="25"/>
      <c r="MZX187" s="35"/>
      <c r="MZY187" s="35"/>
      <c r="MZZ187" s="35"/>
      <c r="NAA187" s="36"/>
      <c r="NAB187" s="36"/>
      <c r="NAC187" s="36"/>
      <c r="NAD187" s="36"/>
      <c r="NAE187" s="36"/>
      <c r="NAF187" s="36"/>
      <c r="NAG187" s="37"/>
      <c r="NAH187" s="38"/>
      <c r="NAI187" s="38"/>
      <c r="NAJ187" s="204"/>
      <c r="NAK187" s="37"/>
      <c r="NAL187" s="38"/>
      <c r="NAM187" s="37"/>
      <c r="NAN187" s="37"/>
      <c r="NAO187" s="38"/>
      <c r="NAP187" s="38"/>
      <c r="NAQ187" s="38"/>
      <c r="NAR187" s="38"/>
      <c r="NAS187" s="38"/>
      <c r="NAT187" s="38"/>
      <c r="NAU187" s="38"/>
      <c r="NAV187" s="38"/>
      <c r="NAW187" s="38"/>
      <c r="NAX187" s="38"/>
      <c r="NAY187" s="38"/>
      <c r="NAZ187" s="38"/>
      <c r="NBA187" s="37"/>
      <c r="NBB187" s="25"/>
      <c r="NBC187" s="35"/>
      <c r="NBD187" s="35"/>
      <c r="NBE187" s="35"/>
      <c r="NBF187" s="36"/>
      <c r="NBG187" s="36"/>
      <c r="NBH187" s="36"/>
      <c r="NBI187" s="36"/>
      <c r="NBJ187" s="36"/>
      <c r="NBK187" s="36"/>
      <c r="NBL187" s="37"/>
      <c r="NBM187" s="38"/>
      <c r="NBN187" s="38"/>
      <c r="NBO187" s="204"/>
      <c r="NBP187" s="37"/>
      <c r="NBQ187" s="38"/>
      <c r="NBR187" s="37"/>
      <c r="NBS187" s="37"/>
      <c r="NBT187" s="38"/>
      <c r="NBU187" s="38"/>
      <c r="NBV187" s="38"/>
      <c r="NBW187" s="38"/>
      <c r="NBX187" s="38"/>
      <c r="NBY187" s="38"/>
      <c r="NBZ187" s="38"/>
      <c r="NCA187" s="38"/>
      <c r="NCB187" s="38"/>
      <c r="NCC187" s="38"/>
      <c r="NCD187" s="38"/>
      <c r="NCE187" s="38"/>
      <c r="NCF187" s="37"/>
      <c r="NCG187" s="25"/>
      <c r="NCH187" s="35"/>
      <c r="NCI187" s="35"/>
      <c r="NCJ187" s="35"/>
      <c r="NCK187" s="36"/>
      <c r="NCL187" s="36"/>
      <c r="NCM187" s="36"/>
      <c r="NCN187" s="36"/>
      <c r="NCO187" s="36"/>
      <c r="NCP187" s="36"/>
      <c r="NCQ187" s="37"/>
      <c r="NCR187" s="38"/>
      <c r="NCS187" s="38"/>
      <c r="NCT187" s="204"/>
      <c r="NCU187" s="37"/>
      <c r="NCV187" s="38"/>
      <c r="NCW187" s="37"/>
      <c r="NCX187" s="37"/>
      <c r="NCY187" s="38"/>
      <c r="NCZ187" s="38"/>
      <c r="NDA187" s="38"/>
      <c r="NDB187" s="38"/>
      <c r="NDC187" s="38"/>
      <c r="NDD187" s="38"/>
      <c r="NDE187" s="38"/>
      <c r="NDF187" s="38"/>
      <c r="NDG187" s="38"/>
      <c r="NDH187" s="38"/>
      <c r="NDI187" s="38"/>
      <c r="NDJ187" s="38"/>
      <c r="NDK187" s="37"/>
      <c r="NDL187" s="25"/>
      <c r="NDM187" s="35"/>
      <c r="NDN187" s="35"/>
      <c r="NDO187" s="35"/>
      <c r="NDP187" s="36"/>
      <c r="NDQ187" s="36"/>
      <c r="NDR187" s="36"/>
      <c r="NDS187" s="36"/>
      <c r="NDT187" s="36"/>
      <c r="NDU187" s="36"/>
      <c r="NDV187" s="37"/>
      <c r="NDW187" s="38"/>
      <c r="NDX187" s="38"/>
      <c r="NDY187" s="204"/>
      <c r="NDZ187" s="37"/>
      <c r="NEA187" s="38"/>
      <c r="NEB187" s="37"/>
      <c r="NEC187" s="37"/>
      <c r="NED187" s="38"/>
      <c r="NEE187" s="38"/>
      <c r="NEF187" s="38"/>
      <c r="NEG187" s="38"/>
      <c r="NEH187" s="38"/>
      <c r="NEI187" s="38"/>
      <c r="NEJ187" s="38"/>
      <c r="NEK187" s="38"/>
      <c r="NEL187" s="38"/>
      <c r="NEM187" s="38"/>
      <c r="NEN187" s="38"/>
      <c r="NEO187" s="38"/>
      <c r="NEP187" s="37"/>
      <c r="NEQ187" s="25"/>
      <c r="NER187" s="35"/>
      <c r="NES187" s="35"/>
      <c r="NET187" s="35"/>
      <c r="NEU187" s="36"/>
      <c r="NEV187" s="36"/>
      <c r="NEW187" s="36"/>
      <c r="NEX187" s="36"/>
      <c r="NEY187" s="36"/>
      <c r="NEZ187" s="36"/>
      <c r="NFA187" s="37"/>
      <c r="NFB187" s="38"/>
      <c r="NFC187" s="38"/>
      <c r="NFD187" s="204"/>
      <c r="NFE187" s="37"/>
      <c r="NFF187" s="38"/>
      <c r="NFG187" s="37"/>
      <c r="NFH187" s="37"/>
      <c r="NFI187" s="38"/>
      <c r="NFJ187" s="38"/>
      <c r="NFK187" s="38"/>
      <c r="NFL187" s="38"/>
      <c r="NFM187" s="38"/>
      <c r="NFN187" s="38"/>
      <c r="NFO187" s="38"/>
      <c r="NFP187" s="38"/>
      <c r="NFQ187" s="38"/>
      <c r="NFR187" s="38"/>
      <c r="NFS187" s="38"/>
      <c r="NFT187" s="38"/>
      <c r="NFU187" s="37"/>
      <c r="NFV187" s="25"/>
      <c r="NFW187" s="35"/>
      <c r="NFX187" s="35"/>
      <c r="NFY187" s="35"/>
      <c r="NFZ187" s="36"/>
      <c r="NGA187" s="36"/>
      <c r="NGB187" s="36"/>
      <c r="NGC187" s="36"/>
      <c r="NGD187" s="36"/>
      <c r="NGE187" s="36"/>
      <c r="NGF187" s="37"/>
      <c r="NGG187" s="38"/>
      <c r="NGH187" s="38"/>
      <c r="NGI187" s="204"/>
      <c r="NGJ187" s="37"/>
      <c r="NGK187" s="38"/>
      <c r="NGL187" s="37"/>
      <c r="NGM187" s="37"/>
      <c r="NGN187" s="38"/>
      <c r="NGO187" s="38"/>
      <c r="NGP187" s="38"/>
      <c r="NGQ187" s="38"/>
      <c r="NGR187" s="38"/>
      <c r="NGS187" s="38"/>
      <c r="NGT187" s="38"/>
      <c r="NGU187" s="38"/>
      <c r="NGV187" s="38"/>
      <c r="NGW187" s="38"/>
      <c r="NGX187" s="38"/>
      <c r="NGY187" s="38"/>
      <c r="NGZ187" s="37"/>
      <c r="NHA187" s="25"/>
      <c r="NHB187" s="35"/>
      <c r="NHC187" s="35"/>
      <c r="NHD187" s="35"/>
      <c r="NHE187" s="36"/>
      <c r="NHF187" s="36"/>
      <c r="NHG187" s="36"/>
      <c r="NHH187" s="36"/>
      <c r="NHI187" s="36"/>
      <c r="NHJ187" s="36"/>
      <c r="NHK187" s="37"/>
      <c r="NHL187" s="38"/>
      <c r="NHM187" s="38"/>
      <c r="NHN187" s="204"/>
      <c r="NHO187" s="37"/>
      <c r="NHP187" s="38"/>
      <c r="NHQ187" s="37"/>
      <c r="NHR187" s="37"/>
      <c r="NHS187" s="38"/>
      <c r="NHT187" s="38"/>
      <c r="NHU187" s="38"/>
      <c r="NHV187" s="38"/>
      <c r="NHW187" s="38"/>
      <c r="NHX187" s="38"/>
      <c r="NHY187" s="38"/>
      <c r="NHZ187" s="38"/>
      <c r="NIA187" s="38"/>
      <c r="NIB187" s="38"/>
      <c r="NIC187" s="38"/>
      <c r="NID187" s="38"/>
      <c r="NIE187" s="37"/>
      <c r="NIF187" s="25"/>
      <c r="NIG187" s="35"/>
      <c r="NIH187" s="35"/>
      <c r="NII187" s="35"/>
      <c r="NIJ187" s="36"/>
      <c r="NIK187" s="36"/>
      <c r="NIL187" s="36"/>
      <c r="NIM187" s="36"/>
      <c r="NIN187" s="36"/>
      <c r="NIO187" s="36"/>
      <c r="NIP187" s="37"/>
      <c r="NIQ187" s="38"/>
      <c r="NIR187" s="38"/>
      <c r="NIS187" s="204"/>
      <c r="NIT187" s="37"/>
      <c r="NIU187" s="38"/>
      <c r="NIV187" s="37"/>
      <c r="NIW187" s="37"/>
      <c r="NIX187" s="38"/>
      <c r="NIY187" s="38"/>
      <c r="NIZ187" s="38"/>
      <c r="NJA187" s="38"/>
      <c r="NJB187" s="38"/>
      <c r="NJC187" s="38"/>
      <c r="NJD187" s="38"/>
      <c r="NJE187" s="38"/>
      <c r="NJF187" s="38"/>
      <c r="NJG187" s="38"/>
      <c r="NJH187" s="38"/>
      <c r="NJI187" s="38"/>
      <c r="NJJ187" s="37"/>
      <c r="NJK187" s="25"/>
      <c r="NJL187" s="35"/>
      <c r="NJM187" s="35"/>
      <c r="NJN187" s="35"/>
      <c r="NJO187" s="36"/>
      <c r="NJP187" s="36"/>
      <c r="NJQ187" s="36"/>
      <c r="NJR187" s="36"/>
      <c r="NJS187" s="36"/>
      <c r="NJT187" s="36"/>
      <c r="NJU187" s="37"/>
      <c r="NJV187" s="38"/>
      <c r="NJW187" s="38"/>
      <c r="NJX187" s="204"/>
      <c r="NJY187" s="37"/>
      <c r="NJZ187" s="38"/>
      <c r="NKA187" s="37"/>
      <c r="NKB187" s="37"/>
      <c r="NKC187" s="38"/>
      <c r="NKD187" s="38"/>
      <c r="NKE187" s="38"/>
      <c r="NKF187" s="38"/>
      <c r="NKG187" s="38"/>
      <c r="NKH187" s="38"/>
      <c r="NKI187" s="38"/>
      <c r="NKJ187" s="38"/>
      <c r="NKK187" s="38"/>
      <c r="NKL187" s="38"/>
      <c r="NKM187" s="38"/>
      <c r="NKN187" s="38"/>
      <c r="NKO187" s="37"/>
      <c r="NKP187" s="25"/>
      <c r="NKQ187" s="35"/>
      <c r="NKR187" s="35"/>
      <c r="NKS187" s="35"/>
      <c r="NKT187" s="36"/>
      <c r="NKU187" s="36"/>
      <c r="NKV187" s="36"/>
      <c r="NKW187" s="36"/>
      <c r="NKX187" s="36"/>
      <c r="NKY187" s="36"/>
      <c r="NKZ187" s="37"/>
      <c r="NLA187" s="38"/>
      <c r="NLB187" s="38"/>
      <c r="NLC187" s="204"/>
      <c r="NLD187" s="37"/>
      <c r="NLE187" s="38"/>
      <c r="NLF187" s="37"/>
      <c r="NLG187" s="37"/>
      <c r="NLH187" s="38"/>
      <c r="NLI187" s="38"/>
      <c r="NLJ187" s="38"/>
      <c r="NLK187" s="38"/>
      <c r="NLL187" s="38"/>
      <c r="NLM187" s="38"/>
      <c r="NLN187" s="38"/>
      <c r="NLO187" s="38"/>
      <c r="NLP187" s="38"/>
      <c r="NLQ187" s="38"/>
      <c r="NLR187" s="38"/>
      <c r="NLS187" s="38"/>
      <c r="NLT187" s="37"/>
      <c r="NLU187" s="25"/>
      <c r="NLV187" s="35"/>
      <c r="NLW187" s="35"/>
      <c r="NLX187" s="35"/>
      <c r="NLY187" s="36"/>
      <c r="NLZ187" s="36"/>
      <c r="NMA187" s="36"/>
      <c r="NMB187" s="36"/>
      <c r="NMC187" s="36"/>
      <c r="NMD187" s="36"/>
      <c r="NME187" s="37"/>
      <c r="NMF187" s="38"/>
      <c r="NMG187" s="38"/>
      <c r="NMH187" s="204"/>
      <c r="NMI187" s="37"/>
      <c r="NMJ187" s="38"/>
      <c r="NMK187" s="37"/>
      <c r="NML187" s="37"/>
      <c r="NMM187" s="38"/>
      <c r="NMN187" s="38"/>
      <c r="NMO187" s="38"/>
      <c r="NMP187" s="38"/>
      <c r="NMQ187" s="38"/>
      <c r="NMR187" s="38"/>
      <c r="NMS187" s="38"/>
      <c r="NMT187" s="38"/>
      <c r="NMU187" s="38"/>
      <c r="NMV187" s="38"/>
      <c r="NMW187" s="38"/>
      <c r="NMX187" s="38"/>
      <c r="NMY187" s="37"/>
      <c r="NMZ187" s="25"/>
      <c r="NNA187" s="35"/>
      <c r="NNB187" s="35"/>
      <c r="NNC187" s="35"/>
      <c r="NND187" s="36"/>
      <c r="NNE187" s="36"/>
      <c r="NNF187" s="36"/>
      <c r="NNG187" s="36"/>
      <c r="NNH187" s="36"/>
      <c r="NNI187" s="36"/>
      <c r="NNJ187" s="37"/>
      <c r="NNK187" s="38"/>
      <c r="NNL187" s="38"/>
      <c r="NNM187" s="204"/>
      <c r="NNN187" s="37"/>
      <c r="NNO187" s="38"/>
      <c r="NNP187" s="37"/>
      <c r="NNQ187" s="37"/>
      <c r="NNR187" s="38"/>
      <c r="NNS187" s="38"/>
      <c r="NNT187" s="38"/>
      <c r="NNU187" s="38"/>
      <c r="NNV187" s="38"/>
      <c r="NNW187" s="38"/>
      <c r="NNX187" s="38"/>
      <c r="NNY187" s="38"/>
      <c r="NNZ187" s="38"/>
      <c r="NOA187" s="38"/>
      <c r="NOB187" s="38"/>
      <c r="NOC187" s="38"/>
      <c r="NOD187" s="37"/>
      <c r="NOE187" s="25"/>
      <c r="NOF187" s="35"/>
      <c r="NOG187" s="35"/>
      <c r="NOH187" s="35"/>
      <c r="NOI187" s="36"/>
      <c r="NOJ187" s="36"/>
      <c r="NOK187" s="36"/>
      <c r="NOL187" s="36"/>
      <c r="NOM187" s="36"/>
      <c r="NON187" s="36"/>
      <c r="NOO187" s="37"/>
      <c r="NOP187" s="38"/>
      <c r="NOQ187" s="38"/>
      <c r="NOR187" s="204"/>
      <c r="NOS187" s="37"/>
      <c r="NOT187" s="38"/>
      <c r="NOU187" s="37"/>
      <c r="NOV187" s="37"/>
      <c r="NOW187" s="38"/>
      <c r="NOX187" s="38"/>
      <c r="NOY187" s="38"/>
      <c r="NOZ187" s="38"/>
      <c r="NPA187" s="38"/>
      <c r="NPB187" s="38"/>
      <c r="NPC187" s="38"/>
      <c r="NPD187" s="38"/>
      <c r="NPE187" s="38"/>
      <c r="NPF187" s="38"/>
      <c r="NPG187" s="38"/>
      <c r="NPH187" s="38"/>
      <c r="NPI187" s="37"/>
      <c r="NPJ187" s="25"/>
      <c r="NPK187" s="35"/>
      <c r="NPL187" s="35"/>
      <c r="NPM187" s="35"/>
      <c r="NPN187" s="36"/>
      <c r="NPO187" s="36"/>
      <c r="NPP187" s="36"/>
      <c r="NPQ187" s="36"/>
      <c r="NPR187" s="36"/>
      <c r="NPS187" s="36"/>
      <c r="NPT187" s="37"/>
      <c r="NPU187" s="38"/>
      <c r="NPV187" s="38"/>
      <c r="NPW187" s="204"/>
      <c r="NPX187" s="37"/>
      <c r="NPY187" s="38"/>
      <c r="NPZ187" s="37"/>
      <c r="NQA187" s="37"/>
      <c r="NQB187" s="38"/>
      <c r="NQC187" s="38"/>
      <c r="NQD187" s="38"/>
      <c r="NQE187" s="38"/>
      <c r="NQF187" s="38"/>
      <c r="NQG187" s="38"/>
      <c r="NQH187" s="38"/>
      <c r="NQI187" s="38"/>
      <c r="NQJ187" s="38"/>
      <c r="NQK187" s="38"/>
      <c r="NQL187" s="38"/>
      <c r="NQM187" s="38"/>
      <c r="NQN187" s="37"/>
      <c r="NQO187" s="25"/>
      <c r="NQP187" s="35"/>
      <c r="NQQ187" s="35"/>
      <c r="NQR187" s="35"/>
      <c r="NQS187" s="36"/>
      <c r="NQT187" s="36"/>
      <c r="NQU187" s="36"/>
      <c r="NQV187" s="36"/>
      <c r="NQW187" s="36"/>
      <c r="NQX187" s="36"/>
      <c r="NQY187" s="37"/>
      <c r="NQZ187" s="38"/>
      <c r="NRA187" s="38"/>
      <c r="NRB187" s="204"/>
      <c r="NRC187" s="37"/>
      <c r="NRD187" s="38"/>
      <c r="NRE187" s="37"/>
      <c r="NRF187" s="37"/>
      <c r="NRG187" s="38"/>
      <c r="NRH187" s="38"/>
      <c r="NRI187" s="38"/>
      <c r="NRJ187" s="38"/>
      <c r="NRK187" s="38"/>
      <c r="NRL187" s="38"/>
      <c r="NRM187" s="38"/>
      <c r="NRN187" s="38"/>
      <c r="NRO187" s="38"/>
      <c r="NRP187" s="38"/>
      <c r="NRQ187" s="38"/>
      <c r="NRR187" s="38"/>
      <c r="NRS187" s="37"/>
      <c r="NRT187" s="25"/>
      <c r="NRU187" s="35"/>
      <c r="NRV187" s="35"/>
      <c r="NRW187" s="35"/>
      <c r="NRX187" s="36"/>
      <c r="NRY187" s="36"/>
      <c r="NRZ187" s="36"/>
      <c r="NSA187" s="36"/>
      <c r="NSB187" s="36"/>
      <c r="NSC187" s="36"/>
      <c r="NSD187" s="37"/>
      <c r="NSE187" s="38"/>
      <c r="NSF187" s="38"/>
      <c r="NSG187" s="204"/>
      <c r="NSH187" s="37"/>
      <c r="NSI187" s="38"/>
      <c r="NSJ187" s="37"/>
      <c r="NSK187" s="37"/>
      <c r="NSL187" s="38"/>
      <c r="NSM187" s="38"/>
      <c r="NSN187" s="38"/>
      <c r="NSO187" s="38"/>
      <c r="NSP187" s="38"/>
      <c r="NSQ187" s="38"/>
      <c r="NSR187" s="38"/>
      <c r="NSS187" s="38"/>
      <c r="NST187" s="38"/>
      <c r="NSU187" s="38"/>
      <c r="NSV187" s="38"/>
      <c r="NSW187" s="38"/>
      <c r="NSX187" s="37"/>
      <c r="NSY187" s="25"/>
      <c r="NSZ187" s="35"/>
      <c r="NTA187" s="35"/>
      <c r="NTB187" s="35"/>
      <c r="NTC187" s="36"/>
      <c r="NTD187" s="36"/>
      <c r="NTE187" s="36"/>
      <c r="NTF187" s="36"/>
      <c r="NTG187" s="36"/>
      <c r="NTH187" s="36"/>
      <c r="NTI187" s="37"/>
      <c r="NTJ187" s="38"/>
      <c r="NTK187" s="38"/>
      <c r="NTL187" s="204"/>
      <c r="NTM187" s="37"/>
      <c r="NTN187" s="38"/>
      <c r="NTO187" s="37"/>
      <c r="NTP187" s="37"/>
      <c r="NTQ187" s="38"/>
      <c r="NTR187" s="38"/>
      <c r="NTS187" s="38"/>
      <c r="NTT187" s="38"/>
      <c r="NTU187" s="38"/>
      <c r="NTV187" s="38"/>
      <c r="NTW187" s="38"/>
      <c r="NTX187" s="38"/>
      <c r="NTY187" s="38"/>
      <c r="NTZ187" s="38"/>
      <c r="NUA187" s="38"/>
      <c r="NUB187" s="38"/>
      <c r="NUC187" s="37"/>
      <c r="NUD187" s="25"/>
      <c r="NUE187" s="35"/>
      <c r="NUF187" s="35"/>
      <c r="NUG187" s="35"/>
      <c r="NUH187" s="36"/>
      <c r="NUI187" s="36"/>
      <c r="NUJ187" s="36"/>
      <c r="NUK187" s="36"/>
      <c r="NUL187" s="36"/>
      <c r="NUM187" s="36"/>
      <c r="NUN187" s="37"/>
      <c r="NUO187" s="38"/>
      <c r="NUP187" s="38"/>
      <c r="NUQ187" s="204"/>
      <c r="NUR187" s="37"/>
      <c r="NUS187" s="38"/>
      <c r="NUT187" s="37"/>
      <c r="NUU187" s="37"/>
      <c r="NUV187" s="38"/>
      <c r="NUW187" s="38"/>
      <c r="NUX187" s="38"/>
      <c r="NUY187" s="38"/>
      <c r="NUZ187" s="38"/>
      <c r="NVA187" s="38"/>
      <c r="NVB187" s="38"/>
      <c r="NVC187" s="38"/>
      <c r="NVD187" s="38"/>
      <c r="NVE187" s="38"/>
      <c r="NVF187" s="38"/>
      <c r="NVG187" s="38"/>
      <c r="NVH187" s="37"/>
      <c r="NVI187" s="25"/>
      <c r="NVJ187" s="35"/>
      <c r="NVK187" s="35"/>
      <c r="NVL187" s="35"/>
      <c r="NVM187" s="36"/>
      <c r="NVN187" s="36"/>
      <c r="NVO187" s="36"/>
      <c r="NVP187" s="36"/>
      <c r="NVQ187" s="36"/>
      <c r="NVR187" s="36"/>
      <c r="NVS187" s="37"/>
      <c r="NVT187" s="38"/>
      <c r="NVU187" s="38"/>
      <c r="NVV187" s="204"/>
      <c r="NVW187" s="37"/>
      <c r="NVX187" s="38"/>
      <c r="NVY187" s="37"/>
      <c r="NVZ187" s="37"/>
      <c r="NWA187" s="38"/>
      <c r="NWB187" s="38"/>
      <c r="NWC187" s="38"/>
      <c r="NWD187" s="38"/>
      <c r="NWE187" s="38"/>
      <c r="NWF187" s="38"/>
      <c r="NWG187" s="38"/>
      <c r="NWH187" s="38"/>
      <c r="NWI187" s="38"/>
      <c r="NWJ187" s="38"/>
      <c r="NWK187" s="38"/>
      <c r="NWL187" s="38"/>
      <c r="NWM187" s="37"/>
      <c r="NWN187" s="25"/>
      <c r="NWO187" s="35"/>
      <c r="NWP187" s="35"/>
      <c r="NWQ187" s="35"/>
      <c r="NWR187" s="36"/>
      <c r="NWS187" s="36"/>
      <c r="NWT187" s="36"/>
      <c r="NWU187" s="36"/>
      <c r="NWV187" s="36"/>
      <c r="NWW187" s="36"/>
      <c r="NWX187" s="37"/>
      <c r="NWY187" s="38"/>
      <c r="NWZ187" s="38"/>
      <c r="NXA187" s="204"/>
      <c r="NXB187" s="37"/>
      <c r="NXC187" s="38"/>
      <c r="NXD187" s="37"/>
      <c r="NXE187" s="37"/>
      <c r="NXF187" s="38"/>
      <c r="NXG187" s="38"/>
      <c r="NXH187" s="38"/>
      <c r="NXI187" s="38"/>
      <c r="NXJ187" s="38"/>
      <c r="NXK187" s="38"/>
      <c r="NXL187" s="38"/>
      <c r="NXM187" s="38"/>
      <c r="NXN187" s="38"/>
      <c r="NXO187" s="38"/>
      <c r="NXP187" s="38"/>
      <c r="NXQ187" s="38"/>
      <c r="NXR187" s="37"/>
      <c r="NXS187" s="25"/>
      <c r="NXT187" s="35"/>
      <c r="NXU187" s="35"/>
      <c r="NXV187" s="35"/>
      <c r="NXW187" s="36"/>
      <c r="NXX187" s="36"/>
      <c r="NXY187" s="36"/>
      <c r="NXZ187" s="36"/>
      <c r="NYA187" s="36"/>
      <c r="NYB187" s="36"/>
      <c r="NYC187" s="37"/>
      <c r="NYD187" s="38"/>
      <c r="NYE187" s="38"/>
      <c r="NYF187" s="204"/>
      <c r="NYG187" s="37"/>
      <c r="NYH187" s="38"/>
      <c r="NYI187" s="37"/>
      <c r="NYJ187" s="37"/>
      <c r="NYK187" s="38"/>
      <c r="NYL187" s="38"/>
      <c r="NYM187" s="38"/>
      <c r="NYN187" s="38"/>
      <c r="NYO187" s="38"/>
      <c r="NYP187" s="38"/>
      <c r="NYQ187" s="38"/>
      <c r="NYR187" s="38"/>
      <c r="NYS187" s="38"/>
      <c r="NYT187" s="38"/>
      <c r="NYU187" s="38"/>
      <c r="NYV187" s="38"/>
      <c r="NYW187" s="37"/>
      <c r="NYX187" s="25"/>
      <c r="NYY187" s="35"/>
      <c r="NYZ187" s="35"/>
      <c r="NZA187" s="35"/>
      <c r="NZB187" s="36"/>
      <c r="NZC187" s="36"/>
      <c r="NZD187" s="36"/>
      <c r="NZE187" s="36"/>
      <c r="NZF187" s="36"/>
      <c r="NZG187" s="36"/>
      <c r="NZH187" s="37"/>
      <c r="NZI187" s="38"/>
      <c r="NZJ187" s="38"/>
      <c r="NZK187" s="204"/>
      <c r="NZL187" s="37"/>
      <c r="NZM187" s="38"/>
      <c r="NZN187" s="37"/>
      <c r="NZO187" s="37"/>
      <c r="NZP187" s="38"/>
      <c r="NZQ187" s="38"/>
      <c r="NZR187" s="38"/>
      <c r="NZS187" s="38"/>
      <c r="NZT187" s="38"/>
      <c r="NZU187" s="38"/>
      <c r="NZV187" s="38"/>
      <c r="NZW187" s="38"/>
      <c r="NZX187" s="38"/>
      <c r="NZY187" s="38"/>
      <c r="NZZ187" s="38"/>
      <c r="OAA187" s="38"/>
      <c r="OAB187" s="37"/>
      <c r="OAC187" s="25"/>
      <c r="OAD187" s="35"/>
      <c r="OAE187" s="35"/>
      <c r="OAF187" s="35"/>
      <c r="OAG187" s="36"/>
      <c r="OAH187" s="36"/>
      <c r="OAI187" s="36"/>
      <c r="OAJ187" s="36"/>
      <c r="OAK187" s="36"/>
      <c r="OAL187" s="36"/>
      <c r="OAM187" s="37"/>
      <c r="OAN187" s="38"/>
      <c r="OAO187" s="38"/>
      <c r="OAP187" s="204"/>
      <c r="OAQ187" s="37"/>
      <c r="OAR187" s="38"/>
      <c r="OAS187" s="37"/>
      <c r="OAT187" s="37"/>
      <c r="OAU187" s="38"/>
      <c r="OAV187" s="38"/>
      <c r="OAW187" s="38"/>
      <c r="OAX187" s="38"/>
      <c r="OAY187" s="38"/>
      <c r="OAZ187" s="38"/>
      <c r="OBA187" s="38"/>
      <c r="OBB187" s="38"/>
      <c r="OBC187" s="38"/>
      <c r="OBD187" s="38"/>
      <c r="OBE187" s="38"/>
      <c r="OBF187" s="38"/>
      <c r="OBG187" s="37"/>
      <c r="OBH187" s="25"/>
      <c r="OBI187" s="35"/>
      <c r="OBJ187" s="35"/>
      <c r="OBK187" s="35"/>
      <c r="OBL187" s="36"/>
      <c r="OBM187" s="36"/>
      <c r="OBN187" s="36"/>
      <c r="OBO187" s="36"/>
      <c r="OBP187" s="36"/>
      <c r="OBQ187" s="36"/>
      <c r="OBR187" s="37"/>
      <c r="OBS187" s="38"/>
      <c r="OBT187" s="38"/>
      <c r="OBU187" s="204"/>
      <c r="OBV187" s="37"/>
      <c r="OBW187" s="38"/>
      <c r="OBX187" s="37"/>
      <c r="OBY187" s="37"/>
      <c r="OBZ187" s="38"/>
      <c r="OCA187" s="38"/>
      <c r="OCB187" s="38"/>
      <c r="OCC187" s="38"/>
      <c r="OCD187" s="38"/>
      <c r="OCE187" s="38"/>
      <c r="OCF187" s="38"/>
      <c r="OCG187" s="38"/>
      <c r="OCH187" s="38"/>
      <c r="OCI187" s="38"/>
      <c r="OCJ187" s="38"/>
      <c r="OCK187" s="38"/>
      <c r="OCL187" s="37"/>
      <c r="OCM187" s="25"/>
      <c r="OCN187" s="35"/>
      <c r="OCO187" s="35"/>
      <c r="OCP187" s="35"/>
      <c r="OCQ187" s="36"/>
      <c r="OCR187" s="36"/>
      <c r="OCS187" s="36"/>
      <c r="OCT187" s="36"/>
      <c r="OCU187" s="36"/>
      <c r="OCV187" s="36"/>
      <c r="OCW187" s="37"/>
      <c r="OCX187" s="38"/>
      <c r="OCY187" s="38"/>
      <c r="OCZ187" s="204"/>
      <c r="ODA187" s="37"/>
      <c r="ODB187" s="38"/>
      <c r="ODC187" s="37"/>
      <c r="ODD187" s="37"/>
      <c r="ODE187" s="38"/>
      <c r="ODF187" s="38"/>
      <c r="ODG187" s="38"/>
      <c r="ODH187" s="38"/>
      <c r="ODI187" s="38"/>
      <c r="ODJ187" s="38"/>
      <c r="ODK187" s="38"/>
      <c r="ODL187" s="38"/>
      <c r="ODM187" s="38"/>
      <c r="ODN187" s="38"/>
      <c r="ODO187" s="38"/>
      <c r="ODP187" s="38"/>
      <c r="ODQ187" s="37"/>
      <c r="ODR187" s="25"/>
      <c r="ODS187" s="35"/>
      <c r="ODT187" s="35"/>
      <c r="ODU187" s="35"/>
      <c r="ODV187" s="36"/>
      <c r="ODW187" s="36"/>
      <c r="ODX187" s="36"/>
      <c r="ODY187" s="36"/>
      <c r="ODZ187" s="36"/>
      <c r="OEA187" s="36"/>
      <c r="OEB187" s="37"/>
      <c r="OEC187" s="38"/>
      <c r="OED187" s="38"/>
      <c r="OEE187" s="204"/>
      <c r="OEF187" s="37"/>
      <c r="OEG187" s="38"/>
      <c r="OEH187" s="37"/>
      <c r="OEI187" s="37"/>
      <c r="OEJ187" s="38"/>
      <c r="OEK187" s="38"/>
      <c r="OEL187" s="38"/>
      <c r="OEM187" s="38"/>
      <c r="OEN187" s="38"/>
      <c r="OEO187" s="38"/>
      <c r="OEP187" s="38"/>
      <c r="OEQ187" s="38"/>
      <c r="OER187" s="38"/>
      <c r="OES187" s="38"/>
      <c r="OET187" s="38"/>
      <c r="OEU187" s="38"/>
      <c r="OEV187" s="37"/>
      <c r="OEW187" s="25"/>
      <c r="OEX187" s="35"/>
      <c r="OEY187" s="35"/>
      <c r="OEZ187" s="35"/>
      <c r="OFA187" s="36"/>
      <c r="OFB187" s="36"/>
      <c r="OFC187" s="36"/>
      <c r="OFD187" s="36"/>
      <c r="OFE187" s="36"/>
      <c r="OFF187" s="36"/>
      <c r="OFG187" s="37"/>
      <c r="OFH187" s="38"/>
      <c r="OFI187" s="38"/>
      <c r="OFJ187" s="204"/>
      <c r="OFK187" s="37"/>
      <c r="OFL187" s="38"/>
      <c r="OFM187" s="37"/>
      <c r="OFN187" s="37"/>
      <c r="OFO187" s="38"/>
      <c r="OFP187" s="38"/>
      <c r="OFQ187" s="38"/>
      <c r="OFR187" s="38"/>
      <c r="OFS187" s="38"/>
      <c r="OFT187" s="38"/>
      <c r="OFU187" s="38"/>
      <c r="OFV187" s="38"/>
      <c r="OFW187" s="38"/>
      <c r="OFX187" s="38"/>
      <c r="OFY187" s="38"/>
      <c r="OFZ187" s="38"/>
      <c r="OGA187" s="37"/>
      <c r="OGB187" s="25"/>
      <c r="OGC187" s="35"/>
      <c r="OGD187" s="35"/>
      <c r="OGE187" s="35"/>
      <c r="OGF187" s="36"/>
      <c r="OGG187" s="36"/>
      <c r="OGH187" s="36"/>
      <c r="OGI187" s="36"/>
      <c r="OGJ187" s="36"/>
      <c r="OGK187" s="36"/>
      <c r="OGL187" s="37"/>
      <c r="OGM187" s="38"/>
      <c r="OGN187" s="38"/>
      <c r="OGO187" s="204"/>
      <c r="OGP187" s="37"/>
      <c r="OGQ187" s="38"/>
      <c r="OGR187" s="37"/>
      <c r="OGS187" s="37"/>
      <c r="OGT187" s="38"/>
      <c r="OGU187" s="38"/>
      <c r="OGV187" s="38"/>
      <c r="OGW187" s="38"/>
      <c r="OGX187" s="38"/>
      <c r="OGY187" s="38"/>
      <c r="OGZ187" s="38"/>
      <c r="OHA187" s="38"/>
      <c r="OHB187" s="38"/>
      <c r="OHC187" s="38"/>
      <c r="OHD187" s="38"/>
      <c r="OHE187" s="38"/>
      <c r="OHF187" s="37"/>
      <c r="OHG187" s="25"/>
      <c r="OHH187" s="35"/>
      <c r="OHI187" s="35"/>
      <c r="OHJ187" s="35"/>
      <c r="OHK187" s="36"/>
      <c r="OHL187" s="36"/>
      <c r="OHM187" s="36"/>
      <c r="OHN187" s="36"/>
      <c r="OHO187" s="36"/>
      <c r="OHP187" s="36"/>
      <c r="OHQ187" s="37"/>
      <c r="OHR187" s="38"/>
      <c r="OHS187" s="38"/>
      <c r="OHT187" s="204"/>
      <c r="OHU187" s="37"/>
      <c r="OHV187" s="38"/>
      <c r="OHW187" s="37"/>
      <c r="OHX187" s="37"/>
      <c r="OHY187" s="38"/>
      <c r="OHZ187" s="38"/>
      <c r="OIA187" s="38"/>
      <c r="OIB187" s="38"/>
      <c r="OIC187" s="38"/>
      <c r="OID187" s="38"/>
      <c r="OIE187" s="38"/>
      <c r="OIF187" s="38"/>
      <c r="OIG187" s="38"/>
      <c r="OIH187" s="38"/>
      <c r="OII187" s="38"/>
      <c r="OIJ187" s="38"/>
      <c r="OIK187" s="37"/>
      <c r="OIL187" s="25"/>
      <c r="OIM187" s="35"/>
      <c r="OIN187" s="35"/>
      <c r="OIO187" s="35"/>
      <c r="OIP187" s="36"/>
      <c r="OIQ187" s="36"/>
      <c r="OIR187" s="36"/>
      <c r="OIS187" s="36"/>
      <c r="OIT187" s="36"/>
      <c r="OIU187" s="36"/>
      <c r="OIV187" s="37"/>
      <c r="OIW187" s="38"/>
      <c r="OIX187" s="38"/>
      <c r="OIY187" s="204"/>
      <c r="OIZ187" s="37"/>
      <c r="OJA187" s="38"/>
      <c r="OJB187" s="37"/>
      <c r="OJC187" s="37"/>
      <c r="OJD187" s="38"/>
      <c r="OJE187" s="38"/>
      <c r="OJF187" s="38"/>
      <c r="OJG187" s="38"/>
      <c r="OJH187" s="38"/>
      <c r="OJI187" s="38"/>
      <c r="OJJ187" s="38"/>
      <c r="OJK187" s="38"/>
      <c r="OJL187" s="38"/>
      <c r="OJM187" s="38"/>
      <c r="OJN187" s="38"/>
      <c r="OJO187" s="38"/>
      <c r="OJP187" s="37"/>
      <c r="OJQ187" s="25"/>
      <c r="OJR187" s="35"/>
      <c r="OJS187" s="35"/>
      <c r="OJT187" s="35"/>
      <c r="OJU187" s="36"/>
      <c r="OJV187" s="36"/>
      <c r="OJW187" s="36"/>
      <c r="OJX187" s="36"/>
      <c r="OJY187" s="36"/>
      <c r="OJZ187" s="36"/>
      <c r="OKA187" s="37"/>
      <c r="OKB187" s="38"/>
      <c r="OKC187" s="38"/>
      <c r="OKD187" s="204"/>
      <c r="OKE187" s="37"/>
      <c r="OKF187" s="38"/>
      <c r="OKG187" s="37"/>
      <c r="OKH187" s="37"/>
      <c r="OKI187" s="38"/>
      <c r="OKJ187" s="38"/>
      <c r="OKK187" s="38"/>
      <c r="OKL187" s="38"/>
      <c r="OKM187" s="38"/>
      <c r="OKN187" s="38"/>
      <c r="OKO187" s="38"/>
      <c r="OKP187" s="38"/>
      <c r="OKQ187" s="38"/>
      <c r="OKR187" s="38"/>
      <c r="OKS187" s="38"/>
      <c r="OKT187" s="38"/>
      <c r="OKU187" s="37"/>
      <c r="OKV187" s="25"/>
      <c r="OKW187" s="35"/>
      <c r="OKX187" s="35"/>
      <c r="OKY187" s="35"/>
      <c r="OKZ187" s="36"/>
      <c r="OLA187" s="36"/>
      <c r="OLB187" s="36"/>
      <c r="OLC187" s="36"/>
      <c r="OLD187" s="36"/>
      <c r="OLE187" s="36"/>
      <c r="OLF187" s="37"/>
      <c r="OLG187" s="38"/>
      <c r="OLH187" s="38"/>
      <c r="OLI187" s="204"/>
      <c r="OLJ187" s="37"/>
      <c r="OLK187" s="38"/>
      <c r="OLL187" s="37"/>
      <c r="OLM187" s="37"/>
      <c r="OLN187" s="38"/>
      <c r="OLO187" s="38"/>
      <c r="OLP187" s="38"/>
      <c r="OLQ187" s="38"/>
      <c r="OLR187" s="38"/>
      <c r="OLS187" s="38"/>
      <c r="OLT187" s="38"/>
      <c r="OLU187" s="38"/>
      <c r="OLV187" s="38"/>
      <c r="OLW187" s="38"/>
      <c r="OLX187" s="38"/>
      <c r="OLY187" s="38"/>
      <c r="OLZ187" s="37"/>
      <c r="OMA187" s="25"/>
      <c r="OMB187" s="35"/>
      <c r="OMC187" s="35"/>
      <c r="OMD187" s="35"/>
      <c r="OME187" s="36"/>
      <c r="OMF187" s="36"/>
      <c r="OMG187" s="36"/>
      <c r="OMH187" s="36"/>
      <c r="OMI187" s="36"/>
      <c r="OMJ187" s="36"/>
      <c r="OMK187" s="37"/>
      <c r="OML187" s="38"/>
      <c r="OMM187" s="38"/>
      <c r="OMN187" s="204"/>
      <c r="OMO187" s="37"/>
      <c r="OMP187" s="38"/>
      <c r="OMQ187" s="37"/>
      <c r="OMR187" s="37"/>
      <c r="OMS187" s="38"/>
      <c r="OMT187" s="38"/>
      <c r="OMU187" s="38"/>
      <c r="OMV187" s="38"/>
      <c r="OMW187" s="38"/>
      <c r="OMX187" s="38"/>
      <c r="OMY187" s="38"/>
      <c r="OMZ187" s="38"/>
      <c r="ONA187" s="38"/>
      <c r="ONB187" s="38"/>
      <c r="ONC187" s="38"/>
      <c r="OND187" s="38"/>
      <c r="ONE187" s="37"/>
      <c r="ONF187" s="25"/>
      <c r="ONG187" s="35"/>
      <c r="ONH187" s="35"/>
      <c r="ONI187" s="35"/>
      <c r="ONJ187" s="36"/>
      <c r="ONK187" s="36"/>
      <c r="ONL187" s="36"/>
      <c r="ONM187" s="36"/>
      <c r="ONN187" s="36"/>
      <c r="ONO187" s="36"/>
      <c r="ONP187" s="37"/>
      <c r="ONQ187" s="38"/>
      <c r="ONR187" s="38"/>
      <c r="ONS187" s="204"/>
      <c r="ONT187" s="37"/>
      <c r="ONU187" s="38"/>
      <c r="ONV187" s="37"/>
      <c r="ONW187" s="37"/>
      <c r="ONX187" s="38"/>
      <c r="ONY187" s="38"/>
      <c r="ONZ187" s="38"/>
      <c r="OOA187" s="38"/>
      <c r="OOB187" s="38"/>
      <c r="OOC187" s="38"/>
      <c r="OOD187" s="38"/>
      <c r="OOE187" s="38"/>
      <c r="OOF187" s="38"/>
      <c r="OOG187" s="38"/>
      <c r="OOH187" s="38"/>
      <c r="OOI187" s="38"/>
      <c r="OOJ187" s="37"/>
      <c r="OOK187" s="25"/>
      <c r="OOL187" s="35"/>
      <c r="OOM187" s="35"/>
      <c r="OON187" s="35"/>
      <c r="OOO187" s="36"/>
      <c r="OOP187" s="36"/>
      <c r="OOQ187" s="36"/>
      <c r="OOR187" s="36"/>
      <c r="OOS187" s="36"/>
      <c r="OOT187" s="36"/>
      <c r="OOU187" s="37"/>
      <c r="OOV187" s="38"/>
      <c r="OOW187" s="38"/>
      <c r="OOX187" s="204"/>
      <c r="OOY187" s="37"/>
      <c r="OOZ187" s="38"/>
      <c r="OPA187" s="37"/>
      <c r="OPB187" s="37"/>
      <c r="OPC187" s="38"/>
      <c r="OPD187" s="38"/>
      <c r="OPE187" s="38"/>
      <c r="OPF187" s="38"/>
      <c r="OPG187" s="38"/>
      <c r="OPH187" s="38"/>
      <c r="OPI187" s="38"/>
      <c r="OPJ187" s="38"/>
      <c r="OPK187" s="38"/>
      <c r="OPL187" s="38"/>
      <c r="OPM187" s="38"/>
      <c r="OPN187" s="38"/>
      <c r="OPO187" s="37"/>
      <c r="OPP187" s="25"/>
      <c r="OPQ187" s="35"/>
      <c r="OPR187" s="35"/>
      <c r="OPS187" s="35"/>
      <c r="OPT187" s="36"/>
      <c r="OPU187" s="36"/>
      <c r="OPV187" s="36"/>
      <c r="OPW187" s="36"/>
      <c r="OPX187" s="36"/>
      <c r="OPY187" s="36"/>
      <c r="OPZ187" s="37"/>
      <c r="OQA187" s="38"/>
      <c r="OQB187" s="38"/>
      <c r="OQC187" s="204"/>
      <c r="OQD187" s="37"/>
      <c r="OQE187" s="38"/>
      <c r="OQF187" s="37"/>
      <c r="OQG187" s="37"/>
      <c r="OQH187" s="38"/>
      <c r="OQI187" s="38"/>
      <c r="OQJ187" s="38"/>
      <c r="OQK187" s="38"/>
      <c r="OQL187" s="38"/>
      <c r="OQM187" s="38"/>
      <c r="OQN187" s="38"/>
      <c r="OQO187" s="38"/>
      <c r="OQP187" s="38"/>
      <c r="OQQ187" s="38"/>
      <c r="OQR187" s="38"/>
      <c r="OQS187" s="38"/>
      <c r="OQT187" s="37"/>
      <c r="OQU187" s="25"/>
      <c r="OQV187" s="35"/>
      <c r="OQW187" s="35"/>
      <c r="OQX187" s="35"/>
      <c r="OQY187" s="36"/>
      <c r="OQZ187" s="36"/>
      <c r="ORA187" s="36"/>
      <c r="ORB187" s="36"/>
      <c r="ORC187" s="36"/>
      <c r="ORD187" s="36"/>
      <c r="ORE187" s="37"/>
      <c r="ORF187" s="38"/>
      <c r="ORG187" s="38"/>
      <c r="ORH187" s="204"/>
      <c r="ORI187" s="37"/>
      <c r="ORJ187" s="38"/>
      <c r="ORK187" s="37"/>
      <c r="ORL187" s="37"/>
      <c r="ORM187" s="38"/>
      <c r="ORN187" s="38"/>
      <c r="ORO187" s="38"/>
      <c r="ORP187" s="38"/>
      <c r="ORQ187" s="38"/>
      <c r="ORR187" s="38"/>
      <c r="ORS187" s="38"/>
      <c r="ORT187" s="38"/>
      <c r="ORU187" s="38"/>
      <c r="ORV187" s="38"/>
      <c r="ORW187" s="38"/>
      <c r="ORX187" s="38"/>
      <c r="ORY187" s="37"/>
      <c r="ORZ187" s="25"/>
      <c r="OSA187" s="35"/>
      <c r="OSB187" s="35"/>
      <c r="OSC187" s="35"/>
      <c r="OSD187" s="36"/>
      <c r="OSE187" s="36"/>
      <c r="OSF187" s="36"/>
      <c r="OSG187" s="36"/>
      <c r="OSH187" s="36"/>
      <c r="OSI187" s="36"/>
      <c r="OSJ187" s="37"/>
      <c r="OSK187" s="38"/>
      <c r="OSL187" s="38"/>
      <c r="OSM187" s="204"/>
      <c r="OSN187" s="37"/>
      <c r="OSO187" s="38"/>
      <c r="OSP187" s="37"/>
      <c r="OSQ187" s="37"/>
      <c r="OSR187" s="38"/>
      <c r="OSS187" s="38"/>
      <c r="OST187" s="38"/>
      <c r="OSU187" s="38"/>
      <c r="OSV187" s="38"/>
      <c r="OSW187" s="38"/>
      <c r="OSX187" s="38"/>
      <c r="OSY187" s="38"/>
      <c r="OSZ187" s="38"/>
      <c r="OTA187" s="38"/>
      <c r="OTB187" s="38"/>
      <c r="OTC187" s="38"/>
      <c r="OTD187" s="37"/>
      <c r="OTE187" s="25"/>
      <c r="OTF187" s="35"/>
      <c r="OTG187" s="35"/>
      <c r="OTH187" s="35"/>
      <c r="OTI187" s="36"/>
      <c r="OTJ187" s="36"/>
      <c r="OTK187" s="36"/>
      <c r="OTL187" s="36"/>
      <c r="OTM187" s="36"/>
      <c r="OTN187" s="36"/>
      <c r="OTO187" s="37"/>
      <c r="OTP187" s="38"/>
      <c r="OTQ187" s="38"/>
      <c r="OTR187" s="204"/>
      <c r="OTS187" s="37"/>
      <c r="OTT187" s="38"/>
      <c r="OTU187" s="37"/>
      <c r="OTV187" s="37"/>
      <c r="OTW187" s="38"/>
      <c r="OTX187" s="38"/>
      <c r="OTY187" s="38"/>
      <c r="OTZ187" s="38"/>
      <c r="OUA187" s="38"/>
      <c r="OUB187" s="38"/>
      <c r="OUC187" s="38"/>
      <c r="OUD187" s="38"/>
      <c r="OUE187" s="38"/>
      <c r="OUF187" s="38"/>
      <c r="OUG187" s="38"/>
      <c r="OUH187" s="38"/>
      <c r="OUI187" s="37"/>
      <c r="OUJ187" s="25"/>
      <c r="OUK187" s="35"/>
      <c r="OUL187" s="35"/>
      <c r="OUM187" s="35"/>
      <c r="OUN187" s="36"/>
      <c r="OUO187" s="36"/>
      <c r="OUP187" s="36"/>
      <c r="OUQ187" s="36"/>
      <c r="OUR187" s="36"/>
      <c r="OUS187" s="36"/>
      <c r="OUT187" s="37"/>
      <c r="OUU187" s="38"/>
      <c r="OUV187" s="38"/>
      <c r="OUW187" s="204"/>
      <c r="OUX187" s="37"/>
      <c r="OUY187" s="38"/>
      <c r="OUZ187" s="37"/>
      <c r="OVA187" s="37"/>
      <c r="OVB187" s="38"/>
      <c r="OVC187" s="38"/>
      <c r="OVD187" s="38"/>
      <c r="OVE187" s="38"/>
      <c r="OVF187" s="38"/>
      <c r="OVG187" s="38"/>
      <c r="OVH187" s="38"/>
      <c r="OVI187" s="38"/>
      <c r="OVJ187" s="38"/>
      <c r="OVK187" s="38"/>
      <c r="OVL187" s="38"/>
      <c r="OVM187" s="38"/>
      <c r="OVN187" s="37"/>
      <c r="OVO187" s="25"/>
      <c r="OVP187" s="35"/>
      <c r="OVQ187" s="35"/>
      <c r="OVR187" s="35"/>
      <c r="OVS187" s="36"/>
      <c r="OVT187" s="36"/>
      <c r="OVU187" s="36"/>
      <c r="OVV187" s="36"/>
      <c r="OVW187" s="36"/>
      <c r="OVX187" s="36"/>
      <c r="OVY187" s="37"/>
      <c r="OVZ187" s="38"/>
      <c r="OWA187" s="38"/>
      <c r="OWB187" s="204"/>
      <c r="OWC187" s="37"/>
      <c r="OWD187" s="38"/>
      <c r="OWE187" s="37"/>
      <c r="OWF187" s="37"/>
      <c r="OWG187" s="38"/>
      <c r="OWH187" s="38"/>
      <c r="OWI187" s="38"/>
      <c r="OWJ187" s="38"/>
      <c r="OWK187" s="38"/>
      <c r="OWL187" s="38"/>
      <c r="OWM187" s="38"/>
      <c r="OWN187" s="38"/>
      <c r="OWO187" s="38"/>
      <c r="OWP187" s="38"/>
      <c r="OWQ187" s="38"/>
      <c r="OWR187" s="38"/>
      <c r="OWS187" s="37"/>
      <c r="OWT187" s="25"/>
      <c r="OWU187" s="35"/>
      <c r="OWV187" s="35"/>
      <c r="OWW187" s="35"/>
      <c r="OWX187" s="36"/>
      <c r="OWY187" s="36"/>
      <c r="OWZ187" s="36"/>
      <c r="OXA187" s="36"/>
      <c r="OXB187" s="36"/>
      <c r="OXC187" s="36"/>
      <c r="OXD187" s="37"/>
      <c r="OXE187" s="38"/>
      <c r="OXF187" s="38"/>
      <c r="OXG187" s="204"/>
      <c r="OXH187" s="37"/>
      <c r="OXI187" s="38"/>
      <c r="OXJ187" s="37"/>
      <c r="OXK187" s="37"/>
      <c r="OXL187" s="38"/>
      <c r="OXM187" s="38"/>
      <c r="OXN187" s="38"/>
      <c r="OXO187" s="38"/>
      <c r="OXP187" s="38"/>
      <c r="OXQ187" s="38"/>
      <c r="OXR187" s="38"/>
      <c r="OXS187" s="38"/>
      <c r="OXT187" s="38"/>
      <c r="OXU187" s="38"/>
      <c r="OXV187" s="38"/>
      <c r="OXW187" s="38"/>
      <c r="OXX187" s="37"/>
      <c r="OXY187" s="25"/>
      <c r="OXZ187" s="35"/>
      <c r="OYA187" s="35"/>
      <c r="OYB187" s="35"/>
      <c r="OYC187" s="36"/>
      <c r="OYD187" s="36"/>
      <c r="OYE187" s="36"/>
      <c r="OYF187" s="36"/>
      <c r="OYG187" s="36"/>
      <c r="OYH187" s="36"/>
      <c r="OYI187" s="37"/>
      <c r="OYJ187" s="38"/>
      <c r="OYK187" s="38"/>
      <c r="OYL187" s="204"/>
      <c r="OYM187" s="37"/>
      <c r="OYN187" s="38"/>
      <c r="OYO187" s="37"/>
      <c r="OYP187" s="37"/>
      <c r="OYQ187" s="38"/>
      <c r="OYR187" s="38"/>
      <c r="OYS187" s="38"/>
      <c r="OYT187" s="38"/>
      <c r="OYU187" s="38"/>
      <c r="OYV187" s="38"/>
      <c r="OYW187" s="38"/>
      <c r="OYX187" s="38"/>
      <c r="OYY187" s="38"/>
      <c r="OYZ187" s="38"/>
      <c r="OZA187" s="38"/>
      <c r="OZB187" s="38"/>
      <c r="OZC187" s="37"/>
      <c r="OZD187" s="25"/>
      <c r="OZE187" s="35"/>
      <c r="OZF187" s="35"/>
      <c r="OZG187" s="35"/>
      <c r="OZH187" s="36"/>
      <c r="OZI187" s="36"/>
      <c r="OZJ187" s="36"/>
      <c r="OZK187" s="36"/>
      <c r="OZL187" s="36"/>
      <c r="OZM187" s="36"/>
      <c r="OZN187" s="37"/>
      <c r="OZO187" s="38"/>
      <c r="OZP187" s="38"/>
      <c r="OZQ187" s="204"/>
      <c r="OZR187" s="37"/>
      <c r="OZS187" s="38"/>
      <c r="OZT187" s="37"/>
      <c r="OZU187" s="37"/>
      <c r="OZV187" s="38"/>
      <c r="OZW187" s="38"/>
      <c r="OZX187" s="38"/>
      <c r="OZY187" s="38"/>
      <c r="OZZ187" s="38"/>
      <c r="PAA187" s="38"/>
      <c r="PAB187" s="38"/>
      <c r="PAC187" s="38"/>
      <c r="PAD187" s="38"/>
      <c r="PAE187" s="38"/>
      <c r="PAF187" s="38"/>
      <c r="PAG187" s="38"/>
      <c r="PAH187" s="37"/>
      <c r="PAI187" s="25"/>
      <c r="PAJ187" s="35"/>
      <c r="PAK187" s="35"/>
      <c r="PAL187" s="35"/>
      <c r="PAM187" s="36"/>
      <c r="PAN187" s="36"/>
      <c r="PAO187" s="36"/>
      <c r="PAP187" s="36"/>
      <c r="PAQ187" s="36"/>
      <c r="PAR187" s="36"/>
      <c r="PAS187" s="37"/>
      <c r="PAT187" s="38"/>
      <c r="PAU187" s="38"/>
      <c r="PAV187" s="204"/>
      <c r="PAW187" s="37"/>
      <c r="PAX187" s="38"/>
      <c r="PAY187" s="37"/>
      <c r="PAZ187" s="37"/>
      <c r="PBA187" s="38"/>
      <c r="PBB187" s="38"/>
      <c r="PBC187" s="38"/>
      <c r="PBD187" s="38"/>
      <c r="PBE187" s="38"/>
      <c r="PBF187" s="38"/>
      <c r="PBG187" s="38"/>
      <c r="PBH187" s="38"/>
      <c r="PBI187" s="38"/>
      <c r="PBJ187" s="38"/>
      <c r="PBK187" s="38"/>
      <c r="PBL187" s="38"/>
      <c r="PBM187" s="37"/>
      <c r="PBN187" s="25"/>
      <c r="PBO187" s="35"/>
      <c r="PBP187" s="35"/>
      <c r="PBQ187" s="35"/>
      <c r="PBR187" s="36"/>
      <c r="PBS187" s="36"/>
      <c r="PBT187" s="36"/>
      <c r="PBU187" s="36"/>
      <c r="PBV187" s="36"/>
      <c r="PBW187" s="36"/>
      <c r="PBX187" s="37"/>
      <c r="PBY187" s="38"/>
      <c r="PBZ187" s="38"/>
      <c r="PCA187" s="204"/>
      <c r="PCB187" s="37"/>
      <c r="PCC187" s="38"/>
      <c r="PCD187" s="37"/>
      <c r="PCE187" s="37"/>
      <c r="PCF187" s="38"/>
      <c r="PCG187" s="38"/>
      <c r="PCH187" s="38"/>
      <c r="PCI187" s="38"/>
      <c r="PCJ187" s="38"/>
      <c r="PCK187" s="38"/>
      <c r="PCL187" s="38"/>
      <c r="PCM187" s="38"/>
      <c r="PCN187" s="38"/>
      <c r="PCO187" s="38"/>
      <c r="PCP187" s="38"/>
      <c r="PCQ187" s="38"/>
      <c r="PCR187" s="37"/>
      <c r="PCS187" s="25"/>
      <c r="PCT187" s="35"/>
      <c r="PCU187" s="35"/>
      <c r="PCV187" s="35"/>
      <c r="PCW187" s="36"/>
      <c r="PCX187" s="36"/>
      <c r="PCY187" s="36"/>
      <c r="PCZ187" s="36"/>
      <c r="PDA187" s="36"/>
      <c r="PDB187" s="36"/>
      <c r="PDC187" s="37"/>
      <c r="PDD187" s="38"/>
      <c r="PDE187" s="38"/>
      <c r="PDF187" s="204"/>
      <c r="PDG187" s="37"/>
      <c r="PDH187" s="38"/>
      <c r="PDI187" s="37"/>
      <c r="PDJ187" s="37"/>
      <c r="PDK187" s="38"/>
      <c r="PDL187" s="38"/>
      <c r="PDM187" s="38"/>
      <c r="PDN187" s="38"/>
      <c r="PDO187" s="38"/>
      <c r="PDP187" s="38"/>
      <c r="PDQ187" s="38"/>
      <c r="PDR187" s="38"/>
      <c r="PDS187" s="38"/>
      <c r="PDT187" s="38"/>
      <c r="PDU187" s="38"/>
      <c r="PDV187" s="38"/>
      <c r="PDW187" s="37"/>
      <c r="PDX187" s="25"/>
      <c r="PDY187" s="35"/>
      <c r="PDZ187" s="35"/>
      <c r="PEA187" s="35"/>
      <c r="PEB187" s="36"/>
      <c r="PEC187" s="36"/>
      <c r="PED187" s="36"/>
      <c r="PEE187" s="36"/>
      <c r="PEF187" s="36"/>
      <c r="PEG187" s="36"/>
      <c r="PEH187" s="37"/>
      <c r="PEI187" s="38"/>
      <c r="PEJ187" s="38"/>
      <c r="PEK187" s="204"/>
      <c r="PEL187" s="37"/>
      <c r="PEM187" s="38"/>
      <c r="PEN187" s="37"/>
      <c r="PEO187" s="37"/>
      <c r="PEP187" s="38"/>
      <c r="PEQ187" s="38"/>
      <c r="PER187" s="38"/>
      <c r="PES187" s="38"/>
      <c r="PET187" s="38"/>
      <c r="PEU187" s="38"/>
      <c r="PEV187" s="38"/>
      <c r="PEW187" s="38"/>
      <c r="PEX187" s="38"/>
      <c r="PEY187" s="38"/>
      <c r="PEZ187" s="38"/>
      <c r="PFA187" s="38"/>
      <c r="PFB187" s="37"/>
      <c r="PFC187" s="25"/>
      <c r="PFD187" s="35"/>
      <c r="PFE187" s="35"/>
      <c r="PFF187" s="35"/>
      <c r="PFG187" s="36"/>
      <c r="PFH187" s="36"/>
      <c r="PFI187" s="36"/>
      <c r="PFJ187" s="36"/>
      <c r="PFK187" s="36"/>
      <c r="PFL187" s="36"/>
      <c r="PFM187" s="37"/>
      <c r="PFN187" s="38"/>
      <c r="PFO187" s="38"/>
      <c r="PFP187" s="204"/>
      <c r="PFQ187" s="37"/>
      <c r="PFR187" s="38"/>
      <c r="PFS187" s="37"/>
      <c r="PFT187" s="37"/>
      <c r="PFU187" s="38"/>
      <c r="PFV187" s="38"/>
      <c r="PFW187" s="38"/>
      <c r="PFX187" s="38"/>
      <c r="PFY187" s="38"/>
      <c r="PFZ187" s="38"/>
      <c r="PGA187" s="38"/>
      <c r="PGB187" s="38"/>
      <c r="PGC187" s="38"/>
      <c r="PGD187" s="38"/>
      <c r="PGE187" s="38"/>
      <c r="PGF187" s="38"/>
      <c r="PGG187" s="37"/>
      <c r="PGH187" s="25"/>
      <c r="PGI187" s="35"/>
      <c r="PGJ187" s="35"/>
      <c r="PGK187" s="35"/>
      <c r="PGL187" s="36"/>
      <c r="PGM187" s="36"/>
      <c r="PGN187" s="36"/>
      <c r="PGO187" s="36"/>
      <c r="PGP187" s="36"/>
      <c r="PGQ187" s="36"/>
      <c r="PGR187" s="37"/>
      <c r="PGS187" s="38"/>
      <c r="PGT187" s="38"/>
      <c r="PGU187" s="204"/>
      <c r="PGV187" s="37"/>
      <c r="PGW187" s="38"/>
      <c r="PGX187" s="37"/>
      <c r="PGY187" s="37"/>
      <c r="PGZ187" s="38"/>
      <c r="PHA187" s="38"/>
      <c r="PHB187" s="38"/>
      <c r="PHC187" s="38"/>
      <c r="PHD187" s="38"/>
      <c r="PHE187" s="38"/>
      <c r="PHF187" s="38"/>
      <c r="PHG187" s="38"/>
      <c r="PHH187" s="38"/>
      <c r="PHI187" s="38"/>
      <c r="PHJ187" s="38"/>
      <c r="PHK187" s="38"/>
      <c r="PHL187" s="37"/>
      <c r="PHM187" s="25"/>
      <c r="PHN187" s="35"/>
      <c r="PHO187" s="35"/>
      <c r="PHP187" s="35"/>
      <c r="PHQ187" s="36"/>
      <c r="PHR187" s="36"/>
      <c r="PHS187" s="36"/>
      <c r="PHT187" s="36"/>
      <c r="PHU187" s="36"/>
      <c r="PHV187" s="36"/>
      <c r="PHW187" s="37"/>
      <c r="PHX187" s="38"/>
      <c r="PHY187" s="38"/>
      <c r="PHZ187" s="204"/>
      <c r="PIA187" s="37"/>
      <c r="PIB187" s="38"/>
      <c r="PIC187" s="37"/>
      <c r="PID187" s="37"/>
      <c r="PIE187" s="38"/>
      <c r="PIF187" s="38"/>
      <c r="PIG187" s="38"/>
      <c r="PIH187" s="38"/>
      <c r="PII187" s="38"/>
      <c r="PIJ187" s="38"/>
      <c r="PIK187" s="38"/>
      <c r="PIL187" s="38"/>
      <c r="PIM187" s="38"/>
      <c r="PIN187" s="38"/>
      <c r="PIO187" s="38"/>
      <c r="PIP187" s="38"/>
      <c r="PIQ187" s="37"/>
      <c r="PIR187" s="25"/>
      <c r="PIS187" s="35"/>
      <c r="PIT187" s="35"/>
      <c r="PIU187" s="35"/>
      <c r="PIV187" s="36"/>
      <c r="PIW187" s="36"/>
      <c r="PIX187" s="36"/>
      <c r="PIY187" s="36"/>
      <c r="PIZ187" s="36"/>
      <c r="PJA187" s="36"/>
      <c r="PJB187" s="37"/>
      <c r="PJC187" s="38"/>
      <c r="PJD187" s="38"/>
      <c r="PJE187" s="204"/>
      <c r="PJF187" s="37"/>
      <c r="PJG187" s="38"/>
      <c r="PJH187" s="37"/>
      <c r="PJI187" s="37"/>
      <c r="PJJ187" s="38"/>
      <c r="PJK187" s="38"/>
      <c r="PJL187" s="38"/>
      <c r="PJM187" s="38"/>
      <c r="PJN187" s="38"/>
      <c r="PJO187" s="38"/>
      <c r="PJP187" s="38"/>
      <c r="PJQ187" s="38"/>
      <c r="PJR187" s="38"/>
      <c r="PJS187" s="38"/>
      <c r="PJT187" s="38"/>
      <c r="PJU187" s="38"/>
      <c r="PJV187" s="37"/>
      <c r="PJW187" s="25"/>
      <c r="PJX187" s="35"/>
      <c r="PJY187" s="35"/>
      <c r="PJZ187" s="35"/>
      <c r="PKA187" s="36"/>
      <c r="PKB187" s="36"/>
      <c r="PKC187" s="36"/>
      <c r="PKD187" s="36"/>
      <c r="PKE187" s="36"/>
      <c r="PKF187" s="36"/>
      <c r="PKG187" s="37"/>
      <c r="PKH187" s="38"/>
      <c r="PKI187" s="38"/>
      <c r="PKJ187" s="204"/>
      <c r="PKK187" s="37"/>
      <c r="PKL187" s="38"/>
      <c r="PKM187" s="37"/>
      <c r="PKN187" s="37"/>
      <c r="PKO187" s="38"/>
      <c r="PKP187" s="38"/>
      <c r="PKQ187" s="38"/>
      <c r="PKR187" s="38"/>
      <c r="PKS187" s="38"/>
      <c r="PKT187" s="38"/>
      <c r="PKU187" s="38"/>
      <c r="PKV187" s="38"/>
      <c r="PKW187" s="38"/>
      <c r="PKX187" s="38"/>
      <c r="PKY187" s="38"/>
      <c r="PKZ187" s="38"/>
      <c r="PLA187" s="37"/>
      <c r="PLB187" s="25"/>
      <c r="PLC187" s="35"/>
      <c r="PLD187" s="35"/>
      <c r="PLE187" s="35"/>
      <c r="PLF187" s="36"/>
      <c r="PLG187" s="36"/>
      <c r="PLH187" s="36"/>
      <c r="PLI187" s="36"/>
      <c r="PLJ187" s="36"/>
      <c r="PLK187" s="36"/>
      <c r="PLL187" s="37"/>
      <c r="PLM187" s="38"/>
      <c r="PLN187" s="38"/>
      <c r="PLO187" s="204"/>
      <c r="PLP187" s="37"/>
      <c r="PLQ187" s="38"/>
      <c r="PLR187" s="37"/>
      <c r="PLS187" s="37"/>
      <c r="PLT187" s="38"/>
      <c r="PLU187" s="38"/>
      <c r="PLV187" s="38"/>
      <c r="PLW187" s="38"/>
      <c r="PLX187" s="38"/>
      <c r="PLY187" s="38"/>
      <c r="PLZ187" s="38"/>
      <c r="PMA187" s="38"/>
      <c r="PMB187" s="38"/>
      <c r="PMC187" s="38"/>
      <c r="PMD187" s="38"/>
      <c r="PME187" s="38"/>
      <c r="PMF187" s="37"/>
      <c r="PMG187" s="25"/>
      <c r="PMH187" s="35"/>
      <c r="PMI187" s="35"/>
      <c r="PMJ187" s="35"/>
      <c r="PMK187" s="36"/>
      <c r="PML187" s="36"/>
      <c r="PMM187" s="36"/>
      <c r="PMN187" s="36"/>
      <c r="PMO187" s="36"/>
      <c r="PMP187" s="36"/>
      <c r="PMQ187" s="37"/>
      <c r="PMR187" s="38"/>
      <c r="PMS187" s="38"/>
      <c r="PMT187" s="204"/>
      <c r="PMU187" s="37"/>
      <c r="PMV187" s="38"/>
      <c r="PMW187" s="37"/>
      <c r="PMX187" s="37"/>
      <c r="PMY187" s="38"/>
      <c r="PMZ187" s="38"/>
      <c r="PNA187" s="38"/>
      <c r="PNB187" s="38"/>
      <c r="PNC187" s="38"/>
      <c r="PND187" s="38"/>
      <c r="PNE187" s="38"/>
      <c r="PNF187" s="38"/>
      <c r="PNG187" s="38"/>
      <c r="PNH187" s="38"/>
      <c r="PNI187" s="38"/>
      <c r="PNJ187" s="38"/>
      <c r="PNK187" s="37"/>
      <c r="PNL187" s="25"/>
      <c r="PNM187" s="35"/>
      <c r="PNN187" s="35"/>
      <c r="PNO187" s="35"/>
      <c r="PNP187" s="36"/>
      <c r="PNQ187" s="36"/>
      <c r="PNR187" s="36"/>
      <c r="PNS187" s="36"/>
      <c r="PNT187" s="36"/>
      <c r="PNU187" s="36"/>
      <c r="PNV187" s="37"/>
      <c r="PNW187" s="38"/>
      <c r="PNX187" s="38"/>
      <c r="PNY187" s="204"/>
      <c r="PNZ187" s="37"/>
      <c r="POA187" s="38"/>
      <c r="POB187" s="37"/>
      <c r="POC187" s="37"/>
      <c r="POD187" s="38"/>
      <c r="POE187" s="38"/>
      <c r="POF187" s="38"/>
      <c r="POG187" s="38"/>
      <c r="POH187" s="38"/>
      <c r="POI187" s="38"/>
      <c r="POJ187" s="38"/>
      <c r="POK187" s="38"/>
      <c r="POL187" s="38"/>
      <c r="POM187" s="38"/>
      <c r="PON187" s="38"/>
      <c r="POO187" s="38"/>
      <c r="POP187" s="37"/>
      <c r="POQ187" s="25"/>
      <c r="POR187" s="35"/>
      <c r="POS187" s="35"/>
      <c r="POT187" s="35"/>
      <c r="POU187" s="36"/>
      <c r="POV187" s="36"/>
      <c r="POW187" s="36"/>
      <c r="POX187" s="36"/>
      <c r="POY187" s="36"/>
      <c r="POZ187" s="36"/>
      <c r="PPA187" s="37"/>
      <c r="PPB187" s="38"/>
      <c r="PPC187" s="38"/>
      <c r="PPD187" s="204"/>
      <c r="PPE187" s="37"/>
      <c r="PPF187" s="38"/>
      <c r="PPG187" s="37"/>
      <c r="PPH187" s="37"/>
      <c r="PPI187" s="38"/>
      <c r="PPJ187" s="38"/>
      <c r="PPK187" s="38"/>
      <c r="PPL187" s="38"/>
      <c r="PPM187" s="38"/>
      <c r="PPN187" s="38"/>
      <c r="PPO187" s="38"/>
      <c r="PPP187" s="38"/>
      <c r="PPQ187" s="38"/>
      <c r="PPR187" s="38"/>
      <c r="PPS187" s="38"/>
      <c r="PPT187" s="38"/>
      <c r="PPU187" s="37"/>
      <c r="PPV187" s="25"/>
      <c r="PPW187" s="35"/>
      <c r="PPX187" s="35"/>
      <c r="PPY187" s="35"/>
      <c r="PPZ187" s="36"/>
      <c r="PQA187" s="36"/>
      <c r="PQB187" s="36"/>
      <c r="PQC187" s="36"/>
      <c r="PQD187" s="36"/>
      <c r="PQE187" s="36"/>
      <c r="PQF187" s="37"/>
      <c r="PQG187" s="38"/>
      <c r="PQH187" s="38"/>
      <c r="PQI187" s="204"/>
      <c r="PQJ187" s="37"/>
      <c r="PQK187" s="38"/>
      <c r="PQL187" s="37"/>
      <c r="PQM187" s="37"/>
      <c r="PQN187" s="38"/>
      <c r="PQO187" s="38"/>
      <c r="PQP187" s="38"/>
      <c r="PQQ187" s="38"/>
      <c r="PQR187" s="38"/>
      <c r="PQS187" s="38"/>
      <c r="PQT187" s="38"/>
      <c r="PQU187" s="38"/>
      <c r="PQV187" s="38"/>
      <c r="PQW187" s="38"/>
      <c r="PQX187" s="38"/>
      <c r="PQY187" s="38"/>
      <c r="PQZ187" s="37"/>
      <c r="PRA187" s="25"/>
      <c r="PRB187" s="35"/>
      <c r="PRC187" s="35"/>
      <c r="PRD187" s="35"/>
      <c r="PRE187" s="36"/>
      <c r="PRF187" s="36"/>
      <c r="PRG187" s="36"/>
      <c r="PRH187" s="36"/>
      <c r="PRI187" s="36"/>
      <c r="PRJ187" s="36"/>
      <c r="PRK187" s="37"/>
      <c r="PRL187" s="38"/>
      <c r="PRM187" s="38"/>
      <c r="PRN187" s="204"/>
      <c r="PRO187" s="37"/>
      <c r="PRP187" s="38"/>
      <c r="PRQ187" s="37"/>
      <c r="PRR187" s="37"/>
      <c r="PRS187" s="38"/>
      <c r="PRT187" s="38"/>
      <c r="PRU187" s="38"/>
      <c r="PRV187" s="38"/>
      <c r="PRW187" s="38"/>
      <c r="PRX187" s="38"/>
      <c r="PRY187" s="38"/>
      <c r="PRZ187" s="38"/>
      <c r="PSA187" s="38"/>
      <c r="PSB187" s="38"/>
      <c r="PSC187" s="38"/>
      <c r="PSD187" s="38"/>
      <c r="PSE187" s="37"/>
      <c r="PSF187" s="25"/>
      <c r="PSG187" s="35"/>
      <c r="PSH187" s="35"/>
      <c r="PSI187" s="35"/>
      <c r="PSJ187" s="36"/>
      <c r="PSK187" s="36"/>
      <c r="PSL187" s="36"/>
      <c r="PSM187" s="36"/>
      <c r="PSN187" s="36"/>
      <c r="PSO187" s="36"/>
      <c r="PSP187" s="37"/>
      <c r="PSQ187" s="38"/>
      <c r="PSR187" s="38"/>
      <c r="PSS187" s="204"/>
      <c r="PST187" s="37"/>
      <c r="PSU187" s="38"/>
      <c r="PSV187" s="37"/>
      <c r="PSW187" s="37"/>
      <c r="PSX187" s="38"/>
      <c r="PSY187" s="38"/>
      <c r="PSZ187" s="38"/>
      <c r="PTA187" s="38"/>
      <c r="PTB187" s="38"/>
      <c r="PTC187" s="38"/>
      <c r="PTD187" s="38"/>
      <c r="PTE187" s="38"/>
      <c r="PTF187" s="38"/>
      <c r="PTG187" s="38"/>
      <c r="PTH187" s="38"/>
      <c r="PTI187" s="38"/>
      <c r="PTJ187" s="37"/>
      <c r="PTK187" s="25"/>
      <c r="PTL187" s="35"/>
      <c r="PTM187" s="35"/>
      <c r="PTN187" s="35"/>
      <c r="PTO187" s="36"/>
      <c r="PTP187" s="36"/>
      <c r="PTQ187" s="36"/>
      <c r="PTR187" s="36"/>
      <c r="PTS187" s="36"/>
      <c r="PTT187" s="36"/>
      <c r="PTU187" s="37"/>
      <c r="PTV187" s="38"/>
      <c r="PTW187" s="38"/>
      <c r="PTX187" s="204"/>
      <c r="PTY187" s="37"/>
      <c r="PTZ187" s="38"/>
      <c r="PUA187" s="37"/>
      <c r="PUB187" s="37"/>
      <c r="PUC187" s="38"/>
      <c r="PUD187" s="38"/>
      <c r="PUE187" s="38"/>
      <c r="PUF187" s="38"/>
      <c r="PUG187" s="38"/>
      <c r="PUH187" s="38"/>
      <c r="PUI187" s="38"/>
      <c r="PUJ187" s="38"/>
      <c r="PUK187" s="38"/>
      <c r="PUL187" s="38"/>
      <c r="PUM187" s="38"/>
      <c r="PUN187" s="38"/>
      <c r="PUO187" s="37"/>
      <c r="PUP187" s="25"/>
      <c r="PUQ187" s="35"/>
      <c r="PUR187" s="35"/>
      <c r="PUS187" s="35"/>
      <c r="PUT187" s="36"/>
      <c r="PUU187" s="36"/>
      <c r="PUV187" s="36"/>
      <c r="PUW187" s="36"/>
      <c r="PUX187" s="36"/>
      <c r="PUY187" s="36"/>
      <c r="PUZ187" s="37"/>
      <c r="PVA187" s="38"/>
      <c r="PVB187" s="38"/>
      <c r="PVC187" s="204"/>
      <c r="PVD187" s="37"/>
      <c r="PVE187" s="38"/>
      <c r="PVF187" s="37"/>
      <c r="PVG187" s="37"/>
      <c r="PVH187" s="38"/>
      <c r="PVI187" s="38"/>
      <c r="PVJ187" s="38"/>
      <c r="PVK187" s="38"/>
      <c r="PVL187" s="38"/>
      <c r="PVM187" s="38"/>
      <c r="PVN187" s="38"/>
      <c r="PVO187" s="38"/>
      <c r="PVP187" s="38"/>
      <c r="PVQ187" s="38"/>
      <c r="PVR187" s="38"/>
      <c r="PVS187" s="38"/>
      <c r="PVT187" s="37"/>
      <c r="PVU187" s="25"/>
      <c r="PVV187" s="35"/>
      <c r="PVW187" s="35"/>
      <c r="PVX187" s="35"/>
      <c r="PVY187" s="36"/>
      <c r="PVZ187" s="36"/>
      <c r="PWA187" s="36"/>
      <c r="PWB187" s="36"/>
      <c r="PWC187" s="36"/>
      <c r="PWD187" s="36"/>
      <c r="PWE187" s="37"/>
      <c r="PWF187" s="38"/>
      <c r="PWG187" s="38"/>
      <c r="PWH187" s="204"/>
      <c r="PWI187" s="37"/>
      <c r="PWJ187" s="38"/>
      <c r="PWK187" s="37"/>
      <c r="PWL187" s="37"/>
      <c r="PWM187" s="38"/>
      <c r="PWN187" s="38"/>
      <c r="PWO187" s="38"/>
      <c r="PWP187" s="38"/>
      <c r="PWQ187" s="38"/>
      <c r="PWR187" s="38"/>
      <c r="PWS187" s="38"/>
      <c r="PWT187" s="38"/>
      <c r="PWU187" s="38"/>
      <c r="PWV187" s="38"/>
      <c r="PWW187" s="38"/>
      <c r="PWX187" s="38"/>
      <c r="PWY187" s="37"/>
      <c r="PWZ187" s="25"/>
      <c r="PXA187" s="35"/>
      <c r="PXB187" s="35"/>
      <c r="PXC187" s="35"/>
      <c r="PXD187" s="36"/>
      <c r="PXE187" s="36"/>
      <c r="PXF187" s="36"/>
      <c r="PXG187" s="36"/>
      <c r="PXH187" s="36"/>
      <c r="PXI187" s="36"/>
      <c r="PXJ187" s="37"/>
      <c r="PXK187" s="38"/>
      <c r="PXL187" s="38"/>
      <c r="PXM187" s="204"/>
      <c r="PXN187" s="37"/>
      <c r="PXO187" s="38"/>
      <c r="PXP187" s="37"/>
      <c r="PXQ187" s="37"/>
      <c r="PXR187" s="38"/>
      <c r="PXS187" s="38"/>
      <c r="PXT187" s="38"/>
      <c r="PXU187" s="38"/>
      <c r="PXV187" s="38"/>
      <c r="PXW187" s="38"/>
      <c r="PXX187" s="38"/>
      <c r="PXY187" s="38"/>
      <c r="PXZ187" s="38"/>
      <c r="PYA187" s="38"/>
      <c r="PYB187" s="38"/>
      <c r="PYC187" s="38"/>
      <c r="PYD187" s="37"/>
      <c r="PYE187" s="25"/>
      <c r="PYF187" s="35"/>
      <c r="PYG187" s="35"/>
      <c r="PYH187" s="35"/>
      <c r="PYI187" s="36"/>
      <c r="PYJ187" s="36"/>
      <c r="PYK187" s="36"/>
      <c r="PYL187" s="36"/>
      <c r="PYM187" s="36"/>
      <c r="PYN187" s="36"/>
      <c r="PYO187" s="37"/>
      <c r="PYP187" s="38"/>
      <c r="PYQ187" s="38"/>
      <c r="PYR187" s="204"/>
      <c r="PYS187" s="37"/>
      <c r="PYT187" s="38"/>
      <c r="PYU187" s="37"/>
      <c r="PYV187" s="37"/>
      <c r="PYW187" s="38"/>
      <c r="PYX187" s="38"/>
      <c r="PYY187" s="38"/>
      <c r="PYZ187" s="38"/>
      <c r="PZA187" s="38"/>
      <c r="PZB187" s="38"/>
      <c r="PZC187" s="38"/>
      <c r="PZD187" s="38"/>
      <c r="PZE187" s="38"/>
      <c r="PZF187" s="38"/>
      <c r="PZG187" s="38"/>
      <c r="PZH187" s="38"/>
      <c r="PZI187" s="37"/>
      <c r="PZJ187" s="25"/>
      <c r="PZK187" s="35"/>
      <c r="PZL187" s="35"/>
      <c r="PZM187" s="35"/>
      <c r="PZN187" s="36"/>
      <c r="PZO187" s="36"/>
      <c r="PZP187" s="36"/>
      <c r="PZQ187" s="36"/>
      <c r="PZR187" s="36"/>
      <c r="PZS187" s="36"/>
      <c r="PZT187" s="37"/>
      <c r="PZU187" s="38"/>
      <c r="PZV187" s="38"/>
      <c r="PZW187" s="204"/>
      <c r="PZX187" s="37"/>
      <c r="PZY187" s="38"/>
      <c r="PZZ187" s="37"/>
      <c r="QAA187" s="37"/>
      <c r="QAB187" s="38"/>
      <c r="QAC187" s="38"/>
      <c r="QAD187" s="38"/>
      <c r="QAE187" s="38"/>
      <c r="QAF187" s="38"/>
      <c r="QAG187" s="38"/>
      <c r="QAH187" s="38"/>
      <c r="QAI187" s="38"/>
      <c r="QAJ187" s="38"/>
      <c r="QAK187" s="38"/>
      <c r="QAL187" s="38"/>
      <c r="QAM187" s="38"/>
      <c r="QAN187" s="37"/>
      <c r="QAO187" s="25"/>
      <c r="QAP187" s="35"/>
      <c r="QAQ187" s="35"/>
      <c r="QAR187" s="35"/>
      <c r="QAS187" s="36"/>
      <c r="QAT187" s="36"/>
      <c r="QAU187" s="36"/>
      <c r="QAV187" s="36"/>
      <c r="QAW187" s="36"/>
      <c r="QAX187" s="36"/>
      <c r="QAY187" s="37"/>
      <c r="QAZ187" s="38"/>
      <c r="QBA187" s="38"/>
      <c r="QBB187" s="204"/>
      <c r="QBC187" s="37"/>
      <c r="QBD187" s="38"/>
      <c r="QBE187" s="37"/>
      <c r="QBF187" s="37"/>
      <c r="QBG187" s="38"/>
      <c r="QBH187" s="38"/>
      <c r="QBI187" s="38"/>
      <c r="QBJ187" s="38"/>
      <c r="QBK187" s="38"/>
      <c r="QBL187" s="38"/>
      <c r="QBM187" s="38"/>
      <c r="QBN187" s="38"/>
      <c r="QBO187" s="38"/>
      <c r="QBP187" s="38"/>
      <c r="QBQ187" s="38"/>
      <c r="QBR187" s="38"/>
      <c r="QBS187" s="37"/>
      <c r="QBT187" s="25"/>
      <c r="QBU187" s="35"/>
      <c r="QBV187" s="35"/>
      <c r="QBW187" s="35"/>
      <c r="QBX187" s="36"/>
      <c r="QBY187" s="36"/>
      <c r="QBZ187" s="36"/>
      <c r="QCA187" s="36"/>
      <c r="QCB187" s="36"/>
      <c r="QCC187" s="36"/>
      <c r="QCD187" s="37"/>
      <c r="QCE187" s="38"/>
      <c r="QCF187" s="38"/>
      <c r="QCG187" s="204"/>
      <c r="QCH187" s="37"/>
      <c r="QCI187" s="38"/>
      <c r="QCJ187" s="37"/>
      <c r="QCK187" s="37"/>
      <c r="QCL187" s="38"/>
      <c r="QCM187" s="38"/>
      <c r="QCN187" s="38"/>
      <c r="QCO187" s="38"/>
      <c r="QCP187" s="38"/>
      <c r="QCQ187" s="38"/>
      <c r="QCR187" s="38"/>
      <c r="QCS187" s="38"/>
      <c r="QCT187" s="38"/>
      <c r="QCU187" s="38"/>
      <c r="QCV187" s="38"/>
      <c r="QCW187" s="38"/>
      <c r="QCX187" s="37"/>
      <c r="QCY187" s="25"/>
      <c r="QCZ187" s="35"/>
      <c r="QDA187" s="35"/>
      <c r="QDB187" s="35"/>
      <c r="QDC187" s="36"/>
      <c r="QDD187" s="36"/>
      <c r="QDE187" s="36"/>
      <c r="QDF187" s="36"/>
      <c r="QDG187" s="36"/>
      <c r="QDH187" s="36"/>
      <c r="QDI187" s="37"/>
      <c r="QDJ187" s="38"/>
      <c r="QDK187" s="38"/>
      <c r="QDL187" s="204"/>
      <c r="QDM187" s="37"/>
      <c r="QDN187" s="38"/>
      <c r="QDO187" s="37"/>
      <c r="QDP187" s="37"/>
      <c r="QDQ187" s="38"/>
      <c r="QDR187" s="38"/>
      <c r="QDS187" s="38"/>
      <c r="QDT187" s="38"/>
      <c r="QDU187" s="38"/>
      <c r="QDV187" s="38"/>
      <c r="QDW187" s="38"/>
      <c r="QDX187" s="38"/>
      <c r="QDY187" s="38"/>
      <c r="QDZ187" s="38"/>
      <c r="QEA187" s="38"/>
      <c r="QEB187" s="38"/>
      <c r="QEC187" s="37"/>
      <c r="QED187" s="25"/>
      <c r="QEE187" s="35"/>
      <c r="QEF187" s="35"/>
      <c r="QEG187" s="35"/>
      <c r="QEH187" s="36"/>
      <c r="QEI187" s="36"/>
      <c r="QEJ187" s="36"/>
      <c r="QEK187" s="36"/>
      <c r="QEL187" s="36"/>
      <c r="QEM187" s="36"/>
      <c r="QEN187" s="37"/>
      <c r="QEO187" s="38"/>
      <c r="QEP187" s="38"/>
      <c r="QEQ187" s="204"/>
      <c r="QER187" s="37"/>
      <c r="QES187" s="38"/>
      <c r="QET187" s="37"/>
      <c r="QEU187" s="37"/>
      <c r="QEV187" s="38"/>
      <c r="QEW187" s="38"/>
      <c r="QEX187" s="38"/>
      <c r="QEY187" s="38"/>
      <c r="QEZ187" s="38"/>
      <c r="QFA187" s="38"/>
      <c r="QFB187" s="38"/>
      <c r="QFC187" s="38"/>
      <c r="QFD187" s="38"/>
      <c r="QFE187" s="38"/>
      <c r="QFF187" s="38"/>
      <c r="QFG187" s="38"/>
      <c r="QFH187" s="37"/>
      <c r="QFI187" s="25"/>
      <c r="QFJ187" s="35"/>
      <c r="QFK187" s="35"/>
      <c r="QFL187" s="35"/>
      <c r="QFM187" s="36"/>
      <c r="QFN187" s="36"/>
      <c r="QFO187" s="36"/>
      <c r="QFP187" s="36"/>
      <c r="QFQ187" s="36"/>
      <c r="QFR187" s="36"/>
      <c r="QFS187" s="37"/>
      <c r="QFT187" s="38"/>
      <c r="QFU187" s="38"/>
      <c r="QFV187" s="204"/>
      <c r="QFW187" s="37"/>
      <c r="QFX187" s="38"/>
      <c r="QFY187" s="37"/>
      <c r="QFZ187" s="37"/>
      <c r="QGA187" s="38"/>
      <c r="QGB187" s="38"/>
      <c r="QGC187" s="38"/>
      <c r="QGD187" s="38"/>
      <c r="QGE187" s="38"/>
      <c r="QGF187" s="38"/>
      <c r="QGG187" s="38"/>
      <c r="QGH187" s="38"/>
      <c r="QGI187" s="38"/>
      <c r="QGJ187" s="38"/>
      <c r="QGK187" s="38"/>
      <c r="QGL187" s="38"/>
      <c r="QGM187" s="37"/>
      <c r="QGN187" s="25"/>
      <c r="QGO187" s="35"/>
      <c r="QGP187" s="35"/>
      <c r="QGQ187" s="35"/>
      <c r="QGR187" s="36"/>
      <c r="QGS187" s="36"/>
      <c r="QGT187" s="36"/>
      <c r="QGU187" s="36"/>
      <c r="QGV187" s="36"/>
      <c r="QGW187" s="36"/>
      <c r="QGX187" s="37"/>
      <c r="QGY187" s="38"/>
      <c r="QGZ187" s="38"/>
      <c r="QHA187" s="204"/>
      <c r="QHB187" s="37"/>
      <c r="QHC187" s="38"/>
      <c r="QHD187" s="37"/>
      <c r="QHE187" s="37"/>
      <c r="QHF187" s="38"/>
      <c r="QHG187" s="38"/>
      <c r="QHH187" s="38"/>
      <c r="QHI187" s="38"/>
      <c r="QHJ187" s="38"/>
      <c r="QHK187" s="38"/>
      <c r="QHL187" s="38"/>
      <c r="QHM187" s="38"/>
      <c r="QHN187" s="38"/>
      <c r="QHO187" s="38"/>
      <c r="QHP187" s="38"/>
      <c r="QHQ187" s="38"/>
      <c r="QHR187" s="37"/>
      <c r="QHS187" s="25"/>
      <c r="QHT187" s="35"/>
      <c r="QHU187" s="35"/>
      <c r="QHV187" s="35"/>
      <c r="QHW187" s="36"/>
      <c r="QHX187" s="36"/>
      <c r="QHY187" s="36"/>
      <c r="QHZ187" s="36"/>
      <c r="QIA187" s="36"/>
      <c r="QIB187" s="36"/>
      <c r="QIC187" s="37"/>
      <c r="QID187" s="38"/>
      <c r="QIE187" s="38"/>
      <c r="QIF187" s="204"/>
      <c r="QIG187" s="37"/>
      <c r="QIH187" s="38"/>
      <c r="QII187" s="37"/>
      <c r="QIJ187" s="37"/>
      <c r="QIK187" s="38"/>
      <c r="QIL187" s="38"/>
      <c r="QIM187" s="38"/>
      <c r="QIN187" s="38"/>
      <c r="QIO187" s="38"/>
      <c r="QIP187" s="38"/>
      <c r="QIQ187" s="38"/>
      <c r="QIR187" s="38"/>
      <c r="QIS187" s="38"/>
      <c r="QIT187" s="38"/>
      <c r="QIU187" s="38"/>
      <c r="QIV187" s="38"/>
      <c r="QIW187" s="37"/>
      <c r="QIX187" s="25"/>
      <c r="QIY187" s="35"/>
      <c r="QIZ187" s="35"/>
      <c r="QJA187" s="35"/>
      <c r="QJB187" s="36"/>
      <c r="QJC187" s="36"/>
      <c r="QJD187" s="36"/>
      <c r="QJE187" s="36"/>
      <c r="QJF187" s="36"/>
      <c r="QJG187" s="36"/>
      <c r="QJH187" s="37"/>
      <c r="QJI187" s="38"/>
      <c r="QJJ187" s="38"/>
      <c r="QJK187" s="204"/>
      <c r="QJL187" s="37"/>
      <c r="QJM187" s="38"/>
      <c r="QJN187" s="37"/>
      <c r="QJO187" s="37"/>
      <c r="QJP187" s="38"/>
      <c r="QJQ187" s="38"/>
      <c r="QJR187" s="38"/>
      <c r="QJS187" s="38"/>
      <c r="QJT187" s="38"/>
      <c r="QJU187" s="38"/>
      <c r="QJV187" s="38"/>
      <c r="QJW187" s="38"/>
      <c r="QJX187" s="38"/>
      <c r="QJY187" s="38"/>
      <c r="QJZ187" s="38"/>
      <c r="QKA187" s="38"/>
      <c r="QKB187" s="37"/>
      <c r="QKC187" s="25"/>
      <c r="QKD187" s="35"/>
      <c r="QKE187" s="35"/>
      <c r="QKF187" s="35"/>
      <c r="QKG187" s="36"/>
      <c r="QKH187" s="36"/>
      <c r="QKI187" s="36"/>
      <c r="QKJ187" s="36"/>
      <c r="QKK187" s="36"/>
      <c r="QKL187" s="36"/>
      <c r="QKM187" s="37"/>
      <c r="QKN187" s="38"/>
      <c r="QKO187" s="38"/>
      <c r="QKP187" s="204"/>
      <c r="QKQ187" s="37"/>
      <c r="QKR187" s="38"/>
      <c r="QKS187" s="37"/>
      <c r="QKT187" s="37"/>
      <c r="QKU187" s="38"/>
      <c r="QKV187" s="38"/>
      <c r="QKW187" s="38"/>
      <c r="QKX187" s="38"/>
      <c r="QKY187" s="38"/>
      <c r="QKZ187" s="38"/>
      <c r="QLA187" s="38"/>
      <c r="QLB187" s="38"/>
      <c r="QLC187" s="38"/>
      <c r="QLD187" s="38"/>
      <c r="QLE187" s="38"/>
      <c r="QLF187" s="38"/>
      <c r="QLG187" s="37"/>
      <c r="QLH187" s="25"/>
      <c r="QLI187" s="35"/>
      <c r="QLJ187" s="35"/>
      <c r="QLK187" s="35"/>
      <c r="QLL187" s="36"/>
      <c r="QLM187" s="36"/>
      <c r="QLN187" s="36"/>
      <c r="QLO187" s="36"/>
      <c r="QLP187" s="36"/>
      <c r="QLQ187" s="36"/>
      <c r="QLR187" s="37"/>
      <c r="QLS187" s="38"/>
      <c r="QLT187" s="38"/>
      <c r="QLU187" s="204"/>
      <c r="QLV187" s="37"/>
      <c r="QLW187" s="38"/>
      <c r="QLX187" s="37"/>
      <c r="QLY187" s="37"/>
      <c r="QLZ187" s="38"/>
      <c r="QMA187" s="38"/>
      <c r="QMB187" s="38"/>
      <c r="QMC187" s="38"/>
      <c r="QMD187" s="38"/>
      <c r="QME187" s="38"/>
      <c r="QMF187" s="38"/>
      <c r="QMG187" s="38"/>
      <c r="QMH187" s="38"/>
      <c r="QMI187" s="38"/>
      <c r="QMJ187" s="38"/>
      <c r="QMK187" s="38"/>
      <c r="QML187" s="37"/>
      <c r="QMM187" s="25"/>
      <c r="QMN187" s="35"/>
      <c r="QMO187" s="35"/>
      <c r="QMP187" s="35"/>
      <c r="QMQ187" s="36"/>
      <c r="QMR187" s="36"/>
      <c r="QMS187" s="36"/>
      <c r="QMT187" s="36"/>
      <c r="QMU187" s="36"/>
      <c r="QMV187" s="36"/>
      <c r="QMW187" s="37"/>
      <c r="QMX187" s="38"/>
      <c r="QMY187" s="38"/>
      <c r="QMZ187" s="204"/>
      <c r="QNA187" s="37"/>
      <c r="QNB187" s="38"/>
      <c r="QNC187" s="37"/>
      <c r="QND187" s="37"/>
      <c r="QNE187" s="38"/>
      <c r="QNF187" s="38"/>
      <c r="QNG187" s="38"/>
      <c r="QNH187" s="38"/>
      <c r="QNI187" s="38"/>
      <c r="QNJ187" s="38"/>
      <c r="QNK187" s="38"/>
      <c r="QNL187" s="38"/>
      <c r="QNM187" s="38"/>
      <c r="QNN187" s="38"/>
      <c r="QNO187" s="38"/>
      <c r="QNP187" s="38"/>
      <c r="QNQ187" s="37"/>
      <c r="QNR187" s="25"/>
      <c r="QNS187" s="35"/>
      <c r="QNT187" s="35"/>
      <c r="QNU187" s="35"/>
      <c r="QNV187" s="36"/>
      <c r="QNW187" s="36"/>
      <c r="QNX187" s="36"/>
      <c r="QNY187" s="36"/>
      <c r="QNZ187" s="36"/>
      <c r="QOA187" s="36"/>
      <c r="QOB187" s="37"/>
      <c r="QOC187" s="38"/>
      <c r="QOD187" s="38"/>
      <c r="QOE187" s="204"/>
      <c r="QOF187" s="37"/>
      <c r="QOG187" s="38"/>
      <c r="QOH187" s="37"/>
      <c r="QOI187" s="37"/>
      <c r="QOJ187" s="38"/>
      <c r="QOK187" s="38"/>
      <c r="QOL187" s="38"/>
      <c r="QOM187" s="38"/>
      <c r="QON187" s="38"/>
      <c r="QOO187" s="38"/>
      <c r="QOP187" s="38"/>
      <c r="QOQ187" s="38"/>
      <c r="QOR187" s="38"/>
      <c r="QOS187" s="38"/>
      <c r="QOT187" s="38"/>
      <c r="QOU187" s="38"/>
      <c r="QOV187" s="37"/>
      <c r="QOW187" s="25"/>
      <c r="QOX187" s="35"/>
      <c r="QOY187" s="35"/>
      <c r="QOZ187" s="35"/>
      <c r="QPA187" s="36"/>
      <c r="QPB187" s="36"/>
      <c r="QPC187" s="36"/>
      <c r="QPD187" s="36"/>
      <c r="QPE187" s="36"/>
      <c r="QPF187" s="36"/>
      <c r="QPG187" s="37"/>
      <c r="QPH187" s="38"/>
      <c r="QPI187" s="38"/>
      <c r="QPJ187" s="204"/>
      <c r="QPK187" s="37"/>
      <c r="QPL187" s="38"/>
      <c r="QPM187" s="37"/>
      <c r="QPN187" s="37"/>
      <c r="QPO187" s="38"/>
      <c r="QPP187" s="38"/>
      <c r="QPQ187" s="38"/>
      <c r="QPR187" s="38"/>
      <c r="QPS187" s="38"/>
      <c r="QPT187" s="38"/>
      <c r="QPU187" s="38"/>
      <c r="QPV187" s="38"/>
      <c r="QPW187" s="38"/>
      <c r="QPX187" s="38"/>
      <c r="QPY187" s="38"/>
      <c r="QPZ187" s="38"/>
      <c r="QQA187" s="37"/>
      <c r="QQB187" s="25"/>
      <c r="QQC187" s="35"/>
      <c r="QQD187" s="35"/>
      <c r="QQE187" s="35"/>
      <c r="QQF187" s="36"/>
      <c r="QQG187" s="36"/>
      <c r="QQH187" s="36"/>
      <c r="QQI187" s="36"/>
      <c r="QQJ187" s="36"/>
      <c r="QQK187" s="36"/>
      <c r="QQL187" s="37"/>
      <c r="QQM187" s="38"/>
      <c r="QQN187" s="38"/>
      <c r="QQO187" s="204"/>
      <c r="QQP187" s="37"/>
      <c r="QQQ187" s="38"/>
      <c r="QQR187" s="37"/>
      <c r="QQS187" s="37"/>
      <c r="QQT187" s="38"/>
      <c r="QQU187" s="38"/>
      <c r="QQV187" s="38"/>
      <c r="QQW187" s="38"/>
      <c r="QQX187" s="38"/>
      <c r="QQY187" s="38"/>
      <c r="QQZ187" s="38"/>
      <c r="QRA187" s="38"/>
      <c r="QRB187" s="38"/>
      <c r="QRC187" s="38"/>
      <c r="QRD187" s="38"/>
      <c r="QRE187" s="38"/>
      <c r="QRF187" s="37"/>
      <c r="QRG187" s="25"/>
      <c r="QRH187" s="35"/>
      <c r="QRI187" s="35"/>
      <c r="QRJ187" s="35"/>
      <c r="QRK187" s="36"/>
      <c r="QRL187" s="36"/>
      <c r="QRM187" s="36"/>
      <c r="QRN187" s="36"/>
      <c r="QRO187" s="36"/>
      <c r="QRP187" s="36"/>
      <c r="QRQ187" s="37"/>
      <c r="QRR187" s="38"/>
      <c r="QRS187" s="38"/>
      <c r="QRT187" s="204"/>
      <c r="QRU187" s="37"/>
      <c r="QRV187" s="38"/>
      <c r="QRW187" s="37"/>
      <c r="QRX187" s="37"/>
      <c r="QRY187" s="38"/>
      <c r="QRZ187" s="38"/>
      <c r="QSA187" s="38"/>
      <c r="QSB187" s="38"/>
      <c r="QSC187" s="38"/>
      <c r="QSD187" s="38"/>
      <c r="QSE187" s="38"/>
      <c r="QSF187" s="38"/>
      <c r="QSG187" s="38"/>
      <c r="QSH187" s="38"/>
      <c r="QSI187" s="38"/>
      <c r="QSJ187" s="38"/>
      <c r="QSK187" s="37"/>
      <c r="QSL187" s="25"/>
      <c r="QSM187" s="35"/>
      <c r="QSN187" s="35"/>
      <c r="QSO187" s="35"/>
      <c r="QSP187" s="36"/>
      <c r="QSQ187" s="36"/>
      <c r="QSR187" s="36"/>
      <c r="QSS187" s="36"/>
      <c r="QST187" s="36"/>
      <c r="QSU187" s="36"/>
      <c r="QSV187" s="37"/>
      <c r="QSW187" s="38"/>
      <c r="QSX187" s="38"/>
      <c r="QSY187" s="204"/>
      <c r="QSZ187" s="37"/>
      <c r="QTA187" s="38"/>
      <c r="QTB187" s="37"/>
      <c r="QTC187" s="37"/>
      <c r="QTD187" s="38"/>
      <c r="QTE187" s="38"/>
      <c r="QTF187" s="38"/>
      <c r="QTG187" s="38"/>
      <c r="QTH187" s="38"/>
      <c r="QTI187" s="38"/>
      <c r="QTJ187" s="38"/>
      <c r="QTK187" s="38"/>
      <c r="QTL187" s="38"/>
      <c r="QTM187" s="38"/>
      <c r="QTN187" s="38"/>
      <c r="QTO187" s="38"/>
      <c r="QTP187" s="37"/>
      <c r="QTQ187" s="25"/>
      <c r="QTR187" s="35"/>
      <c r="QTS187" s="35"/>
      <c r="QTT187" s="35"/>
      <c r="QTU187" s="36"/>
      <c r="QTV187" s="36"/>
      <c r="QTW187" s="36"/>
      <c r="QTX187" s="36"/>
      <c r="QTY187" s="36"/>
      <c r="QTZ187" s="36"/>
      <c r="QUA187" s="37"/>
      <c r="QUB187" s="38"/>
      <c r="QUC187" s="38"/>
      <c r="QUD187" s="204"/>
      <c r="QUE187" s="37"/>
      <c r="QUF187" s="38"/>
      <c r="QUG187" s="37"/>
      <c r="QUH187" s="37"/>
      <c r="QUI187" s="38"/>
      <c r="QUJ187" s="38"/>
      <c r="QUK187" s="38"/>
      <c r="QUL187" s="38"/>
      <c r="QUM187" s="38"/>
      <c r="QUN187" s="38"/>
      <c r="QUO187" s="38"/>
      <c r="QUP187" s="38"/>
      <c r="QUQ187" s="38"/>
      <c r="QUR187" s="38"/>
      <c r="QUS187" s="38"/>
      <c r="QUT187" s="38"/>
      <c r="QUU187" s="37"/>
      <c r="QUV187" s="25"/>
      <c r="QUW187" s="35"/>
      <c r="QUX187" s="35"/>
      <c r="QUY187" s="35"/>
      <c r="QUZ187" s="36"/>
      <c r="QVA187" s="36"/>
      <c r="QVB187" s="36"/>
      <c r="QVC187" s="36"/>
      <c r="QVD187" s="36"/>
      <c r="QVE187" s="36"/>
      <c r="QVF187" s="37"/>
      <c r="QVG187" s="38"/>
      <c r="QVH187" s="38"/>
      <c r="QVI187" s="204"/>
      <c r="QVJ187" s="37"/>
      <c r="QVK187" s="38"/>
      <c r="QVL187" s="37"/>
      <c r="QVM187" s="37"/>
      <c r="QVN187" s="38"/>
      <c r="QVO187" s="38"/>
      <c r="QVP187" s="38"/>
      <c r="QVQ187" s="38"/>
      <c r="QVR187" s="38"/>
      <c r="QVS187" s="38"/>
      <c r="QVT187" s="38"/>
      <c r="QVU187" s="38"/>
      <c r="QVV187" s="38"/>
      <c r="QVW187" s="38"/>
      <c r="QVX187" s="38"/>
      <c r="QVY187" s="38"/>
      <c r="QVZ187" s="37"/>
      <c r="QWA187" s="25"/>
      <c r="QWB187" s="35"/>
      <c r="QWC187" s="35"/>
      <c r="QWD187" s="35"/>
      <c r="QWE187" s="36"/>
      <c r="QWF187" s="36"/>
      <c r="QWG187" s="36"/>
      <c r="QWH187" s="36"/>
      <c r="QWI187" s="36"/>
      <c r="QWJ187" s="36"/>
      <c r="QWK187" s="37"/>
      <c r="QWL187" s="38"/>
      <c r="QWM187" s="38"/>
      <c r="QWN187" s="204"/>
      <c r="QWO187" s="37"/>
      <c r="QWP187" s="38"/>
      <c r="QWQ187" s="37"/>
      <c r="QWR187" s="37"/>
      <c r="QWS187" s="38"/>
      <c r="QWT187" s="38"/>
      <c r="QWU187" s="38"/>
      <c r="QWV187" s="38"/>
      <c r="QWW187" s="38"/>
      <c r="QWX187" s="38"/>
      <c r="QWY187" s="38"/>
      <c r="QWZ187" s="38"/>
      <c r="QXA187" s="38"/>
      <c r="QXB187" s="38"/>
      <c r="QXC187" s="38"/>
      <c r="QXD187" s="38"/>
      <c r="QXE187" s="37"/>
      <c r="QXF187" s="25"/>
      <c r="QXG187" s="35"/>
      <c r="QXH187" s="35"/>
      <c r="QXI187" s="35"/>
      <c r="QXJ187" s="36"/>
      <c r="QXK187" s="36"/>
      <c r="QXL187" s="36"/>
      <c r="QXM187" s="36"/>
      <c r="QXN187" s="36"/>
      <c r="QXO187" s="36"/>
      <c r="QXP187" s="37"/>
      <c r="QXQ187" s="38"/>
      <c r="QXR187" s="38"/>
      <c r="QXS187" s="204"/>
      <c r="QXT187" s="37"/>
      <c r="QXU187" s="38"/>
      <c r="QXV187" s="37"/>
      <c r="QXW187" s="37"/>
      <c r="QXX187" s="38"/>
      <c r="QXY187" s="38"/>
      <c r="QXZ187" s="38"/>
      <c r="QYA187" s="38"/>
      <c r="QYB187" s="38"/>
      <c r="QYC187" s="38"/>
      <c r="QYD187" s="38"/>
      <c r="QYE187" s="38"/>
      <c r="QYF187" s="38"/>
      <c r="QYG187" s="38"/>
      <c r="QYH187" s="38"/>
      <c r="QYI187" s="38"/>
      <c r="QYJ187" s="37"/>
      <c r="QYK187" s="25"/>
      <c r="QYL187" s="35"/>
      <c r="QYM187" s="35"/>
      <c r="QYN187" s="35"/>
      <c r="QYO187" s="36"/>
      <c r="QYP187" s="36"/>
      <c r="QYQ187" s="36"/>
      <c r="QYR187" s="36"/>
      <c r="QYS187" s="36"/>
      <c r="QYT187" s="36"/>
      <c r="QYU187" s="37"/>
      <c r="QYV187" s="38"/>
      <c r="QYW187" s="38"/>
      <c r="QYX187" s="204"/>
      <c r="QYY187" s="37"/>
      <c r="QYZ187" s="38"/>
      <c r="QZA187" s="37"/>
      <c r="QZB187" s="37"/>
      <c r="QZC187" s="38"/>
      <c r="QZD187" s="38"/>
      <c r="QZE187" s="38"/>
      <c r="QZF187" s="38"/>
      <c r="QZG187" s="38"/>
      <c r="QZH187" s="38"/>
      <c r="QZI187" s="38"/>
      <c r="QZJ187" s="38"/>
      <c r="QZK187" s="38"/>
      <c r="QZL187" s="38"/>
      <c r="QZM187" s="38"/>
      <c r="QZN187" s="38"/>
      <c r="QZO187" s="37"/>
      <c r="QZP187" s="25"/>
      <c r="QZQ187" s="35"/>
      <c r="QZR187" s="35"/>
      <c r="QZS187" s="35"/>
      <c r="QZT187" s="36"/>
      <c r="QZU187" s="36"/>
      <c r="QZV187" s="36"/>
      <c r="QZW187" s="36"/>
      <c r="QZX187" s="36"/>
      <c r="QZY187" s="36"/>
      <c r="QZZ187" s="37"/>
      <c r="RAA187" s="38"/>
      <c r="RAB187" s="38"/>
      <c r="RAC187" s="204"/>
      <c r="RAD187" s="37"/>
      <c r="RAE187" s="38"/>
      <c r="RAF187" s="37"/>
      <c r="RAG187" s="37"/>
      <c r="RAH187" s="38"/>
      <c r="RAI187" s="38"/>
      <c r="RAJ187" s="38"/>
      <c r="RAK187" s="38"/>
      <c r="RAL187" s="38"/>
      <c r="RAM187" s="38"/>
      <c r="RAN187" s="38"/>
      <c r="RAO187" s="38"/>
      <c r="RAP187" s="38"/>
      <c r="RAQ187" s="38"/>
      <c r="RAR187" s="38"/>
      <c r="RAS187" s="38"/>
      <c r="RAT187" s="37"/>
      <c r="RAU187" s="25"/>
      <c r="RAV187" s="35"/>
      <c r="RAW187" s="35"/>
      <c r="RAX187" s="35"/>
      <c r="RAY187" s="36"/>
      <c r="RAZ187" s="36"/>
      <c r="RBA187" s="36"/>
      <c r="RBB187" s="36"/>
      <c r="RBC187" s="36"/>
      <c r="RBD187" s="36"/>
      <c r="RBE187" s="37"/>
      <c r="RBF187" s="38"/>
      <c r="RBG187" s="38"/>
      <c r="RBH187" s="204"/>
      <c r="RBI187" s="37"/>
      <c r="RBJ187" s="38"/>
      <c r="RBK187" s="37"/>
      <c r="RBL187" s="37"/>
      <c r="RBM187" s="38"/>
      <c r="RBN187" s="38"/>
      <c r="RBO187" s="38"/>
      <c r="RBP187" s="38"/>
      <c r="RBQ187" s="38"/>
      <c r="RBR187" s="38"/>
      <c r="RBS187" s="38"/>
      <c r="RBT187" s="38"/>
      <c r="RBU187" s="38"/>
      <c r="RBV187" s="38"/>
      <c r="RBW187" s="38"/>
      <c r="RBX187" s="38"/>
      <c r="RBY187" s="37"/>
      <c r="RBZ187" s="25"/>
      <c r="RCA187" s="35"/>
      <c r="RCB187" s="35"/>
      <c r="RCC187" s="35"/>
      <c r="RCD187" s="36"/>
      <c r="RCE187" s="36"/>
      <c r="RCF187" s="36"/>
      <c r="RCG187" s="36"/>
      <c r="RCH187" s="36"/>
      <c r="RCI187" s="36"/>
      <c r="RCJ187" s="37"/>
      <c r="RCK187" s="38"/>
      <c r="RCL187" s="38"/>
      <c r="RCM187" s="204"/>
      <c r="RCN187" s="37"/>
      <c r="RCO187" s="38"/>
      <c r="RCP187" s="37"/>
      <c r="RCQ187" s="37"/>
      <c r="RCR187" s="38"/>
      <c r="RCS187" s="38"/>
      <c r="RCT187" s="38"/>
      <c r="RCU187" s="38"/>
      <c r="RCV187" s="38"/>
      <c r="RCW187" s="38"/>
      <c r="RCX187" s="38"/>
      <c r="RCY187" s="38"/>
      <c r="RCZ187" s="38"/>
      <c r="RDA187" s="38"/>
      <c r="RDB187" s="38"/>
      <c r="RDC187" s="38"/>
      <c r="RDD187" s="37"/>
      <c r="RDE187" s="25"/>
      <c r="RDF187" s="35"/>
      <c r="RDG187" s="35"/>
      <c r="RDH187" s="35"/>
      <c r="RDI187" s="36"/>
      <c r="RDJ187" s="36"/>
      <c r="RDK187" s="36"/>
      <c r="RDL187" s="36"/>
      <c r="RDM187" s="36"/>
      <c r="RDN187" s="36"/>
      <c r="RDO187" s="37"/>
      <c r="RDP187" s="38"/>
      <c r="RDQ187" s="38"/>
      <c r="RDR187" s="204"/>
      <c r="RDS187" s="37"/>
      <c r="RDT187" s="38"/>
      <c r="RDU187" s="37"/>
      <c r="RDV187" s="37"/>
      <c r="RDW187" s="38"/>
      <c r="RDX187" s="38"/>
      <c r="RDY187" s="38"/>
      <c r="RDZ187" s="38"/>
      <c r="REA187" s="38"/>
      <c r="REB187" s="38"/>
      <c r="REC187" s="38"/>
      <c r="RED187" s="38"/>
      <c r="REE187" s="38"/>
      <c r="REF187" s="38"/>
      <c r="REG187" s="38"/>
      <c r="REH187" s="38"/>
      <c r="REI187" s="37"/>
      <c r="REJ187" s="25"/>
      <c r="REK187" s="35"/>
      <c r="REL187" s="35"/>
      <c r="REM187" s="35"/>
      <c r="REN187" s="36"/>
      <c r="REO187" s="36"/>
      <c r="REP187" s="36"/>
      <c r="REQ187" s="36"/>
      <c r="RER187" s="36"/>
      <c r="RES187" s="36"/>
      <c r="RET187" s="37"/>
      <c r="REU187" s="38"/>
      <c r="REV187" s="38"/>
      <c r="REW187" s="204"/>
      <c r="REX187" s="37"/>
      <c r="REY187" s="38"/>
      <c r="REZ187" s="37"/>
      <c r="RFA187" s="37"/>
      <c r="RFB187" s="38"/>
      <c r="RFC187" s="38"/>
      <c r="RFD187" s="38"/>
      <c r="RFE187" s="38"/>
      <c r="RFF187" s="38"/>
      <c r="RFG187" s="38"/>
      <c r="RFH187" s="38"/>
      <c r="RFI187" s="38"/>
      <c r="RFJ187" s="38"/>
      <c r="RFK187" s="38"/>
      <c r="RFL187" s="38"/>
      <c r="RFM187" s="38"/>
      <c r="RFN187" s="37"/>
      <c r="RFO187" s="25"/>
      <c r="RFP187" s="35"/>
      <c r="RFQ187" s="35"/>
      <c r="RFR187" s="35"/>
      <c r="RFS187" s="36"/>
      <c r="RFT187" s="36"/>
      <c r="RFU187" s="36"/>
      <c r="RFV187" s="36"/>
      <c r="RFW187" s="36"/>
      <c r="RFX187" s="36"/>
      <c r="RFY187" s="37"/>
      <c r="RFZ187" s="38"/>
      <c r="RGA187" s="38"/>
      <c r="RGB187" s="204"/>
      <c r="RGC187" s="37"/>
      <c r="RGD187" s="38"/>
      <c r="RGE187" s="37"/>
      <c r="RGF187" s="37"/>
      <c r="RGG187" s="38"/>
      <c r="RGH187" s="38"/>
      <c r="RGI187" s="38"/>
      <c r="RGJ187" s="38"/>
      <c r="RGK187" s="38"/>
      <c r="RGL187" s="38"/>
      <c r="RGM187" s="38"/>
      <c r="RGN187" s="38"/>
      <c r="RGO187" s="38"/>
      <c r="RGP187" s="38"/>
      <c r="RGQ187" s="38"/>
      <c r="RGR187" s="38"/>
      <c r="RGS187" s="37"/>
      <c r="RGT187" s="25"/>
      <c r="RGU187" s="35"/>
      <c r="RGV187" s="35"/>
      <c r="RGW187" s="35"/>
      <c r="RGX187" s="36"/>
      <c r="RGY187" s="36"/>
      <c r="RGZ187" s="36"/>
      <c r="RHA187" s="36"/>
      <c r="RHB187" s="36"/>
      <c r="RHC187" s="36"/>
      <c r="RHD187" s="37"/>
      <c r="RHE187" s="38"/>
      <c r="RHF187" s="38"/>
      <c r="RHG187" s="204"/>
      <c r="RHH187" s="37"/>
      <c r="RHI187" s="38"/>
      <c r="RHJ187" s="37"/>
      <c r="RHK187" s="37"/>
      <c r="RHL187" s="38"/>
      <c r="RHM187" s="38"/>
      <c r="RHN187" s="38"/>
      <c r="RHO187" s="38"/>
      <c r="RHP187" s="38"/>
      <c r="RHQ187" s="38"/>
      <c r="RHR187" s="38"/>
      <c r="RHS187" s="38"/>
      <c r="RHT187" s="38"/>
      <c r="RHU187" s="38"/>
      <c r="RHV187" s="38"/>
      <c r="RHW187" s="38"/>
      <c r="RHX187" s="37"/>
      <c r="RHY187" s="25"/>
      <c r="RHZ187" s="35"/>
      <c r="RIA187" s="35"/>
      <c r="RIB187" s="35"/>
      <c r="RIC187" s="36"/>
      <c r="RID187" s="36"/>
      <c r="RIE187" s="36"/>
      <c r="RIF187" s="36"/>
      <c r="RIG187" s="36"/>
      <c r="RIH187" s="36"/>
      <c r="RII187" s="37"/>
      <c r="RIJ187" s="38"/>
      <c r="RIK187" s="38"/>
      <c r="RIL187" s="204"/>
      <c r="RIM187" s="37"/>
      <c r="RIN187" s="38"/>
      <c r="RIO187" s="37"/>
      <c r="RIP187" s="37"/>
      <c r="RIQ187" s="38"/>
      <c r="RIR187" s="38"/>
      <c r="RIS187" s="38"/>
      <c r="RIT187" s="38"/>
      <c r="RIU187" s="38"/>
      <c r="RIV187" s="38"/>
      <c r="RIW187" s="38"/>
      <c r="RIX187" s="38"/>
      <c r="RIY187" s="38"/>
      <c r="RIZ187" s="38"/>
      <c r="RJA187" s="38"/>
      <c r="RJB187" s="38"/>
      <c r="RJC187" s="37"/>
      <c r="RJD187" s="25"/>
      <c r="RJE187" s="35"/>
      <c r="RJF187" s="35"/>
      <c r="RJG187" s="35"/>
      <c r="RJH187" s="36"/>
      <c r="RJI187" s="36"/>
      <c r="RJJ187" s="36"/>
      <c r="RJK187" s="36"/>
      <c r="RJL187" s="36"/>
      <c r="RJM187" s="36"/>
      <c r="RJN187" s="37"/>
      <c r="RJO187" s="38"/>
      <c r="RJP187" s="38"/>
      <c r="RJQ187" s="204"/>
      <c r="RJR187" s="37"/>
      <c r="RJS187" s="38"/>
      <c r="RJT187" s="37"/>
      <c r="RJU187" s="37"/>
      <c r="RJV187" s="38"/>
      <c r="RJW187" s="38"/>
      <c r="RJX187" s="38"/>
      <c r="RJY187" s="38"/>
      <c r="RJZ187" s="38"/>
      <c r="RKA187" s="38"/>
      <c r="RKB187" s="38"/>
      <c r="RKC187" s="38"/>
      <c r="RKD187" s="38"/>
      <c r="RKE187" s="38"/>
      <c r="RKF187" s="38"/>
      <c r="RKG187" s="38"/>
      <c r="RKH187" s="37"/>
      <c r="RKI187" s="25"/>
      <c r="RKJ187" s="35"/>
      <c r="RKK187" s="35"/>
      <c r="RKL187" s="35"/>
      <c r="RKM187" s="36"/>
      <c r="RKN187" s="36"/>
      <c r="RKO187" s="36"/>
      <c r="RKP187" s="36"/>
      <c r="RKQ187" s="36"/>
      <c r="RKR187" s="36"/>
      <c r="RKS187" s="37"/>
      <c r="RKT187" s="38"/>
      <c r="RKU187" s="38"/>
      <c r="RKV187" s="204"/>
      <c r="RKW187" s="37"/>
      <c r="RKX187" s="38"/>
      <c r="RKY187" s="37"/>
      <c r="RKZ187" s="37"/>
      <c r="RLA187" s="38"/>
      <c r="RLB187" s="38"/>
      <c r="RLC187" s="38"/>
      <c r="RLD187" s="38"/>
      <c r="RLE187" s="38"/>
      <c r="RLF187" s="38"/>
      <c r="RLG187" s="38"/>
      <c r="RLH187" s="38"/>
      <c r="RLI187" s="38"/>
      <c r="RLJ187" s="38"/>
      <c r="RLK187" s="38"/>
      <c r="RLL187" s="38"/>
      <c r="RLM187" s="37"/>
      <c r="RLN187" s="25"/>
      <c r="RLO187" s="35"/>
      <c r="RLP187" s="35"/>
      <c r="RLQ187" s="35"/>
      <c r="RLR187" s="36"/>
      <c r="RLS187" s="36"/>
      <c r="RLT187" s="36"/>
      <c r="RLU187" s="36"/>
      <c r="RLV187" s="36"/>
      <c r="RLW187" s="36"/>
      <c r="RLX187" s="37"/>
      <c r="RLY187" s="38"/>
      <c r="RLZ187" s="38"/>
      <c r="RMA187" s="204"/>
      <c r="RMB187" s="37"/>
      <c r="RMC187" s="38"/>
      <c r="RMD187" s="37"/>
      <c r="RME187" s="37"/>
      <c r="RMF187" s="38"/>
      <c r="RMG187" s="38"/>
      <c r="RMH187" s="38"/>
      <c r="RMI187" s="38"/>
      <c r="RMJ187" s="38"/>
      <c r="RMK187" s="38"/>
      <c r="RML187" s="38"/>
      <c r="RMM187" s="38"/>
      <c r="RMN187" s="38"/>
      <c r="RMO187" s="38"/>
      <c r="RMP187" s="38"/>
      <c r="RMQ187" s="38"/>
      <c r="RMR187" s="37"/>
      <c r="RMS187" s="25"/>
      <c r="RMT187" s="35"/>
      <c r="RMU187" s="35"/>
      <c r="RMV187" s="35"/>
      <c r="RMW187" s="36"/>
      <c r="RMX187" s="36"/>
      <c r="RMY187" s="36"/>
      <c r="RMZ187" s="36"/>
      <c r="RNA187" s="36"/>
      <c r="RNB187" s="36"/>
      <c r="RNC187" s="37"/>
      <c r="RND187" s="38"/>
      <c r="RNE187" s="38"/>
      <c r="RNF187" s="204"/>
      <c r="RNG187" s="37"/>
      <c r="RNH187" s="38"/>
      <c r="RNI187" s="37"/>
      <c r="RNJ187" s="37"/>
      <c r="RNK187" s="38"/>
      <c r="RNL187" s="38"/>
      <c r="RNM187" s="38"/>
      <c r="RNN187" s="38"/>
      <c r="RNO187" s="38"/>
      <c r="RNP187" s="38"/>
      <c r="RNQ187" s="38"/>
      <c r="RNR187" s="38"/>
      <c r="RNS187" s="38"/>
      <c r="RNT187" s="38"/>
      <c r="RNU187" s="38"/>
      <c r="RNV187" s="38"/>
      <c r="RNW187" s="37"/>
      <c r="RNX187" s="25"/>
      <c r="RNY187" s="35"/>
      <c r="RNZ187" s="35"/>
      <c r="ROA187" s="35"/>
      <c r="ROB187" s="36"/>
      <c r="ROC187" s="36"/>
      <c r="ROD187" s="36"/>
      <c r="ROE187" s="36"/>
      <c r="ROF187" s="36"/>
      <c r="ROG187" s="36"/>
      <c r="ROH187" s="37"/>
      <c r="ROI187" s="38"/>
      <c r="ROJ187" s="38"/>
      <c r="ROK187" s="204"/>
      <c r="ROL187" s="37"/>
      <c r="ROM187" s="38"/>
      <c r="RON187" s="37"/>
      <c r="ROO187" s="37"/>
      <c r="ROP187" s="38"/>
      <c r="ROQ187" s="38"/>
      <c r="ROR187" s="38"/>
      <c r="ROS187" s="38"/>
      <c r="ROT187" s="38"/>
      <c r="ROU187" s="38"/>
      <c r="ROV187" s="38"/>
      <c r="ROW187" s="38"/>
      <c r="ROX187" s="38"/>
      <c r="ROY187" s="38"/>
      <c r="ROZ187" s="38"/>
      <c r="RPA187" s="38"/>
      <c r="RPB187" s="37"/>
      <c r="RPC187" s="25"/>
      <c r="RPD187" s="35"/>
      <c r="RPE187" s="35"/>
      <c r="RPF187" s="35"/>
      <c r="RPG187" s="36"/>
      <c r="RPH187" s="36"/>
      <c r="RPI187" s="36"/>
      <c r="RPJ187" s="36"/>
      <c r="RPK187" s="36"/>
      <c r="RPL187" s="36"/>
      <c r="RPM187" s="37"/>
      <c r="RPN187" s="38"/>
      <c r="RPO187" s="38"/>
      <c r="RPP187" s="204"/>
      <c r="RPQ187" s="37"/>
      <c r="RPR187" s="38"/>
      <c r="RPS187" s="37"/>
      <c r="RPT187" s="37"/>
      <c r="RPU187" s="38"/>
      <c r="RPV187" s="38"/>
      <c r="RPW187" s="38"/>
      <c r="RPX187" s="38"/>
      <c r="RPY187" s="38"/>
      <c r="RPZ187" s="38"/>
      <c r="RQA187" s="38"/>
      <c r="RQB187" s="38"/>
      <c r="RQC187" s="38"/>
      <c r="RQD187" s="38"/>
      <c r="RQE187" s="38"/>
      <c r="RQF187" s="38"/>
      <c r="RQG187" s="37"/>
      <c r="RQH187" s="25"/>
      <c r="RQI187" s="35"/>
      <c r="RQJ187" s="35"/>
      <c r="RQK187" s="35"/>
      <c r="RQL187" s="36"/>
      <c r="RQM187" s="36"/>
      <c r="RQN187" s="36"/>
      <c r="RQO187" s="36"/>
      <c r="RQP187" s="36"/>
      <c r="RQQ187" s="36"/>
      <c r="RQR187" s="37"/>
      <c r="RQS187" s="38"/>
      <c r="RQT187" s="38"/>
      <c r="RQU187" s="204"/>
      <c r="RQV187" s="37"/>
      <c r="RQW187" s="38"/>
      <c r="RQX187" s="37"/>
      <c r="RQY187" s="37"/>
      <c r="RQZ187" s="38"/>
      <c r="RRA187" s="38"/>
      <c r="RRB187" s="38"/>
      <c r="RRC187" s="38"/>
      <c r="RRD187" s="38"/>
      <c r="RRE187" s="38"/>
      <c r="RRF187" s="38"/>
      <c r="RRG187" s="38"/>
      <c r="RRH187" s="38"/>
      <c r="RRI187" s="38"/>
      <c r="RRJ187" s="38"/>
      <c r="RRK187" s="38"/>
      <c r="RRL187" s="37"/>
      <c r="RRM187" s="25"/>
      <c r="RRN187" s="35"/>
      <c r="RRO187" s="35"/>
      <c r="RRP187" s="35"/>
      <c r="RRQ187" s="36"/>
      <c r="RRR187" s="36"/>
      <c r="RRS187" s="36"/>
      <c r="RRT187" s="36"/>
      <c r="RRU187" s="36"/>
      <c r="RRV187" s="36"/>
      <c r="RRW187" s="37"/>
      <c r="RRX187" s="38"/>
      <c r="RRY187" s="38"/>
      <c r="RRZ187" s="204"/>
      <c r="RSA187" s="37"/>
      <c r="RSB187" s="38"/>
      <c r="RSC187" s="37"/>
      <c r="RSD187" s="37"/>
      <c r="RSE187" s="38"/>
      <c r="RSF187" s="38"/>
      <c r="RSG187" s="38"/>
      <c r="RSH187" s="38"/>
      <c r="RSI187" s="38"/>
      <c r="RSJ187" s="38"/>
      <c r="RSK187" s="38"/>
      <c r="RSL187" s="38"/>
      <c r="RSM187" s="38"/>
      <c r="RSN187" s="38"/>
      <c r="RSO187" s="38"/>
      <c r="RSP187" s="38"/>
      <c r="RSQ187" s="37"/>
      <c r="RSR187" s="25"/>
      <c r="RSS187" s="35"/>
      <c r="RST187" s="35"/>
      <c r="RSU187" s="35"/>
      <c r="RSV187" s="36"/>
      <c r="RSW187" s="36"/>
      <c r="RSX187" s="36"/>
      <c r="RSY187" s="36"/>
      <c r="RSZ187" s="36"/>
      <c r="RTA187" s="36"/>
      <c r="RTB187" s="37"/>
      <c r="RTC187" s="38"/>
      <c r="RTD187" s="38"/>
      <c r="RTE187" s="204"/>
      <c r="RTF187" s="37"/>
      <c r="RTG187" s="38"/>
      <c r="RTH187" s="37"/>
      <c r="RTI187" s="37"/>
      <c r="RTJ187" s="38"/>
      <c r="RTK187" s="38"/>
      <c r="RTL187" s="38"/>
      <c r="RTM187" s="38"/>
      <c r="RTN187" s="38"/>
      <c r="RTO187" s="38"/>
      <c r="RTP187" s="38"/>
      <c r="RTQ187" s="38"/>
      <c r="RTR187" s="38"/>
      <c r="RTS187" s="38"/>
      <c r="RTT187" s="38"/>
      <c r="RTU187" s="38"/>
      <c r="RTV187" s="37"/>
      <c r="RTW187" s="25"/>
      <c r="RTX187" s="35"/>
      <c r="RTY187" s="35"/>
      <c r="RTZ187" s="35"/>
      <c r="RUA187" s="36"/>
      <c r="RUB187" s="36"/>
      <c r="RUC187" s="36"/>
      <c r="RUD187" s="36"/>
      <c r="RUE187" s="36"/>
      <c r="RUF187" s="36"/>
      <c r="RUG187" s="37"/>
      <c r="RUH187" s="38"/>
      <c r="RUI187" s="38"/>
      <c r="RUJ187" s="204"/>
      <c r="RUK187" s="37"/>
      <c r="RUL187" s="38"/>
      <c r="RUM187" s="37"/>
      <c r="RUN187" s="37"/>
      <c r="RUO187" s="38"/>
      <c r="RUP187" s="38"/>
      <c r="RUQ187" s="38"/>
      <c r="RUR187" s="38"/>
      <c r="RUS187" s="38"/>
      <c r="RUT187" s="38"/>
      <c r="RUU187" s="38"/>
      <c r="RUV187" s="38"/>
      <c r="RUW187" s="38"/>
      <c r="RUX187" s="38"/>
      <c r="RUY187" s="38"/>
      <c r="RUZ187" s="38"/>
      <c r="RVA187" s="37"/>
      <c r="RVB187" s="25"/>
      <c r="RVC187" s="35"/>
      <c r="RVD187" s="35"/>
      <c r="RVE187" s="35"/>
      <c r="RVF187" s="36"/>
      <c r="RVG187" s="36"/>
      <c r="RVH187" s="36"/>
      <c r="RVI187" s="36"/>
      <c r="RVJ187" s="36"/>
      <c r="RVK187" s="36"/>
      <c r="RVL187" s="37"/>
      <c r="RVM187" s="38"/>
      <c r="RVN187" s="38"/>
      <c r="RVO187" s="204"/>
      <c r="RVP187" s="37"/>
      <c r="RVQ187" s="38"/>
      <c r="RVR187" s="37"/>
      <c r="RVS187" s="37"/>
      <c r="RVT187" s="38"/>
      <c r="RVU187" s="38"/>
      <c r="RVV187" s="38"/>
      <c r="RVW187" s="38"/>
      <c r="RVX187" s="38"/>
      <c r="RVY187" s="38"/>
      <c r="RVZ187" s="38"/>
      <c r="RWA187" s="38"/>
      <c r="RWB187" s="38"/>
      <c r="RWC187" s="38"/>
      <c r="RWD187" s="38"/>
      <c r="RWE187" s="38"/>
      <c r="RWF187" s="37"/>
      <c r="RWG187" s="25"/>
      <c r="RWH187" s="35"/>
      <c r="RWI187" s="35"/>
      <c r="RWJ187" s="35"/>
      <c r="RWK187" s="36"/>
      <c r="RWL187" s="36"/>
      <c r="RWM187" s="36"/>
      <c r="RWN187" s="36"/>
      <c r="RWO187" s="36"/>
      <c r="RWP187" s="36"/>
      <c r="RWQ187" s="37"/>
      <c r="RWR187" s="38"/>
      <c r="RWS187" s="38"/>
      <c r="RWT187" s="204"/>
      <c r="RWU187" s="37"/>
      <c r="RWV187" s="38"/>
      <c r="RWW187" s="37"/>
      <c r="RWX187" s="37"/>
      <c r="RWY187" s="38"/>
      <c r="RWZ187" s="38"/>
      <c r="RXA187" s="38"/>
      <c r="RXB187" s="38"/>
      <c r="RXC187" s="38"/>
      <c r="RXD187" s="38"/>
      <c r="RXE187" s="38"/>
      <c r="RXF187" s="38"/>
      <c r="RXG187" s="38"/>
      <c r="RXH187" s="38"/>
      <c r="RXI187" s="38"/>
      <c r="RXJ187" s="38"/>
      <c r="RXK187" s="37"/>
      <c r="RXL187" s="25"/>
      <c r="RXM187" s="35"/>
      <c r="RXN187" s="35"/>
      <c r="RXO187" s="35"/>
      <c r="RXP187" s="36"/>
      <c r="RXQ187" s="36"/>
      <c r="RXR187" s="36"/>
      <c r="RXS187" s="36"/>
      <c r="RXT187" s="36"/>
      <c r="RXU187" s="36"/>
      <c r="RXV187" s="37"/>
      <c r="RXW187" s="38"/>
      <c r="RXX187" s="38"/>
      <c r="RXY187" s="204"/>
      <c r="RXZ187" s="37"/>
      <c r="RYA187" s="38"/>
      <c r="RYB187" s="37"/>
      <c r="RYC187" s="37"/>
      <c r="RYD187" s="38"/>
      <c r="RYE187" s="38"/>
      <c r="RYF187" s="38"/>
      <c r="RYG187" s="38"/>
      <c r="RYH187" s="38"/>
      <c r="RYI187" s="38"/>
      <c r="RYJ187" s="38"/>
      <c r="RYK187" s="38"/>
      <c r="RYL187" s="38"/>
      <c r="RYM187" s="38"/>
      <c r="RYN187" s="38"/>
      <c r="RYO187" s="38"/>
      <c r="RYP187" s="37"/>
      <c r="RYQ187" s="25"/>
      <c r="RYR187" s="35"/>
      <c r="RYS187" s="35"/>
      <c r="RYT187" s="35"/>
      <c r="RYU187" s="36"/>
      <c r="RYV187" s="36"/>
      <c r="RYW187" s="36"/>
      <c r="RYX187" s="36"/>
      <c r="RYY187" s="36"/>
      <c r="RYZ187" s="36"/>
      <c r="RZA187" s="37"/>
      <c r="RZB187" s="38"/>
      <c r="RZC187" s="38"/>
      <c r="RZD187" s="204"/>
      <c r="RZE187" s="37"/>
      <c r="RZF187" s="38"/>
      <c r="RZG187" s="37"/>
      <c r="RZH187" s="37"/>
      <c r="RZI187" s="38"/>
      <c r="RZJ187" s="38"/>
      <c r="RZK187" s="38"/>
      <c r="RZL187" s="38"/>
      <c r="RZM187" s="38"/>
      <c r="RZN187" s="38"/>
      <c r="RZO187" s="38"/>
      <c r="RZP187" s="38"/>
      <c r="RZQ187" s="38"/>
      <c r="RZR187" s="38"/>
      <c r="RZS187" s="38"/>
      <c r="RZT187" s="38"/>
      <c r="RZU187" s="37"/>
      <c r="RZV187" s="25"/>
      <c r="RZW187" s="35"/>
      <c r="RZX187" s="35"/>
      <c r="RZY187" s="35"/>
      <c r="RZZ187" s="36"/>
      <c r="SAA187" s="36"/>
      <c r="SAB187" s="36"/>
      <c r="SAC187" s="36"/>
      <c r="SAD187" s="36"/>
      <c r="SAE187" s="36"/>
      <c r="SAF187" s="37"/>
      <c r="SAG187" s="38"/>
      <c r="SAH187" s="38"/>
      <c r="SAI187" s="204"/>
      <c r="SAJ187" s="37"/>
      <c r="SAK187" s="38"/>
      <c r="SAL187" s="37"/>
      <c r="SAM187" s="37"/>
      <c r="SAN187" s="38"/>
      <c r="SAO187" s="38"/>
      <c r="SAP187" s="38"/>
      <c r="SAQ187" s="38"/>
      <c r="SAR187" s="38"/>
      <c r="SAS187" s="38"/>
      <c r="SAT187" s="38"/>
      <c r="SAU187" s="38"/>
      <c r="SAV187" s="38"/>
      <c r="SAW187" s="38"/>
      <c r="SAX187" s="38"/>
      <c r="SAY187" s="38"/>
      <c r="SAZ187" s="37"/>
      <c r="SBA187" s="25"/>
      <c r="SBB187" s="35"/>
      <c r="SBC187" s="35"/>
      <c r="SBD187" s="35"/>
      <c r="SBE187" s="36"/>
      <c r="SBF187" s="36"/>
      <c r="SBG187" s="36"/>
      <c r="SBH187" s="36"/>
      <c r="SBI187" s="36"/>
      <c r="SBJ187" s="36"/>
      <c r="SBK187" s="37"/>
      <c r="SBL187" s="38"/>
      <c r="SBM187" s="38"/>
      <c r="SBN187" s="204"/>
      <c r="SBO187" s="37"/>
      <c r="SBP187" s="38"/>
      <c r="SBQ187" s="37"/>
      <c r="SBR187" s="37"/>
      <c r="SBS187" s="38"/>
      <c r="SBT187" s="38"/>
      <c r="SBU187" s="38"/>
      <c r="SBV187" s="38"/>
      <c r="SBW187" s="38"/>
      <c r="SBX187" s="38"/>
      <c r="SBY187" s="38"/>
      <c r="SBZ187" s="38"/>
      <c r="SCA187" s="38"/>
      <c r="SCB187" s="38"/>
      <c r="SCC187" s="38"/>
      <c r="SCD187" s="38"/>
      <c r="SCE187" s="37"/>
      <c r="SCF187" s="25"/>
      <c r="SCG187" s="35"/>
      <c r="SCH187" s="35"/>
      <c r="SCI187" s="35"/>
      <c r="SCJ187" s="36"/>
      <c r="SCK187" s="36"/>
      <c r="SCL187" s="36"/>
      <c r="SCM187" s="36"/>
      <c r="SCN187" s="36"/>
      <c r="SCO187" s="36"/>
      <c r="SCP187" s="37"/>
      <c r="SCQ187" s="38"/>
      <c r="SCR187" s="38"/>
      <c r="SCS187" s="204"/>
      <c r="SCT187" s="37"/>
      <c r="SCU187" s="38"/>
      <c r="SCV187" s="37"/>
      <c r="SCW187" s="37"/>
      <c r="SCX187" s="38"/>
      <c r="SCY187" s="38"/>
      <c r="SCZ187" s="38"/>
      <c r="SDA187" s="38"/>
      <c r="SDB187" s="38"/>
      <c r="SDC187" s="38"/>
      <c r="SDD187" s="38"/>
      <c r="SDE187" s="38"/>
      <c r="SDF187" s="38"/>
      <c r="SDG187" s="38"/>
      <c r="SDH187" s="38"/>
      <c r="SDI187" s="38"/>
      <c r="SDJ187" s="37"/>
      <c r="SDK187" s="25"/>
      <c r="SDL187" s="35"/>
      <c r="SDM187" s="35"/>
      <c r="SDN187" s="35"/>
      <c r="SDO187" s="36"/>
      <c r="SDP187" s="36"/>
      <c r="SDQ187" s="36"/>
      <c r="SDR187" s="36"/>
      <c r="SDS187" s="36"/>
      <c r="SDT187" s="36"/>
      <c r="SDU187" s="37"/>
      <c r="SDV187" s="38"/>
      <c r="SDW187" s="38"/>
      <c r="SDX187" s="204"/>
      <c r="SDY187" s="37"/>
      <c r="SDZ187" s="38"/>
      <c r="SEA187" s="37"/>
      <c r="SEB187" s="37"/>
      <c r="SEC187" s="38"/>
      <c r="SED187" s="38"/>
      <c r="SEE187" s="38"/>
      <c r="SEF187" s="38"/>
      <c r="SEG187" s="38"/>
      <c r="SEH187" s="38"/>
      <c r="SEI187" s="38"/>
      <c r="SEJ187" s="38"/>
      <c r="SEK187" s="38"/>
      <c r="SEL187" s="38"/>
      <c r="SEM187" s="38"/>
      <c r="SEN187" s="38"/>
      <c r="SEO187" s="37"/>
      <c r="SEP187" s="25"/>
      <c r="SEQ187" s="35"/>
      <c r="SER187" s="35"/>
      <c r="SES187" s="35"/>
      <c r="SET187" s="36"/>
      <c r="SEU187" s="36"/>
      <c r="SEV187" s="36"/>
      <c r="SEW187" s="36"/>
      <c r="SEX187" s="36"/>
      <c r="SEY187" s="36"/>
      <c r="SEZ187" s="37"/>
      <c r="SFA187" s="38"/>
      <c r="SFB187" s="38"/>
      <c r="SFC187" s="204"/>
      <c r="SFD187" s="37"/>
      <c r="SFE187" s="38"/>
      <c r="SFF187" s="37"/>
      <c r="SFG187" s="37"/>
      <c r="SFH187" s="38"/>
      <c r="SFI187" s="38"/>
      <c r="SFJ187" s="38"/>
      <c r="SFK187" s="38"/>
      <c r="SFL187" s="38"/>
      <c r="SFM187" s="38"/>
      <c r="SFN187" s="38"/>
      <c r="SFO187" s="38"/>
      <c r="SFP187" s="38"/>
      <c r="SFQ187" s="38"/>
      <c r="SFR187" s="38"/>
      <c r="SFS187" s="38"/>
      <c r="SFT187" s="37"/>
      <c r="SFU187" s="25"/>
      <c r="SFV187" s="35"/>
      <c r="SFW187" s="35"/>
      <c r="SFX187" s="35"/>
      <c r="SFY187" s="36"/>
      <c r="SFZ187" s="36"/>
      <c r="SGA187" s="36"/>
      <c r="SGB187" s="36"/>
      <c r="SGC187" s="36"/>
      <c r="SGD187" s="36"/>
      <c r="SGE187" s="37"/>
      <c r="SGF187" s="38"/>
      <c r="SGG187" s="38"/>
      <c r="SGH187" s="204"/>
      <c r="SGI187" s="37"/>
      <c r="SGJ187" s="38"/>
      <c r="SGK187" s="37"/>
      <c r="SGL187" s="37"/>
      <c r="SGM187" s="38"/>
      <c r="SGN187" s="38"/>
      <c r="SGO187" s="38"/>
      <c r="SGP187" s="38"/>
      <c r="SGQ187" s="38"/>
      <c r="SGR187" s="38"/>
      <c r="SGS187" s="38"/>
      <c r="SGT187" s="38"/>
      <c r="SGU187" s="38"/>
      <c r="SGV187" s="38"/>
      <c r="SGW187" s="38"/>
      <c r="SGX187" s="38"/>
      <c r="SGY187" s="37"/>
      <c r="SGZ187" s="25"/>
      <c r="SHA187" s="35"/>
      <c r="SHB187" s="35"/>
      <c r="SHC187" s="35"/>
      <c r="SHD187" s="36"/>
      <c r="SHE187" s="36"/>
      <c r="SHF187" s="36"/>
      <c r="SHG187" s="36"/>
      <c r="SHH187" s="36"/>
      <c r="SHI187" s="36"/>
      <c r="SHJ187" s="37"/>
      <c r="SHK187" s="38"/>
      <c r="SHL187" s="38"/>
      <c r="SHM187" s="204"/>
      <c r="SHN187" s="37"/>
      <c r="SHO187" s="38"/>
      <c r="SHP187" s="37"/>
      <c r="SHQ187" s="37"/>
      <c r="SHR187" s="38"/>
      <c r="SHS187" s="38"/>
      <c r="SHT187" s="38"/>
      <c r="SHU187" s="38"/>
      <c r="SHV187" s="38"/>
      <c r="SHW187" s="38"/>
      <c r="SHX187" s="38"/>
      <c r="SHY187" s="38"/>
      <c r="SHZ187" s="38"/>
      <c r="SIA187" s="38"/>
      <c r="SIB187" s="38"/>
      <c r="SIC187" s="38"/>
      <c r="SID187" s="37"/>
      <c r="SIE187" s="25"/>
      <c r="SIF187" s="35"/>
      <c r="SIG187" s="35"/>
      <c r="SIH187" s="35"/>
      <c r="SII187" s="36"/>
      <c r="SIJ187" s="36"/>
      <c r="SIK187" s="36"/>
      <c r="SIL187" s="36"/>
      <c r="SIM187" s="36"/>
      <c r="SIN187" s="36"/>
      <c r="SIO187" s="37"/>
      <c r="SIP187" s="38"/>
      <c r="SIQ187" s="38"/>
      <c r="SIR187" s="204"/>
      <c r="SIS187" s="37"/>
      <c r="SIT187" s="38"/>
      <c r="SIU187" s="37"/>
      <c r="SIV187" s="37"/>
      <c r="SIW187" s="38"/>
      <c r="SIX187" s="38"/>
      <c r="SIY187" s="38"/>
      <c r="SIZ187" s="38"/>
      <c r="SJA187" s="38"/>
      <c r="SJB187" s="38"/>
      <c r="SJC187" s="38"/>
      <c r="SJD187" s="38"/>
      <c r="SJE187" s="38"/>
      <c r="SJF187" s="38"/>
      <c r="SJG187" s="38"/>
      <c r="SJH187" s="38"/>
      <c r="SJI187" s="37"/>
      <c r="SJJ187" s="25"/>
      <c r="SJK187" s="35"/>
      <c r="SJL187" s="35"/>
      <c r="SJM187" s="35"/>
      <c r="SJN187" s="36"/>
      <c r="SJO187" s="36"/>
      <c r="SJP187" s="36"/>
      <c r="SJQ187" s="36"/>
      <c r="SJR187" s="36"/>
      <c r="SJS187" s="36"/>
      <c r="SJT187" s="37"/>
      <c r="SJU187" s="38"/>
      <c r="SJV187" s="38"/>
      <c r="SJW187" s="204"/>
      <c r="SJX187" s="37"/>
      <c r="SJY187" s="38"/>
      <c r="SJZ187" s="37"/>
      <c r="SKA187" s="37"/>
      <c r="SKB187" s="38"/>
      <c r="SKC187" s="38"/>
      <c r="SKD187" s="38"/>
      <c r="SKE187" s="38"/>
      <c r="SKF187" s="38"/>
      <c r="SKG187" s="38"/>
      <c r="SKH187" s="38"/>
      <c r="SKI187" s="38"/>
      <c r="SKJ187" s="38"/>
      <c r="SKK187" s="38"/>
      <c r="SKL187" s="38"/>
      <c r="SKM187" s="38"/>
      <c r="SKN187" s="37"/>
      <c r="SKO187" s="25"/>
      <c r="SKP187" s="35"/>
      <c r="SKQ187" s="35"/>
      <c r="SKR187" s="35"/>
      <c r="SKS187" s="36"/>
      <c r="SKT187" s="36"/>
      <c r="SKU187" s="36"/>
      <c r="SKV187" s="36"/>
      <c r="SKW187" s="36"/>
      <c r="SKX187" s="36"/>
      <c r="SKY187" s="37"/>
      <c r="SKZ187" s="38"/>
      <c r="SLA187" s="38"/>
      <c r="SLB187" s="204"/>
      <c r="SLC187" s="37"/>
      <c r="SLD187" s="38"/>
      <c r="SLE187" s="37"/>
      <c r="SLF187" s="37"/>
      <c r="SLG187" s="38"/>
      <c r="SLH187" s="38"/>
      <c r="SLI187" s="38"/>
      <c r="SLJ187" s="38"/>
      <c r="SLK187" s="38"/>
      <c r="SLL187" s="38"/>
      <c r="SLM187" s="38"/>
      <c r="SLN187" s="38"/>
      <c r="SLO187" s="38"/>
      <c r="SLP187" s="38"/>
      <c r="SLQ187" s="38"/>
      <c r="SLR187" s="38"/>
      <c r="SLS187" s="37"/>
      <c r="SLT187" s="25"/>
      <c r="SLU187" s="35"/>
      <c r="SLV187" s="35"/>
      <c r="SLW187" s="35"/>
      <c r="SLX187" s="36"/>
      <c r="SLY187" s="36"/>
      <c r="SLZ187" s="36"/>
      <c r="SMA187" s="36"/>
      <c r="SMB187" s="36"/>
      <c r="SMC187" s="36"/>
      <c r="SMD187" s="37"/>
      <c r="SME187" s="38"/>
      <c r="SMF187" s="38"/>
      <c r="SMG187" s="204"/>
      <c r="SMH187" s="37"/>
      <c r="SMI187" s="38"/>
      <c r="SMJ187" s="37"/>
      <c r="SMK187" s="37"/>
      <c r="SML187" s="38"/>
      <c r="SMM187" s="38"/>
      <c r="SMN187" s="38"/>
      <c r="SMO187" s="38"/>
      <c r="SMP187" s="38"/>
      <c r="SMQ187" s="38"/>
      <c r="SMR187" s="38"/>
      <c r="SMS187" s="38"/>
      <c r="SMT187" s="38"/>
      <c r="SMU187" s="38"/>
      <c r="SMV187" s="38"/>
      <c r="SMW187" s="38"/>
      <c r="SMX187" s="37"/>
      <c r="SMY187" s="25"/>
      <c r="SMZ187" s="35"/>
      <c r="SNA187" s="35"/>
      <c r="SNB187" s="35"/>
      <c r="SNC187" s="36"/>
      <c r="SND187" s="36"/>
      <c r="SNE187" s="36"/>
      <c r="SNF187" s="36"/>
      <c r="SNG187" s="36"/>
      <c r="SNH187" s="36"/>
      <c r="SNI187" s="37"/>
      <c r="SNJ187" s="38"/>
      <c r="SNK187" s="38"/>
      <c r="SNL187" s="204"/>
      <c r="SNM187" s="37"/>
      <c r="SNN187" s="38"/>
      <c r="SNO187" s="37"/>
      <c r="SNP187" s="37"/>
      <c r="SNQ187" s="38"/>
      <c r="SNR187" s="38"/>
      <c r="SNS187" s="38"/>
      <c r="SNT187" s="38"/>
      <c r="SNU187" s="38"/>
      <c r="SNV187" s="38"/>
      <c r="SNW187" s="38"/>
      <c r="SNX187" s="38"/>
      <c r="SNY187" s="38"/>
      <c r="SNZ187" s="38"/>
      <c r="SOA187" s="38"/>
      <c r="SOB187" s="38"/>
      <c r="SOC187" s="37"/>
      <c r="SOD187" s="25"/>
      <c r="SOE187" s="35"/>
      <c r="SOF187" s="35"/>
      <c r="SOG187" s="35"/>
      <c r="SOH187" s="36"/>
      <c r="SOI187" s="36"/>
      <c r="SOJ187" s="36"/>
      <c r="SOK187" s="36"/>
      <c r="SOL187" s="36"/>
      <c r="SOM187" s="36"/>
      <c r="SON187" s="37"/>
      <c r="SOO187" s="38"/>
      <c r="SOP187" s="38"/>
      <c r="SOQ187" s="204"/>
      <c r="SOR187" s="37"/>
      <c r="SOS187" s="38"/>
      <c r="SOT187" s="37"/>
      <c r="SOU187" s="37"/>
      <c r="SOV187" s="38"/>
      <c r="SOW187" s="38"/>
      <c r="SOX187" s="38"/>
      <c r="SOY187" s="38"/>
      <c r="SOZ187" s="38"/>
      <c r="SPA187" s="38"/>
      <c r="SPB187" s="38"/>
      <c r="SPC187" s="38"/>
      <c r="SPD187" s="38"/>
      <c r="SPE187" s="38"/>
      <c r="SPF187" s="38"/>
      <c r="SPG187" s="38"/>
      <c r="SPH187" s="37"/>
      <c r="SPI187" s="25"/>
      <c r="SPJ187" s="35"/>
      <c r="SPK187" s="35"/>
      <c r="SPL187" s="35"/>
      <c r="SPM187" s="36"/>
      <c r="SPN187" s="36"/>
      <c r="SPO187" s="36"/>
      <c r="SPP187" s="36"/>
      <c r="SPQ187" s="36"/>
      <c r="SPR187" s="36"/>
      <c r="SPS187" s="37"/>
      <c r="SPT187" s="38"/>
      <c r="SPU187" s="38"/>
      <c r="SPV187" s="204"/>
      <c r="SPW187" s="37"/>
      <c r="SPX187" s="38"/>
      <c r="SPY187" s="37"/>
      <c r="SPZ187" s="37"/>
      <c r="SQA187" s="38"/>
      <c r="SQB187" s="38"/>
      <c r="SQC187" s="38"/>
      <c r="SQD187" s="38"/>
      <c r="SQE187" s="38"/>
      <c r="SQF187" s="38"/>
      <c r="SQG187" s="38"/>
      <c r="SQH187" s="38"/>
      <c r="SQI187" s="38"/>
      <c r="SQJ187" s="38"/>
      <c r="SQK187" s="38"/>
      <c r="SQL187" s="38"/>
      <c r="SQM187" s="37"/>
      <c r="SQN187" s="25"/>
      <c r="SQO187" s="35"/>
      <c r="SQP187" s="35"/>
      <c r="SQQ187" s="35"/>
      <c r="SQR187" s="36"/>
      <c r="SQS187" s="36"/>
      <c r="SQT187" s="36"/>
      <c r="SQU187" s="36"/>
      <c r="SQV187" s="36"/>
      <c r="SQW187" s="36"/>
      <c r="SQX187" s="37"/>
      <c r="SQY187" s="38"/>
      <c r="SQZ187" s="38"/>
      <c r="SRA187" s="204"/>
      <c r="SRB187" s="37"/>
      <c r="SRC187" s="38"/>
      <c r="SRD187" s="37"/>
      <c r="SRE187" s="37"/>
      <c r="SRF187" s="38"/>
      <c r="SRG187" s="38"/>
      <c r="SRH187" s="38"/>
      <c r="SRI187" s="38"/>
      <c r="SRJ187" s="38"/>
      <c r="SRK187" s="38"/>
      <c r="SRL187" s="38"/>
      <c r="SRM187" s="38"/>
      <c r="SRN187" s="38"/>
      <c r="SRO187" s="38"/>
      <c r="SRP187" s="38"/>
      <c r="SRQ187" s="38"/>
      <c r="SRR187" s="37"/>
      <c r="SRS187" s="25"/>
      <c r="SRT187" s="35"/>
      <c r="SRU187" s="35"/>
      <c r="SRV187" s="35"/>
      <c r="SRW187" s="36"/>
      <c r="SRX187" s="36"/>
      <c r="SRY187" s="36"/>
      <c r="SRZ187" s="36"/>
      <c r="SSA187" s="36"/>
      <c r="SSB187" s="36"/>
      <c r="SSC187" s="37"/>
      <c r="SSD187" s="38"/>
      <c r="SSE187" s="38"/>
      <c r="SSF187" s="204"/>
      <c r="SSG187" s="37"/>
      <c r="SSH187" s="38"/>
      <c r="SSI187" s="37"/>
      <c r="SSJ187" s="37"/>
      <c r="SSK187" s="38"/>
      <c r="SSL187" s="38"/>
      <c r="SSM187" s="38"/>
      <c r="SSN187" s="38"/>
      <c r="SSO187" s="38"/>
      <c r="SSP187" s="38"/>
      <c r="SSQ187" s="38"/>
      <c r="SSR187" s="38"/>
      <c r="SSS187" s="38"/>
      <c r="SST187" s="38"/>
      <c r="SSU187" s="38"/>
      <c r="SSV187" s="38"/>
      <c r="SSW187" s="37"/>
      <c r="SSX187" s="25"/>
      <c r="SSY187" s="35"/>
      <c r="SSZ187" s="35"/>
      <c r="STA187" s="35"/>
      <c r="STB187" s="36"/>
      <c r="STC187" s="36"/>
      <c r="STD187" s="36"/>
      <c r="STE187" s="36"/>
      <c r="STF187" s="36"/>
      <c r="STG187" s="36"/>
      <c r="STH187" s="37"/>
      <c r="STI187" s="38"/>
      <c r="STJ187" s="38"/>
      <c r="STK187" s="204"/>
      <c r="STL187" s="37"/>
      <c r="STM187" s="38"/>
      <c r="STN187" s="37"/>
      <c r="STO187" s="37"/>
      <c r="STP187" s="38"/>
      <c r="STQ187" s="38"/>
      <c r="STR187" s="38"/>
      <c r="STS187" s="38"/>
      <c r="STT187" s="38"/>
      <c r="STU187" s="38"/>
      <c r="STV187" s="38"/>
      <c r="STW187" s="38"/>
      <c r="STX187" s="38"/>
      <c r="STY187" s="38"/>
      <c r="STZ187" s="38"/>
      <c r="SUA187" s="38"/>
      <c r="SUB187" s="37"/>
      <c r="SUC187" s="25"/>
      <c r="SUD187" s="35"/>
      <c r="SUE187" s="35"/>
      <c r="SUF187" s="35"/>
      <c r="SUG187" s="36"/>
      <c r="SUH187" s="36"/>
      <c r="SUI187" s="36"/>
      <c r="SUJ187" s="36"/>
      <c r="SUK187" s="36"/>
      <c r="SUL187" s="36"/>
      <c r="SUM187" s="37"/>
      <c r="SUN187" s="38"/>
      <c r="SUO187" s="38"/>
      <c r="SUP187" s="204"/>
      <c r="SUQ187" s="37"/>
      <c r="SUR187" s="38"/>
      <c r="SUS187" s="37"/>
      <c r="SUT187" s="37"/>
      <c r="SUU187" s="38"/>
      <c r="SUV187" s="38"/>
      <c r="SUW187" s="38"/>
      <c r="SUX187" s="38"/>
      <c r="SUY187" s="38"/>
      <c r="SUZ187" s="38"/>
      <c r="SVA187" s="38"/>
      <c r="SVB187" s="38"/>
      <c r="SVC187" s="38"/>
      <c r="SVD187" s="38"/>
      <c r="SVE187" s="38"/>
      <c r="SVF187" s="38"/>
      <c r="SVG187" s="37"/>
      <c r="SVH187" s="25"/>
      <c r="SVI187" s="35"/>
      <c r="SVJ187" s="35"/>
      <c r="SVK187" s="35"/>
      <c r="SVL187" s="36"/>
      <c r="SVM187" s="36"/>
      <c r="SVN187" s="36"/>
      <c r="SVO187" s="36"/>
      <c r="SVP187" s="36"/>
      <c r="SVQ187" s="36"/>
      <c r="SVR187" s="37"/>
      <c r="SVS187" s="38"/>
      <c r="SVT187" s="38"/>
      <c r="SVU187" s="204"/>
      <c r="SVV187" s="37"/>
      <c r="SVW187" s="38"/>
      <c r="SVX187" s="37"/>
      <c r="SVY187" s="37"/>
      <c r="SVZ187" s="38"/>
      <c r="SWA187" s="38"/>
      <c r="SWB187" s="38"/>
      <c r="SWC187" s="38"/>
      <c r="SWD187" s="38"/>
      <c r="SWE187" s="38"/>
      <c r="SWF187" s="38"/>
      <c r="SWG187" s="38"/>
      <c r="SWH187" s="38"/>
      <c r="SWI187" s="38"/>
      <c r="SWJ187" s="38"/>
      <c r="SWK187" s="38"/>
      <c r="SWL187" s="37"/>
      <c r="SWM187" s="25"/>
      <c r="SWN187" s="35"/>
      <c r="SWO187" s="35"/>
      <c r="SWP187" s="35"/>
      <c r="SWQ187" s="36"/>
      <c r="SWR187" s="36"/>
      <c r="SWS187" s="36"/>
      <c r="SWT187" s="36"/>
      <c r="SWU187" s="36"/>
      <c r="SWV187" s="36"/>
      <c r="SWW187" s="37"/>
      <c r="SWX187" s="38"/>
      <c r="SWY187" s="38"/>
      <c r="SWZ187" s="204"/>
      <c r="SXA187" s="37"/>
      <c r="SXB187" s="38"/>
      <c r="SXC187" s="37"/>
      <c r="SXD187" s="37"/>
      <c r="SXE187" s="38"/>
      <c r="SXF187" s="38"/>
      <c r="SXG187" s="38"/>
      <c r="SXH187" s="38"/>
      <c r="SXI187" s="38"/>
      <c r="SXJ187" s="38"/>
      <c r="SXK187" s="38"/>
      <c r="SXL187" s="38"/>
      <c r="SXM187" s="38"/>
      <c r="SXN187" s="38"/>
      <c r="SXO187" s="38"/>
      <c r="SXP187" s="38"/>
      <c r="SXQ187" s="37"/>
      <c r="SXR187" s="25"/>
      <c r="SXS187" s="35"/>
      <c r="SXT187" s="35"/>
      <c r="SXU187" s="35"/>
      <c r="SXV187" s="36"/>
      <c r="SXW187" s="36"/>
      <c r="SXX187" s="36"/>
      <c r="SXY187" s="36"/>
      <c r="SXZ187" s="36"/>
      <c r="SYA187" s="36"/>
      <c r="SYB187" s="37"/>
      <c r="SYC187" s="38"/>
      <c r="SYD187" s="38"/>
      <c r="SYE187" s="204"/>
      <c r="SYF187" s="37"/>
      <c r="SYG187" s="38"/>
      <c r="SYH187" s="37"/>
      <c r="SYI187" s="37"/>
      <c r="SYJ187" s="38"/>
      <c r="SYK187" s="38"/>
      <c r="SYL187" s="38"/>
      <c r="SYM187" s="38"/>
      <c r="SYN187" s="38"/>
      <c r="SYO187" s="38"/>
      <c r="SYP187" s="38"/>
      <c r="SYQ187" s="38"/>
      <c r="SYR187" s="38"/>
      <c r="SYS187" s="38"/>
      <c r="SYT187" s="38"/>
      <c r="SYU187" s="38"/>
      <c r="SYV187" s="37"/>
      <c r="SYW187" s="25"/>
      <c r="SYX187" s="35"/>
      <c r="SYY187" s="35"/>
      <c r="SYZ187" s="35"/>
      <c r="SZA187" s="36"/>
      <c r="SZB187" s="36"/>
      <c r="SZC187" s="36"/>
      <c r="SZD187" s="36"/>
      <c r="SZE187" s="36"/>
      <c r="SZF187" s="36"/>
      <c r="SZG187" s="37"/>
      <c r="SZH187" s="38"/>
      <c r="SZI187" s="38"/>
      <c r="SZJ187" s="204"/>
      <c r="SZK187" s="37"/>
      <c r="SZL187" s="38"/>
      <c r="SZM187" s="37"/>
      <c r="SZN187" s="37"/>
      <c r="SZO187" s="38"/>
      <c r="SZP187" s="38"/>
      <c r="SZQ187" s="38"/>
      <c r="SZR187" s="38"/>
      <c r="SZS187" s="38"/>
      <c r="SZT187" s="38"/>
      <c r="SZU187" s="38"/>
      <c r="SZV187" s="38"/>
      <c r="SZW187" s="38"/>
      <c r="SZX187" s="38"/>
      <c r="SZY187" s="38"/>
      <c r="SZZ187" s="38"/>
      <c r="TAA187" s="37"/>
      <c r="TAB187" s="25"/>
      <c r="TAC187" s="35"/>
      <c r="TAD187" s="35"/>
      <c r="TAE187" s="35"/>
      <c r="TAF187" s="36"/>
      <c r="TAG187" s="36"/>
      <c r="TAH187" s="36"/>
      <c r="TAI187" s="36"/>
      <c r="TAJ187" s="36"/>
      <c r="TAK187" s="36"/>
      <c r="TAL187" s="37"/>
      <c r="TAM187" s="38"/>
      <c r="TAN187" s="38"/>
      <c r="TAO187" s="204"/>
      <c r="TAP187" s="37"/>
      <c r="TAQ187" s="38"/>
      <c r="TAR187" s="37"/>
      <c r="TAS187" s="37"/>
      <c r="TAT187" s="38"/>
      <c r="TAU187" s="38"/>
      <c r="TAV187" s="38"/>
      <c r="TAW187" s="38"/>
      <c r="TAX187" s="38"/>
      <c r="TAY187" s="38"/>
      <c r="TAZ187" s="38"/>
      <c r="TBA187" s="38"/>
      <c r="TBB187" s="38"/>
      <c r="TBC187" s="38"/>
      <c r="TBD187" s="38"/>
      <c r="TBE187" s="38"/>
      <c r="TBF187" s="37"/>
      <c r="TBG187" s="25"/>
      <c r="TBH187" s="35"/>
      <c r="TBI187" s="35"/>
      <c r="TBJ187" s="35"/>
      <c r="TBK187" s="36"/>
      <c r="TBL187" s="36"/>
      <c r="TBM187" s="36"/>
      <c r="TBN187" s="36"/>
      <c r="TBO187" s="36"/>
      <c r="TBP187" s="36"/>
      <c r="TBQ187" s="37"/>
      <c r="TBR187" s="38"/>
      <c r="TBS187" s="38"/>
      <c r="TBT187" s="204"/>
      <c r="TBU187" s="37"/>
      <c r="TBV187" s="38"/>
      <c r="TBW187" s="37"/>
      <c r="TBX187" s="37"/>
      <c r="TBY187" s="38"/>
      <c r="TBZ187" s="38"/>
      <c r="TCA187" s="38"/>
      <c r="TCB187" s="38"/>
      <c r="TCC187" s="38"/>
      <c r="TCD187" s="38"/>
      <c r="TCE187" s="38"/>
      <c r="TCF187" s="38"/>
      <c r="TCG187" s="38"/>
      <c r="TCH187" s="38"/>
      <c r="TCI187" s="38"/>
      <c r="TCJ187" s="38"/>
      <c r="TCK187" s="37"/>
      <c r="TCL187" s="25"/>
      <c r="TCM187" s="35"/>
      <c r="TCN187" s="35"/>
      <c r="TCO187" s="35"/>
      <c r="TCP187" s="36"/>
      <c r="TCQ187" s="36"/>
      <c r="TCR187" s="36"/>
      <c r="TCS187" s="36"/>
      <c r="TCT187" s="36"/>
      <c r="TCU187" s="36"/>
      <c r="TCV187" s="37"/>
      <c r="TCW187" s="38"/>
      <c r="TCX187" s="38"/>
      <c r="TCY187" s="204"/>
      <c r="TCZ187" s="37"/>
      <c r="TDA187" s="38"/>
      <c r="TDB187" s="37"/>
      <c r="TDC187" s="37"/>
      <c r="TDD187" s="38"/>
      <c r="TDE187" s="38"/>
      <c r="TDF187" s="38"/>
      <c r="TDG187" s="38"/>
      <c r="TDH187" s="38"/>
      <c r="TDI187" s="38"/>
      <c r="TDJ187" s="38"/>
      <c r="TDK187" s="38"/>
      <c r="TDL187" s="38"/>
      <c r="TDM187" s="38"/>
      <c r="TDN187" s="38"/>
      <c r="TDO187" s="38"/>
      <c r="TDP187" s="37"/>
      <c r="TDQ187" s="25"/>
      <c r="TDR187" s="35"/>
      <c r="TDS187" s="35"/>
      <c r="TDT187" s="35"/>
      <c r="TDU187" s="36"/>
      <c r="TDV187" s="36"/>
      <c r="TDW187" s="36"/>
      <c r="TDX187" s="36"/>
      <c r="TDY187" s="36"/>
      <c r="TDZ187" s="36"/>
      <c r="TEA187" s="37"/>
      <c r="TEB187" s="38"/>
      <c r="TEC187" s="38"/>
      <c r="TED187" s="204"/>
      <c r="TEE187" s="37"/>
      <c r="TEF187" s="38"/>
      <c r="TEG187" s="37"/>
      <c r="TEH187" s="37"/>
      <c r="TEI187" s="38"/>
      <c r="TEJ187" s="38"/>
      <c r="TEK187" s="38"/>
      <c r="TEL187" s="38"/>
      <c r="TEM187" s="38"/>
      <c r="TEN187" s="38"/>
      <c r="TEO187" s="38"/>
      <c r="TEP187" s="38"/>
      <c r="TEQ187" s="38"/>
      <c r="TER187" s="38"/>
      <c r="TES187" s="38"/>
      <c r="TET187" s="38"/>
      <c r="TEU187" s="37"/>
      <c r="TEV187" s="25"/>
      <c r="TEW187" s="35"/>
      <c r="TEX187" s="35"/>
      <c r="TEY187" s="35"/>
      <c r="TEZ187" s="36"/>
      <c r="TFA187" s="36"/>
      <c r="TFB187" s="36"/>
      <c r="TFC187" s="36"/>
      <c r="TFD187" s="36"/>
      <c r="TFE187" s="36"/>
      <c r="TFF187" s="37"/>
      <c r="TFG187" s="38"/>
      <c r="TFH187" s="38"/>
      <c r="TFI187" s="204"/>
      <c r="TFJ187" s="37"/>
      <c r="TFK187" s="38"/>
      <c r="TFL187" s="37"/>
      <c r="TFM187" s="37"/>
      <c r="TFN187" s="38"/>
      <c r="TFO187" s="38"/>
      <c r="TFP187" s="38"/>
      <c r="TFQ187" s="38"/>
      <c r="TFR187" s="38"/>
      <c r="TFS187" s="38"/>
      <c r="TFT187" s="38"/>
      <c r="TFU187" s="38"/>
      <c r="TFV187" s="38"/>
      <c r="TFW187" s="38"/>
      <c r="TFX187" s="38"/>
      <c r="TFY187" s="38"/>
      <c r="TFZ187" s="37"/>
      <c r="TGA187" s="25"/>
      <c r="TGB187" s="35"/>
      <c r="TGC187" s="35"/>
      <c r="TGD187" s="35"/>
      <c r="TGE187" s="36"/>
      <c r="TGF187" s="36"/>
      <c r="TGG187" s="36"/>
      <c r="TGH187" s="36"/>
      <c r="TGI187" s="36"/>
      <c r="TGJ187" s="36"/>
      <c r="TGK187" s="37"/>
      <c r="TGL187" s="38"/>
      <c r="TGM187" s="38"/>
      <c r="TGN187" s="204"/>
      <c r="TGO187" s="37"/>
      <c r="TGP187" s="38"/>
      <c r="TGQ187" s="37"/>
      <c r="TGR187" s="37"/>
      <c r="TGS187" s="38"/>
      <c r="TGT187" s="38"/>
      <c r="TGU187" s="38"/>
      <c r="TGV187" s="38"/>
      <c r="TGW187" s="38"/>
      <c r="TGX187" s="38"/>
      <c r="TGY187" s="38"/>
      <c r="TGZ187" s="38"/>
      <c r="THA187" s="38"/>
      <c r="THB187" s="38"/>
      <c r="THC187" s="38"/>
      <c r="THD187" s="38"/>
      <c r="THE187" s="37"/>
      <c r="THF187" s="25"/>
      <c r="THG187" s="35"/>
      <c r="THH187" s="35"/>
      <c r="THI187" s="35"/>
      <c r="THJ187" s="36"/>
      <c r="THK187" s="36"/>
      <c r="THL187" s="36"/>
      <c r="THM187" s="36"/>
      <c r="THN187" s="36"/>
      <c r="THO187" s="36"/>
      <c r="THP187" s="37"/>
      <c r="THQ187" s="38"/>
      <c r="THR187" s="38"/>
      <c r="THS187" s="204"/>
      <c r="THT187" s="37"/>
      <c r="THU187" s="38"/>
      <c r="THV187" s="37"/>
      <c r="THW187" s="37"/>
      <c r="THX187" s="38"/>
      <c r="THY187" s="38"/>
      <c r="THZ187" s="38"/>
      <c r="TIA187" s="38"/>
      <c r="TIB187" s="38"/>
      <c r="TIC187" s="38"/>
      <c r="TID187" s="38"/>
      <c r="TIE187" s="38"/>
      <c r="TIF187" s="38"/>
      <c r="TIG187" s="38"/>
      <c r="TIH187" s="38"/>
      <c r="TII187" s="38"/>
      <c r="TIJ187" s="37"/>
      <c r="TIK187" s="25"/>
      <c r="TIL187" s="35"/>
      <c r="TIM187" s="35"/>
      <c r="TIN187" s="35"/>
      <c r="TIO187" s="36"/>
      <c r="TIP187" s="36"/>
      <c r="TIQ187" s="36"/>
      <c r="TIR187" s="36"/>
      <c r="TIS187" s="36"/>
      <c r="TIT187" s="36"/>
      <c r="TIU187" s="37"/>
      <c r="TIV187" s="38"/>
      <c r="TIW187" s="38"/>
      <c r="TIX187" s="204"/>
      <c r="TIY187" s="37"/>
      <c r="TIZ187" s="38"/>
      <c r="TJA187" s="37"/>
      <c r="TJB187" s="37"/>
      <c r="TJC187" s="38"/>
      <c r="TJD187" s="38"/>
      <c r="TJE187" s="38"/>
      <c r="TJF187" s="38"/>
      <c r="TJG187" s="38"/>
      <c r="TJH187" s="38"/>
      <c r="TJI187" s="38"/>
      <c r="TJJ187" s="38"/>
      <c r="TJK187" s="38"/>
      <c r="TJL187" s="38"/>
      <c r="TJM187" s="38"/>
      <c r="TJN187" s="38"/>
      <c r="TJO187" s="37"/>
      <c r="TJP187" s="25"/>
      <c r="TJQ187" s="35"/>
      <c r="TJR187" s="35"/>
      <c r="TJS187" s="35"/>
      <c r="TJT187" s="36"/>
      <c r="TJU187" s="36"/>
      <c r="TJV187" s="36"/>
      <c r="TJW187" s="36"/>
      <c r="TJX187" s="36"/>
      <c r="TJY187" s="36"/>
      <c r="TJZ187" s="37"/>
      <c r="TKA187" s="38"/>
      <c r="TKB187" s="38"/>
      <c r="TKC187" s="204"/>
      <c r="TKD187" s="37"/>
      <c r="TKE187" s="38"/>
      <c r="TKF187" s="37"/>
      <c r="TKG187" s="37"/>
      <c r="TKH187" s="38"/>
      <c r="TKI187" s="38"/>
      <c r="TKJ187" s="38"/>
      <c r="TKK187" s="38"/>
      <c r="TKL187" s="38"/>
      <c r="TKM187" s="38"/>
      <c r="TKN187" s="38"/>
      <c r="TKO187" s="38"/>
      <c r="TKP187" s="38"/>
      <c r="TKQ187" s="38"/>
      <c r="TKR187" s="38"/>
      <c r="TKS187" s="38"/>
      <c r="TKT187" s="37"/>
      <c r="TKU187" s="25"/>
      <c r="TKV187" s="35"/>
      <c r="TKW187" s="35"/>
      <c r="TKX187" s="35"/>
      <c r="TKY187" s="36"/>
      <c r="TKZ187" s="36"/>
      <c r="TLA187" s="36"/>
      <c r="TLB187" s="36"/>
      <c r="TLC187" s="36"/>
      <c r="TLD187" s="36"/>
      <c r="TLE187" s="37"/>
      <c r="TLF187" s="38"/>
      <c r="TLG187" s="38"/>
      <c r="TLH187" s="204"/>
      <c r="TLI187" s="37"/>
      <c r="TLJ187" s="38"/>
      <c r="TLK187" s="37"/>
      <c r="TLL187" s="37"/>
      <c r="TLM187" s="38"/>
      <c r="TLN187" s="38"/>
      <c r="TLO187" s="38"/>
      <c r="TLP187" s="38"/>
      <c r="TLQ187" s="38"/>
      <c r="TLR187" s="38"/>
      <c r="TLS187" s="38"/>
      <c r="TLT187" s="38"/>
      <c r="TLU187" s="38"/>
      <c r="TLV187" s="38"/>
      <c r="TLW187" s="38"/>
      <c r="TLX187" s="38"/>
      <c r="TLY187" s="37"/>
      <c r="TLZ187" s="25"/>
      <c r="TMA187" s="35"/>
      <c r="TMB187" s="35"/>
      <c r="TMC187" s="35"/>
      <c r="TMD187" s="36"/>
      <c r="TME187" s="36"/>
      <c r="TMF187" s="36"/>
      <c r="TMG187" s="36"/>
      <c r="TMH187" s="36"/>
      <c r="TMI187" s="36"/>
      <c r="TMJ187" s="37"/>
      <c r="TMK187" s="38"/>
      <c r="TML187" s="38"/>
      <c r="TMM187" s="204"/>
      <c r="TMN187" s="37"/>
      <c r="TMO187" s="38"/>
      <c r="TMP187" s="37"/>
      <c r="TMQ187" s="37"/>
      <c r="TMR187" s="38"/>
      <c r="TMS187" s="38"/>
      <c r="TMT187" s="38"/>
      <c r="TMU187" s="38"/>
      <c r="TMV187" s="38"/>
      <c r="TMW187" s="38"/>
      <c r="TMX187" s="38"/>
      <c r="TMY187" s="38"/>
      <c r="TMZ187" s="38"/>
      <c r="TNA187" s="38"/>
      <c r="TNB187" s="38"/>
      <c r="TNC187" s="38"/>
      <c r="TND187" s="37"/>
      <c r="TNE187" s="25"/>
      <c r="TNF187" s="35"/>
      <c r="TNG187" s="35"/>
      <c r="TNH187" s="35"/>
      <c r="TNI187" s="36"/>
      <c r="TNJ187" s="36"/>
      <c r="TNK187" s="36"/>
      <c r="TNL187" s="36"/>
      <c r="TNM187" s="36"/>
      <c r="TNN187" s="36"/>
      <c r="TNO187" s="37"/>
      <c r="TNP187" s="38"/>
      <c r="TNQ187" s="38"/>
      <c r="TNR187" s="204"/>
      <c r="TNS187" s="37"/>
      <c r="TNT187" s="38"/>
      <c r="TNU187" s="37"/>
      <c r="TNV187" s="37"/>
      <c r="TNW187" s="38"/>
      <c r="TNX187" s="38"/>
      <c r="TNY187" s="38"/>
      <c r="TNZ187" s="38"/>
      <c r="TOA187" s="38"/>
      <c r="TOB187" s="38"/>
      <c r="TOC187" s="38"/>
      <c r="TOD187" s="38"/>
      <c r="TOE187" s="38"/>
      <c r="TOF187" s="38"/>
      <c r="TOG187" s="38"/>
      <c r="TOH187" s="38"/>
      <c r="TOI187" s="37"/>
      <c r="TOJ187" s="25"/>
      <c r="TOK187" s="35"/>
      <c r="TOL187" s="35"/>
      <c r="TOM187" s="35"/>
      <c r="TON187" s="36"/>
      <c r="TOO187" s="36"/>
      <c r="TOP187" s="36"/>
      <c r="TOQ187" s="36"/>
      <c r="TOR187" s="36"/>
      <c r="TOS187" s="36"/>
      <c r="TOT187" s="37"/>
      <c r="TOU187" s="38"/>
      <c r="TOV187" s="38"/>
      <c r="TOW187" s="204"/>
      <c r="TOX187" s="37"/>
      <c r="TOY187" s="38"/>
      <c r="TOZ187" s="37"/>
      <c r="TPA187" s="37"/>
      <c r="TPB187" s="38"/>
      <c r="TPC187" s="38"/>
      <c r="TPD187" s="38"/>
      <c r="TPE187" s="38"/>
      <c r="TPF187" s="38"/>
      <c r="TPG187" s="38"/>
      <c r="TPH187" s="38"/>
      <c r="TPI187" s="38"/>
      <c r="TPJ187" s="38"/>
      <c r="TPK187" s="38"/>
      <c r="TPL187" s="38"/>
      <c r="TPM187" s="38"/>
      <c r="TPN187" s="37"/>
      <c r="TPO187" s="25"/>
      <c r="TPP187" s="35"/>
      <c r="TPQ187" s="35"/>
      <c r="TPR187" s="35"/>
      <c r="TPS187" s="36"/>
      <c r="TPT187" s="36"/>
      <c r="TPU187" s="36"/>
      <c r="TPV187" s="36"/>
      <c r="TPW187" s="36"/>
      <c r="TPX187" s="36"/>
      <c r="TPY187" s="37"/>
      <c r="TPZ187" s="38"/>
      <c r="TQA187" s="38"/>
      <c r="TQB187" s="204"/>
      <c r="TQC187" s="37"/>
      <c r="TQD187" s="38"/>
      <c r="TQE187" s="37"/>
      <c r="TQF187" s="37"/>
      <c r="TQG187" s="38"/>
      <c r="TQH187" s="38"/>
      <c r="TQI187" s="38"/>
      <c r="TQJ187" s="38"/>
      <c r="TQK187" s="38"/>
      <c r="TQL187" s="38"/>
      <c r="TQM187" s="38"/>
      <c r="TQN187" s="38"/>
      <c r="TQO187" s="38"/>
      <c r="TQP187" s="38"/>
      <c r="TQQ187" s="38"/>
      <c r="TQR187" s="38"/>
      <c r="TQS187" s="37"/>
      <c r="TQT187" s="25"/>
      <c r="TQU187" s="35"/>
      <c r="TQV187" s="35"/>
      <c r="TQW187" s="35"/>
      <c r="TQX187" s="36"/>
      <c r="TQY187" s="36"/>
      <c r="TQZ187" s="36"/>
      <c r="TRA187" s="36"/>
      <c r="TRB187" s="36"/>
      <c r="TRC187" s="36"/>
      <c r="TRD187" s="37"/>
      <c r="TRE187" s="38"/>
      <c r="TRF187" s="38"/>
      <c r="TRG187" s="204"/>
      <c r="TRH187" s="37"/>
      <c r="TRI187" s="38"/>
      <c r="TRJ187" s="37"/>
      <c r="TRK187" s="37"/>
      <c r="TRL187" s="38"/>
      <c r="TRM187" s="38"/>
      <c r="TRN187" s="38"/>
      <c r="TRO187" s="38"/>
      <c r="TRP187" s="38"/>
      <c r="TRQ187" s="38"/>
      <c r="TRR187" s="38"/>
      <c r="TRS187" s="38"/>
      <c r="TRT187" s="38"/>
      <c r="TRU187" s="38"/>
      <c r="TRV187" s="38"/>
      <c r="TRW187" s="38"/>
      <c r="TRX187" s="37"/>
      <c r="TRY187" s="25"/>
      <c r="TRZ187" s="35"/>
      <c r="TSA187" s="35"/>
      <c r="TSB187" s="35"/>
      <c r="TSC187" s="36"/>
      <c r="TSD187" s="36"/>
      <c r="TSE187" s="36"/>
      <c r="TSF187" s="36"/>
      <c r="TSG187" s="36"/>
      <c r="TSH187" s="36"/>
      <c r="TSI187" s="37"/>
      <c r="TSJ187" s="38"/>
      <c r="TSK187" s="38"/>
      <c r="TSL187" s="204"/>
      <c r="TSM187" s="37"/>
      <c r="TSN187" s="38"/>
      <c r="TSO187" s="37"/>
      <c r="TSP187" s="37"/>
      <c r="TSQ187" s="38"/>
      <c r="TSR187" s="38"/>
      <c r="TSS187" s="38"/>
      <c r="TST187" s="38"/>
      <c r="TSU187" s="38"/>
      <c r="TSV187" s="38"/>
      <c r="TSW187" s="38"/>
      <c r="TSX187" s="38"/>
      <c r="TSY187" s="38"/>
      <c r="TSZ187" s="38"/>
      <c r="TTA187" s="38"/>
      <c r="TTB187" s="38"/>
      <c r="TTC187" s="37"/>
      <c r="TTD187" s="25"/>
      <c r="TTE187" s="35"/>
      <c r="TTF187" s="35"/>
      <c r="TTG187" s="35"/>
      <c r="TTH187" s="36"/>
      <c r="TTI187" s="36"/>
      <c r="TTJ187" s="36"/>
      <c r="TTK187" s="36"/>
      <c r="TTL187" s="36"/>
      <c r="TTM187" s="36"/>
      <c r="TTN187" s="37"/>
      <c r="TTO187" s="38"/>
      <c r="TTP187" s="38"/>
      <c r="TTQ187" s="204"/>
      <c r="TTR187" s="37"/>
      <c r="TTS187" s="38"/>
      <c r="TTT187" s="37"/>
      <c r="TTU187" s="37"/>
      <c r="TTV187" s="38"/>
      <c r="TTW187" s="38"/>
      <c r="TTX187" s="38"/>
      <c r="TTY187" s="38"/>
      <c r="TTZ187" s="38"/>
      <c r="TUA187" s="38"/>
      <c r="TUB187" s="38"/>
      <c r="TUC187" s="38"/>
      <c r="TUD187" s="38"/>
      <c r="TUE187" s="38"/>
      <c r="TUF187" s="38"/>
      <c r="TUG187" s="38"/>
      <c r="TUH187" s="37"/>
      <c r="TUI187" s="25"/>
      <c r="TUJ187" s="35"/>
      <c r="TUK187" s="35"/>
      <c r="TUL187" s="35"/>
      <c r="TUM187" s="36"/>
      <c r="TUN187" s="36"/>
      <c r="TUO187" s="36"/>
      <c r="TUP187" s="36"/>
      <c r="TUQ187" s="36"/>
      <c r="TUR187" s="36"/>
      <c r="TUS187" s="37"/>
      <c r="TUT187" s="38"/>
      <c r="TUU187" s="38"/>
      <c r="TUV187" s="204"/>
      <c r="TUW187" s="37"/>
      <c r="TUX187" s="38"/>
      <c r="TUY187" s="37"/>
      <c r="TUZ187" s="37"/>
      <c r="TVA187" s="38"/>
      <c r="TVB187" s="38"/>
      <c r="TVC187" s="38"/>
      <c r="TVD187" s="38"/>
      <c r="TVE187" s="38"/>
      <c r="TVF187" s="38"/>
      <c r="TVG187" s="38"/>
      <c r="TVH187" s="38"/>
      <c r="TVI187" s="38"/>
      <c r="TVJ187" s="38"/>
      <c r="TVK187" s="38"/>
      <c r="TVL187" s="38"/>
      <c r="TVM187" s="37"/>
      <c r="TVN187" s="25"/>
      <c r="TVO187" s="35"/>
      <c r="TVP187" s="35"/>
      <c r="TVQ187" s="35"/>
      <c r="TVR187" s="36"/>
      <c r="TVS187" s="36"/>
      <c r="TVT187" s="36"/>
      <c r="TVU187" s="36"/>
      <c r="TVV187" s="36"/>
      <c r="TVW187" s="36"/>
      <c r="TVX187" s="37"/>
      <c r="TVY187" s="38"/>
      <c r="TVZ187" s="38"/>
      <c r="TWA187" s="204"/>
      <c r="TWB187" s="37"/>
      <c r="TWC187" s="38"/>
      <c r="TWD187" s="37"/>
      <c r="TWE187" s="37"/>
      <c r="TWF187" s="38"/>
      <c r="TWG187" s="38"/>
      <c r="TWH187" s="38"/>
      <c r="TWI187" s="38"/>
      <c r="TWJ187" s="38"/>
      <c r="TWK187" s="38"/>
      <c r="TWL187" s="38"/>
      <c r="TWM187" s="38"/>
      <c r="TWN187" s="38"/>
      <c r="TWO187" s="38"/>
      <c r="TWP187" s="38"/>
      <c r="TWQ187" s="38"/>
      <c r="TWR187" s="37"/>
      <c r="TWS187" s="25"/>
      <c r="TWT187" s="35"/>
      <c r="TWU187" s="35"/>
      <c r="TWV187" s="35"/>
      <c r="TWW187" s="36"/>
      <c r="TWX187" s="36"/>
      <c r="TWY187" s="36"/>
      <c r="TWZ187" s="36"/>
      <c r="TXA187" s="36"/>
      <c r="TXB187" s="36"/>
      <c r="TXC187" s="37"/>
      <c r="TXD187" s="38"/>
      <c r="TXE187" s="38"/>
      <c r="TXF187" s="204"/>
      <c r="TXG187" s="37"/>
      <c r="TXH187" s="38"/>
      <c r="TXI187" s="37"/>
      <c r="TXJ187" s="37"/>
      <c r="TXK187" s="38"/>
      <c r="TXL187" s="38"/>
      <c r="TXM187" s="38"/>
      <c r="TXN187" s="38"/>
      <c r="TXO187" s="38"/>
      <c r="TXP187" s="38"/>
      <c r="TXQ187" s="38"/>
      <c r="TXR187" s="38"/>
      <c r="TXS187" s="38"/>
      <c r="TXT187" s="38"/>
      <c r="TXU187" s="38"/>
      <c r="TXV187" s="38"/>
      <c r="TXW187" s="37"/>
      <c r="TXX187" s="25"/>
      <c r="TXY187" s="35"/>
      <c r="TXZ187" s="35"/>
      <c r="TYA187" s="35"/>
      <c r="TYB187" s="36"/>
      <c r="TYC187" s="36"/>
      <c r="TYD187" s="36"/>
      <c r="TYE187" s="36"/>
      <c r="TYF187" s="36"/>
      <c r="TYG187" s="36"/>
      <c r="TYH187" s="37"/>
      <c r="TYI187" s="38"/>
      <c r="TYJ187" s="38"/>
      <c r="TYK187" s="204"/>
      <c r="TYL187" s="37"/>
      <c r="TYM187" s="38"/>
      <c r="TYN187" s="37"/>
      <c r="TYO187" s="37"/>
      <c r="TYP187" s="38"/>
      <c r="TYQ187" s="38"/>
      <c r="TYR187" s="38"/>
      <c r="TYS187" s="38"/>
      <c r="TYT187" s="38"/>
      <c r="TYU187" s="38"/>
      <c r="TYV187" s="38"/>
      <c r="TYW187" s="38"/>
      <c r="TYX187" s="38"/>
      <c r="TYY187" s="38"/>
      <c r="TYZ187" s="38"/>
      <c r="TZA187" s="38"/>
      <c r="TZB187" s="37"/>
      <c r="TZC187" s="25"/>
      <c r="TZD187" s="35"/>
      <c r="TZE187" s="35"/>
      <c r="TZF187" s="35"/>
      <c r="TZG187" s="36"/>
      <c r="TZH187" s="36"/>
      <c r="TZI187" s="36"/>
      <c r="TZJ187" s="36"/>
      <c r="TZK187" s="36"/>
      <c r="TZL187" s="36"/>
      <c r="TZM187" s="37"/>
      <c r="TZN187" s="38"/>
      <c r="TZO187" s="38"/>
      <c r="TZP187" s="204"/>
      <c r="TZQ187" s="37"/>
      <c r="TZR187" s="38"/>
      <c r="TZS187" s="37"/>
      <c r="TZT187" s="37"/>
      <c r="TZU187" s="38"/>
      <c r="TZV187" s="38"/>
      <c r="TZW187" s="38"/>
      <c r="TZX187" s="38"/>
      <c r="TZY187" s="38"/>
      <c r="TZZ187" s="38"/>
      <c r="UAA187" s="38"/>
      <c r="UAB187" s="38"/>
      <c r="UAC187" s="38"/>
      <c r="UAD187" s="38"/>
      <c r="UAE187" s="38"/>
      <c r="UAF187" s="38"/>
      <c r="UAG187" s="37"/>
      <c r="UAH187" s="25"/>
      <c r="UAI187" s="35"/>
      <c r="UAJ187" s="35"/>
      <c r="UAK187" s="35"/>
      <c r="UAL187" s="36"/>
      <c r="UAM187" s="36"/>
      <c r="UAN187" s="36"/>
      <c r="UAO187" s="36"/>
      <c r="UAP187" s="36"/>
      <c r="UAQ187" s="36"/>
      <c r="UAR187" s="37"/>
      <c r="UAS187" s="38"/>
      <c r="UAT187" s="38"/>
      <c r="UAU187" s="204"/>
      <c r="UAV187" s="37"/>
      <c r="UAW187" s="38"/>
      <c r="UAX187" s="37"/>
      <c r="UAY187" s="37"/>
      <c r="UAZ187" s="38"/>
      <c r="UBA187" s="38"/>
      <c r="UBB187" s="38"/>
      <c r="UBC187" s="38"/>
      <c r="UBD187" s="38"/>
      <c r="UBE187" s="38"/>
      <c r="UBF187" s="38"/>
      <c r="UBG187" s="38"/>
      <c r="UBH187" s="38"/>
      <c r="UBI187" s="38"/>
      <c r="UBJ187" s="38"/>
      <c r="UBK187" s="38"/>
      <c r="UBL187" s="37"/>
      <c r="UBM187" s="25"/>
      <c r="UBN187" s="35"/>
      <c r="UBO187" s="35"/>
      <c r="UBP187" s="35"/>
      <c r="UBQ187" s="36"/>
      <c r="UBR187" s="36"/>
      <c r="UBS187" s="36"/>
      <c r="UBT187" s="36"/>
      <c r="UBU187" s="36"/>
      <c r="UBV187" s="36"/>
      <c r="UBW187" s="37"/>
      <c r="UBX187" s="38"/>
      <c r="UBY187" s="38"/>
      <c r="UBZ187" s="204"/>
      <c r="UCA187" s="37"/>
      <c r="UCB187" s="38"/>
      <c r="UCC187" s="37"/>
      <c r="UCD187" s="37"/>
      <c r="UCE187" s="38"/>
      <c r="UCF187" s="38"/>
      <c r="UCG187" s="38"/>
      <c r="UCH187" s="38"/>
      <c r="UCI187" s="38"/>
      <c r="UCJ187" s="38"/>
      <c r="UCK187" s="38"/>
      <c r="UCL187" s="38"/>
      <c r="UCM187" s="38"/>
      <c r="UCN187" s="38"/>
      <c r="UCO187" s="38"/>
      <c r="UCP187" s="38"/>
      <c r="UCQ187" s="37"/>
      <c r="UCR187" s="25"/>
      <c r="UCS187" s="35"/>
      <c r="UCT187" s="35"/>
      <c r="UCU187" s="35"/>
      <c r="UCV187" s="36"/>
      <c r="UCW187" s="36"/>
      <c r="UCX187" s="36"/>
      <c r="UCY187" s="36"/>
      <c r="UCZ187" s="36"/>
      <c r="UDA187" s="36"/>
      <c r="UDB187" s="37"/>
      <c r="UDC187" s="38"/>
      <c r="UDD187" s="38"/>
      <c r="UDE187" s="204"/>
      <c r="UDF187" s="37"/>
      <c r="UDG187" s="38"/>
      <c r="UDH187" s="37"/>
      <c r="UDI187" s="37"/>
      <c r="UDJ187" s="38"/>
      <c r="UDK187" s="38"/>
      <c r="UDL187" s="38"/>
      <c r="UDM187" s="38"/>
      <c r="UDN187" s="38"/>
      <c r="UDO187" s="38"/>
      <c r="UDP187" s="38"/>
      <c r="UDQ187" s="38"/>
      <c r="UDR187" s="38"/>
      <c r="UDS187" s="38"/>
      <c r="UDT187" s="38"/>
      <c r="UDU187" s="38"/>
      <c r="UDV187" s="37"/>
      <c r="UDW187" s="25"/>
      <c r="UDX187" s="35"/>
      <c r="UDY187" s="35"/>
      <c r="UDZ187" s="35"/>
      <c r="UEA187" s="36"/>
      <c r="UEB187" s="36"/>
      <c r="UEC187" s="36"/>
      <c r="UED187" s="36"/>
      <c r="UEE187" s="36"/>
      <c r="UEF187" s="36"/>
      <c r="UEG187" s="37"/>
      <c r="UEH187" s="38"/>
      <c r="UEI187" s="38"/>
      <c r="UEJ187" s="204"/>
      <c r="UEK187" s="37"/>
      <c r="UEL187" s="38"/>
      <c r="UEM187" s="37"/>
      <c r="UEN187" s="37"/>
      <c r="UEO187" s="38"/>
      <c r="UEP187" s="38"/>
      <c r="UEQ187" s="38"/>
      <c r="UER187" s="38"/>
      <c r="UES187" s="38"/>
      <c r="UET187" s="38"/>
      <c r="UEU187" s="38"/>
      <c r="UEV187" s="38"/>
      <c r="UEW187" s="38"/>
      <c r="UEX187" s="38"/>
      <c r="UEY187" s="38"/>
      <c r="UEZ187" s="38"/>
      <c r="UFA187" s="37"/>
      <c r="UFB187" s="25"/>
      <c r="UFC187" s="35"/>
      <c r="UFD187" s="35"/>
      <c r="UFE187" s="35"/>
      <c r="UFF187" s="36"/>
      <c r="UFG187" s="36"/>
      <c r="UFH187" s="36"/>
      <c r="UFI187" s="36"/>
      <c r="UFJ187" s="36"/>
      <c r="UFK187" s="36"/>
      <c r="UFL187" s="37"/>
      <c r="UFM187" s="38"/>
      <c r="UFN187" s="38"/>
      <c r="UFO187" s="204"/>
      <c r="UFP187" s="37"/>
      <c r="UFQ187" s="38"/>
      <c r="UFR187" s="37"/>
      <c r="UFS187" s="37"/>
      <c r="UFT187" s="38"/>
      <c r="UFU187" s="38"/>
      <c r="UFV187" s="38"/>
      <c r="UFW187" s="38"/>
      <c r="UFX187" s="38"/>
      <c r="UFY187" s="38"/>
      <c r="UFZ187" s="38"/>
      <c r="UGA187" s="38"/>
      <c r="UGB187" s="38"/>
      <c r="UGC187" s="38"/>
      <c r="UGD187" s="38"/>
      <c r="UGE187" s="38"/>
      <c r="UGF187" s="37"/>
      <c r="UGG187" s="25"/>
      <c r="UGH187" s="35"/>
      <c r="UGI187" s="35"/>
      <c r="UGJ187" s="35"/>
      <c r="UGK187" s="36"/>
      <c r="UGL187" s="36"/>
      <c r="UGM187" s="36"/>
      <c r="UGN187" s="36"/>
      <c r="UGO187" s="36"/>
      <c r="UGP187" s="36"/>
      <c r="UGQ187" s="37"/>
      <c r="UGR187" s="38"/>
      <c r="UGS187" s="38"/>
      <c r="UGT187" s="204"/>
      <c r="UGU187" s="37"/>
      <c r="UGV187" s="38"/>
      <c r="UGW187" s="37"/>
      <c r="UGX187" s="37"/>
      <c r="UGY187" s="38"/>
      <c r="UGZ187" s="38"/>
      <c r="UHA187" s="38"/>
      <c r="UHB187" s="38"/>
      <c r="UHC187" s="38"/>
      <c r="UHD187" s="38"/>
      <c r="UHE187" s="38"/>
      <c r="UHF187" s="38"/>
      <c r="UHG187" s="38"/>
      <c r="UHH187" s="38"/>
      <c r="UHI187" s="38"/>
      <c r="UHJ187" s="38"/>
      <c r="UHK187" s="37"/>
      <c r="UHL187" s="25"/>
      <c r="UHM187" s="35"/>
      <c r="UHN187" s="35"/>
      <c r="UHO187" s="35"/>
      <c r="UHP187" s="36"/>
      <c r="UHQ187" s="36"/>
      <c r="UHR187" s="36"/>
      <c r="UHS187" s="36"/>
      <c r="UHT187" s="36"/>
      <c r="UHU187" s="36"/>
      <c r="UHV187" s="37"/>
      <c r="UHW187" s="38"/>
      <c r="UHX187" s="38"/>
      <c r="UHY187" s="204"/>
      <c r="UHZ187" s="37"/>
      <c r="UIA187" s="38"/>
      <c r="UIB187" s="37"/>
      <c r="UIC187" s="37"/>
      <c r="UID187" s="38"/>
      <c r="UIE187" s="38"/>
      <c r="UIF187" s="38"/>
      <c r="UIG187" s="38"/>
      <c r="UIH187" s="38"/>
      <c r="UII187" s="38"/>
      <c r="UIJ187" s="38"/>
      <c r="UIK187" s="38"/>
      <c r="UIL187" s="38"/>
      <c r="UIM187" s="38"/>
      <c r="UIN187" s="38"/>
      <c r="UIO187" s="38"/>
      <c r="UIP187" s="37"/>
      <c r="UIQ187" s="25"/>
      <c r="UIR187" s="35"/>
      <c r="UIS187" s="35"/>
      <c r="UIT187" s="35"/>
      <c r="UIU187" s="36"/>
      <c r="UIV187" s="36"/>
      <c r="UIW187" s="36"/>
      <c r="UIX187" s="36"/>
      <c r="UIY187" s="36"/>
      <c r="UIZ187" s="36"/>
      <c r="UJA187" s="37"/>
      <c r="UJB187" s="38"/>
      <c r="UJC187" s="38"/>
      <c r="UJD187" s="204"/>
      <c r="UJE187" s="37"/>
      <c r="UJF187" s="38"/>
      <c r="UJG187" s="37"/>
      <c r="UJH187" s="37"/>
      <c r="UJI187" s="38"/>
      <c r="UJJ187" s="38"/>
      <c r="UJK187" s="38"/>
      <c r="UJL187" s="38"/>
      <c r="UJM187" s="38"/>
      <c r="UJN187" s="38"/>
      <c r="UJO187" s="38"/>
      <c r="UJP187" s="38"/>
      <c r="UJQ187" s="38"/>
      <c r="UJR187" s="38"/>
      <c r="UJS187" s="38"/>
      <c r="UJT187" s="38"/>
      <c r="UJU187" s="37"/>
      <c r="UJV187" s="25"/>
      <c r="UJW187" s="35"/>
      <c r="UJX187" s="35"/>
      <c r="UJY187" s="35"/>
      <c r="UJZ187" s="36"/>
      <c r="UKA187" s="36"/>
      <c r="UKB187" s="36"/>
      <c r="UKC187" s="36"/>
      <c r="UKD187" s="36"/>
      <c r="UKE187" s="36"/>
      <c r="UKF187" s="37"/>
      <c r="UKG187" s="38"/>
      <c r="UKH187" s="38"/>
      <c r="UKI187" s="204"/>
      <c r="UKJ187" s="37"/>
      <c r="UKK187" s="38"/>
      <c r="UKL187" s="37"/>
      <c r="UKM187" s="37"/>
      <c r="UKN187" s="38"/>
      <c r="UKO187" s="38"/>
      <c r="UKP187" s="38"/>
      <c r="UKQ187" s="38"/>
      <c r="UKR187" s="38"/>
      <c r="UKS187" s="38"/>
      <c r="UKT187" s="38"/>
      <c r="UKU187" s="38"/>
      <c r="UKV187" s="38"/>
      <c r="UKW187" s="38"/>
      <c r="UKX187" s="38"/>
      <c r="UKY187" s="38"/>
      <c r="UKZ187" s="37"/>
      <c r="ULA187" s="25"/>
      <c r="ULB187" s="35"/>
      <c r="ULC187" s="35"/>
      <c r="ULD187" s="35"/>
      <c r="ULE187" s="36"/>
      <c r="ULF187" s="36"/>
      <c r="ULG187" s="36"/>
      <c r="ULH187" s="36"/>
      <c r="ULI187" s="36"/>
      <c r="ULJ187" s="36"/>
      <c r="ULK187" s="37"/>
      <c r="ULL187" s="38"/>
      <c r="ULM187" s="38"/>
      <c r="ULN187" s="204"/>
      <c r="ULO187" s="37"/>
      <c r="ULP187" s="38"/>
      <c r="ULQ187" s="37"/>
      <c r="ULR187" s="37"/>
      <c r="ULS187" s="38"/>
      <c r="ULT187" s="38"/>
      <c r="ULU187" s="38"/>
      <c r="ULV187" s="38"/>
      <c r="ULW187" s="38"/>
      <c r="ULX187" s="38"/>
      <c r="ULY187" s="38"/>
      <c r="ULZ187" s="38"/>
      <c r="UMA187" s="38"/>
      <c r="UMB187" s="38"/>
      <c r="UMC187" s="38"/>
      <c r="UMD187" s="38"/>
      <c r="UME187" s="37"/>
      <c r="UMF187" s="25"/>
      <c r="UMG187" s="35"/>
      <c r="UMH187" s="35"/>
      <c r="UMI187" s="35"/>
      <c r="UMJ187" s="36"/>
      <c r="UMK187" s="36"/>
      <c r="UML187" s="36"/>
      <c r="UMM187" s="36"/>
      <c r="UMN187" s="36"/>
      <c r="UMO187" s="36"/>
      <c r="UMP187" s="37"/>
      <c r="UMQ187" s="38"/>
      <c r="UMR187" s="38"/>
      <c r="UMS187" s="204"/>
      <c r="UMT187" s="37"/>
      <c r="UMU187" s="38"/>
      <c r="UMV187" s="37"/>
      <c r="UMW187" s="37"/>
      <c r="UMX187" s="38"/>
      <c r="UMY187" s="38"/>
      <c r="UMZ187" s="38"/>
      <c r="UNA187" s="38"/>
      <c r="UNB187" s="38"/>
      <c r="UNC187" s="38"/>
      <c r="UND187" s="38"/>
      <c r="UNE187" s="38"/>
      <c r="UNF187" s="38"/>
      <c r="UNG187" s="38"/>
      <c r="UNH187" s="38"/>
      <c r="UNI187" s="38"/>
      <c r="UNJ187" s="37"/>
      <c r="UNK187" s="25"/>
      <c r="UNL187" s="35"/>
      <c r="UNM187" s="35"/>
      <c r="UNN187" s="35"/>
      <c r="UNO187" s="36"/>
      <c r="UNP187" s="36"/>
      <c r="UNQ187" s="36"/>
      <c r="UNR187" s="36"/>
      <c r="UNS187" s="36"/>
      <c r="UNT187" s="36"/>
      <c r="UNU187" s="37"/>
      <c r="UNV187" s="38"/>
      <c r="UNW187" s="38"/>
      <c r="UNX187" s="204"/>
      <c r="UNY187" s="37"/>
      <c r="UNZ187" s="38"/>
      <c r="UOA187" s="37"/>
      <c r="UOB187" s="37"/>
      <c r="UOC187" s="38"/>
      <c r="UOD187" s="38"/>
      <c r="UOE187" s="38"/>
      <c r="UOF187" s="38"/>
      <c r="UOG187" s="38"/>
      <c r="UOH187" s="38"/>
      <c r="UOI187" s="38"/>
      <c r="UOJ187" s="38"/>
      <c r="UOK187" s="38"/>
      <c r="UOL187" s="38"/>
      <c r="UOM187" s="38"/>
      <c r="UON187" s="38"/>
      <c r="UOO187" s="37"/>
      <c r="UOP187" s="25"/>
      <c r="UOQ187" s="35"/>
      <c r="UOR187" s="35"/>
      <c r="UOS187" s="35"/>
      <c r="UOT187" s="36"/>
      <c r="UOU187" s="36"/>
      <c r="UOV187" s="36"/>
      <c r="UOW187" s="36"/>
      <c r="UOX187" s="36"/>
      <c r="UOY187" s="36"/>
      <c r="UOZ187" s="37"/>
      <c r="UPA187" s="38"/>
      <c r="UPB187" s="38"/>
      <c r="UPC187" s="204"/>
      <c r="UPD187" s="37"/>
      <c r="UPE187" s="38"/>
      <c r="UPF187" s="37"/>
      <c r="UPG187" s="37"/>
      <c r="UPH187" s="38"/>
      <c r="UPI187" s="38"/>
      <c r="UPJ187" s="38"/>
      <c r="UPK187" s="38"/>
      <c r="UPL187" s="38"/>
      <c r="UPM187" s="38"/>
      <c r="UPN187" s="38"/>
      <c r="UPO187" s="38"/>
      <c r="UPP187" s="38"/>
      <c r="UPQ187" s="38"/>
      <c r="UPR187" s="38"/>
      <c r="UPS187" s="38"/>
      <c r="UPT187" s="37"/>
      <c r="UPU187" s="25"/>
      <c r="UPV187" s="35"/>
      <c r="UPW187" s="35"/>
      <c r="UPX187" s="35"/>
      <c r="UPY187" s="36"/>
      <c r="UPZ187" s="36"/>
      <c r="UQA187" s="36"/>
      <c r="UQB187" s="36"/>
      <c r="UQC187" s="36"/>
      <c r="UQD187" s="36"/>
      <c r="UQE187" s="37"/>
      <c r="UQF187" s="38"/>
      <c r="UQG187" s="38"/>
      <c r="UQH187" s="204"/>
      <c r="UQI187" s="37"/>
      <c r="UQJ187" s="38"/>
      <c r="UQK187" s="37"/>
      <c r="UQL187" s="37"/>
      <c r="UQM187" s="38"/>
      <c r="UQN187" s="38"/>
      <c r="UQO187" s="38"/>
      <c r="UQP187" s="38"/>
      <c r="UQQ187" s="38"/>
      <c r="UQR187" s="38"/>
      <c r="UQS187" s="38"/>
      <c r="UQT187" s="38"/>
      <c r="UQU187" s="38"/>
      <c r="UQV187" s="38"/>
      <c r="UQW187" s="38"/>
      <c r="UQX187" s="38"/>
      <c r="UQY187" s="37"/>
      <c r="UQZ187" s="25"/>
      <c r="URA187" s="35"/>
      <c r="URB187" s="35"/>
      <c r="URC187" s="35"/>
      <c r="URD187" s="36"/>
      <c r="URE187" s="36"/>
      <c r="URF187" s="36"/>
      <c r="URG187" s="36"/>
      <c r="URH187" s="36"/>
      <c r="URI187" s="36"/>
      <c r="URJ187" s="37"/>
      <c r="URK187" s="38"/>
      <c r="URL187" s="38"/>
      <c r="URM187" s="204"/>
      <c r="URN187" s="37"/>
      <c r="URO187" s="38"/>
      <c r="URP187" s="37"/>
      <c r="URQ187" s="37"/>
      <c r="URR187" s="38"/>
      <c r="URS187" s="38"/>
      <c r="URT187" s="38"/>
      <c r="URU187" s="38"/>
      <c r="URV187" s="38"/>
      <c r="URW187" s="38"/>
      <c r="URX187" s="38"/>
      <c r="URY187" s="38"/>
      <c r="URZ187" s="38"/>
      <c r="USA187" s="38"/>
      <c r="USB187" s="38"/>
      <c r="USC187" s="38"/>
      <c r="USD187" s="37"/>
      <c r="USE187" s="25"/>
      <c r="USF187" s="35"/>
      <c r="USG187" s="35"/>
      <c r="USH187" s="35"/>
      <c r="USI187" s="36"/>
      <c r="USJ187" s="36"/>
      <c r="USK187" s="36"/>
      <c r="USL187" s="36"/>
      <c r="USM187" s="36"/>
      <c r="USN187" s="36"/>
      <c r="USO187" s="37"/>
      <c r="USP187" s="38"/>
      <c r="USQ187" s="38"/>
      <c r="USR187" s="204"/>
      <c r="USS187" s="37"/>
      <c r="UST187" s="38"/>
      <c r="USU187" s="37"/>
      <c r="USV187" s="37"/>
      <c r="USW187" s="38"/>
      <c r="USX187" s="38"/>
      <c r="USY187" s="38"/>
      <c r="USZ187" s="38"/>
      <c r="UTA187" s="38"/>
      <c r="UTB187" s="38"/>
      <c r="UTC187" s="38"/>
      <c r="UTD187" s="38"/>
      <c r="UTE187" s="38"/>
      <c r="UTF187" s="38"/>
      <c r="UTG187" s="38"/>
      <c r="UTH187" s="38"/>
      <c r="UTI187" s="37"/>
      <c r="UTJ187" s="25"/>
      <c r="UTK187" s="35"/>
      <c r="UTL187" s="35"/>
      <c r="UTM187" s="35"/>
      <c r="UTN187" s="36"/>
      <c r="UTO187" s="36"/>
      <c r="UTP187" s="36"/>
      <c r="UTQ187" s="36"/>
      <c r="UTR187" s="36"/>
      <c r="UTS187" s="36"/>
      <c r="UTT187" s="37"/>
      <c r="UTU187" s="38"/>
      <c r="UTV187" s="38"/>
      <c r="UTW187" s="204"/>
      <c r="UTX187" s="37"/>
      <c r="UTY187" s="38"/>
      <c r="UTZ187" s="37"/>
      <c r="UUA187" s="37"/>
      <c r="UUB187" s="38"/>
      <c r="UUC187" s="38"/>
      <c r="UUD187" s="38"/>
      <c r="UUE187" s="38"/>
      <c r="UUF187" s="38"/>
      <c r="UUG187" s="38"/>
      <c r="UUH187" s="38"/>
      <c r="UUI187" s="38"/>
      <c r="UUJ187" s="38"/>
      <c r="UUK187" s="38"/>
      <c r="UUL187" s="38"/>
      <c r="UUM187" s="38"/>
      <c r="UUN187" s="37"/>
      <c r="UUO187" s="25"/>
      <c r="UUP187" s="35"/>
      <c r="UUQ187" s="35"/>
      <c r="UUR187" s="35"/>
      <c r="UUS187" s="36"/>
      <c r="UUT187" s="36"/>
      <c r="UUU187" s="36"/>
      <c r="UUV187" s="36"/>
      <c r="UUW187" s="36"/>
      <c r="UUX187" s="36"/>
      <c r="UUY187" s="37"/>
      <c r="UUZ187" s="38"/>
      <c r="UVA187" s="38"/>
      <c r="UVB187" s="204"/>
      <c r="UVC187" s="37"/>
      <c r="UVD187" s="38"/>
      <c r="UVE187" s="37"/>
      <c r="UVF187" s="37"/>
      <c r="UVG187" s="38"/>
      <c r="UVH187" s="38"/>
      <c r="UVI187" s="38"/>
      <c r="UVJ187" s="38"/>
      <c r="UVK187" s="38"/>
      <c r="UVL187" s="38"/>
      <c r="UVM187" s="38"/>
      <c r="UVN187" s="38"/>
      <c r="UVO187" s="38"/>
      <c r="UVP187" s="38"/>
      <c r="UVQ187" s="38"/>
      <c r="UVR187" s="38"/>
      <c r="UVS187" s="37"/>
      <c r="UVT187" s="25"/>
      <c r="UVU187" s="35"/>
      <c r="UVV187" s="35"/>
      <c r="UVW187" s="35"/>
      <c r="UVX187" s="36"/>
      <c r="UVY187" s="36"/>
      <c r="UVZ187" s="36"/>
      <c r="UWA187" s="36"/>
      <c r="UWB187" s="36"/>
      <c r="UWC187" s="36"/>
      <c r="UWD187" s="37"/>
      <c r="UWE187" s="38"/>
      <c r="UWF187" s="38"/>
      <c r="UWG187" s="204"/>
      <c r="UWH187" s="37"/>
      <c r="UWI187" s="38"/>
      <c r="UWJ187" s="37"/>
      <c r="UWK187" s="37"/>
      <c r="UWL187" s="38"/>
      <c r="UWM187" s="38"/>
      <c r="UWN187" s="38"/>
      <c r="UWO187" s="38"/>
      <c r="UWP187" s="38"/>
      <c r="UWQ187" s="38"/>
      <c r="UWR187" s="38"/>
      <c r="UWS187" s="38"/>
      <c r="UWT187" s="38"/>
      <c r="UWU187" s="38"/>
      <c r="UWV187" s="38"/>
      <c r="UWW187" s="38"/>
      <c r="UWX187" s="37"/>
      <c r="UWY187" s="25"/>
      <c r="UWZ187" s="35"/>
      <c r="UXA187" s="35"/>
      <c r="UXB187" s="35"/>
      <c r="UXC187" s="36"/>
      <c r="UXD187" s="36"/>
      <c r="UXE187" s="36"/>
      <c r="UXF187" s="36"/>
      <c r="UXG187" s="36"/>
      <c r="UXH187" s="36"/>
      <c r="UXI187" s="37"/>
      <c r="UXJ187" s="38"/>
      <c r="UXK187" s="38"/>
      <c r="UXL187" s="204"/>
      <c r="UXM187" s="37"/>
      <c r="UXN187" s="38"/>
      <c r="UXO187" s="37"/>
      <c r="UXP187" s="37"/>
      <c r="UXQ187" s="38"/>
      <c r="UXR187" s="38"/>
      <c r="UXS187" s="38"/>
      <c r="UXT187" s="38"/>
      <c r="UXU187" s="38"/>
      <c r="UXV187" s="38"/>
      <c r="UXW187" s="38"/>
      <c r="UXX187" s="38"/>
      <c r="UXY187" s="38"/>
      <c r="UXZ187" s="38"/>
      <c r="UYA187" s="38"/>
      <c r="UYB187" s="38"/>
      <c r="UYC187" s="37"/>
      <c r="UYD187" s="25"/>
      <c r="UYE187" s="35"/>
      <c r="UYF187" s="35"/>
      <c r="UYG187" s="35"/>
      <c r="UYH187" s="36"/>
      <c r="UYI187" s="36"/>
      <c r="UYJ187" s="36"/>
      <c r="UYK187" s="36"/>
      <c r="UYL187" s="36"/>
      <c r="UYM187" s="36"/>
      <c r="UYN187" s="37"/>
      <c r="UYO187" s="38"/>
      <c r="UYP187" s="38"/>
      <c r="UYQ187" s="204"/>
      <c r="UYR187" s="37"/>
      <c r="UYS187" s="38"/>
      <c r="UYT187" s="37"/>
      <c r="UYU187" s="37"/>
      <c r="UYV187" s="38"/>
      <c r="UYW187" s="38"/>
      <c r="UYX187" s="38"/>
      <c r="UYY187" s="38"/>
      <c r="UYZ187" s="38"/>
      <c r="UZA187" s="38"/>
      <c r="UZB187" s="38"/>
      <c r="UZC187" s="38"/>
      <c r="UZD187" s="38"/>
      <c r="UZE187" s="38"/>
      <c r="UZF187" s="38"/>
      <c r="UZG187" s="38"/>
      <c r="UZH187" s="37"/>
      <c r="UZI187" s="25"/>
      <c r="UZJ187" s="35"/>
      <c r="UZK187" s="35"/>
      <c r="UZL187" s="35"/>
      <c r="UZM187" s="36"/>
      <c r="UZN187" s="36"/>
      <c r="UZO187" s="36"/>
      <c r="UZP187" s="36"/>
      <c r="UZQ187" s="36"/>
      <c r="UZR187" s="36"/>
      <c r="UZS187" s="37"/>
      <c r="UZT187" s="38"/>
      <c r="UZU187" s="38"/>
      <c r="UZV187" s="204"/>
      <c r="UZW187" s="37"/>
      <c r="UZX187" s="38"/>
      <c r="UZY187" s="37"/>
      <c r="UZZ187" s="37"/>
      <c r="VAA187" s="38"/>
      <c r="VAB187" s="38"/>
      <c r="VAC187" s="38"/>
      <c r="VAD187" s="38"/>
      <c r="VAE187" s="38"/>
      <c r="VAF187" s="38"/>
      <c r="VAG187" s="38"/>
      <c r="VAH187" s="38"/>
      <c r="VAI187" s="38"/>
      <c r="VAJ187" s="38"/>
      <c r="VAK187" s="38"/>
      <c r="VAL187" s="38"/>
      <c r="VAM187" s="37"/>
      <c r="VAN187" s="25"/>
      <c r="VAO187" s="35"/>
      <c r="VAP187" s="35"/>
      <c r="VAQ187" s="35"/>
      <c r="VAR187" s="36"/>
      <c r="VAS187" s="36"/>
      <c r="VAT187" s="36"/>
      <c r="VAU187" s="36"/>
      <c r="VAV187" s="36"/>
      <c r="VAW187" s="36"/>
      <c r="VAX187" s="37"/>
      <c r="VAY187" s="38"/>
      <c r="VAZ187" s="38"/>
      <c r="VBA187" s="204"/>
      <c r="VBB187" s="37"/>
      <c r="VBC187" s="38"/>
      <c r="VBD187" s="37"/>
      <c r="VBE187" s="37"/>
      <c r="VBF187" s="38"/>
      <c r="VBG187" s="38"/>
      <c r="VBH187" s="38"/>
      <c r="VBI187" s="38"/>
      <c r="VBJ187" s="38"/>
      <c r="VBK187" s="38"/>
      <c r="VBL187" s="38"/>
      <c r="VBM187" s="38"/>
      <c r="VBN187" s="38"/>
      <c r="VBO187" s="38"/>
      <c r="VBP187" s="38"/>
      <c r="VBQ187" s="38"/>
      <c r="VBR187" s="37"/>
      <c r="VBS187" s="25"/>
      <c r="VBT187" s="35"/>
      <c r="VBU187" s="35"/>
      <c r="VBV187" s="35"/>
      <c r="VBW187" s="36"/>
      <c r="VBX187" s="36"/>
      <c r="VBY187" s="36"/>
      <c r="VBZ187" s="36"/>
      <c r="VCA187" s="36"/>
      <c r="VCB187" s="36"/>
      <c r="VCC187" s="37"/>
      <c r="VCD187" s="38"/>
      <c r="VCE187" s="38"/>
      <c r="VCF187" s="204"/>
      <c r="VCG187" s="37"/>
      <c r="VCH187" s="38"/>
      <c r="VCI187" s="37"/>
      <c r="VCJ187" s="37"/>
      <c r="VCK187" s="38"/>
      <c r="VCL187" s="38"/>
      <c r="VCM187" s="38"/>
      <c r="VCN187" s="38"/>
      <c r="VCO187" s="38"/>
      <c r="VCP187" s="38"/>
      <c r="VCQ187" s="38"/>
      <c r="VCR187" s="38"/>
      <c r="VCS187" s="38"/>
      <c r="VCT187" s="38"/>
      <c r="VCU187" s="38"/>
      <c r="VCV187" s="38"/>
      <c r="VCW187" s="37"/>
      <c r="VCX187" s="25"/>
      <c r="VCY187" s="35"/>
      <c r="VCZ187" s="35"/>
      <c r="VDA187" s="35"/>
      <c r="VDB187" s="36"/>
      <c r="VDC187" s="36"/>
      <c r="VDD187" s="36"/>
      <c r="VDE187" s="36"/>
      <c r="VDF187" s="36"/>
      <c r="VDG187" s="36"/>
      <c r="VDH187" s="37"/>
      <c r="VDI187" s="38"/>
      <c r="VDJ187" s="38"/>
      <c r="VDK187" s="204"/>
      <c r="VDL187" s="37"/>
      <c r="VDM187" s="38"/>
      <c r="VDN187" s="37"/>
      <c r="VDO187" s="37"/>
      <c r="VDP187" s="38"/>
      <c r="VDQ187" s="38"/>
      <c r="VDR187" s="38"/>
      <c r="VDS187" s="38"/>
      <c r="VDT187" s="38"/>
      <c r="VDU187" s="38"/>
      <c r="VDV187" s="38"/>
      <c r="VDW187" s="38"/>
      <c r="VDX187" s="38"/>
      <c r="VDY187" s="38"/>
      <c r="VDZ187" s="38"/>
      <c r="VEA187" s="38"/>
      <c r="VEB187" s="37"/>
      <c r="VEC187" s="25"/>
      <c r="VED187" s="35"/>
      <c r="VEE187" s="35"/>
      <c r="VEF187" s="35"/>
      <c r="VEG187" s="36"/>
      <c r="VEH187" s="36"/>
      <c r="VEI187" s="36"/>
      <c r="VEJ187" s="36"/>
      <c r="VEK187" s="36"/>
      <c r="VEL187" s="36"/>
      <c r="VEM187" s="37"/>
      <c r="VEN187" s="38"/>
      <c r="VEO187" s="38"/>
      <c r="VEP187" s="204"/>
      <c r="VEQ187" s="37"/>
      <c r="VER187" s="38"/>
      <c r="VES187" s="37"/>
      <c r="VET187" s="37"/>
      <c r="VEU187" s="38"/>
      <c r="VEV187" s="38"/>
      <c r="VEW187" s="38"/>
      <c r="VEX187" s="38"/>
      <c r="VEY187" s="38"/>
      <c r="VEZ187" s="38"/>
      <c r="VFA187" s="38"/>
      <c r="VFB187" s="38"/>
      <c r="VFC187" s="38"/>
      <c r="VFD187" s="38"/>
      <c r="VFE187" s="38"/>
      <c r="VFF187" s="38"/>
      <c r="VFG187" s="37"/>
      <c r="VFH187" s="25"/>
      <c r="VFI187" s="35"/>
      <c r="VFJ187" s="35"/>
      <c r="VFK187" s="35"/>
      <c r="VFL187" s="36"/>
      <c r="VFM187" s="36"/>
      <c r="VFN187" s="36"/>
      <c r="VFO187" s="36"/>
      <c r="VFP187" s="36"/>
      <c r="VFQ187" s="36"/>
      <c r="VFR187" s="37"/>
      <c r="VFS187" s="38"/>
      <c r="VFT187" s="38"/>
      <c r="VFU187" s="204"/>
      <c r="VFV187" s="37"/>
      <c r="VFW187" s="38"/>
      <c r="VFX187" s="37"/>
      <c r="VFY187" s="37"/>
      <c r="VFZ187" s="38"/>
      <c r="VGA187" s="38"/>
      <c r="VGB187" s="38"/>
      <c r="VGC187" s="38"/>
      <c r="VGD187" s="38"/>
      <c r="VGE187" s="38"/>
      <c r="VGF187" s="38"/>
      <c r="VGG187" s="38"/>
      <c r="VGH187" s="38"/>
      <c r="VGI187" s="38"/>
      <c r="VGJ187" s="38"/>
      <c r="VGK187" s="38"/>
      <c r="VGL187" s="37"/>
      <c r="VGM187" s="25"/>
      <c r="VGN187" s="35"/>
      <c r="VGO187" s="35"/>
      <c r="VGP187" s="35"/>
      <c r="VGQ187" s="36"/>
      <c r="VGR187" s="36"/>
      <c r="VGS187" s="36"/>
      <c r="VGT187" s="36"/>
      <c r="VGU187" s="36"/>
      <c r="VGV187" s="36"/>
      <c r="VGW187" s="37"/>
      <c r="VGX187" s="38"/>
      <c r="VGY187" s="38"/>
      <c r="VGZ187" s="204"/>
      <c r="VHA187" s="37"/>
      <c r="VHB187" s="38"/>
      <c r="VHC187" s="37"/>
      <c r="VHD187" s="37"/>
      <c r="VHE187" s="38"/>
      <c r="VHF187" s="38"/>
      <c r="VHG187" s="38"/>
      <c r="VHH187" s="38"/>
      <c r="VHI187" s="38"/>
      <c r="VHJ187" s="38"/>
      <c r="VHK187" s="38"/>
      <c r="VHL187" s="38"/>
      <c r="VHM187" s="38"/>
      <c r="VHN187" s="38"/>
      <c r="VHO187" s="38"/>
      <c r="VHP187" s="38"/>
      <c r="VHQ187" s="37"/>
      <c r="VHR187" s="25"/>
      <c r="VHS187" s="35"/>
      <c r="VHT187" s="35"/>
      <c r="VHU187" s="35"/>
      <c r="VHV187" s="36"/>
      <c r="VHW187" s="36"/>
      <c r="VHX187" s="36"/>
      <c r="VHY187" s="36"/>
      <c r="VHZ187" s="36"/>
      <c r="VIA187" s="36"/>
      <c r="VIB187" s="37"/>
      <c r="VIC187" s="38"/>
      <c r="VID187" s="38"/>
      <c r="VIE187" s="204"/>
      <c r="VIF187" s="37"/>
      <c r="VIG187" s="38"/>
      <c r="VIH187" s="37"/>
      <c r="VII187" s="37"/>
      <c r="VIJ187" s="38"/>
      <c r="VIK187" s="38"/>
      <c r="VIL187" s="38"/>
      <c r="VIM187" s="38"/>
      <c r="VIN187" s="38"/>
      <c r="VIO187" s="38"/>
      <c r="VIP187" s="38"/>
      <c r="VIQ187" s="38"/>
      <c r="VIR187" s="38"/>
      <c r="VIS187" s="38"/>
      <c r="VIT187" s="38"/>
      <c r="VIU187" s="38"/>
      <c r="VIV187" s="37"/>
      <c r="VIW187" s="25"/>
      <c r="VIX187" s="35"/>
      <c r="VIY187" s="35"/>
      <c r="VIZ187" s="35"/>
      <c r="VJA187" s="36"/>
      <c r="VJB187" s="36"/>
      <c r="VJC187" s="36"/>
      <c r="VJD187" s="36"/>
      <c r="VJE187" s="36"/>
      <c r="VJF187" s="36"/>
      <c r="VJG187" s="37"/>
      <c r="VJH187" s="38"/>
      <c r="VJI187" s="38"/>
      <c r="VJJ187" s="204"/>
      <c r="VJK187" s="37"/>
      <c r="VJL187" s="38"/>
      <c r="VJM187" s="37"/>
      <c r="VJN187" s="37"/>
      <c r="VJO187" s="38"/>
      <c r="VJP187" s="38"/>
      <c r="VJQ187" s="38"/>
      <c r="VJR187" s="38"/>
      <c r="VJS187" s="38"/>
      <c r="VJT187" s="38"/>
      <c r="VJU187" s="38"/>
      <c r="VJV187" s="38"/>
      <c r="VJW187" s="38"/>
      <c r="VJX187" s="38"/>
      <c r="VJY187" s="38"/>
      <c r="VJZ187" s="38"/>
      <c r="VKA187" s="37"/>
      <c r="VKB187" s="25"/>
      <c r="VKC187" s="35"/>
      <c r="VKD187" s="35"/>
      <c r="VKE187" s="35"/>
      <c r="VKF187" s="36"/>
      <c r="VKG187" s="36"/>
      <c r="VKH187" s="36"/>
      <c r="VKI187" s="36"/>
      <c r="VKJ187" s="36"/>
      <c r="VKK187" s="36"/>
      <c r="VKL187" s="37"/>
      <c r="VKM187" s="38"/>
      <c r="VKN187" s="38"/>
      <c r="VKO187" s="204"/>
      <c r="VKP187" s="37"/>
      <c r="VKQ187" s="38"/>
      <c r="VKR187" s="37"/>
      <c r="VKS187" s="37"/>
      <c r="VKT187" s="38"/>
      <c r="VKU187" s="38"/>
      <c r="VKV187" s="38"/>
      <c r="VKW187" s="38"/>
      <c r="VKX187" s="38"/>
      <c r="VKY187" s="38"/>
      <c r="VKZ187" s="38"/>
      <c r="VLA187" s="38"/>
      <c r="VLB187" s="38"/>
      <c r="VLC187" s="38"/>
      <c r="VLD187" s="38"/>
      <c r="VLE187" s="38"/>
      <c r="VLF187" s="37"/>
      <c r="VLG187" s="25"/>
      <c r="VLH187" s="35"/>
      <c r="VLI187" s="35"/>
      <c r="VLJ187" s="35"/>
      <c r="VLK187" s="36"/>
      <c r="VLL187" s="36"/>
      <c r="VLM187" s="36"/>
      <c r="VLN187" s="36"/>
      <c r="VLO187" s="36"/>
      <c r="VLP187" s="36"/>
      <c r="VLQ187" s="37"/>
      <c r="VLR187" s="38"/>
      <c r="VLS187" s="38"/>
      <c r="VLT187" s="204"/>
      <c r="VLU187" s="37"/>
      <c r="VLV187" s="38"/>
      <c r="VLW187" s="37"/>
      <c r="VLX187" s="37"/>
      <c r="VLY187" s="38"/>
      <c r="VLZ187" s="38"/>
      <c r="VMA187" s="38"/>
      <c r="VMB187" s="38"/>
      <c r="VMC187" s="38"/>
      <c r="VMD187" s="38"/>
      <c r="VME187" s="38"/>
      <c r="VMF187" s="38"/>
      <c r="VMG187" s="38"/>
      <c r="VMH187" s="38"/>
      <c r="VMI187" s="38"/>
      <c r="VMJ187" s="38"/>
      <c r="VMK187" s="37"/>
      <c r="VML187" s="25"/>
      <c r="VMM187" s="35"/>
      <c r="VMN187" s="35"/>
      <c r="VMO187" s="35"/>
      <c r="VMP187" s="36"/>
      <c r="VMQ187" s="36"/>
      <c r="VMR187" s="36"/>
      <c r="VMS187" s="36"/>
      <c r="VMT187" s="36"/>
      <c r="VMU187" s="36"/>
      <c r="VMV187" s="37"/>
      <c r="VMW187" s="38"/>
      <c r="VMX187" s="38"/>
      <c r="VMY187" s="204"/>
      <c r="VMZ187" s="37"/>
      <c r="VNA187" s="38"/>
      <c r="VNB187" s="37"/>
      <c r="VNC187" s="37"/>
      <c r="VND187" s="38"/>
      <c r="VNE187" s="38"/>
      <c r="VNF187" s="38"/>
      <c r="VNG187" s="38"/>
      <c r="VNH187" s="38"/>
      <c r="VNI187" s="38"/>
      <c r="VNJ187" s="38"/>
      <c r="VNK187" s="38"/>
      <c r="VNL187" s="38"/>
      <c r="VNM187" s="38"/>
      <c r="VNN187" s="38"/>
      <c r="VNO187" s="38"/>
      <c r="VNP187" s="37"/>
      <c r="VNQ187" s="25"/>
      <c r="VNR187" s="35"/>
      <c r="VNS187" s="35"/>
      <c r="VNT187" s="35"/>
      <c r="VNU187" s="36"/>
      <c r="VNV187" s="36"/>
      <c r="VNW187" s="36"/>
      <c r="VNX187" s="36"/>
      <c r="VNY187" s="36"/>
      <c r="VNZ187" s="36"/>
      <c r="VOA187" s="37"/>
      <c r="VOB187" s="38"/>
      <c r="VOC187" s="38"/>
      <c r="VOD187" s="204"/>
      <c r="VOE187" s="37"/>
      <c r="VOF187" s="38"/>
      <c r="VOG187" s="37"/>
      <c r="VOH187" s="37"/>
      <c r="VOI187" s="38"/>
      <c r="VOJ187" s="38"/>
      <c r="VOK187" s="38"/>
      <c r="VOL187" s="38"/>
      <c r="VOM187" s="38"/>
      <c r="VON187" s="38"/>
      <c r="VOO187" s="38"/>
      <c r="VOP187" s="38"/>
      <c r="VOQ187" s="38"/>
      <c r="VOR187" s="38"/>
      <c r="VOS187" s="38"/>
      <c r="VOT187" s="38"/>
      <c r="VOU187" s="37"/>
      <c r="VOV187" s="25"/>
      <c r="VOW187" s="35"/>
      <c r="VOX187" s="35"/>
      <c r="VOY187" s="35"/>
      <c r="VOZ187" s="36"/>
      <c r="VPA187" s="36"/>
      <c r="VPB187" s="36"/>
      <c r="VPC187" s="36"/>
      <c r="VPD187" s="36"/>
      <c r="VPE187" s="36"/>
      <c r="VPF187" s="37"/>
      <c r="VPG187" s="38"/>
      <c r="VPH187" s="38"/>
      <c r="VPI187" s="204"/>
      <c r="VPJ187" s="37"/>
      <c r="VPK187" s="38"/>
      <c r="VPL187" s="37"/>
      <c r="VPM187" s="37"/>
      <c r="VPN187" s="38"/>
      <c r="VPO187" s="38"/>
      <c r="VPP187" s="38"/>
      <c r="VPQ187" s="38"/>
      <c r="VPR187" s="38"/>
      <c r="VPS187" s="38"/>
      <c r="VPT187" s="38"/>
      <c r="VPU187" s="38"/>
      <c r="VPV187" s="38"/>
      <c r="VPW187" s="38"/>
      <c r="VPX187" s="38"/>
      <c r="VPY187" s="38"/>
      <c r="VPZ187" s="37"/>
      <c r="VQA187" s="25"/>
      <c r="VQB187" s="35"/>
      <c r="VQC187" s="35"/>
      <c r="VQD187" s="35"/>
      <c r="VQE187" s="36"/>
      <c r="VQF187" s="36"/>
      <c r="VQG187" s="36"/>
      <c r="VQH187" s="36"/>
      <c r="VQI187" s="36"/>
      <c r="VQJ187" s="36"/>
      <c r="VQK187" s="37"/>
      <c r="VQL187" s="38"/>
      <c r="VQM187" s="38"/>
      <c r="VQN187" s="204"/>
      <c r="VQO187" s="37"/>
      <c r="VQP187" s="38"/>
      <c r="VQQ187" s="37"/>
      <c r="VQR187" s="37"/>
      <c r="VQS187" s="38"/>
      <c r="VQT187" s="38"/>
      <c r="VQU187" s="38"/>
      <c r="VQV187" s="38"/>
      <c r="VQW187" s="38"/>
      <c r="VQX187" s="38"/>
      <c r="VQY187" s="38"/>
      <c r="VQZ187" s="38"/>
      <c r="VRA187" s="38"/>
      <c r="VRB187" s="38"/>
      <c r="VRC187" s="38"/>
      <c r="VRD187" s="38"/>
      <c r="VRE187" s="37"/>
      <c r="VRF187" s="25"/>
      <c r="VRG187" s="35"/>
      <c r="VRH187" s="35"/>
      <c r="VRI187" s="35"/>
      <c r="VRJ187" s="36"/>
      <c r="VRK187" s="36"/>
      <c r="VRL187" s="36"/>
      <c r="VRM187" s="36"/>
      <c r="VRN187" s="36"/>
      <c r="VRO187" s="36"/>
      <c r="VRP187" s="37"/>
      <c r="VRQ187" s="38"/>
      <c r="VRR187" s="38"/>
      <c r="VRS187" s="204"/>
      <c r="VRT187" s="37"/>
      <c r="VRU187" s="38"/>
      <c r="VRV187" s="37"/>
      <c r="VRW187" s="37"/>
      <c r="VRX187" s="38"/>
      <c r="VRY187" s="38"/>
      <c r="VRZ187" s="38"/>
      <c r="VSA187" s="38"/>
      <c r="VSB187" s="38"/>
      <c r="VSC187" s="38"/>
      <c r="VSD187" s="38"/>
      <c r="VSE187" s="38"/>
      <c r="VSF187" s="38"/>
      <c r="VSG187" s="38"/>
      <c r="VSH187" s="38"/>
      <c r="VSI187" s="38"/>
      <c r="VSJ187" s="37"/>
      <c r="VSK187" s="25"/>
      <c r="VSL187" s="35"/>
      <c r="VSM187" s="35"/>
      <c r="VSN187" s="35"/>
      <c r="VSO187" s="36"/>
      <c r="VSP187" s="36"/>
      <c r="VSQ187" s="36"/>
      <c r="VSR187" s="36"/>
      <c r="VSS187" s="36"/>
      <c r="VST187" s="36"/>
      <c r="VSU187" s="37"/>
      <c r="VSV187" s="38"/>
      <c r="VSW187" s="38"/>
      <c r="VSX187" s="204"/>
      <c r="VSY187" s="37"/>
      <c r="VSZ187" s="38"/>
      <c r="VTA187" s="37"/>
      <c r="VTB187" s="37"/>
      <c r="VTC187" s="38"/>
      <c r="VTD187" s="38"/>
      <c r="VTE187" s="38"/>
      <c r="VTF187" s="38"/>
      <c r="VTG187" s="38"/>
      <c r="VTH187" s="38"/>
      <c r="VTI187" s="38"/>
      <c r="VTJ187" s="38"/>
      <c r="VTK187" s="38"/>
      <c r="VTL187" s="38"/>
      <c r="VTM187" s="38"/>
      <c r="VTN187" s="38"/>
      <c r="VTO187" s="37"/>
      <c r="VTP187" s="25"/>
      <c r="VTQ187" s="35"/>
      <c r="VTR187" s="35"/>
      <c r="VTS187" s="35"/>
      <c r="VTT187" s="36"/>
      <c r="VTU187" s="36"/>
      <c r="VTV187" s="36"/>
      <c r="VTW187" s="36"/>
      <c r="VTX187" s="36"/>
      <c r="VTY187" s="36"/>
      <c r="VTZ187" s="37"/>
      <c r="VUA187" s="38"/>
      <c r="VUB187" s="38"/>
      <c r="VUC187" s="204"/>
      <c r="VUD187" s="37"/>
      <c r="VUE187" s="38"/>
      <c r="VUF187" s="37"/>
      <c r="VUG187" s="37"/>
      <c r="VUH187" s="38"/>
      <c r="VUI187" s="38"/>
      <c r="VUJ187" s="38"/>
      <c r="VUK187" s="38"/>
      <c r="VUL187" s="38"/>
      <c r="VUM187" s="38"/>
      <c r="VUN187" s="38"/>
      <c r="VUO187" s="38"/>
      <c r="VUP187" s="38"/>
      <c r="VUQ187" s="38"/>
      <c r="VUR187" s="38"/>
      <c r="VUS187" s="38"/>
      <c r="VUT187" s="37"/>
      <c r="VUU187" s="25"/>
      <c r="VUV187" s="35"/>
      <c r="VUW187" s="35"/>
      <c r="VUX187" s="35"/>
      <c r="VUY187" s="36"/>
      <c r="VUZ187" s="36"/>
      <c r="VVA187" s="36"/>
      <c r="VVB187" s="36"/>
      <c r="VVC187" s="36"/>
      <c r="VVD187" s="36"/>
      <c r="VVE187" s="37"/>
      <c r="VVF187" s="38"/>
      <c r="VVG187" s="38"/>
      <c r="VVH187" s="204"/>
      <c r="VVI187" s="37"/>
      <c r="VVJ187" s="38"/>
      <c r="VVK187" s="37"/>
      <c r="VVL187" s="37"/>
      <c r="VVM187" s="38"/>
      <c r="VVN187" s="38"/>
      <c r="VVO187" s="38"/>
      <c r="VVP187" s="38"/>
      <c r="VVQ187" s="38"/>
      <c r="VVR187" s="38"/>
      <c r="VVS187" s="38"/>
      <c r="VVT187" s="38"/>
      <c r="VVU187" s="38"/>
      <c r="VVV187" s="38"/>
      <c r="VVW187" s="38"/>
      <c r="VVX187" s="38"/>
      <c r="VVY187" s="37"/>
      <c r="VVZ187" s="25"/>
      <c r="VWA187" s="35"/>
      <c r="VWB187" s="35"/>
      <c r="VWC187" s="35"/>
      <c r="VWD187" s="36"/>
      <c r="VWE187" s="36"/>
      <c r="VWF187" s="36"/>
      <c r="VWG187" s="36"/>
      <c r="VWH187" s="36"/>
      <c r="VWI187" s="36"/>
      <c r="VWJ187" s="37"/>
      <c r="VWK187" s="38"/>
      <c r="VWL187" s="38"/>
      <c r="VWM187" s="204"/>
      <c r="VWN187" s="37"/>
      <c r="VWO187" s="38"/>
      <c r="VWP187" s="37"/>
      <c r="VWQ187" s="37"/>
      <c r="VWR187" s="38"/>
      <c r="VWS187" s="38"/>
      <c r="VWT187" s="38"/>
      <c r="VWU187" s="38"/>
      <c r="VWV187" s="38"/>
      <c r="VWW187" s="38"/>
      <c r="VWX187" s="38"/>
      <c r="VWY187" s="38"/>
      <c r="VWZ187" s="38"/>
      <c r="VXA187" s="38"/>
      <c r="VXB187" s="38"/>
      <c r="VXC187" s="38"/>
      <c r="VXD187" s="37"/>
      <c r="VXE187" s="25"/>
      <c r="VXF187" s="35"/>
      <c r="VXG187" s="35"/>
      <c r="VXH187" s="35"/>
      <c r="VXI187" s="36"/>
      <c r="VXJ187" s="36"/>
      <c r="VXK187" s="36"/>
      <c r="VXL187" s="36"/>
      <c r="VXM187" s="36"/>
      <c r="VXN187" s="36"/>
      <c r="VXO187" s="37"/>
      <c r="VXP187" s="38"/>
      <c r="VXQ187" s="38"/>
      <c r="VXR187" s="204"/>
      <c r="VXS187" s="37"/>
      <c r="VXT187" s="38"/>
      <c r="VXU187" s="37"/>
      <c r="VXV187" s="37"/>
      <c r="VXW187" s="38"/>
      <c r="VXX187" s="38"/>
      <c r="VXY187" s="38"/>
      <c r="VXZ187" s="38"/>
      <c r="VYA187" s="38"/>
      <c r="VYB187" s="38"/>
      <c r="VYC187" s="38"/>
      <c r="VYD187" s="38"/>
      <c r="VYE187" s="38"/>
      <c r="VYF187" s="38"/>
      <c r="VYG187" s="38"/>
      <c r="VYH187" s="38"/>
      <c r="VYI187" s="37"/>
      <c r="VYJ187" s="25"/>
      <c r="VYK187" s="35"/>
      <c r="VYL187" s="35"/>
      <c r="VYM187" s="35"/>
      <c r="VYN187" s="36"/>
      <c r="VYO187" s="36"/>
      <c r="VYP187" s="36"/>
      <c r="VYQ187" s="36"/>
      <c r="VYR187" s="36"/>
      <c r="VYS187" s="36"/>
      <c r="VYT187" s="37"/>
      <c r="VYU187" s="38"/>
      <c r="VYV187" s="38"/>
      <c r="VYW187" s="204"/>
      <c r="VYX187" s="37"/>
      <c r="VYY187" s="38"/>
      <c r="VYZ187" s="37"/>
      <c r="VZA187" s="37"/>
      <c r="VZB187" s="38"/>
      <c r="VZC187" s="38"/>
      <c r="VZD187" s="38"/>
      <c r="VZE187" s="38"/>
      <c r="VZF187" s="38"/>
      <c r="VZG187" s="38"/>
      <c r="VZH187" s="38"/>
      <c r="VZI187" s="38"/>
      <c r="VZJ187" s="38"/>
      <c r="VZK187" s="38"/>
      <c r="VZL187" s="38"/>
      <c r="VZM187" s="38"/>
      <c r="VZN187" s="37"/>
      <c r="VZO187" s="25"/>
      <c r="VZP187" s="35"/>
      <c r="VZQ187" s="35"/>
      <c r="VZR187" s="35"/>
      <c r="VZS187" s="36"/>
      <c r="VZT187" s="36"/>
      <c r="VZU187" s="36"/>
      <c r="VZV187" s="36"/>
      <c r="VZW187" s="36"/>
      <c r="VZX187" s="36"/>
      <c r="VZY187" s="37"/>
      <c r="VZZ187" s="38"/>
      <c r="WAA187" s="38"/>
      <c r="WAB187" s="204"/>
      <c r="WAC187" s="37"/>
      <c r="WAD187" s="38"/>
      <c r="WAE187" s="37"/>
      <c r="WAF187" s="37"/>
      <c r="WAG187" s="38"/>
      <c r="WAH187" s="38"/>
      <c r="WAI187" s="38"/>
      <c r="WAJ187" s="38"/>
      <c r="WAK187" s="38"/>
      <c r="WAL187" s="38"/>
      <c r="WAM187" s="38"/>
      <c r="WAN187" s="38"/>
      <c r="WAO187" s="38"/>
      <c r="WAP187" s="38"/>
      <c r="WAQ187" s="38"/>
      <c r="WAR187" s="38"/>
      <c r="WAS187" s="37"/>
      <c r="WAT187" s="25"/>
      <c r="WAU187" s="35"/>
      <c r="WAV187" s="35"/>
      <c r="WAW187" s="35"/>
      <c r="WAX187" s="36"/>
      <c r="WAY187" s="36"/>
      <c r="WAZ187" s="36"/>
      <c r="WBA187" s="36"/>
      <c r="WBB187" s="36"/>
      <c r="WBC187" s="36"/>
      <c r="WBD187" s="37"/>
      <c r="WBE187" s="38"/>
      <c r="WBF187" s="38"/>
      <c r="WBG187" s="204"/>
      <c r="WBH187" s="37"/>
      <c r="WBI187" s="38"/>
      <c r="WBJ187" s="37"/>
      <c r="WBK187" s="37"/>
      <c r="WBL187" s="38"/>
      <c r="WBM187" s="38"/>
      <c r="WBN187" s="38"/>
      <c r="WBO187" s="38"/>
      <c r="WBP187" s="38"/>
      <c r="WBQ187" s="38"/>
      <c r="WBR187" s="38"/>
      <c r="WBS187" s="38"/>
      <c r="WBT187" s="38"/>
      <c r="WBU187" s="38"/>
      <c r="WBV187" s="38"/>
      <c r="WBW187" s="38"/>
      <c r="WBX187" s="37"/>
      <c r="WBY187" s="25"/>
      <c r="WBZ187" s="35"/>
      <c r="WCA187" s="35"/>
      <c r="WCB187" s="35"/>
      <c r="WCC187" s="36"/>
      <c r="WCD187" s="36"/>
      <c r="WCE187" s="36"/>
      <c r="WCF187" s="36"/>
      <c r="WCG187" s="36"/>
      <c r="WCH187" s="36"/>
      <c r="WCI187" s="37"/>
      <c r="WCJ187" s="38"/>
      <c r="WCK187" s="38"/>
      <c r="WCL187" s="204"/>
      <c r="WCM187" s="37"/>
      <c r="WCN187" s="38"/>
      <c r="WCO187" s="37"/>
      <c r="WCP187" s="37"/>
      <c r="WCQ187" s="38"/>
      <c r="WCR187" s="38"/>
      <c r="WCS187" s="38"/>
      <c r="WCT187" s="38"/>
      <c r="WCU187" s="38"/>
      <c r="WCV187" s="38"/>
      <c r="WCW187" s="38"/>
      <c r="WCX187" s="38"/>
      <c r="WCY187" s="38"/>
      <c r="WCZ187" s="38"/>
      <c r="WDA187" s="38"/>
      <c r="WDB187" s="38"/>
      <c r="WDC187" s="37"/>
      <c r="WDD187" s="25"/>
      <c r="WDE187" s="35"/>
      <c r="WDF187" s="35"/>
      <c r="WDG187" s="35"/>
      <c r="WDH187" s="36"/>
      <c r="WDI187" s="36"/>
      <c r="WDJ187" s="36"/>
      <c r="WDK187" s="36"/>
      <c r="WDL187" s="36"/>
      <c r="WDM187" s="36"/>
      <c r="WDN187" s="37"/>
      <c r="WDO187" s="38"/>
      <c r="WDP187" s="38"/>
      <c r="WDQ187" s="204"/>
      <c r="WDR187" s="37"/>
      <c r="WDS187" s="38"/>
      <c r="WDT187" s="37"/>
      <c r="WDU187" s="37"/>
      <c r="WDV187" s="38"/>
      <c r="WDW187" s="38"/>
      <c r="WDX187" s="38"/>
      <c r="WDY187" s="38"/>
      <c r="WDZ187" s="38"/>
      <c r="WEA187" s="38"/>
      <c r="WEB187" s="38"/>
      <c r="WEC187" s="38"/>
      <c r="WED187" s="38"/>
      <c r="WEE187" s="38"/>
      <c r="WEF187" s="38"/>
      <c r="WEG187" s="38"/>
      <c r="WEH187" s="37"/>
      <c r="WEI187" s="25"/>
      <c r="WEJ187" s="35"/>
      <c r="WEK187" s="35"/>
      <c r="WEL187" s="35"/>
      <c r="WEM187" s="36"/>
      <c r="WEN187" s="36"/>
      <c r="WEO187" s="36"/>
      <c r="WEP187" s="36"/>
      <c r="WEQ187" s="36"/>
      <c r="WER187" s="36"/>
      <c r="WES187" s="37"/>
      <c r="WET187" s="38"/>
      <c r="WEU187" s="38"/>
      <c r="WEV187" s="204"/>
      <c r="WEW187" s="37"/>
      <c r="WEX187" s="38"/>
      <c r="WEY187" s="37"/>
      <c r="WEZ187" s="37"/>
      <c r="WFA187" s="38"/>
      <c r="WFB187" s="38"/>
      <c r="WFC187" s="38"/>
      <c r="WFD187" s="38"/>
      <c r="WFE187" s="38"/>
      <c r="WFF187" s="38"/>
      <c r="WFG187" s="38"/>
      <c r="WFH187" s="38"/>
      <c r="WFI187" s="38"/>
      <c r="WFJ187" s="38"/>
      <c r="WFK187" s="38"/>
      <c r="WFL187" s="38"/>
      <c r="WFM187" s="37"/>
      <c r="WFN187" s="25"/>
      <c r="WFO187" s="35"/>
      <c r="WFP187" s="35"/>
      <c r="WFQ187" s="35"/>
      <c r="WFR187" s="36"/>
      <c r="WFS187" s="36"/>
      <c r="WFT187" s="36"/>
      <c r="WFU187" s="36"/>
      <c r="WFV187" s="36"/>
      <c r="WFW187" s="36"/>
      <c r="WFX187" s="37"/>
      <c r="WFY187" s="38"/>
      <c r="WFZ187" s="38"/>
      <c r="WGA187" s="204"/>
      <c r="WGB187" s="37"/>
      <c r="WGC187" s="38"/>
      <c r="WGD187" s="37"/>
      <c r="WGE187" s="37"/>
      <c r="WGF187" s="38"/>
      <c r="WGG187" s="38"/>
      <c r="WGH187" s="38"/>
      <c r="WGI187" s="38"/>
      <c r="WGJ187" s="38"/>
      <c r="WGK187" s="38"/>
      <c r="WGL187" s="38"/>
      <c r="WGM187" s="38"/>
      <c r="WGN187" s="38"/>
      <c r="WGO187" s="38"/>
      <c r="WGP187" s="38"/>
      <c r="WGQ187" s="38"/>
      <c r="WGR187" s="37"/>
      <c r="WGS187" s="25"/>
      <c r="WGT187" s="35"/>
      <c r="WGU187" s="35"/>
      <c r="WGV187" s="35"/>
      <c r="WGW187" s="36"/>
      <c r="WGX187" s="36"/>
      <c r="WGY187" s="36"/>
      <c r="WGZ187" s="36"/>
      <c r="WHA187" s="36"/>
      <c r="WHB187" s="36"/>
      <c r="WHC187" s="37"/>
      <c r="WHD187" s="38"/>
      <c r="WHE187" s="38"/>
      <c r="WHF187" s="204"/>
      <c r="WHG187" s="37"/>
      <c r="WHH187" s="38"/>
      <c r="WHI187" s="37"/>
      <c r="WHJ187" s="37"/>
      <c r="WHK187" s="38"/>
      <c r="WHL187" s="38"/>
      <c r="WHM187" s="38"/>
      <c r="WHN187" s="38"/>
      <c r="WHO187" s="38"/>
      <c r="WHP187" s="38"/>
      <c r="WHQ187" s="38"/>
      <c r="WHR187" s="38"/>
      <c r="WHS187" s="38"/>
      <c r="WHT187" s="38"/>
      <c r="WHU187" s="38"/>
      <c r="WHV187" s="38"/>
      <c r="WHW187" s="37"/>
      <c r="WHX187" s="25"/>
      <c r="WHY187" s="35"/>
      <c r="WHZ187" s="35"/>
      <c r="WIA187" s="35"/>
      <c r="WIB187" s="36"/>
      <c r="WIC187" s="36"/>
      <c r="WID187" s="36"/>
      <c r="WIE187" s="36"/>
      <c r="WIF187" s="36"/>
      <c r="WIG187" s="36"/>
      <c r="WIH187" s="37"/>
      <c r="WII187" s="38"/>
      <c r="WIJ187" s="38"/>
      <c r="WIK187" s="204"/>
      <c r="WIL187" s="37"/>
      <c r="WIM187" s="38"/>
      <c r="WIN187" s="37"/>
      <c r="WIO187" s="37"/>
      <c r="WIP187" s="38"/>
      <c r="WIQ187" s="38"/>
      <c r="WIR187" s="38"/>
      <c r="WIS187" s="38"/>
      <c r="WIT187" s="38"/>
      <c r="WIU187" s="38"/>
      <c r="WIV187" s="38"/>
      <c r="WIW187" s="38"/>
      <c r="WIX187" s="38"/>
      <c r="WIY187" s="38"/>
      <c r="WIZ187" s="38"/>
      <c r="WJA187" s="38"/>
      <c r="WJB187" s="37"/>
      <c r="WJC187" s="25"/>
      <c r="WJD187" s="35"/>
      <c r="WJE187" s="35"/>
      <c r="WJF187" s="35"/>
      <c r="WJG187" s="36"/>
      <c r="WJH187" s="36"/>
      <c r="WJI187" s="36"/>
      <c r="WJJ187" s="36"/>
      <c r="WJK187" s="36"/>
      <c r="WJL187" s="36"/>
      <c r="WJM187" s="37"/>
      <c r="WJN187" s="38"/>
      <c r="WJO187" s="38"/>
      <c r="WJP187" s="204"/>
      <c r="WJQ187" s="37"/>
      <c r="WJR187" s="38"/>
      <c r="WJS187" s="37"/>
      <c r="WJT187" s="37"/>
      <c r="WJU187" s="38"/>
      <c r="WJV187" s="38"/>
      <c r="WJW187" s="38"/>
      <c r="WJX187" s="38"/>
      <c r="WJY187" s="38"/>
      <c r="WJZ187" s="38"/>
      <c r="WKA187" s="38"/>
      <c r="WKB187" s="38"/>
      <c r="WKC187" s="38"/>
      <c r="WKD187" s="38"/>
      <c r="WKE187" s="38"/>
      <c r="WKF187" s="38"/>
      <c r="WKG187" s="37"/>
      <c r="WKH187" s="25"/>
      <c r="WKI187" s="35"/>
      <c r="WKJ187" s="35"/>
      <c r="WKK187" s="35"/>
      <c r="WKL187" s="36"/>
      <c r="WKM187" s="36"/>
      <c r="WKN187" s="36"/>
      <c r="WKO187" s="36"/>
      <c r="WKP187" s="36"/>
      <c r="WKQ187" s="36"/>
      <c r="WKR187" s="37"/>
      <c r="WKS187" s="38"/>
      <c r="WKT187" s="38"/>
      <c r="WKU187" s="204"/>
      <c r="WKV187" s="37"/>
      <c r="WKW187" s="38"/>
      <c r="WKX187" s="37"/>
      <c r="WKY187" s="37"/>
      <c r="WKZ187" s="38"/>
      <c r="WLA187" s="38"/>
      <c r="WLB187" s="38"/>
      <c r="WLC187" s="38"/>
      <c r="WLD187" s="38"/>
      <c r="WLE187" s="38"/>
      <c r="WLF187" s="38"/>
      <c r="WLG187" s="38"/>
      <c r="WLH187" s="38"/>
      <c r="WLI187" s="38"/>
      <c r="WLJ187" s="38"/>
      <c r="WLK187" s="38"/>
      <c r="WLL187" s="37"/>
      <c r="WLM187" s="25"/>
      <c r="WLN187" s="35"/>
      <c r="WLO187" s="35"/>
      <c r="WLP187" s="35"/>
      <c r="WLQ187" s="36"/>
      <c r="WLR187" s="36"/>
      <c r="WLS187" s="36"/>
      <c r="WLT187" s="36"/>
      <c r="WLU187" s="36"/>
      <c r="WLV187" s="36"/>
      <c r="WLW187" s="37"/>
      <c r="WLX187" s="38"/>
      <c r="WLY187" s="38"/>
      <c r="WLZ187" s="204"/>
      <c r="WMA187" s="37"/>
      <c r="WMB187" s="38"/>
      <c r="WMC187" s="37"/>
      <c r="WMD187" s="37"/>
      <c r="WME187" s="38"/>
      <c r="WMF187" s="38"/>
      <c r="WMG187" s="38"/>
      <c r="WMH187" s="38"/>
      <c r="WMI187" s="38"/>
      <c r="WMJ187" s="38"/>
      <c r="WMK187" s="38"/>
      <c r="WML187" s="38"/>
      <c r="WMM187" s="38"/>
      <c r="WMN187" s="38"/>
      <c r="WMO187" s="38"/>
      <c r="WMP187" s="38"/>
      <c r="WMQ187" s="37"/>
      <c r="WMR187" s="25"/>
      <c r="WMS187" s="35"/>
      <c r="WMT187" s="35"/>
      <c r="WMU187" s="35"/>
      <c r="WMV187" s="36"/>
      <c r="WMW187" s="36"/>
      <c r="WMX187" s="36"/>
      <c r="WMY187" s="36"/>
      <c r="WMZ187" s="36"/>
      <c r="WNA187" s="36"/>
      <c r="WNB187" s="37"/>
      <c r="WNC187" s="38"/>
      <c r="WND187" s="38"/>
      <c r="WNE187" s="204"/>
      <c r="WNF187" s="37"/>
      <c r="WNG187" s="38"/>
      <c r="WNH187" s="37"/>
      <c r="WNI187" s="37"/>
      <c r="WNJ187" s="38"/>
      <c r="WNK187" s="38"/>
      <c r="WNL187" s="38"/>
      <c r="WNM187" s="38"/>
      <c r="WNN187" s="38"/>
      <c r="WNO187" s="38"/>
      <c r="WNP187" s="38"/>
      <c r="WNQ187" s="38"/>
      <c r="WNR187" s="38"/>
      <c r="WNS187" s="38"/>
      <c r="WNT187" s="38"/>
      <c r="WNU187" s="38"/>
      <c r="WNV187" s="37"/>
      <c r="WNW187" s="25"/>
      <c r="WNX187" s="35"/>
      <c r="WNY187" s="35"/>
      <c r="WNZ187" s="35"/>
      <c r="WOA187" s="36"/>
      <c r="WOB187" s="36"/>
      <c r="WOC187" s="36"/>
      <c r="WOD187" s="36"/>
      <c r="WOE187" s="36"/>
      <c r="WOF187" s="36"/>
      <c r="WOG187" s="37"/>
      <c r="WOH187" s="38"/>
      <c r="WOI187" s="38"/>
      <c r="WOJ187" s="204"/>
      <c r="WOK187" s="37"/>
      <c r="WOL187" s="38"/>
      <c r="WOM187" s="37"/>
      <c r="WON187" s="37"/>
      <c r="WOO187" s="38"/>
      <c r="WOP187" s="38"/>
      <c r="WOQ187" s="38"/>
      <c r="WOR187" s="38"/>
      <c r="WOS187" s="38"/>
      <c r="WOT187" s="38"/>
      <c r="WOU187" s="38"/>
      <c r="WOV187" s="38"/>
      <c r="WOW187" s="38"/>
      <c r="WOX187" s="38"/>
      <c r="WOY187" s="38"/>
      <c r="WOZ187" s="38"/>
      <c r="WPA187" s="37"/>
      <c r="WPB187" s="25"/>
      <c r="WPC187" s="35"/>
      <c r="WPD187" s="35"/>
      <c r="WPE187" s="35"/>
      <c r="WPF187" s="36"/>
      <c r="WPG187" s="36"/>
      <c r="WPH187" s="36"/>
      <c r="WPI187" s="36"/>
      <c r="WPJ187" s="36"/>
      <c r="WPK187" s="36"/>
      <c r="WPL187" s="37"/>
      <c r="WPM187" s="38"/>
      <c r="WPN187" s="38"/>
      <c r="WPO187" s="204"/>
      <c r="WPP187" s="37"/>
      <c r="WPQ187" s="38"/>
      <c r="WPR187" s="37"/>
      <c r="WPS187" s="37"/>
      <c r="WPT187" s="38"/>
      <c r="WPU187" s="38"/>
      <c r="WPV187" s="38"/>
      <c r="WPW187" s="38"/>
      <c r="WPX187" s="38"/>
      <c r="WPY187" s="38"/>
      <c r="WPZ187" s="38"/>
      <c r="WQA187" s="38"/>
      <c r="WQB187" s="38"/>
      <c r="WQC187" s="38"/>
      <c r="WQD187" s="38"/>
      <c r="WQE187" s="38"/>
      <c r="WQF187" s="37"/>
      <c r="WQG187" s="25"/>
      <c r="WQH187" s="35"/>
      <c r="WQI187" s="35"/>
      <c r="WQJ187" s="35"/>
      <c r="WQK187" s="36"/>
      <c r="WQL187" s="36"/>
      <c r="WQM187" s="36"/>
      <c r="WQN187" s="36"/>
      <c r="WQO187" s="36"/>
      <c r="WQP187" s="36"/>
      <c r="WQQ187" s="37"/>
      <c r="WQR187" s="38"/>
      <c r="WQS187" s="38"/>
      <c r="WQT187" s="204"/>
      <c r="WQU187" s="37"/>
      <c r="WQV187" s="38"/>
      <c r="WQW187" s="37"/>
      <c r="WQX187" s="37"/>
      <c r="WQY187" s="38"/>
      <c r="WQZ187" s="38"/>
      <c r="WRA187" s="38"/>
      <c r="WRB187" s="38"/>
      <c r="WRC187" s="38"/>
      <c r="WRD187" s="38"/>
      <c r="WRE187" s="38"/>
      <c r="WRF187" s="38"/>
      <c r="WRG187" s="38"/>
      <c r="WRH187" s="38"/>
      <c r="WRI187" s="38"/>
      <c r="WRJ187" s="38"/>
      <c r="WRK187" s="37"/>
      <c r="WRL187" s="25"/>
      <c r="WRM187" s="35"/>
      <c r="WRN187" s="35"/>
      <c r="WRO187" s="35"/>
      <c r="WRP187" s="36"/>
      <c r="WRQ187" s="36"/>
      <c r="WRR187" s="36"/>
      <c r="WRS187" s="36"/>
      <c r="WRT187" s="36"/>
      <c r="WRU187" s="36"/>
      <c r="WRV187" s="37"/>
      <c r="WRW187" s="38"/>
      <c r="WRX187" s="38"/>
      <c r="WRY187" s="204"/>
      <c r="WRZ187" s="37"/>
      <c r="WSA187" s="38"/>
      <c r="WSB187" s="37"/>
      <c r="WSC187" s="37"/>
      <c r="WSD187" s="38"/>
      <c r="WSE187" s="38"/>
      <c r="WSF187" s="38"/>
      <c r="WSG187" s="38"/>
      <c r="WSH187" s="38"/>
      <c r="WSI187" s="38"/>
      <c r="WSJ187" s="38"/>
      <c r="WSK187" s="38"/>
      <c r="WSL187" s="38"/>
      <c r="WSM187" s="38"/>
      <c r="WSN187" s="38"/>
      <c r="WSO187" s="38"/>
      <c r="WSP187" s="37"/>
      <c r="WSQ187" s="25"/>
      <c r="WSR187" s="35"/>
      <c r="WSS187" s="35"/>
      <c r="WST187" s="35"/>
      <c r="WSU187" s="36"/>
      <c r="WSV187" s="36"/>
      <c r="WSW187" s="36"/>
      <c r="WSX187" s="36"/>
      <c r="WSY187" s="36"/>
      <c r="WSZ187" s="36"/>
      <c r="WTA187" s="37"/>
      <c r="WTB187" s="38"/>
      <c r="WTC187" s="38"/>
      <c r="WTD187" s="204"/>
      <c r="WTE187" s="37"/>
      <c r="WTF187" s="38"/>
      <c r="WTG187" s="37"/>
      <c r="WTH187" s="37"/>
      <c r="WTI187" s="38"/>
      <c r="WTJ187" s="38"/>
      <c r="WTK187" s="38"/>
      <c r="WTL187" s="38"/>
      <c r="WTM187" s="38"/>
      <c r="WTN187" s="38"/>
      <c r="WTO187" s="38"/>
      <c r="WTP187" s="38"/>
      <c r="WTQ187" s="38"/>
      <c r="WTR187" s="38"/>
      <c r="WTS187" s="38"/>
      <c r="WTT187" s="38"/>
      <c r="WTU187" s="37"/>
      <c r="WTV187" s="25"/>
      <c r="WTW187" s="35"/>
      <c r="WTX187" s="35"/>
      <c r="WTY187" s="35"/>
      <c r="WTZ187" s="36"/>
      <c r="WUA187" s="36"/>
      <c r="WUB187" s="36"/>
      <c r="WUC187" s="36"/>
      <c r="WUD187" s="36"/>
      <c r="WUE187" s="36"/>
      <c r="WUF187" s="37"/>
      <c r="WUG187" s="38"/>
      <c r="WUH187" s="38"/>
      <c r="WUI187" s="204"/>
      <c r="WUJ187" s="37"/>
      <c r="WUK187" s="38"/>
      <c r="WUL187" s="37"/>
      <c r="WUM187" s="37"/>
      <c r="WUN187" s="38"/>
      <c r="WUO187" s="38"/>
      <c r="WUP187" s="38"/>
      <c r="WUQ187" s="38"/>
      <c r="WUR187" s="38"/>
      <c r="WUS187" s="38"/>
      <c r="WUT187" s="38"/>
      <c r="WUU187" s="38"/>
      <c r="WUV187" s="38"/>
      <c r="WUW187" s="38"/>
      <c r="WUX187" s="38"/>
      <c r="WUY187" s="38"/>
      <c r="WUZ187" s="37"/>
      <c r="WVA187" s="25"/>
      <c r="WVB187" s="35"/>
      <c r="WVC187" s="35"/>
      <c r="WVD187" s="35"/>
      <c r="WVE187" s="36"/>
      <c r="WVF187" s="36"/>
      <c r="WVG187" s="36"/>
      <c r="WVH187" s="36"/>
      <c r="WVI187" s="36"/>
      <c r="WVJ187" s="36"/>
      <c r="WVK187" s="37"/>
      <c r="WVL187" s="38"/>
      <c r="WVM187" s="38"/>
      <c r="WVN187" s="204"/>
      <c r="WVO187" s="37"/>
      <c r="WVP187" s="38"/>
      <c r="WVQ187" s="37"/>
      <c r="WVR187" s="37"/>
      <c r="WVS187" s="38"/>
      <c r="WVT187" s="38"/>
      <c r="WVU187" s="38"/>
      <c r="WVV187" s="38"/>
      <c r="WVW187" s="38"/>
      <c r="WVX187" s="38"/>
      <c r="WVY187" s="38"/>
      <c r="WVZ187" s="38"/>
      <c r="WWA187" s="38"/>
      <c r="WWB187" s="38"/>
      <c r="WWC187" s="38"/>
      <c r="WWD187" s="38"/>
      <c r="WWE187" s="37"/>
      <c r="WWF187" s="25"/>
      <c r="WWG187" s="35"/>
      <c r="WWH187" s="35"/>
      <c r="WWI187" s="35"/>
      <c r="WWJ187" s="36"/>
      <c r="WWK187" s="36"/>
      <c r="WWL187" s="36"/>
      <c r="WWM187" s="36"/>
      <c r="WWN187" s="36"/>
      <c r="WWO187" s="36"/>
      <c r="WWP187" s="37"/>
      <c r="WWQ187" s="38"/>
      <c r="WWR187" s="38"/>
      <c r="WWS187" s="204"/>
      <c r="WWT187" s="37"/>
      <c r="WWU187" s="38"/>
      <c r="WWV187" s="37"/>
      <c r="WWW187" s="37"/>
      <c r="WWX187" s="38"/>
      <c r="WWY187" s="38"/>
      <c r="WWZ187" s="38"/>
      <c r="WXA187" s="38"/>
      <c r="WXB187" s="38"/>
      <c r="WXC187" s="38"/>
      <c r="WXD187" s="38"/>
      <c r="WXE187" s="38"/>
      <c r="WXF187" s="38"/>
      <c r="WXG187" s="38"/>
      <c r="WXH187" s="38"/>
      <c r="WXI187" s="38"/>
      <c r="WXJ187" s="37"/>
      <c r="WXK187" s="25"/>
      <c r="WXL187" s="35"/>
      <c r="WXM187" s="35"/>
      <c r="WXN187" s="35"/>
      <c r="WXO187" s="36"/>
      <c r="WXP187" s="36"/>
      <c r="WXQ187" s="36"/>
      <c r="WXR187" s="36"/>
      <c r="WXS187" s="36"/>
      <c r="WXT187" s="36"/>
      <c r="WXU187" s="37"/>
      <c r="WXV187" s="38"/>
      <c r="WXW187" s="38"/>
      <c r="WXX187" s="204"/>
      <c r="WXY187" s="37"/>
      <c r="WXZ187" s="38"/>
      <c r="WYA187" s="37"/>
      <c r="WYB187" s="37"/>
      <c r="WYC187" s="38"/>
      <c r="WYD187" s="38"/>
      <c r="WYE187" s="38"/>
      <c r="WYF187" s="38"/>
      <c r="WYG187" s="38"/>
      <c r="WYH187" s="38"/>
      <c r="WYI187" s="38"/>
      <c r="WYJ187" s="38"/>
      <c r="WYK187" s="38"/>
      <c r="WYL187" s="38"/>
      <c r="WYM187" s="38"/>
      <c r="WYN187" s="38"/>
      <c r="WYO187" s="37"/>
      <c r="WYP187" s="25"/>
      <c r="WYQ187" s="35"/>
      <c r="WYR187" s="35"/>
      <c r="WYS187" s="35"/>
      <c r="WYT187" s="36"/>
      <c r="WYU187" s="36"/>
      <c r="WYV187" s="36"/>
      <c r="WYW187" s="36"/>
      <c r="WYX187" s="36"/>
      <c r="WYY187" s="36"/>
      <c r="WYZ187" s="37"/>
      <c r="WZA187" s="38"/>
      <c r="WZB187" s="38"/>
      <c r="WZC187" s="204"/>
      <c r="WZD187" s="37"/>
      <c r="WZE187" s="38"/>
      <c r="WZF187" s="37"/>
      <c r="WZG187" s="37"/>
      <c r="WZH187" s="38"/>
      <c r="WZI187" s="38"/>
      <c r="WZJ187" s="38"/>
      <c r="WZK187" s="38"/>
      <c r="WZL187" s="38"/>
      <c r="WZM187" s="38"/>
      <c r="WZN187" s="38"/>
      <c r="WZO187" s="38"/>
      <c r="WZP187" s="38"/>
      <c r="WZQ187" s="38"/>
      <c r="WZR187" s="38"/>
      <c r="WZS187" s="38"/>
      <c r="WZT187" s="37"/>
      <c r="WZU187" s="25"/>
      <c r="WZV187" s="35"/>
      <c r="WZW187" s="35"/>
      <c r="WZX187" s="35"/>
      <c r="WZY187" s="36"/>
      <c r="WZZ187" s="36"/>
      <c r="XAA187" s="36"/>
      <c r="XAB187" s="36"/>
      <c r="XAC187" s="36"/>
      <c r="XAD187" s="36"/>
      <c r="XAE187" s="37"/>
      <c r="XAF187" s="38"/>
      <c r="XAG187" s="38"/>
      <c r="XAH187" s="204"/>
      <c r="XAI187" s="37"/>
      <c r="XAJ187" s="38"/>
      <c r="XAK187" s="37"/>
      <c r="XAL187" s="37"/>
      <c r="XAM187" s="38"/>
      <c r="XAN187" s="38"/>
      <c r="XAO187" s="38"/>
      <c r="XAP187" s="38"/>
      <c r="XAQ187" s="38"/>
      <c r="XAR187" s="38"/>
      <c r="XAS187" s="38"/>
      <c r="XAT187" s="38"/>
      <c r="XAU187" s="38"/>
      <c r="XAV187" s="38"/>
      <c r="XAW187" s="38"/>
      <c r="XAX187" s="38"/>
      <c r="XAY187" s="37"/>
      <c r="XAZ187" s="25"/>
      <c r="XBA187" s="35"/>
      <c r="XBB187" s="35"/>
      <c r="XBC187" s="35"/>
      <c r="XBD187" s="36"/>
      <c r="XBE187" s="36"/>
      <c r="XBF187" s="36"/>
      <c r="XBG187" s="36"/>
      <c r="XBH187" s="36"/>
      <c r="XBI187" s="36"/>
      <c r="XBJ187" s="37"/>
      <c r="XBK187" s="38"/>
      <c r="XBL187" s="38"/>
      <c r="XBM187" s="204"/>
      <c r="XBN187" s="37"/>
      <c r="XBO187" s="38"/>
      <c r="XBP187" s="37"/>
      <c r="XBQ187" s="37"/>
      <c r="XBR187" s="38"/>
      <c r="XBS187" s="38"/>
      <c r="XBT187" s="38"/>
      <c r="XBU187" s="38"/>
      <c r="XBV187" s="38"/>
      <c r="XBW187" s="38"/>
      <c r="XBX187" s="38"/>
      <c r="XBY187" s="38"/>
      <c r="XBZ187" s="38"/>
      <c r="XCA187" s="38"/>
      <c r="XCB187" s="38"/>
      <c r="XCC187" s="38"/>
      <c r="XCD187" s="37"/>
      <c r="XCE187" s="25"/>
      <c r="XCF187" s="35"/>
      <c r="XCG187" s="35"/>
      <c r="XCH187" s="35"/>
      <c r="XCI187" s="36"/>
      <c r="XCJ187" s="36"/>
      <c r="XCK187" s="36"/>
      <c r="XCL187" s="36"/>
      <c r="XCM187" s="36"/>
      <c r="XCN187" s="36"/>
      <c r="XCO187" s="37"/>
      <c r="XCP187" s="38"/>
      <c r="XCQ187" s="38"/>
      <c r="XCR187" s="204"/>
      <c r="XCS187" s="37"/>
      <c r="XCT187" s="38"/>
      <c r="XCU187" s="37"/>
      <c r="XCV187" s="37"/>
      <c r="XCW187" s="38"/>
      <c r="XCX187" s="38"/>
      <c r="XCY187" s="38"/>
      <c r="XCZ187" s="38"/>
      <c r="XDA187" s="38"/>
      <c r="XDB187" s="38"/>
      <c r="XDC187" s="38"/>
      <c r="XDD187" s="38"/>
      <c r="XDE187" s="38"/>
      <c r="XDF187" s="38"/>
      <c r="XDG187" s="38"/>
      <c r="XDH187" s="38"/>
      <c r="XDI187" s="37"/>
      <c r="XDJ187" s="25"/>
      <c r="XDK187" s="35"/>
      <c r="XDL187" s="35"/>
      <c r="XDM187" s="35"/>
      <c r="XDN187" s="36"/>
      <c r="XDO187" s="36"/>
      <c r="XDP187" s="36"/>
      <c r="XDQ187" s="36"/>
      <c r="XDR187" s="36"/>
      <c r="XDS187" s="36"/>
      <c r="XDT187" s="37"/>
      <c r="XDU187" s="38"/>
      <c r="XDV187" s="38"/>
      <c r="XDW187" s="204"/>
      <c r="XDX187" s="37"/>
      <c r="XDY187" s="38"/>
      <c r="XDZ187" s="37"/>
      <c r="XEA187" s="37"/>
      <c r="XEB187" s="38"/>
      <c r="XEC187" s="38"/>
      <c r="XED187" s="38"/>
      <c r="XEE187" s="38"/>
      <c r="XEF187" s="38"/>
      <c r="XEG187" s="38"/>
      <c r="XEH187" s="38"/>
      <c r="XEI187" s="38"/>
      <c r="XEJ187" s="38"/>
      <c r="XEK187" s="38"/>
      <c r="XEL187" s="38"/>
      <c r="XEM187" s="38"/>
      <c r="XEN187" s="37"/>
      <c r="XEO187" s="25"/>
      <c r="XEP187" s="35"/>
      <c r="XEQ187" s="35"/>
      <c r="XER187" s="35"/>
      <c r="XES187" s="36"/>
      <c r="XET187" s="36"/>
      <c r="XEU187" s="36"/>
      <c r="XEV187" s="36"/>
      <c r="XEW187" s="36"/>
      <c r="XEX187" s="36"/>
      <c r="XEY187" s="37"/>
      <c r="XEZ187" s="38"/>
      <c r="XFA187" s="38"/>
      <c r="XFB187" s="204"/>
      <c r="XFC187" s="37"/>
      <c r="XFD187" s="38"/>
    </row>
    <row r="188" spans="1:16384" s="33" customFormat="1" ht="99" x14ac:dyDescent="0.95">
      <c r="A188" s="34">
        <v>4</v>
      </c>
      <c r="B188" s="39" t="s">
        <v>981</v>
      </c>
      <c r="C188" s="34">
        <v>289996</v>
      </c>
      <c r="D188" s="34">
        <v>290112</v>
      </c>
      <c r="E188" s="34"/>
      <c r="F188" s="41">
        <v>7</v>
      </c>
      <c r="G188" s="41">
        <v>12</v>
      </c>
      <c r="H188" s="41">
        <v>13</v>
      </c>
      <c r="I188" s="41">
        <v>17</v>
      </c>
      <c r="J188" s="41"/>
      <c r="K188" s="41"/>
      <c r="L188" s="42"/>
      <c r="M188" s="43"/>
      <c r="N188" s="43"/>
      <c r="O188" s="44"/>
      <c r="P188" s="42"/>
      <c r="Q188" s="43"/>
      <c r="R188" s="42"/>
      <c r="S188" s="42"/>
      <c r="T188" s="43"/>
      <c r="U188" s="43"/>
      <c r="V188" s="43"/>
      <c r="W188" s="43"/>
      <c r="X188" s="43"/>
      <c r="Y188" s="44">
        <v>11.92</v>
      </c>
      <c r="Z188" s="44">
        <v>24.34</v>
      </c>
      <c r="AA188" s="43"/>
      <c r="AB188" s="43"/>
      <c r="AC188" s="43"/>
      <c r="AD188" s="43"/>
      <c r="AE188" s="43"/>
      <c r="AF188" s="42" t="s">
        <v>1015</v>
      </c>
      <c r="AG188" s="32">
        <f t="shared" si="8"/>
        <v>116</v>
      </c>
      <c r="AH188" s="32">
        <v>116</v>
      </c>
    </row>
    <row r="189" spans="1:16384" s="33" customFormat="1" ht="99" x14ac:dyDescent="0.95">
      <c r="A189" s="34">
        <v>5</v>
      </c>
      <c r="B189" s="39" t="s">
        <v>982</v>
      </c>
      <c r="C189" s="34">
        <v>290112</v>
      </c>
      <c r="D189" s="34">
        <v>290260</v>
      </c>
      <c r="E189" s="34"/>
      <c r="F189" s="41">
        <v>7</v>
      </c>
      <c r="G189" s="41">
        <v>12</v>
      </c>
      <c r="H189" s="41">
        <v>13</v>
      </c>
      <c r="I189" s="41">
        <v>17</v>
      </c>
      <c r="J189" s="41"/>
      <c r="K189" s="41"/>
      <c r="L189" s="42"/>
      <c r="M189" s="43"/>
      <c r="N189" s="43"/>
      <c r="O189" s="44"/>
      <c r="P189" s="42"/>
      <c r="Q189" s="43"/>
      <c r="R189" s="42"/>
      <c r="S189" s="42"/>
      <c r="T189" s="43"/>
      <c r="U189" s="43"/>
      <c r="V189" s="43"/>
      <c r="W189" s="43"/>
      <c r="X189" s="43"/>
      <c r="Y189" s="44">
        <v>29.05</v>
      </c>
      <c r="Z189" s="44">
        <v>32.24</v>
      </c>
      <c r="AA189" s="43"/>
      <c r="AB189" s="43"/>
      <c r="AC189" s="43"/>
      <c r="AD189" s="43"/>
      <c r="AE189" s="43"/>
      <c r="AF189" s="42" t="s">
        <v>1017</v>
      </c>
      <c r="AG189" s="32">
        <f t="shared" si="8"/>
        <v>148</v>
      </c>
      <c r="AH189" s="32">
        <v>148</v>
      </c>
    </row>
    <row r="190" spans="1:16384" s="33" customFormat="1" ht="99" x14ac:dyDescent="0.95">
      <c r="A190" s="34">
        <v>6</v>
      </c>
      <c r="B190" s="39" t="s">
        <v>983</v>
      </c>
      <c r="C190" s="34">
        <v>290260</v>
      </c>
      <c r="D190" s="34">
        <v>290357</v>
      </c>
      <c r="E190" s="34"/>
      <c r="F190" s="41">
        <v>7</v>
      </c>
      <c r="G190" s="41">
        <v>12</v>
      </c>
      <c r="H190" s="41">
        <v>13</v>
      </c>
      <c r="I190" s="41">
        <v>17</v>
      </c>
      <c r="J190" s="41"/>
      <c r="K190" s="41"/>
      <c r="L190" s="42"/>
      <c r="M190" s="43"/>
      <c r="N190" s="43"/>
      <c r="O190" s="44"/>
      <c r="P190" s="42"/>
      <c r="Q190" s="43"/>
      <c r="R190" s="42"/>
      <c r="S190" s="42"/>
      <c r="T190" s="43"/>
      <c r="U190" s="43"/>
      <c r="V190" s="43"/>
      <c r="W190" s="43"/>
      <c r="X190" s="43"/>
      <c r="Y190" s="44">
        <v>7.64</v>
      </c>
      <c r="Z190" s="44">
        <v>24.3</v>
      </c>
      <c r="AA190" s="43"/>
      <c r="AB190" s="43"/>
      <c r="AC190" s="43"/>
      <c r="AD190" s="43"/>
      <c r="AE190" s="43"/>
      <c r="AF190" s="42" t="s">
        <v>1018</v>
      </c>
      <c r="AG190" s="32">
        <f t="shared" si="8"/>
        <v>97</v>
      </c>
      <c r="AH190" s="32">
        <v>97</v>
      </c>
    </row>
    <row r="191" spans="1:16384" s="33" customFormat="1" ht="49.5" x14ac:dyDescent="0.95">
      <c r="A191" s="34">
        <v>7</v>
      </c>
      <c r="B191" s="39" t="s">
        <v>984</v>
      </c>
      <c r="C191" s="34"/>
      <c r="D191" s="34"/>
      <c r="E191" s="34"/>
      <c r="F191" s="41">
        <v>7</v>
      </c>
      <c r="G191" s="41">
        <v>12</v>
      </c>
      <c r="H191" s="41">
        <v>14</v>
      </c>
      <c r="I191" s="41">
        <v>17</v>
      </c>
      <c r="J191" s="41"/>
      <c r="K191" s="41"/>
      <c r="L191" s="42"/>
      <c r="M191" s="43"/>
      <c r="N191" s="43"/>
      <c r="O191" s="44"/>
      <c r="P191" s="42"/>
      <c r="Q191" s="43"/>
      <c r="R191" s="42"/>
      <c r="S191" s="42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2" t="s">
        <v>951</v>
      </c>
      <c r="AG191" s="32">
        <f t="shared" si="8"/>
        <v>0</v>
      </c>
      <c r="AH191" s="32" t="s">
        <v>387</v>
      </c>
    </row>
    <row r="192" spans="1:16384" s="33" customFormat="1" ht="49.5" x14ac:dyDescent="0.95">
      <c r="A192" s="34"/>
      <c r="B192" s="39" t="s">
        <v>985</v>
      </c>
      <c r="C192" s="34">
        <v>290357</v>
      </c>
      <c r="D192" s="34">
        <v>290408</v>
      </c>
      <c r="E192" s="34"/>
      <c r="F192" s="41">
        <v>7</v>
      </c>
      <c r="G192" s="41">
        <v>12</v>
      </c>
      <c r="H192" s="41">
        <v>13</v>
      </c>
      <c r="I192" s="41">
        <v>17</v>
      </c>
      <c r="J192" s="41"/>
      <c r="K192" s="41"/>
      <c r="L192" s="42"/>
      <c r="M192" s="43"/>
      <c r="N192" s="43"/>
      <c r="O192" s="44"/>
      <c r="P192" s="42"/>
      <c r="Q192" s="43"/>
      <c r="R192" s="42"/>
      <c r="S192" s="42"/>
      <c r="T192" s="43"/>
      <c r="U192" s="43"/>
      <c r="V192" s="43"/>
      <c r="W192" s="43"/>
      <c r="X192" s="43"/>
      <c r="Y192" s="43"/>
      <c r="Z192" s="44">
        <v>12.5</v>
      </c>
      <c r="AA192" s="43"/>
      <c r="AB192" s="43"/>
      <c r="AC192" s="43"/>
      <c r="AD192" s="43"/>
      <c r="AE192" s="43"/>
      <c r="AF192" s="42" t="s">
        <v>1019</v>
      </c>
      <c r="AG192" s="32">
        <f t="shared" si="8"/>
        <v>51</v>
      </c>
      <c r="AH192" s="32">
        <v>51</v>
      </c>
    </row>
    <row r="193" spans="1:34" s="33" customFormat="1" ht="49.5" x14ac:dyDescent="0.95">
      <c r="A193" s="34">
        <v>8</v>
      </c>
      <c r="B193" s="25" t="s">
        <v>986</v>
      </c>
      <c r="C193" s="35"/>
      <c r="D193" s="35"/>
      <c r="E193" s="35"/>
      <c r="F193" s="36"/>
      <c r="G193" s="36"/>
      <c r="H193" s="36"/>
      <c r="I193" s="36"/>
      <c r="J193" s="36"/>
      <c r="K193" s="36"/>
      <c r="L193" s="37"/>
      <c r="M193" s="38"/>
      <c r="N193" s="38"/>
      <c r="O193" s="204"/>
      <c r="P193" s="37"/>
      <c r="Q193" s="38"/>
      <c r="R193" s="37"/>
      <c r="S193" s="37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7" t="s">
        <v>100</v>
      </c>
      <c r="AG193" s="32">
        <f t="shared" si="8"/>
        <v>0</v>
      </c>
      <c r="AH193" s="32" t="s">
        <v>213</v>
      </c>
    </row>
    <row r="194" spans="1:34" s="33" customFormat="1" ht="49.5" x14ac:dyDescent="0.95">
      <c r="A194" s="34">
        <v>9</v>
      </c>
      <c r="B194" s="25" t="s">
        <v>987</v>
      </c>
      <c r="C194" s="35"/>
      <c r="D194" s="35"/>
      <c r="E194" s="35"/>
      <c r="F194" s="36"/>
      <c r="G194" s="36"/>
      <c r="H194" s="36"/>
      <c r="I194" s="36"/>
      <c r="J194" s="36"/>
      <c r="K194" s="36"/>
      <c r="L194" s="37"/>
      <c r="M194" s="38"/>
      <c r="N194" s="38"/>
      <c r="O194" s="204"/>
      <c r="P194" s="37"/>
      <c r="Q194" s="38"/>
      <c r="R194" s="37"/>
      <c r="S194" s="37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7" t="s">
        <v>100</v>
      </c>
      <c r="AG194" s="32">
        <f t="shared" si="8"/>
        <v>0</v>
      </c>
      <c r="AH194" s="32" t="s">
        <v>213</v>
      </c>
    </row>
    <row r="195" spans="1:34" s="33" customFormat="1" ht="99" x14ac:dyDescent="0.95">
      <c r="A195" s="34">
        <v>10</v>
      </c>
      <c r="B195" s="39" t="s">
        <v>988</v>
      </c>
      <c r="C195" s="34">
        <v>290408</v>
      </c>
      <c r="D195" s="34">
        <v>290515</v>
      </c>
      <c r="E195" s="34"/>
      <c r="F195" s="41">
        <v>7</v>
      </c>
      <c r="G195" s="41">
        <v>12</v>
      </c>
      <c r="H195" s="41">
        <v>13</v>
      </c>
      <c r="I195" s="41">
        <v>17</v>
      </c>
      <c r="J195" s="41"/>
      <c r="K195" s="41"/>
      <c r="L195" s="42"/>
      <c r="M195" s="43"/>
      <c r="N195" s="43"/>
      <c r="O195" s="44"/>
      <c r="P195" s="42"/>
      <c r="Q195" s="43"/>
      <c r="R195" s="42"/>
      <c r="S195" s="42"/>
      <c r="T195" s="43"/>
      <c r="U195" s="43"/>
      <c r="V195" s="43"/>
      <c r="W195" s="43"/>
      <c r="X195" s="43"/>
      <c r="Y195" s="44">
        <v>8.19</v>
      </c>
      <c r="Z195" s="44">
        <v>25.93</v>
      </c>
      <c r="AA195" s="43"/>
      <c r="AB195" s="43"/>
      <c r="AC195" s="43"/>
      <c r="AD195" s="43"/>
      <c r="AE195" s="43"/>
      <c r="AF195" s="42" t="s">
        <v>1021</v>
      </c>
      <c r="AG195" s="32">
        <f t="shared" si="8"/>
        <v>107</v>
      </c>
      <c r="AH195" s="32">
        <v>107</v>
      </c>
    </row>
    <row r="196" spans="1:34" s="33" customFormat="1" ht="49.5" x14ac:dyDescent="0.95">
      <c r="A196" s="34">
        <v>11</v>
      </c>
      <c r="B196" s="39" t="s">
        <v>989</v>
      </c>
      <c r="C196" s="34">
        <v>290515</v>
      </c>
      <c r="D196" s="34">
        <v>290622</v>
      </c>
      <c r="E196" s="34"/>
      <c r="F196" s="41">
        <v>7</v>
      </c>
      <c r="G196" s="41">
        <v>12</v>
      </c>
      <c r="H196" s="41">
        <v>13</v>
      </c>
      <c r="I196" s="41">
        <v>17</v>
      </c>
      <c r="J196" s="41"/>
      <c r="K196" s="41"/>
      <c r="L196" s="42"/>
      <c r="M196" s="43"/>
      <c r="N196" s="43"/>
      <c r="O196" s="44"/>
      <c r="P196" s="42"/>
      <c r="Q196" s="43"/>
      <c r="R196" s="42"/>
      <c r="S196" s="42"/>
      <c r="T196" s="43"/>
      <c r="U196" s="43"/>
      <c r="V196" s="43"/>
      <c r="W196" s="43"/>
      <c r="X196" s="43"/>
      <c r="Y196" s="43"/>
      <c r="Z196" s="44">
        <v>24.25</v>
      </c>
      <c r="AA196" s="43"/>
      <c r="AB196" s="43"/>
      <c r="AC196" s="43"/>
      <c r="AD196" s="43"/>
      <c r="AE196" s="43"/>
      <c r="AF196" s="42" t="s">
        <v>1023</v>
      </c>
      <c r="AG196" s="32">
        <f t="shared" si="8"/>
        <v>107</v>
      </c>
      <c r="AH196" s="32">
        <v>107</v>
      </c>
    </row>
    <row r="197" spans="1:34" s="33" customFormat="1" ht="99" x14ac:dyDescent="0.95">
      <c r="A197" s="34">
        <v>12</v>
      </c>
      <c r="B197" s="39" t="s">
        <v>990</v>
      </c>
      <c r="C197" s="34">
        <v>290622</v>
      </c>
      <c r="D197" s="34">
        <v>290733</v>
      </c>
      <c r="E197" s="34"/>
      <c r="F197" s="41">
        <v>7</v>
      </c>
      <c r="G197" s="41">
        <v>12</v>
      </c>
      <c r="H197" s="41">
        <v>13</v>
      </c>
      <c r="I197" s="41">
        <v>17</v>
      </c>
      <c r="J197" s="41"/>
      <c r="K197" s="41"/>
      <c r="L197" s="42">
        <v>17</v>
      </c>
      <c r="M197" s="43"/>
      <c r="N197" s="43"/>
      <c r="O197" s="44"/>
      <c r="P197" s="42"/>
      <c r="Q197" s="43"/>
      <c r="R197" s="42"/>
      <c r="S197" s="42"/>
      <c r="T197" s="43"/>
      <c r="U197" s="43"/>
      <c r="V197" s="43"/>
      <c r="W197" s="43"/>
      <c r="X197" s="44"/>
      <c r="Y197" s="43"/>
      <c r="Z197" s="44">
        <v>12.11</v>
      </c>
      <c r="AA197" s="44"/>
      <c r="AB197" s="43"/>
      <c r="AC197" s="43"/>
      <c r="AD197" s="43"/>
      <c r="AE197" s="43"/>
      <c r="AF197" s="42" t="s">
        <v>1026</v>
      </c>
      <c r="AG197" s="32">
        <f t="shared" si="8"/>
        <v>111</v>
      </c>
      <c r="AH197" s="32">
        <v>111</v>
      </c>
    </row>
    <row r="198" spans="1:34" s="33" customFormat="1" ht="99" x14ac:dyDescent="0.95">
      <c r="A198" s="34">
        <v>13</v>
      </c>
      <c r="B198" s="39" t="s">
        <v>991</v>
      </c>
      <c r="C198" s="34">
        <v>290733</v>
      </c>
      <c r="D198" s="34">
        <v>290783</v>
      </c>
      <c r="E198" s="34"/>
      <c r="F198" s="41">
        <v>7</v>
      </c>
      <c r="G198" s="41">
        <v>12</v>
      </c>
      <c r="H198" s="41">
        <v>13</v>
      </c>
      <c r="I198" s="41">
        <v>17</v>
      </c>
      <c r="J198" s="41"/>
      <c r="K198" s="41"/>
      <c r="L198" s="42"/>
      <c r="M198" s="43"/>
      <c r="N198" s="43"/>
      <c r="O198" s="44"/>
      <c r="P198" s="42"/>
      <c r="Q198" s="43"/>
      <c r="R198" s="42"/>
      <c r="S198" s="42"/>
      <c r="T198" s="43"/>
      <c r="U198" s="43"/>
      <c r="V198" s="43"/>
      <c r="W198" s="43"/>
      <c r="X198" s="43"/>
      <c r="Y198" s="44">
        <v>6.35</v>
      </c>
      <c r="Z198" s="44">
        <v>23.61</v>
      </c>
      <c r="AA198" s="43"/>
      <c r="AB198" s="43"/>
      <c r="AC198" s="43"/>
      <c r="AD198" s="43"/>
      <c r="AE198" s="43"/>
      <c r="AF198" s="42" t="s">
        <v>1029</v>
      </c>
      <c r="AG198" s="32">
        <f t="shared" si="8"/>
        <v>50</v>
      </c>
      <c r="AH198" s="32">
        <v>50</v>
      </c>
    </row>
    <row r="199" spans="1:34" s="33" customFormat="1" ht="99" x14ac:dyDescent="0.95">
      <c r="A199" s="34">
        <v>14</v>
      </c>
      <c r="B199" s="39" t="s">
        <v>992</v>
      </c>
      <c r="C199" s="34">
        <v>290783</v>
      </c>
      <c r="D199" s="34">
        <v>290928</v>
      </c>
      <c r="E199" s="34"/>
      <c r="F199" s="41">
        <v>7</v>
      </c>
      <c r="G199" s="41">
        <v>12</v>
      </c>
      <c r="H199" s="41">
        <v>13</v>
      </c>
      <c r="I199" s="41">
        <v>17</v>
      </c>
      <c r="J199" s="41"/>
      <c r="K199" s="41"/>
      <c r="L199" s="42">
        <v>8</v>
      </c>
      <c r="M199" s="43"/>
      <c r="N199" s="43"/>
      <c r="O199" s="44"/>
      <c r="P199" s="42"/>
      <c r="Q199" s="43"/>
      <c r="R199" s="42"/>
      <c r="S199" s="42"/>
      <c r="T199" s="43"/>
      <c r="U199" s="43"/>
      <c r="V199" s="43"/>
      <c r="W199" s="43"/>
      <c r="X199" s="43"/>
      <c r="Y199" s="44">
        <v>7.65</v>
      </c>
      <c r="Z199" s="44">
        <v>11.26</v>
      </c>
      <c r="AA199" s="43"/>
      <c r="AB199" s="43"/>
      <c r="AC199" s="211"/>
      <c r="AD199" s="43"/>
      <c r="AE199" s="43"/>
      <c r="AF199" s="42" t="s">
        <v>1030</v>
      </c>
      <c r="AG199" s="32">
        <f t="shared" si="8"/>
        <v>145</v>
      </c>
      <c r="AH199" s="32">
        <v>145</v>
      </c>
    </row>
    <row r="200" spans="1:34" s="33" customFormat="1" ht="99" x14ac:dyDescent="0.95">
      <c r="A200" s="34">
        <v>15</v>
      </c>
      <c r="B200" s="39" t="s">
        <v>993</v>
      </c>
      <c r="C200" s="34">
        <v>290928</v>
      </c>
      <c r="D200" s="34">
        <v>291063</v>
      </c>
      <c r="E200" s="34"/>
      <c r="F200" s="41">
        <v>7</v>
      </c>
      <c r="G200" s="41">
        <v>12</v>
      </c>
      <c r="H200" s="41">
        <v>13</v>
      </c>
      <c r="I200" s="41">
        <v>17</v>
      </c>
      <c r="J200" s="41"/>
      <c r="K200" s="41"/>
      <c r="L200" s="42"/>
      <c r="M200" s="43"/>
      <c r="N200" s="43"/>
      <c r="O200" s="44"/>
      <c r="P200" s="42"/>
      <c r="Q200" s="43"/>
      <c r="R200" s="42"/>
      <c r="S200" s="42"/>
      <c r="T200" s="43"/>
      <c r="U200" s="43"/>
      <c r="V200" s="43"/>
      <c r="W200" s="43"/>
      <c r="X200" s="43"/>
      <c r="Y200" s="44">
        <v>20.61</v>
      </c>
      <c r="Z200" s="44">
        <v>36.03</v>
      </c>
      <c r="AA200" s="43"/>
      <c r="AB200" s="43"/>
      <c r="AC200" s="43"/>
      <c r="AD200" s="43"/>
      <c r="AE200" s="43"/>
      <c r="AF200" s="42" t="s">
        <v>1031</v>
      </c>
      <c r="AG200" s="32">
        <f t="shared" si="8"/>
        <v>135</v>
      </c>
      <c r="AH200" s="32">
        <v>135</v>
      </c>
    </row>
    <row r="201" spans="1:34" s="33" customFormat="1" ht="49.5" x14ac:dyDescent="0.95">
      <c r="A201" s="34">
        <v>16</v>
      </c>
      <c r="B201" s="45" t="s">
        <v>994</v>
      </c>
      <c r="C201" s="34">
        <v>291063</v>
      </c>
      <c r="D201" s="34">
        <v>291155</v>
      </c>
      <c r="E201" s="34"/>
      <c r="F201" s="41">
        <v>7</v>
      </c>
      <c r="G201" s="41">
        <v>12</v>
      </c>
      <c r="H201" s="41">
        <v>13</v>
      </c>
      <c r="I201" s="41">
        <v>17</v>
      </c>
      <c r="J201" s="41"/>
      <c r="K201" s="41"/>
      <c r="L201" s="42">
        <v>66</v>
      </c>
      <c r="M201" s="43"/>
      <c r="N201" s="43"/>
      <c r="O201" s="44"/>
      <c r="P201" s="42"/>
      <c r="Q201" s="43"/>
      <c r="R201" s="42"/>
      <c r="S201" s="42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2" t="s">
        <v>1035</v>
      </c>
      <c r="AG201" s="32">
        <f t="shared" si="8"/>
        <v>92</v>
      </c>
      <c r="AH201" s="32">
        <v>92</v>
      </c>
    </row>
    <row r="202" spans="1:34" s="33" customFormat="1" ht="49.5" x14ac:dyDescent="0.95">
      <c r="A202" s="34">
        <v>17</v>
      </c>
      <c r="B202" s="39" t="s">
        <v>995</v>
      </c>
      <c r="C202" s="34">
        <v>291155</v>
      </c>
      <c r="D202" s="34">
        <v>291271</v>
      </c>
      <c r="E202" s="34"/>
      <c r="F202" s="41">
        <v>7</v>
      </c>
      <c r="G202" s="41">
        <v>12</v>
      </c>
      <c r="H202" s="41">
        <v>13</v>
      </c>
      <c r="I202" s="41">
        <v>17</v>
      </c>
      <c r="J202" s="41"/>
      <c r="K202" s="41"/>
      <c r="L202" s="42">
        <v>30</v>
      </c>
      <c r="M202" s="43"/>
      <c r="N202" s="43"/>
      <c r="O202" s="44"/>
      <c r="P202" s="42"/>
      <c r="Q202" s="43"/>
      <c r="R202" s="42"/>
      <c r="S202" s="42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2" t="s">
        <v>1036</v>
      </c>
      <c r="AG202" s="32">
        <f t="shared" si="8"/>
        <v>116</v>
      </c>
      <c r="AH202" s="32">
        <v>116</v>
      </c>
    </row>
    <row r="203" spans="1:34" s="33" customFormat="1" ht="99" x14ac:dyDescent="0.95">
      <c r="A203" s="34">
        <v>18</v>
      </c>
      <c r="B203" s="39" t="s">
        <v>996</v>
      </c>
      <c r="C203" s="34">
        <v>291271</v>
      </c>
      <c r="D203" s="40">
        <v>291408</v>
      </c>
      <c r="E203" s="34"/>
      <c r="F203" s="41">
        <v>7</v>
      </c>
      <c r="G203" s="41">
        <v>12</v>
      </c>
      <c r="H203" s="41">
        <v>13</v>
      </c>
      <c r="I203" s="41">
        <v>17</v>
      </c>
      <c r="J203" s="41"/>
      <c r="K203" s="41"/>
      <c r="L203" s="42"/>
      <c r="M203" s="43"/>
      <c r="N203" s="43"/>
      <c r="O203" s="44"/>
      <c r="P203" s="42"/>
      <c r="Q203" s="43"/>
      <c r="R203" s="42"/>
      <c r="S203" s="42"/>
      <c r="T203" s="43"/>
      <c r="U203" s="43"/>
      <c r="V203" s="43"/>
      <c r="W203" s="43"/>
      <c r="X203" s="43"/>
      <c r="Y203" s="44">
        <v>33.31</v>
      </c>
      <c r="Z203" s="44">
        <v>32.51</v>
      </c>
      <c r="AA203" s="44"/>
      <c r="AB203" s="43"/>
      <c r="AC203" s="43"/>
      <c r="AD203" s="43"/>
      <c r="AE203" s="43"/>
      <c r="AF203" s="42" t="s">
        <v>1040</v>
      </c>
      <c r="AG203" s="32">
        <f t="shared" si="8"/>
        <v>137</v>
      </c>
      <c r="AH203" s="32">
        <v>137</v>
      </c>
    </row>
    <row r="204" spans="1:34" s="33" customFormat="1" ht="99" x14ac:dyDescent="0.95">
      <c r="A204" s="34">
        <v>19</v>
      </c>
      <c r="B204" s="39" t="s">
        <v>997</v>
      </c>
      <c r="C204" s="40">
        <v>291408</v>
      </c>
      <c r="D204" s="40">
        <v>291522</v>
      </c>
      <c r="E204" s="34"/>
      <c r="F204" s="41">
        <v>7</v>
      </c>
      <c r="G204" s="41">
        <v>12</v>
      </c>
      <c r="H204" s="41">
        <v>13</v>
      </c>
      <c r="I204" s="41">
        <v>17</v>
      </c>
      <c r="J204" s="41"/>
      <c r="K204" s="41"/>
      <c r="L204" s="42"/>
      <c r="M204" s="43"/>
      <c r="N204" s="44"/>
      <c r="O204" s="44"/>
      <c r="P204" s="42"/>
      <c r="Q204" s="43"/>
      <c r="R204" s="42"/>
      <c r="S204" s="42"/>
      <c r="T204" s="43"/>
      <c r="U204" s="43"/>
      <c r="V204" s="43"/>
      <c r="W204" s="43"/>
      <c r="X204" s="43"/>
      <c r="Y204" s="44">
        <v>32.79</v>
      </c>
      <c r="Z204" s="44">
        <v>23.6</v>
      </c>
      <c r="AA204" s="43"/>
      <c r="AB204" s="43"/>
      <c r="AC204" s="43"/>
      <c r="AD204" s="43"/>
      <c r="AE204" s="43"/>
      <c r="AF204" s="42" t="s">
        <v>1046</v>
      </c>
      <c r="AG204" s="32">
        <f t="shared" si="8"/>
        <v>114</v>
      </c>
      <c r="AH204" s="32">
        <v>114</v>
      </c>
    </row>
    <row r="205" spans="1:34" s="33" customFormat="1" ht="99" x14ac:dyDescent="0.95">
      <c r="A205" s="34">
        <v>20</v>
      </c>
      <c r="B205" s="39" t="s">
        <v>998</v>
      </c>
      <c r="C205" s="40">
        <v>291522</v>
      </c>
      <c r="D205" s="34">
        <v>291614</v>
      </c>
      <c r="E205" s="34"/>
      <c r="F205" s="41">
        <v>7</v>
      </c>
      <c r="G205" s="41">
        <v>12</v>
      </c>
      <c r="H205" s="41">
        <v>13</v>
      </c>
      <c r="I205" s="41">
        <v>17</v>
      </c>
      <c r="J205" s="41"/>
      <c r="K205" s="41"/>
      <c r="L205" s="42"/>
      <c r="M205" s="43"/>
      <c r="N205" s="43"/>
      <c r="O205" s="44"/>
      <c r="P205" s="42"/>
      <c r="Q205" s="43"/>
      <c r="R205" s="42"/>
      <c r="S205" s="42"/>
      <c r="T205" s="43"/>
      <c r="U205" s="43"/>
      <c r="V205" s="43"/>
      <c r="W205" s="43"/>
      <c r="X205" s="43"/>
      <c r="Y205" s="44">
        <v>16.16</v>
      </c>
      <c r="Z205" s="44">
        <v>26.35</v>
      </c>
      <c r="AA205" s="43"/>
      <c r="AB205" s="43"/>
      <c r="AC205" s="43"/>
      <c r="AD205" s="43"/>
      <c r="AE205" s="43"/>
      <c r="AF205" s="42" t="s">
        <v>1048</v>
      </c>
      <c r="AG205" s="32">
        <f t="shared" si="8"/>
        <v>92</v>
      </c>
      <c r="AH205" s="32">
        <v>92</v>
      </c>
    </row>
    <row r="206" spans="1:34" s="33" customFormat="1" ht="99" x14ac:dyDescent="0.95">
      <c r="A206" s="34">
        <v>21</v>
      </c>
      <c r="B206" s="39" t="s">
        <v>999</v>
      </c>
      <c r="C206" s="34">
        <v>291614</v>
      </c>
      <c r="D206" s="34">
        <v>291683</v>
      </c>
      <c r="E206" s="34"/>
      <c r="F206" s="41">
        <v>7</v>
      </c>
      <c r="G206" s="41">
        <v>12</v>
      </c>
      <c r="H206" s="41">
        <v>13</v>
      </c>
      <c r="I206" s="41">
        <v>17</v>
      </c>
      <c r="J206" s="41"/>
      <c r="K206" s="41"/>
      <c r="L206" s="42"/>
      <c r="M206" s="43"/>
      <c r="N206" s="43"/>
      <c r="O206" s="44"/>
      <c r="P206" s="42"/>
      <c r="Q206" s="43"/>
      <c r="R206" s="42"/>
      <c r="S206" s="42"/>
      <c r="T206" s="43"/>
      <c r="U206" s="43"/>
      <c r="V206" s="43"/>
      <c r="W206" s="43"/>
      <c r="X206" s="43"/>
      <c r="Y206" s="44">
        <v>16.829999999999998</v>
      </c>
      <c r="Z206" s="44">
        <v>13.34</v>
      </c>
      <c r="AA206" s="43"/>
      <c r="AB206" s="43"/>
      <c r="AC206" s="43"/>
      <c r="AD206" s="43"/>
      <c r="AE206" s="43"/>
      <c r="AF206" s="42" t="s">
        <v>1052</v>
      </c>
      <c r="AG206" s="32">
        <f t="shared" si="8"/>
        <v>69</v>
      </c>
      <c r="AH206" s="32">
        <v>69</v>
      </c>
    </row>
    <row r="207" spans="1:34" s="33" customFormat="1" ht="99" x14ac:dyDescent="0.95">
      <c r="A207" s="34">
        <v>22</v>
      </c>
      <c r="B207" s="39" t="s">
        <v>1000</v>
      </c>
      <c r="C207" s="34">
        <v>291683</v>
      </c>
      <c r="D207" s="34">
        <v>291829</v>
      </c>
      <c r="E207" s="34"/>
      <c r="F207" s="41">
        <v>7</v>
      </c>
      <c r="G207" s="41">
        <v>12</v>
      </c>
      <c r="H207" s="41">
        <v>13</v>
      </c>
      <c r="I207" s="41">
        <v>17</v>
      </c>
      <c r="J207" s="41"/>
      <c r="K207" s="41"/>
      <c r="L207" s="42"/>
      <c r="M207" s="43"/>
      <c r="N207" s="43"/>
      <c r="O207" s="44"/>
      <c r="P207" s="42"/>
      <c r="Q207" s="43"/>
      <c r="R207" s="42"/>
      <c r="S207" s="42"/>
      <c r="T207" s="43"/>
      <c r="U207" s="43"/>
      <c r="V207" s="43"/>
      <c r="W207" s="43"/>
      <c r="X207" s="43"/>
      <c r="Y207" s="44">
        <v>31.46</v>
      </c>
      <c r="Z207" s="44">
        <v>31.11</v>
      </c>
      <c r="AA207" s="43"/>
      <c r="AB207" s="43"/>
      <c r="AC207" s="43"/>
      <c r="AD207" s="43"/>
      <c r="AE207" s="43"/>
      <c r="AF207" s="42" t="s">
        <v>1057</v>
      </c>
      <c r="AG207" s="32">
        <f t="shared" si="8"/>
        <v>146</v>
      </c>
      <c r="AH207" s="32">
        <v>146</v>
      </c>
    </row>
    <row r="208" spans="1:34" s="33" customFormat="1" ht="49.5" x14ac:dyDescent="0.95">
      <c r="A208" s="34">
        <v>23</v>
      </c>
      <c r="B208" s="25" t="s">
        <v>1001</v>
      </c>
      <c r="C208" s="35"/>
      <c r="D208" s="35"/>
      <c r="E208" s="35"/>
      <c r="F208" s="36"/>
      <c r="G208" s="36"/>
      <c r="H208" s="36"/>
      <c r="I208" s="36"/>
      <c r="J208" s="36"/>
      <c r="K208" s="36"/>
      <c r="L208" s="37"/>
      <c r="M208" s="38"/>
      <c r="N208" s="38"/>
      <c r="O208" s="204"/>
      <c r="P208" s="37"/>
      <c r="Q208" s="38"/>
      <c r="R208" s="37"/>
      <c r="S208" s="37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7" t="s">
        <v>100</v>
      </c>
      <c r="AG208" s="32">
        <f t="shared" si="8"/>
        <v>0</v>
      </c>
      <c r="AH208" s="32" t="s">
        <v>213</v>
      </c>
    </row>
    <row r="209" spans="1:216" s="33" customFormat="1" ht="49.5" x14ac:dyDescent="0.95">
      <c r="A209" s="34">
        <v>24</v>
      </c>
      <c r="B209" s="39" t="s">
        <v>1002</v>
      </c>
      <c r="C209" s="34">
        <v>291829</v>
      </c>
      <c r="D209" s="34">
        <v>292047</v>
      </c>
      <c r="E209" s="34"/>
      <c r="F209" s="41">
        <v>7</v>
      </c>
      <c r="G209" s="41">
        <v>12</v>
      </c>
      <c r="H209" s="41">
        <v>13</v>
      </c>
      <c r="I209" s="41">
        <v>17</v>
      </c>
      <c r="J209" s="41"/>
      <c r="K209" s="41"/>
      <c r="L209" s="42"/>
      <c r="M209" s="43"/>
      <c r="N209" s="43"/>
      <c r="O209" s="44"/>
      <c r="P209" s="42"/>
      <c r="Q209" s="43">
        <v>1</v>
      </c>
      <c r="R209" s="42"/>
      <c r="S209" s="42"/>
      <c r="T209" s="43"/>
      <c r="U209" s="43"/>
      <c r="V209" s="43"/>
      <c r="W209" s="43"/>
      <c r="X209" s="43"/>
      <c r="Y209" s="43"/>
      <c r="Z209" s="43"/>
      <c r="AA209" s="43"/>
      <c r="AB209" s="43">
        <v>5</v>
      </c>
      <c r="AC209" s="43"/>
      <c r="AD209" s="43"/>
      <c r="AE209" s="43"/>
      <c r="AF209" s="42" t="s">
        <v>1062</v>
      </c>
      <c r="AG209" s="32">
        <f t="shared" si="8"/>
        <v>218</v>
      </c>
      <c r="AH209" s="32">
        <v>218</v>
      </c>
    </row>
    <row r="210" spans="1:216" s="33" customFormat="1" ht="49.5" x14ac:dyDescent="0.95">
      <c r="A210" s="34">
        <v>25</v>
      </c>
      <c r="B210" s="93" t="s">
        <v>1003</v>
      </c>
      <c r="C210" s="100"/>
      <c r="D210" s="100"/>
      <c r="E210" s="100"/>
      <c r="F210" s="101">
        <v>7</v>
      </c>
      <c r="G210" s="101">
        <v>12</v>
      </c>
      <c r="H210" s="101">
        <v>14</v>
      </c>
      <c r="I210" s="101">
        <v>17</v>
      </c>
      <c r="J210" s="101"/>
      <c r="K210" s="101"/>
      <c r="L210" s="102"/>
      <c r="M210" s="103"/>
      <c r="N210" s="103"/>
      <c r="O210" s="104"/>
      <c r="P210" s="102"/>
      <c r="Q210" s="103"/>
      <c r="R210" s="102"/>
      <c r="S210" s="102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2" t="s">
        <v>107</v>
      </c>
      <c r="AG210" s="32">
        <f t="shared" si="8"/>
        <v>0</v>
      </c>
      <c r="AH210" s="32" t="s">
        <v>214</v>
      </c>
    </row>
    <row r="211" spans="1:216" s="33" customFormat="1" ht="49.5" x14ac:dyDescent="0.95">
      <c r="A211" s="34">
        <v>26</v>
      </c>
      <c r="B211" s="93" t="s">
        <v>1004</v>
      </c>
      <c r="C211" s="100"/>
      <c r="D211" s="100"/>
      <c r="E211" s="100"/>
      <c r="F211" s="101">
        <v>7</v>
      </c>
      <c r="G211" s="101">
        <v>12</v>
      </c>
      <c r="H211" s="101">
        <v>14</v>
      </c>
      <c r="I211" s="101">
        <v>17</v>
      </c>
      <c r="J211" s="101"/>
      <c r="K211" s="101"/>
      <c r="L211" s="102"/>
      <c r="M211" s="103"/>
      <c r="N211" s="103"/>
      <c r="O211" s="104"/>
      <c r="P211" s="102"/>
      <c r="Q211" s="103"/>
      <c r="R211" s="102"/>
      <c r="S211" s="102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2" t="s">
        <v>107</v>
      </c>
      <c r="AG211" s="32">
        <f t="shared" si="8"/>
        <v>0</v>
      </c>
      <c r="AH211" s="32" t="s">
        <v>214</v>
      </c>
    </row>
    <row r="212" spans="1:216" s="33" customFormat="1" ht="49.5" x14ac:dyDescent="0.95">
      <c r="A212" s="34">
        <v>27</v>
      </c>
      <c r="B212" s="93" t="s">
        <v>1005</v>
      </c>
      <c r="C212" s="100"/>
      <c r="D212" s="100"/>
      <c r="E212" s="100"/>
      <c r="F212" s="101">
        <v>7</v>
      </c>
      <c r="G212" s="101">
        <v>12</v>
      </c>
      <c r="H212" s="101">
        <v>14</v>
      </c>
      <c r="I212" s="101">
        <v>17</v>
      </c>
      <c r="J212" s="101"/>
      <c r="K212" s="101"/>
      <c r="L212" s="102"/>
      <c r="M212" s="103"/>
      <c r="N212" s="103"/>
      <c r="O212" s="104"/>
      <c r="P212" s="102"/>
      <c r="Q212" s="103"/>
      <c r="R212" s="102"/>
      <c r="S212" s="102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2" t="s">
        <v>107</v>
      </c>
      <c r="AG212" s="32">
        <f t="shared" si="8"/>
        <v>0</v>
      </c>
      <c r="AH212" s="32" t="s">
        <v>214</v>
      </c>
    </row>
    <row r="213" spans="1:216" s="33" customFormat="1" ht="49.5" x14ac:dyDescent="0.95">
      <c r="A213" s="34">
        <v>26</v>
      </c>
      <c r="B213" s="39" t="s">
        <v>1006</v>
      </c>
      <c r="C213" s="34">
        <v>292047</v>
      </c>
      <c r="D213" s="34">
        <v>292162</v>
      </c>
      <c r="E213" s="34"/>
      <c r="F213" s="41">
        <v>7</v>
      </c>
      <c r="G213" s="41">
        <v>12</v>
      </c>
      <c r="H213" s="41">
        <v>13</v>
      </c>
      <c r="I213" s="41">
        <v>17</v>
      </c>
      <c r="J213" s="41"/>
      <c r="K213" s="41"/>
      <c r="L213" s="42">
        <v>12</v>
      </c>
      <c r="M213" s="43">
        <v>5</v>
      </c>
      <c r="N213" s="43"/>
      <c r="O213" s="44"/>
      <c r="P213" s="42"/>
      <c r="Q213" s="43"/>
      <c r="R213" s="42"/>
      <c r="S213" s="42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2" t="s">
        <v>1022</v>
      </c>
      <c r="AG213" s="32">
        <f t="shared" si="8"/>
        <v>115</v>
      </c>
      <c r="AH213" s="32">
        <v>115</v>
      </c>
    </row>
    <row r="214" spans="1:216" s="33" customFormat="1" ht="49.5" x14ac:dyDescent="0.95">
      <c r="A214" s="34">
        <v>27</v>
      </c>
      <c r="B214" s="25" t="s">
        <v>1007</v>
      </c>
      <c r="C214" s="35"/>
      <c r="D214" s="35"/>
      <c r="E214" s="35"/>
      <c r="F214" s="36"/>
      <c r="G214" s="36"/>
      <c r="H214" s="36"/>
      <c r="I214" s="36"/>
      <c r="J214" s="36"/>
      <c r="K214" s="36"/>
      <c r="L214" s="37"/>
      <c r="M214" s="38"/>
      <c r="N214" s="38"/>
      <c r="O214" s="204"/>
      <c r="P214" s="37"/>
      <c r="Q214" s="38"/>
      <c r="R214" s="37"/>
      <c r="S214" s="37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7" t="s">
        <v>100</v>
      </c>
      <c r="AG214" s="32">
        <f t="shared" si="8"/>
        <v>0</v>
      </c>
      <c r="AH214" s="32" t="s">
        <v>213</v>
      </c>
    </row>
    <row r="215" spans="1:216" s="33" customFormat="1" ht="50" thickBot="1" x14ac:dyDescent="1">
      <c r="A215" s="34">
        <v>28</v>
      </c>
      <c r="B215" s="25" t="s">
        <v>1008</v>
      </c>
      <c r="C215" s="35"/>
      <c r="D215" s="35"/>
      <c r="E215" s="35"/>
      <c r="F215" s="36"/>
      <c r="G215" s="36"/>
      <c r="H215" s="36"/>
      <c r="I215" s="36"/>
      <c r="J215" s="36"/>
      <c r="K215" s="36"/>
      <c r="L215" s="37"/>
      <c r="M215" s="38"/>
      <c r="N215" s="38"/>
      <c r="O215" s="204"/>
      <c r="P215" s="37"/>
      <c r="Q215" s="38"/>
      <c r="R215" s="37"/>
      <c r="S215" s="37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7" t="s">
        <v>100</v>
      </c>
      <c r="AG215" s="32">
        <f t="shared" si="8"/>
        <v>0</v>
      </c>
      <c r="AH215" s="32" t="s">
        <v>213</v>
      </c>
    </row>
    <row r="216" spans="1:216" s="67" customFormat="1" ht="50.5" thickTop="1" thickBot="1" x14ac:dyDescent="1">
      <c r="A216" s="317" t="s">
        <v>22</v>
      </c>
      <c r="B216" s="318"/>
      <c r="C216" s="57"/>
      <c r="D216" s="58"/>
      <c r="E216" s="59"/>
      <c r="F216" s="60"/>
      <c r="G216" s="61"/>
      <c r="H216" s="61"/>
      <c r="I216" s="61"/>
      <c r="J216" s="61"/>
      <c r="K216" s="62"/>
      <c r="L216" s="63">
        <f t="shared" ref="L216:AD216" si="9">SUM(L185:L215)</f>
        <v>133</v>
      </c>
      <c r="M216" s="64">
        <f t="shared" si="9"/>
        <v>5</v>
      </c>
      <c r="N216" s="64">
        <f t="shared" si="9"/>
        <v>0</v>
      </c>
      <c r="O216" s="64">
        <f t="shared" si="9"/>
        <v>0</v>
      </c>
      <c r="P216" s="63">
        <f t="shared" si="9"/>
        <v>0</v>
      </c>
      <c r="Q216" s="64">
        <f t="shared" si="9"/>
        <v>1</v>
      </c>
      <c r="R216" s="63">
        <f t="shared" si="9"/>
        <v>0</v>
      </c>
      <c r="S216" s="63">
        <f t="shared" si="9"/>
        <v>0</v>
      </c>
      <c r="T216" s="64">
        <f t="shared" si="9"/>
        <v>0</v>
      </c>
      <c r="U216" s="64">
        <f t="shared" si="9"/>
        <v>0</v>
      </c>
      <c r="V216" s="64">
        <f t="shared" si="9"/>
        <v>0</v>
      </c>
      <c r="W216" s="64">
        <f t="shared" si="9"/>
        <v>0</v>
      </c>
      <c r="X216" s="66">
        <f t="shared" si="9"/>
        <v>0</v>
      </c>
      <c r="Y216" s="66">
        <f t="shared" si="9"/>
        <v>221.96</v>
      </c>
      <c r="Z216" s="66">
        <f t="shared" si="9"/>
        <v>353.48000000000008</v>
      </c>
      <c r="AA216" s="66">
        <f t="shared" si="9"/>
        <v>0</v>
      </c>
      <c r="AB216" s="64">
        <f t="shared" si="9"/>
        <v>5</v>
      </c>
      <c r="AC216" s="64">
        <f t="shared" si="9"/>
        <v>0</v>
      </c>
      <c r="AD216" s="64">
        <f t="shared" si="9"/>
        <v>0</v>
      </c>
      <c r="AE216" s="63">
        <f>SUM(AE184:AE215)</f>
        <v>0</v>
      </c>
      <c r="AF216" s="63"/>
      <c r="AG216" s="32"/>
      <c r="AH216" s="32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</row>
    <row r="217" spans="1:216" s="67" customFormat="1" ht="47.25" customHeight="1" thickTop="1" thickBot="1" x14ac:dyDescent="1">
      <c r="A217" s="319"/>
      <c r="B217" s="320"/>
      <c r="C217" s="68"/>
      <c r="D217" s="69"/>
      <c r="E217" s="70"/>
      <c r="F217" s="323"/>
      <c r="G217" s="324"/>
      <c r="H217" s="324"/>
      <c r="I217" s="324"/>
      <c r="J217" s="324"/>
      <c r="K217" s="69"/>
      <c r="L217" s="292" t="s">
        <v>30</v>
      </c>
      <c r="M217" s="294" t="s">
        <v>46</v>
      </c>
      <c r="N217" s="292" t="s">
        <v>29</v>
      </c>
      <c r="O217" s="294" t="s">
        <v>48</v>
      </c>
      <c r="P217" s="294" t="s">
        <v>35</v>
      </c>
      <c r="Q217" s="331" t="s">
        <v>28</v>
      </c>
      <c r="R217" s="294" t="s">
        <v>53</v>
      </c>
      <c r="S217" s="294" t="s">
        <v>57</v>
      </c>
      <c r="T217" s="294" t="s">
        <v>58</v>
      </c>
      <c r="U217" s="294" t="s">
        <v>313</v>
      </c>
      <c r="V217" s="294" t="s">
        <v>502</v>
      </c>
      <c r="W217" s="294" t="s">
        <v>333</v>
      </c>
      <c r="X217" s="292" t="s">
        <v>137</v>
      </c>
      <c r="Y217" s="294" t="s">
        <v>141</v>
      </c>
      <c r="Z217" s="292" t="s">
        <v>33</v>
      </c>
      <c r="AA217" s="294" t="s">
        <v>536</v>
      </c>
      <c r="AB217" s="294" t="s">
        <v>200</v>
      </c>
      <c r="AC217" s="294" t="s">
        <v>535</v>
      </c>
      <c r="AD217" s="294" t="s">
        <v>67</v>
      </c>
      <c r="AE217" s="329"/>
      <c r="AF217" s="294" t="s">
        <v>23</v>
      </c>
      <c r="AG217" s="32"/>
      <c r="AH217" s="32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</row>
    <row r="218" spans="1:216" s="67" customFormat="1" ht="194.25" customHeight="1" thickTop="1" x14ac:dyDescent="0.95">
      <c r="A218" s="319"/>
      <c r="B218" s="320"/>
      <c r="C218" s="68"/>
      <c r="D218" s="69"/>
      <c r="E218" s="70"/>
      <c r="F218" s="71"/>
      <c r="G218" s="325"/>
      <c r="H218" s="325"/>
      <c r="I218" s="325"/>
      <c r="J218" s="325"/>
      <c r="K218" s="70"/>
      <c r="L218" s="293"/>
      <c r="M218" s="295"/>
      <c r="N218" s="293"/>
      <c r="O218" s="295"/>
      <c r="P218" s="295"/>
      <c r="Q218" s="332"/>
      <c r="R218" s="295"/>
      <c r="S218" s="295"/>
      <c r="T218" s="295"/>
      <c r="U218" s="295"/>
      <c r="V218" s="295"/>
      <c r="W218" s="295"/>
      <c r="X218" s="293"/>
      <c r="Y218" s="295"/>
      <c r="Z218" s="293"/>
      <c r="AA218" s="295"/>
      <c r="AB218" s="295"/>
      <c r="AC218" s="295"/>
      <c r="AD218" s="295"/>
      <c r="AE218" s="330"/>
      <c r="AF218" s="295"/>
      <c r="AG218" s="32"/>
      <c r="AH218" s="32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</row>
    <row r="219" spans="1:216" s="67" customFormat="1" ht="49.5" x14ac:dyDescent="0.95">
      <c r="A219" s="321"/>
      <c r="B219" s="322"/>
      <c r="C219" s="72"/>
      <c r="D219" s="73"/>
      <c r="E219" s="74"/>
      <c r="F219" s="326"/>
      <c r="G219" s="327"/>
      <c r="H219" s="327"/>
      <c r="I219" s="327"/>
      <c r="J219" s="327"/>
      <c r="K219" s="328"/>
      <c r="L219" s="75">
        <f>L216*3200</f>
        <v>425600</v>
      </c>
      <c r="M219" s="76">
        <f>M216*4000</f>
        <v>20000</v>
      </c>
      <c r="N219" s="75">
        <f>N216*4800</f>
        <v>0</v>
      </c>
      <c r="O219" s="77">
        <f>O216*38400</f>
        <v>0</v>
      </c>
      <c r="P219" s="75">
        <f>P216*68000</f>
        <v>0</v>
      </c>
      <c r="Q219" s="78">
        <f>Q216*84000</f>
        <v>84000</v>
      </c>
      <c r="R219" s="75">
        <f>R216*76000</f>
        <v>0</v>
      </c>
      <c r="S219" s="76">
        <f>S216*84000</f>
        <v>0</v>
      </c>
      <c r="T219" s="76">
        <f>T216*80000</f>
        <v>0</v>
      </c>
      <c r="U219" s="76">
        <f>U216*8000</f>
        <v>0</v>
      </c>
      <c r="V219" s="76">
        <f>V216*33600</f>
        <v>0</v>
      </c>
      <c r="W219" s="76">
        <f>W216*7200</f>
        <v>0</v>
      </c>
      <c r="X219" s="79">
        <f>X216*9000</f>
        <v>0</v>
      </c>
      <c r="Y219" s="76">
        <f>Y216*6000</f>
        <v>1331760</v>
      </c>
      <c r="Z219" s="79">
        <f>Z216*6500</f>
        <v>2297620.0000000005</v>
      </c>
      <c r="AA219" s="76">
        <f>AA216*56800</f>
        <v>0</v>
      </c>
      <c r="AB219" s="76">
        <f>1*84000</f>
        <v>84000</v>
      </c>
      <c r="AC219" s="76"/>
      <c r="AD219" s="76"/>
      <c r="AE219" s="80"/>
      <c r="AF219" s="75">
        <f>SUM(L219:AD219)</f>
        <v>4242980</v>
      </c>
      <c r="AG219" s="32"/>
      <c r="AH219" s="82"/>
    </row>
    <row r="220" spans="1:216" s="8" customFormat="1" ht="49.5" x14ac:dyDescent="0.95">
      <c r="A220" s="298" t="s">
        <v>0</v>
      </c>
      <c r="B220" s="298"/>
      <c r="C220" s="1" t="s">
        <v>1</v>
      </c>
      <c r="D220" s="1" t="s">
        <v>2</v>
      </c>
      <c r="E220" s="1"/>
      <c r="F220" s="1"/>
      <c r="G220" s="1"/>
      <c r="H220" s="1"/>
      <c r="I220" s="1"/>
      <c r="J220" s="1"/>
      <c r="K220" s="1"/>
      <c r="L220" s="2"/>
      <c r="M220" s="3"/>
      <c r="N220" s="4"/>
      <c r="O220" s="5"/>
      <c r="P220" s="2"/>
      <c r="Q220" s="3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5"/>
      <c r="AG220" s="6"/>
      <c r="AH220" s="6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</row>
    <row r="221" spans="1:216" s="8" customFormat="1" ht="50.5" x14ac:dyDescent="0.95">
      <c r="A221" s="298" t="s">
        <v>3</v>
      </c>
      <c r="B221" s="298"/>
      <c r="C221" s="1" t="s">
        <v>1</v>
      </c>
      <c r="D221" s="83" t="s">
        <v>25</v>
      </c>
      <c r="E221" s="1"/>
      <c r="F221" s="1"/>
      <c r="G221" s="1"/>
      <c r="H221" s="1"/>
      <c r="I221" s="298" t="s">
        <v>980</v>
      </c>
      <c r="J221" s="298"/>
      <c r="K221" s="298"/>
      <c r="L221" s="298"/>
      <c r="M221" s="298"/>
      <c r="N221" s="298"/>
      <c r="O221" s="298"/>
      <c r="P221" s="298"/>
      <c r="Q221" s="298"/>
      <c r="R221" s="298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6"/>
      <c r="AH221" s="6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</row>
    <row r="222" spans="1:216" s="8" customFormat="1" ht="50.5" x14ac:dyDescent="0.95">
      <c r="A222" s="299" t="s">
        <v>4</v>
      </c>
      <c r="B222" s="299"/>
      <c r="C222" s="1" t="s">
        <v>1</v>
      </c>
      <c r="D222" s="84" t="s">
        <v>42</v>
      </c>
      <c r="E222" s="9"/>
      <c r="F222" s="1"/>
      <c r="G222" s="9"/>
      <c r="H222" s="9"/>
      <c r="I222" s="10"/>
      <c r="J222" s="10"/>
      <c r="K222" s="10"/>
      <c r="L222" s="11"/>
      <c r="M222" s="3"/>
      <c r="N222" s="4"/>
      <c r="O222" s="11"/>
      <c r="P222" s="11"/>
      <c r="Q222" s="3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5"/>
      <c r="AG222" s="6"/>
      <c r="AH222" s="6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</row>
    <row r="223" spans="1:216" s="15" customFormat="1" ht="49.5" x14ac:dyDescent="0.95">
      <c r="A223" s="300" t="s">
        <v>5</v>
      </c>
      <c r="B223" s="300" t="s">
        <v>6</v>
      </c>
      <c r="C223" s="303" t="s">
        <v>7</v>
      </c>
      <c r="D223" s="304"/>
      <c r="E223" s="12" t="s">
        <v>8</v>
      </c>
      <c r="F223" s="305" t="s">
        <v>9</v>
      </c>
      <c r="G223" s="306"/>
      <c r="H223" s="306"/>
      <c r="I223" s="306"/>
      <c r="J223" s="306"/>
      <c r="K223" s="307"/>
      <c r="L223" s="308" t="s">
        <v>10</v>
      </c>
      <c r="M223" s="309"/>
      <c r="N223" s="309"/>
      <c r="O223" s="309"/>
      <c r="P223" s="309"/>
      <c r="Q223" s="309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  <c r="AD223" s="309"/>
      <c r="AE223" s="296" t="s">
        <v>11</v>
      </c>
      <c r="AF223" s="296" t="s">
        <v>12</v>
      </c>
      <c r="AG223" s="13"/>
      <c r="AH223" s="32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14"/>
      <c r="HB223" s="14"/>
      <c r="HC223" s="14"/>
      <c r="HD223" s="14"/>
      <c r="HE223" s="14"/>
      <c r="HF223" s="14"/>
      <c r="HG223" s="14"/>
      <c r="HH223" s="14"/>
    </row>
    <row r="224" spans="1:216" s="15" customFormat="1" ht="45.75" customHeight="1" x14ac:dyDescent="0.95">
      <c r="A224" s="301"/>
      <c r="B224" s="301"/>
      <c r="C224" s="300" t="s">
        <v>13</v>
      </c>
      <c r="D224" s="300" t="s">
        <v>14</v>
      </c>
      <c r="E224" s="301" t="s">
        <v>15</v>
      </c>
      <c r="F224" s="311" t="s">
        <v>16</v>
      </c>
      <c r="G224" s="312"/>
      <c r="H224" s="312"/>
      <c r="I224" s="312"/>
      <c r="J224" s="312"/>
      <c r="K224" s="313"/>
      <c r="L224" s="296" t="s">
        <v>17</v>
      </c>
      <c r="M224" s="296" t="s">
        <v>45</v>
      </c>
      <c r="N224" s="296" t="s">
        <v>312</v>
      </c>
      <c r="O224" s="296" t="s">
        <v>47</v>
      </c>
      <c r="P224" s="296" t="s">
        <v>18</v>
      </c>
      <c r="Q224" s="296" t="s">
        <v>326</v>
      </c>
      <c r="R224" s="296" t="s">
        <v>54</v>
      </c>
      <c r="S224" s="314" t="s">
        <v>56</v>
      </c>
      <c r="T224" s="314" t="s">
        <v>59</v>
      </c>
      <c r="U224" s="296" t="s">
        <v>50</v>
      </c>
      <c r="V224" s="296" t="s">
        <v>194</v>
      </c>
      <c r="W224" s="296" t="s">
        <v>479</v>
      </c>
      <c r="X224" s="296" t="s">
        <v>169</v>
      </c>
      <c r="Y224" s="296" t="s">
        <v>138</v>
      </c>
      <c r="Z224" s="296" t="s">
        <v>32</v>
      </c>
      <c r="AA224" s="296" t="s">
        <v>139</v>
      </c>
      <c r="AB224" s="296" t="s">
        <v>786</v>
      </c>
      <c r="AC224" s="296" t="s">
        <v>535</v>
      </c>
      <c r="AD224" s="296" t="s">
        <v>66</v>
      </c>
      <c r="AE224" s="310"/>
      <c r="AF224" s="310"/>
      <c r="AG224" s="13"/>
      <c r="AH224" s="32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14"/>
      <c r="HB224" s="14"/>
      <c r="HC224" s="14"/>
      <c r="HD224" s="14"/>
      <c r="HE224" s="14"/>
      <c r="HF224" s="14"/>
      <c r="HG224" s="14"/>
      <c r="HH224" s="14"/>
    </row>
    <row r="225" spans="1:16384" s="15" customFormat="1" ht="202.5" customHeight="1" x14ac:dyDescent="0.95">
      <c r="A225" s="302"/>
      <c r="B225" s="302"/>
      <c r="C225" s="302"/>
      <c r="D225" s="302"/>
      <c r="E225" s="302"/>
      <c r="F225" s="16" t="s">
        <v>20</v>
      </c>
      <c r="G225" s="16" t="s">
        <v>21</v>
      </c>
      <c r="H225" s="16" t="s">
        <v>20</v>
      </c>
      <c r="I225" s="16" t="s">
        <v>21</v>
      </c>
      <c r="J225" s="16" t="s">
        <v>20</v>
      </c>
      <c r="K225" s="16" t="s">
        <v>21</v>
      </c>
      <c r="L225" s="297"/>
      <c r="M225" s="297"/>
      <c r="N225" s="297"/>
      <c r="O225" s="297"/>
      <c r="P225" s="297"/>
      <c r="Q225" s="297"/>
      <c r="R225" s="297"/>
      <c r="S225" s="315"/>
      <c r="T225" s="315"/>
      <c r="U225" s="297"/>
      <c r="V225" s="297"/>
      <c r="W225" s="297"/>
      <c r="X225" s="297"/>
      <c r="Y225" s="297"/>
      <c r="Z225" s="297"/>
      <c r="AA225" s="297"/>
      <c r="AB225" s="297"/>
      <c r="AC225" s="297"/>
      <c r="AD225" s="297"/>
      <c r="AE225" s="297"/>
      <c r="AF225" s="297"/>
      <c r="AG225" s="13"/>
      <c r="AH225" s="32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14"/>
      <c r="HB225" s="14"/>
      <c r="HC225" s="14"/>
      <c r="HD225" s="14"/>
      <c r="HE225" s="14"/>
      <c r="HF225" s="14"/>
      <c r="HG225" s="14"/>
      <c r="HH225" s="14"/>
    </row>
    <row r="226" spans="1:16384" s="15" customFormat="1" ht="89.5" customHeight="1" x14ac:dyDescent="0.95">
      <c r="A226" s="17"/>
      <c r="B226" s="18"/>
      <c r="C226" s="18"/>
      <c r="D226" s="17"/>
      <c r="E226" s="17"/>
      <c r="F226" s="19"/>
      <c r="G226" s="19"/>
      <c r="H226" s="19"/>
      <c r="I226" s="19"/>
      <c r="J226" s="19"/>
      <c r="K226" s="19"/>
      <c r="L226" s="20">
        <v>3200</v>
      </c>
      <c r="M226" s="21">
        <v>4000</v>
      </c>
      <c r="N226" s="20">
        <v>8000</v>
      </c>
      <c r="O226" s="20">
        <v>38400</v>
      </c>
      <c r="P226" s="20">
        <v>68000</v>
      </c>
      <c r="Q226" s="21">
        <v>7200</v>
      </c>
      <c r="R226" s="20">
        <v>76000</v>
      </c>
      <c r="S226" s="21">
        <v>84000</v>
      </c>
      <c r="T226" s="21">
        <v>80000</v>
      </c>
      <c r="U226" s="20">
        <v>9680</v>
      </c>
      <c r="V226" s="22">
        <v>6400</v>
      </c>
      <c r="W226" s="21">
        <v>19200</v>
      </c>
      <c r="X226" s="22">
        <v>5600</v>
      </c>
      <c r="Y226" s="21">
        <v>8000</v>
      </c>
      <c r="Z226" s="22">
        <v>6500</v>
      </c>
      <c r="AA226" s="21">
        <v>6000</v>
      </c>
      <c r="AB226" s="21">
        <v>84000</v>
      </c>
      <c r="AC226" s="21">
        <v>76000</v>
      </c>
      <c r="AD226" s="20">
        <v>76000</v>
      </c>
      <c r="AE226" s="23"/>
      <c r="AF226" s="17"/>
      <c r="AG226" s="13"/>
      <c r="AH226" s="32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14"/>
      <c r="HB226" s="14"/>
      <c r="HC226" s="14"/>
      <c r="HD226" s="14"/>
      <c r="HE226" s="14"/>
      <c r="HF226" s="14"/>
      <c r="HG226" s="14"/>
      <c r="HH226" s="14"/>
    </row>
    <row r="227" spans="1:16384" s="33" customFormat="1" ht="49.5" x14ac:dyDescent="0.95">
      <c r="A227" s="34">
        <v>1</v>
      </c>
      <c r="B227" s="93" t="s">
        <v>1009</v>
      </c>
      <c r="C227" s="100"/>
      <c r="D227" s="100"/>
      <c r="E227" s="100"/>
      <c r="F227" s="101">
        <v>7</v>
      </c>
      <c r="G227" s="101">
        <v>12</v>
      </c>
      <c r="H227" s="101">
        <v>14</v>
      </c>
      <c r="I227" s="101">
        <v>17</v>
      </c>
      <c r="J227" s="101"/>
      <c r="K227" s="101"/>
      <c r="L227" s="102"/>
      <c r="M227" s="103"/>
      <c r="N227" s="103"/>
      <c r="O227" s="104"/>
      <c r="P227" s="102"/>
      <c r="Q227" s="103"/>
      <c r="R227" s="102"/>
      <c r="S227" s="102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2" t="s">
        <v>107</v>
      </c>
      <c r="AG227" s="32">
        <f>D227-C227</f>
        <v>0</v>
      </c>
      <c r="AH227" s="32" t="s">
        <v>214</v>
      </c>
    </row>
    <row r="228" spans="1:16384" s="33" customFormat="1" ht="49.5" x14ac:dyDescent="0.95">
      <c r="A228" s="34">
        <v>2</v>
      </c>
      <c r="B228" s="93" t="s">
        <v>1010</v>
      </c>
      <c r="C228" s="100"/>
      <c r="D228" s="100"/>
      <c r="E228" s="100"/>
      <c r="F228" s="101">
        <v>7</v>
      </c>
      <c r="G228" s="101">
        <v>12</v>
      </c>
      <c r="H228" s="101">
        <v>14</v>
      </c>
      <c r="I228" s="101">
        <v>17</v>
      </c>
      <c r="J228" s="101"/>
      <c r="K228" s="101"/>
      <c r="L228" s="102"/>
      <c r="M228" s="103"/>
      <c r="N228" s="103"/>
      <c r="O228" s="104"/>
      <c r="P228" s="102"/>
      <c r="Q228" s="103"/>
      <c r="R228" s="102"/>
      <c r="S228" s="102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2" t="s">
        <v>107</v>
      </c>
      <c r="AG228" s="32">
        <f t="shared" ref="AG228:AG257" si="10">D228-C228</f>
        <v>0</v>
      </c>
      <c r="AH228" s="32" t="s">
        <v>214</v>
      </c>
    </row>
    <row r="229" spans="1:16384" s="33" customFormat="1" ht="49.5" x14ac:dyDescent="0.95">
      <c r="A229" s="25">
        <v>3</v>
      </c>
      <c r="B229" s="220" t="s">
        <v>1011</v>
      </c>
      <c r="C229" s="35"/>
      <c r="D229" s="35"/>
      <c r="E229" s="36"/>
      <c r="F229" s="36"/>
      <c r="G229" s="36"/>
      <c r="H229" s="36"/>
      <c r="I229" s="36"/>
      <c r="J229" s="36"/>
      <c r="K229" s="37"/>
      <c r="L229" s="38"/>
      <c r="M229" s="38"/>
      <c r="N229" s="204"/>
      <c r="O229" s="37"/>
      <c r="P229" s="38"/>
      <c r="Q229" s="37"/>
      <c r="R229" s="37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7"/>
      <c r="AF229" s="25" t="s">
        <v>100</v>
      </c>
      <c r="AG229" s="35">
        <f t="shared" si="10"/>
        <v>0</v>
      </c>
      <c r="AH229" s="35" t="s">
        <v>213</v>
      </c>
      <c r="AI229" s="35"/>
      <c r="AJ229" s="36"/>
      <c r="AK229" s="36"/>
      <c r="AL229" s="36"/>
      <c r="AM229" s="36"/>
      <c r="AN229" s="36"/>
      <c r="AO229" s="36"/>
      <c r="AP229" s="37"/>
      <c r="AQ229" s="38"/>
      <c r="AR229" s="38"/>
      <c r="AS229" s="204"/>
      <c r="AT229" s="37"/>
      <c r="AU229" s="38"/>
      <c r="AV229" s="37"/>
      <c r="AW229" s="37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7"/>
      <c r="BK229" s="25"/>
      <c r="BL229" s="35"/>
      <c r="BM229" s="35"/>
      <c r="BN229" s="35"/>
      <c r="BO229" s="36"/>
      <c r="BP229" s="36"/>
      <c r="BQ229" s="36"/>
      <c r="BR229" s="36"/>
      <c r="BS229" s="36"/>
      <c r="BT229" s="36"/>
      <c r="BU229" s="37"/>
      <c r="BV229" s="38"/>
      <c r="BW229" s="38"/>
      <c r="BX229" s="204"/>
      <c r="BY229" s="37"/>
      <c r="BZ229" s="38"/>
      <c r="CA229" s="37"/>
      <c r="CB229" s="37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7"/>
      <c r="CP229" s="25"/>
      <c r="CQ229" s="35"/>
      <c r="CR229" s="35"/>
      <c r="CS229" s="35"/>
      <c r="CT229" s="36"/>
      <c r="CU229" s="36"/>
      <c r="CV229" s="36"/>
      <c r="CW229" s="36"/>
      <c r="CX229" s="36"/>
      <c r="CY229" s="36"/>
      <c r="CZ229" s="37"/>
      <c r="DA229" s="38"/>
      <c r="DB229" s="38"/>
      <c r="DC229" s="204"/>
      <c r="DD229" s="37"/>
      <c r="DE229" s="38"/>
      <c r="DF229" s="37"/>
      <c r="DG229" s="37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7"/>
      <c r="DU229" s="25"/>
      <c r="DV229" s="35"/>
      <c r="DW229" s="35"/>
      <c r="DX229" s="35"/>
      <c r="DY229" s="36"/>
      <c r="DZ229" s="36"/>
      <c r="EA229" s="36"/>
      <c r="EB229" s="36"/>
      <c r="EC229" s="36"/>
      <c r="ED229" s="36"/>
      <c r="EE229" s="37"/>
      <c r="EF229" s="38"/>
      <c r="EG229" s="38"/>
      <c r="EH229" s="204"/>
      <c r="EI229" s="37"/>
      <c r="EJ229" s="38"/>
      <c r="EK229" s="37"/>
      <c r="EL229" s="37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7"/>
      <c r="EZ229" s="25"/>
      <c r="FA229" s="35"/>
      <c r="FB229" s="35"/>
      <c r="FC229" s="35"/>
      <c r="FD229" s="36"/>
      <c r="FE229" s="36"/>
      <c r="FF229" s="36"/>
      <c r="FG229" s="36"/>
      <c r="FH229" s="36"/>
      <c r="FI229" s="36"/>
      <c r="FJ229" s="37"/>
      <c r="FK229" s="38"/>
      <c r="FL229" s="38"/>
      <c r="FM229" s="204"/>
      <c r="FN229" s="37"/>
      <c r="FO229" s="38"/>
      <c r="FP229" s="37"/>
      <c r="FQ229" s="37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7"/>
      <c r="GE229" s="25"/>
      <c r="GF229" s="35"/>
      <c r="GG229" s="35"/>
      <c r="GH229" s="35"/>
      <c r="GI229" s="36"/>
      <c r="GJ229" s="36"/>
      <c r="GK229" s="36"/>
      <c r="GL229" s="36"/>
      <c r="GM229" s="36"/>
      <c r="GN229" s="36"/>
      <c r="GO229" s="37"/>
      <c r="GP229" s="38"/>
      <c r="GQ229" s="38"/>
      <c r="GR229" s="204"/>
      <c r="GS229" s="37"/>
      <c r="GT229" s="38"/>
      <c r="GU229" s="37"/>
      <c r="GV229" s="37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7"/>
      <c r="HJ229" s="25"/>
      <c r="HK229" s="35"/>
      <c r="HL229" s="35"/>
      <c r="HM229" s="35"/>
      <c r="HN229" s="36"/>
      <c r="HO229" s="36"/>
      <c r="HP229" s="36"/>
      <c r="HQ229" s="36"/>
      <c r="HR229" s="36"/>
      <c r="HS229" s="36"/>
      <c r="HT229" s="37"/>
      <c r="HU229" s="38"/>
      <c r="HV229" s="38"/>
      <c r="HW229" s="204"/>
      <c r="HX229" s="37"/>
      <c r="HY229" s="38"/>
      <c r="HZ229" s="37"/>
      <c r="IA229" s="37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7"/>
      <c r="IO229" s="25"/>
      <c r="IP229" s="35"/>
      <c r="IQ229" s="35"/>
      <c r="IR229" s="35"/>
      <c r="IS229" s="36"/>
      <c r="IT229" s="36"/>
      <c r="IU229" s="36"/>
      <c r="IV229" s="36"/>
      <c r="IW229" s="36"/>
      <c r="IX229" s="36"/>
      <c r="IY229" s="37"/>
      <c r="IZ229" s="38"/>
      <c r="JA229" s="38"/>
      <c r="JB229" s="204"/>
      <c r="JC229" s="37"/>
      <c r="JD229" s="38"/>
      <c r="JE229" s="37"/>
      <c r="JF229" s="37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7"/>
      <c r="JT229" s="25"/>
      <c r="JU229" s="35"/>
      <c r="JV229" s="35"/>
      <c r="JW229" s="35"/>
      <c r="JX229" s="36"/>
      <c r="JY229" s="36"/>
      <c r="JZ229" s="36"/>
      <c r="KA229" s="36"/>
      <c r="KB229" s="36"/>
      <c r="KC229" s="36"/>
      <c r="KD229" s="37"/>
      <c r="KE229" s="38"/>
      <c r="KF229" s="38"/>
      <c r="KG229" s="204"/>
      <c r="KH229" s="37"/>
      <c r="KI229" s="38"/>
      <c r="KJ229" s="37"/>
      <c r="KK229" s="37"/>
      <c r="KL229" s="38"/>
      <c r="KM229" s="38"/>
      <c r="KN229" s="38"/>
      <c r="KO229" s="38"/>
      <c r="KP229" s="38"/>
      <c r="KQ229" s="38"/>
      <c r="KR229" s="38"/>
      <c r="KS229" s="38"/>
      <c r="KT229" s="38"/>
      <c r="KU229" s="38"/>
      <c r="KV229" s="38"/>
      <c r="KW229" s="38"/>
      <c r="KX229" s="37"/>
      <c r="KY229" s="25"/>
      <c r="KZ229" s="35"/>
      <c r="LA229" s="35"/>
      <c r="LB229" s="35"/>
      <c r="LC229" s="36"/>
      <c r="LD229" s="36"/>
      <c r="LE229" s="36"/>
      <c r="LF229" s="36"/>
      <c r="LG229" s="36"/>
      <c r="LH229" s="36"/>
      <c r="LI229" s="37"/>
      <c r="LJ229" s="38"/>
      <c r="LK229" s="38"/>
      <c r="LL229" s="204"/>
      <c r="LM229" s="37"/>
      <c r="LN229" s="38"/>
      <c r="LO229" s="37"/>
      <c r="LP229" s="37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7"/>
      <c r="MD229" s="25"/>
      <c r="ME229" s="35"/>
      <c r="MF229" s="35"/>
      <c r="MG229" s="35"/>
      <c r="MH229" s="36"/>
      <c r="MI229" s="36"/>
      <c r="MJ229" s="36"/>
      <c r="MK229" s="36"/>
      <c r="ML229" s="36"/>
      <c r="MM229" s="36"/>
      <c r="MN229" s="37"/>
      <c r="MO229" s="38"/>
      <c r="MP229" s="38"/>
      <c r="MQ229" s="204"/>
      <c r="MR229" s="37"/>
      <c r="MS229" s="38"/>
      <c r="MT229" s="37"/>
      <c r="MU229" s="37"/>
      <c r="MV229" s="38"/>
      <c r="MW229" s="38"/>
      <c r="MX229" s="38"/>
      <c r="MY229" s="38"/>
      <c r="MZ229" s="38"/>
      <c r="NA229" s="38"/>
      <c r="NB229" s="38"/>
      <c r="NC229" s="38"/>
      <c r="ND229" s="38"/>
      <c r="NE229" s="38"/>
      <c r="NF229" s="38"/>
      <c r="NG229" s="38"/>
      <c r="NH229" s="37"/>
      <c r="NI229" s="25"/>
      <c r="NJ229" s="35"/>
      <c r="NK229" s="35"/>
      <c r="NL229" s="35"/>
      <c r="NM229" s="36"/>
      <c r="NN229" s="36"/>
      <c r="NO229" s="36"/>
      <c r="NP229" s="36"/>
      <c r="NQ229" s="36"/>
      <c r="NR229" s="36"/>
      <c r="NS229" s="37"/>
      <c r="NT229" s="38"/>
      <c r="NU229" s="38"/>
      <c r="NV229" s="204"/>
      <c r="NW229" s="37"/>
      <c r="NX229" s="38"/>
      <c r="NY229" s="37"/>
      <c r="NZ229" s="37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25"/>
      <c r="OO229" s="35"/>
      <c r="OP229" s="35"/>
      <c r="OQ229" s="35"/>
      <c r="OR229" s="36"/>
      <c r="OS229" s="36"/>
      <c r="OT229" s="36"/>
      <c r="OU229" s="36"/>
      <c r="OV229" s="36"/>
      <c r="OW229" s="36"/>
      <c r="OX229" s="37"/>
      <c r="OY229" s="38"/>
      <c r="OZ229" s="38"/>
      <c r="PA229" s="204"/>
      <c r="PB229" s="37"/>
      <c r="PC229" s="38"/>
      <c r="PD229" s="37"/>
      <c r="PE229" s="37"/>
      <c r="PF229" s="38"/>
      <c r="PG229" s="38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7"/>
      <c r="PS229" s="25"/>
      <c r="PT229" s="35"/>
      <c r="PU229" s="35"/>
      <c r="PV229" s="35"/>
      <c r="PW229" s="36"/>
      <c r="PX229" s="36"/>
      <c r="PY229" s="36"/>
      <c r="PZ229" s="36"/>
      <c r="QA229" s="36"/>
      <c r="QB229" s="36"/>
      <c r="QC229" s="37"/>
      <c r="QD229" s="38"/>
      <c r="QE229" s="38"/>
      <c r="QF229" s="204"/>
      <c r="QG229" s="37"/>
      <c r="QH229" s="38"/>
      <c r="QI229" s="37"/>
      <c r="QJ229" s="3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8"/>
      <c r="QV229" s="38"/>
      <c r="QW229" s="37"/>
      <c r="QX229" s="25"/>
      <c r="QY229" s="35"/>
      <c r="QZ229" s="35"/>
      <c r="RA229" s="35"/>
      <c r="RB229" s="36"/>
      <c r="RC229" s="36"/>
      <c r="RD229" s="36"/>
      <c r="RE229" s="36"/>
      <c r="RF229" s="36"/>
      <c r="RG229" s="36"/>
      <c r="RH229" s="37"/>
      <c r="RI229" s="38"/>
      <c r="RJ229" s="38"/>
      <c r="RK229" s="204"/>
      <c r="RL229" s="37"/>
      <c r="RM229" s="38"/>
      <c r="RN229" s="37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7"/>
      <c r="SC229" s="25"/>
      <c r="SD229" s="35"/>
      <c r="SE229" s="35"/>
      <c r="SF229" s="35"/>
      <c r="SG229" s="36"/>
      <c r="SH229" s="36"/>
      <c r="SI229" s="36"/>
      <c r="SJ229" s="36"/>
      <c r="SK229" s="36"/>
      <c r="SL229" s="36"/>
      <c r="SM229" s="37"/>
      <c r="SN229" s="38"/>
      <c r="SO229" s="38"/>
      <c r="SP229" s="204"/>
      <c r="SQ229" s="37"/>
      <c r="SR229" s="38"/>
      <c r="SS229" s="37"/>
      <c r="ST229" s="37"/>
      <c r="SU229" s="38"/>
      <c r="SV229" s="38"/>
      <c r="SW229" s="38"/>
      <c r="SX229" s="38"/>
      <c r="SY229" s="38"/>
      <c r="SZ229" s="38"/>
      <c r="TA229" s="38"/>
      <c r="TB229" s="38"/>
      <c r="TC229" s="38"/>
      <c r="TD229" s="38"/>
      <c r="TE229" s="38"/>
      <c r="TF229" s="38"/>
      <c r="TG229" s="37"/>
      <c r="TH229" s="25"/>
      <c r="TI229" s="35"/>
      <c r="TJ229" s="35"/>
      <c r="TK229" s="35"/>
      <c r="TL229" s="36"/>
      <c r="TM229" s="36"/>
      <c r="TN229" s="36"/>
      <c r="TO229" s="36"/>
      <c r="TP229" s="36"/>
      <c r="TQ229" s="36"/>
      <c r="TR229" s="37"/>
      <c r="TS229" s="38"/>
      <c r="TT229" s="38"/>
      <c r="TU229" s="204"/>
      <c r="TV229" s="37"/>
      <c r="TW229" s="38"/>
      <c r="TX229" s="37"/>
      <c r="TY229" s="37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7"/>
      <c r="UM229" s="25"/>
      <c r="UN229" s="35"/>
      <c r="UO229" s="35"/>
      <c r="UP229" s="35"/>
      <c r="UQ229" s="36"/>
      <c r="UR229" s="36"/>
      <c r="US229" s="36"/>
      <c r="UT229" s="36"/>
      <c r="UU229" s="36"/>
      <c r="UV229" s="36"/>
      <c r="UW229" s="37"/>
      <c r="UX229" s="38"/>
      <c r="UY229" s="38"/>
      <c r="UZ229" s="204"/>
      <c r="VA229" s="37"/>
      <c r="VB229" s="38"/>
      <c r="VC229" s="37"/>
      <c r="VD229" s="37"/>
      <c r="VE229" s="38"/>
      <c r="VF229" s="38"/>
      <c r="VG229" s="38"/>
      <c r="VH229" s="38"/>
      <c r="VI229" s="38"/>
      <c r="VJ229" s="38"/>
      <c r="VK229" s="38"/>
      <c r="VL229" s="38"/>
      <c r="VM229" s="38"/>
      <c r="VN229" s="38"/>
      <c r="VO229" s="38"/>
      <c r="VP229" s="38"/>
      <c r="VQ229" s="37"/>
      <c r="VR229" s="25"/>
      <c r="VS229" s="35"/>
      <c r="VT229" s="35"/>
      <c r="VU229" s="35"/>
      <c r="VV229" s="36"/>
      <c r="VW229" s="36"/>
      <c r="VX229" s="36"/>
      <c r="VY229" s="36"/>
      <c r="VZ229" s="36"/>
      <c r="WA229" s="36"/>
      <c r="WB229" s="37"/>
      <c r="WC229" s="38"/>
      <c r="WD229" s="38"/>
      <c r="WE229" s="204"/>
      <c r="WF229" s="37"/>
      <c r="WG229" s="38"/>
      <c r="WH229" s="37"/>
      <c r="WI229" s="37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7"/>
      <c r="WW229" s="25"/>
      <c r="WX229" s="35"/>
      <c r="WY229" s="35"/>
      <c r="WZ229" s="35"/>
      <c r="XA229" s="36"/>
      <c r="XB229" s="36"/>
      <c r="XC229" s="36"/>
      <c r="XD229" s="36"/>
      <c r="XE229" s="36"/>
      <c r="XF229" s="36"/>
      <c r="XG229" s="37"/>
      <c r="XH229" s="38"/>
      <c r="XI229" s="38"/>
      <c r="XJ229" s="204"/>
      <c r="XK229" s="37"/>
      <c r="XL229" s="38"/>
      <c r="XM229" s="37"/>
      <c r="XN229" s="37"/>
      <c r="XO229" s="38"/>
      <c r="XP229" s="38"/>
      <c r="XQ229" s="38"/>
      <c r="XR229" s="38"/>
      <c r="XS229" s="38"/>
      <c r="XT229" s="38"/>
      <c r="XU229" s="38"/>
      <c r="XV229" s="38"/>
      <c r="XW229" s="38"/>
      <c r="XX229" s="38"/>
      <c r="XY229" s="38"/>
      <c r="XZ229" s="38"/>
      <c r="YA229" s="37"/>
      <c r="YB229" s="25"/>
      <c r="YC229" s="35"/>
      <c r="YD229" s="35"/>
      <c r="YE229" s="35"/>
      <c r="YF229" s="36"/>
      <c r="YG229" s="36"/>
      <c r="YH229" s="36"/>
      <c r="YI229" s="36"/>
      <c r="YJ229" s="36"/>
      <c r="YK229" s="36"/>
      <c r="YL229" s="37"/>
      <c r="YM229" s="38"/>
      <c r="YN229" s="38"/>
      <c r="YO229" s="204"/>
      <c r="YP229" s="37"/>
      <c r="YQ229" s="38"/>
      <c r="YR229" s="37"/>
      <c r="YS229" s="37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7"/>
      <c r="ZG229" s="25"/>
      <c r="ZH229" s="35"/>
      <c r="ZI229" s="35"/>
      <c r="ZJ229" s="35"/>
      <c r="ZK229" s="36"/>
      <c r="ZL229" s="36"/>
      <c r="ZM229" s="36"/>
      <c r="ZN229" s="36"/>
      <c r="ZO229" s="36"/>
      <c r="ZP229" s="36"/>
      <c r="ZQ229" s="37"/>
      <c r="ZR229" s="38"/>
      <c r="ZS229" s="38"/>
      <c r="ZT229" s="204"/>
      <c r="ZU229" s="37"/>
      <c r="ZV229" s="38"/>
      <c r="ZW229" s="37"/>
      <c r="ZX229" s="37"/>
      <c r="ZY229" s="38"/>
      <c r="ZZ229" s="38"/>
      <c r="AAA229" s="38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7"/>
      <c r="AAL229" s="25"/>
      <c r="AAM229" s="35"/>
      <c r="AAN229" s="35"/>
      <c r="AAO229" s="35"/>
      <c r="AAP229" s="36"/>
      <c r="AAQ229" s="36"/>
      <c r="AAR229" s="36"/>
      <c r="AAS229" s="36"/>
      <c r="AAT229" s="36"/>
      <c r="AAU229" s="36"/>
      <c r="AAV229" s="37"/>
      <c r="AAW229" s="38"/>
      <c r="AAX229" s="38"/>
      <c r="AAY229" s="204"/>
      <c r="AAZ229" s="37"/>
      <c r="ABA229" s="38"/>
      <c r="ABB229" s="37"/>
      <c r="ABC229" s="37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7"/>
      <c r="ABQ229" s="25"/>
      <c r="ABR229" s="35"/>
      <c r="ABS229" s="35"/>
      <c r="ABT229" s="35"/>
      <c r="ABU229" s="36"/>
      <c r="ABV229" s="36"/>
      <c r="ABW229" s="36"/>
      <c r="ABX229" s="36"/>
      <c r="ABY229" s="36"/>
      <c r="ABZ229" s="36"/>
      <c r="ACA229" s="37"/>
      <c r="ACB229" s="38"/>
      <c r="ACC229" s="38"/>
      <c r="ACD229" s="204"/>
      <c r="ACE229" s="37"/>
      <c r="ACF229" s="38"/>
      <c r="ACG229" s="37"/>
      <c r="ACH229" s="37"/>
      <c r="ACI229" s="38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7"/>
      <c r="ACV229" s="25"/>
      <c r="ACW229" s="35"/>
      <c r="ACX229" s="35"/>
      <c r="ACY229" s="35"/>
      <c r="ACZ229" s="36"/>
      <c r="ADA229" s="36"/>
      <c r="ADB229" s="36"/>
      <c r="ADC229" s="36"/>
      <c r="ADD229" s="36"/>
      <c r="ADE229" s="36"/>
      <c r="ADF229" s="37"/>
      <c r="ADG229" s="38"/>
      <c r="ADH229" s="38"/>
      <c r="ADI229" s="204"/>
      <c r="ADJ229" s="37"/>
      <c r="ADK229" s="38"/>
      <c r="ADL229" s="37"/>
      <c r="ADM229" s="37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7"/>
      <c r="AEA229" s="25"/>
      <c r="AEB229" s="35"/>
      <c r="AEC229" s="35"/>
      <c r="AED229" s="35"/>
      <c r="AEE229" s="36"/>
      <c r="AEF229" s="36"/>
      <c r="AEG229" s="36"/>
      <c r="AEH229" s="36"/>
      <c r="AEI229" s="36"/>
      <c r="AEJ229" s="36"/>
      <c r="AEK229" s="37"/>
      <c r="AEL229" s="38"/>
      <c r="AEM229" s="38"/>
      <c r="AEN229" s="204"/>
      <c r="AEO229" s="37"/>
      <c r="AEP229" s="38"/>
      <c r="AEQ229" s="37"/>
      <c r="AER229" s="37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7"/>
      <c r="AFF229" s="25"/>
      <c r="AFG229" s="35"/>
      <c r="AFH229" s="35"/>
      <c r="AFI229" s="35"/>
      <c r="AFJ229" s="36"/>
      <c r="AFK229" s="36"/>
      <c r="AFL229" s="36"/>
      <c r="AFM229" s="36"/>
      <c r="AFN229" s="36"/>
      <c r="AFO229" s="36"/>
      <c r="AFP229" s="37"/>
      <c r="AFQ229" s="38"/>
      <c r="AFR229" s="38"/>
      <c r="AFS229" s="204"/>
      <c r="AFT229" s="37"/>
      <c r="AFU229" s="38"/>
      <c r="AFV229" s="37"/>
      <c r="AFW229" s="37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I229" s="38"/>
      <c r="AGJ229" s="37"/>
      <c r="AGK229" s="25"/>
      <c r="AGL229" s="35"/>
      <c r="AGM229" s="35"/>
      <c r="AGN229" s="35"/>
      <c r="AGO229" s="36"/>
      <c r="AGP229" s="36"/>
      <c r="AGQ229" s="36"/>
      <c r="AGR229" s="36"/>
      <c r="AGS229" s="36"/>
      <c r="AGT229" s="36"/>
      <c r="AGU229" s="37"/>
      <c r="AGV229" s="38"/>
      <c r="AGW229" s="38"/>
      <c r="AGX229" s="204"/>
      <c r="AGY229" s="37"/>
      <c r="AGZ229" s="38"/>
      <c r="AHA229" s="37"/>
      <c r="AHB229" s="37"/>
      <c r="AHC229" s="38"/>
      <c r="AHD229" s="38"/>
      <c r="AHE229" s="38"/>
      <c r="AHF229" s="38"/>
      <c r="AHG229" s="38"/>
      <c r="AHH229" s="38"/>
      <c r="AHI229" s="38"/>
      <c r="AHJ229" s="38"/>
      <c r="AHK229" s="38"/>
      <c r="AHL229" s="38"/>
      <c r="AHM229" s="38"/>
      <c r="AHN229" s="38"/>
      <c r="AHO229" s="37"/>
      <c r="AHP229" s="25"/>
      <c r="AHQ229" s="35"/>
      <c r="AHR229" s="35"/>
      <c r="AHS229" s="35"/>
      <c r="AHT229" s="36"/>
      <c r="AHU229" s="36"/>
      <c r="AHV229" s="36"/>
      <c r="AHW229" s="36"/>
      <c r="AHX229" s="36"/>
      <c r="AHY229" s="36"/>
      <c r="AHZ229" s="37"/>
      <c r="AIA229" s="38"/>
      <c r="AIB229" s="38"/>
      <c r="AIC229" s="204"/>
      <c r="AID229" s="37"/>
      <c r="AIE229" s="38"/>
      <c r="AIF229" s="37"/>
      <c r="AIG229" s="37"/>
      <c r="AIH229" s="38"/>
      <c r="AII229" s="38"/>
      <c r="AIJ229" s="38"/>
      <c r="AIK229" s="38"/>
      <c r="AIL229" s="38"/>
      <c r="AIM229" s="38"/>
      <c r="AIN229" s="38"/>
      <c r="AIO229" s="38"/>
      <c r="AIP229" s="38"/>
      <c r="AIQ229" s="38"/>
      <c r="AIR229" s="38"/>
      <c r="AIS229" s="38"/>
      <c r="AIT229" s="37"/>
      <c r="AIU229" s="25"/>
      <c r="AIV229" s="35"/>
      <c r="AIW229" s="35"/>
      <c r="AIX229" s="35"/>
      <c r="AIY229" s="36"/>
      <c r="AIZ229" s="36"/>
      <c r="AJA229" s="36"/>
      <c r="AJB229" s="36"/>
      <c r="AJC229" s="36"/>
      <c r="AJD229" s="36"/>
      <c r="AJE229" s="37"/>
      <c r="AJF229" s="38"/>
      <c r="AJG229" s="38"/>
      <c r="AJH229" s="204"/>
      <c r="AJI229" s="37"/>
      <c r="AJJ229" s="38"/>
      <c r="AJK229" s="37"/>
      <c r="AJL229" s="37"/>
      <c r="AJM229" s="38"/>
      <c r="AJN229" s="38"/>
      <c r="AJO229" s="38"/>
      <c r="AJP229" s="38"/>
      <c r="AJQ229" s="38"/>
      <c r="AJR229" s="38"/>
      <c r="AJS229" s="38"/>
      <c r="AJT229" s="38"/>
      <c r="AJU229" s="38"/>
      <c r="AJV229" s="38"/>
      <c r="AJW229" s="38"/>
      <c r="AJX229" s="38"/>
      <c r="AJY229" s="37"/>
      <c r="AJZ229" s="25"/>
      <c r="AKA229" s="35"/>
      <c r="AKB229" s="35"/>
      <c r="AKC229" s="35"/>
      <c r="AKD229" s="36"/>
      <c r="AKE229" s="36"/>
      <c r="AKF229" s="36"/>
      <c r="AKG229" s="36"/>
      <c r="AKH229" s="36"/>
      <c r="AKI229" s="36"/>
      <c r="AKJ229" s="37"/>
      <c r="AKK229" s="38"/>
      <c r="AKL229" s="38"/>
      <c r="AKM229" s="204"/>
      <c r="AKN229" s="37"/>
      <c r="AKO229" s="38"/>
      <c r="AKP229" s="37"/>
      <c r="AKQ229" s="37"/>
      <c r="AKR229" s="38"/>
      <c r="AKS229" s="38"/>
      <c r="AKT229" s="38"/>
      <c r="AKU229" s="38"/>
      <c r="AKV229" s="38"/>
      <c r="AKW229" s="38"/>
      <c r="AKX229" s="38"/>
      <c r="AKY229" s="38"/>
      <c r="AKZ229" s="38"/>
      <c r="ALA229" s="38"/>
      <c r="ALB229" s="38"/>
      <c r="ALC229" s="38"/>
      <c r="ALD229" s="37"/>
      <c r="ALE229" s="25"/>
      <c r="ALF229" s="35"/>
      <c r="ALG229" s="35"/>
      <c r="ALH229" s="35"/>
      <c r="ALI229" s="36"/>
      <c r="ALJ229" s="36"/>
      <c r="ALK229" s="36"/>
      <c r="ALL229" s="36"/>
      <c r="ALM229" s="36"/>
      <c r="ALN229" s="36"/>
      <c r="ALO229" s="37"/>
      <c r="ALP229" s="38"/>
      <c r="ALQ229" s="38"/>
      <c r="ALR229" s="204"/>
      <c r="ALS229" s="37"/>
      <c r="ALT229" s="38"/>
      <c r="ALU229" s="37"/>
      <c r="ALV229" s="37"/>
      <c r="ALW229" s="38"/>
      <c r="ALX229" s="38"/>
      <c r="ALY229" s="38"/>
      <c r="ALZ229" s="38"/>
      <c r="AMA229" s="38"/>
      <c r="AMB229" s="38"/>
      <c r="AMC229" s="38"/>
      <c r="AMD229" s="38"/>
      <c r="AME229" s="38"/>
      <c r="AMF229" s="38"/>
      <c r="AMG229" s="38"/>
      <c r="AMH229" s="38"/>
      <c r="AMI229" s="37"/>
      <c r="AMJ229" s="25"/>
      <c r="AMK229" s="35"/>
      <c r="AML229" s="35"/>
      <c r="AMM229" s="35"/>
      <c r="AMN229" s="36"/>
      <c r="AMO229" s="36"/>
      <c r="AMP229" s="36"/>
      <c r="AMQ229" s="36"/>
      <c r="AMR229" s="36"/>
      <c r="AMS229" s="36"/>
      <c r="AMT229" s="37"/>
      <c r="AMU229" s="38"/>
      <c r="AMV229" s="38"/>
      <c r="AMW229" s="204"/>
      <c r="AMX229" s="37"/>
      <c r="AMY229" s="38"/>
      <c r="AMZ229" s="37"/>
      <c r="ANA229" s="37"/>
      <c r="ANB229" s="38"/>
      <c r="ANC229" s="38"/>
      <c r="AND229" s="38"/>
      <c r="ANE229" s="38"/>
      <c r="ANF229" s="38"/>
      <c r="ANG229" s="38"/>
      <c r="ANH229" s="38"/>
      <c r="ANI229" s="38"/>
      <c r="ANJ229" s="38"/>
      <c r="ANK229" s="38"/>
      <c r="ANL229" s="38"/>
      <c r="ANM229" s="38"/>
      <c r="ANN229" s="37"/>
      <c r="ANO229" s="25"/>
      <c r="ANP229" s="35"/>
      <c r="ANQ229" s="35"/>
      <c r="ANR229" s="35"/>
      <c r="ANS229" s="36"/>
      <c r="ANT229" s="36"/>
      <c r="ANU229" s="36"/>
      <c r="ANV229" s="36"/>
      <c r="ANW229" s="36"/>
      <c r="ANX229" s="36"/>
      <c r="ANY229" s="37"/>
      <c r="ANZ229" s="38"/>
      <c r="AOA229" s="38"/>
      <c r="AOB229" s="204"/>
      <c r="AOC229" s="37"/>
      <c r="AOD229" s="38"/>
      <c r="AOE229" s="37"/>
      <c r="AOF229" s="37"/>
      <c r="AOG229" s="38"/>
      <c r="AOH229" s="38"/>
      <c r="AOI229" s="38"/>
      <c r="AOJ229" s="38"/>
      <c r="AOK229" s="38"/>
      <c r="AOL229" s="38"/>
      <c r="AOM229" s="38"/>
      <c r="AON229" s="38"/>
      <c r="AOO229" s="38"/>
      <c r="AOP229" s="38"/>
      <c r="AOQ229" s="38"/>
      <c r="AOR229" s="38"/>
      <c r="AOS229" s="37"/>
      <c r="AOT229" s="25"/>
      <c r="AOU229" s="35"/>
      <c r="AOV229" s="35"/>
      <c r="AOW229" s="35"/>
      <c r="AOX229" s="36"/>
      <c r="AOY229" s="36"/>
      <c r="AOZ229" s="36"/>
      <c r="APA229" s="36"/>
      <c r="APB229" s="36"/>
      <c r="APC229" s="36"/>
      <c r="APD229" s="37"/>
      <c r="APE229" s="38"/>
      <c r="APF229" s="38"/>
      <c r="APG229" s="204"/>
      <c r="APH229" s="37"/>
      <c r="API229" s="38"/>
      <c r="APJ229" s="37"/>
      <c r="APK229" s="37"/>
      <c r="APL229" s="38"/>
      <c r="APM229" s="38"/>
      <c r="APN229" s="38"/>
      <c r="APO229" s="38"/>
      <c r="APP229" s="38"/>
      <c r="APQ229" s="38"/>
      <c r="APR229" s="38"/>
      <c r="APS229" s="38"/>
      <c r="APT229" s="38"/>
      <c r="APU229" s="38"/>
      <c r="APV229" s="38"/>
      <c r="APW229" s="38"/>
      <c r="APX229" s="37"/>
      <c r="APY229" s="25"/>
      <c r="APZ229" s="35"/>
      <c r="AQA229" s="35"/>
      <c r="AQB229" s="35"/>
      <c r="AQC229" s="36"/>
      <c r="AQD229" s="36"/>
      <c r="AQE229" s="36"/>
      <c r="AQF229" s="36"/>
      <c r="AQG229" s="36"/>
      <c r="AQH229" s="36"/>
      <c r="AQI229" s="37"/>
      <c r="AQJ229" s="38"/>
      <c r="AQK229" s="38"/>
      <c r="AQL229" s="204"/>
      <c r="AQM229" s="37"/>
      <c r="AQN229" s="38"/>
      <c r="AQO229" s="37"/>
      <c r="AQP229" s="37"/>
      <c r="AQQ229" s="38"/>
      <c r="AQR229" s="38"/>
      <c r="AQS229" s="38"/>
      <c r="AQT229" s="38"/>
      <c r="AQU229" s="38"/>
      <c r="AQV229" s="38"/>
      <c r="AQW229" s="38"/>
      <c r="AQX229" s="38"/>
      <c r="AQY229" s="38"/>
      <c r="AQZ229" s="38"/>
      <c r="ARA229" s="38"/>
      <c r="ARB229" s="38"/>
      <c r="ARC229" s="37"/>
      <c r="ARD229" s="25"/>
      <c r="ARE229" s="35"/>
      <c r="ARF229" s="35"/>
      <c r="ARG229" s="35"/>
      <c r="ARH229" s="36"/>
      <c r="ARI229" s="36"/>
      <c r="ARJ229" s="36"/>
      <c r="ARK229" s="36"/>
      <c r="ARL229" s="36"/>
      <c r="ARM229" s="36"/>
      <c r="ARN229" s="37"/>
      <c r="ARO229" s="38"/>
      <c r="ARP229" s="38"/>
      <c r="ARQ229" s="204"/>
      <c r="ARR229" s="37"/>
      <c r="ARS229" s="38"/>
      <c r="ART229" s="37"/>
      <c r="ARU229" s="37"/>
      <c r="ARV229" s="38"/>
      <c r="ARW229" s="38"/>
      <c r="ARX229" s="38"/>
      <c r="ARY229" s="38"/>
      <c r="ARZ229" s="38"/>
      <c r="ASA229" s="38"/>
      <c r="ASB229" s="38"/>
      <c r="ASC229" s="38"/>
      <c r="ASD229" s="38"/>
      <c r="ASE229" s="38"/>
      <c r="ASF229" s="38"/>
      <c r="ASG229" s="38"/>
      <c r="ASH229" s="37"/>
      <c r="ASI229" s="25"/>
      <c r="ASJ229" s="35"/>
      <c r="ASK229" s="35"/>
      <c r="ASL229" s="35"/>
      <c r="ASM229" s="36"/>
      <c r="ASN229" s="36"/>
      <c r="ASO229" s="36"/>
      <c r="ASP229" s="36"/>
      <c r="ASQ229" s="36"/>
      <c r="ASR229" s="36"/>
      <c r="ASS229" s="37"/>
      <c r="AST229" s="38"/>
      <c r="ASU229" s="38"/>
      <c r="ASV229" s="204"/>
      <c r="ASW229" s="37"/>
      <c r="ASX229" s="38"/>
      <c r="ASY229" s="37"/>
      <c r="ASZ229" s="37"/>
      <c r="ATA229" s="38"/>
      <c r="ATB229" s="38"/>
      <c r="ATC229" s="38"/>
      <c r="ATD229" s="38"/>
      <c r="ATE229" s="38"/>
      <c r="ATF229" s="38"/>
      <c r="ATG229" s="38"/>
      <c r="ATH229" s="38"/>
      <c r="ATI229" s="38"/>
      <c r="ATJ229" s="38"/>
      <c r="ATK229" s="38"/>
      <c r="ATL229" s="38"/>
      <c r="ATM229" s="37"/>
      <c r="ATN229" s="25"/>
      <c r="ATO229" s="35"/>
      <c r="ATP229" s="35"/>
      <c r="ATQ229" s="35"/>
      <c r="ATR229" s="36"/>
      <c r="ATS229" s="36"/>
      <c r="ATT229" s="36"/>
      <c r="ATU229" s="36"/>
      <c r="ATV229" s="36"/>
      <c r="ATW229" s="36"/>
      <c r="ATX229" s="37"/>
      <c r="ATY229" s="38"/>
      <c r="ATZ229" s="38"/>
      <c r="AUA229" s="204"/>
      <c r="AUB229" s="37"/>
      <c r="AUC229" s="38"/>
      <c r="AUD229" s="37"/>
      <c r="AUE229" s="37"/>
      <c r="AUF229" s="38"/>
      <c r="AUG229" s="38"/>
      <c r="AUH229" s="38"/>
      <c r="AUI229" s="38"/>
      <c r="AUJ229" s="38"/>
      <c r="AUK229" s="38"/>
      <c r="AUL229" s="38"/>
      <c r="AUM229" s="38"/>
      <c r="AUN229" s="38"/>
      <c r="AUO229" s="38"/>
      <c r="AUP229" s="38"/>
      <c r="AUQ229" s="38"/>
      <c r="AUR229" s="37"/>
      <c r="AUS229" s="25"/>
      <c r="AUT229" s="35"/>
      <c r="AUU229" s="35"/>
      <c r="AUV229" s="35"/>
      <c r="AUW229" s="36"/>
      <c r="AUX229" s="36"/>
      <c r="AUY229" s="36"/>
      <c r="AUZ229" s="36"/>
      <c r="AVA229" s="36"/>
      <c r="AVB229" s="36"/>
      <c r="AVC229" s="37"/>
      <c r="AVD229" s="38"/>
      <c r="AVE229" s="38"/>
      <c r="AVF229" s="204"/>
      <c r="AVG229" s="37"/>
      <c r="AVH229" s="38"/>
      <c r="AVI229" s="37"/>
      <c r="AVJ229" s="37"/>
      <c r="AVK229" s="38"/>
      <c r="AVL229" s="38"/>
      <c r="AVM229" s="38"/>
      <c r="AVN229" s="38"/>
      <c r="AVO229" s="38"/>
      <c r="AVP229" s="38"/>
      <c r="AVQ229" s="38"/>
      <c r="AVR229" s="38"/>
      <c r="AVS229" s="38"/>
      <c r="AVT229" s="38"/>
      <c r="AVU229" s="38"/>
      <c r="AVV229" s="38"/>
      <c r="AVW229" s="37"/>
      <c r="AVX229" s="25"/>
      <c r="AVY229" s="35"/>
      <c r="AVZ229" s="35"/>
      <c r="AWA229" s="35"/>
      <c r="AWB229" s="36"/>
      <c r="AWC229" s="36"/>
      <c r="AWD229" s="36"/>
      <c r="AWE229" s="36"/>
      <c r="AWF229" s="36"/>
      <c r="AWG229" s="36"/>
      <c r="AWH229" s="37"/>
      <c r="AWI229" s="38"/>
      <c r="AWJ229" s="38"/>
      <c r="AWK229" s="204"/>
      <c r="AWL229" s="37"/>
      <c r="AWM229" s="38"/>
      <c r="AWN229" s="37"/>
      <c r="AWO229" s="37"/>
      <c r="AWP229" s="38"/>
      <c r="AWQ229" s="38"/>
      <c r="AWR229" s="38"/>
      <c r="AWS229" s="38"/>
      <c r="AWT229" s="38"/>
      <c r="AWU229" s="38"/>
      <c r="AWV229" s="38"/>
      <c r="AWW229" s="38"/>
      <c r="AWX229" s="38"/>
      <c r="AWY229" s="38"/>
      <c r="AWZ229" s="38"/>
      <c r="AXA229" s="38"/>
      <c r="AXB229" s="37"/>
      <c r="AXC229" s="25"/>
      <c r="AXD229" s="35"/>
      <c r="AXE229" s="35"/>
      <c r="AXF229" s="35"/>
      <c r="AXG229" s="36"/>
      <c r="AXH229" s="36"/>
      <c r="AXI229" s="36"/>
      <c r="AXJ229" s="36"/>
      <c r="AXK229" s="36"/>
      <c r="AXL229" s="36"/>
      <c r="AXM229" s="37"/>
      <c r="AXN229" s="38"/>
      <c r="AXO229" s="38"/>
      <c r="AXP229" s="204"/>
      <c r="AXQ229" s="37"/>
      <c r="AXR229" s="38"/>
      <c r="AXS229" s="37"/>
      <c r="AXT229" s="37"/>
      <c r="AXU229" s="38"/>
      <c r="AXV229" s="38"/>
      <c r="AXW229" s="38"/>
      <c r="AXX229" s="38"/>
      <c r="AXY229" s="38"/>
      <c r="AXZ229" s="38"/>
      <c r="AYA229" s="38"/>
      <c r="AYB229" s="38"/>
      <c r="AYC229" s="38"/>
      <c r="AYD229" s="38"/>
      <c r="AYE229" s="38"/>
      <c r="AYF229" s="38"/>
      <c r="AYG229" s="37"/>
      <c r="AYH229" s="25"/>
      <c r="AYI229" s="35"/>
      <c r="AYJ229" s="35"/>
      <c r="AYK229" s="35"/>
      <c r="AYL229" s="36"/>
      <c r="AYM229" s="36"/>
      <c r="AYN229" s="36"/>
      <c r="AYO229" s="36"/>
      <c r="AYP229" s="36"/>
      <c r="AYQ229" s="36"/>
      <c r="AYR229" s="37"/>
      <c r="AYS229" s="38"/>
      <c r="AYT229" s="38"/>
      <c r="AYU229" s="204"/>
      <c r="AYV229" s="37"/>
      <c r="AYW229" s="38"/>
      <c r="AYX229" s="37"/>
      <c r="AYY229" s="37"/>
      <c r="AYZ229" s="38"/>
      <c r="AZA229" s="38"/>
      <c r="AZB229" s="38"/>
      <c r="AZC229" s="38"/>
      <c r="AZD229" s="38"/>
      <c r="AZE229" s="38"/>
      <c r="AZF229" s="38"/>
      <c r="AZG229" s="38"/>
      <c r="AZH229" s="38"/>
      <c r="AZI229" s="38"/>
      <c r="AZJ229" s="38"/>
      <c r="AZK229" s="38"/>
      <c r="AZL229" s="37"/>
      <c r="AZM229" s="25"/>
      <c r="AZN229" s="35"/>
      <c r="AZO229" s="35"/>
      <c r="AZP229" s="35"/>
      <c r="AZQ229" s="36"/>
      <c r="AZR229" s="36"/>
      <c r="AZS229" s="36"/>
      <c r="AZT229" s="36"/>
      <c r="AZU229" s="36"/>
      <c r="AZV229" s="36"/>
      <c r="AZW229" s="37"/>
      <c r="AZX229" s="38"/>
      <c r="AZY229" s="38"/>
      <c r="AZZ229" s="204"/>
      <c r="BAA229" s="37"/>
      <c r="BAB229" s="38"/>
      <c r="BAC229" s="37"/>
      <c r="BAD229" s="37"/>
      <c r="BAE229" s="38"/>
      <c r="BAF229" s="38"/>
      <c r="BAG229" s="38"/>
      <c r="BAH229" s="38"/>
      <c r="BAI229" s="38"/>
      <c r="BAJ229" s="38"/>
      <c r="BAK229" s="38"/>
      <c r="BAL229" s="38"/>
      <c r="BAM229" s="38"/>
      <c r="BAN229" s="38"/>
      <c r="BAO229" s="38"/>
      <c r="BAP229" s="38"/>
      <c r="BAQ229" s="37"/>
      <c r="BAR229" s="25"/>
      <c r="BAS229" s="35"/>
      <c r="BAT229" s="35"/>
      <c r="BAU229" s="35"/>
      <c r="BAV229" s="36"/>
      <c r="BAW229" s="36"/>
      <c r="BAX229" s="36"/>
      <c r="BAY229" s="36"/>
      <c r="BAZ229" s="36"/>
      <c r="BBA229" s="36"/>
      <c r="BBB229" s="37"/>
      <c r="BBC229" s="38"/>
      <c r="BBD229" s="38"/>
      <c r="BBE229" s="204"/>
      <c r="BBF229" s="37"/>
      <c r="BBG229" s="38"/>
      <c r="BBH229" s="37"/>
      <c r="BBI229" s="37"/>
      <c r="BBJ229" s="38"/>
      <c r="BBK229" s="38"/>
      <c r="BBL229" s="38"/>
      <c r="BBM229" s="38"/>
      <c r="BBN229" s="38"/>
      <c r="BBO229" s="38"/>
      <c r="BBP229" s="38"/>
      <c r="BBQ229" s="38"/>
      <c r="BBR229" s="38"/>
      <c r="BBS229" s="38"/>
      <c r="BBT229" s="38"/>
      <c r="BBU229" s="38"/>
      <c r="BBV229" s="37"/>
      <c r="BBW229" s="25"/>
      <c r="BBX229" s="35"/>
      <c r="BBY229" s="35"/>
      <c r="BBZ229" s="35"/>
      <c r="BCA229" s="36"/>
      <c r="BCB229" s="36"/>
      <c r="BCC229" s="36"/>
      <c r="BCD229" s="36"/>
      <c r="BCE229" s="36"/>
      <c r="BCF229" s="36"/>
      <c r="BCG229" s="37"/>
      <c r="BCH229" s="38"/>
      <c r="BCI229" s="38"/>
      <c r="BCJ229" s="204"/>
      <c r="BCK229" s="37"/>
      <c r="BCL229" s="38"/>
      <c r="BCM229" s="37"/>
      <c r="BCN229" s="37"/>
      <c r="BCO229" s="38"/>
      <c r="BCP229" s="38"/>
      <c r="BCQ229" s="38"/>
      <c r="BCR229" s="38"/>
      <c r="BCS229" s="38"/>
      <c r="BCT229" s="38"/>
      <c r="BCU229" s="38"/>
      <c r="BCV229" s="38"/>
      <c r="BCW229" s="38"/>
      <c r="BCX229" s="38"/>
      <c r="BCY229" s="38"/>
      <c r="BCZ229" s="38"/>
      <c r="BDA229" s="37"/>
      <c r="BDB229" s="25"/>
      <c r="BDC229" s="35"/>
      <c r="BDD229" s="35"/>
      <c r="BDE229" s="35"/>
      <c r="BDF229" s="36"/>
      <c r="BDG229" s="36"/>
      <c r="BDH229" s="36"/>
      <c r="BDI229" s="36"/>
      <c r="BDJ229" s="36"/>
      <c r="BDK229" s="36"/>
      <c r="BDL229" s="37"/>
      <c r="BDM229" s="38"/>
      <c r="BDN229" s="38"/>
      <c r="BDO229" s="204"/>
      <c r="BDP229" s="37"/>
      <c r="BDQ229" s="38"/>
      <c r="BDR229" s="37"/>
      <c r="BDS229" s="37"/>
      <c r="BDT229" s="38"/>
      <c r="BDU229" s="38"/>
      <c r="BDV229" s="38"/>
      <c r="BDW229" s="38"/>
      <c r="BDX229" s="38"/>
      <c r="BDY229" s="38"/>
      <c r="BDZ229" s="38"/>
      <c r="BEA229" s="38"/>
      <c r="BEB229" s="38"/>
      <c r="BEC229" s="38"/>
      <c r="BED229" s="38"/>
      <c r="BEE229" s="38"/>
      <c r="BEF229" s="37"/>
      <c r="BEG229" s="25"/>
      <c r="BEH229" s="35"/>
      <c r="BEI229" s="35"/>
      <c r="BEJ229" s="35"/>
      <c r="BEK229" s="36"/>
      <c r="BEL229" s="36"/>
      <c r="BEM229" s="36"/>
      <c r="BEN229" s="36"/>
      <c r="BEO229" s="36"/>
      <c r="BEP229" s="36"/>
      <c r="BEQ229" s="37"/>
      <c r="BER229" s="38"/>
      <c r="BES229" s="38"/>
      <c r="BET229" s="204"/>
      <c r="BEU229" s="37"/>
      <c r="BEV229" s="38"/>
      <c r="BEW229" s="37"/>
      <c r="BEX229" s="37"/>
      <c r="BEY229" s="38"/>
      <c r="BEZ229" s="38"/>
      <c r="BFA229" s="38"/>
      <c r="BFB229" s="38"/>
      <c r="BFC229" s="38"/>
      <c r="BFD229" s="38"/>
      <c r="BFE229" s="38"/>
      <c r="BFF229" s="38"/>
      <c r="BFG229" s="38"/>
      <c r="BFH229" s="38"/>
      <c r="BFI229" s="38"/>
      <c r="BFJ229" s="38"/>
      <c r="BFK229" s="37"/>
      <c r="BFL229" s="25"/>
      <c r="BFM229" s="35"/>
      <c r="BFN229" s="35"/>
      <c r="BFO229" s="35"/>
      <c r="BFP229" s="36"/>
      <c r="BFQ229" s="36"/>
      <c r="BFR229" s="36"/>
      <c r="BFS229" s="36"/>
      <c r="BFT229" s="36"/>
      <c r="BFU229" s="36"/>
      <c r="BFV229" s="37"/>
      <c r="BFW229" s="38"/>
      <c r="BFX229" s="38"/>
      <c r="BFY229" s="204"/>
      <c r="BFZ229" s="37"/>
      <c r="BGA229" s="38"/>
      <c r="BGB229" s="37"/>
      <c r="BGC229" s="37"/>
      <c r="BGD229" s="38"/>
      <c r="BGE229" s="38"/>
      <c r="BGF229" s="38"/>
      <c r="BGG229" s="38"/>
      <c r="BGH229" s="38"/>
      <c r="BGI229" s="38"/>
      <c r="BGJ229" s="38"/>
      <c r="BGK229" s="38"/>
      <c r="BGL229" s="38"/>
      <c r="BGM229" s="38"/>
      <c r="BGN229" s="38"/>
      <c r="BGO229" s="38"/>
      <c r="BGP229" s="37"/>
      <c r="BGQ229" s="25"/>
      <c r="BGR229" s="35"/>
      <c r="BGS229" s="35"/>
      <c r="BGT229" s="35"/>
      <c r="BGU229" s="36"/>
      <c r="BGV229" s="36"/>
      <c r="BGW229" s="36"/>
      <c r="BGX229" s="36"/>
      <c r="BGY229" s="36"/>
      <c r="BGZ229" s="36"/>
      <c r="BHA229" s="37"/>
      <c r="BHB229" s="38"/>
      <c r="BHC229" s="38"/>
      <c r="BHD229" s="204"/>
      <c r="BHE229" s="37"/>
      <c r="BHF229" s="38"/>
      <c r="BHG229" s="37"/>
      <c r="BHH229" s="37"/>
      <c r="BHI229" s="38"/>
      <c r="BHJ229" s="38"/>
      <c r="BHK229" s="38"/>
      <c r="BHL229" s="38"/>
      <c r="BHM229" s="38"/>
      <c r="BHN229" s="38"/>
      <c r="BHO229" s="38"/>
      <c r="BHP229" s="38"/>
      <c r="BHQ229" s="38"/>
      <c r="BHR229" s="38"/>
      <c r="BHS229" s="38"/>
      <c r="BHT229" s="38"/>
      <c r="BHU229" s="37"/>
      <c r="BHV229" s="25"/>
      <c r="BHW229" s="35"/>
      <c r="BHX229" s="35"/>
      <c r="BHY229" s="35"/>
      <c r="BHZ229" s="36"/>
      <c r="BIA229" s="36"/>
      <c r="BIB229" s="36"/>
      <c r="BIC229" s="36"/>
      <c r="BID229" s="36"/>
      <c r="BIE229" s="36"/>
      <c r="BIF229" s="37"/>
      <c r="BIG229" s="38"/>
      <c r="BIH229" s="38"/>
      <c r="BII229" s="204"/>
      <c r="BIJ229" s="37"/>
      <c r="BIK229" s="38"/>
      <c r="BIL229" s="37"/>
      <c r="BIM229" s="37"/>
      <c r="BIN229" s="38"/>
      <c r="BIO229" s="38"/>
      <c r="BIP229" s="38"/>
      <c r="BIQ229" s="38"/>
      <c r="BIR229" s="38"/>
      <c r="BIS229" s="38"/>
      <c r="BIT229" s="38"/>
      <c r="BIU229" s="38"/>
      <c r="BIV229" s="38"/>
      <c r="BIW229" s="38"/>
      <c r="BIX229" s="38"/>
      <c r="BIY229" s="38"/>
      <c r="BIZ229" s="37"/>
      <c r="BJA229" s="25"/>
      <c r="BJB229" s="35"/>
      <c r="BJC229" s="35"/>
      <c r="BJD229" s="35"/>
      <c r="BJE229" s="36"/>
      <c r="BJF229" s="36"/>
      <c r="BJG229" s="36"/>
      <c r="BJH229" s="36"/>
      <c r="BJI229" s="36"/>
      <c r="BJJ229" s="36"/>
      <c r="BJK229" s="37"/>
      <c r="BJL229" s="38"/>
      <c r="BJM229" s="38"/>
      <c r="BJN229" s="204"/>
      <c r="BJO229" s="37"/>
      <c r="BJP229" s="38"/>
      <c r="BJQ229" s="37"/>
      <c r="BJR229" s="37"/>
      <c r="BJS229" s="38"/>
      <c r="BJT229" s="38"/>
      <c r="BJU229" s="38"/>
      <c r="BJV229" s="38"/>
      <c r="BJW229" s="38"/>
      <c r="BJX229" s="38"/>
      <c r="BJY229" s="38"/>
      <c r="BJZ229" s="38"/>
      <c r="BKA229" s="38"/>
      <c r="BKB229" s="38"/>
      <c r="BKC229" s="38"/>
      <c r="BKD229" s="38"/>
      <c r="BKE229" s="37"/>
      <c r="BKF229" s="25"/>
      <c r="BKG229" s="35"/>
      <c r="BKH229" s="35"/>
      <c r="BKI229" s="35"/>
      <c r="BKJ229" s="36"/>
      <c r="BKK229" s="36"/>
      <c r="BKL229" s="36"/>
      <c r="BKM229" s="36"/>
      <c r="BKN229" s="36"/>
      <c r="BKO229" s="36"/>
      <c r="BKP229" s="37"/>
      <c r="BKQ229" s="38"/>
      <c r="BKR229" s="38"/>
      <c r="BKS229" s="204"/>
      <c r="BKT229" s="37"/>
      <c r="BKU229" s="38"/>
      <c r="BKV229" s="37"/>
      <c r="BKW229" s="37"/>
      <c r="BKX229" s="38"/>
      <c r="BKY229" s="38"/>
      <c r="BKZ229" s="38"/>
      <c r="BLA229" s="38"/>
      <c r="BLB229" s="38"/>
      <c r="BLC229" s="38"/>
      <c r="BLD229" s="38"/>
      <c r="BLE229" s="38"/>
      <c r="BLF229" s="38"/>
      <c r="BLG229" s="38"/>
      <c r="BLH229" s="38"/>
      <c r="BLI229" s="38"/>
      <c r="BLJ229" s="37"/>
      <c r="BLK229" s="25"/>
      <c r="BLL229" s="35"/>
      <c r="BLM229" s="35"/>
      <c r="BLN229" s="35"/>
      <c r="BLO229" s="36"/>
      <c r="BLP229" s="36"/>
      <c r="BLQ229" s="36"/>
      <c r="BLR229" s="36"/>
      <c r="BLS229" s="36"/>
      <c r="BLT229" s="36"/>
      <c r="BLU229" s="37"/>
      <c r="BLV229" s="38"/>
      <c r="BLW229" s="38"/>
      <c r="BLX229" s="204"/>
      <c r="BLY229" s="37"/>
      <c r="BLZ229" s="38"/>
      <c r="BMA229" s="37"/>
      <c r="BMB229" s="37"/>
      <c r="BMC229" s="38"/>
      <c r="BMD229" s="38"/>
      <c r="BME229" s="38"/>
      <c r="BMF229" s="38"/>
      <c r="BMG229" s="38"/>
      <c r="BMH229" s="38"/>
      <c r="BMI229" s="38"/>
      <c r="BMJ229" s="38"/>
      <c r="BMK229" s="38"/>
      <c r="BML229" s="38"/>
      <c r="BMM229" s="38"/>
      <c r="BMN229" s="38"/>
      <c r="BMO229" s="37"/>
      <c r="BMP229" s="25"/>
      <c r="BMQ229" s="35"/>
      <c r="BMR229" s="35"/>
      <c r="BMS229" s="35"/>
      <c r="BMT229" s="36"/>
      <c r="BMU229" s="36"/>
      <c r="BMV229" s="36"/>
      <c r="BMW229" s="36"/>
      <c r="BMX229" s="36"/>
      <c r="BMY229" s="36"/>
      <c r="BMZ229" s="37"/>
      <c r="BNA229" s="38"/>
      <c r="BNB229" s="38"/>
      <c r="BNC229" s="204"/>
      <c r="BND229" s="37"/>
      <c r="BNE229" s="38"/>
      <c r="BNF229" s="37"/>
      <c r="BNG229" s="37"/>
      <c r="BNH229" s="38"/>
      <c r="BNI229" s="38"/>
      <c r="BNJ229" s="38"/>
      <c r="BNK229" s="38"/>
      <c r="BNL229" s="38"/>
      <c r="BNM229" s="38"/>
      <c r="BNN229" s="38"/>
      <c r="BNO229" s="38"/>
      <c r="BNP229" s="38"/>
      <c r="BNQ229" s="38"/>
      <c r="BNR229" s="38"/>
      <c r="BNS229" s="38"/>
      <c r="BNT229" s="37"/>
      <c r="BNU229" s="25"/>
      <c r="BNV229" s="35"/>
      <c r="BNW229" s="35"/>
      <c r="BNX229" s="35"/>
      <c r="BNY229" s="36"/>
      <c r="BNZ229" s="36"/>
      <c r="BOA229" s="36"/>
      <c r="BOB229" s="36"/>
      <c r="BOC229" s="36"/>
      <c r="BOD229" s="36"/>
      <c r="BOE229" s="37"/>
      <c r="BOF229" s="38"/>
      <c r="BOG229" s="38"/>
      <c r="BOH229" s="204"/>
      <c r="BOI229" s="37"/>
      <c r="BOJ229" s="38"/>
      <c r="BOK229" s="37"/>
      <c r="BOL229" s="37"/>
      <c r="BOM229" s="38"/>
      <c r="BON229" s="38"/>
      <c r="BOO229" s="38"/>
      <c r="BOP229" s="38"/>
      <c r="BOQ229" s="38"/>
      <c r="BOR229" s="38"/>
      <c r="BOS229" s="38"/>
      <c r="BOT229" s="38"/>
      <c r="BOU229" s="38"/>
      <c r="BOV229" s="38"/>
      <c r="BOW229" s="38"/>
      <c r="BOX229" s="38"/>
      <c r="BOY229" s="37"/>
      <c r="BOZ229" s="25"/>
      <c r="BPA229" s="35"/>
      <c r="BPB229" s="35"/>
      <c r="BPC229" s="35"/>
      <c r="BPD229" s="36"/>
      <c r="BPE229" s="36"/>
      <c r="BPF229" s="36"/>
      <c r="BPG229" s="36"/>
      <c r="BPH229" s="36"/>
      <c r="BPI229" s="36"/>
      <c r="BPJ229" s="37"/>
      <c r="BPK229" s="38"/>
      <c r="BPL229" s="38"/>
      <c r="BPM229" s="204"/>
      <c r="BPN229" s="37"/>
      <c r="BPO229" s="38"/>
      <c r="BPP229" s="37"/>
      <c r="BPQ229" s="37"/>
      <c r="BPR229" s="38"/>
      <c r="BPS229" s="38"/>
      <c r="BPT229" s="38"/>
      <c r="BPU229" s="38"/>
      <c r="BPV229" s="38"/>
      <c r="BPW229" s="38"/>
      <c r="BPX229" s="38"/>
      <c r="BPY229" s="38"/>
      <c r="BPZ229" s="38"/>
      <c r="BQA229" s="38"/>
      <c r="BQB229" s="38"/>
      <c r="BQC229" s="38"/>
      <c r="BQD229" s="37"/>
      <c r="BQE229" s="25"/>
      <c r="BQF229" s="35"/>
      <c r="BQG229" s="35"/>
      <c r="BQH229" s="35"/>
      <c r="BQI229" s="36"/>
      <c r="BQJ229" s="36"/>
      <c r="BQK229" s="36"/>
      <c r="BQL229" s="36"/>
      <c r="BQM229" s="36"/>
      <c r="BQN229" s="36"/>
      <c r="BQO229" s="37"/>
      <c r="BQP229" s="38"/>
      <c r="BQQ229" s="38"/>
      <c r="BQR229" s="204"/>
      <c r="BQS229" s="37"/>
      <c r="BQT229" s="38"/>
      <c r="BQU229" s="37"/>
      <c r="BQV229" s="37"/>
      <c r="BQW229" s="38"/>
      <c r="BQX229" s="38"/>
      <c r="BQY229" s="38"/>
      <c r="BQZ229" s="38"/>
      <c r="BRA229" s="38"/>
      <c r="BRB229" s="38"/>
      <c r="BRC229" s="38"/>
      <c r="BRD229" s="38"/>
      <c r="BRE229" s="38"/>
      <c r="BRF229" s="38"/>
      <c r="BRG229" s="38"/>
      <c r="BRH229" s="38"/>
      <c r="BRI229" s="37"/>
      <c r="BRJ229" s="25"/>
      <c r="BRK229" s="35"/>
      <c r="BRL229" s="35"/>
      <c r="BRM229" s="35"/>
      <c r="BRN229" s="36"/>
      <c r="BRO229" s="36"/>
      <c r="BRP229" s="36"/>
      <c r="BRQ229" s="36"/>
      <c r="BRR229" s="36"/>
      <c r="BRS229" s="36"/>
      <c r="BRT229" s="37"/>
      <c r="BRU229" s="38"/>
      <c r="BRV229" s="38"/>
      <c r="BRW229" s="204"/>
      <c r="BRX229" s="37"/>
      <c r="BRY229" s="38"/>
      <c r="BRZ229" s="37"/>
      <c r="BSA229" s="37"/>
      <c r="BSB229" s="38"/>
      <c r="BSC229" s="38"/>
      <c r="BSD229" s="38"/>
      <c r="BSE229" s="38"/>
      <c r="BSF229" s="38"/>
      <c r="BSG229" s="38"/>
      <c r="BSH229" s="38"/>
      <c r="BSI229" s="38"/>
      <c r="BSJ229" s="38"/>
      <c r="BSK229" s="38"/>
      <c r="BSL229" s="38"/>
      <c r="BSM229" s="38"/>
      <c r="BSN229" s="37"/>
      <c r="BSO229" s="25"/>
      <c r="BSP229" s="35"/>
      <c r="BSQ229" s="35"/>
      <c r="BSR229" s="35"/>
      <c r="BSS229" s="36"/>
      <c r="BST229" s="36"/>
      <c r="BSU229" s="36"/>
      <c r="BSV229" s="36"/>
      <c r="BSW229" s="36"/>
      <c r="BSX229" s="36"/>
      <c r="BSY229" s="37"/>
      <c r="BSZ229" s="38"/>
      <c r="BTA229" s="38"/>
      <c r="BTB229" s="204"/>
      <c r="BTC229" s="37"/>
      <c r="BTD229" s="38"/>
      <c r="BTE229" s="37"/>
      <c r="BTF229" s="37"/>
      <c r="BTG229" s="38"/>
      <c r="BTH229" s="38"/>
      <c r="BTI229" s="38"/>
      <c r="BTJ229" s="38"/>
      <c r="BTK229" s="38"/>
      <c r="BTL229" s="38"/>
      <c r="BTM229" s="38"/>
      <c r="BTN229" s="38"/>
      <c r="BTO229" s="38"/>
      <c r="BTP229" s="38"/>
      <c r="BTQ229" s="38"/>
      <c r="BTR229" s="38"/>
      <c r="BTS229" s="37"/>
      <c r="BTT229" s="25"/>
      <c r="BTU229" s="35"/>
      <c r="BTV229" s="35"/>
      <c r="BTW229" s="35"/>
      <c r="BTX229" s="36"/>
      <c r="BTY229" s="36"/>
      <c r="BTZ229" s="36"/>
      <c r="BUA229" s="36"/>
      <c r="BUB229" s="36"/>
      <c r="BUC229" s="36"/>
      <c r="BUD229" s="37"/>
      <c r="BUE229" s="38"/>
      <c r="BUF229" s="38"/>
      <c r="BUG229" s="204"/>
      <c r="BUH229" s="37"/>
      <c r="BUI229" s="38"/>
      <c r="BUJ229" s="37"/>
      <c r="BUK229" s="37"/>
      <c r="BUL229" s="38"/>
      <c r="BUM229" s="38"/>
      <c r="BUN229" s="38"/>
      <c r="BUO229" s="38"/>
      <c r="BUP229" s="38"/>
      <c r="BUQ229" s="38"/>
      <c r="BUR229" s="38"/>
      <c r="BUS229" s="38"/>
      <c r="BUT229" s="38"/>
      <c r="BUU229" s="38"/>
      <c r="BUV229" s="38"/>
      <c r="BUW229" s="38"/>
      <c r="BUX229" s="37"/>
      <c r="BUY229" s="25"/>
      <c r="BUZ229" s="35"/>
      <c r="BVA229" s="35"/>
      <c r="BVB229" s="35"/>
      <c r="BVC229" s="36"/>
      <c r="BVD229" s="36"/>
      <c r="BVE229" s="36"/>
      <c r="BVF229" s="36"/>
      <c r="BVG229" s="36"/>
      <c r="BVH229" s="36"/>
      <c r="BVI229" s="37"/>
      <c r="BVJ229" s="38"/>
      <c r="BVK229" s="38"/>
      <c r="BVL229" s="204"/>
      <c r="BVM229" s="37"/>
      <c r="BVN229" s="38"/>
      <c r="BVO229" s="37"/>
      <c r="BVP229" s="37"/>
      <c r="BVQ229" s="38"/>
      <c r="BVR229" s="38"/>
      <c r="BVS229" s="38"/>
      <c r="BVT229" s="38"/>
      <c r="BVU229" s="38"/>
      <c r="BVV229" s="38"/>
      <c r="BVW229" s="38"/>
      <c r="BVX229" s="38"/>
      <c r="BVY229" s="38"/>
      <c r="BVZ229" s="38"/>
      <c r="BWA229" s="38"/>
      <c r="BWB229" s="38"/>
      <c r="BWC229" s="37"/>
      <c r="BWD229" s="25"/>
      <c r="BWE229" s="35"/>
      <c r="BWF229" s="35"/>
      <c r="BWG229" s="35"/>
      <c r="BWH229" s="36"/>
      <c r="BWI229" s="36"/>
      <c r="BWJ229" s="36"/>
      <c r="BWK229" s="36"/>
      <c r="BWL229" s="36"/>
      <c r="BWM229" s="36"/>
      <c r="BWN229" s="37"/>
      <c r="BWO229" s="38"/>
      <c r="BWP229" s="38"/>
      <c r="BWQ229" s="204"/>
      <c r="BWR229" s="37"/>
      <c r="BWS229" s="38"/>
      <c r="BWT229" s="37"/>
      <c r="BWU229" s="37"/>
      <c r="BWV229" s="38"/>
      <c r="BWW229" s="38"/>
      <c r="BWX229" s="38"/>
      <c r="BWY229" s="38"/>
      <c r="BWZ229" s="38"/>
      <c r="BXA229" s="38"/>
      <c r="BXB229" s="38"/>
      <c r="BXC229" s="38"/>
      <c r="BXD229" s="38"/>
      <c r="BXE229" s="38"/>
      <c r="BXF229" s="38"/>
      <c r="BXG229" s="38"/>
      <c r="BXH229" s="37"/>
      <c r="BXI229" s="25"/>
      <c r="BXJ229" s="35"/>
      <c r="BXK229" s="35"/>
      <c r="BXL229" s="35"/>
      <c r="BXM229" s="36"/>
      <c r="BXN229" s="36"/>
      <c r="BXO229" s="36"/>
      <c r="BXP229" s="36"/>
      <c r="BXQ229" s="36"/>
      <c r="BXR229" s="36"/>
      <c r="BXS229" s="37"/>
      <c r="BXT229" s="38"/>
      <c r="BXU229" s="38"/>
      <c r="BXV229" s="204"/>
      <c r="BXW229" s="37"/>
      <c r="BXX229" s="38"/>
      <c r="BXY229" s="37"/>
      <c r="BXZ229" s="37"/>
      <c r="BYA229" s="38"/>
      <c r="BYB229" s="38"/>
      <c r="BYC229" s="38"/>
      <c r="BYD229" s="38"/>
      <c r="BYE229" s="38"/>
      <c r="BYF229" s="38"/>
      <c r="BYG229" s="38"/>
      <c r="BYH229" s="38"/>
      <c r="BYI229" s="38"/>
      <c r="BYJ229" s="38"/>
      <c r="BYK229" s="38"/>
      <c r="BYL229" s="38"/>
      <c r="BYM229" s="37"/>
      <c r="BYN229" s="25"/>
      <c r="BYO229" s="35"/>
      <c r="BYP229" s="35"/>
      <c r="BYQ229" s="35"/>
      <c r="BYR229" s="36"/>
      <c r="BYS229" s="36"/>
      <c r="BYT229" s="36"/>
      <c r="BYU229" s="36"/>
      <c r="BYV229" s="36"/>
      <c r="BYW229" s="36"/>
      <c r="BYX229" s="37"/>
      <c r="BYY229" s="38"/>
      <c r="BYZ229" s="38"/>
      <c r="BZA229" s="204"/>
      <c r="BZB229" s="37"/>
      <c r="BZC229" s="38"/>
      <c r="BZD229" s="37"/>
      <c r="BZE229" s="37"/>
      <c r="BZF229" s="38"/>
      <c r="BZG229" s="38"/>
      <c r="BZH229" s="38"/>
      <c r="BZI229" s="38"/>
      <c r="BZJ229" s="38"/>
      <c r="BZK229" s="38"/>
      <c r="BZL229" s="38"/>
      <c r="BZM229" s="38"/>
      <c r="BZN229" s="38"/>
      <c r="BZO229" s="38"/>
      <c r="BZP229" s="38"/>
      <c r="BZQ229" s="38"/>
      <c r="BZR229" s="37"/>
      <c r="BZS229" s="25"/>
      <c r="BZT229" s="35"/>
      <c r="BZU229" s="35"/>
      <c r="BZV229" s="35"/>
      <c r="BZW229" s="36"/>
      <c r="BZX229" s="36"/>
      <c r="BZY229" s="36"/>
      <c r="BZZ229" s="36"/>
      <c r="CAA229" s="36"/>
      <c r="CAB229" s="36"/>
      <c r="CAC229" s="37"/>
      <c r="CAD229" s="38"/>
      <c r="CAE229" s="38"/>
      <c r="CAF229" s="204"/>
      <c r="CAG229" s="37"/>
      <c r="CAH229" s="38"/>
      <c r="CAI229" s="37"/>
      <c r="CAJ229" s="37"/>
      <c r="CAK229" s="38"/>
      <c r="CAL229" s="38"/>
      <c r="CAM229" s="38"/>
      <c r="CAN229" s="38"/>
      <c r="CAO229" s="38"/>
      <c r="CAP229" s="38"/>
      <c r="CAQ229" s="38"/>
      <c r="CAR229" s="38"/>
      <c r="CAS229" s="38"/>
      <c r="CAT229" s="38"/>
      <c r="CAU229" s="38"/>
      <c r="CAV229" s="38"/>
      <c r="CAW229" s="37"/>
      <c r="CAX229" s="25"/>
      <c r="CAY229" s="35"/>
      <c r="CAZ229" s="35"/>
      <c r="CBA229" s="35"/>
      <c r="CBB229" s="36"/>
      <c r="CBC229" s="36"/>
      <c r="CBD229" s="36"/>
      <c r="CBE229" s="36"/>
      <c r="CBF229" s="36"/>
      <c r="CBG229" s="36"/>
      <c r="CBH229" s="37"/>
      <c r="CBI229" s="38"/>
      <c r="CBJ229" s="38"/>
      <c r="CBK229" s="204"/>
      <c r="CBL229" s="37"/>
      <c r="CBM229" s="38"/>
      <c r="CBN229" s="37"/>
      <c r="CBO229" s="37"/>
      <c r="CBP229" s="38"/>
      <c r="CBQ229" s="38"/>
      <c r="CBR229" s="38"/>
      <c r="CBS229" s="38"/>
      <c r="CBT229" s="38"/>
      <c r="CBU229" s="38"/>
      <c r="CBV229" s="38"/>
      <c r="CBW229" s="38"/>
      <c r="CBX229" s="38"/>
      <c r="CBY229" s="38"/>
      <c r="CBZ229" s="38"/>
      <c r="CCA229" s="38"/>
      <c r="CCB229" s="37"/>
      <c r="CCC229" s="25"/>
      <c r="CCD229" s="35"/>
      <c r="CCE229" s="35"/>
      <c r="CCF229" s="35"/>
      <c r="CCG229" s="36"/>
      <c r="CCH229" s="36"/>
      <c r="CCI229" s="36"/>
      <c r="CCJ229" s="36"/>
      <c r="CCK229" s="36"/>
      <c r="CCL229" s="36"/>
      <c r="CCM229" s="37"/>
      <c r="CCN229" s="38"/>
      <c r="CCO229" s="38"/>
      <c r="CCP229" s="204"/>
      <c r="CCQ229" s="37"/>
      <c r="CCR229" s="38"/>
      <c r="CCS229" s="37"/>
      <c r="CCT229" s="37"/>
      <c r="CCU229" s="38"/>
      <c r="CCV229" s="38"/>
      <c r="CCW229" s="38"/>
      <c r="CCX229" s="38"/>
      <c r="CCY229" s="38"/>
      <c r="CCZ229" s="38"/>
      <c r="CDA229" s="38"/>
      <c r="CDB229" s="38"/>
      <c r="CDC229" s="38"/>
      <c r="CDD229" s="38"/>
      <c r="CDE229" s="38"/>
      <c r="CDF229" s="38"/>
      <c r="CDG229" s="37"/>
      <c r="CDH229" s="25"/>
      <c r="CDI229" s="35"/>
      <c r="CDJ229" s="35"/>
      <c r="CDK229" s="35"/>
      <c r="CDL229" s="36"/>
      <c r="CDM229" s="36"/>
      <c r="CDN229" s="36"/>
      <c r="CDO229" s="36"/>
      <c r="CDP229" s="36"/>
      <c r="CDQ229" s="36"/>
      <c r="CDR229" s="37"/>
      <c r="CDS229" s="38"/>
      <c r="CDT229" s="38"/>
      <c r="CDU229" s="204"/>
      <c r="CDV229" s="37"/>
      <c r="CDW229" s="38"/>
      <c r="CDX229" s="37"/>
      <c r="CDY229" s="37"/>
      <c r="CDZ229" s="38"/>
      <c r="CEA229" s="38"/>
      <c r="CEB229" s="38"/>
      <c r="CEC229" s="38"/>
      <c r="CED229" s="38"/>
      <c r="CEE229" s="38"/>
      <c r="CEF229" s="38"/>
      <c r="CEG229" s="38"/>
      <c r="CEH229" s="38"/>
      <c r="CEI229" s="38"/>
      <c r="CEJ229" s="38"/>
      <c r="CEK229" s="38"/>
      <c r="CEL229" s="37"/>
      <c r="CEM229" s="25"/>
      <c r="CEN229" s="35"/>
      <c r="CEO229" s="35"/>
      <c r="CEP229" s="35"/>
      <c r="CEQ229" s="36"/>
      <c r="CER229" s="36"/>
      <c r="CES229" s="36"/>
      <c r="CET229" s="36"/>
      <c r="CEU229" s="36"/>
      <c r="CEV229" s="36"/>
      <c r="CEW229" s="37"/>
      <c r="CEX229" s="38"/>
      <c r="CEY229" s="38"/>
      <c r="CEZ229" s="204"/>
      <c r="CFA229" s="37"/>
      <c r="CFB229" s="38"/>
      <c r="CFC229" s="37"/>
      <c r="CFD229" s="37"/>
      <c r="CFE229" s="38"/>
      <c r="CFF229" s="38"/>
      <c r="CFG229" s="38"/>
      <c r="CFH229" s="38"/>
      <c r="CFI229" s="38"/>
      <c r="CFJ229" s="38"/>
      <c r="CFK229" s="38"/>
      <c r="CFL229" s="38"/>
      <c r="CFM229" s="38"/>
      <c r="CFN229" s="38"/>
      <c r="CFO229" s="38"/>
      <c r="CFP229" s="38"/>
      <c r="CFQ229" s="37"/>
      <c r="CFR229" s="25"/>
      <c r="CFS229" s="35"/>
      <c r="CFT229" s="35"/>
      <c r="CFU229" s="35"/>
      <c r="CFV229" s="36"/>
      <c r="CFW229" s="36"/>
      <c r="CFX229" s="36"/>
      <c r="CFY229" s="36"/>
      <c r="CFZ229" s="36"/>
      <c r="CGA229" s="36"/>
      <c r="CGB229" s="37"/>
      <c r="CGC229" s="38"/>
      <c r="CGD229" s="38"/>
      <c r="CGE229" s="204"/>
      <c r="CGF229" s="37"/>
      <c r="CGG229" s="38"/>
      <c r="CGH229" s="37"/>
      <c r="CGI229" s="37"/>
      <c r="CGJ229" s="38"/>
      <c r="CGK229" s="38"/>
      <c r="CGL229" s="38"/>
      <c r="CGM229" s="38"/>
      <c r="CGN229" s="38"/>
      <c r="CGO229" s="38"/>
      <c r="CGP229" s="38"/>
      <c r="CGQ229" s="38"/>
      <c r="CGR229" s="38"/>
      <c r="CGS229" s="38"/>
      <c r="CGT229" s="38"/>
      <c r="CGU229" s="38"/>
      <c r="CGV229" s="37"/>
      <c r="CGW229" s="25"/>
      <c r="CGX229" s="35"/>
      <c r="CGY229" s="35"/>
      <c r="CGZ229" s="35"/>
      <c r="CHA229" s="36"/>
      <c r="CHB229" s="36"/>
      <c r="CHC229" s="36"/>
      <c r="CHD229" s="36"/>
      <c r="CHE229" s="36"/>
      <c r="CHF229" s="36"/>
      <c r="CHG229" s="37"/>
      <c r="CHH229" s="38"/>
      <c r="CHI229" s="38"/>
      <c r="CHJ229" s="204"/>
      <c r="CHK229" s="37"/>
      <c r="CHL229" s="38"/>
      <c r="CHM229" s="37"/>
      <c r="CHN229" s="37"/>
      <c r="CHO229" s="38"/>
      <c r="CHP229" s="38"/>
      <c r="CHQ229" s="38"/>
      <c r="CHR229" s="38"/>
      <c r="CHS229" s="38"/>
      <c r="CHT229" s="38"/>
      <c r="CHU229" s="38"/>
      <c r="CHV229" s="38"/>
      <c r="CHW229" s="38"/>
      <c r="CHX229" s="38"/>
      <c r="CHY229" s="38"/>
      <c r="CHZ229" s="38"/>
      <c r="CIA229" s="37"/>
      <c r="CIB229" s="25"/>
      <c r="CIC229" s="35"/>
      <c r="CID229" s="35"/>
      <c r="CIE229" s="35"/>
      <c r="CIF229" s="36"/>
      <c r="CIG229" s="36"/>
      <c r="CIH229" s="36"/>
      <c r="CII229" s="36"/>
      <c r="CIJ229" s="36"/>
      <c r="CIK229" s="36"/>
      <c r="CIL229" s="37"/>
      <c r="CIM229" s="38"/>
      <c r="CIN229" s="38"/>
      <c r="CIO229" s="204"/>
      <c r="CIP229" s="37"/>
      <c r="CIQ229" s="38"/>
      <c r="CIR229" s="37"/>
      <c r="CIS229" s="37"/>
      <c r="CIT229" s="38"/>
      <c r="CIU229" s="38"/>
      <c r="CIV229" s="38"/>
      <c r="CIW229" s="38"/>
      <c r="CIX229" s="38"/>
      <c r="CIY229" s="38"/>
      <c r="CIZ229" s="38"/>
      <c r="CJA229" s="38"/>
      <c r="CJB229" s="38"/>
      <c r="CJC229" s="38"/>
      <c r="CJD229" s="38"/>
      <c r="CJE229" s="38"/>
      <c r="CJF229" s="37"/>
      <c r="CJG229" s="25"/>
      <c r="CJH229" s="35"/>
      <c r="CJI229" s="35"/>
      <c r="CJJ229" s="35"/>
      <c r="CJK229" s="36"/>
      <c r="CJL229" s="36"/>
      <c r="CJM229" s="36"/>
      <c r="CJN229" s="36"/>
      <c r="CJO229" s="36"/>
      <c r="CJP229" s="36"/>
      <c r="CJQ229" s="37"/>
      <c r="CJR229" s="38"/>
      <c r="CJS229" s="38"/>
      <c r="CJT229" s="204"/>
      <c r="CJU229" s="37"/>
      <c r="CJV229" s="38"/>
      <c r="CJW229" s="37"/>
      <c r="CJX229" s="37"/>
      <c r="CJY229" s="38"/>
      <c r="CJZ229" s="38"/>
      <c r="CKA229" s="38"/>
      <c r="CKB229" s="38"/>
      <c r="CKC229" s="38"/>
      <c r="CKD229" s="38"/>
      <c r="CKE229" s="38"/>
      <c r="CKF229" s="38"/>
      <c r="CKG229" s="38"/>
      <c r="CKH229" s="38"/>
      <c r="CKI229" s="38"/>
      <c r="CKJ229" s="38"/>
      <c r="CKK229" s="37"/>
      <c r="CKL229" s="25"/>
      <c r="CKM229" s="35"/>
      <c r="CKN229" s="35"/>
      <c r="CKO229" s="35"/>
      <c r="CKP229" s="36"/>
      <c r="CKQ229" s="36"/>
      <c r="CKR229" s="36"/>
      <c r="CKS229" s="36"/>
      <c r="CKT229" s="36"/>
      <c r="CKU229" s="36"/>
      <c r="CKV229" s="37"/>
      <c r="CKW229" s="38"/>
      <c r="CKX229" s="38"/>
      <c r="CKY229" s="204"/>
      <c r="CKZ229" s="37"/>
      <c r="CLA229" s="38"/>
      <c r="CLB229" s="37"/>
      <c r="CLC229" s="37"/>
      <c r="CLD229" s="38"/>
      <c r="CLE229" s="38"/>
      <c r="CLF229" s="38"/>
      <c r="CLG229" s="38"/>
      <c r="CLH229" s="38"/>
      <c r="CLI229" s="38"/>
      <c r="CLJ229" s="38"/>
      <c r="CLK229" s="38"/>
      <c r="CLL229" s="38"/>
      <c r="CLM229" s="38"/>
      <c r="CLN229" s="38"/>
      <c r="CLO229" s="38"/>
      <c r="CLP229" s="37"/>
      <c r="CLQ229" s="25"/>
      <c r="CLR229" s="35"/>
      <c r="CLS229" s="35"/>
      <c r="CLT229" s="35"/>
      <c r="CLU229" s="36"/>
      <c r="CLV229" s="36"/>
      <c r="CLW229" s="36"/>
      <c r="CLX229" s="36"/>
      <c r="CLY229" s="36"/>
      <c r="CLZ229" s="36"/>
      <c r="CMA229" s="37"/>
      <c r="CMB229" s="38"/>
      <c r="CMC229" s="38"/>
      <c r="CMD229" s="204"/>
      <c r="CME229" s="37"/>
      <c r="CMF229" s="38"/>
      <c r="CMG229" s="37"/>
      <c r="CMH229" s="37"/>
      <c r="CMI229" s="38"/>
      <c r="CMJ229" s="38"/>
      <c r="CMK229" s="38"/>
      <c r="CML229" s="38"/>
      <c r="CMM229" s="38"/>
      <c r="CMN229" s="38"/>
      <c r="CMO229" s="38"/>
      <c r="CMP229" s="38"/>
      <c r="CMQ229" s="38"/>
      <c r="CMR229" s="38"/>
      <c r="CMS229" s="38"/>
      <c r="CMT229" s="38"/>
      <c r="CMU229" s="37"/>
      <c r="CMV229" s="25"/>
      <c r="CMW229" s="35"/>
      <c r="CMX229" s="35"/>
      <c r="CMY229" s="35"/>
      <c r="CMZ229" s="36"/>
      <c r="CNA229" s="36"/>
      <c r="CNB229" s="36"/>
      <c r="CNC229" s="36"/>
      <c r="CND229" s="36"/>
      <c r="CNE229" s="36"/>
      <c r="CNF229" s="37"/>
      <c r="CNG229" s="38"/>
      <c r="CNH229" s="38"/>
      <c r="CNI229" s="204"/>
      <c r="CNJ229" s="37"/>
      <c r="CNK229" s="38"/>
      <c r="CNL229" s="37"/>
      <c r="CNM229" s="37"/>
      <c r="CNN229" s="38"/>
      <c r="CNO229" s="38"/>
      <c r="CNP229" s="38"/>
      <c r="CNQ229" s="38"/>
      <c r="CNR229" s="38"/>
      <c r="CNS229" s="38"/>
      <c r="CNT229" s="38"/>
      <c r="CNU229" s="38"/>
      <c r="CNV229" s="38"/>
      <c r="CNW229" s="38"/>
      <c r="CNX229" s="38"/>
      <c r="CNY229" s="38"/>
      <c r="CNZ229" s="37"/>
      <c r="COA229" s="25"/>
      <c r="COB229" s="35"/>
      <c r="COC229" s="35"/>
      <c r="COD229" s="35"/>
      <c r="COE229" s="36"/>
      <c r="COF229" s="36"/>
      <c r="COG229" s="36"/>
      <c r="COH229" s="36"/>
      <c r="COI229" s="36"/>
      <c r="COJ229" s="36"/>
      <c r="COK229" s="37"/>
      <c r="COL229" s="38"/>
      <c r="COM229" s="38"/>
      <c r="CON229" s="204"/>
      <c r="COO229" s="37"/>
      <c r="COP229" s="38"/>
      <c r="COQ229" s="37"/>
      <c r="COR229" s="37"/>
      <c r="COS229" s="38"/>
      <c r="COT229" s="38"/>
      <c r="COU229" s="38"/>
      <c r="COV229" s="38"/>
      <c r="COW229" s="38"/>
      <c r="COX229" s="38"/>
      <c r="COY229" s="38"/>
      <c r="COZ229" s="38"/>
      <c r="CPA229" s="38"/>
      <c r="CPB229" s="38"/>
      <c r="CPC229" s="38"/>
      <c r="CPD229" s="38"/>
      <c r="CPE229" s="37"/>
      <c r="CPF229" s="25"/>
      <c r="CPG229" s="35"/>
      <c r="CPH229" s="35"/>
      <c r="CPI229" s="35"/>
      <c r="CPJ229" s="36"/>
      <c r="CPK229" s="36"/>
      <c r="CPL229" s="36"/>
      <c r="CPM229" s="36"/>
      <c r="CPN229" s="36"/>
      <c r="CPO229" s="36"/>
      <c r="CPP229" s="37"/>
      <c r="CPQ229" s="38"/>
      <c r="CPR229" s="38"/>
      <c r="CPS229" s="204"/>
      <c r="CPT229" s="37"/>
      <c r="CPU229" s="38"/>
      <c r="CPV229" s="37"/>
      <c r="CPW229" s="37"/>
      <c r="CPX229" s="38"/>
      <c r="CPY229" s="38"/>
      <c r="CPZ229" s="38"/>
      <c r="CQA229" s="38"/>
      <c r="CQB229" s="38"/>
      <c r="CQC229" s="38"/>
      <c r="CQD229" s="38"/>
      <c r="CQE229" s="38"/>
      <c r="CQF229" s="38"/>
      <c r="CQG229" s="38"/>
      <c r="CQH229" s="38"/>
      <c r="CQI229" s="38"/>
      <c r="CQJ229" s="37"/>
      <c r="CQK229" s="25"/>
      <c r="CQL229" s="35"/>
      <c r="CQM229" s="35"/>
      <c r="CQN229" s="35"/>
      <c r="CQO229" s="36"/>
      <c r="CQP229" s="36"/>
      <c r="CQQ229" s="36"/>
      <c r="CQR229" s="36"/>
      <c r="CQS229" s="36"/>
      <c r="CQT229" s="36"/>
      <c r="CQU229" s="37"/>
      <c r="CQV229" s="38"/>
      <c r="CQW229" s="38"/>
      <c r="CQX229" s="204"/>
      <c r="CQY229" s="37"/>
      <c r="CQZ229" s="38"/>
      <c r="CRA229" s="37"/>
      <c r="CRB229" s="37"/>
      <c r="CRC229" s="38"/>
      <c r="CRD229" s="38"/>
      <c r="CRE229" s="38"/>
      <c r="CRF229" s="38"/>
      <c r="CRG229" s="38"/>
      <c r="CRH229" s="38"/>
      <c r="CRI229" s="38"/>
      <c r="CRJ229" s="38"/>
      <c r="CRK229" s="38"/>
      <c r="CRL229" s="38"/>
      <c r="CRM229" s="38"/>
      <c r="CRN229" s="38"/>
      <c r="CRO229" s="37"/>
      <c r="CRP229" s="25"/>
      <c r="CRQ229" s="35"/>
      <c r="CRR229" s="35"/>
      <c r="CRS229" s="35"/>
      <c r="CRT229" s="36"/>
      <c r="CRU229" s="36"/>
      <c r="CRV229" s="36"/>
      <c r="CRW229" s="36"/>
      <c r="CRX229" s="36"/>
      <c r="CRY229" s="36"/>
      <c r="CRZ229" s="37"/>
      <c r="CSA229" s="38"/>
      <c r="CSB229" s="38"/>
      <c r="CSC229" s="204"/>
      <c r="CSD229" s="37"/>
      <c r="CSE229" s="38"/>
      <c r="CSF229" s="37"/>
      <c r="CSG229" s="37"/>
      <c r="CSH229" s="38"/>
      <c r="CSI229" s="38"/>
      <c r="CSJ229" s="38"/>
      <c r="CSK229" s="38"/>
      <c r="CSL229" s="38"/>
      <c r="CSM229" s="38"/>
      <c r="CSN229" s="38"/>
      <c r="CSO229" s="38"/>
      <c r="CSP229" s="38"/>
      <c r="CSQ229" s="38"/>
      <c r="CSR229" s="38"/>
      <c r="CSS229" s="38"/>
      <c r="CST229" s="37"/>
      <c r="CSU229" s="25"/>
      <c r="CSV229" s="35"/>
      <c r="CSW229" s="35"/>
      <c r="CSX229" s="35"/>
      <c r="CSY229" s="36"/>
      <c r="CSZ229" s="36"/>
      <c r="CTA229" s="36"/>
      <c r="CTB229" s="36"/>
      <c r="CTC229" s="36"/>
      <c r="CTD229" s="36"/>
      <c r="CTE229" s="37"/>
      <c r="CTF229" s="38"/>
      <c r="CTG229" s="38"/>
      <c r="CTH229" s="204"/>
      <c r="CTI229" s="37"/>
      <c r="CTJ229" s="38"/>
      <c r="CTK229" s="37"/>
      <c r="CTL229" s="37"/>
      <c r="CTM229" s="38"/>
      <c r="CTN229" s="38"/>
      <c r="CTO229" s="38"/>
      <c r="CTP229" s="38"/>
      <c r="CTQ229" s="38"/>
      <c r="CTR229" s="38"/>
      <c r="CTS229" s="38"/>
      <c r="CTT229" s="38"/>
      <c r="CTU229" s="38"/>
      <c r="CTV229" s="38"/>
      <c r="CTW229" s="38"/>
      <c r="CTX229" s="38"/>
      <c r="CTY229" s="37"/>
      <c r="CTZ229" s="25"/>
      <c r="CUA229" s="35"/>
      <c r="CUB229" s="35"/>
      <c r="CUC229" s="35"/>
      <c r="CUD229" s="36"/>
      <c r="CUE229" s="36"/>
      <c r="CUF229" s="36"/>
      <c r="CUG229" s="36"/>
      <c r="CUH229" s="36"/>
      <c r="CUI229" s="36"/>
      <c r="CUJ229" s="37"/>
      <c r="CUK229" s="38"/>
      <c r="CUL229" s="38"/>
      <c r="CUM229" s="204"/>
      <c r="CUN229" s="37"/>
      <c r="CUO229" s="38"/>
      <c r="CUP229" s="37"/>
      <c r="CUQ229" s="37"/>
      <c r="CUR229" s="38"/>
      <c r="CUS229" s="38"/>
      <c r="CUT229" s="38"/>
      <c r="CUU229" s="38"/>
      <c r="CUV229" s="38"/>
      <c r="CUW229" s="38"/>
      <c r="CUX229" s="38"/>
      <c r="CUY229" s="38"/>
      <c r="CUZ229" s="38"/>
      <c r="CVA229" s="38"/>
      <c r="CVB229" s="38"/>
      <c r="CVC229" s="38"/>
      <c r="CVD229" s="37"/>
      <c r="CVE229" s="25"/>
      <c r="CVF229" s="35"/>
      <c r="CVG229" s="35"/>
      <c r="CVH229" s="35"/>
      <c r="CVI229" s="36"/>
      <c r="CVJ229" s="36"/>
      <c r="CVK229" s="36"/>
      <c r="CVL229" s="36"/>
      <c r="CVM229" s="36"/>
      <c r="CVN229" s="36"/>
      <c r="CVO229" s="37"/>
      <c r="CVP229" s="38"/>
      <c r="CVQ229" s="38"/>
      <c r="CVR229" s="204"/>
      <c r="CVS229" s="37"/>
      <c r="CVT229" s="38"/>
      <c r="CVU229" s="37"/>
      <c r="CVV229" s="37"/>
      <c r="CVW229" s="38"/>
      <c r="CVX229" s="38"/>
      <c r="CVY229" s="38"/>
      <c r="CVZ229" s="38"/>
      <c r="CWA229" s="38"/>
      <c r="CWB229" s="38"/>
      <c r="CWC229" s="38"/>
      <c r="CWD229" s="38"/>
      <c r="CWE229" s="38"/>
      <c r="CWF229" s="38"/>
      <c r="CWG229" s="38"/>
      <c r="CWH229" s="38"/>
      <c r="CWI229" s="37"/>
      <c r="CWJ229" s="25"/>
      <c r="CWK229" s="35"/>
      <c r="CWL229" s="35"/>
      <c r="CWM229" s="35"/>
      <c r="CWN229" s="36"/>
      <c r="CWO229" s="36"/>
      <c r="CWP229" s="36"/>
      <c r="CWQ229" s="36"/>
      <c r="CWR229" s="36"/>
      <c r="CWS229" s="36"/>
      <c r="CWT229" s="37"/>
      <c r="CWU229" s="38"/>
      <c r="CWV229" s="38"/>
      <c r="CWW229" s="204"/>
      <c r="CWX229" s="37"/>
      <c r="CWY229" s="38"/>
      <c r="CWZ229" s="37"/>
      <c r="CXA229" s="37"/>
      <c r="CXB229" s="38"/>
      <c r="CXC229" s="38"/>
      <c r="CXD229" s="38"/>
      <c r="CXE229" s="38"/>
      <c r="CXF229" s="38"/>
      <c r="CXG229" s="38"/>
      <c r="CXH229" s="38"/>
      <c r="CXI229" s="38"/>
      <c r="CXJ229" s="38"/>
      <c r="CXK229" s="38"/>
      <c r="CXL229" s="38"/>
      <c r="CXM229" s="38"/>
      <c r="CXN229" s="37"/>
      <c r="CXO229" s="25"/>
      <c r="CXP229" s="35"/>
      <c r="CXQ229" s="35"/>
      <c r="CXR229" s="35"/>
      <c r="CXS229" s="36"/>
      <c r="CXT229" s="36"/>
      <c r="CXU229" s="36"/>
      <c r="CXV229" s="36"/>
      <c r="CXW229" s="36"/>
      <c r="CXX229" s="36"/>
      <c r="CXY229" s="37"/>
      <c r="CXZ229" s="38"/>
      <c r="CYA229" s="38"/>
      <c r="CYB229" s="204"/>
      <c r="CYC229" s="37"/>
      <c r="CYD229" s="38"/>
      <c r="CYE229" s="37"/>
      <c r="CYF229" s="37"/>
      <c r="CYG229" s="38"/>
      <c r="CYH229" s="38"/>
      <c r="CYI229" s="38"/>
      <c r="CYJ229" s="38"/>
      <c r="CYK229" s="38"/>
      <c r="CYL229" s="38"/>
      <c r="CYM229" s="38"/>
      <c r="CYN229" s="38"/>
      <c r="CYO229" s="38"/>
      <c r="CYP229" s="38"/>
      <c r="CYQ229" s="38"/>
      <c r="CYR229" s="38"/>
      <c r="CYS229" s="37"/>
      <c r="CYT229" s="25"/>
      <c r="CYU229" s="35"/>
      <c r="CYV229" s="35"/>
      <c r="CYW229" s="35"/>
      <c r="CYX229" s="36"/>
      <c r="CYY229" s="36"/>
      <c r="CYZ229" s="36"/>
      <c r="CZA229" s="36"/>
      <c r="CZB229" s="36"/>
      <c r="CZC229" s="36"/>
      <c r="CZD229" s="37"/>
      <c r="CZE229" s="38"/>
      <c r="CZF229" s="38"/>
      <c r="CZG229" s="204"/>
      <c r="CZH229" s="37"/>
      <c r="CZI229" s="38"/>
      <c r="CZJ229" s="37"/>
      <c r="CZK229" s="37"/>
      <c r="CZL229" s="38"/>
      <c r="CZM229" s="38"/>
      <c r="CZN229" s="38"/>
      <c r="CZO229" s="38"/>
      <c r="CZP229" s="38"/>
      <c r="CZQ229" s="38"/>
      <c r="CZR229" s="38"/>
      <c r="CZS229" s="38"/>
      <c r="CZT229" s="38"/>
      <c r="CZU229" s="38"/>
      <c r="CZV229" s="38"/>
      <c r="CZW229" s="38"/>
      <c r="CZX229" s="37"/>
      <c r="CZY229" s="25"/>
      <c r="CZZ229" s="35"/>
      <c r="DAA229" s="35"/>
      <c r="DAB229" s="35"/>
      <c r="DAC229" s="36"/>
      <c r="DAD229" s="36"/>
      <c r="DAE229" s="36"/>
      <c r="DAF229" s="36"/>
      <c r="DAG229" s="36"/>
      <c r="DAH229" s="36"/>
      <c r="DAI229" s="37"/>
      <c r="DAJ229" s="38"/>
      <c r="DAK229" s="38"/>
      <c r="DAL229" s="204"/>
      <c r="DAM229" s="37"/>
      <c r="DAN229" s="38"/>
      <c r="DAO229" s="37"/>
      <c r="DAP229" s="37"/>
      <c r="DAQ229" s="38"/>
      <c r="DAR229" s="38"/>
      <c r="DAS229" s="38"/>
      <c r="DAT229" s="38"/>
      <c r="DAU229" s="38"/>
      <c r="DAV229" s="38"/>
      <c r="DAW229" s="38"/>
      <c r="DAX229" s="38"/>
      <c r="DAY229" s="38"/>
      <c r="DAZ229" s="38"/>
      <c r="DBA229" s="38"/>
      <c r="DBB229" s="38"/>
      <c r="DBC229" s="37"/>
      <c r="DBD229" s="25"/>
      <c r="DBE229" s="35"/>
      <c r="DBF229" s="35"/>
      <c r="DBG229" s="35"/>
      <c r="DBH229" s="36"/>
      <c r="DBI229" s="36"/>
      <c r="DBJ229" s="36"/>
      <c r="DBK229" s="36"/>
      <c r="DBL229" s="36"/>
      <c r="DBM229" s="36"/>
      <c r="DBN229" s="37"/>
      <c r="DBO229" s="38"/>
      <c r="DBP229" s="38"/>
      <c r="DBQ229" s="204"/>
      <c r="DBR229" s="37"/>
      <c r="DBS229" s="38"/>
      <c r="DBT229" s="37"/>
      <c r="DBU229" s="37"/>
      <c r="DBV229" s="38"/>
      <c r="DBW229" s="38"/>
      <c r="DBX229" s="38"/>
      <c r="DBY229" s="38"/>
      <c r="DBZ229" s="38"/>
      <c r="DCA229" s="38"/>
      <c r="DCB229" s="38"/>
      <c r="DCC229" s="38"/>
      <c r="DCD229" s="38"/>
      <c r="DCE229" s="38"/>
      <c r="DCF229" s="38"/>
      <c r="DCG229" s="38"/>
      <c r="DCH229" s="37"/>
      <c r="DCI229" s="25"/>
      <c r="DCJ229" s="35"/>
      <c r="DCK229" s="35"/>
      <c r="DCL229" s="35"/>
      <c r="DCM229" s="36"/>
      <c r="DCN229" s="36"/>
      <c r="DCO229" s="36"/>
      <c r="DCP229" s="36"/>
      <c r="DCQ229" s="36"/>
      <c r="DCR229" s="36"/>
      <c r="DCS229" s="37"/>
      <c r="DCT229" s="38"/>
      <c r="DCU229" s="38"/>
      <c r="DCV229" s="204"/>
      <c r="DCW229" s="37"/>
      <c r="DCX229" s="38"/>
      <c r="DCY229" s="37"/>
      <c r="DCZ229" s="37"/>
      <c r="DDA229" s="38"/>
      <c r="DDB229" s="38"/>
      <c r="DDC229" s="38"/>
      <c r="DDD229" s="38"/>
      <c r="DDE229" s="38"/>
      <c r="DDF229" s="38"/>
      <c r="DDG229" s="38"/>
      <c r="DDH229" s="38"/>
      <c r="DDI229" s="38"/>
      <c r="DDJ229" s="38"/>
      <c r="DDK229" s="38"/>
      <c r="DDL229" s="38"/>
      <c r="DDM229" s="37"/>
      <c r="DDN229" s="25"/>
      <c r="DDO229" s="35"/>
      <c r="DDP229" s="35"/>
      <c r="DDQ229" s="35"/>
      <c r="DDR229" s="36"/>
      <c r="DDS229" s="36"/>
      <c r="DDT229" s="36"/>
      <c r="DDU229" s="36"/>
      <c r="DDV229" s="36"/>
      <c r="DDW229" s="36"/>
      <c r="DDX229" s="37"/>
      <c r="DDY229" s="38"/>
      <c r="DDZ229" s="38"/>
      <c r="DEA229" s="204"/>
      <c r="DEB229" s="37"/>
      <c r="DEC229" s="38"/>
      <c r="DED229" s="37"/>
      <c r="DEE229" s="37"/>
      <c r="DEF229" s="38"/>
      <c r="DEG229" s="38"/>
      <c r="DEH229" s="38"/>
      <c r="DEI229" s="38"/>
      <c r="DEJ229" s="38"/>
      <c r="DEK229" s="38"/>
      <c r="DEL229" s="38"/>
      <c r="DEM229" s="38"/>
      <c r="DEN229" s="38"/>
      <c r="DEO229" s="38"/>
      <c r="DEP229" s="38"/>
      <c r="DEQ229" s="38"/>
      <c r="DER229" s="37"/>
      <c r="DES229" s="25"/>
      <c r="DET229" s="35"/>
      <c r="DEU229" s="35"/>
      <c r="DEV229" s="35"/>
      <c r="DEW229" s="36"/>
      <c r="DEX229" s="36"/>
      <c r="DEY229" s="36"/>
      <c r="DEZ229" s="36"/>
      <c r="DFA229" s="36"/>
      <c r="DFB229" s="36"/>
      <c r="DFC229" s="37"/>
      <c r="DFD229" s="38"/>
      <c r="DFE229" s="38"/>
      <c r="DFF229" s="204"/>
      <c r="DFG229" s="37"/>
      <c r="DFH229" s="38"/>
      <c r="DFI229" s="37"/>
      <c r="DFJ229" s="37"/>
      <c r="DFK229" s="38"/>
      <c r="DFL229" s="38"/>
      <c r="DFM229" s="38"/>
      <c r="DFN229" s="38"/>
      <c r="DFO229" s="38"/>
      <c r="DFP229" s="38"/>
      <c r="DFQ229" s="38"/>
      <c r="DFR229" s="38"/>
      <c r="DFS229" s="38"/>
      <c r="DFT229" s="38"/>
      <c r="DFU229" s="38"/>
      <c r="DFV229" s="38"/>
      <c r="DFW229" s="37"/>
      <c r="DFX229" s="25"/>
      <c r="DFY229" s="35"/>
      <c r="DFZ229" s="35"/>
      <c r="DGA229" s="35"/>
      <c r="DGB229" s="36"/>
      <c r="DGC229" s="36"/>
      <c r="DGD229" s="36"/>
      <c r="DGE229" s="36"/>
      <c r="DGF229" s="36"/>
      <c r="DGG229" s="36"/>
      <c r="DGH229" s="37"/>
      <c r="DGI229" s="38"/>
      <c r="DGJ229" s="38"/>
      <c r="DGK229" s="204"/>
      <c r="DGL229" s="37"/>
      <c r="DGM229" s="38"/>
      <c r="DGN229" s="37"/>
      <c r="DGO229" s="37"/>
      <c r="DGP229" s="38"/>
      <c r="DGQ229" s="38"/>
      <c r="DGR229" s="38"/>
      <c r="DGS229" s="38"/>
      <c r="DGT229" s="38"/>
      <c r="DGU229" s="38"/>
      <c r="DGV229" s="38"/>
      <c r="DGW229" s="38"/>
      <c r="DGX229" s="38"/>
      <c r="DGY229" s="38"/>
      <c r="DGZ229" s="38"/>
      <c r="DHA229" s="38"/>
      <c r="DHB229" s="37"/>
      <c r="DHC229" s="25"/>
      <c r="DHD229" s="35"/>
      <c r="DHE229" s="35"/>
      <c r="DHF229" s="35"/>
      <c r="DHG229" s="36"/>
      <c r="DHH229" s="36"/>
      <c r="DHI229" s="36"/>
      <c r="DHJ229" s="36"/>
      <c r="DHK229" s="36"/>
      <c r="DHL229" s="36"/>
      <c r="DHM229" s="37"/>
      <c r="DHN229" s="38"/>
      <c r="DHO229" s="38"/>
      <c r="DHP229" s="204"/>
      <c r="DHQ229" s="37"/>
      <c r="DHR229" s="38"/>
      <c r="DHS229" s="37"/>
      <c r="DHT229" s="37"/>
      <c r="DHU229" s="38"/>
      <c r="DHV229" s="38"/>
      <c r="DHW229" s="38"/>
      <c r="DHX229" s="38"/>
      <c r="DHY229" s="38"/>
      <c r="DHZ229" s="38"/>
      <c r="DIA229" s="38"/>
      <c r="DIB229" s="38"/>
      <c r="DIC229" s="38"/>
      <c r="DID229" s="38"/>
      <c r="DIE229" s="38"/>
      <c r="DIF229" s="38"/>
      <c r="DIG229" s="37"/>
      <c r="DIH229" s="25"/>
      <c r="DII229" s="35"/>
      <c r="DIJ229" s="35"/>
      <c r="DIK229" s="35"/>
      <c r="DIL229" s="36"/>
      <c r="DIM229" s="36"/>
      <c r="DIN229" s="36"/>
      <c r="DIO229" s="36"/>
      <c r="DIP229" s="36"/>
      <c r="DIQ229" s="36"/>
      <c r="DIR229" s="37"/>
      <c r="DIS229" s="38"/>
      <c r="DIT229" s="38"/>
      <c r="DIU229" s="204"/>
      <c r="DIV229" s="37"/>
      <c r="DIW229" s="38"/>
      <c r="DIX229" s="37"/>
      <c r="DIY229" s="37"/>
      <c r="DIZ229" s="38"/>
      <c r="DJA229" s="38"/>
      <c r="DJB229" s="38"/>
      <c r="DJC229" s="38"/>
      <c r="DJD229" s="38"/>
      <c r="DJE229" s="38"/>
      <c r="DJF229" s="38"/>
      <c r="DJG229" s="38"/>
      <c r="DJH229" s="38"/>
      <c r="DJI229" s="38"/>
      <c r="DJJ229" s="38"/>
      <c r="DJK229" s="38"/>
      <c r="DJL229" s="37"/>
      <c r="DJM229" s="25"/>
      <c r="DJN229" s="35"/>
      <c r="DJO229" s="35"/>
      <c r="DJP229" s="35"/>
      <c r="DJQ229" s="36"/>
      <c r="DJR229" s="36"/>
      <c r="DJS229" s="36"/>
      <c r="DJT229" s="36"/>
      <c r="DJU229" s="36"/>
      <c r="DJV229" s="36"/>
      <c r="DJW229" s="37"/>
      <c r="DJX229" s="38"/>
      <c r="DJY229" s="38"/>
      <c r="DJZ229" s="204"/>
      <c r="DKA229" s="37"/>
      <c r="DKB229" s="38"/>
      <c r="DKC229" s="37"/>
      <c r="DKD229" s="37"/>
      <c r="DKE229" s="38"/>
      <c r="DKF229" s="38"/>
      <c r="DKG229" s="38"/>
      <c r="DKH229" s="38"/>
      <c r="DKI229" s="38"/>
      <c r="DKJ229" s="38"/>
      <c r="DKK229" s="38"/>
      <c r="DKL229" s="38"/>
      <c r="DKM229" s="38"/>
      <c r="DKN229" s="38"/>
      <c r="DKO229" s="38"/>
      <c r="DKP229" s="38"/>
      <c r="DKQ229" s="37"/>
      <c r="DKR229" s="25"/>
      <c r="DKS229" s="35"/>
      <c r="DKT229" s="35"/>
      <c r="DKU229" s="35"/>
      <c r="DKV229" s="36"/>
      <c r="DKW229" s="36"/>
      <c r="DKX229" s="36"/>
      <c r="DKY229" s="36"/>
      <c r="DKZ229" s="36"/>
      <c r="DLA229" s="36"/>
      <c r="DLB229" s="37"/>
      <c r="DLC229" s="38"/>
      <c r="DLD229" s="38"/>
      <c r="DLE229" s="204"/>
      <c r="DLF229" s="37"/>
      <c r="DLG229" s="38"/>
      <c r="DLH229" s="37"/>
      <c r="DLI229" s="37"/>
      <c r="DLJ229" s="38"/>
      <c r="DLK229" s="38"/>
      <c r="DLL229" s="38"/>
      <c r="DLM229" s="38"/>
      <c r="DLN229" s="38"/>
      <c r="DLO229" s="38"/>
      <c r="DLP229" s="38"/>
      <c r="DLQ229" s="38"/>
      <c r="DLR229" s="38"/>
      <c r="DLS229" s="38"/>
      <c r="DLT229" s="38"/>
      <c r="DLU229" s="38"/>
      <c r="DLV229" s="37"/>
      <c r="DLW229" s="25"/>
      <c r="DLX229" s="35"/>
      <c r="DLY229" s="35"/>
      <c r="DLZ229" s="35"/>
      <c r="DMA229" s="36"/>
      <c r="DMB229" s="36"/>
      <c r="DMC229" s="36"/>
      <c r="DMD229" s="36"/>
      <c r="DME229" s="36"/>
      <c r="DMF229" s="36"/>
      <c r="DMG229" s="37"/>
      <c r="DMH229" s="38"/>
      <c r="DMI229" s="38"/>
      <c r="DMJ229" s="204"/>
      <c r="DMK229" s="37"/>
      <c r="DML229" s="38"/>
      <c r="DMM229" s="37"/>
      <c r="DMN229" s="37"/>
      <c r="DMO229" s="38"/>
      <c r="DMP229" s="38"/>
      <c r="DMQ229" s="38"/>
      <c r="DMR229" s="38"/>
      <c r="DMS229" s="38"/>
      <c r="DMT229" s="38"/>
      <c r="DMU229" s="38"/>
      <c r="DMV229" s="38"/>
      <c r="DMW229" s="38"/>
      <c r="DMX229" s="38"/>
      <c r="DMY229" s="38"/>
      <c r="DMZ229" s="38"/>
      <c r="DNA229" s="37"/>
      <c r="DNB229" s="25"/>
      <c r="DNC229" s="35"/>
      <c r="DND229" s="35"/>
      <c r="DNE229" s="35"/>
      <c r="DNF229" s="36"/>
      <c r="DNG229" s="36"/>
      <c r="DNH229" s="36"/>
      <c r="DNI229" s="36"/>
      <c r="DNJ229" s="36"/>
      <c r="DNK229" s="36"/>
      <c r="DNL229" s="37"/>
      <c r="DNM229" s="38"/>
      <c r="DNN229" s="38"/>
      <c r="DNO229" s="204"/>
      <c r="DNP229" s="37"/>
      <c r="DNQ229" s="38"/>
      <c r="DNR229" s="37"/>
      <c r="DNS229" s="37"/>
      <c r="DNT229" s="38"/>
      <c r="DNU229" s="38"/>
      <c r="DNV229" s="38"/>
      <c r="DNW229" s="38"/>
      <c r="DNX229" s="38"/>
      <c r="DNY229" s="38"/>
      <c r="DNZ229" s="38"/>
      <c r="DOA229" s="38"/>
      <c r="DOB229" s="38"/>
      <c r="DOC229" s="38"/>
      <c r="DOD229" s="38"/>
      <c r="DOE229" s="38"/>
      <c r="DOF229" s="37"/>
      <c r="DOG229" s="25"/>
      <c r="DOH229" s="35"/>
      <c r="DOI229" s="35"/>
      <c r="DOJ229" s="35"/>
      <c r="DOK229" s="36"/>
      <c r="DOL229" s="36"/>
      <c r="DOM229" s="36"/>
      <c r="DON229" s="36"/>
      <c r="DOO229" s="36"/>
      <c r="DOP229" s="36"/>
      <c r="DOQ229" s="37"/>
      <c r="DOR229" s="38"/>
      <c r="DOS229" s="38"/>
      <c r="DOT229" s="204"/>
      <c r="DOU229" s="37"/>
      <c r="DOV229" s="38"/>
      <c r="DOW229" s="37"/>
      <c r="DOX229" s="37"/>
      <c r="DOY229" s="38"/>
      <c r="DOZ229" s="38"/>
      <c r="DPA229" s="38"/>
      <c r="DPB229" s="38"/>
      <c r="DPC229" s="38"/>
      <c r="DPD229" s="38"/>
      <c r="DPE229" s="38"/>
      <c r="DPF229" s="38"/>
      <c r="DPG229" s="38"/>
      <c r="DPH229" s="38"/>
      <c r="DPI229" s="38"/>
      <c r="DPJ229" s="38"/>
      <c r="DPK229" s="37"/>
      <c r="DPL229" s="25"/>
      <c r="DPM229" s="35"/>
      <c r="DPN229" s="35"/>
      <c r="DPO229" s="35"/>
      <c r="DPP229" s="36"/>
      <c r="DPQ229" s="36"/>
      <c r="DPR229" s="36"/>
      <c r="DPS229" s="36"/>
      <c r="DPT229" s="36"/>
      <c r="DPU229" s="36"/>
      <c r="DPV229" s="37"/>
      <c r="DPW229" s="38"/>
      <c r="DPX229" s="38"/>
      <c r="DPY229" s="204"/>
      <c r="DPZ229" s="37"/>
      <c r="DQA229" s="38"/>
      <c r="DQB229" s="37"/>
      <c r="DQC229" s="37"/>
      <c r="DQD229" s="38"/>
      <c r="DQE229" s="38"/>
      <c r="DQF229" s="38"/>
      <c r="DQG229" s="38"/>
      <c r="DQH229" s="38"/>
      <c r="DQI229" s="38"/>
      <c r="DQJ229" s="38"/>
      <c r="DQK229" s="38"/>
      <c r="DQL229" s="38"/>
      <c r="DQM229" s="38"/>
      <c r="DQN229" s="38"/>
      <c r="DQO229" s="38"/>
      <c r="DQP229" s="37"/>
      <c r="DQQ229" s="25"/>
      <c r="DQR229" s="35"/>
      <c r="DQS229" s="35"/>
      <c r="DQT229" s="35"/>
      <c r="DQU229" s="36"/>
      <c r="DQV229" s="36"/>
      <c r="DQW229" s="36"/>
      <c r="DQX229" s="36"/>
      <c r="DQY229" s="36"/>
      <c r="DQZ229" s="36"/>
      <c r="DRA229" s="37"/>
      <c r="DRB229" s="38"/>
      <c r="DRC229" s="38"/>
      <c r="DRD229" s="204"/>
      <c r="DRE229" s="37"/>
      <c r="DRF229" s="38"/>
      <c r="DRG229" s="37"/>
      <c r="DRH229" s="37"/>
      <c r="DRI229" s="38"/>
      <c r="DRJ229" s="38"/>
      <c r="DRK229" s="38"/>
      <c r="DRL229" s="38"/>
      <c r="DRM229" s="38"/>
      <c r="DRN229" s="38"/>
      <c r="DRO229" s="38"/>
      <c r="DRP229" s="38"/>
      <c r="DRQ229" s="38"/>
      <c r="DRR229" s="38"/>
      <c r="DRS229" s="38"/>
      <c r="DRT229" s="38"/>
      <c r="DRU229" s="37"/>
      <c r="DRV229" s="25"/>
      <c r="DRW229" s="35"/>
      <c r="DRX229" s="35"/>
      <c r="DRY229" s="35"/>
      <c r="DRZ229" s="36"/>
      <c r="DSA229" s="36"/>
      <c r="DSB229" s="36"/>
      <c r="DSC229" s="36"/>
      <c r="DSD229" s="36"/>
      <c r="DSE229" s="36"/>
      <c r="DSF229" s="37"/>
      <c r="DSG229" s="38"/>
      <c r="DSH229" s="38"/>
      <c r="DSI229" s="204"/>
      <c r="DSJ229" s="37"/>
      <c r="DSK229" s="38"/>
      <c r="DSL229" s="37"/>
      <c r="DSM229" s="37"/>
      <c r="DSN229" s="38"/>
      <c r="DSO229" s="38"/>
      <c r="DSP229" s="38"/>
      <c r="DSQ229" s="38"/>
      <c r="DSR229" s="38"/>
      <c r="DSS229" s="38"/>
      <c r="DST229" s="38"/>
      <c r="DSU229" s="38"/>
      <c r="DSV229" s="38"/>
      <c r="DSW229" s="38"/>
      <c r="DSX229" s="38"/>
      <c r="DSY229" s="38"/>
      <c r="DSZ229" s="37"/>
      <c r="DTA229" s="25"/>
      <c r="DTB229" s="35"/>
      <c r="DTC229" s="35"/>
      <c r="DTD229" s="35"/>
      <c r="DTE229" s="36"/>
      <c r="DTF229" s="36"/>
      <c r="DTG229" s="36"/>
      <c r="DTH229" s="36"/>
      <c r="DTI229" s="36"/>
      <c r="DTJ229" s="36"/>
      <c r="DTK229" s="37"/>
      <c r="DTL229" s="38"/>
      <c r="DTM229" s="38"/>
      <c r="DTN229" s="204"/>
      <c r="DTO229" s="37"/>
      <c r="DTP229" s="38"/>
      <c r="DTQ229" s="37"/>
      <c r="DTR229" s="37"/>
      <c r="DTS229" s="38"/>
      <c r="DTT229" s="38"/>
      <c r="DTU229" s="38"/>
      <c r="DTV229" s="38"/>
      <c r="DTW229" s="38"/>
      <c r="DTX229" s="38"/>
      <c r="DTY229" s="38"/>
      <c r="DTZ229" s="38"/>
      <c r="DUA229" s="38"/>
      <c r="DUB229" s="38"/>
      <c r="DUC229" s="38"/>
      <c r="DUD229" s="38"/>
      <c r="DUE229" s="37"/>
      <c r="DUF229" s="25"/>
      <c r="DUG229" s="35"/>
      <c r="DUH229" s="35"/>
      <c r="DUI229" s="35"/>
      <c r="DUJ229" s="36"/>
      <c r="DUK229" s="36"/>
      <c r="DUL229" s="36"/>
      <c r="DUM229" s="36"/>
      <c r="DUN229" s="36"/>
      <c r="DUO229" s="36"/>
      <c r="DUP229" s="37"/>
      <c r="DUQ229" s="38"/>
      <c r="DUR229" s="38"/>
      <c r="DUS229" s="204"/>
      <c r="DUT229" s="37"/>
      <c r="DUU229" s="38"/>
      <c r="DUV229" s="37"/>
      <c r="DUW229" s="37"/>
      <c r="DUX229" s="38"/>
      <c r="DUY229" s="38"/>
      <c r="DUZ229" s="38"/>
      <c r="DVA229" s="38"/>
      <c r="DVB229" s="38"/>
      <c r="DVC229" s="38"/>
      <c r="DVD229" s="38"/>
      <c r="DVE229" s="38"/>
      <c r="DVF229" s="38"/>
      <c r="DVG229" s="38"/>
      <c r="DVH229" s="38"/>
      <c r="DVI229" s="38"/>
      <c r="DVJ229" s="37"/>
      <c r="DVK229" s="25"/>
      <c r="DVL229" s="35"/>
      <c r="DVM229" s="35"/>
      <c r="DVN229" s="35"/>
      <c r="DVO229" s="36"/>
      <c r="DVP229" s="36"/>
      <c r="DVQ229" s="36"/>
      <c r="DVR229" s="36"/>
      <c r="DVS229" s="36"/>
      <c r="DVT229" s="36"/>
      <c r="DVU229" s="37"/>
      <c r="DVV229" s="38"/>
      <c r="DVW229" s="38"/>
      <c r="DVX229" s="204"/>
      <c r="DVY229" s="37"/>
      <c r="DVZ229" s="38"/>
      <c r="DWA229" s="37"/>
      <c r="DWB229" s="37"/>
      <c r="DWC229" s="38"/>
      <c r="DWD229" s="38"/>
      <c r="DWE229" s="38"/>
      <c r="DWF229" s="38"/>
      <c r="DWG229" s="38"/>
      <c r="DWH229" s="38"/>
      <c r="DWI229" s="38"/>
      <c r="DWJ229" s="38"/>
      <c r="DWK229" s="38"/>
      <c r="DWL229" s="38"/>
      <c r="DWM229" s="38"/>
      <c r="DWN229" s="38"/>
      <c r="DWO229" s="37"/>
      <c r="DWP229" s="25"/>
      <c r="DWQ229" s="35"/>
      <c r="DWR229" s="35"/>
      <c r="DWS229" s="35"/>
      <c r="DWT229" s="36"/>
      <c r="DWU229" s="36"/>
      <c r="DWV229" s="36"/>
      <c r="DWW229" s="36"/>
      <c r="DWX229" s="36"/>
      <c r="DWY229" s="36"/>
      <c r="DWZ229" s="37"/>
      <c r="DXA229" s="38"/>
      <c r="DXB229" s="38"/>
      <c r="DXC229" s="204"/>
      <c r="DXD229" s="37"/>
      <c r="DXE229" s="38"/>
      <c r="DXF229" s="37"/>
      <c r="DXG229" s="37"/>
      <c r="DXH229" s="38"/>
      <c r="DXI229" s="38"/>
      <c r="DXJ229" s="38"/>
      <c r="DXK229" s="38"/>
      <c r="DXL229" s="38"/>
      <c r="DXM229" s="38"/>
      <c r="DXN229" s="38"/>
      <c r="DXO229" s="38"/>
      <c r="DXP229" s="38"/>
      <c r="DXQ229" s="38"/>
      <c r="DXR229" s="38"/>
      <c r="DXS229" s="38"/>
      <c r="DXT229" s="37"/>
      <c r="DXU229" s="25"/>
      <c r="DXV229" s="35"/>
      <c r="DXW229" s="35"/>
      <c r="DXX229" s="35"/>
      <c r="DXY229" s="36"/>
      <c r="DXZ229" s="36"/>
      <c r="DYA229" s="36"/>
      <c r="DYB229" s="36"/>
      <c r="DYC229" s="36"/>
      <c r="DYD229" s="36"/>
      <c r="DYE229" s="37"/>
      <c r="DYF229" s="38"/>
      <c r="DYG229" s="38"/>
      <c r="DYH229" s="204"/>
      <c r="DYI229" s="37"/>
      <c r="DYJ229" s="38"/>
      <c r="DYK229" s="37"/>
      <c r="DYL229" s="37"/>
      <c r="DYM229" s="38"/>
      <c r="DYN229" s="38"/>
      <c r="DYO229" s="38"/>
      <c r="DYP229" s="38"/>
      <c r="DYQ229" s="38"/>
      <c r="DYR229" s="38"/>
      <c r="DYS229" s="38"/>
      <c r="DYT229" s="38"/>
      <c r="DYU229" s="38"/>
      <c r="DYV229" s="38"/>
      <c r="DYW229" s="38"/>
      <c r="DYX229" s="38"/>
      <c r="DYY229" s="37"/>
      <c r="DYZ229" s="25"/>
      <c r="DZA229" s="35"/>
      <c r="DZB229" s="35"/>
      <c r="DZC229" s="35"/>
      <c r="DZD229" s="36"/>
      <c r="DZE229" s="36"/>
      <c r="DZF229" s="36"/>
      <c r="DZG229" s="36"/>
      <c r="DZH229" s="36"/>
      <c r="DZI229" s="36"/>
      <c r="DZJ229" s="37"/>
      <c r="DZK229" s="38"/>
      <c r="DZL229" s="38"/>
      <c r="DZM229" s="204"/>
      <c r="DZN229" s="37"/>
      <c r="DZO229" s="38"/>
      <c r="DZP229" s="37"/>
      <c r="DZQ229" s="37"/>
      <c r="DZR229" s="38"/>
      <c r="DZS229" s="38"/>
      <c r="DZT229" s="38"/>
      <c r="DZU229" s="38"/>
      <c r="DZV229" s="38"/>
      <c r="DZW229" s="38"/>
      <c r="DZX229" s="38"/>
      <c r="DZY229" s="38"/>
      <c r="DZZ229" s="38"/>
      <c r="EAA229" s="38"/>
      <c r="EAB229" s="38"/>
      <c r="EAC229" s="38"/>
      <c r="EAD229" s="37"/>
      <c r="EAE229" s="25"/>
      <c r="EAF229" s="35"/>
      <c r="EAG229" s="35"/>
      <c r="EAH229" s="35"/>
      <c r="EAI229" s="36"/>
      <c r="EAJ229" s="36"/>
      <c r="EAK229" s="36"/>
      <c r="EAL229" s="36"/>
      <c r="EAM229" s="36"/>
      <c r="EAN229" s="36"/>
      <c r="EAO229" s="37"/>
      <c r="EAP229" s="38"/>
      <c r="EAQ229" s="38"/>
      <c r="EAR229" s="204"/>
      <c r="EAS229" s="37"/>
      <c r="EAT229" s="38"/>
      <c r="EAU229" s="37"/>
      <c r="EAV229" s="37"/>
      <c r="EAW229" s="38"/>
      <c r="EAX229" s="38"/>
      <c r="EAY229" s="38"/>
      <c r="EAZ229" s="38"/>
      <c r="EBA229" s="38"/>
      <c r="EBB229" s="38"/>
      <c r="EBC229" s="38"/>
      <c r="EBD229" s="38"/>
      <c r="EBE229" s="38"/>
      <c r="EBF229" s="38"/>
      <c r="EBG229" s="38"/>
      <c r="EBH229" s="38"/>
      <c r="EBI229" s="37"/>
      <c r="EBJ229" s="25"/>
      <c r="EBK229" s="35"/>
      <c r="EBL229" s="35"/>
      <c r="EBM229" s="35"/>
      <c r="EBN229" s="36"/>
      <c r="EBO229" s="36"/>
      <c r="EBP229" s="36"/>
      <c r="EBQ229" s="36"/>
      <c r="EBR229" s="36"/>
      <c r="EBS229" s="36"/>
      <c r="EBT229" s="37"/>
      <c r="EBU229" s="38"/>
      <c r="EBV229" s="38"/>
      <c r="EBW229" s="204"/>
      <c r="EBX229" s="37"/>
      <c r="EBY229" s="38"/>
      <c r="EBZ229" s="37"/>
      <c r="ECA229" s="37"/>
      <c r="ECB229" s="38"/>
      <c r="ECC229" s="38"/>
      <c r="ECD229" s="38"/>
      <c r="ECE229" s="38"/>
      <c r="ECF229" s="38"/>
      <c r="ECG229" s="38"/>
      <c r="ECH229" s="38"/>
      <c r="ECI229" s="38"/>
      <c r="ECJ229" s="38"/>
      <c r="ECK229" s="38"/>
      <c r="ECL229" s="38"/>
      <c r="ECM229" s="38"/>
      <c r="ECN229" s="37"/>
      <c r="ECO229" s="25"/>
      <c r="ECP229" s="35"/>
      <c r="ECQ229" s="35"/>
      <c r="ECR229" s="35"/>
      <c r="ECS229" s="36"/>
      <c r="ECT229" s="36"/>
      <c r="ECU229" s="36"/>
      <c r="ECV229" s="36"/>
      <c r="ECW229" s="36"/>
      <c r="ECX229" s="36"/>
      <c r="ECY229" s="37"/>
      <c r="ECZ229" s="38"/>
      <c r="EDA229" s="38"/>
      <c r="EDB229" s="204"/>
      <c r="EDC229" s="37"/>
      <c r="EDD229" s="38"/>
      <c r="EDE229" s="37"/>
      <c r="EDF229" s="37"/>
      <c r="EDG229" s="38"/>
      <c r="EDH229" s="38"/>
      <c r="EDI229" s="38"/>
      <c r="EDJ229" s="38"/>
      <c r="EDK229" s="38"/>
      <c r="EDL229" s="38"/>
      <c r="EDM229" s="38"/>
      <c r="EDN229" s="38"/>
      <c r="EDO229" s="38"/>
      <c r="EDP229" s="38"/>
      <c r="EDQ229" s="38"/>
      <c r="EDR229" s="38"/>
      <c r="EDS229" s="37"/>
      <c r="EDT229" s="25"/>
      <c r="EDU229" s="35"/>
      <c r="EDV229" s="35"/>
      <c r="EDW229" s="35"/>
      <c r="EDX229" s="36"/>
      <c r="EDY229" s="36"/>
      <c r="EDZ229" s="36"/>
      <c r="EEA229" s="36"/>
      <c r="EEB229" s="36"/>
      <c r="EEC229" s="36"/>
      <c r="EED229" s="37"/>
      <c r="EEE229" s="38"/>
      <c r="EEF229" s="38"/>
      <c r="EEG229" s="204"/>
      <c r="EEH229" s="37"/>
      <c r="EEI229" s="38"/>
      <c r="EEJ229" s="37"/>
      <c r="EEK229" s="37"/>
      <c r="EEL229" s="38"/>
      <c r="EEM229" s="38"/>
      <c r="EEN229" s="38"/>
      <c r="EEO229" s="38"/>
      <c r="EEP229" s="38"/>
      <c r="EEQ229" s="38"/>
      <c r="EER229" s="38"/>
      <c r="EES229" s="38"/>
      <c r="EET229" s="38"/>
      <c r="EEU229" s="38"/>
      <c r="EEV229" s="38"/>
      <c r="EEW229" s="38"/>
      <c r="EEX229" s="37"/>
      <c r="EEY229" s="25"/>
      <c r="EEZ229" s="35"/>
      <c r="EFA229" s="35"/>
      <c r="EFB229" s="35"/>
      <c r="EFC229" s="36"/>
      <c r="EFD229" s="36"/>
      <c r="EFE229" s="36"/>
      <c r="EFF229" s="36"/>
      <c r="EFG229" s="36"/>
      <c r="EFH229" s="36"/>
      <c r="EFI229" s="37"/>
      <c r="EFJ229" s="38"/>
      <c r="EFK229" s="38"/>
      <c r="EFL229" s="204"/>
      <c r="EFM229" s="37"/>
      <c r="EFN229" s="38"/>
      <c r="EFO229" s="37"/>
      <c r="EFP229" s="37"/>
      <c r="EFQ229" s="38"/>
      <c r="EFR229" s="38"/>
      <c r="EFS229" s="38"/>
      <c r="EFT229" s="38"/>
      <c r="EFU229" s="38"/>
      <c r="EFV229" s="38"/>
      <c r="EFW229" s="38"/>
      <c r="EFX229" s="38"/>
      <c r="EFY229" s="38"/>
      <c r="EFZ229" s="38"/>
      <c r="EGA229" s="38"/>
      <c r="EGB229" s="38"/>
      <c r="EGC229" s="37"/>
      <c r="EGD229" s="25"/>
      <c r="EGE229" s="35"/>
      <c r="EGF229" s="35"/>
      <c r="EGG229" s="35"/>
      <c r="EGH229" s="36"/>
      <c r="EGI229" s="36"/>
      <c r="EGJ229" s="36"/>
      <c r="EGK229" s="36"/>
      <c r="EGL229" s="36"/>
      <c r="EGM229" s="36"/>
      <c r="EGN229" s="37"/>
      <c r="EGO229" s="38"/>
      <c r="EGP229" s="38"/>
      <c r="EGQ229" s="204"/>
      <c r="EGR229" s="37"/>
      <c r="EGS229" s="38"/>
      <c r="EGT229" s="37"/>
      <c r="EGU229" s="37"/>
      <c r="EGV229" s="38"/>
      <c r="EGW229" s="38"/>
      <c r="EGX229" s="38"/>
      <c r="EGY229" s="38"/>
      <c r="EGZ229" s="38"/>
      <c r="EHA229" s="38"/>
      <c r="EHB229" s="38"/>
      <c r="EHC229" s="38"/>
      <c r="EHD229" s="38"/>
      <c r="EHE229" s="38"/>
      <c r="EHF229" s="38"/>
      <c r="EHG229" s="38"/>
      <c r="EHH229" s="37"/>
      <c r="EHI229" s="25"/>
      <c r="EHJ229" s="35"/>
      <c r="EHK229" s="35"/>
      <c r="EHL229" s="35"/>
      <c r="EHM229" s="36"/>
      <c r="EHN229" s="36"/>
      <c r="EHO229" s="36"/>
      <c r="EHP229" s="36"/>
      <c r="EHQ229" s="36"/>
      <c r="EHR229" s="36"/>
      <c r="EHS229" s="37"/>
      <c r="EHT229" s="38"/>
      <c r="EHU229" s="38"/>
      <c r="EHV229" s="204"/>
      <c r="EHW229" s="37"/>
      <c r="EHX229" s="38"/>
      <c r="EHY229" s="37"/>
      <c r="EHZ229" s="37"/>
      <c r="EIA229" s="38"/>
      <c r="EIB229" s="38"/>
      <c r="EIC229" s="38"/>
      <c r="EID229" s="38"/>
      <c r="EIE229" s="38"/>
      <c r="EIF229" s="38"/>
      <c r="EIG229" s="38"/>
      <c r="EIH229" s="38"/>
      <c r="EII229" s="38"/>
      <c r="EIJ229" s="38"/>
      <c r="EIK229" s="38"/>
      <c r="EIL229" s="38"/>
      <c r="EIM229" s="37"/>
      <c r="EIN229" s="25"/>
      <c r="EIO229" s="35"/>
      <c r="EIP229" s="35"/>
      <c r="EIQ229" s="35"/>
      <c r="EIR229" s="36"/>
      <c r="EIS229" s="36"/>
      <c r="EIT229" s="36"/>
      <c r="EIU229" s="36"/>
      <c r="EIV229" s="36"/>
      <c r="EIW229" s="36"/>
      <c r="EIX229" s="37"/>
      <c r="EIY229" s="38"/>
      <c r="EIZ229" s="38"/>
      <c r="EJA229" s="204"/>
      <c r="EJB229" s="37"/>
      <c r="EJC229" s="38"/>
      <c r="EJD229" s="37"/>
      <c r="EJE229" s="37"/>
      <c r="EJF229" s="38"/>
      <c r="EJG229" s="38"/>
      <c r="EJH229" s="38"/>
      <c r="EJI229" s="38"/>
      <c r="EJJ229" s="38"/>
      <c r="EJK229" s="38"/>
      <c r="EJL229" s="38"/>
      <c r="EJM229" s="38"/>
      <c r="EJN229" s="38"/>
      <c r="EJO229" s="38"/>
      <c r="EJP229" s="38"/>
      <c r="EJQ229" s="38"/>
      <c r="EJR229" s="37"/>
      <c r="EJS229" s="25"/>
      <c r="EJT229" s="35"/>
      <c r="EJU229" s="35"/>
      <c r="EJV229" s="35"/>
      <c r="EJW229" s="36"/>
      <c r="EJX229" s="36"/>
      <c r="EJY229" s="36"/>
      <c r="EJZ229" s="36"/>
      <c r="EKA229" s="36"/>
      <c r="EKB229" s="36"/>
      <c r="EKC229" s="37"/>
      <c r="EKD229" s="38"/>
      <c r="EKE229" s="38"/>
      <c r="EKF229" s="204"/>
      <c r="EKG229" s="37"/>
      <c r="EKH229" s="38"/>
      <c r="EKI229" s="37"/>
      <c r="EKJ229" s="37"/>
      <c r="EKK229" s="38"/>
      <c r="EKL229" s="38"/>
      <c r="EKM229" s="38"/>
      <c r="EKN229" s="38"/>
      <c r="EKO229" s="38"/>
      <c r="EKP229" s="38"/>
      <c r="EKQ229" s="38"/>
      <c r="EKR229" s="38"/>
      <c r="EKS229" s="38"/>
      <c r="EKT229" s="38"/>
      <c r="EKU229" s="38"/>
      <c r="EKV229" s="38"/>
      <c r="EKW229" s="37"/>
      <c r="EKX229" s="25"/>
      <c r="EKY229" s="35"/>
      <c r="EKZ229" s="35"/>
      <c r="ELA229" s="35"/>
      <c r="ELB229" s="36"/>
      <c r="ELC229" s="36"/>
      <c r="ELD229" s="36"/>
      <c r="ELE229" s="36"/>
      <c r="ELF229" s="36"/>
      <c r="ELG229" s="36"/>
      <c r="ELH229" s="37"/>
      <c r="ELI229" s="38"/>
      <c r="ELJ229" s="38"/>
      <c r="ELK229" s="204"/>
      <c r="ELL229" s="37"/>
      <c r="ELM229" s="38"/>
      <c r="ELN229" s="37"/>
      <c r="ELO229" s="37"/>
      <c r="ELP229" s="38"/>
      <c r="ELQ229" s="38"/>
      <c r="ELR229" s="38"/>
      <c r="ELS229" s="38"/>
      <c r="ELT229" s="38"/>
      <c r="ELU229" s="38"/>
      <c r="ELV229" s="38"/>
      <c r="ELW229" s="38"/>
      <c r="ELX229" s="38"/>
      <c r="ELY229" s="38"/>
      <c r="ELZ229" s="38"/>
      <c r="EMA229" s="38"/>
      <c r="EMB229" s="37"/>
      <c r="EMC229" s="25"/>
      <c r="EMD229" s="35"/>
      <c r="EME229" s="35"/>
      <c r="EMF229" s="35"/>
      <c r="EMG229" s="36"/>
      <c r="EMH229" s="36"/>
      <c r="EMI229" s="36"/>
      <c r="EMJ229" s="36"/>
      <c r="EMK229" s="36"/>
      <c r="EML229" s="36"/>
      <c r="EMM229" s="37"/>
      <c r="EMN229" s="38"/>
      <c r="EMO229" s="38"/>
      <c r="EMP229" s="204"/>
      <c r="EMQ229" s="37"/>
      <c r="EMR229" s="38"/>
      <c r="EMS229" s="37"/>
      <c r="EMT229" s="37"/>
      <c r="EMU229" s="38"/>
      <c r="EMV229" s="38"/>
      <c r="EMW229" s="38"/>
      <c r="EMX229" s="38"/>
      <c r="EMY229" s="38"/>
      <c r="EMZ229" s="38"/>
      <c r="ENA229" s="38"/>
      <c r="ENB229" s="38"/>
      <c r="ENC229" s="38"/>
      <c r="END229" s="38"/>
      <c r="ENE229" s="38"/>
      <c r="ENF229" s="38"/>
      <c r="ENG229" s="37"/>
      <c r="ENH229" s="25"/>
      <c r="ENI229" s="35"/>
      <c r="ENJ229" s="35"/>
      <c r="ENK229" s="35"/>
      <c r="ENL229" s="36"/>
      <c r="ENM229" s="36"/>
      <c r="ENN229" s="36"/>
      <c r="ENO229" s="36"/>
      <c r="ENP229" s="36"/>
      <c r="ENQ229" s="36"/>
      <c r="ENR229" s="37"/>
      <c r="ENS229" s="38"/>
      <c r="ENT229" s="38"/>
      <c r="ENU229" s="204"/>
      <c r="ENV229" s="37"/>
      <c r="ENW229" s="38"/>
      <c r="ENX229" s="37"/>
      <c r="ENY229" s="37"/>
      <c r="ENZ229" s="38"/>
      <c r="EOA229" s="38"/>
      <c r="EOB229" s="38"/>
      <c r="EOC229" s="38"/>
      <c r="EOD229" s="38"/>
      <c r="EOE229" s="38"/>
      <c r="EOF229" s="38"/>
      <c r="EOG229" s="38"/>
      <c r="EOH229" s="38"/>
      <c r="EOI229" s="38"/>
      <c r="EOJ229" s="38"/>
      <c r="EOK229" s="38"/>
      <c r="EOL229" s="37"/>
      <c r="EOM229" s="25"/>
      <c r="EON229" s="35"/>
      <c r="EOO229" s="35"/>
      <c r="EOP229" s="35"/>
      <c r="EOQ229" s="36"/>
      <c r="EOR229" s="36"/>
      <c r="EOS229" s="36"/>
      <c r="EOT229" s="36"/>
      <c r="EOU229" s="36"/>
      <c r="EOV229" s="36"/>
      <c r="EOW229" s="37"/>
      <c r="EOX229" s="38"/>
      <c r="EOY229" s="38"/>
      <c r="EOZ229" s="204"/>
      <c r="EPA229" s="37"/>
      <c r="EPB229" s="38"/>
      <c r="EPC229" s="37"/>
      <c r="EPD229" s="37"/>
      <c r="EPE229" s="38"/>
      <c r="EPF229" s="38"/>
      <c r="EPG229" s="38"/>
      <c r="EPH229" s="38"/>
      <c r="EPI229" s="38"/>
      <c r="EPJ229" s="38"/>
      <c r="EPK229" s="38"/>
      <c r="EPL229" s="38"/>
      <c r="EPM229" s="38"/>
      <c r="EPN229" s="38"/>
      <c r="EPO229" s="38"/>
      <c r="EPP229" s="38"/>
      <c r="EPQ229" s="37"/>
      <c r="EPR229" s="25"/>
      <c r="EPS229" s="35"/>
      <c r="EPT229" s="35"/>
      <c r="EPU229" s="35"/>
      <c r="EPV229" s="36"/>
      <c r="EPW229" s="36"/>
      <c r="EPX229" s="36"/>
      <c r="EPY229" s="36"/>
      <c r="EPZ229" s="36"/>
      <c r="EQA229" s="36"/>
      <c r="EQB229" s="37"/>
      <c r="EQC229" s="38"/>
      <c r="EQD229" s="38"/>
      <c r="EQE229" s="204"/>
      <c r="EQF229" s="37"/>
      <c r="EQG229" s="38"/>
      <c r="EQH229" s="37"/>
      <c r="EQI229" s="37"/>
      <c r="EQJ229" s="38"/>
      <c r="EQK229" s="38"/>
      <c r="EQL229" s="38"/>
      <c r="EQM229" s="38"/>
      <c r="EQN229" s="38"/>
      <c r="EQO229" s="38"/>
      <c r="EQP229" s="38"/>
      <c r="EQQ229" s="38"/>
      <c r="EQR229" s="38"/>
      <c r="EQS229" s="38"/>
      <c r="EQT229" s="38"/>
      <c r="EQU229" s="38"/>
      <c r="EQV229" s="37"/>
      <c r="EQW229" s="25"/>
      <c r="EQX229" s="35"/>
      <c r="EQY229" s="35"/>
      <c r="EQZ229" s="35"/>
      <c r="ERA229" s="36"/>
      <c r="ERB229" s="36"/>
      <c r="ERC229" s="36"/>
      <c r="ERD229" s="36"/>
      <c r="ERE229" s="36"/>
      <c r="ERF229" s="36"/>
      <c r="ERG229" s="37"/>
      <c r="ERH229" s="38"/>
      <c r="ERI229" s="38"/>
      <c r="ERJ229" s="204"/>
      <c r="ERK229" s="37"/>
      <c r="ERL229" s="38"/>
      <c r="ERM229" s="37"/>
      <c r="ERN229" s="37"/>
      <c r="ERO229" s="38"/>
      <c r="ERP229" s="38"/>
      <c r="ERQ229" s="38"/>
      <c r="ERR229" s="38"/>
      <c r="ERS229" s="38"/>
      <c r="ERT229" s="38"/>
      <c r="ERU229" s="38"/>
      <c r="ERV229" s="38"/>
      <c r="ERW229" s="38"/>
      <c r="ERX229" s="38"/>
      <c r="ERY229" s="38"/>
      <c r="ERZ229" s="38"/>
      <c r="ESA229" s="37"/>
      <c r="ESB229" s="25"/>
      <c r="ESC229" s="35"/>
      <c r="ESD229" s="35"/>
      <c r="ESE229" s="35"/>
      <c r="ESF229" s="36"/>
      <c r="ESG229" s="36"/>
      <c r="ESH229" s="36"/>
      <c r="ESI229" s="36"/>
      <c r="ESJ229" s="36"/>
      <c r="ESK229" s="36"/>
      <c r="ESL229" s="37"/>
      <c r="ESM229" s="38"/>
      <c r="ESN229" s="38"/>
      <c r="ESO229" s="204"/>
      <c r="ESP229" s="37"/>
      <c r="ESQ229" s="38"/>
      <c r="ESR229" s="37"/>
      <c r="ESS229" s="37"/>
      <c r="EST229" s="38"/>
      <c r="ESU229" s="38"/>
      <c r="ESV229" s="38"/>
      <c r="ESW229" s="38"/>
      <c r="ESX229" s="38"/>
      <c r="ESY229" s="38"/>
      <c r="ESZ229" s="38"/>
      <c r="ETA229" s="38"/>
      <c r="ETB229" s="38"/>
      <c r="ETC229" s="38"/>
      <c r="ETD229" s="38"/>
      <c r="ETE229" s="38"/>
      <c r="ETF229" s="37"/>
      <c r="ETG229" s="25"/>
      <c r="ETH229" s="35"/>
      <c r="ETI229" s="35"/>
      <c r="ETJ229" s="35"/>
      <c r="ETK229" s="36"/>
      <c r="ETL229" s="36"/>
      <c r="ETM229" s="36"/>
      <c r="ETN229" s="36"/>
      <c r="ETO229" s="36"/>
      <c r="ETP229" s="36"/>
      <c r="ETQ229" s="37"/>
      <c r="ETR229" s="38"/>
      <c r="ETS229" s="38"/>
      <c r="ETT229" s="204"/>
      <c r="ETU229" s="37"/>
      <c r="ETV229" s="38"/>
      <c r="ETW229" s="37"/>
      <c r="ETX229" s="37"/>
      <c r="ETY229" s="38"/>
      <c r="ETZ229" s="38"/>
      <c r="EUA229" s="38"/>
      <c r="EUB229" s="38"/>
      <c r="EUC229" s="38"/>
      <c r="EUD229" s="38"/>
      <c r="EUE229" s="38"/>
      <c r="EUF229" s="38"/>
      <c r="EUG229" s="38"/>
      <c r="EUH229" s="38"/>
      <c r="EUI229" s="38"/>
      <c r="EUJ229" s="38"/>
      <c r="EUK229" s="37"/>
      <c r="EUL229" s="25"/>
      <c r="EUM229" s="35"/>
      <c r="EUN229" s="35"/>
      <c r="EUO229" s="35"/>
      <c r="EUP229" s="36"/>
      <c r="EUQ229" s="36"/>
      <c r="EUR229" s="36"/>
      <c r="EUS229" s="36"/>
      <c r="EUT229" s="36"/>
      <c r="EUU229" s="36"/>
      <c r="EUV229" s="37"/>
      <c r="EUW229" s="38"/>
      <c r="EUX229" s="38"/>
      <c r="EUY229" s="204"/>
      <c r="EUZ229" s="37"/>
      <c r="EVA229" s="38"/>
      <c r="EVB229" s="37"/>
      <c r="EVC229" s="37"/>
      <c r="EVD229" s="38"/>
      <c r="EVE229" s="38"/>
      <c r="EVF229" s="38"/>
      <c r="EVG229" s="38"/>
      <c r="EVH229" s="38"/>
      <c r="EVI229" s="38"/>
      <c r="EVJ229" s="38"/>
      <c r="EVK229" s="38"/>
      <c r="EVL229" s="38"/>
      <c r="EVM229" s="38"/>
      <c r="EVN229" s="38"/>
      <c r="EVO229" s="38"/>
      <c r="EVP229" s="37"/>
      <c r="EVQ229" s="25"/>
      <c r="EVR229" s="35"/>
      <c r="EVS229" s="35"/>
      <c r="EVT229" s="35"/>
      <c r="EVU229" s="36"/>
      <c r="EVV229" s="36"/>
      <c r="EVW229" s="36"/>
      <c r="EVX229" s="36"/>
      <c r="EVY229" s="36"/>
      <c r="EVZ229" s="36"/>
      <c r="EWA229" s="37"/>
      <c r="EWB229" s="38"/>
      <c r="EWC229" s="38"/>
      <c r="EWD229" s="204"/>
      <c r="EWE229" s="37"/>
      <c r="EWF229" s="38"/>
      <c r="EWG229" s="37"/>
      <c r="EWH229" s="37"/>
      <c r="EWI229" s="38"/>
      <c r="EWJ229" s="38"/>
      <c r="EWK229" s="38"/>
      <c r="EWL229" s="38"/>
      <c r="EWM229" s="38"/>
      <c r="EWN229" s="38"/>
      <c r="EWO229" s="38"/>
      <c r="EWP229" s="38"/>
      <c r="EWQ229" s="38"/>
      <c r="EWR229" s="38"/>
      <c r="EWS229" s="38"/>
      <c r="EWT229" s="38"/>
      <c r="EWU229" s="37"/>
      <c r="EWV229" s="25"/>
      <c r="EWW229" s="35"/>
      <c r="EWX229" s="35"/>
      <c r="EWY229" s="35"/>
      <c r="EWZ229" s="36"/>
      <c r="EXA229" s="36"/>
      <c r="EXB229" s="36"/>
      <c r="EXC229" s="36"/>
      <c r="EXD229" s="36"/>
      <c r="EXE229" s="36"/>
      <c r="EXF229" s="37"/>
      <c r="EXG229" s="38"/>
      <c r="EXH229" s="38"/>
      <c r="EXI229" s="204"/>
      <c r="EXJ229" s="37"/>
      <c r="EXK229" s="38"/>
      <c r="EXL229" s="37"/>
      <c r="EXM229" s="37"/>
      <c r="EXN229" s="38"/>
      <c r="EXO229" s="38"/>
      <c r="EXP229" s="38"/>
      <c r="EXQ229" s="38"/>
      <c r="EXR229" s="38"/>
      <c r="EXS229" s="38"/>
      <c r="EXT229" s="38"/>
      <c r="EXU229" s="38"/>
      <c r="EXV229" s="38"/>
      <c r="EXW229" s="38"/>
      <c r="EXX229" s="38"/>
      <c r="EXY229" s="38"/>
      <c r="EXZ229" s="37"/>
      <c r="EYA229" s="25"/>
      <c r="EYB229" s="35"/>
      <c r="EYC229" s="35"/>
      <c r="EYD229" s="35"/>
      <c r="EYE229" s="36"/>
      <c r="EYF229" s="36"/>
      <c r="EYG229" s="36"/>
      <c r="EYH229" s="36"/>
      <c r="EYI229" s="36"/>
      <c r="EYJ229" s="36"/>
      <c r="EYK229" s="37"/>
      <c r="EYL229" s="38"/>
      <c r="EYM229" s="38"/>
      <c r="EYN229" s="204"/>
      <c r="EYO229" s="37"/>
      <c r="EYP229" s="38"/>
      <c r="EYQ229" s="37"/>
      <c r="EYR229" s="37"/>
      <c r="EYS229" s="38"/>
      <c r="EYT229" s="38"/>
      <c r="EYU229" s="38"/>
      <c r="EYV229" s="38"/>
      <c r="EYW229" s="38"/>
      <c r="EYX229" s="38"/>
      <c r="EYY229" s="38"/>
      <c r="EYZ229" s="38"/>
      <c r="EZA229" s="38"/>
      <c r="EZB229" s="38"/>
      <c r="EZC229" s="38"/>
      <c r="EZD229" s="38"/>
      <c r="EZE229" s="37"/>
      <c r="EZF229" s="25"/>
      <c r="EZG229" s="35"/>
      <c r="EZH229" s="35"/>
      <c r="EZI229" s="35"/>
      <c r="EZJ229" s="36"/>
      <c r="EZK229" s="36"/>
      <c r="EZL229" s="36"/>
      <c r="EZM229" s="36"/>
      <c r="EZN229" s="36"/>
      <c r="EZO229" s="36"/>
      <c r="EZP229" s="37"/>
      <c r="EZQ229" s="38"/>
      <c r="EZR229" s="38"/>
      <c r="EZS229" s="204"/>
      <c r="EZT229" s="37"/>
      <c r="EZU229" s="38"/>
      <c r="EZV229" s="37"/>
      <c r="EZW229" s="37"/>
      <c r="EZX229" s="38"/>
      <c r="EZY229" s="38"/>
      <c r="EZZ229" s="38"/>
      <c r="FAA229" s="38"/>
      <c r="FAB229" s="38"/>
      <c r="FAC229" s="38"/>
      <c r="FAD229" s="38"/>
      <c r="FAE229" s="38"/>
      <c r="FAF229" s="38"/>
      <c r="FAG229" s="38"/>
      <c r="FAH229" s="38"/>
      <c r="FAI229" s="38"/>
      <c r="FAJ229" s="37"/>
      <c r="FAK229" s="25"/>
      <c r="FAL229" s="35"/>
      <c r="FAM229" s="35"/>
      <c r="FAN229" s="35"/>
      <c r="FAO229" s="36"/>
      <c r="FAP229" s="36"/>
      <c r="FAQ229" s="36"/>
      <c r="FAR229" s="36"/>
      <c r="FAS229" s="36"/>
      <c r="FAT229" s="36"/>
      <c r="FAU229" s="37"/>
      <c r="FAV229" s="38"/>
      <c r="FAW229" s="38"/>
      <c r="FAX229" s="204"/>
      <c r="FAY229" s="37"/>
      <c r="FAZ229" s="38"/>
      <c r="FBA229" s="37"/>
      <c r="FBB229" s="37"/>
      <c r="FBC229" s="38"/>
      <c r="FBD229" s="38"/>
      <c r="FBE229" s="38"/>
      <c r="FBF229" s="38"/>
      <c r="FBG229" s="38"/>
      <c r="FBH229" s="38"/>
      <c r="FBI229" s="38"/>
      <c r="FBJ229" s="38"/>
      <c r="FBK229" s="38"/>
      <c r="FBL229" s="38"/>
      <c r="FBM229" s="38"/>
      <c r="FBN229" s="38"/>
      <c r="FBO229" s="37"/>
      <c r="FBP229" s="25"/>
      <c r="FBQ229" s="35"/>
      <c r="FBR229" s="35"/>
      <c r="FBS229" s="35"/>
      <c r="FBT229" s="36"/>
      <c r="FBU229" s="36"/>
      <c r="FBV229" s="36"/>
      <c r="FBW229" s="36"/>
      <c r="FBX229" s="36"/>
      <c r="FBY229" s="36"/>
      <c r="FBZ229" s="37"/>
      <c r="FCA229" s="38"/>
      <c r="FCB229" s="38"/>
      <c r="FCC229" s="204"/>
      <c r="FCD229" s="37"/>
      <c r="FCE229" s="38"/>
      <c r="FCF229" s="37"/>
      <c r="FCG229" s="37"/>
      <c r="FCH229" s="38"/>
      <c r="FCI229" s="38"/>
      <c r="FCJ229" s="38"/>
      <c r="FCK229" s="38"/>
      <c r="FCL229" s="38"/>
      <c r="FCM229" s="38"/>
      <c r="FCN229" s="38"/>
      <c r="FCO229" s="38"/>
      <c r="FCP229" s="38"/>
      <c r="FCQ229" s="38"/>
      <c r="FCR229" s="38"/>
      <c r="FCS229" s="38"/>
      <c r="FCT229" s="37"/>
      <c r="FCU229" s="25"/>
      <c r="FCV229" s="35"/>
      <c r="FCW229" s="35"/>
      <c r="FCX229" s="35"/>
      <c r="FCY229" s="36"/>
      <c r="FCZ229" s="36"/>
      <c r="FDA229" s="36"/>
      <c r="FDB229" s="36"/>
      <c r="FDC229" s="36"/>
      <c r="FDD229" s="36"/>
      <c r="FDE229" s="37"/>
      <c r="FDF229" s="38"/>
      <c r="FDG229" s="38"/>
      <c r="FDH229" s="204"/>
      <c r="FDI229" s="37"/>
      <c r="FDJ229" s="38"/>
      <c r="FDK229" s="37"/>
      <c r="FDL229" s="37"/>
      <c r="FDM229" s="38"/>
      <c r="FDN229" s="38"/>
      <c r="FDO229" s="38"/>
      <c r="FDP229" s="38"/>
      <c r="FDQ229" s="38"/>
      <c r="FDR229" s="38"/>
      <c r="FDS229" s="38"/>
      <c r="FDT229" s="38"/>
      <c r="FDU229" s="38"/>
      <c r="FDV229" s="38"/>
      <c r="FDW229" s="38"/>
      <c r="FDX229" s="38"/>
      <c r="FDY229" s="37"/>
      <c r="FDZ229" s="25"/>
      <c r="FEA229" s="35"/>
      <c r="FEB229" s="35"/>
      <c r="FEC229" s="35"/>
      <c r="FED229" s="36"/>
      <c r="FEE229" s="36"/>
      <c r="FEF229" s="36"/>
      <c r="FEG229" s="36"/>
      <c r="FEH229" s="36"/>
      <c r="FEI229" s="36"/>
      <c r="FEJ229" s="37"/>
      <c r="FEK229" s="38"/>
      <c r="FEL229" s="38"/>
      <c r="FEM229" s="204"/>
      <c r="FEN229" s="37"/>
      <c r="FEO229" s="38"/>
      <c r="FEP229" s="37"/>
      <c r="FEQ229" s="37"/>
      <c r="FER229" s="38"/>
      <c r="FES229" s="38"/>
      <c r="FET229" s="38"/>
      <c r="FEU229" s="38"/>
      <c r="FEV229" s="38"/>
      <c r="FEW229" s="38"/>
      <c r="FEX229" s="38"/>
      <c r="FEY229" s="38"/>
      <c r="FEZ229" s="38"/>
      <c r="FFA229" s="38"/>
      <c r="FFB229" s="38"/>
      <c r="FFC229" s="38"/>
      <c r="FFD229" s="37"/>
      <c r="FFE229" s="25"/>
      <c r="FFF229" s="35"/>
      <c r="FFG229" s="35"/>
      <c r="FFH229" s="35"/>
      <c r="FFI229" s="36"/>
      <c r="FFJ229" s="36"/>
      <c r="FFK229" s="36"/>
      <c r="FFL229" s="36"/>
      <c r="FFM229" s="36"/>
      <c r="FFN229" s="36"/>
      <c r="FFO229" s="37"/>
      <c r="FFP229" s="38"/>
      <c r="FFQ229" s="38"/>
      <c r="FFR229" s="204"/>
      <c r="FFS229" s="37"/>
      <c r="FFT229" s="38"/>
      <c r="FFU229" s="37"/>
      <c r="FFV229" s="37"/>
      <c r="FFW229" s="38"/>
      <c r="FFX229" s="38"/>
      <c r="FFY229" s="38"/>
      <c r="FFZ229" s="38"/>
      <c r="FGA229" s="38"/>
      <c r="FGB229" s="38"/>
      <c r="FGC229" s="38"/>
      <c r="FGD229" s="38"/>
      <c r="FGE229" s="38"/>
      <c r="FGF229" s="38"/>
      <c r="FGG229" s="38"/>
      <c r="FGH229" s="38"/>
      <c r="FGI229" s="37"/>
      <c r="FGJ229" s="25"/>
      <c r="FGK229" s="35"/>
      <c r="FGL229" s="35"/>
      <c r="FGM229" s="35"/>
      <c r="FGN229" s="36"/>
      <c r="FGO229" s="36"/>
      <c r="FGP229" s="36"/>
      <c r="FGQ229" s="36"/>
      <c r="FGR229" s="36"/>
      <c r="FGS229" s="36"/>
      <c r="FGT229" s="37"/>
      <c r="FGU229" s="38"/>
      <c r="FGV229" s="38"/>
      <c r="FGW229" s="204"/>
      <c r="FGX229" s="37"/>
      <c r="FGY229" s="38"/>
      <c r="FGZ229" s="37"/>
      <c r="FHA229" s="37"/>
      <c r="FHB229" s="38"/>
      <c r="FHC229" s="38"/>
      <c r="FHD229" s="38"/>
      <c r="FHE229" s="38"/>
      <c r="FHF229" s="38"/>
      <c r="FHG229" s="38"/>
      <c r="FHH229" s="38"/>
      <c r="FHI229" s="38"/>
      <c r="FHJ229" s="38"/>
      <c r="FHK229" s="38"/>
      <c r="FHL229" s="38"/>
      <c r="FHM229" s="38"/>
      <c r="FHN229" s="37"/>
      <c r="FHO229" s="25"/>
      <c r="FHP229" s="35"/>
      <c r="FHQ229" s="35"/>
      <c r="FHR229" s="35"/>
      <c r="FHS229" s="36"/>
      <c r="FHT229" s="36"/>
      <c r="FHU229" s="36"/>
      <c r="FHV229" s="36"/>
      <c r="FHW229" s="36"/>
      <c r="FHX229" s="36"/>
      <c r="FHY229" s="37"/>
      <c r="FHZ229" s="38"/>
      <c r="FIA229" s="38"/>
      <c r="FIB229" s="204"/>
      <c r="FIC229" s="37"/>
      <c r="FID229" s="38"/>
      <c r="FIE229" s="37"/>
      <c r="FIF229" s="37"/>
      <c r="FIG229" s="38"/>
      <c r="FIH229" s="38"/>
      <c r="FII229" s="38"/>
      <c r="FIJ229" s="38"/>
      <c r="FIK229" s="38"/>
      <c r="FIL229" s="38"/>
      <c r="FIM229" s="38"/>
      <c r="FIN229" s="38"/>
      <c r="FIO229" s="38"/>
      <c r="FIP229" s="38"/>
      <c r="FIQ229" s="38"/>
      <c r="FIR229" s="38"/>
      <c r="FIS229" s="37"/>
      <c r="FIT229" s="25"/>
      <c r="FIU229" s="35"/>
      <c r="FIV229" s="35"/>
      <c r="FIW229" s="35"/>
      <c r="FIX229" s="36"/>
      <c r="FIY229" s="36"/>
      <c r="FIZ229" s="36"/>
      <c r="FJA229" s="36"/>
      <c r="FJB229" s="36"/>
      <c r="FJC229" s="36"/>
      <c r="FJD229" s="37"/>
      <c r="FJE229" s="38"/>
      <c r="FJF229" s="38"/>
      <c r="FJG229" s="204"/>
      <c r="FJH229" s="37"/>
      <c r="FJI229" s="38"/>
      <c r="FJJ229" s="37"/>
      <c r="FJK229" s="37"/>
      <c r="FJL229" s="38"/>
      <c r="FJM229" s="38"/>
      <c r="FJN229" s="38"/>
      <c r="FJO229" s="38"/>
      <c r="FJP229" s="38"/>
      <c r="FJQ229" s="38"/>
      <c r="FJR229" s="38"/>
      <c r="FJS229" s="38"/>
      <c r="FJT229" s="38"/>
      <c r="FJU229" s="38"/>
      <c r="FJV229" s="38"/>
      <c r="FJW229" s="38"/>
      <c r="FJX229" s="37"/>
      <c r="FJY229" s="25"/>
      <c r="FJZ229" s="35"/>
      <c r="FKA229" s="35"/>
      <c r="FKB229" s="35"/>
      <c r="FKC229" s="36"/>
      <c r="FKD229" s="36"/>
      <c r="FKE229" s="36"/>
      <c r="FKF229" s="36"/>
      <c r="FKG229" s="36"/>
      <c r="FKH229" s="36"/>
      <c r="FKI229" s="37"/>
      <c r="FKJ229" s="38"/>
      <c r="FKK229" s="38"/>
      <c r="FKL229" s="204"/>
      <c r="FKM229" s="37"/>
      <c r="FKN229" s="38"/>
      <c r="FKO229" s="37"/>
      <c r="FKP229" s="37"/>
      <c r="FKQ229" s="38"/>
      <c r="FKR229" s="38"/>
      <c r="FKS229" s="38"/>
      <c r="FKT229" s="38"/>
      <c r="FKU229" s="38"/>
      <c r="FKV229" s="38"/>
      <c r="FKW229" s="38"/>
      <c r="FKX229" s="38"/>
      <c r="FKY229" s="38"/>
      <c r="FKZ229" s="38"/>
      <c r="FLA229" s="38"/>
      <c r="FLB229" s="38"/>
      <c r="FLC229" s="37"/>
      <c r="FLD229" s="25"/>
      <c r="FLE229" s="35"/>
      <c r="FLF229" s="35"/>
      <c r="FLG229" s="35"/>
      <c r="FLH229" s="36"/>
      <c r="FLI229" s="36"/>
      <c r="FLJ229" s="36"/>
      <c r="FLK229" s="36"/>
      <c r="FLL229" s="36"/>
      <c r="FLM229" s="36"/>
      <c r="FLN229" s="37"/>
      <c r="FLO229" s="38"/>
      <c r="FLP229" s="38"/>
      <c r="FLQ229" s="204"/>
      <c r="FLR229" s="37"/>
      <c r="FLS229" s="38"/>
      <c r="FLT229" s="37"/>
      <c r="FLU229" s="37"/>
      <c r="FLV229" s="38"/>
      <c r="FLW229" s="38"/>
      <c r="FLX229" s="38"/>
      <c r="FLY229" s="38"/>
      <c r="FLZ229" s="38"/>
      <c r="FMA229" s="38"/>
      <c r="FMB229" s="38"/>
      <c r="FMC229" s="38"/>
      <c r="FMD229" s="38"/>
      <c r="FME229" s="38"/>
      <c r="FMF229" s="38"/>
      <c r="FMG229" s="38"/>
      <c r="FMH229" s="37"/>
      <c r="FMI229" s="25"/>
      <c r="FMJ229" s="35"/>
      <c r="FMK229" s="35"/>
      <c r="FML229" s="35"/>
      <c r="FMM229" s="36"/>
      <c r="FMN229" s="36"/>
      <c r="FMO229" s="36"/>
      <c r="FMP229" s="36"/>
      <c r="FMQ229" s="36"/>
      <c r="FMR229" s="36"/>
      <c r="FMS229" s="37"/>
      <c r="FMT229" s="38"/>
      <c r="FMU229" s="38"/>
      <c r="FMV229" s="204"/>
      <c r="FMW229" s="37"/>
      <c r="FMX229" s="38"/>
      <c r="FMY229" s="37"/>
      <c r="FMZ229" s="37"/>
      <c r="FNA229" s="38"/>
      <c r="FNB229" s="38"/>
      <c r="FNC229" s="38"/>
      <c r="FND229" s="38"/>
      <c r="FNE229" s="38"/>
      <c r="FNF229" s="38"/>
      <c r="FNG229" s="38"/>
      <c r="FNH229" s="38"/>
      <c r="FNI229" s="38"/>
      <c r="FNJ229" s="38"/>
      <c r="FNK229" s="38"/>
      <c r="FNL229" s="38"/>
      <c r="FNM229" s="37"/>
      <c r="FNN229" s="25"/>
      <c r="FNO229" s="35"/>
      <c r="FNP229" s="35"/>
      <c r="FNQ229" s="35"/>
      <c r="FNR229" s="36"/>
      <c r="FNS229" s="36"/>
      <c r="FNT229" s="36"/>
      <c r="FNU229" s="36"/>
      <c r="FNV229" s="36"/>
      <c r="FNW229" s="36"/>
      <c r="FNX229" s="37"/>
      <c r="FNY229" s="38"/>
      <c r="FNZ229" s="38"/>
      <c r="FOA229" s="204"/>
      <c r="FOB229" s="37"/>
      <c r="FOC229" s="38"/>
      <c r="FOD229" s="37"/>
      <c r="FOE229" s="37"/>
      <c r="FOF229" s="38"/>
      <c r="FOG229" s="38"/>
      <c r="FOH229" s="38"/>
      <c r="FOI229" s="38"/>
      <c r="FOJ229" s="38"/>
      <c r="FOK229" s="38"/>
      <c r="FOL229" s="38"/>
      <c r="FOM229" s="38"/>
      <c r="FON229" s="38"/>
      <c r="FOO229" s="38"/>
      <c r="FOP229" s="38"/>
      <c r="FOQ229" s="38"/>
      <c r="FOR229" s="37"/>
      <c r="FOS229" s="25"/>
      <c r="FOT229" s="35"/>
      <c r="FOU229" s="35"/>
      <c r="FOV229" s="35"/>
      <c r="FOW229" s="36"/>
      <c r="FOX229" s="36"/>
      <c r="FOY229" s="36"/>
      <c r="FOZ229" s="36"/>
      <c r="FPA229" s="36"/>
      <c r="FPB229" s="36"/>
      <c r="FPC229" s="37"/>
      <c r="FPD229" s="38"/>
      <c r="FPE229" s="38"/>
      <c r="FPF229" s="204"/>
      <c r="FPG229" s="37"/>
      <c r="FPH229" s="38"/>
      <c r="FPI229" s="37"/>
      <c r="FPJ229" s="37"/>
      <c r="FPK229" s="38"/>
      <c r="FPL229" s="38"/>
      <c r="FPM229" s="38"/>
      <c r="FPN229" s="38"/>
      <c r="FPO229" s="38"/>
      <c r="FPP229" s="38"/>
      <c r="FPQ229" s="38"/>
      <c r="FPR229" s="38"/>
      <c r="FPS229" s="38"/>
      <c r="FPT229" s="38"/>
      <c r="FPU229" s="38"/>
      <c r="FPV229" s="38"/>
      <c r="FPW229" s="37"/>
      <c r="FPX229" s="25"/>
      <c r="FPY229" s="35"/>
      <c r="FPZ229" s="35"/>
      <c r="FQA229" s="35"/>
      <c r="FQB229" s="36"/>
      <c r="FQC229" s="36"/>
      <c r="FQD229" s="36"/>
      <c r="FQE229" s="36"/>
      <c r="FQF229" s="36"/>
      <c r="FQG229" s="36"/>
      <c r="FQH229" s="37"/>
      <c r="FQI229" s="38"/>
      <c r="FQJ229" s="38"/>
      <c r="FQK229" s="204"/>
      <c r="FQL229" s="37"/>
      <c r="FQM229" s="38"/>
      <c r="FQN229" s="37"/>
      <c r="FQO229" s="37"/>
      <c r="FQP229" s="38"/>
      <c r="FQQ229" s="38"/>
      <c r="FQR229" s="38"/>
      <c r="FQS229" s="38"/>
      <c r="FQT229" s="38"/>
      <c r="FQU229" s="38"/>
      <c r="FQV229" s="38"/>
      <c r="FQW229" s="38"/>
      <c r="FQX229" s="38"/>
      <c r="FQY229" s="38"/>
      <c r="FQZ229" s="38"/>
      <c r="FRA229" s="38"/>
      <c r="FRB229" s="37"/>
      <c r="FRC229" s="25"/>
      <c r="FRD229" s="35"/>
      <c r="FRE229" s="35"/>
      <c r="FRF229" s="35"/>
      <c r="FRG229" s="36"/>
      <c r="FRH229" s="36"/>
      <c r="FRI229" s="36"/>
      <c r="FRJ229" s="36"/>
      <c r="FRK229" s="36"/>
      <c r="FRL229" s="36"/>
      <c r="FRM229" s="37"/>
      <c r="FRN229" s="38"/>
      <c r="FRO229" s="38"/>
      <c r="FRP229" s="204"/>
      <c r="FRQ229" s="37"/>
      <c r="FRR229" s="38"/>
      <c r="FRS229" s="37"/>
      <c r="FRT229" s="37"/>
      <c r="FRU229" s="38"/>
      <c r="FRV229" s="38"/>
      <c r="FRW229" s="38"/>
      <c r="FRX229" s="38"/>
      <c r="FRY229" s="38"/>
      <c r="FRZ229" s="38"/>
      <c r="FSA229" s="38"/>
      <c r="FSB229" s="38"/>
      <c r="FSC229" s="38"/>
      <c r="FSD229" s="38"/>
      <c r="FSE229" s="38"/>
      <c r="FSF229" s="38"/>
      <c r="FSG229" s="37"/>
      <c r="FSH229" s="25"/>
      <c r="FSI229" s="35"/>
      <c r="FSJ229" s="35"/>
      <c r="FSK229" s="35"/>
      <c r="FSL229" s="36"/>
      <c r="FSM229" s="36"/>
      <c r="FSN229" s="36"/>
      <c r="FSO229" s="36"/>
      <c r="FSP229" s="36"/>
      <c r="FSQ229" s="36"/>
      <c r="FSR229" s="37"/>
      <c r="FSS229" s="38"/>
      <c r="FST229" s="38"/>
      <c r="FSU229" s="204"/>
      <c r="FSV229" s="37"/>
      <c r="FSW229" s="38"/>
      <c r="FSX229" s="37"/>
      <c r="FSY229" s="37"/>
      <c r="FSZ229" s="38"/>
      <c r="FTA229" s="38"/>
      <c r="FTB229" s="38"/>
      <c r="FTC229" s="38"/>
      <c r="FTD229" s="38"/>
      <c r="FTE229" s="38"/>
      <c r="FTF229" s="38"/>
      <c r="FTG229" s="38"/>
      <c r="FTH229" s="38"/>
      <c r="FTI229" s="38"/>
      <c r="FTJ229" s="38"/>
      <c r="FTK229" s="38"/>
      <c r="FTL229" s="37"/>
      <c r="FTM229" s="25"/>
      <c r="FTN229" s="35"/>
      <c r="FTO229" s="35"/>
      <c r="FTP229" s="35"/>
      <c r="FTQ229" s="36"/>
      <c r="FTR229" s="36"/>
      <c r="FTS229" s="36"/>
      <c r="FTT229" s="36"/>
      <c r="FTU229" s="36"/>
      <c r="FTV229" s="36"/>
      <c r="FTW229" s="37"/>
      <c r="FTX229" s="38"/>
      <c r="FTY229" s="38"/>
      <c r="FTZ229" s="204"/>
      <c r="FUA229" s="37"/>
      <c r="FUB229" s="38"/>
      <c r="FUC229" s="37"/>
      <c r="FUD229" s="37"/>
      <c r="FUE229" s="38"/>
      <c r="FUF229" s="38"/>
      <c r="FUG229" s="38"/>
      <c r="FUH229" s="38"/>
      <c r="FUI229" s="38"/>
      <c r="FUJ229" s="38"/>
      <c r="FUK229" s="38"/>
      <c r="FUL229" s="38"/>
      <c r="FUM229" s="38"/>
      <c r="FUN229" s="38"/>
      <c r="FUO229" s="38"/>
      <c r="FUP229" s="38"/>
      <c r="FUQ229" s="37"/>
      <c r="FUR229" s="25"/>
      <c r="FUS229" s="35"/>
      <c r="FUT229" s="35"/>
      <c r="FUU229" s="35"/>
      <c r="FUV229" s="36"/>
      <c r="FUW229" s="36"/>
      <c r="FUX229" s="36"/>
      <c r="FUY229" s="36"/>
      <c r="FUZ229" s="36"/>
      <c r="FVA229" s="36"/>
      <c r="FVB229" s="37"/>
      <c r="FVC229" s="38"/>
      <c r="FVD229" s="38"/>
      <c r="FVE229" s="204"/>
      <c r="FVF229" s="37"/>
      <c r="FVG229" s="38"/>
      <c r="FVH229" s="37"/>
      <c r="FVI229" s="37"/>
      <c r="FVJ229" s="38"/>
      <c r="FVK229" s="38"/>
      <c r="FVL229" s="38"/>
      <c r="FVM229" s="38"/>
      <c r="FVN229" s="38"/>
      <c r="FVO229" s="38"/>
      <c r="FVP229" s="38"/>
      <c r="FVQ229" s="38"/>
      <c r="FVR229" s="38"/>
      <c r="FVS229" s="38"/>
      <c r="FVT229" s="38"/>
      <c r="FVU229" s="38"/>
      <c r="FVV229" s="37"/>
      <c r="FVW229" s="25"/>
      <c r="FVX229" s="35"/>
      <c r="FVY229" s="35"/>
      <c r="FVZ229" s="35"/>
      <c r="FWA229" s="36"/>
      <c r="FWB229" s="36"/>
      <c r="FWC229" s="36"/>
      <c r="FWD229" s="36"/>
      <c r="FWE229" s="36"/>
      <c r="FWF229" s="36"/>
      <c r="FWG229" s="37"/>
      <c r="FWH229" s="38"/>
      <c r="FWI229" s="38"/>
      <c r="FWJ229" s="204"/>
      <c r="FWK229" s="37"/>
      <c r="FWL229" s="38"/>
      <c r="FWM229" s="37"/>
      <c r="FWN229" s="37"/>
      <c r="FWO229" s="38"/>
      <c r="FWP229" s="38"/>
      <c r="FWQ229" s="38"/>
      <c r="FWR229" s="38"/>
      <c r="FWS229" s="38"/>
      <c r="FWT229" s="38"/>
      <c r="FWU229" s="38"/>
      <c r="FWV229" s="38"/>
      <c r="FWW229" s="38"/>
      <c r="FWX229" s="38"/>
      <c r="FWY229" s="38"/>
      <c r="FWZ229" s="38"/>
      <c r="FXA229" s="37"/>
      <c r="FXB229" s="25"/>
      <c r="FXC229" s="35"/>
      <c r="FXD229" s="35"/>
      <c r="FXE229" s="35"/>
      <c r="FXF229" s="36"/>
      <c r="FXG229" s="36"/>
      <c r="FXH229" s="36"/>
      <c r="FXI229" s="36"/>
      <c r="FXJ229" s="36"/>
      <c r="FXK229" s="36"/>
      <c r="FXL229" s="37"/>
      <c r="FXM229" s="38"/>
      <c r="FXN229" s="38"/>
      <c r="FXO229" s="204"/>
      <c r="FXP229" s="37"/>
      <c r="FXQ229" s="38"/>
      <c r="FXR229" s="37"/>
      <c r="FXS229" s="37"/>
      <c r="FXT229" s="38"/>
      <c r="FXU229" s="38"/>
      <c r="FXV229" s="38"/>
      <c r="FXW229" s="38"/>
      <c r="FXX229" s="38"/>
      <c r="FXY229" s="38"/>
      <c r="FXZ229" s="38"/>
      <c r="FYA229" s="38"/>
      <c r="FYB229" s="38"/>
      <c r="FYC229" s="38"/>
      <c r="FYD229" s="38"/>
      <c r="FYE229" s="38"/>
      <c r="FYF229" s="37"/>
      <c r="FYG229" s="25"/>
      <c r="FYH229" s="35"/>
      <c r="FYI229" s="35"/>
      <c r="FYJ229" s="35"/>
      <c r="FYK229" s="36"/>
      <c r="FYL229" s="36"/>
      <c r="FYM229" s="36"/>
      <c r="FYN229" s="36"/>
      <c r="FYO229" s="36"/>
      <c r="FYP229" s="36"/>
      <c r="FYQ229" s="37"/>
      <c r="FYR229" s="38"/>
      <c r="FYS229" s="38"/>
      <c r="FYT229" s="204"/>
      <c r="FYU229" s="37"/>
      <c r="FYV229" s="38"/>
      <c r="FYW229" s="37"/>
      <c r="FYX229" s="37"/>
      <c r="FYY229" s="38"/>
      <c r="FYZ229" s="38"/>
      <c r="FZA229" s="38"/>
      <c r="FZB229" s="38"/>
      <c r="FZC229" s="38"/>
      <c r="FZD229" s="38"/>
      <c r="FZE229" s="38"/>
      <c r="FZF229" s="38"/>
      <c r="FZG229" s="38"/>
      <c r="FZH229" s="38"/>
      <c r="FZI229" s="38"/>
      <c r="FZJ229" s="38"/>
      <c r="FZK229" s="37"/>
      <c r="FZL229" s="25"/>
      <c r="FZM229" s="35"/>
      <c r="FZN229" s="35"/>
      <c r="FZO229" s="35"/>
      <c r="FZP229" s="36"/>
      <c r="FZQ229" s="36"/>
      <c r="FZR229" s="36"/>
      <c r="FZS229" s="36"/>
      <c r="FZT229" s="36"/>
      <c r="FZU229" s="36"/>
      <c r="FZV229" s="37"/>
      <c r="FZW229" s="38"/>
      <c r="FZX229" s="38"/>
      <c r="FZY229" s="204"/>
      <c r="FZZ229" s="37"/>
      <c r="GAA229" s="38"/>
      <c r="GAB229" s="37"/>
      <c r="GAC229" s="37"/>
      <c r="GAD229" s="38"/>
      <c r="GAE229" s="38"/>
      <c r="GAF229" s="38"/>
      <c r="GAG229" s="38"/>
      <c r="GAH229" s="38"/>
      <c r="GAI229" s="38"/>
      <c r="GAJ229" s="38"/>
      <c r="GAK229" s="38"/>
      <c r="GAL229" s="38"/>
      <c r="GAM229" s="38"/>
      <c r="GAN229" s="38"/>
      <c r="GAO229" s="38"/>
      <c r="GAP229" s="37"/>
      <c r="GAQ229" s="25"/>
      <c r="GAR229" s="35"/>
      <c r="GAS229" s="35"/>
      <c r="GAT229" s="35"/>
      <c r="GAU229" s="36"/>
      <c r="GAV229" s="36"/>
      <c r="GAW229" s="36"/>
      <c r="GAX229" s="36"/>
      <c r="GAY229" s="36"/>
      <c r="GAZ229" s="36"/>
      <c r="GBA229" s="37"/>
      <c r="GBB229" s="38"/>
      <c r="GBC229" s="38"/>
      <c r="GBD229" s="204"/>
      <c r="GBE229" s="37"/>
      <c r="GBF229" s="38"/>
      <c r="GBG229" s="37"/>
      <c r="GBH229" s="37"/>
      <c r="GBI229" s="38"/>
      <c r="GBJ229" s="38"/>
      <c r="GBK229" s="38"/>
      <c r="GBL229" s="38"/>
      <c r="GBM229" s="38"/>
      <c r="GBN229" s="38"/>
      <c r="GBO229" s="38"/>
      <c r="GBP229" s="38"/>
      <c r="GBQ229" s="38"/>
      <c r="GBR229" s="38"/>
      <c r="GBS229" s="38"/>
      <c r="GBT229" s="38"/>
      <c r="GBU229" s="37"/>
      <c r="GBV229" s="25"/>
      <c r="GBW229" s="35"/>
      <c r="GBX229" s="35"/>
      <c r="GBY229" s="35"/>
      <c r="GBZ229" s="36"/>
      <c r="GCA229" s="36"/>
      <c r="GCB229" s="36"/>
      <c r="GCC229" s="36"/>
      <c r="GCD229" s="36"/>
      <c r="GCE229" s="36"/>
      <c r="GCF229" s="37"/>
      <c r="GCG229" s="38"/>
      <c r="GCH229" s="38"/>
      <c r="GCI229" s="204"/>
      <c r="GCJ229" s="37"/>
      <c r="GCK229" s="38"/>
      <c r="GCL229" s="37"/>
      <c r="GCM229" s="37"/>
      <c r="GCN229" s="38"/>
      <c r="GCO229" s="38"/>
      <c r="GCP229" s="38"/>
      <c r="GCQ229" s="38"/>
      <c r="GCR229" s="38"/>
      <c r="GCS229" s="38"/>
      <c r="GCT229" s="38"/>
      <c r="GCU229" s="38"/>
      <c r="GCV229" s="38"/>
      <c r="GCW229" s="38"/>
      <c r="GCX229" s="38"/>
      <c r="GCY229" s="38"/>
      <c r="GCZ229" s="37"/>
      <c r="GDA229" s="25"/>
      <c r="GDB229" s="35"/>
      <c r="GDC229" s="35"/>
      <c r="GDD229" s="35"/>
      <c r="GDE229" s="36"/>
      <c r="GDF229" s="36"/>
      <c r="GDG229" s="36"/>
      <c r="GDH229" s="36"/>
      <c r="GDI229" s="36"/>
      <c r="GDJ229" s="36"/>
      <c r="GDK229" s="37"/>
      <c r="GDL229" s="38"/>
      <c r="GDM229" s="38"/>
      <c r="GDN229" s="204"/>
      <c r="GDO229" s="37"/>
      <c r="GDP229" s="38"/>
      <c r="GDQ229" s="37"/>
      <c r="GDR229" s="37"/>
      <c r="GDS229" s="38"/>
      <c r="GDT229" s="38"/>
      <c r="GDU229" s="38"/>
      <c r="GDV229" s="38"/>
      <c r="GDW229" s="38"/>
      <c r="GDX229" s="38"/>
      <c r="GDY229" s="38"/>
      <c r="GDZ229" s="38"/>
      <c r="GEA229" s="38"/>
      <c r="GEB229" s="38"/>
      <c r="GEC229" s="38"/>
      <c r="GED229" s="38"/>
      <c r="GEE229" s="37"/>
      <c r="GEF229" s="25"/>
      <c r="GEG229" s="35"/>
      <c r="GEH229" s="35"/>
      <c r="GEI229" s="35"/>
      <c r="GEJ229" s="36"/>
      <c r="GEK229" s="36"/>
      <c r="GEL229" s="36"/>
      <c r="GEM229" s="36"/>
      <c r="GEN229" s="36"/>
      <c r="GEO229" s="36"/>
      <c r="GEP229" s="37"/>
      <c r="GEQ229" s="38"/>
      <c r="GER229" s="38"/>
      <c r="GES229" s="204"/>
      <c r="GET229" s="37"/>
      <c r="GEU229" s="38"/>
      <c r="GEV229" s="37"/>
      <c r="GEW229" s="37"/>
      <c r="GEX229" s="38"/>
      <c r="GEY229" s="38"/>
      <c r="GEZ229" s="38"/>
      <c r="GFA229" s="38"/>
      <c r="GFB229" s="38"/>
      <c r="GFC229" s="38"/>
      <c r="GFD229" s="38"/>
      <c r="GFE229" s="38"/>
      <c r="GFF229" s="38"/>
      <c r="GFG229" s="38"/>
      <c r="GFH229" s="38"/>
      <c r="GFI229" s="38"/>
      <c r="GFJ229" s="37"/>
      <c r="GFK229" s="25"/>
      <c r="GFL229" s="35"/>
      <c r="GFM229" s="35"/>
      <c r="GFN229" s="35"/>
      <c r="GFO229" s="36"/>
      <c r="GFP229" s="36"/>
      <c r="GFQ229" s="36"/>
      <c r="GFR229" s="36"/>
      <c r="GFS229" s="36"/>
      <c r="GFT229" s="36"/>
      <c r="GFU229" s="37"/>
      <c r="GFV229" s="38"/>
      <c r="GFW229" s="38"/>
      <c r="GFX229" s="204"/>
      <c r="GFY229" s="37"/>
      <c r="GFZ229" s="38"/>
      <c r="GGA229" s="37"/>
      <c r="GGB229" s="37"/>
      <c r="GGC229" s="38"/>
      <c r="GGD229" s="38"/>
      <c r="GGE229" s="38"/>
      <c r="GGF229" s="38"/>
      <c r="GGG229" s="38"/>
      <c r="GGH229" s="38"/>
      <c r="GGI229" s="38"/>
      <c r="GGJ229" s="38"/>
      <c r="GGK229" s="38"/>
      <c r="GGL229" s="38"/>
      <c r="GGM229" s="38"/>
      <c r="GGN229" s="38"/>
      <c r="GGO229" s="37"/>
      <c r="GGP229" s="25"/>
      <c r="GGQ229" s="35"/>
      <c r="GGR229" s="35"/>
      <c r="GGS229" s="35"/>
      <c r="GGT229" s="36"/>
      <c r="GGU229" s="36"/>
      <c r="GGV229" s="36"/>
      <c r="GGW229" s="36"/>
      <c r="GGX229" s="36"/>
      <c r="GGY229" s="36"/>
      <c r="GGZ229" s="37"/>
      <c r="GHA229" s="38"/>
      <c r="GHB229" s="38"/>
      <c r="GHC229" s="204"/>
      <c r="GHD229" s="37"/>
      <c r="GHE229" s="38"/>
      <c r="GHF229" s="37"/>
      <c r="GHG229" s="37"/>
      <c r="GHH229" s="38"/>
      <c r="GHI229" s="38"/>
      <c r="GHJ229" s="38"/>
      <c r="GHK229" s="38"/>
      <c r="GHL229" s="38"/>
      <c r="GHM229" s="38"/>
      <c r="GHN229" s="38"/>
      <c r="GHO229" s="38"/>
      <c r="GHP229" s="38"/>
      <c r="GHQ229" s="38"/>
      <c r="GHR229" s="38"/>
      <c r="GHS229" s="38"/>
      <c r="GHT229" s="37"/>
      <c r="GHU229" s="25"/>
      <c r="GHV229" s="35"/>
      <c r="GHW229" s="35"/>
      <c r="GHX229" s="35"/>
      <c r="GHY229" s="36"/>
      <c r="GHZ229" s="36"/>
      <c r="GIA229" s="36"/>
      <c r="GIB229" s="36"/>
      <c r="GIC229" s="36"/>
      <c r="GID229" s="36"/>
      <c r="GIE229" s="37"/>
      <c r="GIF229" s="38"/>
      <c r="GIG229" s="38"/>
      <c r="GIH229" s="204"/>
      <c r="GII229" s="37"/>
      <c r="GIJ229" s="38"/>
      <c r="GIK229" s="37"/>
      <c r="GIL229" s="37"/>
      <c r="GIM229" s="38"/>
      <c r="GIN229" s="38"/>
      <c r="GIO229" s="38"/>
      <c r="GIP229" s="38"/>
      <c r="GIQ229" s="38"/>
      <c r="GIR229" s="38"/>
      <c r="GIS229" s="38"/>
      <c r="GIT229" s="38"/>
      <c r="GIU229" s="38"/>
      <c r="GIV229" s="38"/>
      <c r="GIW229" s="38"/>
      <c r="GIX229" s="38"/>
      <c r="GIY229" s="37"/>
      <c r="GIZ229" s="25"/>
      <c r="GJA229" s="35"/>
      <c r="GJB229" s="35"/>
      <c r="GJC229" s="35"/>
      <c r="GJD229" s="36"/>
      <c r="GJE229" s="36"/>
      <c r="GJF229" s="36"/>
      <c r="GJG229" s="36"/>
      <c r="GJH229" s="36"/>
      <c r="GJI229" s="36"/>
      <c r="GJJ229" s="37"/>
      <c r="GJK229" s="38"/>
      <c r="GJL229" s="38"/>
      <c r="GJM229" s="204"/>
      <c r="GJN229" s="37"/>
      <c r="GJO229" s="38"/>
      <c r="GJP229" s="37"/>
      <c r="GJQ229" s="37"/>
      <c r="GJR229" s="38"/>
      <c r="GJS229" s="38"/>
      <c r="GJT229" s="38"/>
      <c r="GJU229" s="38"/>
      <c r="GJV229" s="38"/>
      <c r="GJW229" s="38"/>
      <c r="GJX229" s="38"/>
      <c r="GJY229" s="38"/>
      <c r="GJZ229" s="38"/>
      <c r="GKA229" s="38"/>
      <c r="GKB229" s="38"/>
      <c r="GKC229" s="38"/>
      <c r="GKD229" s="37"/>
      <c r="GKE229" s="25"/>
      <c r="GKF229" s="35"/>
      <c r="GKG229" s="35"/>
      <c r="GKH229" s="35"/>
      <c r="GKI229" s="36"/>
      <c r="GKJ229" s="36"/>
      <c r="GKK229" s="36"/>
      <c r="GKL229" s="36"/>
      <c r="GKM229" s="36"/>
      <c r="GKN229" s="36"/>
      <c r="GKO229" s="37"/>
      <c r="GKP229" s="38"/>
      <c r="GKQ229" s="38"/>
      <c r="GKR229" s="204"/>
      <c r="GKS229" s="37"/>
      <c r="GKT229" s="38"/>
      <c r="GKU229" s="37"/>
      <c r="GKV229" s="37"/>
      <c r="GKW229" s="38"/>
      <c r="GKX229" s="38"/>
      <c r="GKY229" s="38"/>
      <c r="GKZ229" s="38"/>
      <c r="GLA229" s="38"/>
      <c r="GLB229" s="38"/>
      <c r="GLC229" s="38"/>
      <c r="GLD229" s="38"/>
      <c r="GLE229" s="38"/>
      <c r="GLF229" s="38"/>
      <c r="GLG229" s="38"/>
      <c r="GLH229" s="38"/>
      <c r="GLI229" s="37"/>
      <c r="GLJ229" s="25"/>
      <c r="GLK229" s="35"/>
      <c r="GLL229" s="35"/>
      <c r="GLM229" s="35"/>
      <c r="GLN229" s="36"/>
      <c r="GLO229" s="36"/>
      <c r="GLP229" s="36"/>
      <c r="GLQ229" s="36"/>
      <c r="GLR229" s="36"/>
      <c r="GLS229" s="36"/>
      <c r="GLT229" s="37"/>
      <c r="GLU229" s="38"/>
      <c r="GLV229" s="38"/>
      <c r="GLW229" s="204"/>
      <c r="GLX229" s="37"/>
      <c r="GLY229" s="38"/>
      <c r="GLZ229" s="37"/>
      <c r="GMA229" s="37"/>
      <c r="GMB229" s="38"/>
      <c r="GMC229" s="38"/>
      <c r="GMD229" s="38"/>
      <c r="GME229" s="38"/>
      <c r="GMF229" s="38"/>
      <c r="GMG229" s="38"/>
      <c r="GMH229" s="38"/>
      <c r="GMI229" s="38"/>
      <c r="GMJ229" s="38"/>
      <c r="GMK229" s="38"/>
      <c r="GML229" s="38"/>
      <c r="GMM229" s="38"/>
      <c r="GMN229" s="37"/>
      <c r="GMO229" s="25"/>
      <c r="GMP229" s="35"/>
      <c r="GMQ229" s="35"/>
      <c r="GMR229" s="35"/>
      <c r="GMS229" s="36"/>
      <c r="GMT229" s="36"/>
      <c r="GMU229" s="36"/>
      <c r="GMV229" s="36"/>
      <c r="GMW229" s="36"/>
      <c r="GMX229" s="36"/>
      <c r="GMY229" s="37"/>
      <c r="GMZ229" s="38"/>
      <c r="GNA229" s="38"/>
      <c r="GNB229" s="204"/>
      <c r="GNC229" s="37"/>
      <c r="GND229" s="38"/>
      <c r="GNE229" s="37"/>
      <c r="GNF229" s="37"/>
      <c r="GNG229" s="38"/>
      <c r="GNH229" s="38"/>
      <c r="GNI229" s="38"/>
      <c r="GNJ229" s="38"/>
      <c r="GNK229" s="38"/>
      <c r="GNL229" s="38"/>
      <c r="GNM229" s="38"/>
      <c r="GNN229" s="38"/>
      <c r="GNO229" s="38"/>
      <c r="GNP229" s="38"/>
      <c r="GNQ229" s="38"/>
      <c r="GNR229" s="38"/>
      <c r="GNS229" s="37"/>
      <c r="GNT229" s="25"/>
      <c r="GNU229" s="35"/>
      <c r="GNV229" s="35"/>
      <c r="GNW229" s="35"/>
      <c r="GNX229" s="36"/>
      <c r="GNY229" s="36"/>
      <c r="GNZ229" s="36"/>
      <c r="GOA229" s="36"/>
      <c r="GOB229" s="36"/>
      <c r="GOC229" s="36"/>
      <c r="GOD229" s="37"/>
      <c r="GOE229" s="38"/>
      <c r="GOF229" s="38"/>
      <c r="GOG229" s="204"/>
      <c r="GOH229" s="37"/>
      <c r="GOI229" s="38"/>
      <c r="GOJ229" s="37"/>
      <c r="GOK229" s="37"/>
      <c r="GOL229" s="38"/>
      <c r="GOM229" s="38"/>
      <c r="GON229" s="38"/>
      <c r="GOO229" s="38"/>
      <c r="GOP229" s="38"/>
      <c r="GOQ229" s="38"/>
      <c r="GOR229" s="38"/>
      <c r="GOS229" s="38"/>
      <c r="GOT229" s="38"/>
      <c r="GOU229" s="38"/>
      <c r="GOV229" s="38"/>
      <c r="GOW229" s="38"/>
      <c r="GOX229" s="37"/>
      <c r="GOY229" s="25"/>
      <c r="GOZ229" s="35"/>
      <c r="GPA229" s="35"/>
      <c r="GPB229" s="35"/>
      <c r="GPC229" s="36"/>
      <c r="GPD229" s="36"/>
      <c r="GPE229" s="36"/>
      <c r="GPF229" s="36"/>
      <c r="GPG229" s="36"/>
      <c r="GPH229" s="36"/>
      <c r="GPI229" s="37"/>
      <c r="GPJ229" s="38"/>
      <c r="GPK229" s="38"/>
      <c r="GPL229" s="204"/>
      <c r="GPM229" s="37"/>
      <c r="GPN229" s="38"/>
      <c r="GPO229" s="37"/>
      <c r="GPP229" s="37"/>
      <c r="GPQ229" s="38"/>
      <c r="GPR229" s="38"/>
      <c r="GPS229" s="38"/>
      <c r="GPT229" s="38"/>
      <c r="GPU229" s="38"/>
      <c r="GPV229" s="38"/>
      <c r="GPW229" s="38"/>
      <c r="GPX229" s="38"/>
      <c r="GPY229" s="38"/>
      <c r="GPZ229" s="38"/>
      <c r="GQA229" s="38"/>
      <c r="GQB229" s="38"/>
      <c r="GQC229" s="37"/>
      <c r="GQD229" s="25"/>
      <c r="GQE229" s="35"/>
      <c r="GQF229" s="35"/>
      <c r="GQG229" s="35"/>
      <c r="GQH229" s="36"/>
      <c r="GQI229" s="36"/>
      <c r="GQJ229" s="36"/>
      <c r="GQK229" s="36"/>
      <c r="GQL229" s="36"/>
      <c r="GQM229" s="36"/>
      <c r="GQN229" s="37"/>
      <c r="GQO229" s="38"/>
      <c r="GQP229" s="38"/>
      <c r="GQQ229" s="204"/>
      <c r="GQR229" s="37"/>
      <c r="GQS229" s="38"/>
      <c r="GQT229" s="37"/>
      <c r="GQU229" s="37"/>
      <c r="GQV229" s="38"/>
      <c r="GQW229" s="38"/>
      <c r="GQX229" s="38"/>
      <c r="GQY229" s="38"/>
      <c r="GQZ229" s="38"/>
      <c r="GRA229" s="38"/>
      <c r="GRB229" s="38"/>
      <c r="GRC229" s="38"/>
      <c r="GRD229" s="38"/>
      <c r="GRE229" s="38"/>
      <c r="GRF229" s="38"/>
      <c r="GRG229" s="38"/>
      <c r="GRH229" s="37"/>
      <c r="GRI229" s="25"/>
      <c r="GRJ229" s="35"/>
      <c r="GRK229" s="35"/>
      <c r="GRL229" s="35"/>
      <c r="GRM229" s="36"/>
      <c r="GRN229" s="36"/>
      <c r="GRO229" s="36"/>
      <c r="GRP229" s="36"/>
      <c r="GRQ229" s="36"/>
      <c r="GRR229" s="36"/>
      <c r="GRS229" s="37"/>
      <c r="GRT229" s="38"/>
      <c r="GRU229" s="38"/>
      <c r="GRV229" s="204"/>
      <c r="GRW229" s="37"/>
      <c r="GRX229" s="38"/>
      <c r="GRY229" s="37"/>
      <c r="GRZ229" s="37"/>
      <c r="GSA229" s="38"/>
      <c r="GSB229" s="38"/>
      <c r="GSC229" s="38"/>
      <c r="GSD229" s="38"/>
      <c r="GSE229" s="38"/>
      <c r="GSF229" s="38"/>
      <c r="GSG229" s="38"/>
      <c r="GSH229" s="38"/>
      <c r="GSI229" s="38"/>
      <c r="GSJ229" s="38"/>
      <c r="GSK229" s="38"/>
      <c r="GSL229" s="38"/>
      <c r="GSM229" s="37"/>
      <c r="GSN229" s="25"/>
      <c r="GSO229" s="35"/>
      <c r="GSP229" s="35"/>
      <c r="GSQ229" s="35"/>
      <c r="GSR229" s="36"/>
      <c r="GSS229" s="36"/>
      <c r="GST229" s="36"/>
      <c r="GSU229" s="36"/>
      <c r="GSV229" s="36"/>
      <c r="GSW229" s="36"/>
      <c r="GSX229" s="37"/>
      <c r="GSY229" s="38"/>
      <c r="GSZ229" s="38"/>
      <c r="GTA229" s="204"/>
      <c r="GTB229" s="37"/>
      <c r="GTC229" s="38"/>
      <c r="GTD229" s="37"/>
      <c r="GTE229" s="37"/>
      <c r="GTF229" s="38"/>
      <c r="GTG229" s="38"/>
      <c r="GTH229" s="38"/>
      <c r="GTI229" s="38"/>
      <c r="GTJ229" s="38"/>
      <c r="GTK229" s="38"/>
      <c r="GTL229" s="38"/>
      <c r="GTM229" s="38"/>
      <c r="GTN229" s="38"/>
      <c r="GTO229" s="38"/>
      <c r="GTP229" s="38"/>
      <c r="GTQ229" s="38"/>
      <c r="GTR229" s="37"/>
      <c r="GTS229" s="25"/>
      <c r="GTT229" s="35"/>
      <c r="GTU229" s="35"/>
      <c r="GTV229" s="35"/>
      <c r="GTW229" s="36"/>
      <c r="GTX229" s="36"/>
      <c r="GTY229" s="36"/>
      <c r="GTZ229" s="36"/>
      <c r="GUA229" s="36"/>
      <c r="GUB229" s="36"/>
      <c r="GUC229" s="37"/>
      <c r="GUD229" s="38"/>
      <c r="GUE229" s="38"/>
      <c r="GUF229" s="204"/>
      <c r="GUG229" s="37"/>
      <c r="GUH229" s="38"/>
      <c r="GUI229" s="37"/>
      <c r="GUJ229" s="37"/>
      <c r="GUK229" s="38"/>
      <c r="GUL229" s="38"/>
      <c r="GUM229" s="38"/>
      <c r="GUN229" s="38"/>
      <c r="GUO229" s="38"/>
      <c r="GUP229" s="38"/>
      <c r="GUQ229" s="38"/>
      <c r="GUR229" s="38"/>
      <c r="GUS229" s="38"/>
      <c r="GUT229" s="38"/>
      <c r="GUU229" s="38"/>
      <c r="GUV229" s="38"/>
      <c r="GUW229" s="37"/>
      <c r="GUX229" s="25"/>
      <c r="GUY229" s="35"/>
      <c r="GUZ229" s="35"/>
      <c r="GVA229" s="35"/>
      <c r="GVB229" s="36"/>
      <c r="GVC229" s="36"/>
      <c r="GVD229" s="36"/>
      <c r="GVE229" s="36"/>
      <c r="GVF229" s="36"/>
      <c r="GVG229" s="36"/>
      <c r="GVH229" s="37"/>
      <c r="GVI229" s="38"/>
      <c r="GVJ229" s="38"/>
      <c r="GVK229" s="204"/>
      <c r="GVL229" s="37"/>
      <c r="GVM229" s="38"/>
      <c r="GVN229" s="37"/>
      <c r="GVO229" s="37"/>
      <c r="GVP229" s="38"/>
      <c r="GVQ229" s="38"/>
      <c r="GVR229" s="38"/>
      <c r="GVS229" s="38"/>
      <c r="GVT229" s="38"/>
      <c r="GVU229" s="38"/>
      <c r="GVV229" s="38"/>
      <c r="GVW229" s="38"/>
      <c r="GVX229" s="38"/>
      <c r="GVY229" s="38"/>
      <c r="GVZ229" s="38"/>
      <c r="GWA229" s="38"/>
      <c r="GWB229" s="37"/>
      <c r="GWC229" s="25"/>
      <c r="GWD229" s="35"/>
      <c r="GWE229" s="35"/>
      <c r="GWF229" s="35"/>
      <c r="GWG229" s="36"/>
      <c r="GWH229" s="36"/>
      <c r="GWI229" s="36"/>
      <c r="GWJ229" s="36"/>
      <c r="GWK229" s="36"/>
      <c r="GWL229" s="36"/>
      <c r="GWM229" s="37"/>
      <c r="GWN229" s="38"/>
      <c r="GWO229" s="38"/>
      <c r="GWP229" s="204"/>
      <c r="GWQ229" s="37"/>
      <c r="GWR229" s="38"/>
      <c r="GWS229" s="37"/>
      <c r="GWT229" s="37"/>
      <c r="GWU229" s="38"/>
      <c r="GWV229" s="38"/>
      <c r="GWW229" s="38"/>
      <c r="GWX229" s="38"/>
      <c r="GWY229" s="38"/>
      <c r="GWZ229" s="38"/>
      <c r="GXA229" s="38"/>
      <c r="GXB229" s="38"/>
      <c r="GXC229" s="38"/>
      <c r="GXD229" s="38"/>
      <c r="GXE229" s="38"/>
      <c r="GXF229" s="38"/>
      <c r="GXG229" s="37"/>
      <c r="GXH229" s="25"/>
      <c r="GXI229" s="35"/>
      <c r="GXJ229" s="35"/>
      <c r="GXK229" s="35"/>
      <c r="GXL229" s="36"/>
      <c r="GXM229" s="36"/>
      <c r="GXN229" s="36"/>
      <c r="GXO229" s="36"/>
      <c r="GXP229" s="36"/>
      <c r="GXQ229" s="36"/>
      <c r="GXR229" s="37"/>
      <c r="GXS229" s="38"/>
      <c r="GXT229" s="38"/>
      <c r="GXU229" s="204"/>
      <c r="GXV229" s="37"/>
      <c r="GXW229" s="38"/>
      <c r="GXX229" s="37"/>
      <c r="GXY229" s="37"/>
      <c r="GXZ229" s="38"/>
      <c r="GYA229" s="38"/>
      <c r="GYB229" s="38"/>
      <c r="GYC229" s="38"/>
      <c r="GYD229" s="38"/>
      <c r="GYE229" s="38"/>
      <c r="GYF229" s="38"/>
      <c r="GYG229" s="38"/>
      <c r="GYH229" s="38"/>
      <c r="GYI229" s="38"/>
      <c r="GYJ229" s="38"/>
      <c r="GYK229" s="38"/>
      <c r="GYL229" s="37"/>
      <c r="GYM229" s="25"/>
      <c r="GYN229" s="35"/>
      <c r="GYO229" s="35"/>
      <c r="GYP229" s="35"/>
      <c r="GYQ229" s="36"/>
      <c r="GYR229" s="36"/>
      <c r="GYS229" s="36"/>
      <c r="GYT229" s="36"/>
      <c r="GYU229" s="36"/>
      <c r="GYV229" s="36"/>
      <c r="GYW229" s="37"/>
      <c r="GYX229" s="38"/>
      <c r="GYY229" s="38"/>
      <c r="GYZ229" s="204"/>
      <c r="GZA229" s="37"/>
      <c r="GZB229" s="38"/>
      <c r="GZC229" s="37"/>
      <c r="GZD229" s="37"/>
      <c r="GZE229" s="38"/>
      <c r="GZF229" s="38"/>
      <c r="GZG229" s="38"/>
      <c r="GZH229" s="38"/>
      <c r="GZI229" s="38"/>
      <c r="GZJ229" s="38"/>
      <c r="GZK229" s="38"/>
      <c r="GZL229" s="38"/>
      <c r="GZM229" s="38"/>
      <c r="GZN229" s="38"/>
      <c r="GZO229" s="38"/>
      <c r="GZP229" s="38"/>
      <c r="GZQ229" s="37"/>
      <c r="GZR229" s="25"/>
      <c r="GZS229" s="35"/>
      <c r="GZT229" s="35"/>
      <c r="GZU229" s="35"/>
      <c r="GZV229" s="36"/>
      <c r="GZW229" s="36"/>
      <c r="GZX229" s="36"/>
      <c r="GZY229" s="36"/>
      <c r="GZZ229" s="36"/>
      <c r="HAA229" s="36"/>
      <c r="HAB229" s="37"/>
      <c r="HAC229" s="38"/>
      <c r="HAD229" s="38"/>
      <c r="HAE229" s="204"/>
      <c r="HAF229" s="37"/>
      <c r="HAG229" s="38"/>
      <c r="HAH229" s="37"/>
      <c r="HAI229" s="37"/>
      <c r="HAJ229" s="38"/>
      <c r="HAK229" s="38"/>
      <c r="HAL229" s="38"/>
      <c r="HAM229" s="38"/>
      <c r="HAN229" s="38"/>
      <c r="HAO229" s="38"/>
      <c r="HAP229" s="38"/>
      <c r="HAQ229" s="38"/>
      <c r="HAR229" s="38"/>
      <c r="HAS229" s="38"/>
      <c r="HAT229" s="38"/>
      <c r="HAU229" s="38"/>
      <c r="HAV229" s="37"/>
      <c r="HAW229" s="25"/>
      <c r="HAX229" s="35"/>
      <c r="HAY229" s="35"/>
      <c r="HAZ229" s="35"/>
      <c r="HBA229" s="36"/>
      <c r="HBB229" s="36"/>
      <c r="HBC229" s="36"/>
      <c r="HBD229" s="36"/>
      <c r="HBE229" s="36"/>
      <c r="HBF229" s="36"/>
      <c r="HBG229" s="37"/>
      <c r="HBH229" s="38"/>
      <c r="HBI229" s="38"/>
      <c r="HBJ229" s="204"/>
      <c r="HBK229" s="37"/>
      <c r="HBL229" s="38"/>
      <c r="HBM229" s="37"/>
      <c r="HBN229" s="37"/>
      <c r="HBO229" s="38"/>
      <c r="HBP229" s="38"/>
      <c r="HBQ229" s="38"/>
      <c r="HBR229" s="38"/>
      <c r="HBS229" s="38"/>
      <c r="HBT229" s="38"/>
      <c r="HBU229" s="38"/>
      <c r="HBV229" s="38"/>
      <c r="HBW229" s="38"/>
      <c r="HBX229" s="38"/>
      <c r="HBY229" s="38"/>
      <c r="HBZ229" s="38"/>
      <c r="HCA229" s="37"/>
      <c r="HCB229" s="25"/>
      <c r="HCC229" s="35"/>
      <c r="HCD229" s="35"/>
      <c r="HCE229" s="35"/>
      <c r="HCF229" s="36"/>
      <c r="HCG229" s="36"/>
      <c r="HCH229" s="36"/>
      <c r="HCI229" s="36"/>
      <c r="HCJ229" s="36"/>
      <c r="HCK229" s="36"/>
      <c r="HCL229" s="37"/>
      <c r="HCM229" s="38"/>
      <c r="HCN229" s="38"/>
      <c r="HCO229" s="204"/>
      <c r="HCP229" s="37"/>
      <c r="HCQ229" s="38"/>
      <c r="HCR229" s="37"/>
      <c r="HCS229" s="37"/>
      <c r="HCT229" s="38"/>
      <c r="HCU229" s="38"/>
      <c r="HCV229" s="38"/>
      <c r="HCW229" s="38"/>
      <c r="HCX229" s="38"/>
      <c r="HCY229" s="38"/>
      <c r="HCZ229" s="38"/>
      <c r="HDA229" s="38"/>
      <c r="HDB229" s="38"/>
      <c r="HDC229" s="38"/>
      <c r="HDD229" s="38"/>
      <c r="HDE229" s="38"/>
      <c r="HDF229" s="37"/>
      <c r="HDG229" s="25"/>
      <c r="HDH229" s="35"/>
      <c r="HDI229" s="35"/>
      <c r="HDJ229" s="35"/>
      <c r="HDK229" s="36"/>
      <c r="HDL229" s="36"/>
      <c r="HDM229" s="36"/>
      <c r="HDN229" s="36"/>
      <c r="HDO229" s="36"/>
      <c r="HDP229" s="36"/>
      <c r="HDQ229" s="37"/>
      <c r="HDR229" s="38"/>
      <c r="HDS229" s="38"/>
      <c r="HDT229" s="204"/>
      <c r="HDU229" s="37"/>
      <c r="HDV229" s="38"/>
      <c r="HDW229" s="37"/>
      <c r="HDX229" s="37"/>
      <c r="HDY229" s="38"/>
      <c r="HDZ229" s="38"/>
      <c r="HEA229" s="38"/>
      <c r="HEB229" s="38"/>
      <c r="HEC229" s="38"/>
      <c r="HED229" s="38"/>
      <c r="HEE229" s="38"/>
      <c r="HEF229" s="38"/>
      <c r="HEG229" s="38"/>
      <c r="HEH229" s="38"/>
      <c r="HEI229" s="38"/>
      <c r="HEJ229" s="38"/>
      <c r="HEK229" s="37"/>
      <c r="HEL229" s="25"/>
      <c r="HEM229" s="35"/>
      <c r="HEN229" s="35"/>
      <c r="HEO229" s="35"/>
      <c r="HEP229" s="36"/>
      <c r="HEQ229" s="36"/>
      <c r="HER229" s="36"/>
      <c r="HES229" s="36"/>
      <c r="HET229" s="36"/>
      <c r="HEU229" s="36"/>
      <c r="HEV229" s="37"/>
      <c r="HEW229" s="38"/>
      <c r="HEX229" s="38"/>
      <c r="HEY229" s="204"/>
      <c r="HEZ229" s="37"/>
      <c r="HFA229" s="38"/>
      <c r="HFB229" s="37"/>
      <c r="HFC229" s="37"/>
      <c r="HFD229" s="38"/>
      <c r="HFE229" s="38"/>
      <c r="HFF229" s="38"/>
      <c r="HFG229" s="38"/>
      <c r="HFH229" s="38"/>
      <c r="HFI229" s="38"/>
      <c r="HFJ229" s="38"/>
      <c r="HFK229" s="38"/>
      <c r="HFL229" s="38"/>
      <c r="HFM229" s="38"/>
      <c r="HFN229" s="38"/>
      <c r="HFO229" s="38"/>
      <c r="HFP229" s="37"/>
      <c r="HFQ229" s="25"/>
      <c r="HFR229" s="35"/>
      <c r="HFS229" s="35"/>
      <c r="HFT229" s="35"/>
      <c r="HFU229" s="36"/>
      <c r="HFV229" s="36"/>
      <c r="HFW229" s="36"/>
      <c r="HFX229" s="36"/>
      <c r="HFY229" s="36"/>
      <c r="HFZ229" s="36"/>
      <c r="HGA229" s="37"/>
      <c r="HGB229" s="38"/>
      <c r="HGC229" s="38"/>
      <c r="HGD229" s="204"/>
      <c r="HGE229" s="37"/>
      <c r="HGF229" s="38"/>
      <c r="HGG229" s="37"/>
      <c r="HGH229" s="37"/>
      <c r="HGI229" s="38"/>
      <c r="HGJ229" s="38"/>
      <c r="HGK229" s="38"/>
      <c r="HGL229" s="38"/>
      <c r="HGM229" s="38"/>
      <c r="HGN229" s="38"/>
      <c r="HGO229" s="38"/>
      <c r="HGP229" s="38"/>
      <c r="HGQ229" s="38"/>
      <c r="HGR229" s="38"/>
      <c r="HGS229" s="38"/>
      <c r="HGT229" s="38"/>
      <c r="HGU229" s="37"/>
      <c r="HGV229" s="25"/>
      <c r="HGW229" s="35"/>
      <c r="HGX229" s="35"/>
      <c r="HGY229" s="35"/>
      <c r="HGZ229" s="36"/>
      <c r="HHA229" s="36"/>
      <c r="HHB229" s="36"/>
      <c r="HHC229" s="36"/>
      <c r="HHD229" s="36"/>
      <c r="HHE229" s="36"/>
      <c r="HHF229" s="37"/>
      <c r="HHG229" s="38"/>
      <c r="HHH229" s="38"/>
      <c r="HHI229" s="204"/>
      <c r="HHJ229" s="37"/>
      <c r="HHK229" s="38"/>
      <c r="HHL229" s="37"/>
      <c r="HHM229" s="37"/>
      <c r="HHN229" s="38"/>
      <c r="HHO229" s="38"/>
      <c r="HHP229" s="38"/>
      <c r="HHQ229" s="38"/>
      <c r="HHR229" s="38"/>
      <c r="HHS229" s="38"/>
      <c r="HHT229" s="38"/>
      <c r="HHU229" s="38"/>
      <c r="HHV229" s="38"/>
      <c r="HHW229" s="38"/>
      <c r="HHX229" s="38"/>
      <c r="HHY229" s="38"/>
      <c r="HHZ229" s="37"/>
      <c r="HIA229" s="25"/>
      <c r="HIB229" s="35"/>
      <c r="HIC229" s="35"/>
      <c r="HID229" s="35"/>
      <c r="HIE229" s="36"/>
      <c r="HIF229" s="36"/>
      <c r="HIG229" s="36"/>
      <c r="HIH229" s="36"/>
      <c r="HII229" s="36"/>
      <c r="HIJ229" s="36"/>
      <c r="HIK229" s="37"/>
      <c r="HIL229" s="38"/>
      <c r="HIM229" s="38"/>
      <c r="HIN229" s="204"/>
      <c r="HIO229" s="37"/>
      <c r="HIP229" s="38"/>
      <c r="HIQ229" s="37"/>
      <c r="HIR229" s="37"/>
      <c r="HIS229" s="38"/>
      <c r="HIT229" s="38"/>
      <c r="HIU229" s="38"/>
      <c r="HIV229" s="38"/>
      <c r="HIW229" s="38"/>
      <c r="HIX229" s="38"/>
      <c r="HIY229" s="38"/>
      <c r="HIZ229" s="38"/>
      <c r="HJA229" s="38"/>
      <c r="HJB229" s="38"/>
      <c r="HJC229" s="38"/>
      <c r="HJD229" s="38"/>
      <c r="HJE229" s="37"/>
      <c r="HJF229" s="25"/>
      <c r="HJG229" s="35"/>
      <c r="HJH229" s="35"/>
      <c r="HJI229" s="35"/>
      <c r="HJJ229" s="36"/>
      <c r="HJK229" s="36"/>
      <c r="HJL229" s="36"/>
      <c r="HJM229" s="36"/>
      <c r="HJN229" s="36"/>
      <c r="HJO229" s="36"/>
      <c r="HJP229" s="37"/>
      <c r="HJQ229" s="38"/>
      <c r="HJR229" s="38"/>
      <c r="HJS229" s="204"/>
      <c r="HJT229" s="37"/>
      <c r="HJU229" s="38"/>
      <c r="HJV229" s="37"/>
      <c r="HJW229" s="37"/>
      <c r="HJX229" s="38"/>
      <c r="HJY229" s="38"/>
      <c r="HJZ229" s="38"/>
      <c r="HKA229" s="38"/>
      <c r="HKB229" s="38"/>
      <c r="HKC229" s="38"/>
      <c r="HKD229" s="38"/>
      <c r="HKE229" s="38"/>
      <c r="HKF229" s="38"/>
      <c r="HKG229" s="38"/>
      <c r="HKH229" s="38"/>
      <c r="HKI229" s="38"/>
      <c r="HKJ229" s="37"/>
      <c r="HKK229" s="25"/>
      <c r="HKL229" s="35"/>
      <c r="HKM229" s="35"/>
      <c r="HKN229" s="35"/>
      <c r="HKO229" s="36"/>
      <c r="HKP229" s="36"/>
      <c r="HKQ229" s="36"/>
      <c r="HKR229" s="36"/>
      <c r="HKS229" s="36"/>
      <c r="HKT229" s="36"/>
      <c r="HKU229" s="37"/>
      <c r="HKV229" s="38"/>
      <c r="HKW229" s="38"/>
      <c r="HKX229" s="204"/>
      <c r="HKY229" s="37"/>
      <c r="HKZ229" s="38"/>
      <c r="HLA229" s="37"/>
      <c r="HLB229" s="37"/>
      <c r="HLC229" s="38"/>
      <c r="HLD229" s="38"/>
      <c r="HLE229" s="38"/>
      <c r="HLF229" s="38"/>
      <c r="HLG229" s="38"/>
      <c r="HLH229" s="38"/>
      <c r="HLI229" s="38"/>
      <c r="HLJ229" s="38"/>
      <c r="HLK229" s="38"/>
      <c r="HLL229" s="38"/>
      <c r="HLM229" s="38"/>
      <c r="HLN229" s="38"/>
      <c r="HLO229" s="37"/>
      <c r="HLP229" s="25"/>
      <c r="HLQ229" s="35"/>
      <c r="HLR229" s="35"/>
      <c r="HLS229" s="35"/>
      <c r="HLT229" s="36"/>
      <c r="HLU229" s="36"/>
      <c r="HLV229" s="36"/>
      <c r="HLW229" s="36"/>
      <c r="HLX229" s="36"/>
      <c r="HLY229" s="36"/>
      <c r="HLZ229" s="37"/>
      <c r="HMA229" s="38"/>
      <c r="HMB229" s="38"/>
      <c r="HMC229" s="204"/>
      <c r="HMD229" s="37"/>
      <c r="HME229" s="38"/>
      <c r="HMF229" s="37"/>
      <c r="HMG229" s="37"/>
      <c r="HMH229" s="38"/>
      <c r="HMI229" s="38"/>
      <c r="HMJ229" s="38"/>
      <c r="HMK229" s="38"/>
      <c r="HML229" s="38"/>
      <c r="HMM229" s="38"/>
      <c r="HMN229" s="38"/>
      <c r="HMO229" s="38"/>
      <c r="HMP229" s="38"/>
      <c r="HMQ229" s="38"/>
      <c r="HMR229" s="38"/>
      <c r="HMS229" s="38"/>
      <c r="HMT229" s="37"/>
      <c r="HMU229" s="25"/>
      <c r="HMV229" s="35"/>
      <c r="HMW229" s="35"/>
      <c r="HMX229" s="35"/>
      <c r="HMY229" s="36"/>
      <c r="HMZ229" s="36"/>
      <c r="HNA229" s="36"/>
      <c r="HNB229" s="36"/>
      <c r="HNC229" s="36"/>
      <c r="HND229" s="36"/>
      <c r="HNE229" s="37"/>
      <c r="HNF229" s="38"/>
      <c r="HNG229" s="38"/>
      <c r="HNH229" s="204"/>
      <c r="HNI229" s="37"/>
      <c r="HNJ229" s="38"/>
      <c r="HNK229" s="37"/>
      <c r="HNL229" s="37"/>
      <c r="HNM229" s="38"/>
      <c r="HNN229" s="38"/>
      <c r="HNO229" s="38"/>
      <c r="HNP229" s="38"/>
      <c r="HNQ229" s="38"/>
      <c r="HNR229" s="38"/>
      <c r="HNS229" s="38"/>
      <c r="HNT229" s="38"/>
      <c r="HNU229" s="38"/>
      <c r="HNV229" s="38"/>
      <c r="HNW229" s="38"/>
      <c r="HNX229" s="38"/>
      <c r="HNY229" s="37"/>
      <c r="HNZ229" s="25"/>
      <c r="HOA229" s="35"/>
      <c r="HOB229" s="35"/>
      <c r="HOC229" s="35"/>
      <c r="HOD229" s="36"/>
      <c r="HOE229" s="36"/>
      <c r="HOF229" s="36"/>
      <c r="HOG229" s="36"/>
      <c r="HOH229" s="36"/>
      <c r="HOI229" s="36"/>
      <c r="HOJ229" s="37"/>
      <c r="HOK229" s="38"/>
      <c r="HOL229" s="38"/>
      <c r="HOM229" s="204"/>
      <c r="HON229" s="37"/>
      <c r="HOO229" s="38"/>
      <c r="HOP229" s="37"/>
      <c r="HOQ229" s="37"/>
      <c r="HOR229" s="38"/>
      <c r="HOS229" s="38"/>
      <c r="HOT229" s="38"/>
      <c r="HOU229" s="38"/>
      <c r="HOV229" s="38"/>
      <c r="HOW229" s="38"/>
      <c r="HOX229" s="38"/>
      <c r="HOY229" s="38"/>
      <c r="HOZ229" s="38"/>
      <c r="HPA229" s="38"/>
      <c r="HPB229" s="38"/>
      <c r="HPC229" s="38"/>
      <c r="HPD229" s="37"/>
      <c r="HPE229" s="25"/>
      <c r="HPF229" s="35"/>
      <c r="HPG229" s="35"/>
      <c r="HPH229" s="35"/>
      <c r="HPI229" s="36"/>
      <c r="HPJ229" s="36"/>
      <c r="HPK229" s="36"/>
      <c r="HPL229" s="36"/>
      <c r="HPM229" s="36"/>
      <c r="HPN229" s="36"/>
      <c r="HPO229" s="37"/>
      <c r="HPP229" s="38"/>
      <c r="HPQ229" s="38"/>
      <c r="HPR229" s="204"/>
      <c r="HPS229" s="37"/>
      <c r="HPT229" s="38"/>
      <c r="HPU229" s="37"/>
      <c r="HPV229" s="37"/>
      <c r="HPW229" s="38"/>
      <c r="HPX229" s="38"/>
      <c r="HPY229" s="38"/>
      <c r="HPZ229" s="38"/>
      <c r="HQA229" s="38"/>
      <c r="HQB229" s="38"/>
      <c r="HQC229" s="38"/>
      <c r="HQD229" s="38"/>
      <c r="HQE229" s="38"/>
      <c r="HQF229" s="38"/>
      <c r="HQG229" s="38"/>
      <c r="HQH229" s="38"/>
      <c r="HQI229" s="37"/>
      <c r="HQJ229" s="25"/>
      <c r="HQK229" s="35"/>
      <c r="HQL229" s="35"/>
      <c r="HQM229" s="35"/>
      <c r="HQN229" s="36"/>
      <c r="HQO229" s="36"/>
      <c r="HQP229" s="36"/>
      <c r="HQQ229" s="36"/>
      <c r="HQR229" s="36"/>
      <c r="HQS229" s="36"/>
      <c r="HQT229" s="37"/>
      <c r="HQU229" s="38"/>
      <c r="HQV229" s="38"/>
      <c r="HQW229" s="204"/>
      <c r="HQX229" s="37"/>
      <c r="HQY229" s="38"/>
      <c r="HQZ229" s="37"/>
      <c r="HRA229" s="37"/>
      <c r="HRB229" s="38"/>
      <c r="HRC229" s="38"/>
      <c r="HRD229" s="38"/>
      <c r="HRE229" s="38"/>
      <c r="HRF229" s="38"/>
      <c r="HRG229" s="38"/>
      <c r="HRH229" s="38"/>
      <c r="HRI229" s="38"/>
      <c r="HRJ229" s="38"/>
      <c r="HRK229" s="38"/>
      <c r="HRL229" s="38"/>
      <c r="HRM229" s="38"/>
      <c r="HRN229" s="37"/>
      <c r="HRO229" s="25"/>
      <c r="HRP229" s="35"/>
      <c r="HRQ229" s="35"/>
      <c r="HRR229" s="35"/>
      <c r="HRS229" s="36"/>
      <c r="HRT229" s="36"/>
      <c r="HRU229" s="36"/>
      <c r="HRV229" s="36"/>
      <c r="HRW229" s="36"/>
      <c r="HRX229" s="36"/>
      <c r="HRY229" s="37"/>
      <c r="HRZ229" s="38"/>
      <c r="HSA229" s="38"/>
      <c r="HSB229" s="204"/>
      <c r="HSC229" s="37"/>
      <c r="HSD229" s="38"/>
      <c r="HSE229" s="37"/>
      <c r="HSF229" s="37"/>
      <c r="HSG229" s="38"/>
      <c r="HSH229" s="38"/>
      <c r="HSI229" s="38"/>
      <c r="HSJ229" s="38"/>
      <c r="HSK229" s="38"/>
      <c r="HSL229" s="38"/>
      <c r="HSM229" s="38"/>
      <c r="HSN229" s="38"/>
      <c r="HSO229" s="38"/>
      <c r="HSP229" s="38"/>
      <c r="HSQ229" s="38"/>
      <c r="HSR229" s="38"/>
      <c r="HSS229" s="37"/>
      <c r="HST229" s="25"/>
      <c r="HSU229" s="35"/>
      <c r="HSV229" s="35"/>
      <c r="HSW229" s="35"/>
      <c r="HSX229" s="36"/>
      <c r="HSY229" s="36"/>
      <c r="HSZ229" s="36"/>
      <c r="HTA229" s="36"/>
      <c r="HTB229" s="36"/>
      <c r="HTC229" s="36"/>
      <c r="HTD229" s="37"/>
      <c r="HTE229" s="38"/>
      <c r="HTF229" s="38"/>
      <c r="HTG229" s="204"/>
      <c r="HTH229" s="37"/>
      <c r="HTI229" s="38"/>
      <c r="HTJ229" s="37"/>
      <c r="HTK229" s="37"/>
      <c r="HTL229" s="38"/>
      <c r="HTM229" s="38"/>
      <c r="HTN229" s="38"/>
      <c r="HTO229" s="38"/>
      <c r="HTP229" s="38"/>
      <c r="HTQ229" s="38"/>
      <c r="HTR229" s="38"/>
      <c r="HTS229" s="38"/>
      <c r="HTT229" s="38"/>
      <c r="HTU229" s="38"/>
      <c r="HTV229" s="38"/>
      <c r="HTW229" s="38"/>
      <c r="HTX229" s="37"/>
      <c r="HTY229" s="25"/>
      <c r="HTZ229" s="35"/>
      <c r="HUA229" s="35"/>
      <c r="HUB229" s="35"/>
      <c r="HUC229" s="36"/>
      <c r="HUD229" s="36"/>
      <c r="HUE229" s="36"/>
      <c r="HUF229" s="36"/>
      <c r="HUG229" s="36"/>
      <c r="HUH229" s="36"/>
      <c r="HUI229" s="37"/>
      <c r="HUJ229" s="38"/>
      <c r="HUK229" s="38"/>
      <c r="HUL229" s="204"/>
      <c r="HUM229" s="37"/>
      <c r="HUN229" s="38"/>
      <c r="HUO229" s="37"/>
      <c r="HUP229" s="37"/>
      <c r="HUQ229" s="38"/>
      <c r="HUR229" s="38"/>
      <c r="HUS229" s="38"/>
      <c r="HUT229" s="38"/>
      <c r="HUU229" s="38"/>
      <c r="HUV229" s="38"/>
      <c r="HUW229" s="38"/>
      <c r="HUX229" s="38"/>
      <c r="HUY229" s="38"/>
      <c r="HUZ229" s="38"/>
      <c r="HVA229" s="38"/>
      <c r="HVB229" s="38"/>
      <c r="HVC229" s="37"/>
      <c r="HVD229" s="25"/>
      <c r="HVE229" s="35"/>
      <c r="HVF229" s="35"/>
      <c r="HVG229" s="35"/>
      <c r="HVH229" s="36"/>
      <c r="HVI229" s="36"/>
      <c r="HVJ229" s="36"/>
      <c r="HVK229" s="36"/>
      <c r="HVL229" s="36"/>
      <c r="HVM229" s="36"/>
      <c r="HVN229" s="37"/>
      <c r="HVO229" s="38"/>
      <c r="HVP229" s="38"/>
      <c r="HVQ229" s="204"/>
      <c r="HVR229" s="37"/>
      <c r="HVS229" s="38"/>
      <c r="HVT229" s="37"/>
      <c r="HVU229" s="37"/>
      <c r="HVV229" s="38"/>
      <c r="HVW229" s="38"/>
      <c r="HVX229" s="38"/>
      <c r="HVY229" s="38"/>
      <c r="HVZ229" s="38"/>
      <c r="HWA229" s="38"/>
      <c r="HWB229" s="38"/>
      <c r="HWC229" s="38"/>
      <c r="HWD229" s="38"/>
      <c r="HWE229" s="38"/>
      <c r="HWF229" s="38"/>
      <c r="HWG229" s="38"/>
      <c r="HWH229" s="37"/>
      <c r="HWI229" s="25"/>
      <c r="HWJ229" s="35"/>
      <c r="HWK229" s="35"/>
      <c r="HWL229" s="35"/>
      <c r="HWM229" s="36"/>
      <c r="HWN229" s="36"/>
      <c r="HWO229" s="36"/>
      <c r="HWP229" s="36"/>
      <c r="HWQ229" s="36"/>
      <c r="HWR229" s="36"/>
      <c r="HWS229" s="37"/>
      <c r="HWT229" s="38"/>
      <c r="HWU229" s="38"/>
      <c r="HWV229" s="204"/>
      <c r="HWW229" s="37"/>
      <c r="HWX229" s="38"/>
      <c r="HWY229" s="37"/>
      <c r="HWZ229" s="37"/>
      <c r="HXA229" s="38"/>
      <c r="HXB229" s="38"/>
      <c r="HXC229" s="38"/>
      <c r="HXD229" s="38"/>
      <c r="HXE229" s="38"/>
      <c r="HXF229" s="38"/>
      <c r="HXG229" s="38"/>
      <c r="HXH229" s="38"/>
      <c r="HXI229" s="38"/>
      <c r="HXJ229" s="38"/>
      <c r="HXK229" s="38"/>
      <c r="HXL229" s="38"/>
      <c r="HXM229" s="37"/>
      <c r="HXN229" s="25"/>
      <c r="HXO229" s="35"/>
      <c r="HXP229" s="35"/>
      <c r="HXQ229" s="35"/>
      <c r="HXR229" s="36"/>
      <c r="HXS229" s="36"/>
      <c r="HXT229" s="36"/>
      <c r="HXU229" s="36"/>
      <c r="HXV229" s="36"/>
      <c r="HXW229" s="36"/>
      <c r="HXX229" s="37"/>
      <c r="HXY229" s="38"/>
      <c r="HXZ229" s="38"/>
      <c r="HYA229" s="204"/>
      <c r="HYB229" s="37"/>
      <c r="HYC229" s="38"/>
      <c r="HYD229" s="37"/>
      <c r="HYE229" s="37"/>
      <c r="HYF229" s="38"/>
      <c r="HYG229" s="38"/>
      <c r="HYH229" s="38"/>
      <c r="HYI229" s="38"/>
      <c r="HYJ229" s="38"/>
      <c r="HYK229" s="38"/>
      <c r="HYL229" s="38"/>
      <c r="HYM229" s="38"/>
      <c r="HYN229" s="38"/>
      <c r="HYO229" s="38"/>
      <c r="HYP229" s="38"/>
      <c r="HYQ229" s="38"/>
      <c r="HYR229" s="37"/>
      <c r="HYS229" s="25"/>
      <c r="HYT229" s="35"/>
      <c r="HYU229" s="35"/>
      <c r="HYV229" s="35"/>
      <c r="HYW229" s="36"/>
      <c r="HYX229" s="36"/>
      <c r="HYY229" s="36"/>
      <c r="HYZ229" s="36"/>
      <c r="HZA229" s="36"/>
      <c r="HZB229" s="36"/>
      <c r="HZC229" s="37"/>
      <c r="HZD229" s="38"/>
      <c r="HZE229" s="38"/>
      <c r="HZF229" s="204"/>
      <c r="HZG229" s="37"/>
      <c r="HZH229" s="38"/>
      <c r="HZI229" s="37"/>
      <c r="HZJ229" s="37"/>
      <c r="HZK229" s="38"/>
      <c r="HZL229" s="38"/>
      <c r="HZM229" s="38"/>
      <c r="HZN229" s="38"/>
      <c r="HZO229" s="38"/>
      <c r="HZP229" s="38"/>
      <c r="HZQ229" s="38"/>
      <c r="HZR229" s="38"/>
      <c r="HZS229" s="38"/>
      <c r="HZT229" s="38"/>
      <c r="HZU229" s="38"/>
      <c r="HZV229" s="38"/>
      <c r="HZW229" s="37"/>
      <c r="HZX229" s="25"/>
      <c r="HZY229" s="35"/>
      <c r="HZZ229" s="35"/>
      <c r="IAA229" s="35"/>
      <c r="IAB229" s="36"/>
      <c r="IAC229" s="36"/>
      <c r="IAD229" s="36"/>
      <c r="IAE229" s="36"/>
      <c r="IAF229" s="36"/>
      <c r="IAG229" s="36"/>
      <c r="IAH229" s="37"/>
      <c r="IAI229" s="38"/>
      <c r="IAJ229" s="38"/>
      <c r="IAK229" s="204"/>
      <c r="IAL229" s="37"/>
      <c r="IAM229" s="38"/>
      <c r="IAN229" s="37"/>
      <c r="IAO229" s="37"/>
      <c r="IAP229" s="38"/>
      <c r="IAQ229" s="38"/>
      <c r="IAR229" s="38"/>
      <c r="IAS229" s="38"/>
      <c r="IAT229" s="38"/>
      <c r="IAU229" s="38"/>
      <c r="IAV229" s="38"/>
      <c r="IAW229" s="38"/>
      <c r="IAX229" s="38"/>
      <c r="IAY229" s="38"/>
      <c r="IAZ229" s="38"/>
      <c r="IBA229" s="38"/>
      <c r="IBB229" s="37"/>
      <c r="IBC229" s="25"/>
      <c r="IBD229" s="35"/>
      <c r="IBE229" s="35"/>
      <c r="IBF229" s="35"/>
      <c r="IBG229" s="36"/>
      <c r="IBH229" s="36"/>
      <c r="IBI229" s="36"/>
      <c r="IBJ229" s="36"/>
      <c r="IBK229" s="36"/>
      <c r="IBL229" s="36"/>
      <c r="IBM229" s="37"/>
      <c r="IBN229" s="38"/>
      <c r="IBO229" s="38"/>
      <c r="IBP229" s="204"/>
      <c r="IBQ229" s="37"/>
      <c r="IBR229" s="38"/>
      <c r="IBS229" s="37"/>
      <c r="IBT229" s="37"/>
      <c r="IBU229" s="38"/>
      <c r="IBV229" s="38"/>
      <c r="IBW229" s="38"/>
      <c r="IBX229" s="38"/>
      <c r="IBY229" s="38"/>
      <c r="IBZ229" s="38"/>
      <c r="ICA229" s="38"/>
      <c r="ICB229" s="38"/>
      <c r="ICC229" s="38"/>
      <c r="ICD229" s="38"/>
      <c r="ICE229" s="38"/>
      <c r="ICF229" s="38"/>
      <c r="ICG229" s="37"/>
      <c r="ICH229" s="25"/>
      <c r="ICI229" s="35"/>
      <c r="ICJ229" s="35"/>
      <c r="ICK229" s="35"/>
      <c r="ICL229" s="36"/>
      <c r="ICM229" s="36"/>
      <c r="ICN229" s="36"/>
      <c r="ICO229" s="36"/>
      <c r="ICP229" s="36"/>
      <c r="ICQ229" s="36"/>
      <c r="ICR229" s="37"/>
      <c r="ICS229" s="38"/>
      <c r="ICT229" s="38"/>
      <c r="ICU229" s="204"/>
      <c r="ICV229" s="37"/>
      <c r="ICW229" s="38"/>
      <c r="ICX229" s="37"/>
      <c r="ICY229" s="37"/>
      <c r="ICZ229" s="38"/>
      <c r="IDA229" s="38"/>
      <c r="IDB229" s="38"/>
      <c r="IDC229" s="38"/>
      <c r="IDD229" s="38"/>
      <c r="IDE229" s="38"/>
      <c r="IDF229" s="38"/>
      <c r="IDG229" s="38"/>
      <c r="IDH229" s="38"/>
      <c r="IDI229" s="38"/>
      <c r="IDJ229" s="38"/>
      <c r="IDK229" s="38"/>
      <c r="IDL229" s="37"/>
      <c r="IDM229" s="25"/>
      <c r="IDN229" s="35"/>
      <c r="IDO229" s="35"/>
      <c r="IDP229" s="35"/>
      <c r="IDQ229" s="36"/>
      <c r="IDR229" s="36"/>
      <c r="IDS229" s="36"/>
      <c r="IDT229" s="36"/>
      <c r="IDU229" s="36"/>
      <c r="IDV229" s="36"/>
      <c r="IDW229" s="37"/>
      <c r="IDX229" s="38"/>
      <c r="IDY229" s="38"/>
      <c r="IDZ229" s="204"/>
      <c r="IEA229" s="37"/>
      <c r="IEB229" s="38"/>
      <c r="IEC229" s="37"/>
      <c r="IED229" s="37"/>
      <c r="IEE229" s="38"/>
      <c r="IEF229" s="38"/>
      <c r="IEG229" s="38"/>
      <c r="IEH229" s="38"/>
      <c r="IEI229" s="38"/>
      <c r="IEJ229" s="38"/>
      <c r="IEK229" s="38"/>
      <c r="IEL229" s="38"/>
      <c r="IEM229" s="38"/>
      <c r="IEN229" s="38"/>
      <c r="IEO229" s="38"/>
      <c r="IEP229" s="38"/>
      <c r="IEQ229" s="37"/>
      <c r="IER229" s="25"/>
      <c r="IES229" s="35"/>
      <c r="IET229" s="35"/>
      <c r="IEU229" s="35"/>
      <c r="IEV229" s="36"/>
      <c r="IEW229" s="36"/>
      <c r="IEX229" s="36"/>
      <c r="IEY229" s="36"/>
      <c r="IEZ229" s="36"/>
      <c r="IFA229" s="36"/>
      <c r="IFB229" s="37"/>
      <c r="IFC229" s="38"/>
      <c r="IFD229" s="38"/>
      <c r="IFE229" s="204"/>
      <c r="IFF229" s="37"/>
      <c r="IFG229" s="38"/>
      <c r="IFH229" s="37"/>
      <c r="IFI229" s="37"/>
      <c r="IFJ229" s="38"/>
      <c r="IFK229" s="38"/>
      <c r="IFL229" s="38"/>
      <c r="IFM229" s="38"/>
      <c r="IFN229" s="38"/>
      <c r="IFO229" s="38"/>
      <c r="IFP229" s="38"/>
      <c r="IFQ229" s="38"/>
      <c r="IFR229" s="38"/>
      <c r="IFS229" s="38"/>
      <c r="IFT229" s="38"/>
      <c r="IFU229" s="38"/>
      <c r="IFV229" s="37"/>
      <c r="IFW229" s="25"/>
      <c r="IFX229" s="35"/>
      <c r="IFY229" s="35"/>
      <c r="IFZ229" s="35"/>
      <c r="IGA229" s="36"/>
      <c r="IGB229" s="36"/>
      <c r="IGC229" s="36"/>
      <c r="IGD229" s="36"/>
      <c r="IGE229" s="36"/>
      <c r="IGF229" s="36"/>
      <c r="IGG229" s="37"/>
      <c r="IGH229" s="38"/>
      <c r="IGI229" s="38"/>
      <c r="IGJ229" s="204"/>
      <c r="IGK229" s="37"/>
      <c r="IGL229" s="38"/>
      <c r="IGM229" s="37"/>
      <c r="IGN229" s="37"/>
      <c r="IGO229" s="38"/>
      <c r="IGP229" s="38"/>
      <c r="IGQ229" s="38"/>
      <c r="IGR229" s="38"/>
      <c r="IGS229" s="38"/>
      <c r="IGT229" s="38"/>
      <c r="IGU229" s="38"/>
      <c r="IGV229" s="38"/>
      <c r="IGW229" s="38"/>
      <c r="IGX229" s="38"/>
      <c r="IGY229" s="38"/>
      <c r="IGZ229" s="38"/>
      <c r="IHA229" s="37"/>
      <c r="IHB229" s="25"/>
      <c r="IHC229" s="35"/>
      <c r="IHD229" s="35"/>
      <c r="IHE229" s="35"/>
      <c r="IHF229" s="36"/>
      <c r="IHG229" s="36"/>
      <c r="IHH229" s="36"/>
      <c r="IHI229" s="36"/>
      <c r="IHJ229" s="36"/>
      <c r="IHK229" s="36"/>
      <c r="IHL229" s="37"/>
      <c r="IHM229" s="38"/>
      <c r="IHN229" s="38"/>
      <c r="IHO229" s="204"/>
      <c r="IHP229" s="37"/>
      <c r="IHQ229" s="38"/>
      <c r="IHR229" s="37"/>
      <c r="IHS229" s="37"/>
      <c r="IHT229" s="38"/>
      <c r="IHU229" s="38"/>
      <c r="IHV229" s="38"/>
      <c r="IHW229" s="38"/>
      <c r="IHX229" s="38"/>
      <c r="IHY229" s="38"/>
      <c r="IHZ229" s="38"/>
      <c r="IIA229" s="38"/>
      <c r="IIB229" s="38"/>
      <c r="IIC229" s="38"/>
      <c r="IID229" s="38"/>
      <c r="IIE229" s="38"/>
      <c r="IIF229" s="37"/>
      <c r="IIG229" s="25"/>
      <c r="IIH229" s="35"/>
      <c r="III229" s="35"/>
      <c r="IIJ229" s="35"/>
      <c r="IIK229" s="36"/>
      <c r="IIL229" s="36"/>
      <c r="IIM229" s="36"/>
      <c r="IIN229" s="36"/>
      <c r="IIO229" s="36"/>
      <c r="IIP229" s="36"/>
      <c r="IIQ229" s="37"/>
      <c r="IIR229" s="38"/>
      <c r="IIS229" s="38"/>
      <c r="IIT229" s="204"/>
      <c r="IIU229" s="37"/>
      <c r="IIV229" s="38"/>
      <c r="IIW229" s="37"/>
      <c r="IIX229" s="37"/>
      <c r="IIY229" s="38"/>
      <c r="IIZ229" s="38"/>
      <c r="IJA229" s="38"/>
      <c r="IJB229" s="38"/>
      <c r="IJC229" s="38"/>
      <c r="IJD229" s="38"/>
      <c r="IJE229" s="38"/>
      <c r="IJF229" s="38"/>
      <c r="IJG229" s="38"/>
      <c r="IJH229" s="38"/>
      <c r="IJI229" s="38"/>
      <c r="IJJ229" s="38"/>
      <c r="IJK229" s="37"/>
      <c r="IJL229" s="25"/>
      <c r="IJM229" s="35"/>
      <c r="IJN229" s="35"/>
      <c r="IJO229" s="35"/>
      <c r="IJP229" s="36"/>
      <c r="IJQ229" s="36"/>
      <c r="IJR229" s="36"/>
      <c r="IJS229" s="36"/>
      <c r="IJT229" s="36"/>
      <c r="IJU229" s="36"/>
      <c r="IJV229" s="37"/>
      <c r="IJW229" s="38"/>
      <c r="IJX229" s="38"/>
      <c r="IJY229" s="204"/>
      <c r="IJZ229" s="37"/>
      <c r="IKA229" s="38"/>
      <c r="IKB229" s="37"/>
      <c r="IKC229" s="37"/>
      <c r="IKD229" s="38"/>
      <c r="IKE229" s="38"/>
      <c r="IKF229" s="38"/>
      <c r="IKG229" s="38"/>
      <c r="IKH229" s="38"/>
      <c r="IKI229" s="38"/>
      <c r="IKJ229" s="38"/>
      <c r="IKK229" s="38"/>
      <c r="IKL229" s="38"/>
      <c r="IKM229" s="38"/>
      <c r="IKN229" s="38"/>
      <c r="IKO229" s="38"/>
      <c r="IKP229" s="37"/>
      <c r="IKQ229" s="25"/>
      <c r="IKR229" s="35"/>
      <c r="IKS229" s="35"/>
      <c r="IKT229" s="35"/>
      <c r="IKU229" s="36"/>
      <c r="IKV229" s="36"/>
      <c r="IKW229" s="36"/>
      <c r="IKX229" s="36"/>
      <c r="IKY229" s="36"/>
      <c r="IKZ229" s="36"/>
      <c r="ILA229" s="37"/>
      <c r="ILB229" s="38"/>
      <c r="ILC229" s="38"/>
      <c r="ILD229" s="204"/>
      <c r="ILE229" s="37"/>
      <c r="ILF229" s="38"/>
      <c r="ILG229" s="37"/>
      <c r="ILH229" s="37"/>
      <c r="ILI229" s="38"/>
      <c r="ILJ229" s="38"/>
      <c r="ILK229" s="38"/>
      <c r="ILL229" s="38"/>
      <c r="ILM229" s="38"/>
      <c r="ILN229" s="38"/>
      <c r="ILO229" s="38"/>
      <c r="ILP229" s="38"/>
      <c r="ILQ229" s="38"/>
      <c r="ILR229" s="38"/>
      <c r="ILS229" s="38"/>
      <c r="ILT229" s="38"/>
      <c r="ILU229" s="37"/>
      <c r="ILV229" s="25"/>
      <c r="ILW229" s="35"/>
      <c r="ILX229" s="35"/>
      <c r="ILY229" s="35"/>
      <c r="ILZ229" s="36"/>
      <c r="IMA229" s="36"/>
      <c r="IMB229" s="36"/>
      <c r="IMC229" s="36"/>
      <c r="IMD229" s="36"/>
      <c r="IME229" s="36"/>
      <c r="IMF229" s="37"/>
      <c r="IMG229" s="38"/>
      <c r="IMH229" s="38"/>
      <c r="IMI229" s="204"/>
      <c r="IMJ229" s="37"/>
      <c r="IMK229" s="38"/>
      <c r="IML229" s="37"/>
      <c r="IMM229" s="37"/>
      <c r="IMN229" s="38"/>
      <c r="IMO229" s="38"/>
      <c r="IMP229" s="38"/>
      <c r="IMQ229" s="38"/>
      <c r="IMR229" s="38"/>
      <c r="IMS229" s="38"/>
      <c r="IMT229" s="38"/>
      <c r="IMU229" s="38"/>
      <c r="IMV229" s="38"/>
      <c r="IMW229" s="38"/>
      <c r="IMX229" s="38"/>
      <c r="IMY229" s="38"/>
      <c r="IMZ229" s="37"/>
      <c r="INA229" s="25"/>
      <c r="INB229" s="35"/>
      <c r="INC229" s="35"/>
      <c r="IND229" s="35"/>
      <c r="INE229" s="36"/>
      <c r="INF229" s="36"/>
      <c r="ING229" s="36"/>
      <c r="INH229" s="36"/>
      <c r="INI229" s="36"/>
      <c r="INJ229" s="36"/>
      <c r="INK229" s="37"/>
      <c r="INL229" s="38"/>
      <c r="INM229" s="38"/>
      <c r="INN229" s="204"/>
      <c r="INO229" s="37"/>
      <c r="INP229" s="38"/>
      <c r="INQ229" s="37"/>
      <c r="INR229" s="37"/>
      <c r="INS229" s="38"/>
      <c r="INT229" s="38"/>
      <c r="INU229" s="38"/>
      <c r="INV229" s="38"/>
      <c r="INW229" s="38"/>
      <c r="INX229" s="38"/>
      <c r="INY229" s="38"/>
      <c r="INZ229" s="38"/>
      <c r="IOA229" s="38"/>
      <c r="IOB229" s="38"/>
      <c r="IOC229" s="38"/>
      <c r="IOD229" s="38"/>
      <c r="IOE229" s="37"/>
      <c r="IOF229" s="25"/>
      <c r="IOG229" s="35"/>
      <c r="IOH229" s="35"/>
      <c r="IOI229" s="35"/>
      <c r="IOJ229" s="36"/>
      <c r="IOK229" s="36"/>
      <c r="IOL229" s="36"/>
      <c r="IOM229" s="36"/>
      <c r="ION229" s="36"/>
      <c r="IOO229" s="36"/>
      <c r="IOP229" s="37"/>
      <c r="IOQ229" s="38"/>
      <c r="IOR229" s="38"/>
      <c r="IOS229" s="204"/>
      <c r="IOT229" s="37"/>
      <c r="IOU229" s="38"/>
      <c r="IOV229" s="37"/>
      <c r="IOW229" s="37"/>
      <c r="IOX229" s="38"/>
      <c r="IOY229" s="38"/>
      <c r="IOZ229" s="38"/>
      <c r="IPA229" s="38"/>
      <c r="IPB229" s="38"/>
      <c r="IPC229" s="38"/>
      <c r="IPD229" s="38"/>
      <c r="IPE229" s="38"/>
      <c r="IPF229" s="38"/>
      <c r="IPG229" s="38"/>
      <c r="IPH229" s="38"/>
      <c r="IPI229" s="38"/>
      <c r="IPJ229" s="37"/>
      <c r="IPK229" s="25"/>
      <c r="IPL229" s="35"/>
      <c r="IPM229" s="35"/>
      <c r="IPN229" s="35"/>
      <c r="IPO229" s="36"/>
      <c r="IPP229" s="36"/>
      <c r="IPQ229" s="36"/>
      <c r="IPR229" s="36"/>
      <c r="IPS229" s="36"/>
      <c r="IPT229" s="36"/>
      <c r="IPU229" s="37"/>
      <c r="IPV229" s="38"/>
      <c r="IPW229" s="38"/>
      <c r="IPX229" s="204"/>
      <c r="IPY229" s="37"/>
      <c r="IPZ229" s="38"/>
      <c r="IQA229" s="37"/>
      <c r="IQB229" s="37"/>
      <c r="IQC229" s="38"/>
      <c r="IQD229" s="38"/>
      <c r="IQE229" s="38"/>
      <c r="IQF229" s="38"/>
      <c r="IQG229" s="38"/>
      <c r="IQH229" s="38"/>
      <c r="IQI229" s="38"/>
      <c r="IQJ229" s="38"/>
      <c r="IQK229" s="38"/>
      <c r="IQL229" s="38"/>
      <c r="IQM229" s="38"/>
      <c r="IQN229" s="38"/>
      <c r="IQO229" s="37"/>
      <c r="IQP229" s="25"/>
      <c r="IQQ229" s="35"/>
      <c r="IQR229" s="35"/>
      <c r="IQS229" s="35"/>
      <c r="IQT229" s="36"/>
      <c r="IQU229" s="36"/>
      <c r="IQV229" s="36"/>
      <c r="IQW229" s="36"/>
      <c r="IQX229" s="36"/>
      <c r="IQY229" s="36"/>
      <c r="IQZ229" s="37"/>
      <c r="IRA229" s="38"/>
      <c r="IRB229" s="38"/>
      <c r="IRC229" s="204"/>
      <c r="IRD229" s="37"/>
      <c r="IRE229" s="38"/>
      <c r="IRF229" s="37"/>
      <c r="IRG229" s="37"/>
      <c r="IRH229" s="38"/>
      <c r="IRI229" s="38"/>
      <c r="IRJ229" s="38"/>
      <c r="IRK229" s="38"/>
      <c r="IRL229" s="38"/>
      <c r="IRM229" s="38"/>
      <c r="IRN229" s="38"/>
      <c r="IRO229" s="38"/>
      <c r="IRP229" s="38"/>
      <c r="IRQ229" s="38"/>
      <c r="IRR229" s="38"/>
      <c r="IRS229" s="38"/>
      <c r="IRT229" s="37"/>
      <c r="IRU229" s="25"/>
      <c r="IRV229" s="35"/>
      <c r="IRW229" s="35"/>
      <c r="IRX229" s="35"/>
      <c r="IRY229" s="36"/>
      <c r="IRZ229" s="36"/>
      <c r="ISA229" s="36"/>
      <c r="ISB229" s="36"/>
      <c r="ISC229" s="36"/>
      <c r="ISD229" s="36"/>
      <c r="ISE229" s="37"/>
      <c r="ISF229" s="38"/>
      <c r="ISG229" s="38"/>
      <c r="ISH229" s="204"/>
      <c r="ISI229" s="37"/>
      <c r="ISJ229" s="38"/>
      <c r="ISK229" s="37"/>
      <c r="ISL229" s="37"/>
      <c r="ISM229" s="38"/>
      <c r="ISN229" s="38"/>
      <c r="ISO229" s="38"/>
      <c r="ISP229" s="38"/>
      <c r="ISQ229" s="38"/>
      <c r="ISR229" s="38"/>
      <c r="ISS229" s="38"/>
      <c r="IST229" s="38"/>
      <c r="ISU229" s="38"/>
      <c r="ISV229" s="38"/>
      <c r="ISW229" s="38"/>
      <c r="ISX229" s="38"/>
      <c r="ISY229" s="37"/>
      <c r="ISZ229" s="25"/>
      <c r="ITA229" s="35"/>
      <c r="ITB229" s="35"/>
      <c r="ITC229" s="35"/>
      <c r="ITD229" s="36"/>
      <c r="ITE229" s="36"/>
      <c r="ITF229" s="36"/>
      <c r="ITG229" s="36"/>
      <c r="ITH229" s="36"/>
      <c r="ITI229" s="36"/>
      <c r="ITJ229" s="37"/>
      <c r="ITK229" s="38"/>
      <c r="ITL229" s="38"/>
      <c r="ITM229" s="204"/>
      <c r="ITN229" s="37"/>
      <c r="ITO229" s="38"/>
      <c r="ITP229" s="37"/>
      <c r="ITQ229" s="37"/>
      <c r="ITR229" s="38"/>
      <c r="ITS229" s="38"/>
      <c r="ITT229" s="38"/>
      <c r="ITU229" s="38"/>
      <c r="ITV229" s="38"/>
      <c r="ITW229" s="38"/>
      <c r="ITX229" s="38"/>
      <c r="ITY229" s="38"/>
      <c r="ITZ229" s="38"/>
      <c r="IUA229" s="38"/>
      <c r="IUB229" s="38"/>
      <c r="IUC229" s="38"/>
      <c r="IUD229" s="37"/>
      <c r="IUE229" s="25"/>
      <c r="IUF229" s="35"/>
      <c r="IUG229" s="35"/>
      <c r="IUH229" s="35"/>
      <c r="IUI229" s="36"/>
      <c r="IUJ229" s="36"/>
      <c r="IUK229" s="36"/>
      <c r="IUL229" s="36"/>
      <c r="IUM229" s="36"/>
      <c r="IUN229" s="36"/>
      <c r="IUO229" s="37"/>
      <c r="IUP229" s="38"/>
      <c r="IUQ229" s="38"/>
      <c r="IUR229" s="204"/>
      <c r="IUS229" s="37"/>
      <c r="IUT229" s="38"/>
      <c r="IUU229" s="37"/>
      <c r="IUV229" s="37"/>
      <c r="IUW229" s="38"/>
      <c r="IUX229" s="38"/>
      <c r="IUY229" s="38"/>
      <c r="IUZ229" s="38"/>
      <c r="IVA229" s="38"/>
      <c r="IVB229" s="38"/>
      <c r="IVC229" s="38"/>
      <c r="IVD229" s="38"/>
      <c r="IVE229" s="38"/>
      <c r="IVF229" s="38"/>
      <c r="IVG229" s="38"/>
      <c r="IVH229" s="38"/>
      <c r="IVI229" s="37"/>
      <c r="IVJ229" s="25"/>
      <c r="IVK229" s="35"/>
      <c r="IVL229" s="35"/>
      <c r="IVM229" s="35"/>
      <c r="IVN229" s="36"/>
      <c r="IVO229" s="36"/>
      <c r="IVP229" s="36"/>
      <c r="IVQ229" s="36"/>
      <c r="IVR229" s="36"/>
      <c r="IVS229" s="36"/>
      <c r="IVT229" s="37"/>
      <c r="IVU229" s="38"/>
      <c r="IVV229" s="38"/>
      <c r="IVW229" s="204"/>
      <c r="IVX229" s="37"/>
      <c r="IVY229" s="38"/>
      <c r="IVZ229" s="37"/>
      <c r="IWA229" s="37"/>
      <c r="IWB229" s="38"/>
      <c r="IWC229" s="38"/>
      <c r="IWD229" s="38"/>
      <c r="IWE229" s="38"/>
      <c r="IWF229" s="38"/>
      <c r="IWG229" s="38"/>
      <c r="IWH229" s="38"/>
      <c r="IWI229" s="38"/>
      <c r="IWJ229" s="38"/>
      <c r="IWK229" s="38"/>
      <c r="IWL229" s="38"/>
      <c r="IWM229" s="38"/>
      <c r="IWN229" s="37"/>
      <c r="IWO229" s="25"/>
      <c r="IWP229" s="35"/>
      <c r="IWQ229" s="35"/>
      <c r="IWR229" s="35"/>
      <c r="IWS229" s="36"/>
      <c r="IWT229" s="36"/>
      <c r="IWU229" s="36"/>
      <c r="IWV229" s="36"/>
      <c r="IWW229" s="36"/>
      <c r="IWX229" s="36"/>
      <c r="IWY229" s="37"/>
      <c r="IWZ229" s="38"/>
      <c r="IXA229" s="38"/>
      <c r="IXB229" s="204"/>
      <c r="IXC229" s="37"/>
      <c r="IXD229" s="38"/>
      <c r="IXE229" s="37"/>
      <c r="IXF229" s="37"/>
      <c r="IXG229" s="38"/>
      <c r="IXH229" s="38"/>
      <c r="IXI229" s="38"/>
      <c r="IXJ229" s="38"/>
      <c r="IXK229" s="38"/>
      <c r="IXL229" s="38"/>
      <c r="IXM229" s="38"/>
      <c r="IXN229" s="38"/>
      <c r="IXO229" s="38"/>
      <c r="IXP229" s="38"/>
      <c r="IXQ229" s="38"/>
      <c r="IXR229" s="38"/>
      <c r="IXS229" s="37"/>
      <c r="IXT229" s="25"/>
      <c r="IXU229" s="35"/>
      <c r="IXV229" s="35"/>
      <c r="IXW229" s="35"/>
      <c r="IXX229" s="36"/>
      <c r="IXY229" s="36"/>
      <c r="IXZ229" s="36"/>
      <c r="IYA229" s="36"/>
      <c r="IYB229" s="36"/>
      <c r="IYC229" s="36"/>
      <c r="IYD229" s="37"/>
      <c r="IYE229" s="38"/>
      <c r="IYF229" s="38"/>
      <c r="IYG229" s="204"/>
      <c r="IYH229" s="37"/>
      <c r="IYI229" s="38"/>
      <c r="IYJ229" s="37"/>
      <c r="IYK229" s="37"/>
      <c r="IYL229" s="38"/>
      <c r="IYM229" s="38"/>
      <c r="IYN229" s="38"/>
      <c r="IYO229" s="38"/>
      <c r="IYP229" s="38"/>
      <c r="IYQ229" s="38"/>
      <c r="IYR229" s="38"/>
      <c r="IYS229" s="38"/>
      <c r="IYT229" s="38"/>
      <c r="IYU229" s="38"/>
      <c r="IYV229" s="38"/>
      <c r="IYW229" s="38"/>
      <c r="IYX229" s="37"/>
      <c r="IYY229" s="25"/>
      <c r="IYZ229" s="35"/>
      <c r="IZA229" s="35"/>
      <c r="IZB229" s="35"/>
      <c r="IZC229" s="36"/>
      <c r="IZD229" s="36"/>
      <c r="IZE229" s="36"/>
      <c r="IZF229" s="36"/>
      <c r="IZG229" s="36"/>
      <c r="IZH229" s="36"/>
      <c r="IZI229" s="37"/>
      <c r="IZJ229" s="38"/>
      <c r="IZK229" s="38"/>
      <c r="IZL229" s="204"/>
      <c r="IZM229" s="37"/>
      <c r="IZN229" s="38"/>
      <c r="IZO229" s="37"/>
      <c r="IZP229" s="37"/>
      <c r="IZQ229" s="38"/>
      <c r="IZR229" s="38"/>
      <c r="IZS229" s="38"/>
      <c r="IZT229" s="38"/>
      <c r="IZU229" s="38"/>
      <c r="IZV229" s="38"/>
      <c r="IZW229" s="38"/>
      <c r="IZX229" s="38"/>
      <c r="IZY229" s="38"/>
      <c r="IZZ229" s="38"/>
      <c r="JAA229" s="38"/>
      <c r="JAB229" s="38"/>
      <c r="JAC229" s="37"/>
      <c r="JAD229" s="25"/>
      <c r="JAE229" s="35"/>
      <c r="JAF229" s="35"/>
      <c r="JAG229" s="35"/>
      <c r="JAH229" s="36"/>
      <c r="JAI229" s="36"/>
      <c r="JAJ229" s="36"/>
      <c r="JAK229" s="36"/>
      <c r="JAL229" s="36"/>
      <c r="JAM229" s="36"/>
      <c r="JAN229" s="37"/>
      <c r="JAO229" s="38"/>
      <c r="JAP229" s="38"/>
      <c r="JAQ229" s="204"/>
      <c r="JAR229" s="37"/>
      <c r="JAS229" s="38"/>
      <c r="JAT229" s="37"/>
      <c r="JAU229" s="37"/>
      <c r="JAV229" s="38"/>
      <c r="JAW229" s="38"/>
      <c r="JAX229" s="38"/>
      <c r="JAY229" s="38"/>
      <c r="JAZ229" s="38"/>
      <c r="JBA229" s="38"/>
      <c r="JBB229" s="38"/>
      <c r="JBC229" s="38"/>
      <c r="JBD229" s="38"/>
      <c r="JBE229" s="38"/>
      <c r="JBF229" s="38"/>
      <c r="JBG229" s="38"/>
      <c r="JBH229" s="37"/>
      <c r="JBI229" s="25"/>
      <c r="JBJ229" s="35"/>
      <c r="JBK229" s="35"/>
      <c r="JBL229" s="35"/>
      <c r="JBM229" s="36"/>
      <c r="JBN229" s="36"/>
      <c r="JBO229" s="36"/>
      <c r="JBP229" s="36"/>
      <c r="JBQ229" s="36"/>
      <c r="JBR229" s="36"/>
      <c r="JBS229" s="37"/>
      <c r="JBT229" s="38"/>
      <c r="JBU229" s="38"/>
      <c r="JBV229" s="204"/>
      <c r="JBW229" s="37"/>
      <c r="JBX229" s="38"/>
      <c r="JBY229" s="37"/>
      <c r="JBZ229" s="37"/>
      <c r="JCA229" s="38"/>
      <c r="JCB229" s="38"/>
      <c r="JCC229" s="38"/>
      <c r="JCD229" s="38"/>
      <c r="JCE229" s="38"/>
      <c r="JCF229" s="38"/>
      <c r="JCG229" s="38"/>
      <c r="JCH229" s="38"/>
      <c r="JCI229" s="38"/>
      <c r="JCJ229" s="38"/>
      <c r="JCK229" s="38"/>
      <c r="JCL229" s="38"/>
      <c r="JCM229" s="37"/>
      <c r="JCN229" s="25"/>
      <c r="JCO229" s="35"/>
      <c r="JCP229" s="35"/>
      <c r="JCQ229" s="35"/>
      <c r="JCR229" s="36"/>
      <c r="JCS229" s="36"/>
      <c r="JCT229" s="36"/>
      <c r="JCU229" s="36"/>
      <c r="JCV229" s="36"/>
      <c r="JCW229" s="36"/>
      <c r="JCX229" s="37"/>
      <c r="JCY229" s="38"/>
      <c r="JCZ229" s="38"/>
      <c r="JDA229" s="204"/>
      <c r="JDB229" s="37"/>
      <c r="JDC229" s="38"/>
      <c r="JDD229" s="37"/>
      <c r="JDE229" s="37"/>
      <c r="JDF229" s="38"/>
      <c r="JDG229" s="38"/>
      <c r="JDH229" s="38"/>
      <c r="JDI229" s="38"/>
      <c r="JDJ229" s="38"/>
      <c r="JDK229" s="38"/>
      <c r="JDL229" s="38"/>
      <c r="JDM229" s="38"/>
      <c r="JDN229" s="38"/>
      <c r="JDO229" s="38"/>
      <c r="JDP229" s="38"/>
      <c r="JDQ229" s="38"/>
      <c r="JDR229" s="37"/>
      <c r="JDS229" s="25"/>
      <c r="JDT229" s="35"/>
      <c r="JDU229" s="35"/>
      <c r="JDV229" s="35"/>
      <c r="JDW229" s="36"/>
      <c r="JDX229" s="36"/>
      <c r="JDY229" s="36"/>
      <c r="JDZ229" s="36"/>
      <c r="JEA229" s="36"/>
      <c r="JEB229" s="36"/>
      <c r="JEC229" s="37"/>
      <c r="JED229" s="38"/>
      <c r="JEE229" s="38"/>
      <c r="JEF229" s="204"/>
      <c r="JEG229" s="37"/>
      <c r="JEH229" s="38"/>
      <c r="JEI229" s="37"/>
      <c r="JEJ229" s="37"/>
      <c r="JEK229" s="38"/>
      <c r="JEL229" s="38"/>
      <c r="JEM229" s="38"/>
      <c r="JEN229" s="38"/>
      <c r="JEO229" s="38"/>
      <c r="JEP229" s="38"/>
      <c r="JEQ229" s="38"/>
      <c r="JER229" s="38"/>
      <c r="JES229" s="38"/>
      <c r="JET229" s="38"/>
      <c r="JEU229" s="38"/>
      <c r="JEV229" s="38"/>
      <c r="JEW229" s="37"/>
      <c r="JEX229" s="25"/>
      <c r="JEY229" s="35"/>
      <c r="JEZ229" s="35"/>
      <c r="JFA229" s="35"/>
      <c r="JFB229" s="36"/>
      <c r="JFC229" s="36"/>
      <c r="JFD229" s="36"/>
      <c r="JFE229" s="36"/>
      <c r="JFF229" s="36"/>
      <c r="JFG229" s="36"/>
      <c r="JFH229" s="37"/>
      <c r="JFI229" s="38"/>
      <c r="JFJ229" s="38"/>
      <c r="JFK229" s="204"/>
      <c r="JFL229" s="37"/>
      <c r="JFM229" s="38"/>
      <c r="JFN229" s="37"/>
      <c r="JFO229" s="37"/>
      <c r="JFP229" s="38"/>
      <c r="JFQ229" s="38"/>
      <c r="JFR229" s="38"/>
      <c r="JFS229" s="38"/>
      <c r="JFT229" s="38"/>
      <c r="JFU229" s="38"/>
      <c r="JFV229" s="38"/>
      <c r="JFW229" s="38"/>
      <c r="JFX229" s="38"/>
      <c r="JFY229" s="38"/>
      <c r="JFZ229" s="38"/>
      <c r="JGA229" s="38"/>
      <c r="JGB229" s="37"/>
      <c r="JGC229" s="25"/>
      <c r="JGD229" s="35"/>
      <c r="JGE229" s="35"/>
      <c r="JGF229" s="35"/>
      <c r="JGG229" s="36"/>
      <c r="JGH229" s="36"/>
      <c r="JGI229" s="36"/>
      <c r="JGJ229" s="36"/>
      <c r="JGK229" s="36"/>
      <c r="JGL229" s="36"/>
      <c r="JGM229" s="37"/>
      <c r="JGN229" s="38"/>
      <c r="JGO229" s="38"/>
      <c r="JGP229" s="204"/>
      <c r="JGQ229" s="37"/>
      <c r="JGR229" s="38"/>
      <c r="JGS229" s="37"/>
      <c r="JGT229" s="37"/>
      <c r="JGU229" s="38"/>
      <c r="JGV229" s="38"/>
      <c r="JGW229" s="38"/>
      <c r="JGX229" s="38"/>
      <c r="JGY229" s="38"/>
      <c r="JGZ229" s="38"/>
      <c r="JHA229" s="38"/>
      <c r="JHB229" s="38"/>
      <c r="JHC229" s="38"/>
      <c r="JHD229" s="38"/>
      <c r="JHE229" s="38"/>
      <c r="JHF229" s="38"/>
      <c r="JHG229" s="37"/>
      <c r="JHH229" s="25"/>
      <c r="JHI229" s="35"/>
      <c r="JHJ229" s="35"/>
      <c r="JHK229" s="35"/>
      <c r="JHL229" s="36"/>
      <c r="JHM229" s="36"/>
      <c r="JHN229" s="36"/>
      <c r="JHO229" s="36"/>
      <c r="JHP229" s="36"/>
      <c r="JHQ229" s="36"/>
      <c r="JHR229" s="37"/>
      <c r="JHS229" s="38"/>
      <c r="JHT229" s="38"/>
      <c r="JHU229" s="204"/>
      <c r="JHV229" s="37"/>
      <c r="JHW229" s="38"/>
      <c r="JHX229" s="37"/>
      <c r="JHY229" s="37"/>
      <c r="JHZ229" s="38"/>
      <c r="JIA229" s="38"/>
      <c r="JIB229" s="38"/>
      <c r="JIC229" s="38"/>
      <c r="JID229" s="38"/>
      <c r="JIE229" s="38"/>
      <c r="JIF229" s="38"/>
      <c r="JIG229" s="38"/>
      <c r="JIH229" s="38"/>
      <c r="JII229" s="38"/>
      <c r="JIJ229" s="38"/>
      <c r="JIK229" s="38"/>
      <c r="JIL229" s="37"/>
      <c r="JIM229" s="25"/>
      <c r="JIN229" s="35"/>
      <c r="JIO229" s="35"/>
      <c r="JIP229" s="35"/>
      <c r="JIQ229" s="36"/>
      <c r="JIR229" s="36"/>
      <c r="JIS229" s="36"/>
      <c r="JIT229" s="36"/>
      <c r="JIU229" s="36"/>
      <c r="JIV229" s="36"/>
      <c r="JIW229" s="37"/>
      <c r="JIX229" s="38"/>
      <c r="JIY229" s="38"/>
      <c r="JIZ229" s="204"/>
      <c r="JJA229" s="37"/>
      <c r="JJB229" s="38"/>
      <c r="JJC229" s="37"/>
      <c r="JJD229" s="37"/>
      <c r="JJE229" s="38"/>
      <c r="JJF229" s="38"/>
      <c r="JJG229" s="38"/>
      <c r="JJH229" s="38"/>
      <c r="JJI229" s="38"/>
      <c r="JJJ229" s="38"/>
      <c r="JJK229" s="38"/>
      <c r="JJL229" s="38"/>
      <c r="JJM229" s="38"/>
      <c r="JJN229" s="38"/>
      <c r="JJO229" s="38"/>
      <c r="JJP229" s="38"/>
      <c r="JJQ229" s="37"/>
      <c r="JJR229" s="25"/>
      <c r="JJS229" s="35"/>
      <c r="JJT229" s="35"/>
      <c r="JJU229" s="35"/>
      <c r="JJV229" s="36"/>
      <c r="JJW229" s="36"/>
      <c r="JJX229" s="36"/>
      <c r="JJY229" s="36"/>
      <c r="JJZ229" s="36"/>
      <c r="JKA229" s="36"/>
      <c r="JKB229" s="37"/>
      <c r="JKC229" s="38"/>
      <c r="JKD229" s="38"/>
      <c r="JKE229" s="204"/>
      <c r="JKF229" s="37"/>
      <c r="JKG229" s="38"/>
      <c r="JKH229" s="37"/>
      <c r="JKI229" s="37"/>
      <c r="JKJ229" s="38"/>
      <c r="JKK229" s="38"/>
      <c r="JKL229" s="38"/>
      <c r="JKM229" s="38"/>
      <c r="JKN229" s="38"/>
      <c r="JKO229" s="38"/>
      <c r="JKP229" s="38"/>
      <c r="JKQ229" s="38"/>
      <c r="JKR229" s="38"/>
      <c r="JKS229" s="38"/>
      <c r="JKT229" s="38"/>
      <c r="JKU229" s="38"/>
      <c r="JKV229" s="37"/>
      <c r="JKW229" s="25"/>
      <c r="JKX229" s="35"/>
      <c r="JKY229" s="35"/>
      <c r="JKZ229" s="35"/>
      <c r="JLA229" s="36"/>
      <c r="JLB229" s="36"/>
      <c r="JLC229" s="36"/>
      <c r="JLD229" s="36"/>
      <c r="JLE229" s="36"/>
      <c r="JLF229" s="36"/>
      <c r="JLG229" s="37"/>
      <c r="JLH229" s="38"/>
      <c r="JLI229" s="38"/>
      <c r="JLJ229" s="204"/>
      <c r="JLK229" s="37"/>
      <c r="JLL229" s="38"/>
      <c r="JLM229" s="37"/>
      <c r="JLN229" s="37"/>
      <c r="JLO229" s="38"/>
      <c r="JLP229" s="38"/>
      <c r="JLQ229" s="38"/>
      <c r="JLR229" s="38"/>
      <c r="JLS229" s="38"/>
      <c r="JLT229" s="38"/>
      <c r="JLU229" s="38"/>
      <c r="JLV229" s="38"/>
      <c r="JLW229" s="38"/>
      <c r="JLX229" s="38"/>
      <c r="JLY229" s="38"/>
      <c r="JLZ229" s="38"/>
      <c r="JMA229" s="37"/>
      <c r="JMB229" s="25"/>
      <c r="JMC229" s="35"/>
      <c r="JMD229" s="35"/>
      <c r="JME229" s="35"/>
      <c r="JMF229" s="36"/>
      <c r="JMG229" s="36"/>
      <c r="JMH229" s="36"/>
      <c r="JMI229" s="36"/>
      <c r="JMJ229" s="36"/>
      <c r="JMK229" s="36"/>
      <c r="JML229" s="37"/>
      <c r="JMM229" s="38"/>
      <c r="JMN229" s="38"/>
      <c r="JMO229" s="204"/>
      <c r="JMP229" s="37"/>
      <c r="JMQ229" s="38"/>
      <c r="JMR229" s="37"/>
      <c r="JMS229" s="37"/>
      <c r="JMT229" s="38"/>
      <c r="JMU229" s="38"/>
      <c r="JMV229" s="38"/>
      <c r="JMW229" s="38"/>
      <c r="JMX229" s="38"/>
      <c r="JMY229" s="38"/>
      <c r="JMZ229" s="38"/>
      <c r="JNA229" s="38"/>
      <c r="JNB229" s="38"/>
      <c r="JNC229" s="38"/>
      <c r="JND229" s="38"/>
      <c r="JNE229" s="38"/>
      <c r="JNF229" s="37"/>
      <c r="JNG229" s="25"/>
      <c r="JNH229" s="35"/>
      <c r="JNI229" s="35"/>
      <c r="JNJ229" s="35"/>
      <c r="JNK229" s="36"/>
      <c r="JNL229" s="36"/>
      <c r="JNM229" s="36"/>
      <c r="JNN229" s="36"/>
      <c r="JNO229" s="36"/>
      <c r="JNP229" s="36"/>
      <c r="JNQ229" s="37"/>
      <c r="JNR229" s="38"/>
      <c r="JNS229" s="38"/>
      <c r="JNT229" s="204"/>
      <c r="JNU229" s="37"/>
      <c r="JNV229" s="38"/>
      <c r="JNW229" s="37"/>
      <c r="JNX229" s="37"/>
      <c r="JNY229" s="38"/>
      <c r="JNZ229" s="38"/>
      <c r="JOA229" s="38"/>
      <c r="JOB229" s="38"/>
      <c r="JOC229" s="38"/>
      <c r="JOD229" s="38"/>
      <c r="JOE229" s="38"/>
      <c r="JOF229" s="38"/>
      <c r="JOG229" s="38"/>
      <c r="JOH229" s="38"/>
      <c r="JOI229" s="38"/>
      <c r="JOJ229" s="38"/>
      <c r="JOK229" s="37"/>
      <c r="JOL229" s="25"/>
      <c r="JOM229" s="35"/>
      <c r="JON229" s="35"/>
      <c r="JOO229" s="35"/>
      <c r="JOP229" s="36"/>
      <c r="JOQ229" s="36"/>
      <c r="JOR229" s="36"/>
      <c r="JOS229" s="36"/>
      <c r="JOT229" s="36"/>
      <c r="JOU229" s="36"/>
      <c r="JOV229" s="37"/>
      <c r="JOW229" s="38"/>
      <c r="JOX229" s="38"/>
      <c r="JOY229" s="204"/>
      <c r="JOZ229" s="37"/>
      <c r="JPA229" s="38"/>
      <c r="JPB229" s="37"/>
      <c r="JPC229" s="37"/>
      <c r="JPD229" s="38"/>
      <c r="JPE229" s="38"/>
      <c r="JPF229" s="38"/>
      <c r="JPG229" s="38"/>
      <c r="JPH229" s="38"/>
      <c r="JPI229" s="38"/>
      <c r="JPJ229" s="38"/>
      <c r="JPK229" s="38"/>
      <c r="JPL229" s="38"/>
      <c r="JPM229" s="38"/>
      <c r="JPN229" s="38"/>
      <c r="JPO229" s="38"/>
      <c r="JPP229" s="37"/>
      <c r="JPQ229" s="25"/>
      <c r="JPR229" s="35"/>
      <c r="JPS229" s="35"/>
      <c r="JPT229" s="35"/>
      <c r="JPU229" s="36"/>
      <c r="JPV229" s="36"/>
      <c r="JPW229" s="36"/>
      <c r="JPX229" s="36"/>
      <c r="JPY229" s="36"/>
      <c r="JPZ229" s="36"/>
      <c r="JQA229" s="37"/>
      <c r="JQB229" s="38"/>
      <c r="JQC229" s="38"/>
      <c r="JQD229" s="204"/>
      <c r="JQE229" s="37"/>
      <c r="JQF229" s="38"/>
      <c r="JQG229" s="37"/>
      <c r="JQH229" s="37"/>
      <c r="JQI229" s="38"/>
      <c r="JQJ229" s="38"/>
      <c r="JQK229" s="38"/>
      <c r="JQL229" s="38"/>
      <c r="JQM229" s="38"/>
      <c r="JQN229" s="38"/>
      <c r="JQO229" s="38"/>
      <c r="JQP229" s="38"/>
      <c r="JQQ229" s="38"/>
      <c r="JQR229" s="38"/>
      <c r="JQS229" s="38"/>
      <c r="JQT229" s="38"/>
      <c r="JQU229" s="37"/>
      <c r="JQV229" s="25"/>
      <c r="JQW229" s="35"/>
      <c r="JQX229" s="35"/>
      <c r="JQY229" s="35"/>
      <c r="JQZ229" s="36"/>
      <c r="JRA229" s="36"/>
      <c r="JRB229" s="36"/>
      <c r="JRC229" s="36"/>
      <c r="JRD229" s="36"/>
      <c r="JRE229" s="36"/>
      <c r="JRF229" s="37"/>
      <c r="JRG229" s="38"/>
      <c r="JRH229" s="38"/>
      <c r="JRI229" s="204"/>
      <c r="JRJ229" s="37"/>
      <c r="JRK229" s="38"/>
      <c r="JRL229" s="37"/>
      <c r="JRM229" s="37"/>
      <c r="JRN229" s="38"/>
      <c r="JRO229" s="38"/>
      <c r="JRP229" s="38"/>
      <c r="JRQ229" s="38"/>
      <c r="JRR229" s="38"/>
      <c r="JRS229" s="38"/>
      <c r="JRT229" s="38"/>
      <c r="JRU229" s="38"/>
      <c r="JRV229" s="38"/>
      <c r="JRW229" s="38"/>
      <c r="JRX229" s="38"/>
      <c r="JRY229" s="38"/>
      <c r="JRZ229" s="37"/>
      <c r="JSA229" s="25"/>
      <c r="JSB229" s="35"/>
      <c r="JSC229" s="35"/>
      <c r="JSD229" s="35"/>
      <c r="JSE229" s="36"/>
      <c r="JSF229" s="36"/>
      <c r="JSG229" s="36"/>
      <c r="JSH229" s="36"/>
      <c r="JSI229" s="36"/>
      <c r="JSJ229" s="36"/>
      <c r="JSK229" s="37"/>
      <c r="JSL229" s="38"/>
      <c r="JSM229" s="38"/>
      <c r="JSN229" s="204"/>
      <c r="JSO229" s="37"/>
      <c r="JSP229" s="38"/>
      <c r="JSQ229" s="37"/>
      <c r="JSR229" s="37"/>
      <c r="JSS229" s="38"/>
      <c r="JST229" s="38"/>
      <c r="JSU229" s="38"/>
      <c r="JSV229" s="38"/>
      <c r="JSW229" s="38"/>
      <c r="JSX229" s="38"/>
      <c r="JSY229" s="38"/>
      <c r="JSZ229" s="38"/>
      <c r="JTA229" s="38"/>
      <c r="JTB229" s="38"/>
      <c r="JTC229" s="38"/>
      <c r="JTD229" s="38"/>
      <c r="JTE229" s="37"/>
      <c r="JTF229" s="25"/>
      <c r="JTG229" s="35"/>
      <c r="JTH229" s="35"/>
      <c r="JTI229" s="35"/>
      <c r="JTJ229" s="36"/>
      <c r="JTK229" s="36"/>
      <c r="JTL229" s="36"/>
      <c r="JTM229" s="36"/>
      <c r="JTN229" s="36"/>
      <c r="JTO229" s="36"/>
      <c r="JTP229" s="37"/>
      <c r="JTQ229" s="38"/>
      <c r="JTR229" s="38"/>
      <c r="JTS229" s="204"/>
      <c r="JTT229" s="37"/>
      <c r="JTU229" s="38"/>
      <c r="JTV229" s="37"/>
      <c r="JTW229" s="37"/>
      <c r="JTX229" s="38"/>
      <c r="JTY229" s="38"/>
      <c r="JTZ229" s="38"/>
      <c r="JUA229" s="38"/>
      <c r="JUB229" s="38"/>
      <c r="JUC229" s="38"/>
      <c r="JUD229" s="38"/>
      <c r="JUE229" s="38"/>
      <c r="JUF229" s="38"/>
      <c r="JUG229" s="38"/>
      <c r="JUH229" s="38"/>
      <c r="JUI229" s="38"/>
      <c r="JUJ229" s="37"/>
      <c r="JUK229" s="25"/>
      <c r="JUL229" s="35"/>
      <c r="JUM229" s="35"/>
      <c r="JUN229" s="35"/>
      <c r="JUO229" s="36"/>
      <c r="JUP229" s="36"/>
      <c r="JUQ229" s="36"/>
      <c r="JUR229" s="36"/>
      <c r="JUS229" s="36"/>
      <c r="JUT229" s="36"/>
      <c r="JUU229" s="37"/>
      <c r="JUV229" s="38"/>
      <c r="JUW229" s="38"/>
      <c r="JUX229" s="204"/>
      <c r="JUY229" s="37"/>
      <c r="JUZ229" s="38"/>
      <c r="JVA229" s="37"/>
      <c r="JVB229" s="37"/>
      <c r="JVC229" s="38"/>
      <c r="JVD229" s="38"/>
      <c r="JVE229" s="38"/>
      <c r="JVF229" s="38"/>
      <c r="JVG229" s="38"/>
      <c r="JVH229" s="38"/>
      <c r="JVI229" s="38"/>
      <c r="JVJ229" s="38"/>
      <c r="JVK229" s="38"/>
      <c r="JVL229" s="38"/>
      <c r="JVM229" s="38"/>
      <c r="JVN229" s="38"/>
      <c r="JVO229" s="37"/>
      <c r="JVP229" s="25"/>
      <c r="JVQ229" s="35"/>
      <c r="JVR229" s="35"/>
      <c r="JVS229" s="35"/>
      <c r="JVT229" s="36"/>
      <c r="JVU229" s="36"/>
      <c r="JVV229" s="36"/>
      <c r="JVW229" s="36"/>
      <c r="JVX229" s="36"/>
      <c r="JVY229" s="36"/>
      <c r="JVZ229" s="37"/>
      <c r="JWA229" s="38"/>
      <c r="JWB229" s="38"/>
      <c r="JWC229" s="204"/>
      <c r="JWD229" s="37"/>
      <c r="JWE229" s="38"/>
      <c r="JWF229" s="37"/>
      <c r="JWG229" s="37"/>
      <c r="JWH229" s="38"/>
      <c r="JWI229" s="38"/>
      <c r="JWJ229" s="38"/>
      <c r="JWK229" s="38"/>
      <c r="JWL229" s="38"/>
      <c r="JWM229" s="38"/>
      <c r="JWN229" s="38"/>
      <c r="JWO229" s="38"/>
      <c r="JWP229" s="38"/>
      <c r="JWQ229" s="38"/>
      <c r="JWR229" s="38"/>
      <c r="JWS229" s="38"/>
      <c r="JWT229" s="37"/>
      <c r="JWU229" s="25"/>
      <c r="JWV229" s="35"/>
      <c r="JWW229" s="35"/>
      <c r="JWX229" s="35"/>
      <c r="JWY229" s="36"/>
      <c r="JWZ229" s="36"/>
      <c r="JXA229" s="36"/>
      <c r="JXB229" s="36"/>
      <c r="JXC229" s="36"/>
      <c r="JXD229" s="36"/>
      <c r="JXE229" s="37"/>
      <c r="JXF229" s="38"/>
      <c r="JXG229" s="38"/>
      <c r="JXH229" s="204"/>
      <c r="JXI229" s="37"/>
      <c r="JXJ229" s="38"/>
      <c r="JXK229" s="37"/>
      <c r="JXL229" s="37"/>
      <c r="JXM229" s="38"/>
      <c r="JXN229" s="38"/>
      <c r="JXO229" s="38"/>
      <c r="JXP229" s="38"/>
      <c r="JXQ229" s="38"/>
      <c r="JXR229" s="38"/>
      <c r="JXS229" s="38"/>
      <c r="JXT229" s="38"/>
      <c r="JXU229" s="38"/>
      <c r="JXV229" s="38"/>
      <c r="JXW229" s="38"/>
      <c r="JXX229" s="38"/>
      <c r="JXY229" s="37"/>
      <c r="JXZ229" s="25"/>
      <c r="JYA229" s="35"/>
      <c r="JYB229" s="35"/>
      <c r="JYC229" s="35"/>
      <c r="JYD229" s="36"/>
      <c r="JYE229" s="36"/>
      <c r="JYF229" s="36"/>
      <c r="JYG229" s="36"/>
      <c r="JYH229" s="36"/>
      <c r="JYI229" s="36"/>
      <c r="JYJ229" s="37"/>
      <c r="JYK229" s="38"/>
      <c r="JYL229" s="38"/>
      <c r="JYM229" s="204"/>
      <c r="JYN229" s="37"/>
      <c r="JYO229" s="38"/>
      <c r="JYP229" s="37"/>
      <c r="JYQ229" s="37"/>
      <c r="JYR229" s="38"/>
      <c r="JYS229" s="38"/>
      <c r="JYT229" s="38"/>
      <c r="JYU229" s="38"/>
      <c r="JYV229" s="38"/>
      <c r="JYW229" s="38"/>
      <c r="JYX229" s="38"/>
      <c r="JYY229" s="38"/>
      <c r="JYZ229" s="38"/>
      <c r="JZA229" s="38"/>
      <c r="JZB229" s="38"/>
      <c r="JZC229" s="38"/>
      <c r="JZD229" s="37"/>
      <c r="JZE229" s="25"/>
      <c r="JZF229" s="35"/>
      <c r="JZG229" s="35"/>
      <c r="JZH229" s="35"/>
      <c r="JZI229" s="36"/>
      <c r="JZJ229" s="36"/>
      <c r="JZK229" s="36"/>
      <c r="JZL229" s="36"/>
      <c r="JZM229" s="36"/>
      <c r="JZN229" s="36"/>
      <c r="JZO229" s="37"/>
      <c r="JZP229" s="38"/>
      <c r="JZQ229" s="38"/>
      <c r="JZR229" s="204"/>
      <c r="JZS229" s="37"/>
      <c r="JZT229" s="38"/>
      <c r="JZU229" s="37"/>
      <c r="JZV229" s="37"/>
      <c r="JZW229" s="38"/>
      <c r="JZX229" s="38"/>
      <c r="JZY229" s="38"/>
      <c r="JZZ229" s="38"/>
      <c r="KAA229" s="38"/>
      <c r="KAB229" s="38"/>
      <c r="KAC229" s="38"/>
      <c r="KAD229" s="38"/>
      <c r="KAE229" s="38"/>
      <c r="KAF229" s="38"/>
      <c r="KAG229" s="38"/>
      <c r="KAH229" s="38"/>
      <c r="KAI229" s="37"/>
      <c r="KAJ229" s="25"/>
      <c r="KAK229" s="35"/>
      <c r="KAL229" s="35"/>
      <c r="KAM229" s="35"/>
      <c r="KAN229" s="36"/>
      <c r="KAO229" s="36"/>
      <c r="KAP229" s="36"/>
      <c r="KAQ229" s="36"/>
      <c r="KAR229" s="36"/>
      <c r="KAS229" s="36"/>
      <c r="KAT229" s="37"/>
      <c r="KAU229" s="38"/>
      <c r="KAV229" s="38"/>
      <c r="KAW229" s="204"/>
      <c r="KAX229" s="37"/>
      <c r="KAY229" s="38"/>
      <c r="KAZ229" s="37"/>
      <c r="KBA229" s="37"/>
      <c r="KBB229" s="38"/>
      <c r="KBC229" s="38"/>
      <c r="KBD229" s="38"/>
      <c r="KBE229" s="38"/>
      <c r="KBF229" s="38"/>
      <c r="KBG229" s="38"/>
      <c r="KBH229" s="38"/>
      <c r="KBI229" s="38"/>
      <c r="KBJ229" s="38"/>
      <c r="KBK229" s="38"/>
      <c r="KBL229" s="38"/>
      <c r="KBM229" s="38"/>
      <c r="KBN229" s="37"/>
      <c r="KBO229" s="25"/>
      <c r="KBP229" s="35"/>
      <c r="KBQ229" s="35"/>
      <c r="KBR229" s="35"/>
      <c r="KBS229" s="36"/>
      <c r="KBT229" s="36"/>
      <c r="KBU229" s="36"/>
      <c r="KBV229" s="36"/>
      <c r="KBW229" s="36"/>
      <c r="KBX229" s="36"/>
      <c r="KBY229" s="37"/>
      <c r="KBZ229" s="38"/>
      <c r="KCA229" s="38"/>
      <c r="KCB229" s="204"/>
      <c r="KCC229" s="37"/>
      <c r="KCD229" s="38"/>
      <c r="KCE229" s="37"/>
      <c r="KCF229" s="37"/>
      <c r="KCG229" s="38"/>
      <c r="KCH229" s="38"/>
      <c r="KCI229" s="38"/>
      <c r="KCJ229" s="38"/>
      <c r="KCK229" s="38"/>
      <c r="KCL229" s="38"/>
      <c r="KCM229" s="38"/>
      <c r="KCN229" s="38"/>
      <c r="KCO229" s="38"/>
      <c r="KCP229" s="38"/>
      <c r="KCQ229" s="38"/>
      <c r="KCR229" s="38"/>
      <c r="KCS229" s="37"/>
      <c r="KCT229" s="25"/>
      <c r="KCU229" s="35"/>
      <c r="KCV229" s="35"/>
      <c r="KCW229" s="35"/>
      <c r="KCX229" s="36"/>
      <c r="KCY229" s="36"/>
      <c r="KCZ229" s="36"/>
      <c r="KDA229" s="36"/>
      <c r="KDB229" s="36"/>
      <c r="KDC229" s="36"/>
      <c r="KDD229" s="37"/>
      <c r="KDE229" s="38"/>
      <c r="KDF229" s="38"/>
      <c r="KDG229" s="204"/>
      <c r="KDH229" s="37"/>
      <c r="KDI229" s="38"/>
      <c r="KDJ229" s="37"/>
      <c r="KDK229" s="37"/>
      <c r="KDL229" s="38"/>
      <c r="KDM229" s="38"/>
      <c r="KDN229" s="38"/>
      <c r="KDO229" s="38"/>
      <c r="KDP229" s="38"/>
      <c r="KDQ229" s="38"/>
      <c r="KDR229" s="38"/>
      <c r="KDS229" s="38"/>
      <c r="KDT229" s="38"/>
      <c r="KDU229" s="38"/>
      <c r="KDV229" s="38"/>
      <c r="KDW229" s="38"/>
      <c r="KDX229" s="37"/>
      <c r="KDY229" s="25"/>
      <c r="KDZ229" s="35"/>
      <c r="KEA229" s="35"/>
      <c r="KEB229" s="35"/>
      <c r="KEC229" s="36"/>
      <c r="KED229" s="36"/>
      <c r="KEE229" s="36"/>
      <c r="KEF229" s="36"/>
      <c r="KEG229" s="36"/>
      <c r="KEH229" s="36"/>
      <c r="KEI229" s="37"/>
      <c r="KEJ229" s="38"/>
      <c r="KEK229" s="38"/>
      <c r="KEL229" s="204"/>
      <c r="KEM229" s="37"/>
      <c r="KEN229" s="38"/>
      <c r="KEO229" s="37"/>
      <c r="KEP229" s="37"/>
      <c r="KEQ229" s="38"/>
      <c r="KER229" s="38"/>
      <c r="KES229" s="38"/>
      <c r="KET229" s="38"/>
      <c r="KEU229" s="38"/>
      <c r="KEV229" s="38"/>
      <c r="KEW229" s="38"/>
      <c r="KEX229" s="38"/>
      <c r="KEY229" s="38"/>
      <c r="KEZ229" s="38"/>
      <c r="KFA229" s="38"/>
      <c r="KFB229" s="38"/>
      <c r="KFC229" s="37"/>
      <c r="KFD229" s="25"/>
      <c r="KFE229" s="35"/>
      <c r="KFF229" s="35"/>
      <c r="KFG229" s="35"/>
      <c r="KFH229" s="36"/>
      <c r="KFI229" s="36"/>
      <c r="KFJ229" s="36"/>
      <c r="KFK229" s="36"/>
      <c r="KFL229" s="36"/>
      <c r="KFM229" s="36"/>
      <c r="KFN229" s="37"/>
      <c r="KFO229" s="38"/>
      <c r="KFP229" s="38"/>
      <c r="KFQ229" s="204"/>
      <c r="KFR229" s="37"/>
      <c r="KFS229" s="38"/>
      <c r="KFT229" s="37"/>
      <c r="KFU229" s="37"/>
      <c r="KFV229" s="38"/>
      <c r="KFW229" s="38"/>
      <c r="KFX229" s="38"/>
      <c r="KFY229" s="38"/>
      <c r="KFZ229" s="38"/>
      <c r="KGA229" s="38"/>
      <c r="KGB229" s="38"/>
      <c r="KGC229" s="38"/>
      <c r="KGD229" s="38"/>
      <c r="KGE229" s="38"/>
      <c r="KGF229" s="38"/>
      <c r="KGG229" s="38"/>
      <c r="KGH229" s="37"/>
      <c r="KGI229" s="25"/>
      <c r="KGJ229" s="35"/>
      <c r="KGK229" s="35"/>
      <c r="KGL229" s="35"/>
      <c r="KGM229" s="36"/>
      <c r="KGN229" s="36"/>
      <c r="KGO229" s="36"/>
      <c r="KGP229" s="36"/>
      <c r="KGQ229" s="36"/>
      <c r="KGR229" s="36"/>
      <c r="KGS229" s="37"/>
      <c r="KGT229" s="38"/>
      <c r="KGU229" s="38"/>
      <c r="KGV229" s="204"/>
      <c r="KGW229" s="37"/>
      <c r="KGX229" s="38"/>
      <c r="KGY229" s="37"/>
      <c r="KGZ229" s="37"/>
      <c r="KHA229" s="38"/>
      <c r="KHB229" s="38"/>
      <c r="KHC229" s="38"/>
      <c r="KHD229" s="38"/>
      <c r="KHE229" s="38"/>
      <c r="KHF229" s="38"/>
      <c r="KHG229" s="38"/>
      <c r="KHH229" s="38"/>
      <c r="KHI229" s="38"/>
      <c r="KHJ229" s="38"/>
      <c r="KHK229" s="38"/>
      <c r="KHL229" s="38"/>
      <c r="KHM229" s="37"/>
      <c r="KHN229" s="25"/>
      <c r="KHO229" s="35"/>
      <c r="KHP229" s="35"/>
      <c r="KHQ229" s="35"/>
      <c r="KHR229" s="36"/>
      <c r="KHS229" s="36"/>
      <c r="KHT229" s="36"/>
      <c r="KHU229" s="36"/>
      <c r="KHV229" s="36"/>
      <c r="KHW229" s="36"/>
      <c r="KHX229" s="37"/>
      <c r="KHY229" s="38"/>
      <c r="KHZ229" s="38"/>
      <c r="KIA229" s="204"/>
      <c r="KIB229" s="37"/>
      <c r="KIC229" s="38"/>
      <c r="KID229" s="37"/>
      <c r="KIE229" s="37"/>
      <c r="KIF229" s="38"/>
      <c r="KIG229" s="38"/>
      <c r="KIH229" s="38"/>
      <c r="KII229" s="38"/>
      <c r="KIJ229" s="38"/>
      <c r="KIK229" s="38"/>
      <c r="KIL229" s="38"/>
      <c r="KIM229" s="38"/>
      <c r="KIN229" s="38"/>
      <c r="KIO229" s="38"/>
      <c r="KIP229" s="38"/>
      <c r="KIQ229" s="38"/>
      <c r="KIR229" s="37"/>
      <c r="KIS229" s="25"/>
      <c r="KIT229" s="35"/>
      <c r="KIU229" s="35"/>
      <c r="KIV229" s="35"/>
      <c r="KIW229" s="36"/>
      <c r="KIX229" s="36"/>
      <c r="KIY229" s="36"/>
      <c r="KIZ229" s="36"/>
      <c r="KJA229" s="36"/>
      <c r="KJB229" s="36"/>
      <c r="KJC229" s="37"/>
      <c r="KJD229" s="38"/>
      <c r="KJE229" s="38"/>
      <c r="KJF229" s="204"/>
      <c r="KJG229" s="37"/>
      <c r="KJH229" s="38"/>
      <c r="KJI229" s="37"/>
      <c r="KJJ229" s="37"/>
      <c r="KJK229" s="38"/>
      <c r="KJL229" s="38"/>
      <c r="KJM229" s="38"/>
      <c r="KJN229" s="38"/>
      <c r="KJO229" s="38"/>
      <c r="KJP229" s="38"/>
      <c r="KJQ229" s="38"/>
      <c r="KJR229" s="38"/>
      <c r="KJS229" s="38"/>
      <c r="KJT229" s="38"/>
      <c r="KJU229" s="38"/>
      <c r="KJV229" s="38"/>
      <c r="KJW229" s="37"/>
      <c r="KJX229" s="25"/>
      <c r="KJY229" s="35"/>
      <c r="KJZ229" s="35"/>
      <c r="KKA229" s="35"/>
      <c r="KKB229" s="36"/>
      <c r="KKC229" s="36"/>
      <c r="KKD229" s="36"/>
      <c r="KKE229" s="36"/>
      <c r="KKF229" s="36"/>
      <c r="KKG229" s="36"/>
      <c r="KKH229" s="37"/>
      <c r="KKI229" s="38"/>
      <c r="KKJ229" s="38"/>
      <c r="KKK229" s="204"/>
      <c r="KKL229" s="37"/>
      <c r="KKM229" s="38"/>
      <c r="KKN229" s="37"/>
      <c r="KKO229" s="37"/>
      <c r="KKP229" s="38"/>
      <c r="KKQ229" s="38"/>
      <c r="KKR229" s="38"/>
      <c r="KKS229" s="38"/>
      <c r="KKT229" s="38"/>
      <c r="KKU229" s="38"/>
      <c r="KKV229" s="38"/>
      <c r="KKW229" s="38"/>
      <c r="KKX229" s="38"/>
      <c r="KKY229" s="38"/>
      <c r="KKZ229" s="38"/>
      <c r="KLA229" s="38"/>
      <c r="KLB229" s="37"/>
      <c r="KLC229" s="25"/>
      <c r="KLD229" s="35"/>
      <c r="KLE229" s="35"/>
      <c r="KLF229" s="35"/>
      <c r="KLG229" s="36"/>
      <c r="KLH229" s="36"/>
      <c r="KLI229" s="36"/>
      <c r="KLJ229" s="36"/>
      <c r="KLK229" s="36"/>
      <c r="KLL229" s="36"/>
      <c r="KLM229" s="37"/>
      <c r="KLN229" s="38"/>
      <c r="KLO229" s="38"/>
      <c r="KLP229" s="204"/>
      <c r="KLQ229" s="37"/>
      <c r="KLR229" s="38"/>
      <c r="KLS229" s="37"/>
      <c r="KLT229" s="37"/>
      <c r="KLU229" s="38"/>
      <c r="KLV229" s="38"/>
      <c r="KLW229" s="38"/>
      <c r="KLX229" s="38"/>
      <c r="KLY229" s="38"/>
      <c r="KLZ229" s="38"/>
      <c r="KMA229" s="38"/>
      <c r="KMB229" s="38"/>
      <c r="KMC229" s="38"/>
      <c r="KMD229" s="38"/>
      <c r="KME229" s="38"/>
      <c r="KMF229" s="38"/>
      <c r="KMG229" s="37"/>
      <c r="KMH229" s="25"/>
      <c r="KMI229" s="35"/>
      <c r="KMJ229" s="35"/>
      <c r="KMK229" s="35"/>
      <c r="KML229" s="36"/>
      <c r="KMM229" s="36"/>
      <c r="KMN229" s="36"/>
      <c r="KMO229" s="36"/>
      <c r="KMP229" s="36"/>
      <c r="KMQ229" s="36"/>
      <c r="KMR229" s="37"/>
      <c r="KMS229" s="38"/>
      <c r="KMT229" s="38"/>
      <c r="KMU229" s="204"/>
      <c r="KMV229" s="37"/>
      <c r="KMW229" s="38"/>
      <c r="KMX229" s="37"/>
      <c r="KMY229" s="37"/>
      <c r="KMZ229" s="38"/>
      <c r="KNA229" s="38"/>
      <c r="KNB229" s="38"/>
      <c r="KNC229" s="38"/>
      <c r="KND229" s="38"/>
      <c r="KNE229" s="38"/>
      <c r="KNF229" s="38"/>
      <c r="KNG229" s="38"/>
      <c r="KNH229" s="38"/>
      <c r="KNI229" s="38"/>
      <c r="KNJ229" s="38"/>
      <c r="KNK229" s="38"/>
      <c r="KNL229" s="37"/>
      <c r="KNM229" s="25"/>
      <c r="KNN229" s="35"/>
      <c r="KNO229" s="35"/>
      <c r="KNP229" s="35"/>
      <c r="KNQ229" s="36"/>
      <c r="KNR229" s="36"/>
      <c r="KNS229" s="36"/>
      <c r="KNT229" s="36"/>
      <c r="KNU229" s="36"/>
      <c r="KNV229" s="36"/>
      <c r="KNW229" s="37"/>
      <c r="KNX229" s="38"/>
      <c r="KNY229" s="38"/>
      <c r="KNZ229" s="204"/>
      <c r="KOA229" s="37"/>
      <c r="KOB229" s="38"/>
      <c r="KOC229" s="37"/>
      <c r="KOD229" s="37"/>
      <c r="KOE229" s="38"/>
      <c r="KOF229" s="38"/>
      <c r="KOG229" s="38"/>
      <c r="KOH229" s="38"/>
      <c r="KOI229" s="38"/>
      <c r="KOJ229" s="38"/>
      <c r="KOK229" s="38"/>
      <c r="KOL229" s="38"/>
      <c r="KOM229" s="38"/>
      <c r="KON229" s="38"/>
      <c r="KOO229" s="38"/>
      <c r="KOP229" s="38"/>
      <c r="KOQ229" s="37"/>
      <c r="KOR229" s="25"/>
      <c r="KOS229" s="35"/>
      <c r="KOT229" s="35"/>
      <c r="KOU229" s="35"/>
      <c r="KOV229" s="36"/>
      <c r="KOW229" s="36"/>
      <c r="KOX229" s="36"/>
      <c r="KOY229" s="36"/>
      <c r="KOZ229" s="36"/>
      <c r="KPA229" s="36"/>
      <c r="KPB229" s="37"/>
      <c r="KPC229" s="38"/>
      <c r="KPD229" s="38"/>
      <c r="KPE229" s="204"/>
      <c r="KPF229" s="37"/>
      <c r="KPG229" s="38"/>
      <c r="KPH229" s="37"/>
      <c r="KPI229" s="37"/>
      <c r="KPJ229" s="38"/>
      <c r="KPK229" s="38"/>
      <c r="KPL229" s="38"/>
      <c r="KPM229" s="38"/>
      <c r="KPN229" s="38"/>
      <c r="KPO229" s="38"/>
      <c r="KPP229" s="38"/>
      <c r="KPQ229" s="38"/>
      <c r="KPR229" s="38"/>
      <c r="KPS229" s="38"/>
      <c r="KPT229" s="38"/>
      <c r="KPU229" s="38"/>
      <c r="KPV229" s="37"/>
      <c r="KPW229" s="25"/>
      <c r="KPX229" s="35"/>
      <c r="KPY229" s="35"/>
      <c r="KPZ229" s="35"/>
      <c r="KQA229" s="36"/>
      <c r="KQB229" s="36"/>
      <c r="KQC229" s="36"/>
      <c r="KQD229" s="36"/>
      <c r="KQE229" s="36"/>
      <c r="KQF229" s="36"/>
      <c r="KQG229" s="37"/>
      <c r="KQH229" s="38"/>
      <c r="KQI229" s="38"/>
      <c r="KQJ229" s="204"/>
      <c r="KQK229" s="37"/>
      <c r="KQL229" s="38"/>
      <c r="KQM229" s="37"/>
      <c r="KQN229" s="37"/>
      <c r="KQO229" s="38"/>
      <c r="KQP229" s="38"/>
      <c r="KQQ229" s="38"/>
      <c r="KQR229" s="38"/>
      <c r="KQS229" s="38"/>
      <c r="KQT229" s="38"/>
      <c r="KQU229" s="38"/>
      <c r="KQV229" s="38"/>
      <c r="KQW229" s="38"/>
      <c r="KQX229" s="38"/>
      <c r="KQY229" s="38"/>
      <c r="KQZ229" s="38"/>
      <c r="KRA229" s="37"/>
      <c r="KRB229" s="25"/>
      <c r="KRC229" s="35"/>
      <c r="KRD229" s="35"/>
      <c r="KRE229" s="35"/>
      <c r="KRF229" s="36"/>
      <c r="KRG229" s="36"/>
      <c r="KRH229" s="36"/>
      <c r="KRI229" s="36"/>
      <c r="KRJ229" s="36"/>
      <c r="KRK229" s="36"/>
      <c r="KRL229" s="37"/>
      <c r="KRM229" s="38"/>
      <c r="KRN229" s="38"/>
      <c r="KRO229" s="204"/>
      <c r="KRP229" s="37"/>
      <c r="KRQ229" s="38"/>
      <c r="KRR229" s="37"/>
      <c r="KRS229" s="37"/>
      <c r="KRT229" s="38"/>
      <c r="KRU229" s="38"/>
      <c r="KRV229" s="38"/>
      <c r="KRW229" s="38"/>
      <c r="KRX229" s="38"/>
      <c r="KRY229" s="38"/>
      <c r="KRZ229" s="38"/>
      <c r="KSA229" s="38"/>
      <c r="KSB229" s="38"/>
      <c r="KSC229" s="38"/>
      <c r="KSD229" s="38"/>
      <c r="KSE229" s="38"/>
      <c r="KSF229" s="37"/>
      <c r="KSG229" s="25"/>
      <c r="KSH229" s="35"/>
      <c r="KSI229" s="35"/>
      <c r="KSJ229" s="35"/>
      <c r="KSK229" s="36"/>
      <c r="KSL229" s="36"/>
      <c r="KSM229" s="36"/>
      <c r="KSN229" s="36"/>
      <c r="KSO229" s="36"/>
      <c r="KSP229" s="36"/>
      <c r="KSQ229" s="37"/>
      <c r="KSR229" s="38"/>
      <c r="KSS229" s="38"/>
      <c r="KST229" s="204"/>
      <c r="KSU229" s="37"/>
      <c r="KSV229" s="38"/>
      <c r="KSW229" s="37"/>
      <c r="KSX229" s="37"/>
      <c r="KSY229" s="38"/>
      <c r="KSZ229" s="38"/>
      <c r="KTA229" s="38"/>
      <c r="KTB229" s="38"/>
      <c r="KTC229" s="38"/>
      <c r="KTD229" s="38"/>
      <c r="KTE229" s="38"/>
      <c r="KTF229" s="38"/>
      <c r="KTG229" s="38"/>
      <c r="KTH229" s="38"/>
      <c r="KTI229" s="38"/>
      <c r="KTJ229" s="38"/>
      <c r="KTK229" s="37"/>
      <c r="KTL229" s="25"/>
      <c r="KTM229" s="35"/>
      <c r="KTN229" s="35"/>
      <c r="KTO229" s="35"/>
      <c r="KTP229" s="36"/>
      <c r="KTQ229" s="36"/>
      <c r="KTR229" s="36"/>
      <c r="KTS229" s="36"/>
      <c r="KTT229" s="36"/>
      <c r="KTU229" s="36"/>
      <c r="KTV229" s="37"/>
      <c r="KTW229" s="38"/>
      <c r="KTX229" s="38"/>
      <c r="KTY229" s="204"/>
      <c r="KTZ229" s="37"/>
      <c r="KUA229" s="38"/>
      <c r="KUB229" s="37"/>
      <c r="KUC229" s="37"/>
      <c r="KUD229" s="38"/>
      <c r="KUE229" s="38"/>
      <c r="KUF229" s="38"/>
      <c r="KUG229" s="38"/>
      <c r="KUH229" s="38"/>
      <c r="KUI229" s="38"/>
      <c r="KUJ229" s="38"/>
      <c r="KUK229" s="38"/>
      <c r="KUL229" s="38"/>
      <c r="KUM229" s="38"/>
      <c r="KUN229" s="38"/>
      <c r="KUO229" s="38"/>
      <c r="KUP229" s="37"/>
      <c r="KUQ229" s="25"/>
      <c r="KUR229" s="35"/>
      <c r="KUS229" s="35"/>
      <c r="KUT229" s="35"/>
      <c r="KUU229" s="36"/>
      <c r="KUV229" s="36"/>
      <c r="KUW229" s="36"/>
      <c r="KUX229" s="36"/>
      <c r="KUY229" s="36"/>
      <c r="KUZ229" s="36"/>
      <c r="KVA229" s="37"/>
      <c r="KVB229" s="38"/>
      <c r="KVC229" s="38"/>
      <c r="KVD229" s="204"/>
      <c r="KVE229" s="37"/>
      <c r="KVF229" s="38"/>
      <c r="KVG229" s="37"/>
      <c r="KVH229" s="37"/>
      <c r="KVI229" s="38"/>
      <c r="KVJ229" s="38"/>
      <c r="KVK229" s="38"/>
      <c r="KVL229" s="38"/>
      <c r="KVM229" s="38"/>
      <c r="KVN229" s="38"/>
      <c r="KVO229" s="38"/>
      <c r="KVP229" s="38"/>
      <c r="KVQ229" s="38"/>
      <c r="KVR229" s="38"/>
      <c r="KVS229" s="38"/>
      <c r="KVT229" s="38"/>
      <c r="KVU229" s="37"/>
      <c r="KVV229" s="25"/>
      <c r="KVW229" s="35"/>
      <c r="KVX229" s="35"/>
      <c r="KVY229" s="35"/>
      <c r="KVZ229" s="36"/>
      <c r="KWA229" s="36"/>
      <c r="KWB229" s="36"/>
      <c r="KWC229" s="36"/>
      <c r="KWD229" s="36"/>
      <c r="KWE229" s="36"/>
      <c r="KWF229" s="37"/>
      <c r="KWG229" s="38"/>
      <c r="KWH229" s="38"/>
      <c r="KWI229" s="204"/>
      <c r="KWJ229" s="37"/>
      <c r="KWK229" s="38"/>
      <c r="KWL229" s="37"/>
      <c r="KWM229" s="37"/>
      <c r="KWN229" s="38"/>
      <c r="KWO229" s="38"/>
      <c r="KWP229" s="38"/>
      <c r="KWQ229" s="38"/>
      <c r="KWR229" s="38"/>
      <c r="KWS229" s="38"/>
      <c r="KWT229" s="38"/>
      <c r="KWU229" s="38"/>
      <c r="KWV229" s="38"/>
      <c r="KWW229" s="38"/>
      <c r="KWX229" s="38"/>
      <c r="KWY229" s="38"/>
      <c r="KWZ229" s="37"/>
      <c r="KXA229" s="25"/>
      <c r="KXB229" s="35"/>
      <c r="KXC229" s="35"/>
      <c r="KXD229" s="35"/>
      <c r="KXE229" s="36"/>
      <c r="KXF229" s="36"/>
      <c r="KXG229" s="36"/>
      <c r="KXH229" s="36"/>
      <c r="KXI229" s="36"/>
      <c r="KXJ229" s="36"/>
      <c r="KXK229" s="37"/>
      <c r="KXL229" s="38"/>
      <c r="KXM229" s="38"/>
      <c r="KXN229" s="204"/>
      <c r="KXO229" s="37"/>
      <c r="KXP229" s="38"/>
      <c r="KXQ229" s="37"/>
      <c r="KXR229" s="37"/>
      <c r="KXS229" s="38"/>
      <c r="KXT229" s="38"/>
      <c r="KXU229" s="38"/>
      <c r="KXV229" s="38"/>
      <c r="KXW229" s="38"/>
      <c r="KXX229" s="38"/>
      <c r="KXY229" s="38"/>
      <c r="KXZ229" s="38"/>
      <c r="KYA229" s="38"/>
      <c r="KYB229" s="38"/>
      <c r="KYC229" s="38"/>
      <c r="KYD229" s="38"/>
      <c r="KYE229" s="37"/>
      <c r="KYF229" s="25"/>
      <c r="KYG229" s="35"/>
      <c r="KYH229" s="35"/>
      <c r="KYI229" s="35"/>
      <c r="KYJ229" s="36"/>
      <c r="KYK229" s="36"/>
      <c r="KYL229" s="36"/>
      <c r="KYM229" s="36"/>
      <c r="KYN229" s="36"/>
      <c r="KYO229" s="36"/>
      <c r="KYP229" s="37"/>
      <c r="KYQ229" s="38"/>
      <c r="KYR229" s="38"/>
      <c r="KYS229" s="204"/>
      <c r="KYT229" s="37"/>
      <c r="KYU229" s="38"/>
      <c r="KYV229" s="37"/>
      <c r="KYW229" s="37"/>
      <c r="KYX229" s="38"/>
      <c r="KYY229" s="38"/>
      <c r="KYZ229" s="38"/>
      <c r="KZA229" s="38"/>
      <c r="KZB229" s="38"/>
      <c r="KZC229" s="38"/>
      <c r="KZD229" s="38"/>
      <c r="KZE229" s="38"/>
      <c r="KZF229" s="38"/>
      <c r="KZG229" s="38"/>
      <c r="KZH229" s="38"/>
      <c r="KZI229" s="38"/>
      <c r="KZJ229" s="37"/>
      <c r="KZK229" s="25"/>
      <c r="KZL229" s="35"/>
      <c r="KZM229" s="35"/>
      <c r="KZN229" s="35"/>
      <c r="KZO229" s="36"/>
      <c r="KZP229" s="36"/>
      <c r="KZQ229" s="36"/>
      <c r="KZR229" s="36"/>
      <c r="KZS229" s="36"/>
      <c r="KZT229" s="36"/>
      <c r="KZU229" s="37"/>
      <c r="KZV229" s="38"/>
      <c r="KZW229" s="38"/>
      <c r="KZX229" s="204"/>
      <c r="KZY229" s="37"/>
      <c r="KZZ229" s="38"/>
      <c r="LAA229" s="37"/>
      <c r="LAB229" s="37"/>
      <c r="LAC229" s="38"/>
      <c r="LAD229" s="38"/>
      <c r="LAE229" s="38"/>
      <c r="LAF229" s="38"/>
      <c r="LAG229" s="38"/>
      <c r="LAH229" s="38"/>
      <c r="LAI229" s="38"/>
      <c r="LAJ229" s="38"/>
      <c r="LAK229" s="38"/>
      <c r="LAL229" s="38"/>
      <c r="LAM229" s="38"/>
      <c r="LAN229" s="38"/>
      <c r="LAO229" s="37"/>
      <c r="LAP229" s="25"/>
      <c r="LAQ229" s="35"/>
      <c r="LAR229" s="35"/>
      <c r="LAS229" s="35"/>
      <c r="LAT229" s="36"/>
      <c r="LAU229" s="36"/>
      <c r="LAV229" s="36"/>
      <c r="LAW229" s="36"/>
      <c r="LAX229" s="36"/>
      <c r="LAY229" s="36"/>
      <c r="LAZ229" s="37"/>
      <c r="LBA229" s="38"/>
      <c r="LBB229" s="38"/>
      <c r="LBC229" s="204"/>
      <c r="LBD229" s="37"/>
      <c r="LBE229" s="38"/>
      <c r="LBF229" s="37"/>
      <c r="LBG229" s="37"/>
      <c r="LBH229" s="38"/>
      <c r="LBI229" s="38"/>
      <c r="LBJ229" s="38"/>
      <c r="LBK229" s="38"/>
      <c r="LBL229" s="38"/>
      <c r="LBM229" s="38"/>
      <c r="LBN229" s="38"/>
      <c r="LBO229" s="38"/>
      <c r="LBP229" s="38"/>
      <c r="LBQ229" s="38"/>
      <c r="LBR229" s="38"/>
      <c r="LBS229" s="38"/>
      <c r="LBT229" s="37"/>
      <c r="LBU229" s="25"/>
      <c r="LBV229" s="35"/>
      <c r="LBW229" s="35"/>
      <c r="LBX229" s="35"/>
      <c r="LBY229" s="36"/>
      <c r="LBZ229" s="36"/>
      <c r="LCA229" s="36"/>
      <c r="LCB229" s="36"/>
      <c r="LCC229" s="36"/>
      <c r="LCD229" s="36"/>
      <c r="LCE229" s="37"/>
      <c r="LCF229" s="38"/>
      <c r="LCG229" s="38"/>
      <c r="LCH229" s="204"/>
      <c r="LCI229" s="37"/>
      <c r="LCJ229" s="38"/>
      <c r="LCK229" s="37"/>
      <c r="LCL229" s="37"/>
      <c r="LCM229" s="38"/>
      <c r="LCN229" s="38"/>
      <c r="LCO229" s="38"/>
      <c r="LCP229" s="38"/>
      <c r="LCQ229" s="38"/>
      <c r="LCR229" s="38"/>
      <c r="LCS229" s="38"/>
      <c r="LCT229" s="38"/>
      <c r="LCU229" s="38"/>
      <c r="LCV229" s="38"/>
      <c r="LCW229" s="38"/>
      <c r="LCX229" s="38"/>
      <c r="LCY229" s="37"/>
      <c r="LCZ229" s="25"/>
      <c r="LDA229" s="35"/>
      <c r="LDB229" s="35"/>
      <c r="LDC229" s="35"/>
      <c r="LDD229" s="36"/>
      <c r="LDE229" s="36"/>
      <c r="LDF229" s="36"/>
      <c r="LDG229" s="36"/>
      <c r="LDH229" s="36"/>
      <c r="LDI229" s="36"/>
      <c r="LDJ229" s="37"/>
      <c r="LDK229" s="38"/>
      <c r="LDL229" s="38"/>
      <c r="LDM229" s="204"/>
      <c r="LDN229" s="37"/>
      <c r="LDO229" s="38"/>
      <c r="LDP229" s="37"/>
      <c r="LDQ229" s="37"/>
      <c r="LDR229" s="38"/>
      <c r="LDS229" s="38"/>
      <c r="LDT229" s="38"/>
      <c r="LDU229" s="38"/>
      <c r="LDV229" s="38"/>
      <c r="LDW229" s="38"/>
      <c r="LDX229" s="38"/>
      <c r="LDY229" s="38"/>
      <c r="LDZ229" s="38"/>
      <c r="LEA229" s="38"/>
      <c r="LEB229" s="38"/>
      <c r="LEC229" s="38"/>
      <c r="LED229" s="37"/>
      <c r="LEE229" s="25"/>
      <c r="LEF229" s="35"/>
      <c r="LEG229" s="35"/>
      <c r="LEH229" s="35"/>
      <c r="LEI229" s="36"/>
      <c r="LEJ229" s="36"/>
      <c r="LEK229" s="36"/>
      <c r="LEL229" s="36"/>
      <c r="LEM229" s="36"/>
      <c r="LEN229" s="36"/>
      <c r="LEO229" s="37"/>
      <c r="LEP229" s="38"/>
      <c r="LEQ229" s="38"/>
      <c r="LER229" s="204"/>
      <c r="LES229" s="37"/>
      <c r="LET229" s="38"/>
      <c r="LEU229" s="37"/>
      <c r="LEV229" s="37"/>
      <c r="LEW229" s="38"/>
      <c r="LEX229" s="38"/>
      <c r="LEY229" s="38"/>
      <c r="LEZ229" s="38"/>
      <c r="LFA229" s="38"/>
      <c r="LFB229" s="38"/>
      <c r="LFC229" s="38"/>
      <c r="LFD229" s="38"/>
      <c r="LFE229" s="38"/>
      <c r="LFF229" s="38"/>
      <c r="LFG229" s="38"/>
      <c r="LFH229" s="38"/>
      <c r="LFI229" s="37"/>
      <c r="LFJ229" s="25"/>
      <c r="LFK229" s="35"/>
      <c r="LFL229" s="35"/>
      <c r="LFM229" s="35"/>
      <c r="LFN229" s="36"/>
      <c r="LFO229" s="36"/>
      <c r="LFP229" s="36"/>
      <c r="LFQ229" s="36"/>
      <c r="LFR229" s="36"/>
      <c r="LFS229" s="36"/>
      <c r="LFT229" s="37"/>
      <c r="LFU229" s="38"/>
      <c r="LFV229" s="38"/>
      <c r="LFW229" s="204"/>
      <c r="LFX229" s="37"/>
      <c r="LFY229" s="38"/>
      <c r="LFZ229" s="37"/>
      <c r="LGA229" s="37"/>
      <c r="LGB229" s="38"/>
      <c r="LGC229" s="38"/>
      <c r="LGD229" s="38"/>
      <c r="LGE229" s="38"/>
      <c r="LGF229" s="38"/>
      <c r="LGG229" s="38"/>
      <c r="LGH229" s="38"/>
      <c r="LGI229" s="38"/>
      <c r="LGJ229" s="38"/>
      <c r="LGK229" s="38"/>
      <c r="LGL229" s="38"/>
      <c r="LGM229" s="38"/>
      <c r="LGN229" s="37"/>
      <c r="LGO229" s="25"/>
      <c r="LGP229" s="35"/>
      <c r="LGQ229" s="35"/>
      <c r="LGR229" s="35"/>
      <c r="LGS229" s="36"/>
      <c r="LGT229" s="36"/>
      <c r="LGU229" s="36"/>
      <c r="LGV229" s="36"/>
      <c r="LGW229" s="36"/>
      <c r="LGX229" s="36"/>
      <c r="LGY229" s="37"/>
      <c r="LGZ229" s="38"/>
      <c r="LHA229" s="38"/>
      <c r="LHB229" s="204"/>
      <c r="LHC229" s="37"/>
      <c r="LHD229" s="38"/>
      <c r="LHE229" s="37"/>
      <c r="LHF229" s="37"/>
      <c r="LHG229" s="38"/>
      <c r="LHH229" s="38"/>
      <c r="LHI229" s="38"/>
      <c r="LHJ229" s="38"/>
      <c r="LHK229" s="38"/>
      <c r="LHL229" s="38"/>
      <c r="LHM229" s="38"/>
      <c r="LHN229" s="38"/>
      <c r="LHO229" s="38"/>
      <c r="LHP229" s="38"/>
      <c r="LHQ229" s="38"/>
      <c r="LHR229" s="38"/>
      <c r="LHS229" s="37"/>
      <c r="LHT229" s="25"/>
      <c r="LHU229" s="35"/>
      <c r="LHV229" s="35"/>
      <c r="LHW229" s="35"/>
      <c r="LHX229" s="36"/>
      <c r="LHY229" s="36"/>
      <c r="LHZ229" s="36"/>
      <c r="LIA229" s="36"/>
      <c r="LIB229" s="36"/>
      <c r="LIC229" s="36"/>
      <c r="LID229" s="37"/>
      <c r="LIE229" s="38"/>
      <c r="LIF229" s="38"/>
      <c r="LIG229" s="204"/>
      <c r="LIH229" s="37"/>
      <c r="LII229" s="38"/>
      <c r="LIJ229" s="37"/>
      <c r="LIK229" s="37"/>
      <c r="LIL229" s="38"/>
      <c r="LIM229" s="38"/>
      <c r="LIN229" s="38"/>
      <c r="LIO229" s="38"/>
      <c r="LIP229" s="38"/>
      <c r="LIQ229" s="38"/>
      <c r="LIR229" s="38"/>
      <c r="LIS229" s="38"/>
      <c r="LIT229" s="38"/>
      <c r="LIU229" s="38"/>
      <c r="LIV229" s="38"/>
      <c r="LIW229" s="38"/>
      <c r="LIX229" s="37"/>
      <c r="LIY229" s="25"/>
      <c r="LIZ229" s="35"/>
      <c r="LJA229" s="35"/>
      <c r="LJB229" s="35"/>
      <c r="LJC229" s="36"/>
      <c r="LJD229" s="36"/>
      <c r="LJE229" s="36"/>
      <c r="LJF229" s="36"/>
      <c r="LJG229" s="36"/>
      <c r="LJH229" s="36"/>
      <c r="LJI229" s="37"/>
      <c r="LJJ229" s="38"/>
      <c r="LJK229" s="38"/>
      <c r="LJL229" s="204"/>
      <c r="LJM229" s="37"/>
      <c r="LJN229" s="38"/>
      <c r="LJO229" s="37"/>
      <c r="LJP229" s="37"/>
      <c r="LJQ229" s="38"/>
      <c r="LJR229" s="38"/>
      <c r="LJS229" s="38"/>
      <c r="LJT229" s="38"/>
      <c r="LJU229" s="38"/>
      <c r="LJV229" s="38"/>
      <c r="LJW229" s="38"/>
      <c r="LJX229" s="38"/>
      <c r="LJY229" s="38"/>
      <c r="LJZ229" s="38"/>
      <c r="LKA229" s="38"/>
      <c r="LKB229" s="38"/>
      <c r="LKC229" s="37"/>
      <c r="LKD229" s="25"/>
      <c r="LKE229" s="35"/>
      <c r="LKF229" s="35"/>
      <c r="LKG229" s="35"/>
      <c r="LKH229" s="36"/>
      <c r="LKI229" s="36"/>
      <c r="LKJ229" s="36"/>
      <c r="LKK229" s="36"/>
      <c r="LKL229" s="36"/>
      <c r="LKM229" s="36"/>
      <c r="LKN229" s="37"/>
      <c r="LKO229" s="38"/>
      <c r="LKP229" s="38"/>
      <c r="LKQ229" s="204"/>
      <c r="LKR229" s="37"/>
      <c r="LKS229" s="38"/>
      <c r="LKT229" s="37"/>
      <c r="LKU229" s="37"/>
      <c r="LKV229" s="38"/>
      <c r="LKW229" s="38"/>
      <c r="LKX229" s="38"/>
      <c r="LKY229" s="38"/>
      <c r="LKZ229" s="38"/>
      <c r="LLA229" s="38"/>
      <c r="LLB229" s="38"/>
      <c r="LLC229" s="38"/>
      <c r="LLD229" s="38"/>
      <c r="LLE229" s="38"/>
      <c r="LLF229" s="38"/>
      <c r="LLG229" s="38"/>
      <c r="LLH229" s="37"/>
      <c r="LLI229" s="25"/>
      <c r="LLJ229" s="35"/>
      <c r="LLK229" s="35"/>
      <c r="LLL229" s="35"/>
      <c r="LLM229" s="36"/>
      <c r="LLN229" s="36"/>
      <c r="LLO229" s="36"/>
      <c r="LLP229" s="36"/>
      <c r="LLQ229" s="36"/>
      <c r="LLR229" s="36"/>
      <c r="LLS229" s="37"/>
      <c r="LLT229" s="38"/>
      <c r="LLU229" s="38"/>
      <c r="LLV229" s="204"/>
      <c r="LLW229" s="37"/>
      <c r="LLX229" s="38"/>
      <c r="LLY229" s="37"/>
      <c r="LLZ229" s="37"/>
      <c r="LMA229" s="38"/>
      <c r="LMB229" s="38"/>
      <c r="LMC229" s="38"/>
      <c r="LMD229" s="38"/>
      <c r="LME229" s="38"/>
      <c r="LMF229" s="38"/>
      <c r="LMG229" s="38"/>
      <c r="LMH229" s="38"/>
      <c r="LMI229" s="38"/>
      <c r="LMJ229" s="38"/>
      <c r="LMK229" s="38"/>
      <c r="LML229" s="38"/>
      <c r="LMM229" s="37"/>
      <c r="LMN229" s="25"/>
      <c r="LMO229" s="35"/>
      <c r="LMP229" s="35"/>
      <c r="LMQ229" s="35"/>
      <c r="LMR229" s="36"/>
      <c r="LMS229" s="36"/>
      <c r="LMT229" s="36"/>
      <c r="LMU229" s="36"/>
      <c r="LMV229" s="36"/>
      <c r="LMW229" s="36"/>
      <c r="LMX229" s="37"/>
      <c r="LMY229" s="38"/>
      <c r="LMZ229" s="38"/>
      <c r="LNA229" s="204"/>
      <c r="LNB229" s="37"/>
      <c r="LNC229" s="38"/>
      <c r="LND229" s="37"/>
      <c r="LNE229" s="37"/>
      <c r="LNF229" s="38"/>
      <c r="LNG229" s="38"/>
      <c r="LNH229" s="38"/>
      <c r="LNI229" s="38"/>
      <c r="LNJ229" s="38"/>
      <c r="LNK229" s="38"/>
      <c r="LNL229" s="38"/>
      <c r="LNM229" s="38"/>
      <c r="LNN229" s="38"/>
      <c r="LNO229" s="38"/>
      <c r="LNP229" s="38"/>
      <c r="LNQ229" s="38"/>
      <c r="LNR229" s="37"/>
      <c r="LNS229" s="25"/>
      <c r="LNT229" s="35"/>
      <c r="LNU229" s="35"/>
      <c r="LNV229" s="35"/>
      <c r="LNW229" s="36"/>
      <c r="LNX229" s="36"/>
      <c r="LNY229" s="36"/>
      <c r="LNZ229" s="36"/>
      <c r="LOA229" s="36"/>
      <c r="LOB229" s="36"/>
      <c r="LOC229" s="37"/>
      <c r="LOD229" s="38"/>
      <c r="LOE229" s="38"/>
      <c r="LOF229" s="204"/>
      <c r="LOG229" s="37"/>
      <c r="LOH229" s="38"/>
      <c r="LOI229" s="37"/>
      <c r="LOJ229" s="37"/>
      <c r="LOK229" s="38"/>
      <c r="LOL229" s="38"/>
      <c r="LOM229" s="38"/>
      <c r="LON229" s="38"/>
      <c r="LOO229" s="38"/>
      <c r="LOP229" s="38"/>
      <c r="LOQ229" s="38"/>
      <c r="LOR229" s="38"/>
      <c r="LOS229" s="38"/>
      <c r="LOT229" s="38"/>
      <c r="LOU229" s="38"/>
      <c r="LOV229" s="38"/>
      <c r="LOW229" s="37"/>
      <c r="LOX229" s="25"/>
      <c r="LOY229" s="35"/>
      <c r="LOZ229" s="35"/>
      <c r="LPA229" s="35"/>
      <c r="LPB229" s="36"/>
      <c r="LPC229" s="36"/>
      <c r="LPD229" s="36"/>
      <c r="LPE229" s="36"/>
      <c r="LPF229" s="36"/>
      <c r="LPG229" s="36"/>
      <c r="LPH229" s="37"/>
      <c r="LPI229" s="38"/>
      <c r="LPJ229" s="38"/>
      <c r="LPK229" s="204"/>
      <c r="LPL229" s="37"/>
      <c r="LPM229" s="38"/>
      <c r="LPN229" s="37"/>
      <c r="LPO229" s="37"/>
      <c r="LPP229" s="38"/>
      <c r="LPQ229" s="38"/>
      <c r="LPR229" s="38"/>
      <c r="LPS229" s="38"/>
      <c r="LPT229" s="38"/>
      <c r="LPU229" s="38"/>
      <c r="LPV229" s="38"/>
      <c r="LPW229" s="38"/>
      <c r="LPX229" s="38"/>
      <c r="LPY229" s="38"/>
      <c r="LPZ229" s="38"/>
      <c r="LQA229" s="38"/>
      <c r="LQB229" s="37"/>
      <c r="LQC229" s="25"/>
      <c r="LQD229" s="35"/>
      <c r="LQE229" s="35"/>
      <c r="LQF229" s="35"/>
      <c r="LQG229" s="36"/>
      <c r="LQH229" s="36"/>
      <c r="LQI229" s="36"/>
      <c r="LQJ229" s="36"/>
      <c r="LQK229" s="36"/>
      <c r="LQL229" s="36"/>
      <c r="LQM229" s="37"/>
      <c r="LQN229" s="38"/>
      <c r="LQO229" s="38"/>
      <c r="LQP229" s="204"/>
      <c r="LQQ229" s="37"/>
      <c r="LQR229" s="38"/>
      <c r="LQS229" s="37"/>
      <c r="LQT229" s="37"/>
      <c r="LQU229" s="38"/>
      <c r="LQV229" s="38"/>
      <c r="LQW229" s="38"/>
      <c r="LQX229" s="38"/>
      <c r="LQY229" s="38"/>
      <c r="LQZ229" s="38"/>
      <c r="LRA229" s="38"/>
      <c r="LRB229" s="38"/>
      <c r="LRC229" s="38"/>
      <c r="LRD229" s="38"/>
      <c r="LRE229" s="38"/>
      <c r="LRF229" s="38"/>
      <c r="LRG229" s="37"/>
      <c r="LRH229" s="25"/>
      <c r="LRI229" s="35"/>
      <c r="LRJ229" s="35"/>
      <c r="LRK229" s="35"/>
      <c r="LRL229" s="36"/>
      <c r="LRM229" s="36"/>
      <c r="LRN229" s="36"/>
      <c r="LRO229" s="36"/>
      <c r="LRP229" s="36"/>
      <c r="LRQ229" s="36"/>
      <c r="LRR229" s="37"/>
      <c r="LRS229" s="38"/>
      <c r="LRT229" s="38"/>
      <c r="LRU229" s="204"/>
      <c r="LRV229" s="37"/>
      <c r="LRW229" s="38"/>
      <c r="LRX229" s="37"/>
      <c r="LRY229" s="37"/>
      <c r="LRZ229" s="38"/>
      <c r="LSA229" s="38"/>
      <c r="LSB229" s="38"/>
      <c r="LSC229" s="38"/>
      <c r="LSD229" s="38"/>
      <c r="LSE229" s="38"/>
      <c r="LSF229" s="38"/>
      <c r="LSG229" s="38"/>
      <c r="LSH229" s="38"/>
      <c r="LSI229" s="38"/>
      <c r="LSJ229" s="38"/>
      <c r="LSK229" s="38"/>
      <c r="LSL229" s="37"/>
      <c r="LSM229" s="25"/>
      <c r="LSN229" s="35"/>
      <c r="LSO229" s="35"/>
      <c r="LSP229" s="35"/>
      <c r="LSQ229" s="36"/>
      <c r="LSR229" s="36"/>
      <c r="LSS229" s="36"/>
      <c r="LST229" s="36"/>
      <c r="LSU229" s="36"/>
      <c r="LSV229" s="36"/>
      <c r="LSW229" s="37"/>
      <c r="LSX229" s="38"/>
      <c r="LSY229" s="38"/>
      <c r="LSZ229" s="204"/>
      <c r="LTA229" s="37"/>
      <c r="LTB229" s="38"/>
      <c r="LTC229" s="37"/>
      <c r="LTD229" s="37"/>
      <c r="LTE229" s="38"/>
      <c r="LTF229" s="38"/>
      <c r="LTG229" s="38"/>
      <c r="LTH229" s="38"/>
      <c r="LTI229" s="38"/>
      <c r="LTJ229" s="38"/>
      <c r="LTK229" s="38"/>
      <c r="LTL229" s="38"/>
      <c r="LTM229" s="38"/>
      <c r="LTN229" s="38"/>
      <c r="LTO229" s="38"/>
      <c r="LTP229" s="38"/>
      <c r="LTQ229" s="37"/>
      <c r="LTR229" s="25"/>
      <c r="LTS229" s="35"/>
      <c r="LTT229" s="35"/>
      <c r="LTU229" s="35"/>
      <c r="LTV229" s="36"/>
      <c r="LTW229" s="36"/>
      <c r="LTX229" s="36"/>
      <c r="LTY229" s="36"/>
      <c r="LTZ229" s="36"/>
      <c r="LUA229" s="36"/>
      <c r="LUB229" s="37"/>
      <c r="LUC229" s="38"/>
      <c r="LUD229" s="38"/>
      <c r="LUE229" s="204"/>
      <c r="LUF229" s="37"/>
      <c r="LUG229" s="38"/>
      <c r="LUH229" s="37"/>
      <c r="LUI229" s="37"/>
      <c r="LUJ229" s="38"/>
      <c r="LUK229" s="38"/>
      <c r="LUL229" s="38"/>
      <c r="LUM229" s="38"/>
      <c r="LUN229" s="38"/>
      <c r="LUO229" s="38"/>
      <c r="LUP229" s="38"/>
      <c r="LUQ229" s="38"/>
      <c r="LUR229" s="38"/>
      <c r="LUS229" s="38"/>
      <c r="LUT229" s="38"/>
      <c r="LUU229" s="38"/>
      <c r="LUV229" s="37"/>
      <c r="LUW229" s="25"/>
      <c r="LUX229" s="35"/>
      <c r="LUY229" s="35"/>
      <c r="LUZ229" s="35"/>
      <c r="LVA229" s="36"/>
      <c r="LVB229" s="36"/>
      <c r="LVC229" s="36"/>
      <c r="LVD229" s="36"/>
      <c r="LVE229" s="36"/>
      <c r="LVF229" s="36"/>
      <c r="LVG229" s="37"/>
      <c r="LVH229" s="38"/>
      <c r="LVI229" s="38"/>
      <c r="LVJ229" s="204"/>
      <c r="LVK229" s="37"/>
      <c r="LVL229" s="38"/>
      <c r="LVM229" s="37"/>
      <c r="LVN229" s="37"/>
      <c r="LVO229" s="38"/>
      <c r="LVP229" s="38"/>
      <c r="LVQ229" s="38"/>
      <c r="LVR229" s="38"/>
      <c r="LVS229" s="38"/>
      <c r="LVT229" s="38"/>
      <c r="LVU229" s="38"/>
      <c r="LVV229" s="38"/>
      <c r="LVW229" s="38"/>
      <c r="LVX229" s="38"/>
      <c r="LVY229" s="38"/>
      <c r="LVZ229" s="38"/>
      <c r="LWA229" s="37"/>
      <c r="LWB229" s="25"/>
      <c r="LWC229" s="35"/>
      <c r="LWD229" s="35"/>
      <c r="LWE229" s="35"/>
      <c r="LWF229" s="36"/>
      <c r="LWG229" s="36"/>
      <c r="LWH229" s="36"/>
      <c r="LWI229" s="36"/>
      <c r="LWJ229" s="36"/>
      <c r="LWK229" s="36"/>
      <c r="LWL229" s="37"/>
      <c r="LWM229" s="38"/>
      <c r="LWN229" s="38"/>
      <c r="LWO229" s="204"/>
      <c r="LWP229" s="37"/>
      <c r="LWQ229" s="38"/>
      <c r="LWR229" s="37"/>
      <c r="LWS229" s="37"/>
      <c r="LWT229" s="38"/>
      <c r="LWU229" s="38"/>
      <c r="LWV229" s="38"/>
      <c r="LWW229" s="38"/>
      <c r="LWX229" s="38"/>
      <c r="LWY229" s="38"/>
      <c r="LWZ229" s="38"/>
      <c r="LXA229" s="38"/>
      <c r="LXB229" s="38"/>
      <c r="LXC229" s="38"/>
      <c r="LXD229" s="38"/>
      <c r="LXE229" s="38"/>
      <c r="LXF229" s="37"/>
      <c r="LXG229" s="25"/>
      <c r="LXH229" s="35"/>
      <c r="LXI229" s="35"/>
      <c r="LXJ229" s="35"/>
      <c r="LXK229" s="36"/>
      <c r="LXL229" s="36"/>
      <c r="LXM229" s="36"/>
      <c r="LXN229" s="36"/>
      <c r="LXO229" s="36"/>
      <c r="LXP229" s="36"/>
      <c r="LXQ229" s="37"/>
      <c r="LXR229" s="38"/>
      <c r="LXS229" s="38"/>
      <c r="LXT229" s="204"/>
      <c r="LXU229" s="37"/>
      <c r="LXV229" s="38"/>
      <c r="LXW229" s="37"/>
      <c r="LXX229" s="37"/>
      <c r="LXY229" s="38"/>
      <c r="LXZ229" s="38"/>
      <c r="LYA229" s="38"/>
      <c r="LYB229" s="38"/>
      <c r="LYC229" s="38"/>
      <c r="LYD229" s="38"/>
      <c r="LYE229" s="38"/>
      <c r="LYF229" s="38"/>
      <c r="LYG229" s="38"/>
      <c r="LYH229" s="38"/>
      <c r="LYI229" s="38"/>
      <c r="LYJ229" s="38"/>
      <c r="LYK229" s="37"/>
      <c r="LYL229" s="25"/>
      <c r="LYM229" s="35"/>
      <c r="LYN229" s="35"/>
      <c r="LYO229" s="35"/>
      <c r="LYP229" s="36"/>
      <c r="LYQ229" s="36"/>
      <c r="LYR229" s="36"/>
      <c r="LYS229" s="36"/>
      <c r="LYT229" s="36"/>
      <c r="LYU229" s="36"/>
      <c r="LYV229" s="37"/>
      <c r="LYW229" s="38"/>
      <c r="LYX229" s="38"/>
      <c r="LYY229" s="204"/>
      <c r="LYZ229" s="37"/>
      <c r="LZA229" s="38"/>
      <c r="LZB229" s="37"/>
      <c r="LZC229" s="37"/>
      <c r="LZD229" s="38"/>
      <c r="LZE229" s="38"/>
      <c r="LZF229" s="38"/>
      <c r="LZG229" s="38"/>
      <c r="LZH229" s="38"/>
      <c r="LZI229" s="38"/>
      <c r="LZJ229" s="38"/>
      <c r="LZK229" s="38"/>
      <c r="LZL229" s="38"/>
      <c r="LZM229" s="38"/>
      <c r="LZN229" s="38"/>
      <c r="LZO229" s="38"/>
      <c r="LZP229" s="37"/>
      <c r="LZQ229" s="25"/>
      <c r="LZR229" s="35"/>
      <c r="LZS229" s="35"/>
      <c r="LZT229" s="35"/>
      <c r="LZU229" s="36"/>
      <c r="LZV229" s="36"/>
      <c r="LZW229" s="36"/>
      <c r="LZX229" s="36"/>
      <c r="LZY229" s="36"/>
      <c r="LZZ229" s="36"/>
      <c r="MAA229" s="37"/>
      <c r="MAB229" s="38"/>
      <c r="MAC229" s="38"/>
      <c r="MAD229" s="204"/>
      <c r="MAE229" s="37"/>
      <c r="MAF229" s="38"/>
      <c r="MAG229" s="37"/>
      <c r="MAH229" s="37"/>
      <c r="MAI229" s="38"/>
      <c r="MAJ229" s="38"/>
      <c r="MAK229" s="38"/>
      <c r="MAL229" s="38"/>
      <c r="MAM229" s="38"/>
      <c r="MAN229" s="38"/>
      <c r="MAO229" s="38"/>
      <c r="MAP229" s="38"/>
      <c r="MAQ229" s="38"/>
      <c r="MAR229" s="38"/>
      <c r="MAS229" s="38"/>
      <c r="MAT229" s="38"/>
      <c r="MAU229" s="37"/>
      <c r="MAV229" s="25"/>
      <c r="MAW229" s="35"/>
      <c r="MAX229" s="35"/>
      <c r="MAY229" s="35"/>
      <c r="MAZ229" s="36"/>
      <c r="MBA229" s="36"/>
      <c r="MBB229" s="36"/>
      <c r="MBC229" s="36"/>
      <c r="MBD229" s="36"/>
      <c r="MBE229" s="36"/>
      <c r="MBF229" s="37"/>
      <c r="MBG229" s="38"/>
      <c r="MBH229" s="38"/>
      <c r="MBI229" s="204"/>
      <c r="MBJ229" s="37"/>
      <c r="MBK229" s="38"/>
      <c r="MBL229" s="37"/>
      <c r="MBM229" s="37"/>
      <c r="MBN229" s="38"/>
      <c r="MBO229" s="38"/>
      <c r="MBP229" s="38"/>
      <c r="MBQ229" s="38"/>
      <c r="MBR229" s="38"/>
      <c r="MBS229" s="38"/>
      <c r="MBT229" s="38"/>
      <c r="MBU229" s="38"/>
      <c r="MBV229" s="38"/>
      <c r="MBW229" s="38"/>
      <c r="MBX229" s="38"/>
      <c r="MBY229" s="38"/>
      <c r="MBZ229" s="37"/>
      <c r="MCA229" s="25"/>
      <c r="MCB229" s="35"/>
      <c r="MCC229" s="35"/>
      <c r="MCD229" s="35"/>
      <c r="MCE229" s="36"/>
      <c r="MCF229" s="36"/>
      <c r="MCG229" s="36"/>
      <c r="MCH229" s="36"/>
      <c r="MCI229" s="36"/>
      <c r="MCJ229" s="36"/>
      <c r="MCK229" s="37"/>
      <c r="MCL229" s="38"/>
      <c r="MCM229" s="38"/>
      <c r="MCN229" s="204"/>
      <c r="MCO229" s="37"/>
      <c r="MCP229" s="38"/>
      <c r="MCQ229" s="37"/>
      <c r="MCR229" s="37"/>
      <c r="MCS229" s="38"/>
      <c r="MCT229" s="38"/>
      <c r="MCU229" s="38"/>
      <c r="MCV229" s="38"/>
      <c r="MCW229" s="38"/>
      <c r="MCX229" s="38"/>
      <c r="MCY229" s="38"/>
      <c r="MCZ229" s="38"/>
      <c r="MDA229" s="38"/>
      <c r="MDB229" s="38"/>
      <c r="MDC229" s="38"/>
      <c r="MDD229" s="38"/>
      <c r="MDE229" s="37"/>
      <c r="MDF229" s="25"/>
      <c r="MDG229" s="35"/>
      <c r="MDH229" s="35"/>
      <c r="MDI229" s="35"/>
      <c r="MDJ229" s="36"/>
      <c r="MDK229" s="36"/>
      <c r="MDL229" s="36"/>
      <c r="MDM229" s="36"/>
      <c r="MDN229" s="36"/>
      <c r="MDO229" s="36"/>
      <c r="MDP229" s="37"/>
      <c r="MDQ229" s="38"/>
      <c r="MDR229" s="38"/>
      <c r="MDS229" s="204"/>
      <c r="MDT229" s="37"/>
      <c r="MDU229" s="38"/>
      <c r="MDV229" s="37"/>
      <c r="MDW229" s="37"/>
      <c r="MDX229" s="38"/>
      <c r="MDY229" s="38"/>
      <c r="MDZ229" s="38"/>
      <c r="MEA229" s="38"/>
      <c r="MEB229" s="38"/>
      <c r="MEC229" s="38"/>
      <c r="MED229" s="38"/>
      <c r="MEE229" s="38"/>
      <c r="MEF229" s="38"/>
      <c r="MEG229" s="38"/>
      <c r="MEH229" s="38"/>
      <c r="MEI229" s="38"/>
      <c r="MEJ229" s="37"/>
      <c r="MEK229" s="25"/>
      <c r="MEL229" s="35"/>
      <c r="MEM229" s="35"/>
      <c r="MEN229" s="35"/>
      <c r="MEO229" s="36"/>
      <c r="MEP229" s="36"/>
      <c r="MEQ229" s="36"/>
      <c r="MER229" s="36"/>
      <c r="MES229" s="36"/>
      <c r="MET229" s="36"/>
      <c r="MEU229" s="37"/>
      <c r="MEV229" s="38"/>
      <c r="MEW229" s="38"/>
      <c r="MEX229" s="204"/>
      <c r="MEY229" s="37"/>
      <c r="MEZ229" s="38"/>
      <c r="MFA229" s="37"/>
      <c r="MFB229" s="37"/>
      <c r="MFC229" s="38"/>
      <c r="MFD229" s="38"/>
      <c r="MFE229" s="38"/>
      <c r="MFF229" s="38"/>
      <c r="MFG229" s="38"/>
      <c r="MFH229" s="38"/>
      <c r="MFI229" s="38"/>
      <c r="MFJ229" s="38"/>
      <c r="MFK229" s="38"/>
      <c r="MFL229" s="38"/>
      <c r="MFM229" s="38"/>
      <c r="MFN229" s="38"/>
      <c r="MFO229" s="37"/>
      <c r="MFP229" s="25"/>
      <c r="MFQ229" s="35"/>
      <c r="MFR229" s="35"/>
      <c r="MFS229" s="35"/>
      <c r="MFT229" s="36"/>
      <c r="MFU229" s="36"/>
      <c r="MFV229" s="36"/>
      <c r="MFW229" s="36"/>
      <c r="MFX229" s="36"/>
      <c r="MFY229" s="36"/>
      <c r="MFZ229" s="37"/>
      <c r="MGA229" s="38"/>
      <c r="MGB229" s="38"/>
      <c r="MGC229" s="204"/>
      <c r="MGD229" s="37"/>
      <c r="MGE229" s="38"/>
      <c r="MGF229" s="37"/>
      <c r="MGG229" s="37"/>
      <c r="MGH229" s="38"/>
      <c r="MGI229" s="38"/>
      <c r="MGJ229" s="38"/>
      <c r="MGK229" s="38"/>
      <c r="MGL229" s="38"/>
      <c r="MGM229" s="38"/>
      <c r="MGN229" s="38"/>
      <c r="MGO229" s="38"/>
      <c r="MGP229" s="38"/>
      <c r="MGQ229" s="38"/>
      <c r="MGR229" s="38"/>
      <c r="MGS229" s="38"/>
      <c r="MGT229" s="37"/>
      <c r="MGU229" s="25"/>
      <c r="MGV229" s="35"/>
      <c r="MGW229" s="35"/>
      <c r="MGX229" s="35"/>
      <c r="MGY229" s="36"/>
      <c r="MGZ229" s="36"/>
      <c r="MHA229" s="36"/>
      <c r="MHB229" s="36"/>
      <c r="MHC229" s="36"/>
      <c r="MHD229" s="36"/>
      <c r="MHE229" s="37"/>
      <c r="MHF229" s="38"/>
      <c r="MHG229" s="38"/>
      <c r="MHH229" s="204"/>
      <c r="MHI229" s="37"/>
      <c r="MHJ229" s="38"/>
      <c r="MHK229" s="37"/>
      <c r="MHL229" s="37"/>
      <c r="MHM229" s="38"/>
      <c r="MHN229" s="38"/>
      <c r="MHO229" s="38"/>
      <c r="MHP229" s="38"/>
      <c r="MHQ229" s="38"/>
      <c r="MHR229" s="38"/>
      <c r="MHS229" s="38"/>
      <c r="MHT229" s="38"/>
      <c r="MHU229" s="38"/>
      <c r="MHV229" s="38"/>
      <c r="MHW229" s="38"/>
      <c r="MHX229" s="38"/>
      <c r="MHY229" s="37"/>
      <c r="MHZ229" s="25"/>
      <c r="MIA229" s="35"/>
      <c r="MIB229" s="35"/>
      <c r="MIC229" s="35"/>
      <c r="MID229" s="36"/>
      <c r="MIE229" s="36"/>
      <c r="MIF229" s="36"/>
      <c r="MIG229" s="36"/>
      <c r="MIH229" s="36"/>
      <c r="MII229" s="36"/>
      <c r="MIJ229" s="37"/>
      <c r="MIK229" s="38"/>
      <c r="MIL229" s="38"/>
      <c r="MIM229" s="204"/>
      <c r="MIN229" s="37"/>
      <c r="MIO229" s="38"/>
      <c r="MIP229" s="37"/>
      <c r="MIQ229" s="37"/>
      <c r="MIR229" s="38"/>
      <c r="MIS229" s="38"/>
      <c r="MIT229" s="38"/>
      <c r="MIU229" s="38"/>
      <c r="MIV229" s="38"/>
      <c r="MIW229" s="38"/>
      <c r="MIX229" s="38"/>
      <c r="MIY229" s="38"/>
      <c r="MIZ229" s="38"/>
      <c r="MJA229" s="38"/>
      <c r="MJB229" s="38"/>
      <c r="MJC229" s="38"/>
      <c r="MJD229" s="37"/>
      <c r="MJE229" s="25"/>
      <c r="MJF229" s="35"/>
      <c r="MJG229" s="35"/>
      <c r="MJH229" s="35"/>
      <c r="MJI229" s="36"/>
      <c r="MJJ229" s="36"/>
      <c r="MJK229" s="36"/>
      <c r="MJL229" s="36"/>
      <c r="MJM229" s="36"/>
      <c r="MJN229" s="36"/>
      <c r="MJO229" s="37"/>
      <c r="MJP229" s="38"/>
      <c r="MJQ229" s="38"/>
      <c r="MJR229" s="204"/>
      <c r="MJS229" s="37"/>
      <c r="MJT229" s="38"/>
      <c r="MJU229" s="37"/>
      <c r="MJV229" s="37"/>
      <c r="MJW229" s="38"/>
      <c r="MJX229" s="38"/>
      <c r="MJY229" s="38"/>
      <c r="MJZ229" s="38"/>
      <c r="MKA229" s="38"/>
      <c r="MKB229" s="38"/>
      <c r="MKC229" s="38"/>
      <c r="MKD229" s="38"/>
      <c r="MKE229" s="38"/>
      <c r="MKF229" s="38"/>
      <c r="MKG229" s="38"/>
      <c r="MKH229" s="38"/>
      <c r="MKI229" s="37"/>
      <c r="MKJ229" s="25"/>
      <c r="MKK229" s="35"/>
      <c r="MKL229" s="35"/>
      <c r="MKM229" s="35"/>
      <c r="MKN229" s="36"/>
      <c r="MKO229" s="36"/>
      <c r="MKP229" s="36"/>
      <c r="MKQ229" s="36"/>
      <c r="MKR229" s="36"/>
      <c r="MKS229" s="36"/>
      <c r="MKT229" s="37"/>
      <c r="MKU229" s="38"/>
      <c r="MKV229" s="38"/>
      <c r="MKW229" s="204"/>
      <c r="MKX229" s="37"/>
      <c r="MKY229" s="38"/>
      <c r="MKZ229" s="37"/>
      <c r="MLA229" s="37"/>
      <c r="MLB229" s="38"/>
      <c r="MLC229" s="38"/>
      <c r="MLD229" s="38"/>
      <c r="MLE229" s="38"/>
      <c r="MLF229" s="38"/>
      <c r="MLG229" s="38"/>
      <c r="MLH229" s="38"/>
      <c r="MLI229" s="38"/>
      <c r="MLJ229" s="38"/>
      <c r="MLK229" s="38"/>
      <c r="MLL229" s="38"/>
      <c r="MLM229" s="38"/>
      <c r="MLN229" s="37"/>
      <c r="MLO229" s="25"/>
      <c r="MLP229" s="35"/>
      <c r="MLQ229" s="35"/>
      <c r="MLR229" s="35"/>
      <c r="MLS229" s="36"/>
      <c r="MLT229" s="36"/>
      <c r="MLU229" s="36"/>
      <c r="MLV229" s="36"/>
      <c r="MLW229" s="36"/>
      <c r="MLX229" s="36"/>
      <c r="MLY229" s="37"/>
      <c r="MLZ229" s="38"/>
      <c r="MMA229" s="38"/>
      <c r="MMB229" s="204"/>
      <c r="MMC229" s="37"/>
      <c r="MMD229" s="38"/>
      <c r="MME229" s="37"/>
      <c r="MMF229" s="37"/>
      <c r="MMG229" s="38"/>
      <c r="MMH229" s="38"/>
      <c r="MMI229" s="38"/>
      <c r="MMJ229" s="38"/>
      <c r="MMK229" s="38"/>
      <c r="MML229" s="38"/>
      <c r="MMM229" s="38"/>
      <c r="MMN229" s="38"/>
      <c r="MMO229" s="38"/>
      <c r="MMP229" s="38"/>
      <c r="MMQ229" s="38"/>
      <c r="MMR229" s="38"/>
      <c r="MMS229" s="37"/>
      <c r="MMT229" s="25"/>
      <c r="MMU229" s="35"/>
      <c r="MMV229" s="35"/>
      <c r="MMW229" s="35"/>
      <c r="MMX229" s="36"/>
      <c r="MMY229" s="36"/>
      <c r="MMZ229" s="36"/>
      <c r="MNA229" s="36"/>
      <c r="MNB229" s="36"/>
      <c r="MNC229" s="36"/>
      <c r="MND229" s="37"/>
      <c r="MNE229" s="38"/>
      <c r="MNF229" s="38"/>
      <c r="MNG229" s="204"/>
      <c r="MNH229" s="37"/>
      <c r="MNI229" s="38"/>
      <c r="MNJ229" s="37"/>
      <c r="MNK229" s="37"/>
      <c r="MNL229" s="38"/>
      <c r="MNM229" s="38"/>
      <c r="MNN229" s="38"/>
      <c r="MNO229" s="38"/>
      <c r="MNP229" s="38"/>
      <c r="MNQ229" s="38"/>
      <c r="MNR229" s="38"/>
      <c r="MNS229" s="38"/>
      <c r="MNT229" s="38"/>
      <c r="MNU229" s="38"/>
      <c r="MNV229" s="38"/>
      <c r="MNW229" s="38"/>
      <c r="MNX229" s="37"/>
      <c r="MNY229" s="25"/>
      <c r="MNZ229" s="35"/>
      <c r="MOA229" s="35"/>
      <c r="MOB229" s="35"/>
      <c r="MOC229" s="36"/>
      <c r="MOD229" s="36"/>
      <c r="MOE229" s="36"/>
      <c r="MOF229" s="36"/>
      <c r="MOG229" s="36"/>
      <c r="MOH229" s="36"/>
      <c r="MOI229" s="37"/>
      <c r="MOJ229" s="38"/>
      <c r="MOK229" s="38"/>
      <c r="MOL229" s="204"/>
      <c r="MOM229" s="37"/>
      <c r="MON229" s="38"/>
      <c r="MOO229" s="37"/>
      <c r="MOP229" s="37"/>
      <c r="MOQ229" s="38"/>
      <c r="MOR229" s="38"/>
      <c r="MOS229" s="38"/>
      <c r="MOT229" s="38"/>
      <c r="MOU229" s="38"/>
      <c r="MOV229" s="38"/>
      <c r="MOW229" s="38"/>
      <c r="MOX229" s="38"/>
      <c r="MOY229" s="38"/>
      <c r="MOZ229" s="38"/>
      <c r="MPA229" s="38"/>
      <c r="MPB229" s="38"/>
      <c r="MPC229" s="37"/>
      <c r="MPD229" s="25"/>
      <c r="MPE229" s="35"/>
      <c r="MPF229" s="35"/>
      <c r="MPG229" s="35"/>
      <c r="MPH229" s="36"/>
      <c r="MPI229" s="36"/>
      <c r="MPJ229" s="36"/>
      <c r="MPK229" s="36"/>
      <c r="MPL229" s="36"/>
      <c r="MPM229" s="36"/>
      <c r="MPN229" s="37"/>
      <c r="MPO229" s="38"/>
      <c r="MPP229" s="38"/>
      <c r="MPQ229" s="204"/>
      <c r="MPR229" s="37"/>
      <c r="MPS229" s="38"/>
      <c r="MPT229" s="37"/>
      <c r="MPU229" s="37"/>
      <c r="MPV229" s="38"/>
      <c r="MPW229" s="38"/>
      <c r="MPX229" s="38"/>
      <c r="MPY229" s="38"/>
      <c r="MPZ229" s="38"/>
      <c r="MQA229" s="38"/>
      <c r="MQB229" s="38"/>
      <c r="MQC229" s="38"/>
      <c r="MQD229" s="38"/>
      <c r="MQE229" s="38"/>
      <c r="MQF229" s="38"/>
      <c r="MQG229" s="38"/>
      <c r="MQH229" s="37"/>
      <c r="MQI229" s="25"/>
      <c r="MQJ229" s="35"/>
      <c r="MQK229" s="35"/>
      <c r="MQL229" s="35"/>
      <c r="MQM229" s="36"/>
      <c r="MQN229" s="36"/>
      <c r="MQO229" s="36"/>
      <c r="MQP229" s="36"/>
      <c r="MQQ229" s="36"/>
      <c r="MQR229" s="36"/>
      <c r="MQS229" s="37"/>
      <c r="MQT229" s="38"/>
      <c r="MQU229" s="38"/>
      <c r="MQV229" s="204"/>
      <c r="MQW229" s="37"/>
      <c r="MQX229" s="38"/>
      <c r="MQY229" s="37"/>
      <c r="MQZ229" s="37"/>
      <c r="MRA229" s="38"/>
      <c r="MRB229" s="38"/>
      <c r="MRC229" s="38"/>
      <c r="MRD229" s="38"/>
      <c r="MRE229" s="38"/>
      <c r="MRF229" s="38"/>
      <c r="MRG229" s="38"/>
      <c r="MRH229" s="38"/>
      <c r="MRI229" s="38"/>
      <c r="MRJ229" s="38"/>
      <c r="MRK229" s="38"/>
      <c r="MRL229" s="38"/>
      <c r="MRM229" s="37"/>
      <c r="MRN229" s="25"/>
      <c r="MRO229" s="35"/>
      <c r="MRP229" s="35"/>
      <c r="MRQ229" s="35"/>
      <c r="MRR229" s="36"/>
      <c r="MRS229" s="36"/>
      <c r="MRT229" s="36"/>
      <c r="MRU229" s="36"/>
      <c r="MRV229" s="36"/>
      <c r="MRW229" s="36"/>
      <c r="MRX229" s="37"/>
      <c r="MRY229" s="38"/>
      <c r="MRZ229" s="38"/>
      <c r="MSA229" s="204"/>
      <c r="MSB229" s="37"/>
      <c r="MSC229" s="38"/>
      <c r="MSD229" s="37"/>
      <c r="MSE229" s="37"/>
      <c r="MSF229" s="38"/>
      <c r="MSG229" s="38"/>
      <c r="MSH229" s="38"/>
      <c r="MSI229" s="38"/>
      <c r="MSJ229" s="38"/>
      <c r="MSK229" s="38"/>
      <c r="MSL229" s="38"/>
      <c r="MSM229" s="38"/>
      <c r="MSN229" s="38"/>
      <c r="MSO229" s="38"/>
      <c r="MSP229" s="38"/>
      <c r="MSQ229" s="38"/>
      <c r="MSR229" s="37"/>
      <c r="MSS229" s="25"/>
      <c r="MST229" s="35"/>
      <c r="MSU229" s="35"/>
      <c r="MSV229" s="35"/>
      <c r="MSW229" s="36"/>
      <c r="MSX229" s="36"/>
      <c r="MSY229" s="36"/>
      <c r="MSZ229" s="36"/>
      <c r="MTA229" s="36"/>
      <c r="MTB229" s="36"/>
      <c r="MTC229" s="37"/>
      <c r="MTD229" s="38"/>
      <c r="MTE229" s="38"/>
      <c r="MTF229" s="204"/>
      <c r="MTG229" s="37"/>
      <c r="MTH229" s="38"/>
      <c r="MTI229" s="37"/>
      <c r="MTJ229" s="37"/>
      <c r="MTK229" s="38"/>
      <c r="MTL229" s="38"/>
      <c r="MTM229" s="38"/>
      <c r="MTN229" s="38"/>
      <c r="MTO229" s="38"/>
      <c r="MTP229" s="38"/>
      <c r="MTQ229" s="38"/>
      <c r="MTR229" s="38"/>
      <c r="MTS229" s="38"/>
      <c r="MTT229" s="38"/>
      <c r="MTU229" s="38"/>
      <c r="MTV229" s="38"/>
      <c r="MTW229" s="37"/>
      <c r="MTX229" s="25"/>
      <c r="MTY229" s="35"/>
      <c r="MTZ229" s="35"/>
      <c r="MUA229" s="35"/>
      <c r="MUB229" s="36"/>
      <c r="MUC229" s="36"/>
      <c r="MUD229" s="36"/>
      <c r="MUE229" s="36"/>
      <c r="MUF229" s="36"/>
      <c r="MUG229" s="36"/>
      <c r="MUH229" s="37"/>
      <c r="MUI229" s="38"/>
      <c r="MUJ229" s="38"/>
      <c r="MUK229" s="204"/>
      <c r="MUL229" s="37"/>
      <c r="MUM229" s="38"/>
      <c r="MUN229" s="37"/>
      <c r="MUO229" s="37"/>
      <c r="MUP229" s="38"/>
      <c r="MUQ229" s="38"/>
      <c r="MUR229" s="38"/>
      <c r="MUS229" s="38"/>
      <c r="MUT229" s="38"/>
      <c r="MUU229" s="38"/>
      <c r="MUV229" s="38"/>
      <c r="MUW229" s="38"/>
      <c r="MUX229" s="38"/>
      <c r="MUY229" s="38"/>
      <c r="MUZ229" s="38"/>
      <c r="MVA229" s="38"/>
      <c r="MVB229" s="37"/>
      <c r="MVC229" s="25"/>
      <c r="MVD229" s="35"/>
      <c r="MVE229" s="35"/>
      <c r="MVF229" s="35"/>
      <c r="MVG229" s="36"/>
      <c r="MVH229" s="36"/>
      <c r="MVI229" s="36"/>
      <c r="MVJ229" s="36"/>
      <c r="MVK229" s="36"/>
      <c r="MVL229" s="36"/>
      <c r="MVM229" s="37"/>
      <c r="MVN229" s="38"/>
      <c r="MVO229" s="38"/>
      <c r="MVP229" s="204"/>
      <c r="MVQ229" s="37"/>
      <c r="MVR229" s="38"/>
      <c r="MVS229" s="37"/>
      <c r="MVT229" s="37"/>
      <c r="MVU229" s="38"/>
      <c r="MVV229" s="38"/>
      <c r="MVW229" s="38"/>
      <c r="MVX229" s="38"/>
      <c r="MVY229" s="38"/>
      <c r="MVZ229" s="38"/>
      <c r="MWA229" s="38"/>
      <c r="MWB229" s="38"/>
      <c r="MWC229" s="38"/>
      <c r="MWD229" s="38"/>
      <c r="MWE229" s="38"/>
      <c r="MWF229" s="38"/>
      <c r="MWG229" s="37"/>
      <c r="MWH229" s="25"/>
      <c r="MWI229" s="35"/>
      <c r="MWJ229" s="35"/>
      <c r="MWK229" s="35"/>
      <c r="MWL229" s="36"/>
      <c r="MWM229" s="36"/>
      <c r="MWN229" s="36"/>
      <c r="MWO229" s="36"/>
      <c r="MWP229" s="36"/>
      <c r="MWQ229" s="36"/>
      <c r="MWR229" s="37"/>
      <c r="MWS229" s="38"/>
      <c r="MWT229" s="38"/>
      <c r="MWU229" s="204"/>
      <c r="MWV229" s="37"/>
      <c r="MWW229" s="38"/>
      <c r="MWX229" s="37"/>
      <c r="MWY229" s="37"/>
      <c r="MWZ229" s="38"/>
      <c r="MXA229" s="38"/>
      <c r="MXB229" s="38"/>
      <c r="MXC229" s="38"/>
      <c r="MXD229" s="38"/>
      <c r="MXE229" s="38"/>
      <c r="MXF229" s="38"/>
      <c r="MXG229" s="38"/>
      <c r="MXH229" s="38"/>
      <c r="MXI229" s="38"/>
      <c r="MXJ229" s="38"/>
      <c r="MXK229" s="38"/>
      <c r="MXL229" s="37"/>
      <c r="MXM229" s="25"/>
      <c r="MXN229" s="35"/>
      <c r="MXO229" s="35"/>
      <c r="MXP229" s="35"/>
      <c r="MXQ229" s="36"/>
      <c r="MXR229" s="36"/>
      <c r="MXS229" s="36"/>
      <c r="MXT229" s="36"/>
      <c r="MXU229" s="36"/>
      <c r="MXV229" s="36"/>
      <c r="MXW229" s="37"/>
      <c r="MXX229" s="38"/>
      <c r="MXY229" s="38"/>
      <c r="MXZ229" s="204"/>
      <c r="MYA229" s="37"/>
      <c r="MYB229" s="38"/>
      <c r="MYC229" s="37"/>
      <c r="MYD229" s="37"/>
      <c r="MYE229" s="38"/>
      <c r="MYF229" s="38"/>
      <c r="MYG229" s="38"/>
      <c r="MYH229" s="38"/>
      <c r="MYI229" s="38"/>
      <c r="MYJ229" s="38"/>
      <c r="MYK229" s="38"/>
      <c r="MYL229" s="38"/>
      <c r="MYM229" s="38"/>
      <c r="MYN229" s="38"/>
      <c r="MYO229" s="38"/>
      <c r="MYP229" s="38"/>
      <c r="MYQ229" s="37"/>
      <c r="MYR229" s="25"/>
      <c r="MYS229" s="35"/>
      <c r="MYT229" s="35"/>
      <c r="MYU229" s="35"/>
      <c r="MYV229" s="36"/>
      <c r="MYW229" s="36"/>
      <c r="MYX229" s="36"/>
      <c r="MYY229" s="36"/>
      <c r="MYZ229" s="36"/>
      <c r="MZA229" s="36"/>
      <c r="MZB229" s="37"/>
      <c r="MZC229" s="38"/>
      <c r="MZD229" s="38"/>
      <c r="MZE229" s="204"/>
      <c r="MZF229" s="37"/>
      <c r="MZG229" s="38"/>
      <c r="MZH229" s="37"/>
      <c r="MZI229" s="37"/>
      <c r="MZJ229" s="38"/>
      <c r="MZK229" s="38"/>
      <c r="MZL229" s="38"/>
      <c r="MZM229" s="38"/>
      <c r="MZN229" s="38"/>
      <c r="MZO229" s="38"/>
      <c r="MZP229" s="38"/>
      <c r="MZQ229" s="38"/>
      <c r="MZR229" s="38"/>
      <c r="MZS229" s="38"/>
      <c r="MZT229" s="38"/>
      <c r="MZU229" s="38"/>
      <c r="MZV229" s="37"/>
      <c r="MZW229" s="25"/>
      <c r="MZX229" s="35"/>
      <c r="MZY229" s="35"/>
      <c r="MZZ229" s="35"/>
      <c r="NAA229" s="36"/>
      <c r="NAB229" s="36"/>
      <c r="NAC229" s="36"/>
      <c r="NAD229" s="36"/>
      <c r="NAE229" s="36"/>
      <c r="NAF229" s="36"/>
      <c r="NAG229" s="37"/>
      <c r="NAH229" s="38"/>
      <c r="NAI229" s="38"/>
      <c r="NAJ229" s="204"/>
      <c r="NAK229" s="37"/>
      <c r="NAL229" s="38"/>
      <c r="NAM229" s="37"/>
      <c r="NAN229" s="37"/>
      <c r="NAO229" s="38"/>
      <c r="NAP229" s="38"/>
      <c r="NAQ229" s="38"/>
      <c r="NAR229" s="38"/>
      <c r="NAS229" s="38"/>
      <c r="NAT229" s="38"/>
      <c r="NAU229" s="38"/>
      <c r="NAV229" s="38"/>
      <c r="NAW229" s="38"/>
      <c r="NAX229" s="38"/>
      <c r="NAY229" s="38"/>
      <c r="NAZ229" s="38"/>
      <c r="NBA229" s="37"/>
      <c r="NBB229" s="25"/>
      <c r="NBC229" s="35"/>
      <c r="NBD229" s="35"/>
      <c r="NBE229" s="35"/>
      <c r="NBF229" s="36"/>
      <c r="NBG229" s="36"/>
      <c r="NBH229" s="36"/>
      <c r="NBI229" s="36"/>
      <c r="NBJ229" s="36"/>
      <c r="NBK229" s="36"/>
      <c r="NBL229" s="37"/>
      <c r="NBM229" s="38"/>
      <c r="NBN229" s="38"/>
      <c r="NBO229" s="204"/>
      <c r="NBP229" s="37"/>
      <c r="NBQ229" s="38"/>
      <c r="NBR229" s="37"/>
      <c r="NBS229" s="37"/>
      <c r="NBT229" s="38"/>
      <c r="NBU229" s="38"/>
      <c r="NBV229" s="38"/>
      <c r="NBW229" s="38"/>
      <c r="NBX229" s="38"/>
      <c r="NBY229" s="38"/>
      <c r="NBZ229" s="38"/>
      <c r="NCA229" s="38"/>
      <c r="NCB229" s="38"/>
      <c r="NCC229" s="38"/>
      <c r="NCD229" s="38"/>
      <c r="NCE229" s="38"/>
      <c r="NCF229" s="37"/>
      <c r="NCG229" s="25"/>
      <c r="NCH229" s="35"/>
      <c r="NCI229" s="35"/>
      <c r="NCJ229" s="35"/>
      <c r="NCK229" s="36"/>
      <c r="NCL229" s="36"/>
      <c r="NCM229" s="36"/>
      <c r="NCN229" s="36"/>
      <c r="NCO229" s="36"/>
      <c r="NCP229" s="36"/>
      <c r="NCQ229" s="37"/>
      <c r="NCR229" s="38"/>
      <c r="NCS229" s="38"/>
      <c r="NCT229" s="204"/>
      <c r="NCU229" s="37"/>
      <c r="NCV229" s="38"/>
      <c r="NCW229" s="37"/>
      <c r="NCX229" s="37"/>
      <c r="NCY229" s="38"/>
      <c r="NCZ229" s="38"/>
      <c r="NDA229" s="38"/>
      <c r="NDB229" s="38"/>
      <c r="NDC229" s="38"/>
      <c r="NDD229" s="38"/>
      <c r="NDE229" s="38"/>
      <c r="NDF229" s="38"/>
      <c r="NDG229" s="38"/>
      <c r="NDH229" s="38"/>
      <c r="NDI229" s="38"/>
      <c r="NDJ229" s="38"/>
      <c r="NDK229" s="37"/>
      <c r="NDL229" s="25"/>
      <c r="NDM229" s="35"/>
      <c r="NDN229" s="35"/>
      <c r="NDO229" s="35"/>
      <c r="NDP229" s="36"/>
      <c r="NDQ229" s="36"/>
      <c r="NDR229" s="36"/>
      <c r="NDS229" s="36"/>
      <c r="NDT229" s="36"/>
      <c r="NDU229" s="36"/>
      <c r="NDV229" s="37"/>
      <c r="NDW229" s="38"/>
      <c r="NDX229" s="38"/>
      <c r="NDY229" s="204"/>
      <c r="NDZ229" s="37"/>
      <c r="NEA229" s="38"/>
      <c r="NEB229" s="37"/>
      <c r="NEC229" s="37"/>
      <c r="NED229" s="38"/>
      <c r="NEE229" s="38"/>
      <c r="NEF229" s="38"/>
      <c r="NEG229" s="38"/>
      <c r="NEH229" s="38"/>
      <c r="NEI229" s="38"/>
      <c r="NEJ229" s="38"/>
      <c r="NEK229" s="38"/>
      <c r="NEL229" s="38"/>
      <c r="NEM229" s="38"/>
      <c r="NEN229" s="38"/>
      <c r="NEO229" s="38"/>
      <c r="NEP229" s="37"/>
      <c r="NEQ229" s="25"/>
      <c r="NER229" s="35"/>
      <c r="NES229" s="35"/>
      <c r="NET229" s="35"/>
      <c r="NEU229" s="36"/>
      <c r="NEV229" s="36"/>
      <c r="NEW229" s="36"/>
      <c r="NEX229" s="36"/>
      <c r="NEY229" s="36"/>
      <c r="NEZ229" s="36"/>
      <c r="NFA229" s="37"/>
      <c r="NFB229" s="38"/>
      <c r="NFC229" s="38"/>
      <c r="NFD229" s="204"/>
      <c r="NFE229" s="37"/>
      <c r="NFF229" s="38"/>
      <c r="NFG229" s="37"/>
      <c r="NFH229" s="37"/>
      <c r="NFI229" s="38"/>
      <c r="NFJ229" s="38"/>
      <c r="NFK229" s="38"/>
      <c r="NFL229" s="38"/>
      <c r="NFM229" s="38"/>
      <c r="NFN229" s="38"/>
      <c r="NFO229" s="38"/>
      <c r="NFP229" s="38"/>
      <c r="NFQ229" s="38"/>
      <c r="NFR229" s="38"/>
      <c r="NFS229" s="38"/>
      <c r="NFT229" s="38"/>
      <c r="NFU229" s="37"/>
      <c r="NFV229" s="25"/>
      <c r="NFW229" s="35"/>
      <c r="NFX229" s="35"/>
      <c r="NFY229" s="35"/>
      <c r="NFZ229" s="36"/>
      <c r="NGA229" s="36"/>
      <c r="NGB229" s="36"/>
      <c r="NGC229" s="36"/>
      <c r="NGD229" s="36"/>
      <c r="NGE229" s="36"/>
      <c r="NGF229" s="37"/>
      <c r="NGG229" s="38"/>
      <c r="NGH229" s="38"/>
      <c r="NGI229" s="204"/>
      <c r="NGJ229" s="37"/>
      <c r="NGK229" s="38"/>
      <c r="NGL229" s="37"/>
      <c r="NGM229" s="37"/>
      <c r="NGN229" s="38"/>
      <c r="NGO229" s="38"/>
      <c r="NGP229" s="38"/>
      <c r="NGQ229" s="38"/>
      <c r="NGR229" s="38"/>
      <c r="NGS229" s="38"/>
      <c r="NGT229" s="38"/>
      <c r="NGU229" s="38"/>
      <c r="NGV229" s="38"/>
      <c r="NGW229" s="38"/>
      <c r="NGX229" s="38"/>
      <c r="NGY229" s="38"/>
      <c r="NGZ229" s="37"/>
      <c r="NHA229" s="25"/>
      <c r="NHB229" s="35"/>
      <c r="NHC229" s="35"/>
      <c r="NHD229" s="35"/>
      <c r="NHE229" s="36"/>
      <c r="NHF229" s="36"/>
      <c r="NHG229" s="36"/>
      <c r="NHH229" s="36"/>
      <c r="NHI229" s="36"/>
      <c r="NHJ229" s="36"/>
      <c r="NHK229" s="37"/>
      <c r="NHL229" s="38"/>
      <c r="NHM229" s="38"/>
      <c r="NHN229" s="204"/>
      <c r="NHO229" s="37"/>
      <c r="NHP229" s="38"/>
      <c r="NHQ229" s="37"/>
      <c r="NHR229" s="37"/>
      <c r="NHS229" s="38"/>
      <c r="NHT229" s="38"/>
      <c r="NHU229" s="38"/>
      <c r="NHV229" s="38"/>
      <c r="NHW229" s="38"/>
      <c r="NHX229" s="38"/>
      <c r="NHY229" s="38"/>
      <c r="NHZ229" s="38"/>
      <c r="NIA229" s="38"/>
      <c r="NIB229" s="38"/>
      <c r="NIC229" s="38"/>
      <c r="NID229" s="38"/>
      <c r="NIE229" s="37"/>
      <c r="NIF229" s="25"/>
      <c r="NIG229" s="35"/>
      <c r="NIH229" s="35"/>
      <c r="NII229" s="35"/>
      <c r="NIJ229" s="36"/>
      <c r="NIK229" s="36"/>
      <c r="NIL229" s="36"/>
      <c r="NIM229" s="36"/>
      <c r="NIN229" s="36"/>
      <c r="NIO229" s="36"/>
      <c r="NIP229" s="37"/>
      <c r="NIQ229" s="38"/>
      <c r="NIR229" s="38"/>
      <c r="NIS229" s="204"/>
      <c r="NIT229" s="37"/>
      <c r="NIU229" s="38"/>
      <c r="NIV229" s="37"/>
      <c r="NIW229" s="37"/>
      <c r="NIX229" s="38"/>
      <c r="NIY229" s="38"/>
      <c r="NIZ229" s="38"/>
      <c r="NJA229" s="38"/>
      <c r="NJB229" s="38"/>
      <c r="NJC229" s="38"/>
      <c r="NJD229" s="38"/>
      <c r="NJE229" s="38"/>
      <c r="NJF229" s="38"/>
      <c r="NJG229" s="38"/>
      <c r="NJH229" s="38"/>
      <c r="NJI229" s="38"/>
      <c r="NJJ229" s="37"/>
      <c r="NJK229" s="25"/>
      <c r="NJL229" s="35"/>
      <c r="NJM229" s="35"/>
      <c r="NJN229" s="35"/>
      <c r="NJO229" s="36"/>
      <c r="NJP229" s="36"/>
      <c r="NJQ229" s="36"/>
      <c r="NJR229" s="36"/>
      <c r="NJS229" s="36"/>
      <c r="NJT229" s="36"/>
      <c r="NJU229" s="37"/>
      <c r="NJV229" s="38"/>
      <c r="NJW229" s="38"/>
      <c r="NJX229" s="204"/>
      <c r="NJY229" s="37"/>
      <c r="NJZ229" s="38"/>
      <c r="NKA229" s="37"/>
      <c r="NKB229" s="37"/>
      <c r="NKC229" s="38"/>
      <c r="NKD229" s="38"/>
      <c r="NKE229" s="38"/>
      <c r="NKF229" s="38"/>
      <c r="NKG229" s="38"/>
      <c r="NKH229" s="38"/>
      <c r="NKI229" s="38"/>
      <c r="NKJ229" s="38"/>
      <c r="NKK229" s="38"/>
      <c r="NKL229" s="38"/>
      <c r="NKM229" s="38"/>
      <c r="NKN229" s="38"/>
      <c r="NKO229" s="37"/>
      <c r="NKP229" s="25"/>
      <c r="NKQ229" s="35"/>
      <c r="NKR229" s="35"/>
      <c r="NKS229" s="35"/>
      <c r="NKT229" s="36"/>
      <c r="NKU229" s="36"/>
      <c r="NKV229" s="36"/>
      <c r="NKW229" s="36"/>
      <c r="NKX229" s="36"/>
      <c r="NKY229" s="36"/>
      <c r="NKZ229" s="37"/>
      <c r="NLA229" s="38"/>
      <c r="NLB229" s="38"/>
      <c r="NLC229" s="204"/>
      <c r="NLD229" s="37"/>
      <c r="NLE229" s="38"/>
      <c r="NLF229" s="37"/>
      <c r="NLG229" s="37"/>
      <c r="NLH229" s="38"/>
      <c r="NLI229" s="38"/>
      <c r="NLJ229" s="38"/>
      <c r="NLK229" s="38"/>
      <c r="NLL229" s="38"/>
      <c r="NLM229" s="38"/>
      <c r="NLN229" s="38"/>
      <c r="NLO229" s="38"/>
      <c r="NLP229" s="38"/>
      <c r="NLQ229" s="38"/>
      <c r="NLR229" s="38"/>
      <c r="NLS229" s="38"/>
      <c r="NLT229" s="37"/>
      <c r="NLU229" s="25"/>
      <c r="NLV229" s="35"/>
      <c r="NLW229" s="35"/>
      <c r="NLX229" s="35"/>
      <c r="NLY229" s="36"/>
      <c r="NLZ229" s="36"/>
      <c r="NMA229" s="36"/>
      <c r="NMB229" s="36"/>
      <c r="NMC229" s="36"/>
      <c r="NMD229" s="36"/>
      <c r="NME229" s="37"/>
      <c r="NMF229" s="38"/>
      <c r="NMG229" s="38"/>
      <c r="NMH229" s="204"/>
      <c r="NMI229" s="37"/>
      <c r="NMJ229" s="38"/>
      <c r="NMK229" s="37"/>
      <c r="NML229" s="37"/>
      <c r="NMM229" s="38"/>
      <c r="NMN229" s="38"/>
      <c r="NMO229" s="38"/>
      <c r="NMP229" s="38"/>
      <c r="NMQ229" s="38"/>
      <c r="NMR229" s="38"/>
      <c r="NMS229" s="38"/>
      <c r="NMT229" s="38"/>
      <c r="NMU229" s="38"/>
      <c r="NMV229" s="38"/>
      <c r="NMW229" s="38"/>
      <c r="NMX229" s="38"/>
      <c r="NMY229" s="37"/>
      <c r="NMZ229" s="25"/>
      <c r="NNA229" s="35"/>
      <c r="NNB229" s="35"/>
      <c r="NNC229" s="35"/>
      <c r="NND229" s="36"/>
      <c r="NNE229" s="36"/>
      <c r="NNF229" s="36"/>
      <c r="NNG229" s="36"/>
      <c r="NNH229" s="36"/>
      <c r="NNI229" s="36"/>
      <c r="NNJ229" s="37"/>
      <c r="NNK229" s="38"/>
      <c r="NNL229" s="38"/>
      <c r="NNM229" s="204"/>
      <c r="NNN229" s="37"/>
      <c r="NNO229" s="38"/>
      <c r="NNP229" s="37"/>
      <c r="NNQ229" s="37"/>
      <c r="NNR229" s="38"/>
      <c r="NNS229" s="38"/>
      <c r="NNT229" s="38"/>
      <c r="NNU229" s="38"/>
      <c r="NNV229" s="38"/>
      <c r="NNW229" s="38"/>
      <c r="NNX229" s="38"/>
      <c r="NNY229" s="38"/>
      <c r="NNZ229" s="38"/>
      <c r="NOA229" s="38"/>
      <c r="NOB229" s="38"/>
      <c r="NOC229" s="38"/>
      <c r="NOD229" s="37"/>
      <c r="NOE229" s="25"/>
      <c r="NOF229" s="35"/>
      <c r="NOG229" s="35"/>
      <c r="NOH229" s="35"/>
      <c r="NOI229" s="36"/>
      <c r="NOJ229" s="36"/>
      <c r="NOK229" s="36"/>
      <c r="NOL229" s="36"/>
      <c r="NOM229" s="36"/>
      <c r="NON229" s="36"/>
      <c r="NOO229" s="37"/>
      <c r="NOP229" s="38"/>
      <c r="NOQ229" s="38"/>
      <c r="NOR229" s="204"/>
      <c r="NOS229" s="37"/>
      <c r="NOT229" s="38"/>
      <c r="NOU229" s="37"/>
      <c r="NOV229" s="37"/>
      <c r="NOW229" s="38"/>
      <c r="NOX229" s="38"/>
      <c r="NOY229" s="38"/>
      <c r="NOZ229" s="38"/>
      <c r="NPA229" s="38"/>
      <c r="NPB229" s="38"/>
      <c r="NPC229" s="38"/>
      <c r="NPD229" s="38"/>
      <c r="NPE229" s="38"/>
      <c r="NPF229" s="38"/>
      <c r="NPG229" s="38"/>
      <c r="NPH229" s="38"/>
      <c r="NPI229" s="37"/>
      <c r="NPJ229" s="25"/>
      <c r="NPK229" s="35"/>
      <c r="NPL229" s="35"/>
      <c r="NPM229" s="35"/>
      <c r="NPN229" s="36"/>
      <c r="NPO229" s="36"/>
      <c r="NPP229" s="36"/>
      <c r="NPQ229" s="36"/>
      <c r="NPR229" s="36"/>
      <c r="NPS229" s="36"/>
      <c r="NPT229" s="37"/>
      <c r="NPU229" s="38"/>
      <c r="NPV229" s="38"/>
      <c r="NPW229" s="204"/>
      <c r="NPX229" s="37"/>
      <c r="NPY229" s="38"/>
      <c r="NPZ229" s="37"/>
      <c r="NQA229" s="37"/>
      <c r="NQB229" s="38"/>
      <c r="NQC229" s="38"/>
      <c r="NQD229" s="38"/>
      <c r="NQE229" s="38"/>
      <c r="NQF229" s="38"/>
      <c r="NQG229" s="38"/>
      <c r="NQH229" s="38"/>
      <c r="NQI229" s="38"/>
      <c r="NQJ229" s="38"/>
      <c r="NQK229" s="38"/>
      <c r="NQL229" s="38"/>
      <c r="NQM229" s="38"/>
      <c r="NQN229" s="37"/>
      <c r="NQO229" s="25"/>
      <c r="NQP229" s="35"/>
      <c r="NQQ229" s="35"/>
      <c r="NQR229" s="35"/>
      <c r="NQS229" s="36"/>
      <c r="NQT229" s="36"/>
      <c r="NQU229" s="36"/>
      <c r="NQV229" s="36"/>
      <c r="NQW229" s="36"/>
      <c r="NQX229" s="36"/>
      <c r="NQY229" s="37"/>
      <c r="NQZ229" s="38"/>
      <c r="NRA229" s="38"/>
      <c r="NRB229" s="204"/>
      <c r="NRC229" s="37"/>
      <c r="NRD229" s="38"/>
      <c r="NRE229" s="37"/>
      <c r="NRF229" s="37"/>
      <c r="NRG229" s="38"/>
      <c r="NRH229" s="38"/>
      <c r="NRI229" s="38"/>
      <c r="NRJ229" s="38"/>
      <c r="NRK229" s="38"/>
      <c r="NRL229" s="38"/>
      <c r="NRM229" s="38"/>
      <c r="NRN229" s="38"/>
      <c r="NRO229" s="38"/>
      <c r="NRP229" s="38"/>
      <c r="NRQ229" s="38"/>
      <c r="NRR229" s="38"/>
      <c r="NRS229" s="37"/>
      <c r="NRT229" s="25"/>
      <c r="NRU229" s="35"/>
      <c r="NRV229" s="35"/>
      <c r="NRW229" s="35"/>
      <c r="NRX229" s="36"/>
      <c r="NRY229" s="36"/>
      <c r="NRZ229" s="36"/>
      <c r="NSA229" s="36"/>
      <c r="NSB229" s="36"/>
      <c r="NSC229" s="36"/>
      <c r="NSD229" s="37"/>
      <c r="NSE229" s="38"/>
      <c r="NSF229" s="38"/>
      <c r="NSG229" s="204"/>
      <c r="NSH229" s="37"/>
      <c r="NSI229" s="38"/>
      <c r="NSJ229" s="37"/>
      <c r="NSK229" s="37"/>
      <c r="NSL229" s="38"/>
      <c r="NSM229" s="38"/>
      <c r="NSN229" s="38"/>
      <c r="NSO229" s="38"/>
      <c r="NSP229" s="38"/>
      <c r="NSQ229" s="38"/>
      <c r="NSR229" s="38"/>
      <c r="NSS229" s="38"/>
      <c r="NST229" s="38"/>
      <c r="NSU229" s="38"/>
      <c r="NSV229" s="38"/>
      <c r="NSW229" s="38"/>
      <c r="NSX229" s="37"/>
      <c r="NSY229" s="25"/>
      <c r="NSZ229" s="35"/>
      <c r="NTA229" s="35"/>
      <c r="NTB229" s="35"/>
      <c r="NTC229" s="36"/>
      <c r="NTD229" s="36"/>
      <c r="NTE229" s="36"/>
      <c r="NTF229" s="36"/>
      <c r="NTG229" s="36"/>
      <c r="NTH229" s="36"/>
      <c r="NTI229" s="37"/>
      <c r="NTJ229" s="38"/>
      <c r="NTK229" s="38"/>
      <c r="NTL229" s="204"/>
      <c r="NTM229" s="37"/>
      <c r="NTN229" s="38"/>
      <c r="NTO229" s="37"/>
      <c r="NTP229" s="37"/>
      <c r="NTQ229" s="38"/>
      <c r="NTR229" s="38"/>
      <c r="NTS229" s="38"/>
      <c r="NTT229" s="38"/>
      <c r="NTU229" s="38"/>
      <c r="NTV229" s="38"/>
      <c r="NTW229" s="38"/>
      <c r="NTX229" s="38"/>
      <c r="NTY229" s="38"/>
      <c r="NTZ229" s="38"/>
      <c r="NUA229" s="38"/>
      <c r="NUB229" s="38"/>
      <c r="NUC229" s="37"/>
      <c r="NUD229" s="25"/>
      <c r="NUE229" s="35"/>
      <c r="NUF229" s="35"/>
      <c r="NUG229" s="35"/>
      <c r="NUH229" s="36"/>
      <c r="NUI229" s="36"/>
      <c r="NUJ229" s="36"/>
      <c r="NUK229" s="36"/>
      <c r="NUL229" s="36"/>
      <c r="NUM229" s="36"/>
      <c r="NUN229" s="37"/>
      <c r="NUO229" s="38"/>
      <c r="NUP229" s="38"/>
      <c r="NUQ229" s="204"/>
      <c r="NUR229" s="37"/>
      <c r="NUS229" s="38"/>
      <c r="NUT229" s="37"/>
      <c r="NUU229" s="37"/>
      <c r="NUV229" s="38"/>
      <c r="NUW229" s="38"/>
      <c r="NUX229" s="38"/>
      <c r="NUY229" s="38"/>
      <c r="NUZ229" s="38"/>
      <c r="NVA229" s="38"/>
      <c r="NVB229" s="38"/>
      <c r="NVC229" s="38"/>
      <c r="NVD229" s="38"/>
      <c r="NVE229" s="38"/>
      <c r="NVF229" s="38"/>
      <c r="NVG229" s="38"/>
      <c r="NVH229" s="37"/>
      <c r="NVI229" s="25"/>
      <c r="NVJ229" s="35"/>
      <c r="NVK229" s="35"/>
      <c r="NVL229" s="35"/>
      <c r="NVM229" s="36"/>
      <c r="NVN229" s="36"/>
      <c r="NVO229" s="36"/>
      <c r="NVP229" s="36"/>
      <c r="NVQ229" s="36"/>
      <c r="NVR229" s="36"/>
      <c r="NVS229" s="37"/>
      <c r="NVT229" s="38"/>
      <c r="NVU229" s="38"/>
      <c r="NVV229" s="204"/>
      <c r="NVW229" s="37"/>
      <c r="NVX229" s="38"/>
      <c r="NVY229" s="37"/>
      <c r="NVZ229" s="37"/>
      <c r="NWA229" s="38"/>
      <c r="NWB229" s="38"/>
      <c r="NWC229" s="38"/>
      <c r="NWD229" s="38"/>
      <c r="NWE229" s="38"/>
      <c r="NWF229" s="38"/>
      <c r="NWG229" s="38"/>
      <c r="NWH229" s="38"/>
      <c r="NWI229" s="38"/>
      <c r="NWJ229" s="38"/>
      <c r="NWK229" s="38"/>
      <c r="NWL229" s="38"/>
      <c r="NWM229" s="37"/>
      <c r="NWN229" s="25"/>
      <c r="NWO229" s="35"/>
      <c r="NWP229" s="35"/>
      <c r="NWQ229" s="35"/>
      <c r="NWR229" s="36"/>
      <c r="NWS229" s="36"/>
      <c r="NWT229" s="36"/>
      <c r="NWU229" s="36"/>
      <c r="NWV229" s="36"/>
      <c r="NWW229" s="36"/>
      <c r="NWX229" s="37"/>
      <c r="NWY229" s="38"/>
      <c r="NWZ229" s="38"/>
      <c r="NXA229" s="204"/>
      <c r="NXB229" s="37"/>
      <c r="NXC229" s="38"/>
      <c r="NXD229" s="37"/>
      <c r="NXE229" s="37"/>
      <c r="NXF229" s="38"/>
      <c r="NXG229" s="38"/>
      <c r="NXH229" s="38"/>
      <c r="NXI229" s="38"/>
      <c r="NXJ229" s="38"/>
      <c r="NXK229" s="38"/>
      <c r="NXL229" s="38"/>
      <c r="NXM229" s="38"/>
      <c r="NXN229" s="38"/>
      <c r="NXO229" s="38"/>
      <c r="NXP229" s="38"/>
      <c r="NXQ229" s="38"/>
      <c r="NXR229" s="37"/>
      <c r="NXS229" s="25"/>
      <c r="NXT229" s="35"/>
      <c r="NXU229" s="35"/>
      <c r="NXV229" s="35"/>
      <c r="NXW229" s="36"/>
      <c r="NXX229" s="36"/>
      <c r="NXY229" s="36"/>
      <c r="NXZ229" s="36"/>
      <c r="NYA229" s="36"/>
      <c r="NYB229" s="36"/>
      <c r="NYC229" s="37"/>
      <c r="NYD229" s="38"/>
      <c r="NYE229" s="38"/>
      <c r="NYF229" s="204"/>
      <c r="NYG229" s="37"/>
      <c r="NYH229" s="38"/>
      <c r="NYI229" s="37"/>
      <c r="NYJ229" s="37"/>
      <c r="NYK229" s="38"/>
      <c r="NYL229" s="38"/>
      <c r="NYM229" s="38"/>
      <c r="NYN229" s="38"/>
      <c r="NYO229" s="38"/>
      <c r="NYP229" s="38"/>
      <c r="NYQ229" s="38"/>
      <c r="NYR229" s="38"/>
      <c r="NYS229" s="38"/>
      <c r="NYT229" s="38"/>
      <c r="NYU229" s="38"/>
      <c r="NYV229" s="38"/>
      <c r="NYW229" s="37"/>
      <c r="NYX229" s="25"/>
      <c r="NYY229" s="35"/>
      <c r="NYZ229" s="35"/>
      <c r="NZA229" s="35"/>
      <c r="NZB229" s="36"/>
      <c r="NZC229" s="36"/>
      <c r="NZD229" s="36"/>
      <c r="NZE229" s="36"/>
      <c r="NZF229" s="36"/>
      <c r="NZG229" s="36"/>
      <c r="NZH229" s="37"/>
      <c r="NZI229" s="38"/>
      <c r="NZJ229" s="38"/>
      <c r="NZK229" s="204"/>
      <c r="NZL229" s="37"/>
      <c r="NZM229" s="38"/>
      <c r="NZN229" s="37"/>
      <c r="NZO229" s="37"/>
      <c r="NZP229" s="38"/>
      <c r="NZQ229" s="38"/>
      <c r="NZR229" s="38"/>
      <c r="NZS229" s="38"/>
      <c r="NZT229" s="38"/>
      <c r="NZU229" s="38"/>
      <c r="NZV229" s="38"/>
      <c r="NZW229" s="38"/>
      <c r="NZX229" s="38"/>
      <c r="NZY229" s="38"/>
      <c r="NZZ229" s="38"/>
      <c r="OAA229" s="38"/>
      <c r="OAB229" s="37"/>
      <c r="OAC229" s="25"/>
      <c r="OAD229" s="35"/>
      <c r="OAE229" s="35"/>
      <c r="OAF229" s="35"/>
      <c r="OAG229" s="36"/>
      <c r="OAH229" s="36"/>
      <c r="OAI229" s="36"/>
      <c r="OAJ229" s="36"/>
      <c r="OAK229" s="36"/>
      <c r="OAL229" s="36"/>
      <c r="OAM229" s="37"/>
      <c r="OAN229" s="38"/>
      <c r="OAO229" s="38"/>
      <c r="OAP229" s="204"/>
      <c r="OAQ229" s="37"/>
      <c r="OAR229" s="38"/>
      <c r="OAS229" s="37"/>
      <c r="OAT229" s="37"/>
      <c r="OAU229" s="38"/>
      <c r="OAV229" s="38"/>
      <c r="OAW229" s="38"/>
      <c r="OAX229" s="38"/>
      <c r="OAY229" s="38"/>
      <c r="OAZ229" s="38"/>
      <c r="OBA229" s="38"/>
      <c r="OBB229" s="38"/>
      <c r="OBC229" s="38"/>
      <c r="OBD229" s="38"/>
      <c r="OBE229" s="38"/>
      <c r="OBF229" s="38"/>
      <c r="OBG229" s="37"/>
      <c r="OBH229" s="25"/>
      <c r="OBI229" s="35"/>
      <c r="OBJ229" s="35"/>
      <c r="OBK229" s="35"/>
      <c r="OBL229" s="36"/>
      <c r="OBM229" s="36"/>
      <c r="OBN229" s="36"/>
      <c r="OBO229" s="36"/>
      <c r="OBP229" s="36"/>
      <c r="OBQ229" s="36"/>
      <c r="OBR229" s="37"/>
      <c r="OBS229" s="38"/>
      <c r="OBT229" s="38"/>
      <c r="OBU229" s="204"/>
      <c r="OBV229" s="37"/>
      <c r="OBW229" s="38"/>
      <c r="OBX229" s="37"/>
      <c r="OBY229" s="37"/>
      <c r="OBZ229" s="38"/>
      <c r="OCA229" s="38"/>
      <c r="OCB229" s="38"/>
      <c r="OCC229" s="38"/>
      <c r="OCD229" s="38"/>
      <c r="OCE229" s="38"/>
      <c r="OCF229" s="38"/>
      <c r="OCG229" s="38"/>
      <c r="OCH229" s="38"/>
      <c r="OCI229" s="38"/>
      <c r="OCJ229" s="38"/>
      <c r="OCK229" s="38"/>
      <c r="OCL229" s="37"/>
      <c r="OCM229" s="25"/>
      <c r="OCN229" s="35"/>
      <c r="OCO229" s="35"/>
      <c r="OCP229" s="35"/>
      <c r="OCQ229" s="36"/>
      <c r="OCR229" s="36"/>
      <c r="OCS229" s="36"/>
      <c r="OCT229" s="36"/>
      <c r="OCU229" s="36"/>
      <c r="OCV229" s="36"/>
      <c r="OCW229" s="37"/>
      <c r="OCX229" s="38"/>
      <c r="OCY229" s="38"/>
      <c r="OCZ229" s="204"/>
      <c r="ODA229" s="37"/>
      <c r="ODB229" s="38"/>
      <c r="ODC229" s="37"/>
      <c r="ODD229" s="37"/>
      <c r="ODE229" s="38"/>
      <c r="ODF229" s="38"/>
      <c r="ODG229" s="38"/>
      <c r="ODH229" s="38"/>
      <c r="ODI229" s="38"/>
      <c r="ODJ229" s="38"/>
      <c r="ODK229" s="38"/>
      <c r="ODL229" s="38"/>
      <c r="ODM229" s="38"/>
      <c r="ODN229" s="38"/>
      <c r="ODO229" s="38"/>
      <c r="ODP229" s="38"/>
      <c r="ODQ229" s="37"/>
      <c r="ODR229" s="25"/>
      <c r="ODS229" s="35"/>
      <c r="ODT229" s="35"/>
      <c r="ODU229" s="35"/>
      <c r="ODV229" s="36"/>
      <c r="ODW229" s="36"/>
      <c r="ODX229" s="36"/>
      <c r="ODY229" s="36"/>
      <c r="ODZ229" s="36"/>
      <c r="OEA229" s="36"/>
      <c r="OEB229" s="37"/>
      <c r="OEC229" s="38"/>
      <c r="OED229" s="38"/>
      <c r="OEE229" s="204"/>
      <c r="OEF229" s="37"/>
      <c r="OEG229" s="38"/>
      <c r="OEH229" s="37"/>
      <c r="OEI229" s="37"/>
      <c r="OEJ229" s="38"/>
      <c r="OEK229" s="38"/>
      <c r="OEL229" s="38"/>
      <c r="OEM229" s="38"/>
      <c r="OEN229" s="38"/>
      <c r="OEO229" s="38"/>
      <c r="OEP229" s="38"/>
      <c r="OEQ229" s="38"/>
      <c r="OER229" s="38"/>
      <c r="OES229" s="38"/>
      <c r="OET229" s="38"/>
      <c r="OEU229" s="38"/>
      <c r="OEV229" s="37"/>
      <c r="OEW229" s="25"/>
      <c r="OEX229" s="35"/>
      <c r="OEY229" s="35"/>
      <c r="OEZ229" s="35"/>
      <c r="OFA229" s="36"/>
      <c r="OFB229" s="36"/>
      <c r="OFC229" s="36"/>
      <c r="OFD229" s="36"/>
      <c r="OFE229" s="36"/>
      <c r="OFF229" s="36"/>
      <c r="OFG229" s="37"/>
      <c r="OFH229" s="38"/>
      <c r="OFI229" s="38"/>
      <c r="OFJ229" s="204"/>
      <c r="OFK229" s="37"/>
      <c r="OFL229" s="38"/>
      <c r="OFM229" s="37"/>
      <c r="OFN229" s="37"/>
      <c r="OFO229" s="38"/>
      <c r="OFP229" s="38"/>
      <c r="OFQ229" s="38"/>
      <c r="OFR229" s="38"/>
      <c r="OFS229" s="38"/>
      <c r="OFT229" s="38"/>
      <c r="OFU229" s="38"/>
      <c r="OFV229" s="38"/>
      <c r="OFW229" s="38"/>
      <c r="OFX229" s="38"/>
      <c r="OFY229" s="38"/>
      <c r="OFZ229" s="38"/>
      <c r="OGA229" s="37"/>
      <c r="OGB229" s="25"/>
      <c r="OGC229" s="35"/>
      <c r="OGD229" s="35"/>
      <c r="OGE229" s="35"/>
      <c r="OGF229" s="36"/>
      <c r="OGG229" s="36"/>
      <c r="OGH229" s="36"/>
      <c r="OGI229" s="36"/>
      <c r="OGJ229" s="36"/>
      <c r="OGK229" s="36"/>
      <c r="OGL229" s="37"/>
      <c r="OGM229" s="38"/>
      <c r="OGN229" s="38"/>
      <c r="OGO229" s="204"/>
      <c r="OGP229" s="37"/>
      <c r="OGQ229" s="38"/>
      <c r="OGR229" s="37"/>
      <c r="OGS229" s="37"/>
      <c r="OGT229" s="38"/>
      <c r="OGU229" s="38"/>
      <c r="OGV229" s="38"/>
      <c r="OGW229" s="38"/>
      <c r="OGX229" s="38"/>
      <c r="OGY229" s="38"/>
      <c r="OGZ229" s="38"/>
      <c r="OHA229" s="38"/>
      <c r="OHB229" s="38"/>
      <c r="OHC229" s="38"/>
      <c r="OHD229" s="38"/>
      <c r="OHE229" s="38"/>
      <c r="OHF229" s="37"/>
      <c r="OHG229" s="25"/>
      <c r="OHH229" s="35"/>
      <c r="OHI229" s="35"/>
      <c r="OHJ229" s="35"/>
      <c r="OHK229" s="36"/>
      <c r="OHL229" s="36"/>
      <c r="OHM229" s="36"/>
      <c r="OHN229" s="36"/>
      <c r="OHO229" s="36"/>
      <c r="OHP229" s="36"/>
      <c r="OHQ229" s="37"/>
      <c r="OHR229" s="38"/>
      <c r="OHS229" s="38"/>
      <c r="OHT229" s="204"/>
      <c r="OHU229" s="37"/>
      <c r="OHV229" s="38"/>
      <c r="OHW229" s="37"/>
      <c r="OHX229" s="37"/>
      <c r="OHY229" s="38"/>
      <c r="OHZ229" s="38"/>
      <c r="OIA229" s="38"/>
      <c r="OIB229" s="38"/>
      <c r="OIC229" s="38"/>
      <c r="OID229" s="38"/>
      <c r="OIE229" s="38"/>
      <c r="OIF229" s="38"/>
      <c r="OIG229" s="38"/>
      <c r="OIH229" s="38"/>
      <c r="OII229" s="38"/>
      <c r="OIJ229" s="38"/>
      <c r="OIK229" s="37"/>
      <c r="OIL229" s="25"/>
      <c r="OIM229" s="35"/>
      <c r="OIN229" s="35"/>
      <c r="OIO229" s="35"/>
      <c r="OIP229" s="36"/>
      <c r="OIQ229" s="36"/>
      <c r="OIR229" s="36"/>
      <c r="OIS229" s="36"/>
      <c r="OIT229" s="36"/>
      <c r="OIU229" s="36"/>
      <c r="OIV229" s="37"/>
      <c r="OIW229" s="38"/>
      <c r="OIX229" s="38"/>
      <c r="OIY229" s="204"/>
      <c r="OIZ229" s="37"/>
      <c r="OJA229" s="38"/>
      <c r="OJB229" s="37"/>
      <c r="OJC229" s="37"/>
      <c r="OJD229" s="38"/>
      <c r="OJE229" s="38"/>
      <c r="OJF229" s="38"/>
      <c r="OJG229" s="38"/>
      <c r="OJH229" s="38"/>
      <c r="OJI229" s="38"/>
      <c r="OJJ229" s="38"/>
      <c r="OJK229" s="38"/>
      <c r="OJL229" s="38"/>
      <c r="OJM229" s="38"/>
      <c r="OJN229" s="38"/>
      <c r="OJO229" s="38"/>
      <c r="OJP229" s="37"/>
      <c r="OJQ229" s="25"/>
      <c r="OJR229" s="35"/>
      <c r="OJS229" s="35"/>
      <c r="OJT229" s="35"/>
      <c r="OJU229" s="36"/>
      <c r="OJV229" s="36"/>
      <c r="OJW229" s="36"/>
      <c r="OJX229" s="36"/>
      <c r="OJY229" s="36"/>
      <c r="OJZ229" s="36"/>
      <c r="OKA229" s="37"/>
      <c r="OKB229" s="38"/>
      <c r="OKC229" s="38"/>
      <c r="OKD229" s="204"/>
      <c r="OKE229" s="37"/>
      <c r="OKF229" s="38"/>
      <c r="OKG229" s="37"/>
      <c r="OKH229" s="37"/>
      <c r="OKI229" s="38"/>
      <c r="OKJ229" s="38"/>
      <c r="OKK229" s="38"/>
      <c r="OKL229" s="38"/>
      <c r="OKM229" s="38"/>
      <c r="OKN229" s="38"/>
      <c r="OKO229" s="38"/>
      <c r="OKP229" s="38"/>
      <c r="OKQ229" s="38"/>
      <c r="OKR229" s="38"/>
      <c r="OKS229" s="38"/>
      <c r="OKT229" s="38"/>
      <c r="OKU229" s="37"/>
      <c r="OKV229" s="25"/>
      <c r="OKW229" s="35"/>
      <c r="OKX229" s="35"/>
      <c r="OKY229" s="35"/>
      <c r="OKZ229" s="36"/>
      <c r="OLA229" s="36"/>
      <c r="OLB229" s="36"/>
      <c r="OLC229" s="36"/>
      <c r="OLD229" s="36"/>
      <c r="OLE229" s="36"/>
      <c r="OLF229" s="37"/>
      <c r="OLG229" s="38"/>
      <c r="OLH229" s="38"/>
      <c r="OLI229" s="204"/>
      <c r="OLJ229" s="37"/>
      <c r="OLK229" s="38"/>
      <c r="OLL229" s="37"/>
      <c r="OLM229" s="37"/>
      <c r="OLN229" s="38"/>
      <c r="OLO229" s="38"/>
      <c r="OLP229" s="38"/>
      <c r="OLQ229" s="38"/>
      <c r="OLR229" s="38"/>
      <c r="OLS229" s="38"/>
      <c r="OLT229" s="38"/>
      <c r="OLU229" s="38"/>
      <c r="OLV229" s="38"/>
      <c r="OLW229" s="38"/>
      <c r="OLX229" s="38"/>
      <c r="OLY229" s="38"/>
      <c r="OLZ229" s="37"/>
      <c r="OMA229" s="25"/>
      <c r="OMB229" s="35"/>
      <c r="OMC229" s="35"/>
      <c r="OMD229" s="35"/>
      <c r="OME229" s="36"/>
      <c r="OMF229" s="36"/>
      <c r="OMG229" s="36"/>
      <c r="OMH229" s="36"/>
      <c r="OMI229" s="36"/>
      <c r="OMJ229" s="36"/>
      <c r="OMK229" s="37"/>
      <c r="OML229" s="38"/>
      <c r="OMM229" s="38"/>
      <c r="OMN229" s="204"/>
      <c r="OMO229" s="37"/>
      <c r="OMP229" s="38"/>
      <c r="OMQ229" s="37"/>
      <c r="OMR229" s="37"/>
      <c r="OMS229" s="38"/>
      <c r="OMT229" s="38"/>
      <c r="OMU229" s="38"/>
      <c r="OMV229" s="38"/>
      <c r="OMW229" s="38"/>
      <c r="OMX229" s="38"/>
      <c r="OMY229" s="38"/>
      <c r="OMZ229" s="38"/>
      <c r="ONA229" s="38"/>
      <c r="ONB229" s="38"/>
      <c r="ONC229" s="38"/>
      <c r="OND229" s="38"/>
      <c r="ONE229" s="37"/>
      <c r="ONF229" s="25"/>
      <c r="ONG229" s="35"/>
      <c r="ONH229" s="35"/>
      <c r="ONI229" s="35"/>
      <c r="ONJ229" s="36"/>
      <c r="ONK229" s="36"/>
      <c r="ONL229" s="36"/>
      <c r="ONM229" s="36"/>
      <c r="ONN229" s="36"/>
      <c r="ONO229" s="36"/>
      <c r="ONP229" s="37"/>
      <c r="ONQ229" s="38"/>
      <c r="ONR229" s="38"/>
      <c r="ONS229" s="204"/>
      <c r="ONT229" s="37"/>
      <c r="ONU229" s="38"/>
      <c r="ONV229" s="37"/>
      <c r="ONW229" s="37"/>
      <c r="ONX229" s="38"/>
      <c r="ONY229" s="38"/>
      <c r="ONZ229" s="38"/>
      <c r="OOA229" s="38"/>
      <c r="OOB229" s="38"/>
      <c r="OOC229" s="38"/>
      <c r="OOD229" s="38"/>
      <c r="OOE229" s="38"/>
      <c r="OOF229" s="38"/>
      <c r="OOG229" s="38"/>
      <c r="OOH229" s="38"/>
      <c r="OOI229" s="38"/>
      <c r="OOJ229" s="37"/>
      <c r="OOK229" s="25"/>
      <c r="OOL229" s="35"/>
      <c r="OOM229" s="35"/>
      <c r="OON229" s="35"/>
      <c r="OOO229" s="36"/>
      <c r="OOP229" s="36"/>
      <c r="OOQ229" s="36"/>
      <c r="OOR229" s="36"/>
      <c r="OOS229" s="36"/>
      <c r="OOT229" s="36"/>
      <c r="OOU229" s="37"/>
      <c r="OOV229" s="38"/>
      <c r="OOW229" s="38"/>
      <c r="OOX229" s="204"/>
      <c r="OOY229" s="37"/>
      <c r="OOZ229" s="38"/>
      <c r="OPA229" s="37"/>
      <c r="OPB229" s="37"/>
      <c r="OPC229" s="38"/>
      <c r="OPD229" s="38"/>
      <c r="OPE229" s="38"/>
      <c r="OPF229" s="38"/>
      <c r="OPG229" s="38"/>
      <c r="OPH229" s="38"/>
      <c r="OPI229" s="38"/>
      <c r="OPJ229" s="38"/>
      <c r="OPK229" s="38"/>
      <c r="OPL229" s="38"/>
      <c r="OPM229" s="38"/>
      <c r="OPN229" s="38"/>
      <c r="OPO229" s="37"/>
      <c r="OPP229" s="25"/>
      <c r="OPQ229" s="35"/>
      <c r="OPR229" s="35"/>
      <c r="OPS229" s="35"/>
      <c r="OPT229" s="36"/>
      <c r="OPU229" s="36"/>
      <c r="OPV229" s="36"/>
      <c r="OPW229" s="36"/>
      <c r="OPX229" s="36"/>
      <c r="OPY229" s="36"/>
      <c r="OPZ229" s="37"/>
      <c r="OQA229" s="38"/>
      <c r="OQB229" s="38"/>
      <c r="OQC229" s="204"/>
      <c r="OQD229" s="37"/>
      <c r="OQE229" s="38"/>
      <c r="OQF229" s="37"/>
      <c r="OQG229" s="37"/>
      <c r="OQH229" s="38"/>
      <c r="OQI229" s="38"/>
      <c r="OQJ229" s="38"/>
      <c r="OQK229" s="38"/>
      <c r="OQL229" s="38"/>
      <c r="OQM229" s="38"/>
      <c r="OQN229" s="38"/>
      <c r="OQO229" s="38"/>
      <c r="OQP229" s="38"/>
      <c r="OQQ229" s="38"/>
      <c r="OQR229" s="38"/>
      <c r="OQS229" s="38"/>
      <c r="OQT229" s="37"/>
      <c r="OQU229" s="25"/>
      <c r="OQV229" s="35"/>
      <c r="OQW229" s="35"/>
      <c r="OQX229" s="35"/>
      <c r="OQY229" s="36"/>
      <c r="OQZ229" s="36"/>
      <c r="ORA229" s="36"/>
      <c r="ORB229" s="36"/>
      <c r="ORC229" s="36"/>
      <c r="ORD229" s="36"/>
      <c r="ORE229" s="37"/>
      <c r="ORF229" s="38"/>
      <c r="ORG229" s="38"/>
      <c r="ORH229" s="204"/>
      <c r="ORI229" s="37"/>
      <c r="ORJ229" s="38"/>
      <c r="ORK229" s="37"/>
      <c r="ORL229" s="37"/>
      <c r="ORM229" s="38"/>
      <c r="ORN229" s="38"/>
      <c r="ORO229" s="38"/>
      <c r="ORP229" s="38"/>
      <c r="ORQ229" s="38"/>
      <c r="ORR229" s="38"/>
      <c r="ORS229" s="38"/>
      <c r="ORT229" s="38"/>
      <c r="ORU229" s="38"/>
      <c r="ORV229" s="38"/>
      <c r="ORW229" s="38"/>
      <c r="ORX229" s="38"/>
      <c r="ORY229" s="37"/>
      <c r="ORZ229" s="25"/>
      <c r="OSA229" s="35"/>
      <c r="OSB229" s="35"/>
      <c r="OSC229" s="35"/>
      <c r="OSD229" s="36"/>
      <c r="OSE229" s="36"/>
      <c r="OSF229" s="36"/>
      <c r="OSG229" s="36"/>
      <c r="OSH229" s="36"/>
      <c r="OSI229" s="36"/>
      <c r="OSJ229" s="37"/>
      <c r="OSK229" s="38"/>
      <c r="OSL229" s="38"/>
      <c r="OSM229" s="204"/>
      <c r="OSN229" s="37"/>
      <c r="OSO229" s="38"/>
      <c r="OSP229" s="37"/>
      <c r="OSQ229" s="37"/>
      <c r="OSR229" s="38"/>
      <c r="OSS229" s="38"/>
      <c r="OST229" s="38"/>
      <c r="OSU229" s="38"/>
      <c r="OSV229" s="38"/>
      <c r="OSW229" s="38"/>
      <c r="OSX229" s="38"/>
      <c r="OSY229" s="38"/>
      <c r="OSZ229" s="38"/>
      <c r="OTA229" s="38"/>
      <c r="OTB229" s="38"/>
      <c r="OTC229" s="38"/>
      <c r="OTD229" s="37"/>
      <c r="OTE229" s="25"/>
      <c r="OTF229" s="35"/>
      <c r="OTG229" s="35"/>
      <c r="OTH229" s="35"/>
      <c r="OTI229" s="36"/>
      <c r="OTJ229" s="36"/>
      <c r="OTK229" s="36"/>
      <c r="OTL229" s="36"/>
      <c r="OTM229" s="36"/>
      <c r="OTN229" s="36"/>
      <c r="OTO229" s="37"/>
      <c r="OTP229" s="38"/>
      <c r="OTQ229" s="38"/>
      <c r="OTR229" s="204"/>
      <c r="OTS229" s="37"/>
      <c r="OTT229" s="38"/>
      <c r="OTU229" s="37"/>
      <c r="OTV229" s="37"/>
      <c r="OTW229" s="38"/>
      <c r="OTX229" s="38"/>
      <c r="OTY229" s="38"/>
      <c r="OTZ229" s="38"/>
      <c r="OUA229" s="38"/>
      <c r="OUB229" s="38"/>
      <c r="OUC229" s="38"/>
      <c r="OUD229" s="38"/>
      <c r="OUE229" s="38"/>
      <c r="OUF229" s="38"/>
      <c r="OUG229" s="38"/>
      <c r="OUH229" s="38"/>
      <c r="OUI229" s="37"/>
      <c r="OUJ229" s="25"/>
      <c r="OUK229" s="35"/>
      <c r="OUL229" s="35"/>
      <c r="OUM229" s="35"/>
      <c r="OUN229" s="36"/>
      <c r="OUO229" s="36"/>
      <c r="OUP229" s="36"/>
      <c r="OUQ229" s="36"/>
      <c r="OUR229" s="36"/>
      <c r="OUS229" s="36"/>
      <c r="OUT229" s="37"/>
      <c r="OUU229" s="38"/>
      <c r="OUV229" s="38"/>
      <c r="OUW229" s="204"/>
      <c r="OUX229" s="37"/>
      <c r="OUY229" s="38"/>
      <c r="OUZ229" s="37"/>
      <c r="OVA229" s="37"/>
      <c r="OVB229" s="38"/>
      <c r="OVC229" s="38"/>
      <c r="OVD229" s="38"/>
      <c r="OVE229" s="38"/>
      <c r="OVF229" s="38"/>
      <c r="OVG229" s="38"/>
      <c r="OVH229" s="38"/>
      <c r="OVI229" s="38"/>
      <c r="OVJ229" s="38"/>
      <c r="OVK229" s="38"/>
      <c r="OVL229" s="38"/>
      <c r="OVM229" s="38"/>
      <c r="OVN229" s="37"/>
      <c r="OVO229" s="25"/>
      <c r="OVP229" s="35"/>
      <c r="OVQ229" s="35"/>
      <c r="OVR229" s="35"/>
      <c r="OVS229" s="36"/>
      <c r="OVT229" s="36"/>
      <c r="OVU229" s="36"/>
      <c r="OVV229" s="36"/>
      <c r="OVW229" s="36"/>
      <c r="OVX229" s="36"/>
      <c r="OVY229" s="37"/>
      <c r="OVZ229" s="38"/>
      <c r="OWA229" s="38"/>
      <c r="OWB229" s="204"/>
      <c r="OWC229" s="37"/>
      <c r="OWD229" s="38"/>
      <c r="OWE229" s="37"/>
      <c r="OWF229" s="37"/>
      <c r="OWG229" s="38"/>
      <c r="OWH229" s="38"/>
      <c r="OWI229" s="38"/>
      <c r="OWJ229" s="38"/>
      <c r="OWK229" s="38"/>
      <c r="OWL229" s="38"/>
      <c r="OWM229" s="38"/>
      <c r="OWN229" s="38"/>
      <c r="OWO229" s="38"/>
      <c r="OWP229" s="38"/>
      <c r="OWQ229" s="38"/>
      <c r="OWR229" s="38"/>
      <c r="OWS229" s="37"/>
      <c r="OWT229" s="25"/>
      <c r="OWU229" s="35"/>
      <c r="OWV229" s="35"/>
      <c r="OWW229" s="35"/>
      <c r="OWX229" s="36"/>
      <c r="OWY229" s="36"/>
      <c r="OWZ229" s="36"/>
      <c r="OXA229" s="36"/>
      <c r="OXB229" s="36"/>
      <c r="OXC229" s="36"/>
      <c r="OXD229" s="37"/>
      <c r="OXE229" s="38"/>
      <c r="OXF229" s="38"/>
      <c r="OXG229" s="204"/>
      <c r="OXH229" s="37"/>
      <c r="OXI229" s="38"/>
      <c r="OXJ229" s="37"/>
      <c r="OXK229" s="37"/>
      <c r="OXL229" s="38"/>
      <c r="OXM229" s="38"/>
      <c r="OXN229" s="38"/>
      <c r="OXO229" s="38"/>
      <c r="OXP229" s="38"/>
      <c r="OXQ229" s="38"/>
      <c r="OXR229" s="38"/>
      <c r="OXS229" s="38"/>
      <c r="OXT229" s="38"/>
      <c r="OXU229" s="38"/>
      <c r="OXV229" s="38"/>
      <c r="OXW229" s="38"/>
      <c r="OXX229" s="37"/>
      <c r="OXY229" s="25"/>
      <c r="OXZ229" s="35"/>
      <c r="OYA229" s="35"/>
      <c r="OYB229" s="35"/>
      <c r="OYC229" s="36"/>
      <c r="OYD229" s="36"/>
      <c r="OYE229" s="36"/>
      <c r="OYF229" s="36"/>
      <c r="OYG229" s="36"/>
      <c r="OYH229" s="36"/>
      <c r="OYI229" s="37"/>
      <c r="OYJ229" s="38"/>
      <c r="OYK229" s="38"/>
      <c r="OYL229" s="204"/>
      <c r="OYM229" s="37"/>
      <c r="OYN229" s="38"/>
      <c r="OYO229" s="37"/>
      <c r="OYP229" s="37"/>
      <c r="OYQ229" s="38"/>
      <c r="OYR229" s="38"/>
      <c r="OYS229" s="38"/>
      <c r="OYT229" s="38"/>
      <c r="OYU229" s="38"/>
      <c r="OYV229" s="38"/>
      <c r="OYW229" s="38"/>
      <c r="OYX229" s="38"/>
      <c r="OYY229" s="38"/>
      <c r="OYZ229" s="38"/>
      <c r="OZA229" s="38"/>
      <c r="OZB229" s="38"/>
      <c r="OZC229" s="37"/>
      <c r="OZD229" s="25"/>
      <c r="OZE229" s="35"/>
      <c r="OZF229" s="35"/>
      <c r="OZG229" s="35"/>
      <c r="OZH229" s="36"/>
      <c r="OZI229" s="36"/>
      <c r="OZJ229" s="36"/>
      <c r="OZK229" s="36"/>
      <c r="OZL229" s="36"/>
      <c r="OZM229" s="36"/>
      <c r="OZN229" s="37"/>
      <c r="OZO229" s="38"/>
      <c r="OZP229" s="38"/>
      <c r="OZQ229" s="204"/>
      <c r="OZR229" s="37"/>
      <c r="OZS229" s="38"/>
      <c r="OZT229" s="37"/>
      <c r="OZU229" s="37"/>
      <c r="OZV229" s="38"/>
      <c r="OZW229" s="38"/>
      <c r="OZX229" s="38"/>
      <c r="OZY229" s="38"/>
      <c r="OZZ229" s="38"/>
      <c r="PAA229" s="38"/>
      <c r="PAB229" s="38"/>
      <c r="PAC229" s="38"/>
      <c r="PAD229" s="38"/>
      <c r="PAE229" s="38"/>
      <c r="PAF229" s="38"/>
      <c r="PAG229" s="38"/>
      <c r="PAH229" s="37"/>
      <c r="PAI229" s="25"/>
      <c r="PAJ229" s="35"/>
      <c r="PAK229" s="35"/>
      <c r="PAL229" s="35"/>
      <c r="PAM229" s="36"/>
      <c r="PAN229" s="36"/>
      <c r="PAO229" s="36"/>
      <c r="PAP229" s="36"/>
      <c r="PAQ229" s="36"/>
      <c r="PAR229" s="36"/>
      <c r="PAS229" s="37"/>
      <c r="PAT229" s="38"/>
      <c r="PAU229" s="38"/>
      <c r="PAV229" s="204"/>
      <c r="PAW229" s="37"/>
      <c r="PAX229" s="38"/>
      <c r="PAY229" s="37"/>
      <c r="PAZ229" s="37"/>
      <c r="PBA229" s="38"/>
      <c r="PBB229" s="38"/>
      <c r="PBC229" s="38"/>
      <c r="PBD229" s="38"/>
      <c r="PBE229" s="38"/>
      <c r="PBF229" s="38"/>
      <c r="PBG229" s="38"/>
      <c r="PBH229" s="38"/>
      <c r="PBI229" s="38"/>
      <c r="PBJ229" s="38"/>
      <c r="PBK229" s="38"/>
      <c r="PBL229" s="38"/>
      <c r="PBM229" s="37"/>
      <c r="PBN229" s="25"/>
      <c r="PBO229" s="35"/>
      <c r="PBP229" s="35"/>
      <c r="PBQ229" s="35"/>
      <c r="PBR229" s="36"/>
      <c r="PBS229" s="36"/>
      <c r="PBT229" s="36"/>
      <c r="PBU229" s="36"/>
      <c r="PBV229" s="36"/>
      <c r="PBW229" s="36"/>
      <c r="PBX229" s="37"/>
      <c r="PBY229" s="38"/>
      <c r="PBZ229" s="38"/>
      <c r="PCA229" s="204"/>
      <c r="PCB229" s="37"/>
      <c r="PCC229" s="38"/>
      <c r="PCD229" s="37"/>
      <c r="PCE229" s="37"/>
      <c r="PCF229" s="38"/>
      <c r="PCG229" s="38"/>
      <c r="PCH229" s="38"/>
      <c r="PCI229" s="38"/>
      <c r="PCJ229" s="38"/>
      <c r="PCK229" s="38"/>
      <c r="PCL229" s="38"/>
      <c r="PCM229" s="38"/>
      <c r="PCN229" s="38"/>
      <c r="PCO229" s="38"/>
      <c r="PCP229" s="38"/>
      <c r="PCQ229" s="38"/>
      <c r="PCR229" s="37"/>
      <c r="PCS229" s="25"/>
      <c r="PCT229" s="35"/>
      <c r="PCU229" s="35"/>
      <c r="PCV229" s="35"/>
      <c r="PCW229" s="36"/>
      <c r="PCX229" s="36"/>
      <c r="PCY229" s="36"/>
      <c r="PCZ229" s="36"/>
      <c r="PDA229" s="36"/>
      <c r="PDB229" s="36"/>
      <c r="PDC229" s="37"/>
      <c r="PDD229" s="38"/>
      <c r="PDE229" s="38"/>
      <c r="PDF229" s="204"/>
      <c r="PDG229" s="37"/>
      <c r="PDH229" s="38"/>
      <c r="PDI229" s="37"/>
      <c r="PDJ229" s="37"/>
      <c r="PDK229" s="38"/>
      <c r="PDL229" s="38"/>
      <c r="PDM229" s="38"/>
      <c r="PDN229" s="38"/>
      <c r="PDO229" s="38"/>
      <c r="PDP229" s="38"/>
      <c r="PDQ229" s="38"/>
      <c r="PDR229" s="38"/>
      <c r="PDS229" s="38"/>
      <c r="PDT229" s="38"/>
      <c r="PDU229" s="38"/>
      <c r="PDV229" s="38"/>
      <c r="PDW229" s="37"/>
      <c r="PDX229" s="25"/>
      <c r="PDY229" s="35"/>
      <c r="PDZ229" s="35"/>
      <c r="PEA229" s="35"/>
      <c r="PEB229" s="36"/>
      <c r="PEC229" s="36"/>
      <c r="PED229" s="36"/>
      <c r="PEE229" s="36"/>
      <c r="PEF229" s="36"/>
      <c r="PEG229" s="36"/>
      <c r="PEH229" s="37"/>
      <c r="PEI229" s="38"/>
      <c r="PEJ229" s="38"/>
      <c r="PEK229" s="204"/>
      <c r="PEL229" s="37"/>
      <c r="PEM229" s="38"/>
      <c r="PEN229" s="37"/>
      <c r="PEO229" s="37"/>
      <c r="PEP229" s="38"/>
      <c r="PEQ229" s="38"/>
      <c r="PER229" s="38"/>
      <c r="PES229" s="38"/>
      <c r="PET229" s="38"/>
      <c r="PEU229" s="38"/>
      <c r="PEV229" s="38"/>
      <c r="PEW229" s="38"/>
      <c r="PEX229" s="38"/>
      <c r="PEY229" s="38"/>
      <c r="PEZ229" s="38"/>
      <c r="PFA229" s="38"/>
      <c r="PFB229" s="37"/>
      <c r="PFC229" s="25"/>
      <c r="PFD229" s="35"/>
      <c r="PFE229" s="35"/>
      <c r="PFF229" s="35"/>
      <c r="PFG229" s="36"/>
      <c r="PFH229" s="36"/>
      <c r="PFI229" s="36"/>
      <c r="PFJ229" s="36"/>
      <c r="PFK229" s="36"/>
      <c r="PFL229" s="36"/>
      <c r="PFM229" s="37"/>
      <c r="PFN229" s="38"/>
      <c r="PFO229" s="38"/>
      <c r="PFP229" s="204"/>
      <c r="PFQ229" s="37"/>
      <c r="PFR229" s="38"/>
      <c r="PFS229" s="37"/>
      <c r="PFT229" s="37"/>
      <c r="PFU229" s="38"/>
      <c r="PFV229" s="38"/>
      <c r="PFW229" s="38"/>
      <c r="PFX229" s="38"/>
      <c r="PFY229" s="38"/>
      <c r="PFZ229" s="38"/>
      <c r="PGA229" s="38"/>
      <c r="PGB229" s="38"/>
      <c r="PGC229" s="38"/>
      <c r="PGD229" s="38"/>
      <c r="PGE229" s="38"/>
      <c r="PGF229" s="38"/>
      <c r="PGG229" s="37"/>
      <c r="PGH229" s="25"/>
      <c r="PGI229" s="35"/>
      <c r="PGJ229" s="35"/>
      <c r="PGK229" s="35"/>
      <c r="PGL229" s="36"/>
      <c r="PGM229" s="36"/>
      <c r="PGN229" s="36"/>
      <c r="PGO229" s="36"/>
      <c r="PGP229" s="36"/>
      <c r="PGQ229" s="36"/>
      <c r="PGR229" s="37"/>
      <c r="PGS229" s="38"/>
      <c r="PGT229" s="38"/>
      <c r="PGU229" s="204"/>
      <c r="PGV229" s="37"/>
      <c r="PGW229" s="38"/>
      <c r="PGX229" s="37"/>
      <c r="PGY229" s="37"/>
      <c r="PGZ229" s="38"/>
      <c r="PHA229" s="38"/>
      <c r="PHB229" s="38"/>
      <c r="PHC229" s="38"/>
      <c r="PHD229" s="38"/>
      <c r="PHE229" s="38"/>
      <c r="PHF229" s="38"/>
      <c r="PHG229" s="38"/>
      <c r="PHH229" s="38"/>
      <c r="PHI229" s="38"/>
      <c r="PHJ229" s="38"/>
      <c r="PHK229" s="38"/>
      <c r="PHL229" s="37"/>
      <c r="PHM229" s="25"/>
      <c r="PHN229" s="35"/>
      <c r="PHO229" s="35"/>
      <c r="PHP229" s="35"/>
      <c r="PHQ229" s="36"/>
      <c r="PHR229" s="36"/>
      <c r="PHS229" s="36"/>
      <c r="PHT229" s="36"/>
      <c r="PHU229" s="36"/>
      <c r="PHV229" s="36"/>
      <c r="PHW229" s="37"/>
      <c r="PHX229" s="38"/>
      <c r="PHY229" s="38"/>
      <c r="PHZ229" s="204"/>
      <c r="PIA229" s="37"/>
      <c r="PIB229" s="38"/>
      <c r="PIC229" s="37"/>
      <c r="PID229" s="37"/>
      <c r="PIE229" s="38"/>
      <c r="PIF229" s="38"/>
      <c r="PIG229" s="38"/>
      <c r="PIH229" s="38"/>
      <c r="PII229" s="38"/>
      <c r="PIJ229" s="38"/>
      <c r="PIK229" s="38"/>
      <c r="PIL229" s="38"/>
      <c r="PIM229" s="38"/>
      <c r="PIN229" s="38"/>
      <c r="PIO229" s="38"/>
      <c r="PIP229" s="38"/>
      <c r="PIQ229" s="37"/>
      <c r="PIR229" s="25"/>
      <c r="PIS229" s="35"/>
      <c r="PIT229" s="35"/>
      <c r="PIU229" s="35"/>
      <c r="PIV229" s="36"/>
      <c r="PIW229" s="36"/>
      <c r="PIX229" s="36"/>
      <c r="PIY229" s="36"/>
      <c r="PIZ229" s="36"/>
      <c r="PJA229" s="36"/>
      <c r="PJB229" s="37"/>
      <c r="PJC229" s="38"/>
      <c r="PJD229" s="38"/>
      <c r="PJE229" s="204"/>
      <c r="PJF229" s="37"/>
      <c r="PJG229" s="38"/>
      <c r="PJH229" s="37"/>
      <c r="PJI229" s="37"/>
      <c r="PJJ229" s="38"/>
      <c r="PJK229" s="38"/>
      <c r="PJL229" s="38"/>
      <c r="PJM229" s="38"/>
      <c r="PJN229" s="38"/>
      <c r="PJO229" s="38"/>
      <c r="PJP229" s="38"/>
      <c r="PJQ229" s="38"/>
      <c r="PJR229" s="38"/>
      <c r="PJS229" s="38"/>
      <c r="PJT229" s="38"/>
      <c r="PJU229" s="38"/>
      <c r="PJV229" s="37"/>
      <c r="PJW229" s="25"/>
      <c r="PJX229" s="35"/>
      <c r="PJY229" s="35"/>
      <c r="PJZ229" s="35"/>
      <c r="PKA229" s="36"/>
      <c r="PKB229" s="36"/>
      <c r="PKC229" s="36"/>
      <c r="PKD229" s="36"/>
      <c r="PKE229" s="36"/>
      <c r="PKF229" s="36"/>
      <c r="PKG229" s="37"/>
      <c r="PKH229" s="38"/>
      <c r="PKI229" s="38"/>
      <c r="PKJ229" s="204"/>
      <c r="PKK229" s="37"/>
      <c r="PKL229" s="38"/>
      <c r="PKM229" s="37"/>
      <c r="PKN229" s="37"/>
      <c r="PKO229" s="38"/>
      <c r="PKP229" s="38"/>
      <c r="PKQ229" s="38"/>
      <c r="PKR229" s="38"/>
      <c r="PKS229" s="38"/>
      <c r="PKT229" s="38"/>
      <c r="PKU229" s="38"/>
      <c r="PKV229" s="38"/>
      <c r="PKW229" s="38"/>
      <c r="PKX229" s="38"/>
      <c r="PKY229" s="38"/>
      <c r="PKZ229" s="38"/>
      <c r="PLA229" s="37"/>
      <c r="PLB229" s="25"/>
      <c r="PLC229" s="35"/>
      <c r="PLD229" s="35"/>
      <c r="PLE229" s="35"/>
      <c r="PLF229" s="36"/>
      <c r="PLG229" s="36"/>
      <c r="PLH229" s="36"/>
      <c r="PLI229" s="36"/>
      <c r="PLJ229" s="36"/>
      <c r="PLK229" s="36"/>
      <c r="PLL229" s="37"/>
      <c r="PLM229" s="38"/>
      <c r="PLN229" s="38"/>
      <c r="PLO229" s="204"/>
      <c r="PLP229" s="37"/>
      <c r="PLQ229" s="38"/>
      <c r="PLR229" s="37"/>
      <c r="PLS229" s="37"/>
      <c r="PLT229" s="38"/>
      <c r="PLU229" s="38"/>
      <c r="PLV229" s="38"/>
      <c r="PLW229" s="38"/>
      <c r="PLX229" s="38"/>
      <c r="PLY229" s="38"/>
      <c r="PLZ229" s="38"/>
      <c r="PMA229" s="38"/>
      <c r="PMB229" s="38"/>
      <c r="PMC229" s="38"/>
      <c r="PMD229" s="38"/>
      <c r="PME229" s="38"/>
      <c r="PMF229" s="37"/>
      <c r="PMG229" s="25"/>
      <c r="PMH229" s="35"/>
      <c r="PMI229" s="35"/>
      <c r="PMJ229" s="35"/>
      <c r="PMK229" s="36"/>
      <c r="PML229" s="36"/>
      <c r="PMM229" s="36"/>
      <c r="PMN229" s="36"/>
      <c r="PMO229" s="36"/>
      <c r="PMP229" s="36"/>
      <c r="PMQ229" s="37"/>
      <c r="PMR229" s="38"/>
      <c r="PMS229" s="38"/>
      <c r="PMT229" s="204"/>
      <c r="PMU229" s="37"/>
      <c r="PMV229" s="38"/>
      <c r="PMW229" s="37"/>
      <c r="PMX229" s="37"/>
      <c r="PMY229" s="38"/>
      <c r="PMZ229" s="38"/>
      <c r="PNA229" s="38"/>
      <c r="PNB229" s="38"/>
      <c r="PNC229" s="38"/>
      <c r="PND229" s="38"/>
      <c r="PNE229" s="38"/>
      <c r="PNF229" s="38"/>
      <c r="PNG229" s="38"/>
      <c r="PNH229" s="38"/>
      <c r="PNI229" s="38"/>
      <c r="PNJ229" s="38"/>
      <c r="PNK229" s="37"/>
      <c r="PNL229" s="25"/>
      <c r="PNM229" s="35"/>
      <c r="PNN229" s="35"/>
      <c r="PNO229" s="35"/>
      <c r="PNP229" s="36"/>
      <c r="PNQ229" s="36"/>
      <c r="PNR229" s="36"/>
      <c r="PNS229" s="36"/>
      <c r="PNT229" s="36"/>
      <c r="PNU229" s="36"/>
      <c r="PNV229" s="37"/>
      <c r="PNW229" s="38"/>
      <c r="PNX229" s="38"/>
      <c r="PNY229" s="204"/>
      <c r="PNZ229" s="37"/>
      <c r="POA229" s="38"/>
      <c r="POB229" s="37"/>
      <c r="POC229" s="37"/>
      <c r="POD229" s="38"/>
      <c r="POE229" s="38"/>
      <c r="POF229" s="38"/>
      <c r="POG229" s="38"/>
      <c r="POH229" s="38"/>
      <c r="POI229" s="38"/>
      <c r="POJ229" s="38"/>
      <c r="POK229" s="38"/>
      <c r="POL229" s="38"/>
      <c r="POM229" s="38"/>
      <c r="PON229" s="38"/>
      <c r="POO229" s="38"/>
      <c r="POP229" s="37"/>
      <c r="POQ229" s="25"/>
      <c r="POR229" s="35"/>
      <c r="POS229" s="35"/>
      <c r="POT229" s="35"/>
      <c r="POU229" s="36"/>
      <c r="POV229" s="36"/>
      <c r="POW229" s="36"/>
      <c r="POX229" s="36"/>
      <c r="POY229" s="36"/>
      <c r="POZ229" s="36"/>
      <c r="PPA229" s="37"/>
      <c r="PPB229" s="38"/>
      <c r="PPC229" s="38"/>
      <c r="PPD229" s="204"/>
      <c r="PPE229" s="37"/>
      <c r="PPF229" s="38"/>
      <c r="PPG229" s="37"/>
      <c r="PPH229" s="37"/>
      <c r="PPI229" s="38"/>
      <c r="PPJ229" s="38"/>
      <c r="PPK229" s="38"/>
      <c r="PPL229" s="38"/>
      <c r="PPM229" s="38"/>
      <c r="PPN229" s="38"/>
      <c r="PPO229" s="38"/>
      <c r="PPP229" s="38"/>
      <c r="PPQ229" s="38"/>
      <c r="PPR229" s="38"/>
      <c r="PPS229" s="38"/>
      <c r="PPT229" s="38"/>
      <c r="PPU229" s="37"/>
      <c r="PPV229" s="25"/>
      <c r="PPW229" s="35"/>
      <c r="PPX229" s="35"/>
      <c r="PPY229" s="35"/>
      <c r="PPZ229" s="36"/>
      <c r="PQA229" s="36"/>
      <c r="PQB229" s="36"/>
      <c r="PQC229" s="36"/>
      <c r="PQD229" s="36"/>
      <c r="PQE229" s="36"/>
      <c r="PQF229" s="37"/>
      <c r="PQG229" s="38"/>
      <c r="PQH229" s="38"/>
      <c r="PQI229" s="204"/>
      <c r="PQJ229" s="37"/>
      <c r="PQK229" s="38"/>
      <c r="PQL229" s="37"/>
      <c r="PQM229" s="37"/>
      <c r="PQN229" s="38"/>
      <c r="PQO229" s="38"/>
      <c r="PQP229" s="38"/>
      <c r="PQQ229" s="38"/>
      <c r="PQR229" s="38"/>
      <c r="PQS229" s="38"/>
      <c r="PQT229" s="38"/>
      <c r="PQU229" s="38"/>
      <c r="PQV229" s="38"/>
      <c r="PQW229" s="38"/>
      <c r="PQX229" s="38"/>
      <c r="PQY229" s="38"/>
      <c r="PQZ229" s="37"/>
      <c r="PRA229" s="25"/>
      <c r="PRB229" s="35"/>
      <c r="PRC229" s="35"/>
      <c r="PRD229" s="35"/>
      <c r="PRE229" s="36"/>
      <c r="PRF229" s="36"/>
      <c r="PRG229" s="36"/>
      <c r="PRH229" s="36"/>
      <c r="PRI229" s="36"/>
      <c r="PRJ229" s="36"/>
      <c r="PRK229" s="37"/>
      <c r="PRL229" s="38"/>
      <c r="PRM229" s="38"/>
      <c r="PRN229" s="204"/>
      <c r="PRO229" s="37"/>
      <c r="PRP229" s="38"/>
      <c r="PRQ229" s="37"/>
      <c r="PRR229" s="37"/>
      <c r="PRS229" s="38"/>
      <c r="PRT229" s="38"/>
      <c r="PRU229" s="38"/>
      <c r="PRV229" s="38"/>
      <c r="PRW229" s="38"/>
      <c r="PRX229" s="38"/>
      <c r="PRY229" s="38"/>
      <c r="PRZ229" s="38"/>
      <c r="PSA229" s="38"/>
      <c r="PSB229" s="38"/>
      <c r="PSC229" s="38"/>
      <c r="PSD229" s="38"/>
      <c r="PSE229" s="37"/>
      <c r="PSF229" s="25"/>
      <c r="PSG229" s="35"/>
      <c r="PSH229" s="35"/>
      <c r="PSI229" s="35"/>
      <c r="PSJ229" s="36"/>
      <c r="PSK229" s="36"/>
      <c r="PSL229" s="36"/>
      <c r="PSM229" s="36"/>
      <c r="PSN229" s="36"/>
      <c r="PSO229" s="36"/>
      <c r="PSP229" s="37"/>
      <c r="PSQ229" s="38"/>
      <c r="PSR229" s="38"/>
      <c r="PSS229" s="204"/>
      <c r="PST229" s="37"/>
      <c r="PSU229" s="38"/>
      <c r="PSV229" s="37"/>
      <c r="PSW229" s="37"/>
      <c r="PSX229" s="38"/>
      <c r="PSY229" s="38"/>
      <c r="PSZ229" s="38"/>
      <c r="PTA229" s="38"/>
      <c r="PTB229" s="38"/>
      <c r="PTC229" s="38"/>
      <c r="PTD229" s="38"/>
      <c r="PTE229" s="38"/>
      <c r="PTF229" s="38"/>
      <c r="PTG229" s="38"/>
      <c r="PTH229" s="38"/>
      <c r="PTI229" s="38"/>
      <c r="PTJ229" s="37"/>
      <c r="PTK229" s="25"/>
      <c r="PTL229" s="35"/>
      <c r="PTM229" s="35"/>
      <c r="PTN229" s="35"/>
      <c r="PTO229" s="36"/>
      <c r="PTP229" s="36"/>
      <c r="PTQ229" s="36"/>
      <c r="PTR229" s="36"/>
      <c r="PTS229" s="36"/>
      <c r="PTT229" s="36"/>
      <c r="PTU229" s="37"/>
      <c r="PTV229" s="38"/>
      <c r="PTW229" s="38"/>
      <c r="PTX229" s="204"/>
      <c r="PTY229" s="37"/>
      <c r="PTZ229" s="38"/>
      <c r="PUA229" s="37"/>
      <c r="PUB229" s="37"/>
      <c r="PUC229" s="38"/>
      <c r="PUD229" s="38"/>
      <c r="PUE229" s="38"/>
      <c r="PUF229" s="38"/>
      <c r="PUG229" s="38"/>
      <c r="PUH229" s="38"/>
      <c r="PUI229" s="38"/>
      <c r="PUJ229" s="38"/>
      <c r="PUK229" s="38"/>
      <c r="PUL229" s="38"/>
      <c r="PUM229" s="38"/>
      <c r="PUN229" s="38"/>
      <c r="PUO229" s="37"/>
      <c r="PUP229" s="25"/>
      <c r="PUQ229" s="35"/>
      <c r="PUR229" s="35"/>
      <c r="PUS229" s="35"/>
      <c r="PUT229" s="36"/>
      <c r="PUU229" s="36"/>
      <c r="PUV229" s="36"/>
      <c r="PUW229" s="36"/>
      <c r="PUX229" s="36"/>
      <c r="PUY229" s="36"/>
      <c r="PUZ229" s="37"/>
      <c r="PVA229" s="38"/>
      <c r="PVB229" s="38"/>
      <c r="PVC229" s="204"/>
      <c r="PVD229" s="37"/>
      <c r="PVE229" s="38"/>
      <c r="PVF229" s="37"/>
      <c r="PVG229" s="37"/>
      <c r="PVH229" s="38"/>
      <c r="PVI229" s="38"/>
      <c r="PVJ229" s="38"/>
      <c r="PVK229" s="38"/>
      <c r="PVL229" s="38"/>
      <c r="PVM229" s="38"/>
      <c r="PVN229" s="38"/>
      <c r="PVO229" s="38"/>
      <c r="PVP229" s="38"/>
      <c r="PVQ229" s="38"/>
      <c r="PVR229" s="38"/>
      <c r="PVS229" s="38"/>
      <c r="PVT229" s="37"/>
      <c r="PVU229" s="25"/>
      <c r="PVV229" s="35"/>
      <c r="PVW229" s="35"/>
      <c r="PVX229" s="35"/>
      <c r="PVY229" s="36"/>
      <c r="PVZ229" s="36"/>
      <c r="PWA229" s="36"/>
      <c r="PWB229" s="36"/>
      <c r="PWC229" s="36"/>
      <c r="PWD229" s="36"/>
      <c r="PWE229" s="37"/>
      <c r="PWF229" s="38"/>
      <c r="PWG229" s="38"/>
      <c r="PWH229" s="204"/>
      <c r="PWI229" s="37"/>
      <c r="PWJ229" s="38"/>
      <c r="PWK229" s="37"/>
      <c r="PWL229" s="37"/>
      <c r="PWM229" s="38"/>
      <c r="PWN229" s="38"/>
      <c r="PWO229" s="38"/>
      <c r="PWP229" s="38"/>
      <c r="PWQ229" s="38"/>
      <c r="PWR229" s="38"/>
      <c r="PWS229" s="38"/>
      <c r="PWT229" s="38"/>
      <c r="PWU229" s="38"/>
      <c r="PWV229" s="38"/>
      <c r="PWW229" s="38"/>
      <c r="PWX229" s="38"/>
      <c r="PWY229" s="37"/>
      <c r="PWZ229" s="25"/>
      <c r="PXA229" s="35"/>
      <c r="PXB229" s="35"/>
      <c r="PXC229" s="35"/>
      <c r="PXD229" s="36"/>
      <c r="PXE229" s="36"/>
      <c r="PXF229" s="36"/>
      <c r="PXG229" s="36"/>
      <c r="PXH229" s="36"/>
      <c r="PXI229" s="36"/>
      <c r="PXJ229" s="37"/>
      <c r="PXK229" s="38"/>
      <c r="PXL229" s="38"/>
      <c r="PXM229" s="204"/>
      <c r="PXN229" s="37"/>
      <c r="PXO229" s="38"/>
      <c r="PXP229" s="37"/>
      <c r="PXQ229" s="37"/>
      <c r="PXR229" s="38"/>
      <c r="PXS229" s="38"/>
      <c r="PXT229" s="38"/>
      <c r="PXU229" s="38"/>
      <c r="PXV229" s="38"/>
      <c r="PXW229" s="38"/>
      <c r="PXX229" s="38"/>
      <c r="PXY229" s="38"/>
      <c r="PXZ229" s="38"/>
      <c r="PYA229" s="38"/>
      <c r="PYB229" s="38"/>
      <c r="PYC229" s="38"/>
      <c r="PYD229" s="37"/>
      <c r="PYE229" s="25"/>
      <c r="PYF229" s="35"/>
      <c r="PYG229" s="35"/>
      <c r="PYH229" s="35"/>
      <c r="PYI229" s="36"/>
      <c r="PYJ229" s="36"/>
      <c r="PYK229" s="36"/>
      <c r="PYL229" s="36"/>
      <c r="PYM229" s="36"/>
      <c r="PYN229" s="36"/>
      <c r="PYO229" s="37"/>
      <c r="PYP229" s="38"/>
      <c r="PYQ229" s="38"/>
      <c r="PYR229" s="204"/>
      <c r="PYS229" s="37"/>
      <c r="PYT229" s="38"/>
      <c r="PYU229" s="37"/>
      <c r="PYV229" s="37"/>
      <c r="PYW229" s="38"/>
      <c r="PYX229" s="38"/>
      <c r="PYY229" s="38"/>
      <c r="PYZ229" s="38"/>
      <c r="PZA229" s="38"/>
      <c r="PZB229" s="38"/>
      <c r="PZC229" s="38"/>
      <c r="PZD229" s="38"/>
      <c r="PZE229" s="38"/>
      <c r="PZF229" s="38"/>
      <c r="PZG229" s="38"/>
      <c r="PZH229" s="38"/>
      <c r="PZI229" s="37"/>
      <c r="PZJ229" s="25"/>
      <c r="PZK229" s="35"/>
      <c r="PZL229" s="35"/>
      <c r="PZM229" s="35"/>
      <c r="PZN229" s="36"/>
      <c r="PZO229" s="36"/>
      <c r="PZP229" s="36"/>
      <c r="PZQ229" s="36"/>
      <c r="PZR229" s="36"/>
      <c r="PZS229" s="36"/>
      <c r="PZT229" s="37"/>
      <c r="PZU229" s="38"/>
      <c r="PZV229" s="38"/>
      <c r="PZW229" s="204"/>
      <c r="PZX229" s="37"/>
      <c r="PZY229" s="38"/>
      <c r="PZZ229" s="37"/>
      <c r="QAA229" s="37"/>
      <c r="QAB229" s="38"/>
      <c r="QAC229" s="38"/>
      <c r="QAD229" s="38"/>
      <c r="QAE229" s="38"/>
      <c r="QAF229" s="38"/>
      <c r="QAG229" s="38"/>
      <c r="QAH229" s="38"/>
      <c r="QAI229" s="38"/>
      <c r="QAJ229" s="38"/>
      <c r="QAK229" s="38"/>
      <c r="QAL229" s="38"/>
      <c r="QAM229" s="38"/>
      <c r="QAN229" s="37"/>
      <c r="QAO229" s="25"/>
      <c r="QAP229" s="35"/>
      <c r="QAQ229" s="35"/>
      <c r="QAR229" s="35"/>
      <c r="QAS229" s="36"/>
      <c r="QAT229" s="36"/>
      <c r="QAU229" s="36"/>
      <c r="QAV229" s="36"/>
      <c r="QAW229" s="36"/>
      <c r="QAX229" s="36"/>
      <c r="QAY229" s="37"/>
      <c r="QAZ229" s="38"/>
      <c r="QBA229" s="38"/>
      <c r="QBB229" s="204"/>
      <c r="QBC229" s="37"/>
      <c r="QBD229" s="38"/>
      <c r="QBE229" s="37"/>
      <c r="QBF229" s="37"/>
      <c r="QBG229" s="38"/>
      <c r="QBH229" s="38"/>
      <c r="QBI229" s="38"/>
      <c r="QBJ229" s="38"/>
      <c r="QBK229" s="38"/>
      <c r="QBL229" s="38"/>
      <c r="QBM229" s="38"/>
      <c r="QBN229" s="38"/>
      <c r="QBO229" s="38"/>
      <c r="QBP229" s="38"/>
      <c r="QBQ229" s="38"/>
      <c r="QBR229" s="38"/>
      <c r="QBS229" s="37"/>
      <c r="QBT229" s="25"/>
      <c r="QBU229" s="35"/>
      <c r="QBV229" s="35"/>
      <c r="QBW229" s="35"/>
      <c r="QBX229" s="36"/>
      <c r="QBY229" s="36"/>
      <c r="QBZ229" s="36"/>
      <c r="QCA229" s="36"/>
      <c r="QCB229" s="36"/>
      <c r="QCC229" s="36"/>
      <c r="QCD229" s="37"/>
      <c r="QCE229" s="38"/>
      <c r="QCF229" s="38"/>
      <c r="QCG229" s="204"/>
      <c r="QCH229" s="37"/>
      <c r="QCI229" s="38"/>
      <c r="QCJ229" s="37"/>
      <c r="QCK229" s="37"/>
      <c r="QCL229" s="38"/>
      <c r="QCM229" s="38"/>
      <c r="QCN229" s="38"/>
      <c r="QCO229" s="38"/>
      <c r="QCP229" s="38"/>
      <c r="QCQ229" s="38"/>
      <c r="QCR229" s="38"/>
      <c r="QCS229" s="38"/>
      <c r="QCT229" s="38"/>
      <c r="QCU229" s="38"/>
      <c r="QCV229" s="38"/>
      <c r="QCW229" s="38"/>
      <c r="QCX229" s="37"/>
      <c r="QCY229" s="25"/>
      <c r="QCZ229" s="35"/>
      <c r="QDA229" s="35"/>
      <c r="QDB229" s="35"/>
      <c r="QDC229" s="36"/>
      <c r="QDD229" s="36"/>
      <c r="QDE229" s="36"/>
      <c r="QDF229" s="36"/>
      <c r="QDG229" s="36"/>
      <c r="QDH229" s="36"/>
      <c r="QDI229" s="37"/>
      <c r="QDJ229" s="38"/>
      <c r="QDK229" s="38"/>
      <c r="QDL229" s="204"/>
      <c r="QDM229" s="37"/>
      <c r="QDN229" s="38"/>
      <c r="QDO229" s="37"/>
      <c r="QDP229" s="37"/>
      <c r="QDQ229" s="38"/>
      <c r="QDR229" s="38"/>
      <c r="QDS229" s="38"/>
      <c r="QDT229" s="38"/>
      <c r="QDU229" s="38"/>
      <c r="QDV229" s="38"/>
      <c r="QDW229" s="38"/>
      <c r="QDX229" s="38"/>
      <c r="QDY229" s="38"/>
      <c r="QDZ229" s="38"/>
      <c r="QEA229" s="38"/>
      <c r="QEB229" s="38"/>
      <c r="QEC229" s="37"/>
      <c r="QED229" s="25"/>
      <c r="QEE229" s="35"/>
      <c r="QEF229" s="35"/>
      <c r="QEG229" s="35"/>
      <c r="QEH229" s="36"/>
      <c r="QEI229" s="36"/>
      <c r="QEJ229" s="36"/>
      <c r="QEK229" s="36"/>
      <c r="QEL229" s="36"/>
      <c r="QEM229" s="36"/>
      <c r="QEN229" s="37"/>
      <c r="QEO229" s="38"/>
      <c r="QEP229" s="38"/>
      <c r="QEQ229" s="204"/>
      <c r="QER229" s="37"/>
      <c r="QES229" s="38"/>
      <c r="QET229" s="37"/>
      <c r="QEU229" s="37"/>
      <c r="QEV229" s="38"/>
      <c r="QEW229" s="38"/>
      <c r="QEX229" s="38"/>
      <c r="QEY229" s="38"/>
      <c r="QEZ229" s="38"/>
      <c r="QFA229" s="38"/>
      <c r="QFB229" s="38"/>
      <c r="QFC229" s="38"/>
      <c r="QFD229" s="38"/>
      <c r="QFE229" s="38"/>
      <c r="QFF229" s="38"/>
      <c r="QFG229" s="38"/>
      <c r="QFH229" s="37"/>
      <c r="QFI229" s="25"/>
      <c r="QFJ229" s="35"/>
      <c r="QFK229" s="35"/>
      <c r="QFL229" s="35"/>
      <c r="QFM229" s="36"/>
      <c r="QFN229" s="36"/>
      <c r="QFO229" s="36"/>
      <c r="QFP229" s="36"/>
      <c r="QFQ229" s="36"/>
      <c r="QFR229" s="36"/>
      <c r="QFS229" s="37"/>
      <c r="QFT229" s="38"/>
      <c r="QFU229" s="38"/>
      <c r="QFV229" s="204"/>
      <c r="QFW229" s="37"/>
      <c r="QFX229" s="38"/>
      <c r="QFY229" s="37"/>
      <c r="QFZ229" s="37"/>
      <c r="QGA229" s="38"/>
      <c r="QGB229" s="38"/>
      <c r="QGC229" s="38"/>
      <c r="QGD229" s="38"/>
      <c r="QGE229" s="38"/>
      <c r="QGF229" s="38"/>
      <c r="QGG229" s="38"/>
      <c r="QGH229" s="38"/>
      <c r="QGI229" s="38"/>
      <c r="QGJ229" s="38"/>
      <c r="QGK229" s="38"/>
      <c r="QGL229" s="38"/>
      <c r="QGM229" s="37"/>
      <c r="QGN229" s="25"/>
      <c r="QGO229" s="35"/>
      <c r="QGP229" s="35"/>
      <c r="QGQ229" s="35"/>
      <c r="QGR229" s="36"/>
      <c r="QGS229" s="36"/>
      <c r="QGT229" s="36"/>
      <c r="QGU229" s="36"/>
      <c r="QGV229" s="36"/>
      <c r="QGW229" s="36"/>
      <c r="QGX229" s="37"/>
      <c r="QGY229" s="38"/>
      <c r="QGZ229" s="38"/>
      <c r="QHA229" s="204"/>
      <c r="QHB229" s="37"/>
      <c r="QHC229" s="38"/>
      <c r="QHD229" s="37"/>
      <c r="QHE229" s="37"/>
      <c r="QHF229" s="38"/>
      <c r="QHG229" s="38"/>
      <c r="QHH229" s="38"/>
      <c r="QHI229" s="38"/>
      <c r="QHJ229" s="38"/>
      <c r="QHK229" s="38"/>
      <c r="QHL229" s="38"/>
      <c r="QHM229" s="38"/>
      <c r="QHN229" s="38"/>
      <c r="QHO229" s="38"/>
      <c r="QHP229" s="38"/>
      <c r="QHQ229" s="38"/>
      <c r="QHR229" s="37"/>
      <c r="QHS229" s="25"/>
      <c r="QHT229" s="35"/>
      <c r="QHU229" s="35"/>
      <c r="QHV229" s="35"/>
      <c r="QHW229" s="36"/>
      <c r="QHX229" s="36"/>
      <c r="QHY229" s="36"/>
      <c r="QHZ229" s="36"/>
      <c r="QIA229" s="36"/>
      <c r="QIB229" s="36"/>
      <c r="QIC229" s="37"/>
      <c r="QID229" s="38"/>
      <c r="QIE229" s="38"/>
      <c r="QIF229" s="204"/>
      <c r="QIG229" s="37"/>
      <c r="QIH229" s="38"/>
      <c r="QII229" s="37"/>
      <c r="QIJ229" s="37"/>
      <c r="QIK229" s="38"/>
      <c r="QIL229" s="38"/>
      <c r="QIM229" s="38"/>
      <c r="QIN229" s="38"/>
      <c r="QIO229" s="38"/>
      <c r="QIP229" s="38"/>
      <c r="QIQ229" s="38"/>
      <c r="QIR229" s="38"/>
      <c r="QIS229" s="38"/>
      <c r="QIT229" s="38"/>
      <c r="QIU229" s="38"/>
      <c r="QIV229" s="38"/>
      <c r="QIW229" s="37"/>
      <c r="QIX229" s="25"/>
      <c r="QIY229" s="35"/>
      <c r="QIZ229" s="35"/>
      <c r="QJA229" s="35"/>
      <c r="QJB229" s="36"/>
      <c r="QJC229" s="36"/>
      <c r="QJD229" s="36"/>
      <c r="QJE229" s="36"/>
      <c r="QJF229" s="36"/>
      <c r="QJG229" s="36"/>
      <c r="QJH229" s="37"/>
      <c r="QJI229" s="38"/>
      <c r="QJJ229" s="38"/>
      <c r="QJK229" s="204"/>
      <c r="QJL229" s="37"/>
      <c r="QJM229" s="38"/>
      <c r="QJN229" s="37"/>
      <c r="QJO229" s="37"/>
      <c r="QJP229" s="38"/>
      <c r="QJQ229" s="38"/>
      <c r="QJR229" s="38"/>
      <c r="QJS229" s="38"/>
      <c r="QJT229" s="38"/>
      <c r="QJU229" s="38"/>
      <c r="QJV229" s="38"/>
      <c r="QJW229" s="38"/>
      <c r="QJX229" s="38"/>
      <c r="QJY229" s="38"/>
      <c r="QJZ229" s="38"/>
      <c r="QKA229" s="38"/>
      <c r="QKB229" s="37"/>
      <c r="QKC229" s="25"/>
      <c r="QKD229" s="35"/>
      <c r="QKE229" s="35"/>
      <c r="QKF229" s="35"/>
      <c r="QKG229" s="36"/>
      <c r="QKH229" s="36"/>
      <c r="QKI229" s="36"/>
      <c r="QKJ229" s="36"/>
      <c r="QKK229" s="36"/>
      <c r="QKL229" s="36"/>
      <c r="QKM229" s="37"/>
      <c r="QKN229" s="38"/>
      <c r="QKO229" s="38"/>
      <c r="QKP229" s="204"/>
      <c r="QKQ229" s="37"/>
      <c r="QKR229" s="38"/>
      <c r="QKS229" s="37"/>
      <c r="QKT229" s="37"/>
      <c r="QKU229" s="38"/>
      <c r="QKV229" s="38"/>
      <c r="QKW229" s="38"/>
      <c r="QKX229" s="38"/>
      <c r="QKY229" s="38"/>
      <c r="QKZ229" s="38"/>
      <c r="QLA229" s="38"/>
      <c r="QLB229" s="38"/>
      <c r="QLC229" s="38"/>
      <c r="QLD229" s="38"/>
      <c r="QLE229" s="38"/>
      <c r="QLF229" s="38"/>
      <c r="QLG229" s="37"/>
      <c r="QLH229" s="25"/>
      <c r="QLI229" s="35"/>
      <c r="QLJ229" s="35"/>
      <c r="QLK229" s="35"/>
      <c r="QLL229" s="36"/>
      <c r="QLM229" s="36"/>
      <c r="QLN229" s="36"/>
      <c r="QLO229" s="36"/>
      <c r="QLP229" s="36"/>
      <c r="QLQ229" s="36"/>
      <c r="QLR229" s="37"/>
      <c r="QLS229" s="38"/>
      <c r="QLT229" s="38"/>
      <c r="QLU229" s="204"/>
      <c r="QLV229" s="37"/>
      <c r="QLW229" s="38"/>
      <c r="QLX229" s="37"/>
      <c r="QLY229" s="37"/>
      <c r="QLZ229" s="38"/>
      <c r="QMA229" s="38"/>
      <c r="QMB229" s="38"/>
      <c r="QMC229" s="38"/>
      <c r="QMD229" s="38"/>
      <c r="QME229" s="38"/>
      <c r="QMF229" s="38"/>
      <c r="QMG229" s="38"/>
      <c r="QMH229" s="38"/>
      <c r="QMI229" s="38"/>
      <c r="QMJ229" s="38"/>
      <c r="QMK229" s="38"/>
      <c r="QML229" s="37"/>
      <c r="QMM229" s="25"/>
      <c r="QMN229" s="35"/>
      <c r="QMO229" s="35"/>
      <c r="QMP229" s="35"/>
      <c r="QMQ229" s="36"/>
      <c r="QMR229" s="36"/>
      <c r="QMS229" s="36"/>
      <c r="QMT229" s="36"/>
      <c r="QMU229" s="36"/>
      <c r="QMV229" s="36"/>
      <c r="QMW229" s="37"/>
      <c r="QMX229" s="38"/>
      <c r="QMY229" s="38"/>
      <c r="QMZ229" s="204"/>
      <c r="QNA229" s="37"/>
      <c r="QNB229" s="38"/>
      <c r="QNC229" s="37"/>
      <c r="QND229" s="37"/>
      <c r="QNE229" s="38"/>
      <c r="QNF229" s="38"/>
      <c r="QNG229" s="38"/>
      <c r="QNH229" s="38"/>
      <c r="QNI229" s="38"/>
      <c r="QNJ229" s="38"/>
      <c r="QNK229" s="38"/>
      <c r="QNL229" s="38"/>
      <c r="QNM229" s="38"/>
      <c r="QNN229" s="38"/>
      <c r="QNO229" s="38"/>
      <c r="QNP229" s="38"/>
      <c r="QNQ229" s="37"/>
      <c r="QNR229" s="25"/>
      <c r="QNS229" s="35"/>
      <c r="QNT229" s="35"/>
      <c r="QNU229" s="35"/>
      <c r="QNV229" s="36"/>
      <c r="QNW229" s="36"/>
      <c r="QNX229" s="36"/>
      <c r="QNY229" s="36"/>
      <c r="QNZ229" s="36"/>
      <c r="QOA229" s="36"/>
      <c r="QOB229" s="37"/>
      <c r="QOC229" s="38"/>
      <c r="QOD229" s="38"/>
      <c r="QOE229" s="204"/>
      <c r="QOF229" s="37"/>
      <c r="QOG229" s="38"/>
      <c r="QOH229" s="37"/>
      <c r="QOI229" s="37"/>
      <c r="QOJ229" s="38"/>
      <c r="QOK229" s="38"/>
      <c r="QOL229" s="38"/>
      <c r="QOM229" s="38"/>
      <c r="QON229" s="38"/>
      <c r="QOO229" s="38"/>
      <c r="QOP229" s="38"/>
      <c r="QOQ229" s="38"/>
      <c r="QOR229" s="38"/>
      <c r="QOS229" s="38"/>
      <c r="QOT229" s="38"/>
      <c r="QOU229" s="38"/>
      <c r="QOV229" s="37"/>
      <c r="QOW229" s="25"/>
      <c r="QOX229" s="35"/>
      <c r="QOY229" s="35"/>
      <c r="QOZ229" s="35"/>
      <c r="QPA229" s="36"/>
      <c r="QPB229" s="36"/>
      <c r="QPC229" s="36"/>
      <c r="QPD229" s="36"/>
      <c r="QPE229" s="36"/>
      <c r="QPF229" s="36"/>
      <c r="QPG229" s="37"/>
      <c r="QPH229" s="38"/>
      <c r="QPI229" s="38"/>
      <c r="QPJ229" s="204"/>
      <c r="QPK229" s="37"/>
      <c r="QPL229" s="38"/>
      <c r="QPM229" s="37"/>
      <c r="QPN229" s="37"/>
      <c r="QPO229" s="38"/>
      <c r="QPP229" s="38"/>
      <c r="QPQ229" s="38"/>
      <c r="QPR229" s="38"/>
      <c r="QPS229" s="38"/>
      <c r="QPT229" s="38"/>
      <c r="QPU229" s="38"/>
      <c r="QPV229" s="38"/>
      <c r="QPW229" s="38"/>
      <c r="QPX229" s="38"/>
      <c r="QPY229" s="38"/>
      <c r="QPZ229" s="38"/>
      <c r="QQA229" s="37"/>
      <c r="QQB229" s="25"/>
      <c r="QQC229" s="35"/>
      <c r="QQD229" s="35"/>
      <c r="QQE229" s="35"/>
      <c r="QQF229" s="36"/>
      <c r="QQG229" s="36"/>
      <c r="QQH229" s="36"/>
      <c r="QQI229" s="36"/>
      <c r="QQJ229" s="36"/>
      <c r="QQK229" s="36"/>
      <c r="QQL229" s="37"/>
      <c r="QQM229" s="38"/>
      <c r="QQN229" s="38"/>
      <c r="QQO229" s="204"/>
      <c r="QQP229" s="37"/>
      <c r="QQQ229" s="38"/>
      <c r="QQR229" s="37"/>
      <c r="QQS229" s="37"/>
      <c r="QQT229" s="38"/>
      <c r="QQU229" s="38"/>
      <c r="QQV229" s="38"/>
      <c r="QQW229" s="38"/>
      <c r="QQX229" s="38"/>
      <c r="QQY229" s="38"/>
      <c r="QQZ229" s="38"/>
      <c r="QRA229" s="38"/>
      <c r="QRB229" s="38"/>
      <c r="QRC229" s="38"/>
      <c r="QRD229" s="38"/>
      <c r="QRE229" s="38"/>
      <c r="QRF229" s="37"/>
      <c r="QRG229" s="25"/>
      <c r="QRH229" s="35"/>
      <c r="QRI229" s="35"/>
      <c r="QRJ229" s="35"/>
      <c r="QRK229" s="36"/>
      <c r="QRL229" s="36"/>
      <c r="QRM229" s="36"/>
      <c r="QRN229" s="36"/>
      <c r="QRO229" s="36"/>
      <c r="QRP229" s="36"/>
      <c r="QRQ229" s="37"/>
      <c r="QRR229" s="38"/>
      <c r="QRS229" s="38"/>
      <c r="QRT229" s="204"/>
      <c r="QRU229" s="37"/>
      <c r="QRV229" s="38"/>
      <c r="QRW229" s="37"/>
      <c r="QRX229" s="37"/>
      <c r="QRY229" s="38"/>
      <c r="QRZ229" s="38"/>
      <c r="QSA229" s="38"/>
      <c r="QSB229" s="38"/>
      <c r="QSC229" s="38"/>
      <c r="QSD229" s="38"/>
      <c r="QSE229" s="38"/>
      <c r="QSF229" s="38"/>
      <c r="QSG229" s="38"/>
      <c r="QSH229" s="38"/>
      <c r="QSI229" s="38"/>
      <c r="QSJ229" s="38"/>
      <c r="QSK229" s="37"/>
      <c r="QSL229" s="25"/>
      <c r="QSM229" s="35"/>
      <c r="QSN229" s="35"/>
      <c r="QSO229" s="35"/>
      <c r="QSP229" s="36"/>
      <c r="QSQ229" s="36"/>
      <c r="QSR229" s="36"/>
      <c r="QSS229" s="36"/>
      <c r="QST229" s="36"/>
      <c r="QSU229" s="36"/>
      <c r="QSV229" s="37"/>
      <c r="QSW229" s="38"/>
      <c r="QSX229" s="38"/>
      <c r="QSY229" s="204"/>
      <c r="QSZ229" s="37"/>
      <c r="QTA229" s="38"/>
      <c r="QTB229" s="37"/>
      <c r="QTC229" s="37"/>
      <c r="QTD229" s="38"/>
      <c r="QTE229" s="38"/>
      <c r="QTF229" s="38"/>
      <c r="QTG229" s="38"/>
      <c r="QTH229" s="38"/>
      <c r="QTI229" s="38"/>
      <c r="QTJ229" s="38"/>
      <c r="QTK229" s="38"/>
      <c r="QTL229" s="38"/>
      <c r="QTM229" s="38"/>
      <c r="QTN229" s="38"/>
      <c r="QTO229" s="38"/>
      <c r="QTP229" s="37"/>
      <c r="QTQ229" s="25"/>
      <c r="QTR229" s="35"/>
      <c r="QTS229" s="35"/>
      <c r="QTT229" s="35"/>
      <c r="QTU229" s="36"/>
      <c r="QTV229" s="36"/>
      <c r="QTW229" s="36"/>
      <c r="QTX229" s="36"/>
      <c r="QTY229" s="36"/>
      <c r="QTZ229" s="36"/>
      <c r="QUA229" s="37"/>
      <c r="QUB229" s="38"/>
      <c r="QUC229" s="38"/>
      <c r="QUD229" s="204"/>
      <c r="QUE229" s="37"/>
      <c r="QUF229" s="38"/>
      <c r="QUG229" s="37"/>
      <c r="QUH229" s="37"/>
      <c r="QUI229" s="38"/>
      <c r="QUJ229" s="38"/>
      <c r="QUK229" s="38"/>
      <c r="QUL229" s="38"/>
      <c r="QUM229" s="38"/>
      <c r="QUN229" s="38"/>
      <c r="QUO229" s="38"/>
      <c r="QUP229" s="38"/>
      <c r="QUQ229" s="38"/>
      <c r="QUR229" s="38"/>
      <c r="QUS229" s="38"/>
      <c r="QUT229" s="38"/>
      <c r="QUU229" s="37"/>
      <c r="QUV229" s="25"/>
      <c r="QUW229" s="35"/>
      <c r="QUX229" s="35"/>
      <c r="QUY229" s="35"/>
      <c r="QUZ229" s="36"/>
      <c r="QVA229" s="36"/>
      <c r="QVB229" s="36"/>
      <c r="QVC229" s="36"/>
      <c r="QVD229" s="36"/>
      <c r="QVE229" s="36"/>
      <c r="QVF229" s="37"/>
      <c r="QVG229" s="38"/>
      <c r="QVH229" s="38"/>
      <c r="QVI229" s="204"/>
      <c r="QVJ229" s="37"/>
      <c r="QVK229" s="38"/>
      <c r="QVL229" s="37"/>
      <c r="QVM229" s="37"/>
      <c r="QVN229" s="38"/>
      <c r="QVO229" s="38"/>
      <c r="QVP229" s="38"/>
      <c r="QVQ229" s="38"/>
      <c r="QVR229" s="38"/>
      <c r="QVS229" s="38"/>
      <c r="QVT229" s="38"/>
      <c r="QVU229" s="38"/>
      <c r="QVV229" s="38"/>
      <c r="QVW229" s="38"/>
      <c r="QVX229" s="38"/>
      <c r="QVY229" s="38"/>
      <c r="QVZ229" s="37"/>
      <c r="QWA229" s="25"/>
      <c r="QWB229" s="35"/>
      <c r="QWC229" s="35"/>
      <c r="QWD229" s="35"/>
      <c r="QWE229" s="36"/>
      <c r="QWF229" s="36"/>
      <c r="QWG229" s="36"/>
      <c r="QWH229" s="36"/>
      <c r="QWI229" s="36"/>
      <c r="QWJ229" s="36"/>
      <c r="QWK229" s="37"/>
      <c r="QWL229" s="38"/>
      <c r="QWM229" s="38"/>
      <c r="QWN229" s="204"/>
      <c r="QWO229" s="37"/>
      <c r="QWP229" s="38"/>
      <c r="QWQ229" s="37"/>
      <c r="QWR229" s="37"/>
      <c r="QWS229" s="38"/>
      <c r="QWT229" s="38"/>
      <c r="QWU229" s="38"/>
      <c r="QWV229" s="38"/>
      <c r="QWW229" s="38"/>
      <c r="QWX229" s="38"/>
      <c r="QWY229" s="38"/>
      <c r="QWZ229" s="38"/>
      <c r="QXA229" s="38"/>
      <c r="QXB229" s="38"/>
      <c r="QXC229" s="38"/>
      <c r="QXD229" s="38"/>
      <c r="QXE229" s="37"/>
      <c r="QXF229" s="25"/>
      <c r="QXG229" s="35"/>
      <c r="QXH229" s="35"/>
      <c r="QXI229" s="35"/>
      <c r="QXJ229" s="36"/>
      <c r="QXK229" s="36"/>
      <c r="QXL229" s="36"/>
      <c r="QXM229" s="36"/>
      <c r="QXN229" s="36"/>
      <c r="QXO229" s="36"/>
      <c r="QXP229" s="37"/>
      <c r="QXQ229" s="38"/>
      <c r="QXR229" s="38"/>
      <c r="QXS229" s="204"/>
      <c r="QXT229" s="37"/>
      <c r="QXU229" s="38"/>
      <c r="QXV229" s="37"/>
      <c r="QXW229" s="37"/>
      <c r="QXX229" s="38"/>
      <c r="QXY229" s="38"/>
      <c r="QXZ229" s="38"/>
      <c r="QYA229" s="38"/>
      <c r="QYB229" s="38"/>
      <c r="QYC229" s="38"/>
      <c r="QYD229" s="38"/>
      <c r="QYE229" s="38"/>
      <c r="QYF229" s="38"/>
      <c r="QYG229" s="38"/>
      <c r="QYH229" s="38"/>
      <c r="QYI229" s="38"/>
      <c r="QYJ229" s="37"/>
      <c r="QYK229" s="25"/>
      <c r="QYL229" s="35"/>
      <c r="QYM229" s="35"/>
      <c r="QYN229" s="35"/>
      <c r="QYO229" s="36"/>
      <c r="QYP229" s="36"/>
      <c r="QYQ229" s="36"/>
      <c r="QYR229" s="36"/>
      <c r="QYS229" s="36"/>
      <c r="QYT229" s="36"/>
      <c r="QYU229" s="37"/>
      <c r="QYV229" s="38"/>
      <c r="QYW229" s="38"/>
      <c r="QYX229" s="204"/>
      <c r="QYY229" s="37"/>
      <c r="QYZ229" s="38"/>
      <c r="QZA229" s="37"/>
      <c r="QZB229" s="37"/>
      <c r="QZC229" s="38"/>
      <c r="QZD229" s="38"/>
      <c r="QZE229" s="38"/>
      <c r="QZF229" s="38"/>
      <c r="QZG229" s="38"/>
      <c r="QZH229" s="38"/>
      <c r="QZI229" s="38"/>
      <c r="QZJ229" s="38"/>
      <c r="QZK229" s="38"/>
      <c r="QZL229" s="38"/>
      <c r="QZM229" s="38"/>
      <c r="QZN229" s="38"/>
      <c r="QZO229" s="37"/>
      <c r="QZP229" s="25"/>
      <c r="QZQ229" s="35"/>
      <c r="QZR229" s="35"/>
      <c r="QZS229" s="35"/>
      <c r="QZT229" s="36"/>
      <c r="QZU229" s="36"/>
      <c r="QZV229" s="36"/>
      <c r="QZW229" s="36"/>
      <c r="QZX229" s="36"/>
      <c r="QZY229" s="36"/>
      <c r="QZZ229" s="37"/>
      <c r="RAA229" s="38"/>
      <c r="RAB229" s="38"/>
      <c r="RAC229" s="204"/>
      <c r="RAD229" s="37"/>
      <c r="RAE229" s="38"/>
      <c r="RAF229" s="37"/>
      <c r="RAG229" s="37"/>
      <c r="RAH229" s="38"/>
      <c r="RAI229" s="38"/>
      <c r="RAJ229" s="38"/>
      <c r="RAK229" s="38"/>
      <c r="RAL229" s="38"/>
      <c r="RAM229" s="38"/>
      <c r="RAN229" s="38"/>
      <c r="RAO229" s="38"/>
      <c r="RAP229" s="38"/>
      <c r="RAQ229" s="38"/>
      <c r="RAR229" s="38"/>
      <c r="RAS229" s="38"/>
      <c r="RAT229" s="37"/>
      <c r="RAU229" s="25"/>
      <c r="RAV229" s="35"/>
      <c r="RAW229" s="35"/>
      <c r="RAX229" s="35"/>
      <c r="RAY229" s="36"/>
      <c r="RAZ229" s="36"/>
      <c r="RBA229" s="36"/>
      <c r="RBB229" s="36"/>
      <c r="RBC229" s="36"/>
      <c r="RBD229" s="36"/>
      <c r="RBE229" s="37"/>
      <c r="RBF229" s="38"/>
      <c r="RBG229" s="38"/>
      <c r="RBH229" s="204"/>
      <c r="RBI229" s="37"/>
      <c r="RBJ229" s="38"/>
      <c r="RBK229" s="37"/>
      <c r="RBL229" s="37"/>
      <c r="RBM229" s="38"/>
      <c r="RBN229" s="38"/>
      <c r="RBO229" s="38"/>
      <c r="RBP229" s="38"/>
      <c r="RBQ229" s="38"/>
      <c r="RBR229" s="38"/>
      <c r="RBS229" s="38"/>
      <c r="RBT229" s="38"/>
      <c r="RBU229" s="38"/>
      <c r="RBV229" s="38"/>
      <c r="RBW229" s="38"/>
      <c r="RBX229" s="38"/>
      <c r="RBY229" s="37"/>
      <c r="RBZ229" s="25"/>
      <c r="RCA229" s="35"/>
      <c r="RCB229" s="35"/>
      <c r="RCC229" s="35"/>
      <c r="RCD229" s="36"/>
      <c r="RCE229" s="36"/>
      <c r="RCF229" s="36"/>
      <c r="RCG229" s="36"/>
      <c r="RCH229" s="36"/>
      <c r="RCI229" s="36"/>
      <c r="RCJ229" s="37"/>
      <c r="RCK229" s="38"/>
      <c r="RCL229" s="38"/>
      <c r="RCM229" s="204"/>
      <c r="RCN229" s="37"/>
      <c r="RCO229" s="38"/>
      <c r="RCP229" s="37"/>
      <c r="RCQ229" s="37"/>
      <c r="RCR229" s="38"/>
      <c r="RCS229" s="38"/>
      <c r="RCT229" s="38"/>
      <c r="RCU229" s="38"/>
      <c r="RCV229" s="38"/>
      <c r="RCW229" s="38"/>
      <c r="RCX229" s="38"/>
      <c r="RCY229" s="38"/>
      <c r="RCZ229" s="38"/>
      <c r="RDA229" s="38"/>
      <c r="RDB229" s="38"/>
      <c r="RDC229" s="38"/>
      <c r="RDD229" s="37"/>
      <c r="RDE229" s="25"/>
      <c r="RDF229" s="35"/>
      <c r="RDG229" s="35"/>
      <c r="RDH229" s="35"/>
      <c r="RDI229" s="36"/>
      <c r="RDJ229" s="36"/>
      <c r="RDK229" s="36"/>
      <c r="RDL229" s="36"/>
      <c r="RDM229" s="36"/>
      <c r="RDN229" s="36"/>
      <c r="RDO229" s="37"/>
      <c r="RDP229" s="38"/>
      <c r="RDQ229" s="38"/>
      <c r="RDR229" s="204"/>
      <c r="RDS229" s="37"/>
      <c r="RDT229" s="38"/>
      <c r="RDU229" s="37"/>
      <c r="RDV229" s="37"/>
      <c r="RDW229" s="38"/>
      <c r="RDX229" s="38"/>
      <c r="RDY229" s="38"/>
      <c r="RDZ229" s="38"/>
      <c r="REA229" s="38"/>
      <c r="REB229" s="38"/>
      <c r="REC229" s="38"/>
      <c r="RED229" s="38"/>
      <c r="REE229" s="38"/>
      <c r="REF229" s="38"/>
      <c r="REG229" s="38"/>
      <c r="REH229" s="38"/>
      <c r="REI229" s="37"/>
      <c r="REJ229" s="25"/>
      <c r="REK229" s="35"/>
      <c r="REL229" s="35"/>
      <c r="REM229" s="35"/>
      <c r="REN229" s="36"/>
      <c r="REO229" s="36"/>
      <c r="REP229" s="36"/>
      <c r="REQ229" s="36"/>
      <c r="RER229" s="36"/>
      <c r="RES229" s="36"/>
      <c r="RET229" s="37"/>
      <c r="REU229" s="38"/>
      <c r="REV229" s="38"/>
      <c r="REW229" s="204"/>
      <c r="REX229" s="37"/>
      <c r="REY229" s="38"/>
      <c r="REZ229" s="37"/>
      <c r="RFA229" s="37"/>
      <c r="RFB229" s="38"/>
      <c r="RFC229" s="38"/>
      <c r="RFD229" s="38"/>
      <c r="RFE229" s="38"/>
      <c r="RFF229" s="38"/>
      <c r="RFG229" s="38"/>
      <c r="RFH229" s="38"/>
      <c r="RFI229" s="38"/>
      <c r="RFJ229" s="38"/>
      <c r="RFK229" s="38"/>
      <c r="RFL229" s="38"/>
      <c r="RFM229" s="38"/>
      <c r="RFN229" s="37"/>
      <c r="RFO229" s="25"/>
      <c r="RFP229" s="35"/>
      <c r="RFQ229" s="35"/>
      <c r="RFR229" s="35"/>
      <c r="RFS229" s="36"/>
      <c r="RFT229" s="36"/>
      <c r="RFU229" s="36"/>
      <c r="RFV229" s="36"/>
      <c r="RFW229" s="36"/>
      <c r="RFX229" s="36"/>
      <c r="RFY229" s="37"/>
      <c r="RFZ229" s="38"/>
      <c r="RGA229" s="38"/>
      <c r="RGB229" s="204"/>
      <c r="RGC229" s="37"/>
      <c r="RGD229" s="38"/>
      <c r="RGE229" s="37"/>
      <c r="RGF229" s="37"/>
      <c r="RGG229" s="38"/>
      <c r="RGH229" s="38"/>
      <c r="RGI229" s="38"/>
      <c r="RGJ229" s="38"/>
      <c r="RGK229" s="38"/>
      <c r="RGL229" s="38"/>
      <c r="RGM229" s="38"/>
      <c r="RGN229" s="38"/>
      <c r="RGO229" s="38"/>
      <c r="RGP229" s="38"/>
      <c r="RGQ229" s="38"/>
      <c r="RGR229" s="38"/>
      <c r="RGS229" s="37"/>
      <c r="RGT229" s="25"/>
      <c r="RGU229" s="35"/>
      <c r="RGV229" s="35"/>
      <c r="RGW229" s="35"/>
      <c r="RGX229" s="36"/>
      <c r="RGY229" s="36"/>
      <c r="RGZ229" s="36"/>
      <c r="RHA229" s="36"/>
      <c r="RHB229" s="36"/>
      <c r="RHC229" s="36"/>
      <c r="RHD229" s="37"/>
      <c r="RHE229" s="38"/>
      <c r="RHF229" s="38"/>
      <c r="RHG229" s="204"/>
      <c r="RHH229" s="37"/>
      <c r="RHI229" s="38"/>
      <c r="RHJ229" s="37"/>
      <c r="RHK229" s="37"/>
      <c r="RHL229" s="38"/>
      <c r="RHM229" s="38"/>
      <c r="RHN229" s="38"/>
      <c r="RHO229" s="38"/>
      <c r="RHP229" s="38"/>
      <c r="RHQ229" s="38"/>
      <c r="RHR229" s="38"/>
      <c r="RHS229" s="38"/>
      <c r="RHT229" s="38"/>
      <c r="RHU229" s="38"/>
      <c r="RHV229" s="38"/>
      <c r="RHW229" s="38"/>
      <c r="RHX229" s="37"/>
      <c r="RHY229" s="25"/>
      <c r="RHZ229" s="35"/>
      <c r="RIA229" s="35"/>
      <c r="RIB229" s="35"/>
      <c r="RIC229" s="36"/>
      <c r="RID229" s="36"/>
      <c r="RIE229" s="36"/>
      <c r="RIF229" s="36"/>
      <c r="RIG229" s="36"/>
      <c r="RIH229" s="36"/>
      <c r="RII229" s="37"/>
      <c r="RIJ229" s="38"/>
      <c r="RIK229" s="38"/>
      <c r="RIL229" s="204"/>
      <c r="RIM229" s="37"/>
      <c r="RIN229" s="38"/>
      <c r="RIO229" s="37"/>
      <c r="RIP229" s="37"/>
      <c r="RIQ229" s="38"/>
      <c r="RIR229" s="38"/>
      <c r="RIS229" s="38"/>
      <c r="RIT229" s="38"/>
      <c r="RIU229" s="38"/>
      <c r="RIV229" s="38"/>
      <c r="RIW229" s="38"/>
      <c r="RIX229" s="38"/>
      <c r="RIY229" s="38"/>
      <c r="RIZ229" s="38"/>
      <c r="RJA229" s="38"/>
      <c r="RJB229" s="38"/>
      <c r="RJC229" s="37"/>
      <c r="RJD229" s="25"/>
      <c r="RJE229" s="35"/>
      <c r="RJF229" s="35"/>
      <c r="RJG229" s="35"/>
      <c r="RJH229" s="36"/>
      <c r="RJI229" s="36"/>
      <c r="RJJ229" s="36"/>
      <c r="RJK229" s="36"/>
      <c r="RJL229" s="36"/>
      <c r="RJM229" s="36"/>
      <c r="RJN229" s="37"/>
      <c r="RJO229" s="38"/>
      <c r="RJP229" s="38"/>
      <c r="RJQ229" s="204"/>
      <c r="RJR229" s="37"/>
      <c r="RJS229" s="38"/>
      <c r="RJT229" s="37"/>
      <c r="RJU229" s="37"/>
      <c r="RJV229" s="38"/>
      <c r="RJW229" s="38"/>
      <c r="RJX229" s="38"/>
      <c r="RJY229" s="38"/>
      <c r="RJZ229" s="38"/>
      <c r="RKA229" s="38"/>
      <c r="RKB229" s="38"/>
      <c r="RKC229" s="38"/>
      <c r="RKD229" s="38"/>
      <c r="RKE229" s="38"/>
      <c r="RKF229" s="38"/>
      <c r="RKG229" s="38"/>
      <c r="RKH229" s="37"/>
      <c r="RKI229" s="25"/>
      <c r="RKJ229" s="35"/>
      <c r="RKK229" s="35"/>
      <c r="RKL229" s="35"/>
      <c r="RKM229" s="36"/>
      <c r="RKN229" s="36"/>
      <c r="RKO229" s="36"/>
      <c r="RKP229" s="36"/>
      <c r="RKQ229" s="36"/>
      <c r="RKR229" s="36"/>
      <c r="RKS229" s="37"/>
      <c r="RKT229" s="38"/>
      <c r="RKU229" s="38"/>
      <c r="RKV229" s="204"/>
      <c r="RKW229" s="37"/>
      <c r="RKX229" s="38"/>
      <c r="RKY229" s="37"/>
      <c r="RKZ229" s="37"/>
      <c r="RLA229" s="38"/>
      <c r="RLB229" s="38"/>
      <c r="RLC229" s="38"/>
      <c r="RLD229" s="38"/>
      <c r="RLE229" s="38"/>
      <c r="RLF229" s="38"/>
      <c r="RLG229" s="38"/>
      <c r="RLH229" s="38"/>
      <c r="RLI229" s="38"/>
      <c r="RLJ229" s="38"/>
      <c r="RLK229" s="38"/>
      <c r="RLL229" s="38"/>
      <c r="RLM229" s="37"/>
      <c r="RLN229" s="25"/>
      <c r="RLO229" s="35"/>
      <c r="RLP229" s="35"/>
      <c r="RLQ229" s="35"/>
      <c r="RLR229" s="36"/>
      <c r="RLS229" s="36"/>
      <c r="RLT229" s="36"/>
      <c r="RLU229" s="36"/>
      <c r="RLV229" s="36"/>
      <c r="RLW229" s="36"/>
      <c r="RLX229" s="37"/>
      <c r="RLY229" s="38"/>
      <c r="RLZ229" s="38"/>
      <c r="RMA229" s="204"/>
      <c r="RMB229" s="37"/>
      <c r="RMC229" s="38"/>
      <c r="RMD229" s="37"/>
      <c r="RME229" s="37"/>
      <c r="RMF229" s="38"/>
      <c r="RMG229" s="38"/>
      <c r="RMH229" s="38"/>
      <c r="RMI229" s="38"/>
      <c r="RMJ229" s="38"/>
      <c r="RMK229" s="38"/>
      <c r="RML229" s="38"/>
      <c r="RMM229" s="38"/>
      <c r="RMN229" s="38"/>
      <c r="RMO229" s="38"/>
      <c r="RMP229" s="38"/>
      <c r="RMQ229" s="38"/>
      <c r="RMR229" s="37"/>
      <c r="RMS229" s="25"/>
      <c r="RMT229" s="35"/>
      <c r="RMU229" s="35"/>
      <c r="RMV229" s="35"/>
      <c r="RMW229" s="36"/>
      <c r="RMX229" s="36"/>
      <c r="RMY229" s="36"/>
      <c r="RMZ229" s="36"/>
      <c r="RNA229" s="36"/>
      <c r="RNB229" s="36"/>
      <c r="RNC229" s="37"/>
      <c r="RND229" s="38"/>
      <c r="RNE229" s="38"/>
      <c r="RNF229" s="204"/>
      <c r="RNG229" s="37"/>
      <c r="RNH229" s="38"/>
      <c r="RNI229" s="37"/>
      <c r="RNJ229" s="37"/>
      <c r="RNK229" s="38"/>
      <c r="RNL229" s="38"/>
      <c r="RNM229" s="38"/>
      <c r="RNN229" s="38"/>
      <c r="RNO229" s="38"/>
      <c r="RNP229" s="38"/>
      <c r="RNQ229" s="38"/>
      <c r="RNR229" s="38"/>
      <c r="RNS229" s="38"/>
      <c r="RNT229" s="38"/>
      <c r="RNU229" s="38"/>
      <c r="RNV229" s="38"/>
      <c r="RNW229" s="37"/>
      <c r="RNX229" s="25"/>
      <c r="RNY229" s="35"/>
      <c r="RNZ229" s="35"/>
      <c r="ROA229" s="35"/>
      <c r="ROB229" s="36"/>
      <c r="ROC229" s="36"/>
      <c r="ROD229" s="36"/>
      <c r="ROE229" s="36"/>
      <c r="ROF229" s="36"/>
      <c r="ROG229" s="36"/>
      <c r="ROH229" s="37"/>
      <c r="ROI229" s="38"/>
      <c r="ROJ229" s="38"/>
      <c r="ROK229" s="204"/>
      <c r="ROL229" s="37"/>
      <c r="ROM229" s="38"/>
      <c r="RON229" s="37"/>
      <c r="ROO229" s="37"/>
      <c r="ROP229" s="38"/>
      <c r="ROQ229" s="38"/>
      <c r="ROR229" s="38"/>
      <c r="ROS229" s="38"/>
      <c r="ROT229" s="38"/>
      <c r="ROU229" s="38"/>
      <c r="ROV229" s="38"/>
      <c r="ROW229" s="38"/>
      <c r="ROX229" s="38"/>
      <c r="ROY229" s="38"/>
      <c r="ROZ229" s="38"/>
      <c r="RPA229" s="38"/>
      <c r="RPB229" s="37"/>
      <c r="RPC229" s="25"/>
      <c r="RPD229" s="35"/>
      <c r="RPE229" s="35"/>
      <c r="RPF229" s="35"/>
      <c r="RPG229" s="36"/>
      <c r="RPH229" s="36"/>
      <c r="RPI229" s="36"/>
      <c r="RPJ229" s="36"/>
      <c r="RPK229" s="36"/>
      <c r="RPL229" s="36"/>
      <c r="RPM229" s="37"/>
      <c r="RPN229" s="38"/>
      <c r="RPO229" s="38"/>
      <c r="RPP229" s="204"/>
      <c r="RPQ229" s="37"/>
      <c r="RPR229" s="38"/>
      <c r="RPS229" s="37"/>
      <c r="RPT229" s="37"/>
      <c r="RPU229" s="38"/>
      <c r="RPV229" s="38"/>
      <c r="RPW229" s="38"/>
      <c r="RPX229" s="38"/>
      <c r="RPY229" s="38"/>
      <c r="RPZ229" s="38"/>
      <c r="RQA229" s="38"/>
      <c r="RQB229" s="38"/>
      <c r="RQC229" s="38"/>
      <c r="RQD229" s="38"/>
      <c r="RQE229" s="38"/>
      <c r="RQF229" s="38"/>
      <c r="RQG229" s="37"/>
      <c r="RQH229" s="25"/>
      <c r="RQI229" s="35"/>
      <c r="RQJ229" s="35"/>
      <c r="RQK229" s="35"/>
      <c r="RQL229" s="36"/>
      <c r="RQM229" s="36"/>
      <c r="RQN229" s="36"/>
      <c r="RQO229" s="36"/>
      <c r="RQP229" s="36"/>
      <c r="RQQ229" s="36"/>
      <c r="RQR229" s="37"/>
      <c r="RQS229" s="38"/>
      <c r="RQT229" s="38"/>
      <c r="RQU229" s="204"/>
      <c r="RQV229" s="37"/>
      <c r="RQW229" s="38"/>
      <c r="RQX229" s="37"/>
      <c r="RQY229" s="37"/>
      <c r="RQZ229" s="38"/>
      <c r="RRA229" s="38"/>
      <c r="RRB229" s="38"/>
      <c r="RRC229" s="38"/>
      <c r="RRD229" s="38"/>
      <c r="RRE229" s="38"/>
      <c r="RRF229" s="38"/>
      <c r="RRG229" s="38"/>
      <c r="RRH229" s="38"/>
      <c r="RRI229" s="38"/>
      <c r="RRJ229" s="38"/>
      <c r="RRK229" s="38"/>
      <c r="RRL229" s="37"/>
      <c r="RRM229" s="25"/>
      <c r="RRN229" s="35"/>
      <c r="RRO229" s="35"/>
      <c r="RRP229" s="35"/>
      <c r="RRQ229" s="36"/>
      <c r="RRR229" s="36"/>
      <c r="RRS229" s="36"/>
      <c r="RRT229" s="36"/>
      <c r="RRU229" s="36"/>
      <c r="RRV229" s="36"/>
      <c r="RRW229" s="37"/>
      <c r="RRX229" s="38"/>
      <c r="RRY229" s="38"/>
      <c r="RRZ229" s="204"/>
      <c r="RSA229" s="37"/>
      <c r="RSB229" s="38"/>
      <c r="RSC229" s="37"/>
      <c r="RSD229" s="37"/>
      <c r="RSE229" s="38"/>
      <c r="RSF229" s="38"/>
      <c r="RSG229" s="38"/>
      <c r="RSH229" s="38"/>
      <c r="RSI229" s="38"/>
      <c r="RSJ229" s="38"/>
      <c r="RSK229" s="38"/>
      <c r="RSL229" s="38"/>
      <c r="RSM229" s="38"/>
      <c r="RSN229" s="38"/>
      <c r="RSO229" s="38"/>
      <c r="RSP229" s="38"/>
      <c r="RSQ229" s="37"/>
      <c r="RSR229" s="25"/>
      <c r="RSS229" s="35"/>
      <c r="RST229" s="35"/>
      <c r="RSU229" s="35"/>
      <c r="RSV229" s="36"/>
      <c r="RSW229" s="36"/>
      <c r="RSX229" s="36"/>
      <c r="RSY229" s="36"/>
      <c r="RSZ229" s="36"/>
      <c r="RTA229" s="36"/>
      <c r="RTB229" s="37"/>
      <c r="RTC229" s="38"/>
      <c r="RTD229" s="38"/>
      <c r="RTE229" s="204"/>
      <c r="RTF229" s="37"/>
      <c r="RTG229" s="38"/>
      <c r="RTH229" s="37"/>
      <c r="RTI229" s="37"/>
      <c r="RTJ229" s="38"/>
      <c r="RTK229" s="38"/>
      <c r="RTL229" s="38"/>
      <c r="RTM229" s="38"/>
      <c r="RTN229" s="38"/>
      <c r="RTO229" s="38"/>
      <c r="RTP229" s="38"/>
      <c r="RTQ229" s="38"/>
      <c r="RTR229" s="38"/>
      <c r="RTS229" s="38"/>
      <c r="RTT229" s="38"/>
      <c r="RTU229" s="38"/>
      <c r="RTV229" s="37"/>
      <c r="RTW229" s="25"/>
      <c r="RTX229" s="35"/>
      <c r="RTY229" s="35"/>
      <c r="RTZ229" s="35"/>
      <c r="RUA229" s="36"/>
      <c r="RUB229" s="36"/>
      <c r="RUC229" s="36"/>
      <c r="RUD229" s="36"/>
      <c r="RUE229" s="36"/>
      <c r="RUF229" s="36"/>
      <c r="RUG229" s="37"/>
      <c r="RUH229" s="38"/>
      <c r="RUI229" s="38"/>
      <c r="RUJ229" s="204"/>
      <c r="RUK229" s="37"/>
      <c r="RUL229" s="38"/>
      <c r="RUM229" s="37"/>
      <c r="RUN229" s="37"/>
      <c r="RUO229" s="38"/>
      <c r="RUP229" s="38"/>
      <c r="RUQ229" s="38"/>
      <c r="RUR229" s="38"/>
      <c r="RUS229" s="38"/>
      <c r="RUT229" s="38"/>
      <c r="RUU229" s="38"/>
      <c r="RUV229" s="38"/>
      <c r="RUW229" s="38"/>
      <c r="RUX229" s="38"/>
      <c r="RUY229" s="38"/>
      <c r="RUZ229" s="38"/>
      <c r="RVA229" s="37"/>
      <c r="RVB229" s="25"/>
      <c r="RVC229" s="35"/>
      <c r="RVD229" s="35"/>
      <c r="RVE229" s="35"/>
      <c r="RVF229" s="36"/>
      <c r="RVG229" s="36"/>
      <c r="RVH229" s="36"/>
      <c r="RVI229" s="36"/>
      <c r="RVJ229" s="36"/>
      <c r="RVK229" s="36"/>
      <c r="RVL229" s="37"/>
      <c r="RVM229" s="38"/>
      <c r="RVN229" s="38"/>
      <c r="RVO229" s="204"/>
      <c r="RVP229" s="37"/>
      <c r="RVQ229" s="38"/>
      <c r="RVR229" s="37"/>
      <c r="RVS229" s="37"/>
      <c r="RVT229" s="38"/>
      <c r="RVU229" s="38"/>
      <c r="RVV229" s="38"/>
      <c r="RVW229" s="38"/>
      <c r="RVX229" s="38"/>
      <c r="RVY229" s="38"/>
      <c r="RVZ229" s="38"/>
      <c r="RWA229" s="38"/>
      <c r="RWB229" s="38"/>
      <c r="RWC229" s="38"/>
      <c r="RWD229" s="38"/>
      <c r="RWE229" s="38"/>
      <c r="RWF229" s="37"/>
      <c r="RWG229" s="25"/>
      <c r="RWH229" s="35"/>
      <c r="RWI229" s="35"/>
      <c r="RWJ229" s="35"/>
      <c r="RWK229" s="36"/>
      <c r="RWL229" s="36"/>
      <c r="RWM229" s="36"/>
      <c r="RWN229" s="36"/>
      <c r="RWO229" s="36"/>
      <c r="RWP229" s="36"/>
      <c r="RWQ229" s="37"/>
      <c r="RWR229" s="38"/>
      <c r="RWS229" s="38"/>
      <c r="RWT229" s="204"/>
      <c r="RWU229" s="37"/>
      <c r="RWV229" s="38"/>
      <c r="RWW229" s="37"/>
      <c r="RWX229" s="37"/>
      <c r="RWY229" s="38"/>
      <c r="RWZ229" s="38"/>
      <c r="RXA229" s="38"/>
      <c r="RXB229" s="38"/>
      <c r="RXC229" s="38"/>
      <c r="RXD229" s="38"/>
      <c r="RXE229" s="38"/>
      <c r="RXF229" s="38"/>
      <c r="RXG229" s="38"/>
      <c r="RXH229" s="38"/>
      <c r="RXI229" s="38"/>
      <c r="RXJ229" s="38"/>
      <c r="RXK229" s="37"/>
      <c r="RXL229" s="25"/>
      <c r="RXM229" s="35"/>
      <c r="RXN229" s="35"/>
      <c r="RXO229" s="35"/>
      <c r="RXP229" s="36"/>
      <c r="RXQ229" s="36"/>
      <c r="RXR229" s="36"/>
      <c r="RXS229" s="36"/>
      <c r="RXT229" s="36"/>
      <c r="RXU229" s="36"/>
      <c r="RXV229" s="37"/>
      <c r="RXW229" s="38"/>
      <c r="RXX229" s="38"/>
      <c r="RXY229" s="204"/>
      <c r="RXZ229" s="37"/>
      <c r="RYA229" s="38"/>
      <c r="RYB229" s="37"/>
      <c r="RYC229" s="37"/>
      <c r="RYD229" s="38"/>
      <c r="RYE229" s="38"/>
      <c r="RYF229" s="38"/>
      <c r="RYG229" s="38"/>
      <c r="RYH229" s="38"/>
      <c r="RYI229" s="38"/>
      <c r="RYJ229" s="38"/>
      <c r="RYK229" s="38"/>
      <c r="RYL229" s="38"/>
      <c r="RYM229" s="38"/>
      <c r="RYN229" s="38"/>
      <c r="RYO229" s="38"/>
      <c r="RYP229" s="37"/>
      <c r="RYQ229" s="25"/>
      <c r="RYR229" s="35"/>
      <c r="RYS229" s="35"/>
      <c r="RYT229" s="35"/>
      <c r="RYU229" s="36"/>
      <c r="RYV229" s="36"/>
      <c r="RYW229" s="36"/>
      <c r="RYX229" s="36"/>
      <c r="RYY229" s="36"/>
      <c r="RYZ229" s="36"/>
      <c r="RZA229" s="37"/>
      <c r="RZB229" s="38"/>
      <c r="RZC229" s="38"/>
      <c r="RZD229" s="204"/>
      <c r="RZE229" s="37"/>
      <c r="RZF229" s="38"/>
      <c r="RZG229" s="37"/>
      <c r="RZH229" s="37"/>
      <c r="RZI229" s="38"/>
      <c r="RZJ229" s="38"/>
      <c r="RZK229" s="38"/>
      <c r="RZL229" s="38"/>
      <c r="RZM229" s="38"/>
      <c r="RZN229" s="38"/>
      <c r="RZO229" s="38"/>
      <c r="RZP229" s="38"/>
      <c r="RZQ229" s="38"/>
      <c r="RZR229" s="38"/>
      <c r="RZS229" s="38"/>
      <c r="RZT229" s="38"/>
      <c r="RZU229" s="37"/>
      <c r="RZV229" s="25"/>
      <c r="RZW229" s="35"/>
      <c r="RZX229" s="35"/>
      <c r="RZY229" s="35"/>
      <c r="RZZ229" s="36"/>
      <c r="SAA229" s="36"/>
      <c r="SAB229" s="36"/>
      <c r="SAC229" s="36"/>
      <c r="SAD229" s="36"/>
      <c r="SAE229" s="36"/>
      <c r="SAF229" s="37"/>
      <c r="SAG229" s="38"/>
      <c r="SAH229" s="38"/>
      <c r="SAI229" s="204"/>
      <c r="SAJ229" s="37"/>
      <c r="SAK229" s="38"/>
      <c r="SAL229" s="37"/>
      <c r="SAM229" s="37"/>
      <c r="SAN229" s="38"/>
      <c r="SAO229" s="38"/>
      <c r="SAP229" s="38"/>
      <c r="SAQ229" s="38"/>
      <c r="SAR229" s="38"/>
      <c r="SAS229" s="38"/>
      <c r="SAT229" s="38"/>
      <c r="SAU229" s="38"/>
      <c r="SAV229" s="38"/>
      <c r="SAW229" s="38"/>
      <c r="SAX229" s="38"/>
      <c r="SAY229" s="38"/>
      <c r="SAZ229" s="37"/>
      <c r="SBA229" s="25"/>
      <c r="SBB229" s="35"/>
      <c r="SBC229" s="35"/>
      <c r="SBD229" s="35"/>
      <c r="SBE229" s="36"/>
      <c r="SBF229" s="36"/>
      <c r="SBG229" s="36"/>
      <c r="SBH229" s="36"/>
      <c r="SBI229" s="36"/>
      <c r="SBJ229" s="36"/>
      <c r="SBK229" s="37"/>
      <c r="SBL229" s="38"/>
      <c r="SBM229" s="38"/>
      <c r="SBN229" s="204"/>
      <c r="SBO229" s="37"/>
      <c r="SBP229" s="38"/>
      <c r="SBQ229" s="37"/>
      <c r="SBR229" s="37"/>
      <c r="SBS229" s="38"/>
      <c r="SBT229" s="38"/>
      <c r="SBU229" s="38"/>
      <c r="SBV229" s="38"/>
      <c r="SBW229" s="38"/>
      <c r="SBX229" s="38"/>
      <c r="SBY229" s="38"/>
      <c r="SBZ229" s="38"/>
      <c r="SCA229" s="38"/>
      <c r="SCB229" s="38"/>
      <c r="SCC229" s="38"/>
      <c r="SCD229" s="38"/>
      <c r="SCE229" s="37"/>
      <c r="SCF229" s="25"/>
      <c r="SCG229" s="35"/>
      <c r="SCH229" s="35"/>
      <c r="SCI229" s="35"/>
      <c r="SCJ229" s="36"/>
      <c r="SCK229" s="36"/>
      <c r="SCL229" s="36"/>
      <c r="SCM229" s="36"/>
      <c r="SCN229" s="36"/>
      <c r="SCO229" s="36"/>
      <c r="SCP229" s="37"/>
      <c r="SCQ229" s="38"/>
      <c r="SCR229" s="38"/>
      <c r="SCS229" s="204"/>
      <c r="SCT229" s="37"/>
      <c r="SCU229" s="38"/>
      <c r="SCV229" s="37"/>
      <c r="SCW229" s="37"/>
      <c r="SCX229" s="38"/>
      <c r="SCY229" s="38"/>
      <c r="SCZ229" s="38"/>
      <c r="SDA229" s="38"/>
      <c r="SDB229" s="38"/>
      <c r="SDC229" s="38"/>
      <c r="SDD229" s="38"/>
      <c r="SDE229" s="38"/>
      <c r="SDF229" s="38"/>
      <c r="SDG229" s="38"/>
      <c r="SDH229" s="38"/>
      <c r="SDI229" s="38"/>
      <c r="SDJ229" s="37"/>
      <c r="SDK229" s="25"/>
      <c r="SDL229" s="35"/>
      <c r="SDM229" s="35"/>
      <c r="SDN229" s="35"/>
      <c r="SDO229" s="36"/>
      <c r="SDP229" s="36"/>
      <c r="SDQ229" s="36"/>
      <c r="SDR229" s="36"/>
      <c r="SDS229" s="36"/>
      <c r="SDT229" s="36"/>
      <c r="SDU229" s="37"/>
      <c r="SDV229" s="38"/>
      <c r="SDW229" s="38"/>
      <c r="SDX229" s="204"/>
      <c r="SDY229" s="37"/>
      <c r="SDZ229" s="38"/>
      <c r="SEA229" s="37"/>
      <c r="SEB229" s="37"/>
      <c r="SEC229" s="38"/>
      <c r="SED229" s="38"/>
      <c r="SEE229" s="38"/>
      <c r="SEF229" s="38"/>
      <c r="SEG229" s="38"/>
      <c r="SEH229" s="38"/>
      <c r="SEI229" s="38"/>
      <c r="SEJ229" s="38"/>
      <c r="SEK229" s="38"/>
      <c r="SEL229" s="38"/>
      <c r="SEM229" s="38"/>
      <c r="SEN229" s="38"/>
      <c r="SEO229" s="37"/>
      <c r="SEP229" s="25"/>
      <c r="SEQ229" s="35"/>
      <c r="SER229" s="35"/>
      <c r="SES229" s="35"/>
      <c r="SET229" s="36"/>
      <c r="SEU229" s="36"/>
      <c r="SEV229" s="36"/>
      <c r="SEW229" s="36"/>
      <c r="SEX229" s="36"/>
      <c r="SEY229" s="36"/>
      <c r="SEZ229" s="37"/>
      <c r="SFA229" s="38"/>
      <c r="SFB229" s="38"/>
      <c r="SFC229" s="204"/>
      <c r="SFD229" s="37"/>
      <c r="SFE229" s="38"/>
      <c r="SFF229" s="37"/>
      <c r="SFG229" s="37"/>
      <c r="SFH229" s="38"/>
      <c r="SFI229" s="38"/>
      <c r="SFJ229" s="38"/>
      <c r="SFK229" s="38"/>
      <c r="SFL229" s="38"/>
      <c r="SFM229" s="38"/>
      <c r="SFN229" s="38"/>
      <c r="SFO229" s="38"/>
      <c r="SFP229" s="38"/>
      <c r="SFQ229" s="38"/>
      <c r="SFR229" s="38"/>
      <c r="SFS229" s="38"/>
      <c r="SFT229" s="37"/>
      <c r="SFU229" s="25"/>
      <c r="SFV229" s="35"/>
      <c r="SFW229" s="35"/>
      <c r="SFX229" s="35"/>
      <c r="SFY229" s="36"/>
      <c r="SFZ229" s="36"/>
      <c r="SGA229" s="36"/>
      <c r="SGB229" s="36"/>
      <c r="SGC229" s="36"/>
      <c r="SGD229" s="36"/>
      <c r="SGE229" s="37"/>
      <c r="SGF229" s="38"/>
      <c r="SGG229" s="38"/>
      <c r="SGH229" s="204"/>
      <c r="SGI229" s="37"/>
      <c r="SGJ229" s="38"/>
      <c r="SGK229" s="37"/>
      <c r="SGL229" s="37"/>
      <c r="SGM229" s="38"/>
      <c r="SGN229" s="38"/>
      <c r="SGO229" s="38"/>
      <c r="SGP229" s="38"/>
      <c r="SGQ229" s="38"/>
      <c r="SGR229" s="38"/>
      <c r="SGS229" s="38"/>
      <c r="SGT229" s="38"/>
      <c r="SGU229" s="38"/>
      <c r="SGV229" s="38"/>
      <c r="SGW229" s="38"/>
      <c r="SGX229" s="38"/>
      <c r="SGY229" s="37"/>
      <c r="SGZ229" s="25"/>
      <c r="SHA229" s="35"/>
      <c r="SHB229" s="35"/>
      <c r="SHC229" s="35"/>
      <c r="SHD229" s="36"/>
      <c r="SHE229" s="36"/>
      <c r="SHF229" s="36"/>
      <c r="SHG229" s="36"/>
      <c r="SHH229" s="36"/>
      <c r="SHI229" s="36"/>
      <c r="SHJ229" s="37"/>
      <c r="SHK229" s="38"/>
      <c r="SHL229" s="38"/>
      <c r="SHM229" s="204"/>
      <c r="SHN229" s="37"/>
      <c r="SHO229" s="38"/>
      <c r="SHP229" s="37"/>
      <c r="SHQ229" s="37"/>
      <c r="SHR229" s="38"/>
      <c r="SHS229" s="38"/>
      <c r="SHT229" s="38"/>
      <c r="SHU229" s="38"/>
      <c r="SHV229" s="38"/>
      <c r="SHW229" s="38"/>
      <c r="SHX229" s="38"/>
      <c r="SHY229" s="38"/>
      <c r="SHZ229" s="38"/>
      <c r="SIA229" s="38"/>
      <c r="SIB229" s="38"/>
      <c r="SIC229" s="38"/>
      <c r="SID229" s="37"/>
      <c r="SIE229" s="25"/>
      <c r="SIF229" s="35"/>
      <c r="SIG229" s="35"/>
      <c r="SIH229" s="35"/>
      <c r="SII229" s="36"/>
      <c r="SIJ229" s="36"/>
      <c r="SIK229" s="36"/>
      <c r="SIL229" s="36"/>
      <c r="SIM229" s="36"/>
      <c r="SIN229" s="36"/>
      <c r="SIO229" s="37"/>
      <c r="SIP229" s="38"/>
      <c r="SIQ229" s="38"/>
      <c r="SIR229" s="204"/>
      <c r="SIS229" s="37"/>
      <c r="SIT229" s="38"/>
      <c r="SIU229" s="37"/>
      <c r="SIV229" s="37"/>
      <c r="SIW229" s="38"/>
      <c r="SIX229" s="38"/>
      <c r="SIY229" s="38"/>
      <c r="SIZ229" s="38"/>
      <c r="SJA229" s="38"/>
      <c r="SJB229" s="38"/>
      <c r="SJC229" s="38"/>
      <c r="SJD229" s="38"/>
      <c r="SJE229" s="38"/>
      <c r="SJF229" s="38"/>
      <c r="SJG229" s="38"/>
      <c r="SJH229" s="38"/>
      <c r="SJI229" s="37"/>
      <c r="SJJ229" s="25"/>
      <c r="SJK229" s="35"/>
      <c r="SJL229" s="35"/>
      <c r="SJM229" s="35"/>
      <c r="SJN229" s="36"/>
      <c r="SJO229" s="36"/>
      <c r="SJP229" s="36"/>
      <c r="SJQ229" s="36"/>
      <c r="SJR229" s="36"/>
      <c r="SJS229" s="36"/>
      <c r="SJT229" s="37"/>
      <c r="SJU229" s="38"/>
      <c r="SJV229" s="38"/>
      <c r="SJW229" s="204"/>
      <c r="SJX229" s="37"/>
      <c r="SJY229" s="38"/>
      <c r="SJZ229" s="37"/>
      <c r="SKA229" s="37"/>
      <c r="SKB229" s="38"/>
      <c r="SKC229" s="38"/>
      <c r="SKD229" s="38"/>
      <c r="SKE229" s="38"/>
      <c r="SKF229" s="38"/>
      <c r="SKG229" s="38"/>
      <c r="SKH229" s="38"/>
      <c r="SKI229" s="38"/>
      <c r="SKJ229" s="38"/>
      <c r="SKK229" s="38"/>
      <c r="SKL229" s="38"/>
      <c r="SKM229" s="38"/>
      <c r="SKN229" s="37"/>
      <c r="SKO229" s="25"/>
      <c r="SKP229" s="35"/>
      <c r="SKQ229" s="35"/>
      <c r="SKR229" s="35"/>
      <c r="SKS229" s="36"/>
      <c r="SKT229" s="36"/>
      <c r="SKU229" s="36"/>
      <c r="SKV229" s="36"/>
      <c r="SKW229" s="36"/>
      <c r="SKX229" s="36"/>
      <c r="SKY229" s="37"/>
      <c r="SKZ229" s="38"/>
      <c r="SLA229" s="38"/>
      <c r="SLB229" s="204"/>
      <c r="SLC229" s="37"/>
      <c r="SLD229" s="38"/>
      <c r="SLE229" s="37"/>
      <c r="SLF229" s="37"/>
      <c r="SLG229" s="38"/>
      <c r="SLH229" s="38"/>
      <c r="SLI229" s="38"/>
      <c r="SLJ229" s="38"/>
      <c r="SLK229" s="38"/>
      <c r="SLL229" s="38"/>
      <c r="SLM229" s="38"/>
      <c r="SLN229" s="38"/>
      <c r="SLO229" s="38"/>
      <c r="SLP229" s="38"/>
      <c r="SLQ229" s="38"/>
      <c r="SLR229" s="38"/>
      <c r="SLS229" s="37"/>
      <c r="SLT229" s="25"/>
      <c r="SLU229" s="35"/>
      <c r="SLV229" s="35"/>
      <c r="SLW229" s="35"/>
      <c r="SLX229" s="36"/>
      <c r="SLY229" s="36"/>
      <c r="SLZ229" s="36"/>
      <c r="SMA229" s="36"/>
      <c r="SMB229" s="36"/>
      <c r="SMC229" s="36"/>
      <c r="SMD229" s="37"/>
      <c r="SME229" s="38"/>
      <c r="SMF229" s="38"/>
      <c r="SMG229" s="204"/>
      <c r="SMH229" s="37"/>
      <c r="SMI229" s="38"/>
      <c r="SMJ229" s="37"/>
      <c r="SMK229" s="37"/>
      <c r="SML229" s="38"/>
      <c r="SMM229" s="38"/>
      <c r="SMN229" s="38"/>
      <c r="SMO229" s="38"/>
      <c r="SMP229" s="38"/>
      <c r="SMQ229" s="38"/>
      <c r="SMR229" s="38"/>
      <c r="SMS229" s="38"/>
      <c r="SMT229" s="38"/>
      <c r="SMU229" s="38"/>
      <c r="SMV229" s="38"/>
      <c r="SMW229" s="38"/>
      <c r="SMX229" s="37"/>
      <c r="SMY229" s="25"/>
      <c r="SMZ229" s="35"/>
      <c r="SNA229" s="35"/>
      <c r="SNB229" s="35"/>
      <c r="SNC229" s="36"/>
      <c r="SND229" s="36"/>
      <c r="SNE229" s="36"/>
      <c r="SNF229" s="36"/>
      <c r="SNG229" s="36"/>
      <c r="SNH229" s="36"/>
      <c r="SNI229" s="37"/>
      <c r="SNJ229" s="38"/>
      <c r="SNK229" s="38"/>
      <c r="SNL229" s="204"/>
      <c r="SNM229" s="37"/>
      <c r="SNN229" s="38"/>
      <c r="SNO229" s="37"/>
      <c r="SNP229" s="37"/>
      <c r="SNQ229" s="38"/>
      <c r="SNR229" s="38"/>
      <c r="SNS229" s="38"/>
      <c r="SNT229" s="38"/>
      <c r="SNU229" s="38"/>
      <c r="SNV229" s="38"/>
      <c r="SNW229" s="38"/>
      <c r="SNX229" s="38"/>
      <c r="SNY229" s="38"/>
      <c r="SNZ229" s="38"/>
      <c r="SOA229" s="38"/>
      <c r="SOB229" s="38"/>
      <c r="SOC229" s="37"/>
      <c r="SOD229" s="25"/>
      <c r="SOE229" s="35"/>
      <c r="SOF229" s="35"/>
      <c r="SOG229" s="35"/>
      <c r="SOH229" s="36"/>
      <c r="SOI229" s="36"/>
      <c r="SOJ229" s="36"/>
      <c r="SOK229" s="36"/>
      <c r="SOL229" s="36"/>
      <c r="SOM229" s="36"/>
      <c r="SON229" s="37"/>
      <c r="SOO229" s="38"/>
      <c r="SOP229" s="38"/>
      <c r="SOQ229" s="204"/>
      <c r="SOR229" s="37"/>
      <c r="SOS229" s="38"/>
      <c r="SOT229" s="37"/>
      <c r="SOU229" s="37"/>
      <c r="SOV229" s="38"/>
      <c r="SOW229" s="38"/>
      <c r="SOX229" s="38"/>
      <c r="SOY229" s="38"/>
      <c r="SOZ229" s="38"/>
      <c r="SPA229" s="38"/>
      <c r="SPB229" s="38"/>
      <c r="SPC229" s="38"/>
      <c r="SPD229" s="38"/>
      <c r="SPE229" s="38"/>
      <c r="SPF229" s="38"/>
      <c r="SPG229" s="38"/>
      <c r="SPH229" s="37"/>
      <c r="SPI229" s="25"/>
      <c r="SPJ229" s="35"/>
      <c r="SPK229" s="35"/>
      <c r="SPL229" s="35"/>
      <c r="SPM229" s="36"/>
      <c r="SPN229" s="36"/>
      <c r="SPO229" s="36"/>
      <c r="SPP229" s="36"/>
      <c r="SPQ229" s="36"/>
      <c r="SPR229" s="36"/>
      <c r="SPS229" s="37"/>
      <c r="SPT229" s="38"/>
      <c r="SPU229" s="38"/>
      <c r="SPV229" s="204"/>
      <c r="SPW229" s="37"/>
      <c r="SPX229" s="38"/>
      <c r="SPY229" s="37"/>
      <c r="SPZ229" s="37"/>
      <c r="SQA229" s="38"/>
      <c r="SQB229" s="38"/>
      <c r="SQC229" s="38"/>
      <c r="SQD229" s="38"/>
      <c r="SQE229" s="38"/>
      <c r="SQF229" s="38"/>
      <c r="SQG229" s="38"/>
      <c r="SQH229" s="38"/>
      <c r="SQI229" s="38"/>
      <c r="SQJ229" s="38"/>
      <c r="SQK229" s="38"/>
      <c r="SQL229" s="38"/>
      <c r="SQM229" s="37"/>
      <c r="SQN229" s="25"/>
      <c r="SQO229" s="35"/>
      <c r="SQP229" s="35"/>
      <c r="SQQ229" s="35"/>
      <c r="SQR229" s="36"/>
      <c r="SQS229" s="36"/>
      <c r="SQT229" s="36"/>
      <c r="SQU229" s="36"/>
      <c r="SQV229" s="36"/>
      <c r="SQW229" s="36"/>
      <c r="SQX229" s="37"/>
      <c r="SQY229" s="38"/>
      <c r="SQZ229" s="38"/>
      <c r="SRA229" s="204"/>
      <c r="SRB229" s="37"/>
      <c r="SRC229" s="38"/>
      <c r="SRD229" s="37"/>
      <c r="SRE229" s="37"/>
      <c r="SRF229" s="38"/>
      <c r="SRG229" s="38"/>
      <c r="SRH229" s="38"/>
      <c r="SRI229" s="38"/>
      <c r="SRJ229" s="38"/>
      <c r="SRK229" s="38"/>
      <c r="SRL229" s="38"/>
      <c r="SRM229" s="38"/>
      <c r="SRN229" s="38"/>
      <c r="SRO229" s="38"/>
      <c r="SRP229" s="38"/>
      <c r="SRQ229" s="38"/>
      <c r="SRR229" s="37"/>
      <c r="SRS229" s="25"/>
      <c r="SRT229" s="35"/>
      <c r="SRU229" s="35"/>
      <c r="SRV229" s="35"/>
      <c r="SRW229" s="36"/>
      <c r="SRX229" s="36"/>
      <c r="SRY229" s="36"/>
      <c r="SRZ229" s="36"/>
      <c r="SSA229" s="36"/>
      <c r="SSB229" s="36"/>
      <c r="SSC229" s="37"/>
      <c r="SSD229" s="38"/>
      <c r="SSE229" s="38"/>
      <c r="SSF229" s="204"/>
      <c r="SSG229" s="37"/>
      <c r="SSH229" s="38"/>
      <c r="SSI229" s="37"/>
      <c r="SSJ229" s="37"/>
      <c r="SSK229" s="38"/>
      <c r="SSL229" s="38"/>
      <c r="SSM229" s="38"/>
      <c r="SSN229" s="38"/>
      <c r="SSO229" s="38"/>
      <c r="SSP229" s="38"/>
      <c r="SSQ229" s="38"/>
      <c r="SSR229" s="38"/>
      <c r="SSS229" s="38"/>
      <c r="SST229" s="38"/>
      <c r="SSU229" s="38"/>
      <c r="SSV229" s="38"/>
      <c r="SSW229" s="37"/>
      <c r="SSX229" s="25"/>
      <c r="SSY229" s="35"/>
      <c r="SSZ229" s="35"/>
      <c r="STA229" s="35"/>
      <c r="STB229" s="36"/>
      <c r="STC229" s="36"/>
      <c r="STD229" s="36"/>
      <c r="STE229" s="36"/>
      <c r="STF229" s="36"/>
      <c r="STG229" s="36"/>
      <c r="STH229" s="37"/>
      <c r="STI229" s="38"/>
      <c r="STJ229" s="38"/>
      <c r="STK229" s="204"/>
      <c r="STL229" s="37"/>
      <c r="STM229" s="38"/>
      <c r="STN229" s="37"/>
      <c r="STO229" s="37"/>
      <c r="STP229" s="38"/>
      <c r="STQ229" s="38"/>
      <c r="STR229" s="38"/>
      <c r="STS229" s="38"/>
      <c r="STT229" s="38"/>
      <c r="STU229" s="38"/>
      <c r="STV229" s="38"/>
      <c r="STW229" s="38"/>
      <c r="STX229" s="38"/>
      <c r="STY229" s="38"/>
      <c r="STZ229" s="38"/>
      <c r="SUA229" s="38"/>
      <c r="SUB229" s="37"/>
      <c r="SUC229" s="25"/>
      <c r="SUD229" s="35"/>
      <c r="SUE229" s="35"/>
      <c r="SUF229" s="35"/>
      <c r="SUG229" s="36"/>
      <c r="SUH229" s="36"/>
      <c r="SUI229" s="36"/>
      <c r="SUJ229" s="36"/>
      <c r="SUK229" s="36"/>
      <c r="SUL229" s="36"/>
      <c r="SUM229" s="37"/>
      <c r="SUN229" s="38"/>
      <c r="SUO229" s="38"/>
      <c r="SUP229" s="204"/>
      <c r="SUQ229" s="37"/>
      <c r="SUR229" s="38"/>
      <c r="SUS229" s="37"/>
      <c r="SUT229" s="37"/>
      <c r="SUU229" s="38"/>
      <c r="SUV229" s="38"/>
      <c r="SUW229" s="38"/>
      <c r="SUX229" s="38"/>
      <c r="SUY229" s="38"/>
      <c r="SUZ229" s="38"/>
      <c r="SVA229" s="38"/>
      <c r="SVB229" s="38"/>
      <c r="SVC229" s="38"/>
      <c r="SVD229" s="38"/>
      <c r="SVE229" s="38"/>
      <c r="SVF229" s="38"/>
      <c r="SVG229" s="37"/>
      <c r="SVH229" s="25"/>
      <c r="SVI229" s="35"/>
      <c r="SVJ229" s="35"/>
      <c r="SVK229" s="35"/>
      <c r="SVL229" s="36"/>
      <c r="SVM229" s="36"/>
      <c r="SVN229" s="36"/>
      <c r="SVO229" s="36"/>
      <c r="SVP229" s="36"/>
      <c r="SVQ229" s="36"/>
      <c r="SVR229" s="37"/>
      <c r="SVS229" s="38"/>
      <c r="SVT229" s="38"/>
      <c r="SVU229" s="204"/>
      <c r="SVV229" s="37"/>
      <c r="SVW229" s="38"/>
      <c r="SVX229" s="37"/>
      <c r="SVY229" s="37"/>
      <c r="SVZ229" s="38"/>
      <c r="SWA229" s="38"/>
      <c r="SWB229" s="38"/>
      <c r="SWC229" s="38"/>
      <c r="SWD229" s="38"/>
      <c r="SWE229" s="38"/>
      <c r="SWF229" s="38"/>
      <c r="SWG229" s="38"/>
      <c r="SWH229" s="38"/>
      <c r="SWI229" s="38"/>
      <c r="SWJ229" s="38"/>
      <c r="SWK229" s="38"/>
      <c r="SWL229" s="37"/>
      <c r="SWM229" s="25"/>
      <c r="SWN229" s="35"/>
      <c r="SWO229" s="35"/>
      <c r="SWP229" s="35"/>
      <c r="SWQ229" s="36"/>
      <c r="SWR229" s="36"/>
      <c r="SWS229" s="36"/>
      <c r="SWT229" s="36"/>
      <c r="SWU229" s="36"/>
      <c r="SWV229" s="36"/>
      <c r="SWW229" s="37"/>
      <c r="SWX229" s="38"/>
      <c r="SWY229" s="38"/>
      <c r="SWZ229" s="204"/>
      <c r="SXA229" s="37"/>
      <c r="SXB229" s="38"/>
      <c r="SXC229" s="37"/>
      <c r="SXD229" s="37"/>
      <c r="SXE229" s="38"/>
      <c r="SXF229" s="38"/>
      <c r="SXG229" s="38"/>
      <c r="SXH229" s="38"/>
      <c r="SXI229" s="38"/>
      <c r="SXJ229" s="38"/>
      <c r="SXK229" s="38"/>
      <c r="SXL229" s="38"/>
      <c r="SXM229" s="38"/>
      <c r="SXN229" s="38"/>
      <c r="SXO229" s="38"/>
      <c r="SXP229" s="38"/>
      <c r="SXQ229" s="37"/>
      <c r="SXR229" s="25"/>
      <c r="SXS229" s="35"/>
      <c r="SXT229" s="35"/>
      <c r="SXU229" s="35"/>
      <c r="SXV229" s="36"/>
      <c r="SXW229" s="36"/>
      <c r="SXX229" s="36"/>
      <c r="SXY229" s="36"/>
      <c r="SXZ229" s="36"/>
      <c r="SYA229" s="36"/>
      <c r="SYB229" s="37"/>
      <c r="SYC229" s="38"/>
      <c r="SYD229" s="38"/>
      <c r="SYE229" s="204"/>
      <c r="SYF229" s="37"/>
      <c r="SYG229" s="38"/>
      <c r="SYH229" s="37"/>
      <c r="SYI229" s="37"/>
      <c r="SYJ229" s="38"/>
      <c r="SYK229" s="38"/>
      <c r="SYL229" s="38"/>
      <c r="SYM229" s="38"/>
      <c r="SYN229" s="38"/>
      <c r="SYO229" s="38"/>
      <c r="SYP229" s="38"/>
      <c r="SYQ229" s="38"/>
      <c r="SYR229" s="38"/>
      <c r="SYS229" s="38"/>
      <c r="SYT229" s="38"/>
      <c r="SYU229" s="38"/>
      <c r="SYV229" s="37"/>
      <c r="SYW229" s="25"/>
      <c r="SYX229" s="35"/>
      <c r="SYY229" s="35"/>
      <c r="SYZ229" s="35"/>
      <c r="SZA229" s="36"/>
      <c r="SZB229" s="36"/>
      <c r="SZC229" s="36"/>
      <c r="SZD229" s="36"/>
      <c r="SZE229" s="36"/>
      <c r="SZF229" s="36"/>
      <c r="SZG229" s="37"/>
      <c r="SZH229" s="38"/>
      <c r="SZI229" s="38"/>
      <c r="SZJ229" s="204"/>
      <c r="SZK229" s="37"/>
      <c r="SZL229" s="38"/>
      <c r="SZM229" s="37"/>
      <c r="SZN229" s="37"/>
      <c r="SZO229" s="38"/>
      <c r="SZP229" s="38"/>
      <c r="SZQ229" s="38"/>
      <c r="SZR229" s="38"/>
      <c r="SZS229" s="38"/>
      <c r="SZT229" s="38"/>
      <c r="SZU229" s="38"/>
      <c r="SZV229" s="38"/>
      <c r="SZW229" s="38"/>
      <c r="SZX229" s="38"/>
      <c r="SZY229" s="38"/>
      <c r="SZZ229" s="38"/>
      <c r="TAA229" s="37"/>
      <c r="TAB229" s="25"/>
      <c r="TAC229" s="35"/>
      <c r="TAD229" s="35"/>
      <c r="TAE229" s="35"/>
      <c r="TAF229" s="36"/>
      <c r="TAG229" s="36"/>
      <c r="TAH229" s="36"/>
      <c r="TAI229" s="36"/>
      <c r="TAJ229" s="36"/>
      <c r="TAK229" s="36"/>
      <c r="TAL229" s="37"/>
      <c r="TAM229" s="38"/>
      <c r="TAN229" s="38"/>
      <c r="TAO229" s="204"/>
      <c r="TAP229" s="37"/>
      <c r="TAQ229" s="38"/>
      <c r="TAR229" s="37"/>
      <c r="TAS229" s="37"/>
      <c r="TAT229" s="38"/>
      <c r="TAU229" s="38"/>
      <c r="TAV229" s="38"/>
      <c r="TAW229" s="38"/>
      <c r="TAX229" s="38"/>
      <c r="TAY229" s="38"/>
      <c r="TAZ229" s="38"/>
      <c r="TBA229" s="38"/>
      <c r="TBB229" s="38"/>
      <c r="TBC229" s="38"/>
      <c r="TBD229" s="38"/>
      <c r="TBE229" s="38"/>
      <c r="TBF229" s="37"/>
      <c r="TBG229" s="25"/>
      <c r="TBH229" s="35"/>
      <c r="TBI229" s="35"/>
      <c r="TBJ229" s="35"/>
      <c r="TBK229" s="36"/>
      <c r="TBL229" s="36"/>
      <c r="TBM229" s="36"/>
      <c r="TBN229" s="36"/>
      <c r="TBO229" s="36"/>
      <c r="TBP229" s="36"/>
      <c r="TBQ229" s="37"/>
      <c r="TBR229" s="38"/>
      <c r="TBS229" s="38"/>
      <c r="TBT229" s="204"/>
      <c r="TBU229" s="37"/>
      <c r="TBV229" s="38"/>
      <c r="TBW229" s="37"/>
      <c r="TBX229" s="37"/>
      <c r="TBY229" s="38"/>
      <c r="TBZ229" s="38"/>
      <c r="TCA229" s="38"/>
      <c r="TCB229" s="38"/>
      <c r="TCC229" s="38"/>
      <c r="TCD229" s="38"/>
      <c r="TCE229" s="38"/>
      <c r="TCF229" s="38"/>
      <c r="TCG229" s="38"/>
      <c r="TCH229" s="38"/>
      <c r="TCI229" s="38"/>
      <c r="TCJ229" s="38"/>
      <c r="TCK229" s="37"/>
      <c r="TCL229" s="25"/>
      <c r="TCM229" s="35"/>
      <c r="TCN229" s="35"/>
      <c r="TCO229" s="35"/>
      <c r="TCP229" s="36"/>
      <c r="TCQ229" s="36"/>
      <c r="TCR229" s="36"/>
      <c r="TCS229" s="36"/>
      <c r="TCT229" s="36"/>
      <c r="TCU229" s="36"/>
      <c r="TCV229" s="37"/>
      <c r="TCW229" s="38"/>
      <c r="TCX229" s="38"/>
      <c r="TCY229" s="204"/>
      <c r="TCZ229" s="37"/>
      <c r="TDA229" s="38"/>
      <c r="TDB229" s="37"/>
      <c r="TDC229" s="37"/>
      <c r="TDD229" s="38"/>
      <c r="TDE229" s="38"/>
      <c r="TDF229" s="38"/>
      <c r="TDG229" s="38"/>
      <c r="TDH229" s="38"/>
      <c r="TDI229" s="38"/>
      <c r="TDJ229" s="38"/>
      <c r="TDK229" s="38"/>
      <c r="TDL229" s="38"/>
      <c r="TDM229" s="38"/>
      <c r="TDN229" s="38"/>
      <c r="TDO229" s="38"/>
      <c r="TDP229" s="37"/>
      <c r="TDQ229" s="25"/>
      <c r="TDR229" s="35"/>
      <c r="TDS229" s="35"/>
      <c r="TDT229" s="35"/>
      <c r="TDU229" s="36"/>
      <c r="TDV229" s="36"/>
      <c r="TDW229" s="36"/>
      <c r="TDX229" s="36"/>
      <c r="TDY229" s="36"/>
      <c r="TDZ229" s="36"/>
      <c r="TEA229" s="37"/>
      <c r="TEB229" s="38"/>
      <c r="TEC229" s="38"/>
      <c r="TED229" s="204"/>
      <c r="TEE229" s="37"/>
      <c r="TEF229" s="38"/>
      <c r="TEG229" s="37"/>
      <c r="TEH229" s="37"/>
      <c r="TEI229" s="38"/>
      <c r="TEJ229" s="38"/>
      <c r="TEK229" s="38"/>
      <c r="TEL229" s="38"/>
      <c r="TEM229" s="38"/>
      <c r="TEN229" s="38"/>
      <c r="TEO229" s="38"/>
      <c r="TEP229" s="38"/>
      <c r="TEQ229" s="38"/>
      <c r="TER229" s="38"/>
      <c r="TES229" s="38"/>
      <c r="TET229" s="38"/>
      <c r="TEU229" s="37"/>
      <c r="TEV229" s="25"/>
      <c r="TEW229" s="35"/>
      <c r="TEX229" s="35"/>
      <c r="TEY229" s="35"/>
      <c r="TEZ229" s="36"/>
      <c r="TFA229" s="36"/>
      <c r="TFB229" s="36"/>
      <c r="TFC229" s="36"/>
      <c r="TFD229" s="36"/>
      <c r="TFE229" s="36"/>
      <c r="TFF229" s="37"/>
      <c r="TFG229" s="38"/>
      <c r="TFH229" s="38"/>
      <c r="TFI229" s="204"/>
      <c r="TFJ229" s="37"/>
      <c r="TFK229" s="38"/>
      <c r="TFL229" s="37"/>
      <c r="TFM229" s="37"/>
      <c r="TFN229" s="38"/>
      <c r="TFO229" s="38"/>
      <c r="TFP229" s="38"/>
      <c r="TFQ229" s="38"/>
      <c r="TFR229" s="38"/>
      <c r="TFS229" s="38"/>
      <c r="TFT229" s="38"/>
      <c r="TFU229" s="38"/>
      <c r="TFV229" s="38"/>
      <c r="TFW229" s="38"/>
      <c r="TFX229" s="38"/>
      <c r="TFY229" s="38"/>
      <c r="TFZ229" s="37"/>
      <c r="TGA229" s="25"/>
      <c r="TGB229" s="35"/>
      <c r="TGC229" s="35"/>
      <c r="TGD229" s="35"/>
      <c r="TGE229" s="36"/>
      <c r="TGF229" s="36"/>
      <c r="TGG229" s="36"/>
      <c r="TGH229" s="36"/>
      <c r="TGI229" s="36"/>
      <c r="TGJ229" s="36"/>
      <c r="TGK229" s="37"/>
      <c r="TGL229" s="38"/>
      <c r="TGM229" s="38"/>
      <c r="TGN229" s="204"/>
      <c r="TGO229" s="37"/>
      <c r="TGP229" s="38"/>
      <c r="TGQ229" s="37"/>
      <c r="TGR229" s="37"/>
      <c r="TGS229" s="38"/>
      <c r="TGT229" s="38"/>
      <c r="TGU229" s="38"/>
      <c r="TGV229" s="38"/>
      <c r="TGW229" s="38"/>
      <c r="TGX229" s="38"/>
      <c r="TGY229" s="38"/>
      <c r="TGZ229" s="38"/>
      <c r="THA229" s="38"/>
      <c r="THB229" s="38"/>
      <c r="THC229" s="38"/>
      <c r="THD229" s="38"/>
      <c r="THE229" s="37"/>
      <c r="THF229" s="25"/>
      <c r="THG229" s="35"/>
      <c r="THH229" s="35"/>
      <c r="THI229" s="35"/>
      <c r="THJ229" s="36"/>
      <c r="THK229" s="36"/>
      <c r="THL229" s="36"/>
      <c r="THM229" s="36"/>
      <c r="THN229" s="36"/>
      <c r="THO229" s="36"/>
      <c r="THP229" s="37"/>
      <c r="THQ229" s="38"/>
      <c r="THR229" s="38"/>
      <c r="THS229" s="204"/>
      <c r="THT229" s="37"/>
      <c r="THU229" s="38"/>
      <c r="THV229" s="37"/>
      <c r="THW229" s="37"/>
      <c r="THX229" s="38"/>
      <c r="THY229" s="38"/>
      <c r="THZ229" s="38"/>
      <c r="TIA229" s="38"/>
      <c r="TIB229" s="38"/>
      <c r="TIC229" s="38"/>
      <c r="TID229" s="38"/>
      <c r="TIE229" s="38"/>
      <c r="TIF229" s="38"/>
      <c r="TIG229" s="38"/>
      <c r="TIH229" s="38"/>
      <c r="TII229" s="38"/>
      <c r="TIJ229" s="37"/>
      <c r="TIK229" s="25"/>
      <c r="TIL229" s="35"/>
      <c r="TIM229" s="35"/>
      <c r="TIN229" s="35"/>
      <c r="TIO229" s="36"/>
      <c r="TIP229" s="36"/>
      <c r="TIQ229" s="36"/>
      <c r="TIR229" s="36"/>
      <c r="TIS229" s="36"/>
      <c r="TIT229" s="36"/>
      <c r="TIU229" s="37"/>
      <c r="TIV229" s="38"/>
      <c r="TIW229" s="38"/>
      <c r="TIX229" s="204"/>
      <c r="TIY229" s="37"/>
      <c r="TIZ229" s="38"/>
      <c r="TJA229" s="37"/>
      <c r="TJB229" s="37"/>
      <c r="TJC229" s="38"/>
      <c r="TJD229" s="38"/>
      <c r="TJE229" s="38"/>
      <c r="TJF229" s="38"/>
      <c r="TJG229" s="38"/>
      <c r="TJH229" s="38"/>
      <c r="TJI229" s="38"/>
      <c r="TJJ229" s="38"/>
      <c r="TJK229" s="38"/>
      <c r="TJL229" s="38"/>
      <c r="TJM229" s="38"/>
      <c r="TJN229" s="38"/>
      <c r="TJO229" s="37"/>
      <c r="TJP229" s="25"/>
      <c r="TJQ229" s="35"/>
      <c r="TJR229" s="35"/>
      <c r="TJS229" s="35"/>
      <c r="TJT229" s="36"/>
      <c r="TJU229" s="36"/>
      <c r="TJV229" s="36"/>
      <c r="TJW229" s="36"/>
      <c r="TJX229" s="36"/>
      <c r="TJY229" s="36"/>
      <c r="TJZ229" s="37"/>
      <c r="TKA229" s="38"/>
      <c r="TKB229" s="38"/>
      <c r="TKC229" s="204"/>
      <c r="TKD229" s="37"/>
      <c r="TKE229" s="38"/>
      <c r="TKF229" s="37"/>
      <c r="TKG229" s="37"/>
      <c r="TKH229" s="38"/>
      <c r="TKI229" s="38"/>
      <c r="TKJ229" s="38"/>
      <c r="TKK229" s="38"/>
      <c r="TKL229" s="38"/>
      <c r="TKM229" s="38"/>
      <c r="TKN229" s="38"/>
      <c r="TKO229" s="38"/>
      <c r="TKP229" s="38"/>
      <c r="TKQ229" s="38"/>
      <c r="TKR229" s="38"/>
      <c r="TKS229" s="38"/>
      <c r="TKT229" s="37"/>
      <c r="TKU229" s="25"/>
      <c r="TKV229" s="35"/>
      <c r="TKW229" s="35"/>
      <c r="TKX229" s="35"/>
      <c r="TKY229" s="36"/>
      <c r="TKZ229" s="36"/>
      <c r="TLA229" s="36"/>
      <c r="TLB229" s="36"/>
      <c r="TLC229" s="36"/>
      <c r="TLD229" s="36"/>
      <c r="TLE229" s="37"/>
      <c r="TLF229" s="38"/>
      <c r="TLG229" s="38"/>
      <c r="TLH229" s="204"/>
      <c r="TLI229" s="37"/>
      <c r="TLJ229" s="38"/>
      <c r="TLK229" s="37"/>
      <c r="TLL229" s="37"/>
      <c r="TLM229" s="38"/>
      <c r="TLN229" s="38"/>
      <c r="TLO229" s="38"/>
      <c r="TLP229" s="38"/>
      <c r="TLQ229" s="38"/>
      <c r="TLR229" s="38"/>
      <c r="TLS229" s="38"/>
      <c r="TLT229" s="38"/>
      <c r="TLU229" s="38"/>
      <c r="TLV229" s="38"/>
      <c r="TLW229" s="38"/>
      <c r="TLX229" s="38"/>
      <c r="TLY229" s="37"/>
      <c r="TLZ229" s="25"/>
      <c r="TMA229" s="35"/>
      <c r="TMB229" s="35"/>
      <c r="TMC229" s="35"/>
      <c r="TMD229" s="36"/>
      <c r="TME229" s="36"/>
      <c r="TMF229" s="36"/>
      <c r="TMG229" s="36"/>
      <c r="TMH229" s="36"/>
      <c r="TMI229" s="36"/>
      <c r="TMJ229" s="37"/>
      <c r="TMK229" s="38"/>
      <c r="TML229" s="38"/>
      <c r="TMM229" s="204"/>
      <c r="TMN229" s="37"/>
      <c r="TMO229" s="38"/>
      <c r="TMP229" s="37"/>
      <c r="TMQ229" s="37"/>
      <c r="TMR229" s="38"/>
      <c r="TMS229" s="38"/>
      <c r="TMT229" s="38"/>
      <c r="TMU229" s="38"/>
      <c r="TMV229" s="38"/>
      <c r="TMW229" s="38"/>
      <c r="TMX229" s="38"/>
      <c r="TMY229" s="38"/>
      <c r="TMZ229" s="38"/>
      <c r="TNA229" s="38"/>
      <c r="TNB229" s="38"/>
      <c r="TNC229" s="38"/>
      <c r="TND229" s="37"/>
      <c r="TNE229" s="25"/>
      <c r="TNF229" s="35"/>
      <c r="TNG229" s="35"/>
      <c r="TNH229" s="35"/>
      <c r="TNI229" s="36"/>
      <c r="TNJ229" s="36"/>
      <c r="TNK229" s="36"/>
      <c r="TNL229" s="36"/>
      <c r="TNM229" s="36"/>
      <c r="TNN229" s="36"/>
      <c r="TNO229" s="37"/>
      <c r="TNP229" s="38"/>
      <c r="TNQ229" s="38"/>
      <c r="TNR229" s="204"/>
      <c r="TNS229" s="37"/>
      <c r="TNT229" s="38"/>
      <c r="TNU229" s="37"/>
      <c r="TNV229" s="37"/>
      <c r="TNW229" s="38"/>
      <c r="TNX229" s="38"/>
      <c r="TNY229" s="38"/>
      <c r="TNZ229" s="38"/>
      <c r="TOA229" s="38"/>
      <c r="TOB229" s="38"/>
      <c r="TOC229" s="38"/>
      <c r="TOD229" s="38"/>
      <c r="TOE229" s="38"/>
      <c r="TOF229" s="38"/>
      <c r="TOG229" s="38"/>
      <c r="TOH229" s="38"/>
      <c r="TOI229" s="37"/>
      <c r="TOJ229" s="25"/>
      <c r="TOK229" s="35"/>
      <c r="TOL229" s="35"/>
      <c r="TOM229" s="35"/>
      <c r="TON229" s="36"/>
      <c r="TOO229" s="36"/>
      <c r="TOP229" s="36"/>
      <c r="TOQ229" s="36"/>
      <c r="TOR229" s="36"/>
      <c r="TOS229" s="36"/>
      <c r="TOT229" s="37"/>
      <c r="TOU229" s="38"/>
      <c r="TOV229" s="38"/>
      <c r="TOW229" s="204"/>
      <c r="TOX229" s="37"/>
      <c r="TOY229" s="38"/>
      <c r="TOZ229" s="37"/>
      <c r="TPA229" s="37"/>
      <c r="TPB229" s="38"/>
      <c r="TPC229" s="38"/>
      <c r="TPD229" s="38"/>
      <c r="TPE229" s="38"/>
      <c r="TPF229" s="38"/>
      <c r="TPG229" s="38"/>
      <c r="TPH229" s="38"/>
      <c r="TPI229" s="38"/>
      <c r="TPJ229" s="38"/>
      <c r="TPK229" s="38"/>
      <c r="TPL229" s="38"/>
      <c r="TPM229" s="38"/>
      <c r="TPN229" s="37"/>
      <c r="TPO229" s="25"/>
      <c r="TPP229" s="35"/>
      <c r="TPQ229" s="35"/>
      <c r="TPR229" s="35"/>
      <c r="TPS229" s="36"/>
      <c r="TPT229" s="36"/>
      <c r="TPU229" s="36"/>
      <c r="TPV229" s="36"/>
      <c r="TPW229" s="36"/>
      <c r="TPX229" s="36"/>
      <c r="TPY229" s="37"/>
      <c r="TPZ229" s="38"/>
      <c r="TQA229" s="38"/>
      <c r="TQB229" s="204"/>
      <c r="TQC229" s="37"/>
      <c r="TQD229" s="38"/>
      <c r="TQE229" s="37"/>
      <c r="TQF229" s="37"/>
      <c r="TQG229" s="38"/>
      <c r="TQH229" s="38"/>
      <c r="TQI229" s="38"/>
      <c r="TQJ229" s="38"/>
      <c r="TQK229" s="38"/>
      <c r="TQL229" s="38"/>
      <c r="TQM229" s="38"/>
      <c r="TQN229" s="38"/>
      <c r="TQO229" s="38"/>
      <c r="TQP229" s="38"/>
      <c r="TQQ229" s="38"/>
      <c r="TQR229" s="38"/>
      <c r="TQS229" s="37"/>
      <c r="TQT229" s="25"/>
      <c r="TQU229" s="35"/>
      <c r="TQV229" s="35"/>
      <c r="TQW229" s="35"/>
      <c r="TQX229" s="36"/>
      <c r="TQY229" s="36"/>
      <c r="TQZ229" s="36"/>
      <c r="TRA229" s="36"/>
      <c r="TRB229" s="36"/>
      <c r="TRC229" s="36"/>
      <c r="TRD229" s="37"/>
      <c r="TRE229" s="38"/>
      <c r="TRF229" s="38"/>
      <c r="TRG229" s="204"/>
      <c r="TRH229" s="37"/>
      <c r="TRI229" s="38"/>
      <c r="TRJ229" s="37"/>
      <c r="TRK229" s="37"/>
      <c r="TRL229" s="38"/>
      <c r="TRM229" s="38"/>
      <c r="TRN229" s="38"/>
      <c r="TRO229" s="38"/>
      <c r="TRP229" s="38"/>
      <c r="TRQ229" s="38"/>
      <c r="TRR229" s="38"/>
      <c r="TRS229" s="38"/>
      <c r="TRT229" s="38"/>
      <c r="TRU229" s="38"/>
      <c r="TRV229" s="38"/>
      <c r="TRW229" s="38"/>
      <c r="TRX229" s="37"/>
      <c r="TRY229" s="25"/>
      <c r="TRZ229" s="35"/>
      <c r="TSA229" s="35"/>
      <c r="TSB229" s="35"/>
      <c r="TSC229" s="36"/>
      <c r="TSD229" s="36"/>
      <c r="TSE229" s="36"/>
      <c r="TSF229" s="36"/>
      <c r="TSG229" s="36"/>
      <c r="TSH229" s="36"/>
      <c r="TSI229" s="37"/>
      <c r="TSJ229" s="38"/>
      <c r="TSK229" s="38"/>
      <c r="TSL229" s="204"/>
      <c r="TSM229" s="37"/>
      <c r="TSN229" s="38"/>
      <c r="TSO229" s="37"/>
      <c r="TSP229" s="37"/>
      <c r="TSQ229" s="38"/>
      <c r="TSR229" s="38"/>
      <c r="TSS229" s="38"/>
      <c r="TST229" s="38"/>
      <c r="TSU229" s="38"/>
      <c r="TSV229" s="38"/>
      <c r="TSW229" s="38"/>
      <c r="TSX229" s="38"/>
      <c r="TSY229" s="38"/>
      <c r="TSZ229" s="38"/>
      <c r="TTA229" s="38"/>
      <c r="TTB229" s="38"/>
      <c r="TTC229" s="37"/>
      <c r="TTD229" s="25"/>
      <c r="TTE229" s="35"/>
      <c r="TTF229" s="35"/>
      <c r="TTG229" s="35"/>
      <c r="TTH229" s="36"/>
      <c r="TTI229" s="36"/>
      <c r="TTJ229" s="36"/>
      <c r="TTK229" s="36"/>
      <c r="TTL229" s="36"/>
      <c r="TTM229" s="36"/>
      <c r="TTN229" s="37"/>
      <c r="TTO229" s="38"/>
      <c r="TTP229" s="38"/>
      <c r="TTQ229" s="204"/>
      <c r="TTR229" s="37"/>
      <c r="TTS229" s="38"/>
      <c r="TTT229" s="37"/>
      <c r="TTU229" s="37"/>
      <c r="TTV229" s="38"/>
      <c r="TTW229" s="38"/>
      <c r="TTX229" s="38"/>
      <c r="TTY229" s="38"/>
      <c r="TTZ229" s="38"/>
      <c r="TUA229" s="38"/>
      <c r="TUB229" s="38"/>
      <c r="TUC229" s="38"/>
      <c r="TUD229" s="38"/>
      <c r="TUE229" s="38"/>
      <c r="TUF229" s="38"/>
      <c r="TUG229" s="38"/>
      <c r="TUH229" s="37"/>
      <c r="TUI229" s="25"/>
      <c r="TUJ229" s="35"/>
      <c r="TUK229" s="35"/>
      <c r="TUL229" s="35"/>
      <c r="TUM229" s="36"/>
      <c r="TUN229" s="36"/>
      <c r="TUO229" s="36"/>
      <c r="TUP229" s="36"/>
      <c r="TUQ229" s="36"/>
      <c r="TUR229" s="36"/>
      <c r="TUS229" s="37"/>
      <c r="TUT229" s="38"/>
      <c r="TUU229" s="38"/>
      <c r="TUV229" s="204"/>
      <c r="TUW229" s="37"/>
      <c r="TUX229" s="38"/>
      <c r="TUY229" s="37"/>
      <c r="TUZ229" s="37"/>
      <c r="TVA229" s="38"/>
      <c r="TVB229" s="38"/>
      <c r="TVC229" s="38"/>
      <c r="TVD229" s="38"/>
      <c r="TVE229" s="38"/>
      <c r="TVF229" s="38"/>
      <c r="TVG229" s="38"/>
      <c r="TVH229" s="38"/>
      <c r="TVI229" s="38"/>
      <c r="TVJ229" s="38"/>
      <c r="TVK229" s="38"/>
      <c r="TVL229" s="38"/>
      <c r="TVM229" s="37"/>
      <c r="TVN229" s="25"/>
      <c r="TVO229" s="35"/>
      <c r="TVP229" s="35"/>
      <c r="TVQ229" s="35"/>
      <c r="TVR229" s="36"/>
      <c r="TVS229" s="36"/>
      <c r="TVT229" s="36"/>
      <c r="TVU229" s="36"/>
      <c r="TVV229" s="36"/>
      <c r="TVW229" s="36"/>
      <c r="TVX229" s="37"/>
      <c r="TVY229" s="38"/>
      <c r="TVZ229" s="38"/>
      <c r="TWA229" s="204"/>
      <c r="TWB229" s="37"/>
      <c r="TWC229" s="38"/>
      <c r="TWD229" s="37"/>
      <c r="TWE229" s="37"/>
      <c r="TWF229" s="38"/>
      <c r="TWG229" s="38"/>
      <c r="TWH229" s="38"/>
      <c r="TWI229" s="38"/>
      <c r="TWJ229" s="38"/>
      <c r="TWK229" s="38"/>
      <c r="TWL229" s="38"/>
      <c r="TWM229" s="38"/>
      <c r="TWN229" s="38"/>
      <c r="TWO229" s="38"/>
      <c r="TWP229" s="38"/>
      <c r="TWQ229" s="38"/>
      <c r="TWR229" s="37"/>
      <c r="TWS229" s="25"/>
      <c r="TWT229" s="35"/>
      <c r="TWU229" s="35"/>
      <c r="TWV229" s="35"/>
      <c r="TWW229" s="36"/>
      <c r="TWX229" s="36"/>
      <c r="TWY229" s="36"/>
      <c r="TWZ229" s="36"/>
      <c r="TXA229" s="36"/>
      <c r="TXB229" s="36"/>
      <c r="TXC229" s="37"/>
      <c r="TXD229" s="38"/>
      <c r="TXE229" s="38"/>
      <c r="TXF229" s="204"/>
      <c r="TXG229" s="37"/>
      <c r="TXH229" s="38"/>
      <c r="TXI229" s="37"/>
      <c r="TXJ229" s="37"/>
      <c r="TXK229" s="38"/>
      <c r="TXL229" s="38"/>
      <c r="TXM229" s="38"/>
      <c r="TXN229" s="38"/>
      <c r="TXO229" s="38"/>
      <c r="TXP229" s="38"/>
      <c r="TXQ229" s="38"/>
      <c r="TXR229" s="38"/>
      <c r="TXS229" s="38"/>
      <c r="TXT229" s="38"/>
      <c r="TXU229" s="38"/>
      <c r="TXV229" s="38"/>
      <c r="TXW229" s="37"/>
      <c r="TXX229" s="25"/>
      <c r="TXY229" s="35"/>
      <c r="TXZ229" s="35"/>
      <c r="TYA229" s="35"/>
      <c r="TYB229" s="36"/>
      <c r="TYC229" s="36"/>
      <c r="TYD229" s="36"/>
      <c r="TYE229" s="36"/>
      <c r="TYF229" s="36"/>
      <c r="TYG229" s="36"/>
      <c r="TYH229" s="37"/>
      <c r="TYI229" s="38"/>
      <c r="TYJ229" s="38"/>
      <c r="TYK229" s="204"/>
      <c r="TYL229" s="37"/>
      <c r="TYM229" s="38"/>
      <c r="TYN229" s="37"/>
      <c r="TYO229" s="37"/>
      <c r="TYP229" s="38"/>
      <c r="TYQ229" s="38"/>
      <c r="TYR229" s="38"/>
      <c r="TYS229" s="38"/>
      <c r="TYT229" s="38"/>
      <c r="TYU229" s="38"/>
      <c r="TYV229" s="38"/>
      <c r="TYW229" s="38"/>
      <c r="TYX229" s="38"/>
      <c r="TYY229" s="38"/>
      <c r="TYZ229" s="38"/>
      <c r="TZA229" s="38"/>
      <c r="TZB229" s="37"/>
      <c r="TZC229" s="25"/>
      <c r="TZD229" s="35"/>
      <c r="TZE229" s="35"/>
      <c r="TZF229" s="35"/>
      <c r="TZG229" s="36"/>
      <c r="TZH229" s="36"/>
      <c r="TZI229" s="36"/>
      <c r="TZJ229" s="36"/>
      <c r="TZK229" s="36"/>
      <c r="TZL229" s="36"/>
      <c r="TZM229" s="37"/>
      <c r="TZN229" s="38"/>
      <c r="TZO229" s="38"/>
      <c r="TZP229" s="204"/>
      <c r="TZQ229" s="37"/>
      <c r="TZR229" s="38"/>
      <c r="TZS229" s="37"/>
      <c r="TZT229" s="37"/>
      <c r="TZU229" s="38"/>
      <c r="TZV229" s="38"/>
      <c r="TZW229" s="38"/>
      <c r="TZX229" s="38"/>
      <c r="TZY229" s="38"/>
      <c r="TZZ229" s="38"/>
      <c r="UAA229" s="38"/>
      <c r="UAB229" s="38"/>
      <c r="UAC229" s="38"/>
      <c r="UAD229" s="38"/>
      <c r="UAE229" s="38"/>
      <c r="UAF229" s="38"/>
      <c r="UAG229" s="37"/>
      <c r="UAH229" s="25"/>
      <c r="UAI229" s="35"/>
      <c r="UAJ229" s="35"/>
      <c r="UAK229" s="35"/>
      <c r="UAL229" s="36"/>
      <c r="UAM229" s="36"/>
      <c r="UAN229" s="36"/>
      <c r="UAO229" s="36"/>
      <c r="UAP229" s="36"/>
      <c r="UAQ229" s="36"/>
      <c r="UAR229" s="37"/>
      <c r="UAS229" s="38"/>
      <c r="UAT229" s="38"/>
      <c r="UAU229" s="204"/>
      <c r="UAV229" s="37"/>
      <c r="UAW229" s="38"/>
      <c r="UAX229" s="37"/>
      <c r="UAY229" s="37"/>
      <c r="UAZ229" s="38"/>
      <c r="UBA229" s="38"/>
      <c r="UBB229" s="38"/>
      <c r="UBC229" s="38"/>
      <c r="UBD229" s="38"/>
      <c r="UBE229" s="38"/>
      <c r="UBF229" s="38"/>
      <c r="UBG229" s="38"/>
      <c r="UBH229" s="38"/>
      <c r="UBI229" s="38"/>
      <c r="UBJ229" s="38"/>
      <c r="UBK229" s="38"/>
      <c r="UBL229" s="37"/>
      <c r="UBM229" s="25"/>
      <c r="UBN229" s="35"/>
      <c r="UBO229" s="35"/>
      <c r="UBP229" s="35"/>
      <c r="UBQ229" s="36"/>
      <c r="UBR229" s="36"/>
      <c r="UBS229" s="36"/>
      <c r="UBT229" s="36"/>
      <c r="UBU229" s="36"/>
      <c r="UBV229" s="36"/>
      <c r="UBW229" s="37"/>
      <c r="UBX229" s="38"/>
      <c r="UBY229" s="38"/>
      <c r="UBZ229" s="204"/>
      <c r="UCA229" s="37"/>
      <c r="UCB229" s="38"/>
      <c r="UCC229" s="37"/>
      <c r="UCD229" s="37"/>
      <c r="UCE229" s="38"/>
      <c r="UCF229" s="38"/>
      <c r="UCG229" s="38"/>
      <c r="UCH229" s="38"/>
      <c r="UCI229" s="38"/>
      <c r="UCJ229" s="38"/>
      <c r="UCK229" s="38"/>
      <c r="UCL229" s="38"/>
      <c r="UCM229" s="38"/>
      <c r="UCN229" s="38"/>
      <c r="UCO229" s="38"/>
      <c r="UCP229" s="38"/>
      <c r="UCQ229" s="37"/>
      <c r="UCR229" s="25"/>
      <c r="UCS229" s="35"/>
      <c r="UCT229" s="35"/>
      <c r="UCU229" s="35"/>
      <c r="UCV229" s="36"/>
      <c r="UCW229" s="36"/>
      <c r="UCX229" s="36"/>
      <c r="UCY229" s="36"/>
      <c r="UCZ229" s="36"/>
      <c r="UDA229" s="36"/>
      <c r="UDB229" s="37"/>
      <c r="UDC229" s="38"/>
      <c r="UDD229" s="38"/>
      <c r="UDE229" s="204"/>
      <c r="UDF229" s="37"/>
      <c r="UDG229" s="38"/>
      <c r="UDH229" s="37"/>
      <c r="UDI229" s="37"/>
      <c r="UDJ229" s="38"/>
      <c r="UDK229" s="38"/>
      <c r="UDL229" s="38"/>
      <c r="UDM229" s="38"/>
      <c r="UDN229" s="38"/>
      <c r="UDO229" s="38"/>
      <c r="UDP229" s="38"/>
      <c r="UDQ229" s="38"/>
      <c r="UDR229" s="38"/>
      <c r="UDS229" s="38"/>
      <c r="UDT229" s="38"/>
      <c r="UDU229" s="38"/>
      <c r="UDV229" s="37"/>
      <c r="UDW229" s="25"/>
      <c r="UDX229" s="35"/>
      <c r="UDY229" s="35"/>
      <c r="UDZ229" s="35"/>
      <c r="UEA229" s="36"/>
      <c r="UEB229" s="36"/>
      <c r="UEC229" s="36"/>
      <c r="UED229" s="36"/>
      <c r="UEE229" s="36"/>
      <c r="UEF229" s="36"/>
      <c r="UEG229" s="37"/>
      <c r="UEH229" s="38"/>
      <c r="UEI229" s="38"/>
      <c r="UEJ229" s="204"/>
      <c r="UEK229" s="37"/>
      <c r="UEL229" s="38"/>
      <c r="UEM229" s="37"/>
      <c r="UEN229" s="37"/>
      <c r="UEO229" s="38"/>
      <c r="UEP229" s="38"/>
      <c r="UEQ229" s="38"/>
      <c r="UER229" s="38"/>
      <c r="UES229" s="38"/>
      <c r="UET229" s="38"/>
      <c r="UEU229" s="38"/>
      <c r="UEV229" s="38"/>
      <c r="UEW229" s="38"/>
      <c r="UEX229" s="38"/>
      <c r="UEY229" s="38"/>
      <c r="UEZ229" s="38"/>
      <c r="UFA229" s="37"/>
      <c r="UFB229" s="25"/>
      <c r="UFC229" s="35"/>
      <c r="UFD229" s="35"/>
      <c r="UFE229" s="35"/>
      <c r="UFF229" s="36"/>
      <c r="UFG229" s="36"/>
      <c r="UFH229" s="36"/>
      <c r="UFI229" s="36"/>
      <c r="UFJ229" s="36"/>
      <c r="UFK229" s="36"/>
      <c r="UFL229" s="37"/>
      <c r="UFM229" s="38"/>
      <c r="UFN229" s="38"/>
      <c r="UFO229" s="204"/>
      <c r="UFP229" s="37"/>
      <c r="UFQ229" s="38"/>
      <c r="UFR229" s="37"/>
      <c r="UFS229" s="37"/>
      <c r="UFT229" s="38"/>
      <c r="UFU229" s="38"/>
      <c r="UFV229" s="38"/>
      <c r="UFW229" s="38"/>
      <c r="UFX229" s="38"/>
      <c r="UFY229" s="38"/>
      <c r="UFZ229" s="38"/>
      <c r="UGA229" s="38"/>
      <c r="UGB229" s="38"/>
      <c r="UGC229" s="38"/>
      <c r="UGD229" s="38"/>
      <c r="UGE229" s="38"/>
      <c r="UGF229" s="37"/>
      <c r="UGG229" s="25"/>
      <c r="UGH229" s="35"/>
      <c r="UGI229" s="35"/>
      <c r="UGJ229" s="35"/>
      <c r="UGK229" s="36"/>
      <c r="UGL229" s="36"/>
      <c r="UGM229" s="36"/>
      <c r="UGN229" s="36"/>
      <c r="UGO229" s="36"/>
      <c r="UGP229" s="36"/>
      <c r="UGQ229" s="37"/>
      <c r="UGR229" s="38"/>
      <c r="UGS229" s="38"/>
      <c r="UGT229" s="204"/>
      <c r="UGU229" s="37"/>
      <c r="UGV229" s="38"/>
      <c r="UGW229" s="37"/>
      <c r="UGX229" s="37"/>
      <c r="UGY229" s="38"/>
      <c r="UGZ229" s="38"/>
      <c r="UHA229" s="38"/>
      <c r="UHB229" s="38"/>
      <c r="UHC229" s="38"/>
      <c r="UHD229" s="38"/>
      <c r="UHE229" s="38"/>
      <c r="UHF229" s="38"/>
      <c r="UHG229" s="38"/>
      <c r="UHH229" s="38"/>
      <c r="UHI229" s="38"/>
      <c r="UHJ229" s="38"/>
      <c r="UHK229" s="37"/>
      <c r="UHL229" s="25"/>
      <c r="UHM229" s="35"/>
      <c r="UHN229" s="35"/>
      <c r="UHO229" s="35"/>
      <c r="UHP229" s="36"/>
      <c r="UHQ229" s="36"/>
      <c r="UHR229" s="36"/>
      <c r="UHS229" s="36"/>
      <c r="UHT229" s="36"/>
      <c r="UHU229" s="36"/>
      <c r="UHV229" s="37"/>
      <c r="UHW229" s="38"/>
      <c r="UHX229" s="38"/>
      <c r="UHY229" s="204"/>
      <c r="UHZ229" s="37"/>
      <c r="UIA229" s="38"/>
      <c r="UIB229" s="37"/>
      <c r="UIC229" s="37"/>
      <c r="UID229" s="38"/>
      <c r="UIE229" s="38"/>
      <c r="UIF229" s="38"/>
      <c r="UIG229" s="38"/>
      <c r="UIH229" s="38"/>
      <c r="UII229" s="38"/>
      <c r="UIJ229" s="38"/>
      <c r="UIK229" s="38"/>
      <c r="UIL229" s="38"/>
      <c r="UIM229" s="38"/>
      <c r="UIN229" s="38"/>
      <c r="UIO229" s="38"/>
      <c r="UIP229" s="37"/>
      <c r="UIQ229" s="25"/>
      <c r="UIR229" s="35"/>
      <c r="UIS229" s="35"/>
      <c r="UIT229" s="35"/>
      <c r="UIU229" s="36"/>
      <c r="UIV229" s="36"/>
      <c r="UIW229" s="36"/>
      <c r="UIX229" s="36"/>
      <c r="UIY229" s="36"/>
      <c r="UIZ229" s="36"/>
      <c r="UJA229" s="37"/>
      <c r="UJB229" s="38"/>
      <c r="UJC229" s="38"/>
      <c r="UJD229" s="204"/>
      <c r="UJE229" s="37"/>
      <c r="UJF229" s="38"/>
      <c r="UJG229" s="37"/>
      <c r="UJH229" s="37"/>
      <c r="UJI229" s="38"/>
      <c r="UJJ229" s="38"/>
      <c r="UJK229" s="38"/>
      <c r="UJL229" s="38"/>
      <c r="UJM229" s="38"/>
      <c r="UJN229" s="38"/>
      <c r="UJO229" s="38"/>
      <c r="UJP229" s="38"/>
      <c r="UJQ229" s="38"/>
      <c r="UJR229" s="38"/>
      <c r="UJS229" s="38"/>
      <c r="UJT229" s="38"/>
      <c r="UJU229" s="37"/>
      <c r="UJV229" s="25"/>
      <c r="UJW229" s="35"/>
      <c r="UJX229" s="35"/>
      <c r="UJY229" s="35"/>
      <c r="UJZ229" s="36"/>
      <c r="UKA229" s="36"/>
      <c r="UKB229" s="36"/>
      <c r="UKC229" s="36"/>
      <c r="UKD229" s="36"/>
      <c r="UKE229" s="36"/>
      <c r="UKF229" s="37"/>
      <c r="UKG229" s="38"/>
      <c r="UKH229" s="38"/>
      <c r="UKI229" s="204"/>
      <c r="UKJ229" s="37"/>
      <c r="UKK229" s="38"/>
      <c r="UKL229" s="37"/>
      <c r="UKM229" s="37"/>
      <c r="UKN229" s="38"/>
      <c r="UKO229" s="38"/>
      <c r="UKP229" s="38"/>
      <c r="UKQ229" s="38"/>
      <c r="UKR229" s="38"/>
      <c r="UKS229" s="38"/>
      <c r="UKT229" s="38"/>
      <c r="UKU229" s="38"/>
      <c r="UKV229" s="38"/>
      <c r="UKW229" s="38"/>
      <c r="UKX229" s="38"/>
      <c r="UKY229" s="38"/>
      <c r="UKZ229" s="37"/>
      <c r="ULA229" s="25"/>
      <c r="ULB229" s="35"/>
      <c r="ULC229" s="35"/>
      <c r="ULD229" s="35"/>
      <c r="ULE229" s="36"/>
      <c r="ULF229" s="36"/>
      <c r="ULG229" s="36"/>
      <c r="ULH229" s="36"/>
      <c r="ULI229" s="36"/>
      <c r="ULJ229" s="36"/>
      <c r="ULK229" s="37"/>
      <c r="ULL229" s="38"/>
      <c r="ULM229" s="38"/>
      <c r="ULN229" s="204"/>
      <c r="ULO229" s="37"/>
      <c r="ULP229" s="38"/>
      <c r="ULQ229" s="37"/>
      <c r="ULR229" s="37"/>
      <c r="ULS229" s="38"/>
      <c r="ULT229" s="38"/>
      <c r="ULU229" s="38"/>
      <c r="ULV229" s="38"/>
      <c r="ULW229" s="38"/>
      <c r="ULX229" s="38"/>
      <c r="ULY229" s="38"/>
      <c r="ULZ229" s="38"/>
      <c r="UMA229" s="38"/>
      <c r="UMB229" s="38"/>
      <c r="UMC229" s="38"/>
      <c r="UMD229" s="38"/>
      <c r="UME229" s="37"/>
      <c r="UMF229" s="25"/>
      <c r="UMG229" s="35"/>
      <c r="UMH229" s="35"/>
      <c r="UMI229" s="35"/>
      <c r="UMJ229" s="36"/>
      <c r="UMK229" s="36"/>
      <c r="UML229" s="36"/>
      <c r="UMM229" s="36"/>
      <c r="UMN229" s="36"/>
      <c r="UMO229" s="36"/>
      <c r="UMP229" s="37"/>
      <c r="UMQ229" s="38"/>
      <c r="UMR229" s="38"/>
      <c r="UMS229" s="204"/>
      <c r="UMT229" s="37"/>
      <c r="UMU229" s="38"/>
      <c r="UMV229" s="37"/>
      <c r="UMW229" s="37"/>
      <c r="UMX229" s="38"/>
      <c r="UMY229" s="38"/>
      <c r="UMZ229" s="38"/>
      <c r="UNA229" s="38"/>
      <c r="UNB229" s="38"/>
      <c r="UNC229" s="38"/>
      <c r="UND229" s="38"/>
      <c r="UNE229" s="38"/>
      <c r="UNF229" s="38"/>
      <c r="UNG229" s="38"/>
      <c r="UNH229" s="38"/>
      <c r="UNI229" s="38"/>
      <c r="UNJ229" s="37"/>
      <c r="UNK229" s="25"/>
      <c r="UNL229" s="35"/>
      <c r="UNM229" s="35"/>
      <c r="UNN229" s="35"/>
      <c r="UNO229" s="36"/>
      <c r="UNP229" s="36"/>
      <c r="UNQ229" s="36"/>
      <c r="UNR229" s="36"/>
      <c r="UNS229" s="36"/>
      <c r="UNT229" s="36"/>
      <c r="UNU229" s="37"/>
      <c r="UNV229" s="38"/>
      <c r="UNW229" s="38"/>
      <c r="UNX229" s="204"/>
      <c r="UNY229" s="37"/>
      <c r="UNZ229" s="38"/>
      <c r="UOA229" s="37"/>
      <c r="UOB229" s="37"/>
      <c r="UOC229" s="38"/>
      <c r="UOD229" s="38"/>
      <c r="UOE229" s="38"/>
      <c r="UOF229" s="38"/>
      <c r="UOG229" s="38"/>
      <c r="UOH229" s="38"/>
      <c r="UOI229" s="38"/>
      <c r="UOJ229" s="38"/>
      <c r="UOK229" s="38"/>
      <c r="UOL229" s="38"/>
      <c r="UOM229" s="38"/>
      <c r="UON229" s="38"/>
      <c r="UOO229" s="37"/>
      <c r="UOP229" s="25"/>
      <c r="UOQ229" s="35"/>
      <c r="UOR229" s="35"/>
      <c r="UOS229" s="35"/>
      <c r="UOT229" s="36"/>
      <c r="UOU229" s="36"/>
      <c r="UOV229" s="36"/>
      <c r="UOW229" s="36"/>
      <c r="UOX229" s="36"/>
      <c r="UOY229" s="36"/>
      <c r="UOZ229" s="37"/>
      <c r="UPA229" s="38"/>
      <c r="UPB229" s="38"/>
      <c r="UPC229" s="204"/>
      <c r="UPD229" s="37"/>
      <c r="UPE229" s="38"/>
      <c r="UPF229" s="37"/>
      <c r="UPG229" s="37"/>
      <c r="UPH229" s="38"/>
      <c r="UPI229" s="38"/>
      <c r="UPJ229" s="38"/>
      <c r="UPK229" s="38"/>
      <c r="UPL229" s="38"/>
      <c r="UPM229" s="38"/>
      <c r="UPN229" s="38"/>
      <c r="UPO229" s="38"/>
      <c r="UPP229" s="38"/>
      <c r="UPQ229" s="38"/>
      <c r="UPR229" s="38"/>
      <c r="UPS229" s="38"/>
      <c r="UPT229" s="37"/>
      <c r="UPU229" s="25"/>
      <c r="UPV229" s="35"/>
      <c r="UPW229" s="35"/>
      <c r="UPX229" s="35"/>
      <c r="UPY229" s="36"/>
      <c r="UPZ229" s="36"/>
      <c r="UQA229" s="36"/>
      <c r="UQB229" s="36"/>
      <c r="UQC229" s="36"/>
      <c r="UQD229" s="36"/>
      <c r="UQE229" s="37"/>
      <c r="UQF229" s="38"/>
      <c r="UQG229" s="38"/>
      <c r="UQH229" s="204"/>
      <c r="UQI229" s="37"/>
      <c r="UQJ229" s="38"/>
      <c r="UQK229" s="37"/>
      <c r="UQL229" s="37"/>
      <c r="UQM229" s="38"/>
      <c r="UQN229" s="38"/>
      <c r="UQO229" s="38"/>
      <c r="UQP229" s="38"/>
      <c r="UQQ229" s="38"/>
      <c r="UQR229" s="38"/>
      <c r="UQS229" s="38"/>
      <c r="UQT229" s="38"/>
      <c r="UQU229" s="38"/>
      <c r="UQV229" s="38"/>
      <c r="UQW229" s="38"/>
      <c r="UQX229" s="38"/>
      <c r="UQY229" s="37"/>
      <c r="UQZ229" s="25"/>
      <c r="URA229" s="35"/>
      <c r="URB229" s="35"/>
      <c r="URC229" s="35"/>
      <c r="URD229" s="36"/>
      <c r="URE229" s="36"/>
      <c r="URF229" s="36"/>
      <c r="URG229" s="36"/>
      <c r="URH229" s="36"/>
      <c r="URI229" s="36"/>
      <c r="URJ229" s="37"/>
      <c r="URK229" s="38"/>
      <c r="URL229" s="38"/>
      <c r="URM229" s="204"/>
      <c r="URN229" s="37"/>
      <c r="URO229" s="38"/>
      <c r="URP229" s="37"/>
      <c r="URQ229" s="37"/>
      <c r="URR229" s="38"/>
      <c r="URS229" s="38"/>
      <c r="URT229" s="38"/>
      <c r="URU229" s="38"/>
      <c r="URV229" s="38"/>
      <c r="URW229" s="38"/>
      <c r="URX229" s="38"/>
      <c r="URY229" s="38"/>
      <c r="URZ229" s="38"/>
      <c r="USA229" s="38"/>
      <c r="USB229" s="38"/>
      <c r="USC229" s="38"/>
      <c r="USD229" s="37"/>
      <c r="USE229" s="25"/>
      <c r="USF229" s="35"/>
      <c r="USG229" s="35"/>
      <c r="USH229" s="35"/>
      <c r="USI229" s="36"/>
      <c r="USJ229" s="36"/>
      <c r="USK229" s="36"/>
      <c r="USL229" s="36"/>
      <c r="USM229" s="36"/>
      <c r="USN229" s="36"/>
      <c r="USO229" s="37"/>
      <c r="USP229" s="38"/>
      <c r="USQ229" s="38"/>
      <c r="USR229" s="204"/>
      <c r="USS229" s="37"/>
      <c r="UST229" s="38"/>
      <c r="USU229" s="37"/>
      <c r="USV229" s="37"/>
      <c r="USW229" s="38"/>
      <c r="USX229" s="38"/>
      <c r="USY229" s="38"/>
      <c r="USZ229" s="38"/>
      <c r="UTA229" s="38"/>
      <c r="UTB229" s="38"/>
      <c r="UTC229" s="38"/>
      <c r="UTD229" s="38"/>
      <c r="UTE229" s="38"/>
      <c r="UTF229" s="38"/>
      <c r="UTG229" s="38"/>
      <c r="UTH229" s="38"/>
      <c r="UTI229" s="37"/>
      <c r="UTJ229" s="25"/>
      <c r="UTK229" s="35"/>
      <c r="UTL229" s="35"/>
      <c r="UTM229" s="35"/>
      <c r="UTN229" s="36"/>
      <c r="UTO229" s="36"/>
      <c r="UTP229" s="36"/>
      <c r="UTQ229" s="36"/>
      <c r="UTR229" s="36"/>
      <c r="UTS229" s="36"/>
      <c r="UTT229" s="37"/>
      <c r="UTU229" s="38"/>
      <c r="UTV229" s="38"/>
      <c r="UTW229" s="204"/>
      <c r="UTX229" s="37"/>
      <c r="UTY229" s="38"/>
      <c r="UTZ229" s="37"/>
      <c r="UUA229" s="37"/>
      <c r="UUB229" s="38"/>
      <c r="UUC229" s="38"/>
      <c r="UUD229" s="38"/>
      <c r="UUE229" s="38"/>
      <c r="UUF229" s="38"/>
      <c r="UUG229" s="38"/>
      <c r="UUH229" s="38"/>
      <c r="UUI229" s="38"/>
      <c r="UUJ229" s="38"/>
      <c r="UUK229" s="38"/>
      <c r="UUL229" s="38"/>
      <c r="UUM229" s="38"/>
      <c r="UUN229" s="37"/>
      <c r="UUO229" s="25"/>
      <c r="UUP229" s="35"/>
      <c r="UUQ229" s="35"/>
      <c r="UUR229" s="35"/>
      <c r="UUS229" s="36"/>
      <c r="UUT229" s="36"/>
      <c r="UUU229" s="36"/>
      <c r="UUV229" s="36"/>
      <c r="UUW229" s="36"/>
      <c r="UUX229" s="36"/>
      <c r="UUY229" s="37"/>
      <c r="UUZ229" s="38"/>
      <c r="UVA229" s="38"/>
      <c r="UVB229" s="204"/>
      <c r="UVC229" s="37"/>
      <c r="UVD229" s="38"/>
      <c r="UVE229" s="37"/>
      <c r="UVF229" s="37"/>
      <c r="UVG229" s="38"/>
      <c r="UVH229" s="38"/>
      <c r="UVI229" s="38"/>
      <c r="UVJ229" s="38"/>
      <c r="UVK229" s="38"/>
      <c r="UVL229" s="38"/>
      <c r="UVM229" s="38"/>
      <c r="UVN229" s="38"/>
      <c r="UVO229" s="38"/>
      <c r="UVP229" s="38"/>
      <c r="UVQ229" s="38"/>
      <c r="UVR229" s="38"/>
      <c r="UVS229" s="37"/>
      <c r="UVT229" s="25"/>
      <c r="UVU229" s="35"/>
      <c r="UVV229" s="35"/>
      <c r="UVW229" s="35"/>
      <c r="UVX229" s="36"/>
      <c r="UVY229" s="36"/>
      <c r="UVZ229" s="36"/>
      <c r="UWA229" s="36"/>
      <c r="UWB229" s="36"/>
      <c r="UWC229" s="36"/>
      <c r="UWD229" s="37"/>
      <c r="UWE229" s="38"/>
      <c r="UWF229" s="38"/>
      <c r="UWG229" s="204"/>
      <c r="UWH229" s="37"/>
      <c r="UWI229" s="38"/>
      <c r="UWJ229" s="37"/>
      <c r="UWK229" s="37"/>
      <c r="UWL229" s="38"/>
      <c r="UWM229" s="38"/>
      <c r="UWN229" s="38"/>
      <c r="UWO229" s="38"/>
      <c r="UWP229" s="38"/>
      <c r="UWQ229" s="38"/>
      <c r="UWR229" s="38"/>
      <c r="UWS229" s="38"/>
      <c r="UWT229" s="38"/>
      <c r="UWU229" s="38"/>
      <c r="UWV229" s="38"/>
      <c r="UWW229" s="38"/>
      <c r="UWX229" s="37"/>
      <c r="UWY229" s="25"/>
      <c r="UWZ229" s="35"/>
      <c r="UXA229" s="35"/>
      <c r="UXB229" s="35"/>
      <c r="UXC229" s="36"/>
      <c r="UXD229" s="36"/>
      <c r="UXE229" s="36"/>
      <c r="UXF229" s="36"/>
      <c r="UXG229" s="36"/>
      <c r="UXH229" s="36"/>
      <c r="UXI229" s="37"/>
      <c r="UXJ229" s="38"/>
      <c r="UXK229" s="38"/>
      <c r="UXL229" s="204"/>
      <c r="UXM229" s="37"/>
      <c r="UXN229" s="38"/>
      <c r="UXO229" s="37"/>
      <c r="UXP229" s="37"/>
      <c r="UXQ229" s="38"/>
      <c r="UXR229" s="38"/>
      <c r="UXS229" s="38"/>
      <c r="UXT229" s="38"/>
      <c r="UXU229" s="38"/>
      <c r="UXV229" s="38"/>
      <c r="UXW229" s="38"/>
      <c r="UXX229" s="38"/>
      <c r="UXY229" s="38"/>
      <c r="UXZ229" s="38"/>
      <c r="UYA229" s="38"/>
      <c r="UYB229" s="38"/>
      <c r="UYC229" s="37"/>
      <c r="UYD229" s="25"/>
      <c r="UYE229" s="35"/>
      <c r="UYF229" s="35"/>
      <c r="UYG229" s="35"/>
      <c r="UYH229" s="36"/>
      <c r="UYI229" s="36"/>
      <c r="UYJ229" s="36"/>
      <c r="UYK229" s="36"/>
      <c r="UYL229" s="36"/>
      <c r="UYM229" s="36"/>
      <c r="UYN229" s="37"/>
      <c r="UYO229" s="38"/>
      <c r="UYP229" s="38"/>
      <c r="UYQ229" s="204"/>
      <c r="UYR229" s="37"/>
      <c r="UYS229" s="38"/>
      <c r="UYT229" s="37"/>
      <c r="UYU229" s="37"/>
      <c r="UYV229" s="38"/>
      <c r="UYW229" s="38"/>
      <c r="UYX229" s="38"/>
      <c r="UYY229" s="38"/>
      <c r="UYZ229" s="38"/>
      <c r="UZA229" s="38"/>
      <c r="UZB229" s="38"/>
      <c r="UZC229" s="38"/>
      <c r="UZD229" s="38"/>
      <c r="UZE229" s="38"/>
      <c r="UZF229" s="38"/>
      <c r="UZG229" s="38"/>
      <c r="UZH229" s="37"/>
      <c r="UZI229" s="25"/>
      <c r="UZJ229" s="35"/>
      <c r="UZK229" s="35"/>
      <c r="UZL229" s="35"/>
      <c r="UZM229" s="36"/>
      <c r="UZN229" s="36"/>
      <c r="UZO229" s="36"/>
      <c r="UZP229" s="36"/>
      <c r="UZQ229" s="36"/>
      <c r="UZR229" s="36"/>
      <c r="UZS229" s="37"/>
      <c r="UZT229" s="38"/>
      <c r="UZU229" s="38"/>
      <c r="UZV229" s="204"/>
      <c r="UZW229" s="37"/>
      <c r="UZX229" s="38"/>
      <c r="UZY229" s="37"/>
      <c r="UZZ229" s="37"/>
      <c r="VAA229" s="38"/>
      <c r="VAB229" s="38"/>
      <c r="VAC229" s="38"/>
      <c r="VAD229" s="38"/>
      <c r="VAE229" s="38"/>
      <c r="VAF229" s="38"/>
      <c r="VAG229" s="38"/>
      <c r="VAH229" s="38"/>
      <c r="VAI229" s="38"/>
      <c r="VAJ229" s="38"/>
      <c r="VAK229" s="38"/>
      <c r="VAL229" s="38"/>
      <c r="VAM229" s="37"/>
      <c r="VAN229" s="25"/>
      <c r="VAO229" s="35"/>
      <c r="VAP229" s="35"/>
      <c r="VAQ229" s="35"/>
      <c r="VAR229" s="36"/>
      <c r="VAS229" s="36"/>
      <c r="VAT229" s="36"/>
      <c r="VAU229" s="36"/>
      <c r="VAV229" s="36"/>
      <c r="VAW229" s="36"/>
      <c r="VAX229" s="37"/>
      <c r="VAY229" s="38"/>
      <c r="VAZ229" s="38"/>
      <c r="VBA229" s="204"/>
      <c r="VBB229" s="37"/>
      <c r="VBC229" s="38"/>
      <c r="VBD229" s="37"/>
      <c r="VBE229" s="37"/>
      <c r="VBF229" s="38"/>
      <c r="VBG229" s="38"/>
      <c r="VBH229" s="38"/>
      <c r="VBI229" s="38"/>
      <c r="VBJ229" s="38"/>
      <c r="VBK229" s="38"/>
      <c r="VBL229" s="38"/>
      <c r="VBM229" s="38"/>
      <c r="VBN229" s="38"/>
      <c r="VBO229" s="38"/>
      <c r="VBP229" s="38"/>
      <c r="VBQ229" s="38"/>
      <c r="VBR229" s="37"/>
      <c r="VBS229" s="25"/>
      <c r="VBT229" s="35"/>
      <c r="VBU229" s="35"/>
      <c r="VBV229" s="35"/>
      <c r="VBW229" s="36"/>
      <c r="VBX229" s="36"/>
      <c r="VBY229" s="36"/>
      <c r="VBZ229" s="36"/>
      <c r="VCA229" s="36"/>
      <c r="VCB229" s="36"/>
      <c r="VCC229" s="37"/>
      <c r="VCD229" s="38"/>
      <c r="VCE229" s="38"/>
      <c r="VCF229" s="204"/>
      <c r="VCG229" s="37"/>
      <c r="VCH229" s="38"/>
      <c r="VCI229" s="37"/>
      <c r="VCJ229" s="37"/>
      <c r="VCK229" s="38"/>
      <c r="VCL229" s="38"/>
      <c r="VCM229" s="38"/>
      <c r="VCN229" s="38"/>
      <c r="VCO229" s="38"/>
      <c r="VCP229" s="38"/>
      <c r="VCQ229" s="38"/>
      <c r="VCR229" s="38"/>
      <c r="VCS229" s="38"/>
      <c r="VCT229" s="38"/>
      <c r="VCU229" s="38"/>
      <c r="VCV229" s="38"/>
      <c r="VCW229" s="37"/>
      <c r="VCX229" s="25"/>
      <c r="VCY229" s="35"/>
      <c r="VCZ229" s="35"/>
      <c r="VDA229" s="35"/>
      <c r="VDB229" s="36"/>
      <c r="VDC229" s="36"/>
      <c r="VDD229" s="36"/>
      <c r="VDE229" s="36"/>
      <c r="VDF229" s="36"/>
      <c r="VDG229" s="36"/>
      <c r="VDH229" s="37"/>
      <c r="VDI229" s="38"/>
      <c r="VDJ229" s="38"/>
      <c r="VDK229" s="204"/>
      <c r="VDL229" s="37"/>
      <c r="VDM229" s="38"/>
      <c r="VDN229" s="37"/>
      <c r="VDO229" s="37"/>
      <c r="VDP229" s="38"/>
      <c r="VDQ229" s="38"/>
      <c r="VDR229" s="38"/>
      <c r="VDS229" s="38"/>
      <c r="VDT229" s="38"/>
      <c r="VDU229" s="38"/>
      <c r="VDV229" s="38"/>
      <c r="VDW229" s="38"/>
      <c r="VDX229" s="38"/>
      <c r="VDY229" s="38"/>
      <c r="VDZ229" s="38"/>
      <c r="VEA229" s="38"/>
      <c r="VEB229" s="37"/>
      <c r="VEC229" s="25"/>
      <c r="VED229" s="35"/>
      <c r="VEE229" s="35"/>
      <c r="VEF229" s="35"/>
      <c r="VEG229" s="36"/>
      <c r="VEH229" s="36"/>
      <c r="VEI229" s="36"/>
      <c r="VEJ229" s="36"/>
      <c r="VEK229" s="36"/>
      <c r="VEL229" s="36"/>
      <c r="VEM229" s="37"/>
      <c r="VEN229" s="38"/>
      <c r="VEO229" s="38"/>
      <c r="VEP229" s="204"/>
      <c r="VEQ229" s="37"/>
      <c r="VER229" s="38"/>
      <c r="VES229" s="37"/>
      <c r="VET229" s="37"/>
      <c r="VEU229" s="38"/>
      <c r="VEV229" s="38"/>
      <c r="VEW229" s="38"/>
      <c r="VEX229" s="38"/>
      <c r="VEY229" s="38"/>
      <c r="VEZ229" s="38"/>
      <c r="VFA229" s="38"/>
      <c r="VFB229" s="38"/>
      <c r="VFC229" s="38"/>
      <c r="VFD229" s="38"/>
      <c r="VFE229" s="38"/>
      <c r="VFF229" s="38"/>
      <c r="VFG229" s="37"/>
      <c r="VFH229" s="25"/>
      <c r="VFI229" s="35"/>
      <c r="VFJ229" s="35"/>
      <c r="VFK229" s="35"/>
      <c r="VFL229" s="36"/>
      <c r="VFM229" s="36"/>
      <c r="VFN229" s="36"/>
      <c r="VFO229" s="36"/>
      <c r="VFP229" s="36"/>
      <c r="VFQ229" s="36"/>
      <c r="VFR229" s="37"/>
      <c r="VFS229" s="38"/>
      <c r="VFT229" s="38"/>
      <c r="VFU229" s="204"/>
      <c r="VFV229" s="37"/>
      <c r="VFW229" s="38"/>
      <c r="VFX229" s="37"/>
      <c r="VFY229" s="37"/>
      <c r="VFZ229" s="38"/>
      <c r="VGA229" s="38"/>
      <c r="VGB229" s="38"/>
      <c r="VGC229" s="38"/>
      <c r="VGD229" s="38"/>
      <c r="VGE229" s="38"/>
      <c r="VGF229" s="38"/>
      <c r="VGG229" s="38"/>
      <c r="VGH229" s="38"/>
      <c r="VGI229" s="38"/>
      <c r="VGJ229" s="38"/>
      <c r="VGK229" s="38"/>
      <c r="VGL229" s="37"/>
      <c r="VGM229" s="25"/>
      <c r="VGN229" s="35"/>
      <c r="VGO229" s="35"/>
      <c r="VGP229" s="35"/>
      <c r="VGQ229" s="36"/>
      <c r="VGR229" s="36"/>
      <c r="VGS229" s="36"/>
      <c r="VGT229" s="36"/>
      <c r="VGU229" s="36"/>
      <c r="VGV229" s="36"/>
      <c r="VGW229" s="37"/>
      <c r="VGX229" s="38"/>
      <c r="VGY229" s="38"/>
      <c r="VGZ229" s="204"/>
      <c r="VHA229" s="37"/>
      <c r="VHB229" s="38"/>
      <c r="VHC229" s="37"/>
      <c r="VHD229" s="37"/>
      <c r="VHE229" s="38"/>
      <c r="VHF229" s="38"/>
      <c r="VHG229" s="38"/>
      <c r="VHH229" s="38"/>
      <c r="VHI229" s="38"/>
      <c r="VHJ229" s="38"/>
      <c r="VHK229" s="38"/>
      <c r="VHL229" s="38"/>
      <c r="VHM229" s="38"/>
      <c r="VHN229" s="38"/>
      <c r="VHO229" s="38"/>
      <c r="VHP229" s="38"/>
      <c r="VHQ229" s="37"/>
      <c r="VHR229" s="25"/>
      <c r="VHS229" s="35"/>
      <c r="VHT229" s="35"/>
      <c r="VHU229" s="35"/>
      <c r="VHV229" s="36"/>
      <c r="VHW229" s="36"/>
      <c r="VHX229" s="36"/>
      <c r="VHY229" s="36"/>
      <c r="VHZ229" s="36"/>
      <c r="VIA229" s="36"/>
      <c r="VIB229" s="37"/>
      <c r="VIC229" s="38"/>
      <c r="VID229" s="38"/>
      <c r="VIE229" s="204"/>
      <c r="VIF229" s="37"/>
      <c r="VIG229" s="38"/>
      <c r="VIH229" s="37"/>
      <c r="VII229" s="37"/>
      <c r="VIJ229" s="38"/>
      <c r="VIK229" s="38"/>
      <c r="VIL229" s="38"/>
      <c r="VIM229" s="38"/>
      <c r="VIN229" s="38"/>
      <c r="VIO229" s="38"/>
      <c r="VIP229" s="38"/>
      <c r="VIQ229" s="38"/>
      <c r="VIR229" s="38"/>
      <c r="VIS229" s="38"/>
      <c r="VIT229" s="38"/>
      <c r="VIU229" s="38"/>
      <c r="VIV229" s="37"/>
      <c r="VIW229" s="25"/>
      <c r="VIX229" s="35"/>
      <c r="VIY229" s="35"/>
      <c r="VIZ229" s="35"/>
      <c r="VJA229" s="36"/>
      <c r="VJB229" s="36"/>
      <c r="VJC229" s="36"/>
      <c r="VJD229" s="36"/>
      <c r="VJE229" s="36"/>
      <c r="VJF229" s="36"/>
      <c r="VJG229" s="37"/>
      <c r="VJH229" s="38"/>
      <c r="VJI229" s="38"/>
      <c r="VJJ229" s="204"/>
      <c r="VJK229" s="37"/>
      <c r="VJL229" s="38"/>
      <c r="VJM229" s="37"/>
      <c r="VJN229" s="37"/>
      <c r="VJO229" s="38"/>
      <c r="VJP229" s="38"/>
      <c r="VJQ229" s="38"/>
      <c r="VJR229" s="38"/>
      <c r="VJS229" s="38"/>
      <c r="VJT229" s="38"/>
      <c r="VJU229" s="38"/>
      <c r="VJV229" s="38"/>
      <c r="VJW229" s="38"/>
      <c r="VJX229" s="38"/>
      <c r="VJY229" s="38"/>
      <c r="VJZ229" s="38"/>
      <c r="VKA229" s="37"/>
      <c r="VKB229" s="25"/>
      <c r="VKC229" s="35"/>
      <c r="VKD229" s="35"/>
      <c r="VKE229" s="35"/>
      <c r="VKF229" s="36"/>
      <c r="VKG229" s="36"/>
      <c r="VKH229" s="36"/>
      <c r="VKI229" s="36"/>
      <c r="VKJ229" s="36"/>
      <c r="VKK229" s="36"/>
      <c r="VKL229" s="37"/>
      <c r="VKM229" s="38"/>
      <c r="VKN229" s="38"/>
      <c r="VKO229" s="204"/>
      <c r="VKP229" s="37"/>
      <c r="VKQ229" s="38"/>
      <c r="VKR229" s="37"/>
      <c r="VKS229" s="37"/>
      <c r="VKT229" s="38"/>
      <c r="VKU229" s="38"/>
      <c r="VKV229" s="38"/>
      <c r="VKW229" s="38"/>
      <c r="VKX229" s="38"/>
      <c r="VKY229" s="38"/>
      <c r="VKZ229" s="38"/>
      <c r="VLA229" s="38"/>
      <c r="VLB229" s="38"/>
      <c r="VLC229" s="38"/>
      <c r="VLD229" s="38"/>
      <c r="VLE229" s="38"/>
      <c r="VLF229" s="37"/>
      <c r="VLG229" s="25"/>
      <c r="VLH229" s="35"/>
      <c r="VLI229" s="35"/>
      <c r="VLJ229" s="35"/>
      <c r="VLK229" s="36"/>
      <c r="VLL229" s="36"/>
      <c r="VLM229" s="36"/>
      <c r="VLN229" s="36"/>
      <c r="VLO229" s="36"/>
      <c r="VLP229" s="36"/>
      <c r="VLQ229" s="37"/>
      <c r="VLR229" s="38"/>
      <c r="VLS229" s="38"/>
      <c r="VLT229" s="204"/>
      <c r="VLU229" s="37"/>
      <c r="VLV229" s="38"/>
      <c r="VLW229" s="37"/>
      <c r="VLX229" s="37"/>
      <c r="VLY229" s="38"/>
      <c r="VLZ229" s="38"/>
      <c r="VMA229" s="38"/>
      <c r="VMB229" s="38"/>
      <c r="VMC229" s="38"/>
      <c r="VMD229" s="38"/>
      <c r="VME229" s="38"/>
      <c r="VMF229" s="38"/>
      <c r="VMG229" s="38"/>
      <c r="VMH229" s="38"/>
      <c r="VMI229" s="38"/>
      <c r="VMJ229" s="38"/>
      <c r="VMK229" s="37"/>
      <c r="VML229" s="25"/>
      <c r="VMM229" s="35"/>
      <c r="VMN229" s="35"/>
      <c r="VMO229" s="35"/>
      <c r="VMP229" s="36"/>
      <c r="VMQ229" s="36"/>
      <c r="VMR229" s="36"/>
      <c r="VMS229" s="36"/>
      <c r="VMT229" s="36"/>
      <c r="VMU229" s="36"/>
      <c r="VMV229" s="37"/>
      <c r="VMW229" s="38"/>
      <c r="VMX229" s="38"/>
      <c r="VMY229" s="204"/>
      <c r="VMZ229" s="37"/>
      <c r="VNA229" s="38"/>
      <c r="VNB229" s="37"/>
      <c r="VNC229" s="37"/>
      <c r="VND229" s="38"/>
      <c r="VNE229" s="38"/>
      <c r="VNF229" s="38"/>
      <c r="VNG229" s="38"/>
      <c r="VNH229" s="38"/>
      <c r="VNI229" s="38"/>
      <c r="VNJ229" s="38"/>
      <c r="VNK229" s="38"/>
      <c r="VNL229" s="38"/>
      <c r="VNM229" s="38"/>
      <c r="VNN229" s="38"/>
      <c r="VNO229" s="38"/>
      <c r="VNP229" s="37"/>
      <c r="VNQ229" s="25"/>
      <c r="VNR229" s="35"/>
      <c r="VNS229" s="35"/>
      <c r="VNT229" s="35"/>
      <c r="VNU229" s="36"/>
      <c r="VNV229" s="36"/>
      <c r="VNW229" s="36"/>
      <c r="VNX229" s="36"/>
      <c r="VNY229" s="36"/>
      <c r="VNZ229" s="36"/>
      <c r="VOA229" s="37"/>
      <c r="VOB229" s="38"/>
      <c r="VOC229" s="38"/>
      <c r="VOD229" s="204"/>
      <c r="VOE229" s="37"/>
      <c r="VOF229" s="38"/>
      <c r="VOG229" s="37"/>
      <c r="VOH229" s="37"/>
      <c r="VOI229" s="38"/>
      <c r="VOJ229" s="38"/>
      <c r="VOK229" s="38"/>
      <c r="VOL229" s="38"/>
      <c r="VOM229" s="38"/>
      <c r="VON229" s="38"/>
      <c r="VOO229" s="38"/>
      <c r="VOP229" s="38"/>
      <c r="VOQ229" s="38"/>
      <c r="VOR229" s="38"/>
      <c r="VOS229" s="38"/>
      <c r="VOT229" s="38"/>
      <c r="VOU229" s="37"/>
      <c r="VOV229" s="25"/>
      <c r="VOW229" s="35"/>
      <c r="VOX229" s="35"/>
      <c r="VOY229" s="35"/>
      <c r="VOZ229" s="36"/>
      <c r="VPA229" s="36"/>
      <c r="VPB229" s="36"/>
      <c r="VPC229" s="36"/>
      <c r="VPD229" s="36"/>
      <c r="VPE229" s="36"/>
      <c r="VPF229" s="37"/>
      <c r="VPG229" s="38"/>
      <c r="VPH229" s="38"/>
      <c r="VPI229" s="204"/>
      <c r="VPJ229" s="37"/>
      <c r="VPK229" s="38"/>
      <c r="VPL229" s="37"/>
      <c r="VPM229" s="37"/>
      <c r="VPN229" s="38"/>
      <c r="VPO229" s="38"/>
      <c r="VPP229" s="38"/>
      <c r="VPQ229" s="38"/>
      <c r="VPR229" s="38"/>
      <c r="VPS229" s="38"/>
      <c r="VPT229" s="38"/>
      <c r="VPU229" s="38"/>
      <c r="VPV229" s="38"/>
      <c r="VPW229" s="38"/>
      <c r="VPX229" s="38"/>
      <c r="VPY229" s="38"/>
      <c r="VPZ229" s="37"/>
      <c r="VQA229" s="25"/>
      <c r="VQB229" s="35"/>
      <c r="VQC229" s="35"/>
      <c r="VQD229" s="35"/>
      <c r="VQE229" s="36"/>
      <c r="VQF229" s="36"/>
      <c r="VQG229" s="36"/>
      <c r="VQH229" s="36"/>
      <c r="VQI229" s="36"/>
      <c r="VQJ229" s="36"/>
      <c r="VQK229" s="37"/>
      <c r="VQL229" s="38"/>
      <c r="VQM229" s="38"/>
      <c r="VQN229" s="204"/>
      <c r="VQO229" s="37"/>
      <c r="VQP229" s="38"/>
      <c r="VQQ229" s="37"/>
      <c r="VQR229" s="37"/>
      <c r="VQS229" s="38"/>
      <c r="VQT229" s="38"/>
      <c r="VQU229" s="38"/>
      <c r="VQV229" s="38"/>
      <c r="VQW229" s="38"/>
      <c r="VQX229" s="38"/>
      <c r="VQY229" s="38"/>
      <c r="VQZ229" s="38"/>
      <c r="VRA229" s="38"/>
      <c r="VRB229" s="38"/>
      <c r="VRC229" s="38"/>
      <c r="VRD229" s="38"/>
      <c r="VRE229" s="37"/>
      <c r="VRF229" s="25"/>
      <c r="VRG229" s="35"/>
      <c r="VRH229" s="35"/>
      <c r="VRI229" s="35"/>
      <c r="VRJ229" s="36"/>
      <c r="VRK229" s="36"/>
      <c r="VRL229" s="36"/>
      <c r="VRM229" s="36"/>
      <c r="VRN229" s="36"/>
      <c r="VRO229" s="36"/>
      <c r="VRP229" s="37"/>
      <c r="VRQ229" s="38"/>
      <c r="VRR229" s="38"/>
      <c r="VRS229" s="204"/>
      <c r="VRT229" s="37"/>
      <c r="VRU229" s="38"/>
      <c r="VRV229" s="37"/>
      <c r="VRW229" s="37"/>
      <c r="VRX229" s="38"/>
      <c r="VRY229" s="38"/>
      <c r="VRZ229" s="38"/>
      <c r="VSA229" s="38"/>
      <c r="VSB229" s="38"/>
      <c r="VSC229" s="38"/>
      <c r="VSD229" s="38"/>
      <c r="VSE229" s="38"/>
      <c r="VSF229" s="38"/>
      <c r="VSG229" s="38"/>
      <c r="VSH229" s="38"/>
      <c r="VSI229" s="38"/>
      <c r="VSJ229" s="37"/>
      <c r="VSK229" s="25"/>
      <c r="VSL229" s="35"/>
      <c r="VSM229" s="35"/>
      <c r="VSN229" s="35"/>
      <c r="VSO229" s="36"/>
      <c r="VSP229" s="36"/>
      <c r="VSQ229" s="36"/>
      <c r="VSR229" s="36"/>
      <c r="VSS229" s="36"/>
      <c r="VST229" s="36"/>
      <c r="VSU229" s="37"/>
      <c r="VSV229" s="38"/>
      <c r="VSW229" s="38"/>
      <c r="VSX229" s="204"/>
      <c r="VSY229" s="37"/>
      <c r="VSZ229" s="38"/>
      <c r="VTA229" s="37"/>
      <c r="VTB229" s="37"/>
      <c r="VTC229" s="38"/>
      <c r="VTD229" s="38"/>
      <c r="VTE229" s="38"/>
      <c r="VTF229" s="38"/>
      <c r="VTG229" s="38"/>
      <c r="VTH229" s="38"/>
      <c r="VTI229" s="38"/>
      <c r="VTJ229" s="38"/>
      <c r="VTK229" s="38"/>
      <c r="VTL229" s="38"/>
      <c r="VTM229" s="38"/>
      <c r="VTN229" s="38"/>
      <c r="VTO229" s="37"/>
      <c r="VTP229" s="25"/>
      <c r="VTQ229" s="35"/>
      <c r="VTR229" s="35"/>
      <c r="VTS229" s="35"/>
      <c r="VTT229" s="36"/>
      <c r="VTU229" s="36"/>
      <c r="VTV229" s="36"/>
      <c r="VTW229" s="36"/>
      <c r="VTX229" s="36"/>
      <c r="VTY229" s="36"/>
      <c r="VTZ229" s="37"/>
      <c r="VUA229" s="38"/>
      <c r="VUB229" s="38"/>
      <c r="VUC229" s="204"/>
      <c r="VUD229" s="37"/>
      <c r="VUE229" s="38"/>
      <c r="VUF229" s="37"/>
      <c r="VUG229" s="37"/>
      <c r="VUH229" s="38"/>
      <c r="VUI229" s="38"/>
      <c r="VUJ229" s="38"/>
      <c r="VUK229" s="38"/>
      <c r="VUL229" s="38"/>
      <c r="VUM229" s="38"/>
      <c r="VUN229" s="38"/>
      <c r="VUO229" s="38"/>
      <c r="VUP229" s="38"/>
      <c r="VUQ229" s="38"/>
      <c r="VUR229" s="38"/>
      <c r="VUS229" s="38"/>
      <c r="VUT229" s="37"/>
      <c r="VUU229" s="25"/>
      <c r="VUV229" s="35"/>
      <c r="VUW229" s="35"/>
      <c r="VUX229" s="35"/>
      <c r="VUY229" s="36"/>
      <c r="VUZ229" s="36"/>
      <c r="VVA229" s="36"/>
      <c r="VVB229" s="36"/>
      <c r="VVC229" s="36"/>
      <c r="VVD229" s="36"/>
      <c r="VVE229" s="37"/>
      <c r="VVF229" s="38"/>
      <c r="VVG229" s="38"/>
      <c r="VVH229" s="204"/>
      <c r="VVI229" s="37"/>
      <c r="VVJ229" s="38"/>
      <c r="VVK229" s="37"/>
      <c r="VVL229" s="37"/>
      <c r="VVM229" s="38"/>
      <c r="VVN229" s="38"/>
      <c r="VVO229" s="38"/>
      <c r="VVP229" s="38"/>
      <c r="VVQ229" s="38"/>
      <c r="VVR229" s="38"/>
      <c r="VVS229" s="38"/>
      <c r="VVT229" s="38"/>
      <c r="VVU229" s="38"/>
      <c r="VVV229" s="38"/>
      <c r="VVW229" s="38"/>
      <c r="VVX229" s="38"/>
      <c r="VVY229" s="37"/>
      <c r="VVZ229" s="25"/>
      <c r="VWA229" s="35"/>
      <c r="VWB229" s="35"/>
      <c r="VWC229" s="35"/>
      <c r="VWD229" s="36"/>
      <c r="VWE229" s="36"/>
      <c r="VWF229" s="36"/>
      <c r="VWG229" s="36"/>
      <c r="VWH229" s="36"/>
      <c r="VWI229" s="36"/>
      <c r="VWJ229" s="37"/>
      <c r="VWK229" s="38"/>
      <c r="VWL229" s="38"/>
      <c r="VWM229" s="204"/>
      <c r="VWN229" s="37"/>
      <c r="VWO229" s="38"/>
      <c r="VWP229" s="37"/>
      <c r="VWQ229" s="37"/>
      <c r="VWR229" s="38"/>
      <c r="VWS229" s="38"/>
      <c r="VWT229" s="38"/>
      <c r="VWU229" s="38"/>
      <c r="VWV229" s="38"/>
      <c r="VWW229" s="38"/>
      <c r="VWX229" s="38"/>
      <c r="VWY229" s="38"/>
      <c r="VWZ229" s="38"/>
      <c r="VXA229" s="38"/>
      <c r="VXB229" s="38"/>
      <c r="VXC229" s="38"/>
      <c r="VXD229" s="37"/>
      <c r="VXE229" s="25"/>
      <c r="VXF229" s="35"/>
      <c r="VXG229" s="35"/>
      <c r="VXH229" s="35"/>
      <c r="VXI229" s="36"/>
      <c r="VXJ229" s="36"/>
      <c r="VXK229" s="36"/>
      <c r="VXL229" s="36"/>
      <c r="VXM229" s="36"/>
      <c r="VXN229" s="36"/>
      <c r="VXO229" s="37"/>
      <c r="VXP229" s="38"/>
      <c r="VXQ229" s="38"/>
      <c r="VXR229" s="204"/>
      <c r="VXS229" s="37"/>
      <c r="VXT229" s="38"/>
      <c r="VXU229" s="37"/>
      <c r="VXV229" s="37"/>
      <c r="VXW229" s="38"/>
      <c r="VXX229" s="38"/>
      <c r="VXY229" s="38"/>
      <c r="VXZ229" s="38"/>
      <c r="VYA229" s="38"/>
      <c r="VYB229" s="38"/>
      <c r="VYC229" s="38"/>
      <c r="VYD229" s="38"/>
      <c r="VYE229" s="38"/>
      <c r="VYF229" s="38"/>
      <c r="VYG229" s="38"/>
      <c r="VYH229" s="38"/>
      <c r="VYI229" s="37"/>
      <c r="VYJ229" s="25"/>
      <c r="VYK229" s="35"/>
      <c r="VYL229" s="35"/>
      <c r="VYM229" s="35"/>
      <c r="VYN229" s="36"/>
      <c r="VYO229" s="36"/>
      <c r="VYP229" s="36"/>
      <c r="VYQ229" s="36"/>
      <c r="VYR229" s="36"/>
      <c r="VYS229" s="36"/>
      <c r="VYT229" s="37"/>
      <c r="VYU229" s="38"/>
      <c r="VYV229" s="38"/>
      <c r="VYW229" s="204"/>
      <c r="VYX229" s="37"/>
      <c r="VYY229" s="38"/>
      <c r="VYZ229" s="37"/>
      <c r="VZA229" s="37"/>
      <c r="VZB229" s="38"/>
      <c r="VZC229" s="38"/>
      <c r="VZD229" s="38"/>
      <c r="VZE229" s="38"/>
      <c r="VZF229" s="38"/>
      <c r="VZG229" s="38"/>
      <c r="VZH229" s="38"/>
      <c r="VZI229" s="38"/>
      <c r="VZJ229" s="38"/>
      <c r="VZK229" s="38"/>
      <c r="VZL229" s="38"/>
      <c r="VZM229" s="38"/>
      <c r="VZN229" s="37"/>
      <c r="VZO229" s="25"/>
      <c r="VZP229" s="35"/>
      <c r="VZQ229" s="35"/>
      <c r="VZR229" s="35"/>
      <c r="VZS229" s="36"/>
      <c r="VZT229" s="36"/>
      <c r="VZU229" s="36"/>
      <c r="VZV229" s="36"/>
      <c r="VZW229" s="36"/>
      <c r="VZX229" s="36"/>
      <c r="VZY229" s="37"/>
      <c r="VZZ229" s="38"/>
      <c r="WAA229" s="38"/>
      <c r="WAB229" s="204"/>
      <c r="WAC229" s="37"/>
      <c r="WAD229" s="38"/>
      <c r="WAE229" s="37"/>
      <c r="WAF229" s="37"/>
      <c r="WAG229" s="38"/>
      <c r="WAH229" s="38"/>
      <c r="WAI229" s="38"/>
      <c r="WAJ229" s="38"/>
      <c r="WAK229" s="38"/>
      <c r="WAL229" s="38"/>
      <c r="WAM229" s="38"/>
      <c r="WAN229" s="38"/>
      <c r="WAO229" s="38"/>
      <c r="WAP229" s="38"/>
      <c r="WAQ229" s="38"/>
      <c r="WAR229" s="38"/>
      <c r="WAS229" s="37"/>
      <c r="WAT229" s="25"/>
      <c r="WAU229" s="35"/>
      <c r="WAV229" s="35"/>
      <c r="WAW229" s="35"/>
      <c r="WAX229" s="36"/>
      <c r="WAY229" s="36"/>
      <c r="WAZ229" s="36"/>
      <c r="WBA229" s="36"/>
      <c r="WBB229" s="36"/>
      <c r="WBC229" s="36"/>
      <c r="WBD229" s="37"/>
      <c r="WBE229" s="38"/>
      <c r="WBF229" s="38"/>
      <c r="WBG229" s="204"/>
      <c r="WBH229" s="37"/>
      <c r="WBI229" s="38"/>
      <c r="WBJ229" s="37"/>
      <c r="WBK229" s="37"/>
      <c r="WBL229" s="38"/>
      <c r="WBM229" s="38"/>
      <c r="WBN229" s="38"/>
      <c r="WBO229" s="38"/>
      <c r="WBP229" s="38"/>
      <c r="WBQ229" s="38"/>
      <c r="WBR229" s="38"/>
      <c r="WBS229" s="38"/>
      <c r="WBT229" s="38"/>
      <c r="WBU229" s="38"/>
      <c r="WBV229" s="38"/>
      <c r="WBW229" s="38"/>
      <c r="WBX229" s="37"/>
      <c r="WBY229" s="25"/>
      <c r="WBZ229" s="35"/>
      <c r="WCA229" s="35"/>
      <c r="WCB229" s="35"/>
      <c r="WCC229" s="36"/>
      <c r="WCD229" s="36"/>
      <c r="WCE229" s="36"/>
      <c r="WCF229" s="36"/>
      <c r="WCG229" s="36"/>
      <c r="WCH229" s="36"/>
      <c r="WCI229" s="37"/>
      <c r="WCJ229" s="38"/>
      <c r="WCK229" s="38"/>
      <c r="WCL229" s="204"/>
      <c r="WCM229" s="37"/>
      <c r="WCN229" s="38"/>
      <c r="WCO229" s="37"/>
      <c r="WCP229" s="37"/>
      <c r="WCQ229" s="38"/>
      <c r="WCR229" s="38"/>
      <c r="WCS229" s="38"/>
      <c r="WCT229" s="38"/>
      <c r="WCU229" s="38"/>
      <c r="WCV229" s="38"/>
      <c r="WCW229" s="38"/>
      <c r="WCX229" s="38"/>
      <c r="WCY229" s="38"/>
      <c r="WCZ229" s="38"/>
      <c r="WDA229" s="38"/>
      <c r="WDB229" s="38"/>
      <c r="WDC229" s="37"/>
      <c r="WDD229" s="25"/>
      <c r="WDE229" s="35"/>
      <c r="WDF229" s="35"/>
      <c r="WDG229" s="35"/>
      <c r="WDH229" s="36"/>
      <c r="WDI229" s="36"/>
      <c r="WDJ229" s="36"/>
      <c r="WDK229" s="36"/>
      <c r="WDL229" s="36"/>
      <c r="WDM229" s="36"/>
      <c r="WDN229" s="37"/>
      <c r="WDO229" s="38"/>
      <c r="WDP229" s="38"/>
      <c r="WDQ229" s="204"/>
      <c r="WDR229" s="37"/>
      <c r="WDS229" s="38"/>
      <c r="WDT229" s="37"/>
      <c r="WDU229" s="37"/>
      <c r="WDV229" s="38"/>
      <c r="WDW229" s="38"/>
      <c r="WDX229" s="38"/>
      <c r="WDY229" s="38"/>
      <c r="WDZ229" s="38"/>
      <c r="WEA229" s="38"/>
      <c r="WEB229" s="38"/>
      <c r="WEC229" s="38"/>
      <c r="WED229" s="38"/>
      <c r="WEE229" s="38"/>
      <c r="WEF229" s="38"/>
      <c r="WEG229" s="38"/>
      <c r="WEH229" s="37"/>
      <c r="WEI229" s="25"/>
      <c r="WEJ229" s="35"/>
      <c r="WEK229" s="35"/>
      <c r="WEL229" s="35"/>
      <c r="WEM229" s="36"/>
      <c r="WEN229" s="36"/>
      <c r="WEO229" s="36"/>
      <c r="WEP229" s="36"/>
      <c r="WEQ229" s="36"/>
      <c r="WER229" s="36"/>
      <c r="WES229" s="37"/>
      <c r="WET229" s="38"/>
      <c r="WEU229" s="38"/>
      <c r="WEV229" s="204"/>
      <c r="WEW229" s="37"/>
      <c r="WEX229" s="38"/>
      <c r="WEY229" s="37"/>
      <c r="WEZ229" s="37"/>
      <c r="WFA229" s="38"/>
      <c r="WFB229" s="38"/>
      <c r="WFC229" s="38"/>
      <c r="WFD229" s="38"/>
      <c r="WFE229" s="38"/>
      <c r="WFF229" s="38"/>
      <c r="WFG229" s="38"/>
      <c r="WFH229" s="38"/>
      <c r="WFI229" s="38"/>
      <c r="WFJ229" s="38"/>
      <c r="WFK229" s="38"/>
      <c r="WFL229" s="38"/>
      <c r="WFM229" s="37"/>
      <c r="WFN229" s="25"/>
      <c r="WFO229" s="35"/>
      <c r="WFP229" s="35"/>
      <c r="WFQ229" s="35"/>
      <c r="WFR229" s="36"/>
      <c r="WFS229" s="36"/>
      <c r="WFT229" s="36"/>
      <c r="WFU229" s="36"/>
      <c r="WFV229" s="36"/>
      <c r="WFW229" s="36"/>
      <c r="WFX229" s="37"/>
      <c r="WFY229" s="38"/>
      <c r="WFZ229" s="38"/>
      <c r="WGA229" s="204"/>
      <c r="WGB229" s="37"/>
      <c r="WGC229" s="38"/>
      <c r="WGD229" s="37"/>
      <c r="WGE229" s="37"/>
      <c r="WGF229" s="38"/>
      <c r="WGG229" s="38"/>
      <c r="WGH229" s="38"/>
      <c r="WGI229" s="38"/>
      <c r="WGJ229" s="38"/>
      <c r="WGK229" s="38"/>
      <c r="WGL229" s="38"/>
      <c r="WGM229" s="38"/>
      <c r="WGN229" s="38"/>
      <c r="WGO229" s="38"/>
      <c r="WGP229" s="38"/>
      <c r="WGQ229" s="38"/>
      <c r="WGR229" s="37"/>
      <c r="WGS229" s="25"/>
      <c r="WGT229" s="35"/>
      <c r="WGU229" s="35"/>
      <c r="WGV229" s="35"/>
      <c r="WGW229" s="36"/>
      <c r="WGX229" s="36"/>
      <c r="WGY229" s="36"/>
      <c r="WGZ229" s="36"/>
      <c r="WHA229" s="36"/>
      <c r="WHB229" s="36"/>
      <c r="WHC229" s="37"/>
      <c r="WHD229" s="38"/>
      <c r="WHE229" s="38"/>
      <c r="WHF229" s="204"/>
      <c r="WHG229" s="37"/>
      <c r="WHH229" s="38"/>
      <c r="WHI229" s="37"/>
      <c r="WHJ229" s="37"/>
      <c r="WHK229" s="38"/>
      <c r="WHL229" s="38"/>
      <c r="WHM229" s="38"/>
      <c r="WHN229" s="38"/>
      <c r="WHO229" s="38"/>
      <c r="WHP229" s="38"/>
      <c r="WHQ229" s="38"/>
      <c r="WHR229" s="38"/>
      <c r="WHS229" s="38"/>
      <c r="WHT229" s="38"/>
      <c r="WHU229" s="38"/>
      <c r="WHV229" s="38"/>
      <c r="WHW229" s="37"/>
      <c r="WHX229" s="25"/>
      <c r="WHY229" s="35"/>
      <c r="WHZ229" s="35"/>
      <c r="WIA229" s="35"/>
      <c r="WIB229" s="36"/>
      <c r="WIC229" s="36"/>
      <c r="WID229" s="36"/>
      <c r="WIE229" s="36"/>
      <c r="WIF229" s="36"/>
      <c r="WIG229" s="36"/>
      <c r="WIH229" s="37"/>
      <c r="WII229" s="38"/>
      <c r="WIJ229" s="38"/>
      <c r="WIK229" s="204"/>
      <c r="WIL229" s="37"/>
      <c r="WIM229" s="38"/>
      <c r="WIN229" s="37"/>
      <c r="WIO229" s="37"/>
      <c r="WIP229" s="38"/>
      <c r="WIQ229" s="38"/>
      <c r="WIR229" s="38"/>
      <c r="WIS229" s="38"/>
      <c r="WIT229" s="38"/>
      <c r="WIU229" s="38"/>
      <c r="WIV229" s="38"/>
      <c r="WIW229" s="38"/>
      <c r="WIX229" s="38"/>
      <c r="WIY229" s="38"/>
      <c r="WIZ229" s="38"/>
      <c r="WJA229" s="38"/>
      <c r="WJB229" s="37"/>
      <c r="WJC229" s="25"/>
      <c r="WJD229" s="35"/>
      <c r="WJE229" s="35"/>
      <c r="WJF229" s="35"/>
      <c r="WJG229" s="36"/>
      <c r="WJH229" s="36"/>
      <c r="WJI229" s="36"/>
      <c r="WJJ229" s="36"/>
      <c r="WJK229" s="36"/>
      <c r="WJL229" s="36"/>
      <c r="WJM229" s="37"/>
      <c r="WJN229" s="38"/>
      <c r="WJO229" s="38"/>
      <c r="WJP229" s="204"/>
      <c r="WJQ229" s="37"/>
      <c r="WJR229" s="38"/>
      <c r="WJS229" s="37"/>
      <c r="WJT229" s="37"/>
      <c r="WJU229" s="38"/>
      <c r="WJV229" s="38"/>
      <c r="WJW229" s="38"/>
      <c r="WJX229" s="38"/>
      <c r="WJY229" s="38"/>
      <c r="WJZ229" s="38"/>
      <c r="WKA229" s="38"/>
      <c r="WKB229" s="38"/>
      <c r="WKC229" s="38"/>
      <c r="WKD229" s="38"/>
      <c r="WKE229" s="38"/>
      <c r="WKF229" s="38"/>
      <c r="WKG229" s="37"/>
      <c r="WKH229" s="25"/>
      <c r="WKI229" s="35"/>
      <c r="WKJ229" s="35"/>
      <c r="WKK229" s="35"/>
      <c r="WKL229" s="36"/>
      <c r="WKM229" s="36"/>
      <c r="WKN229" s="36"/>
      <c r="WKO229" s="36"/>
      <c r="WKP229" s="36"/>
      <c r="WKQ229" s="36"/>
      <c r="WKR229" s="37"/>
      <c r="WKS229" s="38"/>
      <c r="WKT229" s="38"/>
      <c r="WKU229" s="204"/>
      <c r="WKV229" s="37"/>
      <c r="WKW229" s="38"/>
      <c r="WKX229" s="37"/>
      <c r="WKY229" s="37"/>
      <c r="WKZ229" s="38"/>
      <c r="WLA229" s="38"/>
      <c r="WLB229" s="38"/>
      <c r="WLC229" s="38"/>
      <c r="WLD229" s="38"/>
      <c r="WLE229" s="38"/>
      <c r="WLF229" s="38"/>
      <c r="WLG229" s="38"/>
      <c r="WLH229" s="38"/>
      <c r="WLI229" s="38"/>
      <c r="WLJ229" s="38"/>
      <c r="WLK229" s="38"/>
      <c r="WLL229" s="37"/>
      <c r="WLM229" s="25"/>
      <c r="WLN229" s="35"/>
      <c r="WLO229" s="35"/>
      <c r="WLP229" s="35"/>
      <c r="WLQ229" s="36"/>
      <c r="WLR229" s="36"/>
      <c r="WLS229" s="36"/>
      <c r="WLT229" s="36"/>
      <c r="WLU229" s="36"/>
      <c r="WLV229" s="36"/>
      <c r="WLW229" s="37"/>
      <c r="WLX229" s="38"/>
      <c r="WLY229" s="38"/>
      <c r="WLZ229" s="204"/>
      <c r="WMA229" s="37"/>
      <c r="WMB229" s="38"/>
      <c r="WMC229" s="37"/>
      <c r="WMD229" s="37"/>
      <c r="WME229" s="38"/>
      <c r="WMF229" s="38"/>
      <c r="WMG229" s="38"/>
      <c r="WMH229" s="38"/>
      <c r="WMI229" s="38"/>
      <c r="WMJ229" s="38"/>
      <c r="WMK229" s="38"/>
      <c r="WML229" s="38"/>
      <c r="WMM229" s="38"/>
      <c r="WMN229" s="38"/>
      <c r="WMO229" s="38"/>
      <c r="WMP229" s="38"/>
      <c r="WMQ229" s="37"/>
      <c r="WMR229" s="25"/>
      <c r="WMS229" s="35"/>
      <c r="WMT229" s="35"/>
      <c r="WMU229" s="35"/>
      <c r="WMV229" s="36"/>
      <c r="WMW229" s="36"/>
      <c r="WMX229" s="36"/>
      <c r="WMY229" s="36"/>
      <c r="WMZ229" s="36"/>
      <c r="WNA229" s="36"/>
      <c r="WNB229" s="37"/>
      <c r="WNC229" s="38"/>
      <c r="WND229" s="38"/>
      <c r="WNE229" s="204"/>
      <c r="WNF229" s="37"/>
      <c r="WNG229" s="38"/>
      <c r="WNH229" s="37"/>
      <c r="WNI229" s="37"/>
      <c r="WNJ229" s="38"/>
      <c r="WNK229" s="38"/>
      <c r="WNL229" s="38"/>
      <c r="WNM229" s="38"/>
      <c r="WNN229" s="38"/>
      <c r="WNO229" s="38"/>
      <c r="WNP229" s="38"/>
      <c r="WNQ229" s="38"/>
      <c r="WNR229" s="38"/>
      <c r="WNS229" s="38"/>
      <c r="WNT229" s="38"/>
      <c r="WNU229" s="38"/>
      <c r="WNV229" s="37"/>
      <c r="WNW229" s="25"/>
      <c r="WNX229" s="35"/>
      <c r="WNY229" s="35"/>
      <c r="WNZ229" s="35"/>
      <c r="WOA229" s="36"/>
      <c r="WOB229" s="36"/>
      <c r="WOC229" s="36"/>
      <c r="WOD229" s="36"/>
      <c r="WOE229" s="36"/>
      <c r="WOF229" s="36"/>
      <c r="WOG229" s="37"/>
      <c r="WOH229" s="38"/>
      <c r="WOI229" s="38"/>
      <c r="WOJ229" s="204"/>
      <c r="WOK229" s="37"/>
      <c r="WOL229" s="38"/>
      <c r="WOM229" s="37"/>
      <c r="WON229" s="37"/>
      <c r="WOO229" s="38"/>
      <c r="WOP229" s="38"/>
      <c r="WOQ229" s="38"/>
      <c r="WOR229" s="38"/>
      <c r="WOS229" s="38"/>
      <c r="WOT229" s="38"/>
      <c r="WOU229" s="38"/>
      <c r="WOV229" s="38"/>
      <c r="WOW229" s="38"/>
      <c r="WOX229" s="38"/>
      <c r="WOY229" s="38"/>
      <c r="WOZ229" s="38"/>
      <c r="WPA229" s="37"/>
      <c r="WPB229" s="25"/>
      <c r="WPC229" s="35"/>
      <c r="WPD229" s="35"/>
      <c r="WPE229" s="35"/>
      <c r="WPF229" s="36"/>
      <c r="WPG229" s="36"/>
      <c r="WPH229" s="36"/>
      <c r="WPI229" s="36"/>
      <c r="WPJ229" s="36"/>
      <c r="WPK229" s="36"/>
      <c r="WPL229" s="37"/>
      <c r="WPM229" s="38"/>
      <c r="WPN229" s="38"/>
      <c r="WPO229" s="204"/>
      <c r="WPP229" s="37"/>
      <c r="WPQ229" s="38"/>
      <c r="WPR229" s="37"/>
      <c r="WPS229" s="37"/>
      <c r="WPT229" s="38"/>
      <c r="WPU229" s="38"/>
      <c r="WPV229" s="38"/>
      <c r="WPW229" s="38"/>
      <c r="WPX229" s="38"/>
      <c r="WPY229" s="38"/>
      <c r="WPZ229" s="38"/>
      <c r="WQA229" s="38"/>
      <c r="WQB229" s="38"/>
      <c r="WQC229" s="38"/>
      <c r="WQD229" s="38"/>
      <c r="WQE229" s="38"/>
      <c r="WQF229" s="37"/>
      <c r="WQG229" s="25"/>
      <c r="WQH229" s="35"/>
      <c r="WQI229" s="35"/>
      <c r="WQJ229" s="35"/>
      <c r="WQK229" s="36"/>
      <c r="WQL229" s="36"/>
      <c r="WQM229" s="36"/>
      <c r="WQN229" s="36"/>
      <c r="WQO229" s="36"/>
      <c r="WQP229" s="36"/>
      <c r="WQQ229" s="37"/>
      <c r="WQR229" s="38"/>
      <c r="WQS229" s="38"/>
      <c r="WQT229" s="204"/>
      <c r="WQU229" s="37"/>
      <c r="WQV229" s="38"/>
      <c r="WQW229" s="37"/>
      <c r="WQX229" s="37"/>
      <c r="WQY229" s="38"/>
      <c r="WQZ229" s="38"/>
      <c r="WRA229" s="38"/>
      <c r="WRB229" s="38"/>
      <c r="WRC229" s="38"/>
      <c r="WRD229" s="38"/>
      <c r="WRE229" s="38"/>
      <c r="WRF229" s="38"/>
      <c r="WRG229" s="38"/>
      <c r="WRH229" s="38"/>
      <c r="WRI229" s="38"/>
      <c r="WRJ229" s="38"/>
      <c r="WRK229" s="37"/>
      <c r="WRL229" s="25"/>
      <c r="WRM229" s="35"/>
      <c r="WRN229" s="35"/>
      <c r="WRO229" s="35"/>
      <c r="WRP229" s="36"/>
      <c r="WRQ229" s="36"/>
      <c r="WRR229" s="36"/>
      <c r="WRS229" s="36"/>
      <c r="WRT229" s="36"/>
      <c r="WRU229" s="36"/>
      <c r="WRV229" s="37"/>
      <c r="WRW229" s="38"/>
      <c r="WRX229" s="38"/>
      <c r="WRY229" s="204"/>
      <c r="WRZ229" s="37"/>
      <c r="WSA229" s="38"/>
      <c r="WSB229" s="37"/>
      <c r="WSC229" s="37"/>
      <c r="WSD229" s="38"/>
      <c r="WSE229" s="38"/>
      <c r="WSF229" s="38"/>
      <c r="WSG229" s="38"/>
      <c r="WSH229" s="38"/>
      <c r="WSI229" s="38"/>
      <c r="WSJ229" s="38"/>
      <c r="WSK229" s="38"/>
      <c r="WSL229" s="38"/>
      <c r="WSM229" s="38"/>
      <c r="WSN229" s="38"/>
      <c r="WSO229" s="38"/>
      <c r="WSP229" s="37"/>
      <c r="WSQ229" s="25"/>
      <c r="WSR229" s="35"/>
      <c r="WSS229" s="35"/>
      <c r="WST229" s="35"/>
      <c r="WSU229" s="36"/>
      <c r="WSV229" s="36"/>
      <c r="WSW229" s="36"/>
      <c r="WSX229" s="36"/>
      <c r="WSY229" s="36"/>
      <c r="WSZ229" s="36"/>
      <c r="WTA229" s="37"/>
      <c r="WTB229" s="38"/>
      <c r="WTC229" s="38"/>
      <c r="WTD229" s="204"/>
      <c r="WTE229" s="37"/>
      <c r="WTF229" s="38"/>
      <c r="WTG229" s="37"/>
      <c r="WTH229" s="37"/>
      <c r="WTI229" s="38"/>
      <c r="WTJ229" s="38"/>
      <c r="WTK229" s="38"/>
      <c r="WTL229" s="38"/>
      <c r="WTM229" s="38"/>
      <c r="WTN229" s="38"/>
      <c r="WTO229" s="38"/>
      <c r="WTP229" s="38"/>
      <c r="WTQ229" s="38"/>
      <c r="WTR229" s="38"/>
      <c r="WTS229" s="38"/>
      <c r="WTT229" s="38"/>
      <c r="WTU229" s="37"/>
      <c r="WTV229" s="25"/>
      <c r="WTW229" s="35"/>
      <c r="WTX229" s="35"/>
      <c r="WTY229" s="35"/>
      <c r="WTZ229" s="36"/>
      <c r="WUA229" s="36"/>
      <c r="WUB229" s="36"/>
      <c r="WUC229" s="36"/>
      <c r="WUD229" s="36"/>
      <c r="WUE229" s="36"/>
      <c r="WUF229" s="37"/>
      <c r="WUG229" s="38"/>
      <c r="WUH229" s="38"/>
      <c r="WUI229" s="204"/>
      <c r="WUJ229" s="37"/>
      <c r="WUK229" s="38"/>
      <c r="WUL229" s="37"/>
      <c r="WUM229" s="37"/>
      <c r="WUN229" s="38"/>
      <c r="WUO229" s="38"/>
      <c r="WUP229" s="38"/>
      <c r="WUQ229" s="38"/>
      <c r="WUR229" s="38"/>
      <c r="WUS229" s="38"/>
      <c r="WUT229" s="38"/>
      <c r="WUU229" s="38"/>
      <c r="WUV229" s="38"/>
      <c r="WUW229" s="38"/>
      <c r="WUX229" s="38"/>
      <c r="WUY229" s="38"/>
      <c r="WUZ229" s="37"/>
      <c r="WVA229" s="25"/>
      <c r="WVB229" s="35"/>
      <c r="WVC229" s="35"/>
      <c r="WVD229" s="35"/>
      <c r="WVE229" s="36"/>
      <c r="WVF229" s="36"/>
      <c r="WVG229" s="36"/>
      <c r="WVH229" s="36"/>
      <c r="WVI229" s="36"/>
      <c r="WVJ229" s="36"/>
      <c r="WVK229" s="37"/>
      <c r="WVL229" s="38"/>
      <c r="WVM229" s="38"/>
      <c r="WVN229" s="204"/>
      <c r="WVO229" s="37"/>
      <c r="WVP229" s="38"/>
      <c r="WVQ229" s="37"/>
      <c r="WVR229" s="37"/>
      <c r="WVS229" s="38"/>
      <c r="WVT229" s="38"/>
      <c r="WVU229" s="38"/>
      <c r="WVV229" s="38"/>
      <c r="WVW229" s="38"/>
      <c r="WVX229" s="38"/>
      <c r="WVY229" s="38"/>
      <c r="WVZ229" s="38"/>
      <c r="WWA229" s="38"/>
      <c r="WWB229" s="38"/>
      <c r="WWC229" s="38"/>
      <c r="WWD229" s="38"/>
      <c r="WWE229" s="37"/>
      <c r="WWF229" s="25"/>
      <c r="WWG229" s="35"/>
      <c r="WWH229" s="35"/>
      <c r="WWI229" s="35"/>
      <c r="WWJ229" s="36"/>
      <c r="WWK229" s="36"/>
      <c r="WWL229" s="36"/>
      <c r="WWM229" s="36"/>
      <c r="WWN229" s="36"/>
      <c r="WWO229" s="36"/>
      <c r="WWP229" s="37"/>
      <c r="WWQ229" s="38"/>
      <c r="WWR229" s="38"/>
      <c r="WWS229" s="204"/>
      <c r="WWT229" s="37"/>
      <c r="WWU229" s="38"/>
      <c r="WWV229" s="37"/>
      <c r="WWW229" s="37"/>
      <c r="WWX229" s="38"/>
      <c r="WWY229" s="38"/>
      <c r="WWZ229" s="38"/>
      <c r="WXA229" s="38"/>
      <c r="WXB229" s="38"/>
      <c r="WXC229" s="38"/>
      <c r="WXD229" s="38"/>
      <c r="WXE229" s="38"/>
      <c r="WXF229" s="38"/>
      <c r="WXG229" s="38"/>
      <c r="WXH229" s="38"/>
      <c r="WXI229" s="38"/>
      <c r="WXJ229" s="37"/>
      <c r="WXK229" s="25"/>
      <c r="WXL229" s="35"/>
      <c r="WXM229" s="35"/>
      <c r="WXN229" s="35"/>
      <c r="WXO229" s="36"/>
      <c r="WXP229" s="36"/>
      <c r="WXQ229" s="36"/>
      <c r="WXR229" s="36"/>
      <c r="WXS229" s="36"/>
      <c r="WXT229" s="36"/>
      <c r="WXU229" s="37"/>
      <c r="WXV229" s="38"/>
      <c r="WXW229" s="38"/>
      <c r="WXX229" s="204"/>
      <c r="WXY229" s="37"/>
      <c r="WXZ229" s="38"/>
      <c r="WYA229" s="37"/>
      <c r="WYB229" s="37"/>
      <c r="WYC229" s="38"/>
      <c r="WYD229" s="38"/>
      <c r="WYE229" s="38"/>
      <c r="WYF229" s="38"/>
      <c r="WYG229" s="38"/>
      <c r="WYH229" s="38"/>
      <c r="WYI229" s="38"/>
      <c r="WYJ229" s="38"/>
      <c r="WYK229" s="38"/>
      <c r="WYL229" s="38"/>
      <c r="WYM229" s="38"/>
      <c r="WYN229" s="38"/>
      <c r="WYO229" s="37"/>
      <c r="WYP229" s="25"/>
      <c r="WYQ229" s="35"/>
      <c r="WYR229" s="35"/>
      <c r="WYS229" s="35"/>
      <c r="WYT229" s="36"/>
      <c r="WYU229" s="36"/>
      <c r="WYV229" s="36"/>
      <c r="WYW229" s="36"/>
      <c r="WYX229" s="36"/>
      <c r="WYY229" s="36"/>
      <c r="WYZ229" s="37"/>
      <c r="WZA229" s="38"/>
      <c r="WZB229" s="38"/>
      <c r="WZC229" s="204"/>
      <c r="WZD229" s="37"/>
      <c r="WZE229" s="38"/>
      <c r="WZF229" s="37"/>
      <c r="WZG229" s="37"/>
      <c r="WZH229" s="38"/>
      <c r="WZI229" s="38"/>
      <c r="WZJ229" s="38"/>
      <c r="WZK229" s="38"/>
      <c r="WZL229" s="38"/>
      <c r="WZM229" s="38"/>
      <c r="WZN229" s="38"/>
      <c r="WZO229" s="38"/>
      <c r="WZP229" s="38"/>
      <c r="WZQ229" s="38"/>
      <c r="WZR229" s="38"/>
      <c r="WZS229" s="38"/>
      <c r="WZT229" s="37"/>
      <c r="WZU229" s="25"/>
      <c r="WZV229" s="35"/>
      <c r="WZW229" s="35"/>
      <c r="WZX229" s="35"/>
      <c r="WZY229" s="36"/>
      <c r="WZZ229" s="36"/>
      <c r="XAA229" s="36"/>
      <c r="XAB229" s="36"/>
      <c r="XAC229" s="36"/>
      <c r="XAD229" s="36"/>
      <c r="XAE229" s="37"/>
      <c r="XAF229" s="38"/>
      <c r="XAG229" s="38"/>
      <c r="XAH229" s="204"/>
      <c r="XAI229" s="37"/>
      <c r="XAJ229" s="38"/>
      <c r="XAK229" s="37"/>
      <c r="XAL229" s="37"/>
      <c r="XAM229" s="38"/>
      <c r="XAN229" s="38"/>
      <c r="XAO229" s="38"/>
      <c r="XAP229" s="38"/>
      <c r="XAQ229" s="38"/>
      <c r="XAR229" s="38"/>
      <c r="XAS229" s="38"/>
      <c r="XAT229" s="38"/>
      <c r="XAU229" s="38"/>
      <c r="XAV229" s="38"/>
      <c r="XAW229" s="38"/>
      <c r="XAX229" s="38"/>
      <c r="XAY229" s="37"/>
      <c r="XAZ229" s="25"/>
      <c r="XBA229" s="35"/>
      <c r="XBB229" s="35"/>
      <c r="XBC229" s="35"/>
      <c r="XBD229" s="36"/>
      <c r="XBE229" s="36"/>
      <c r="XBF229" s="36"/>
      <c r="XBG229" s="36"/>
      <c r="XBH229" s="36"/>
      <c r="XBI229" s="36"/>
      <c r="XBJ229" s="37"/>
      <c r="XBK229" s="38"/>
      <c r="XBL229" s="38"/>
      <c r="XBM229" s="204"/>
      <c r="XBN229" s="37"/>
      <c r="XBO229" s="38"/>
      <c r="XBP229" s="37"/>
      <c r="XBQ229" s="37"/>
      <c r="XBR229" s="38"/>
      <c r="XBS229" s="38"/>
      <c r="XBT229" s="38"/>
      <c r="XBU229" s="38"/>
      <c r="XBV229" s="38"/>
      <c r="XBW229" s="38"/>
      <c r="XBX229" s="38"/>
      <c r="XBY229" s="38"/>
      <c r="XBZ229" s="38"/>
      <c r="XCA229" s="38"/>
      <c r="XCB229" s="38"/>
      <c r="XCC229" s="38"/>
      <c r="XCD229" s="37"/>
      <c r="XCE229" s="25"/>
      <c r="XCF229" s="35"/>
      <c r="XCG229" s="35"/>
      <c r="XCH229" s="35"/>
      <c r="XCI229" s="36"/>
      <c r="XCJ229" s="36"/>
      <c r="XCK229" s="36"/>
      <c r="XCL229" s="36"/>
      <c r="XCM229" s="36"/>
      <c r="XCN229" s="36"/>
      <c r="XCO229" s="37"/>
      <c r="XCP229" s="38"/>
      <c r="XCQ229" s="38"/>
      <c r="XCR229" s="204"/>
      <c r="XCS229" s="37"/>
      <c r="XCT229" s="38"/>
      <c r="XCU229" s="37"/>
      <c r="XCV229" s="37"/>
      <c r="XCW229" s="38"/>
      <c r="XCX229" s="38"/>
      <c r="XCY229" s="38"/>
      <c r="XCZ229" s="38"/>
      <c r="XDA229" s="38"/>
      <c r="XDB229" s="38"/>
      <c r="XDC229" s="38"/>
      <c r="XDD229" s="38"/>
      <c r="XDE229" s="38"/>
      <c r="XDF229" s="38"/>
      <c r="XDG229" s="38"/>
      <c r="XDH229" s="38"/>
      <c r="XDI229" s="37"/>
      <c r="XDJ229" s="25"/>
      <c r="XDK229" s="35"/>
      <c r="XDL229" s="35"/>
      <c r="XDM229" s="35"/>
      <c r="XDN229" s="36"/>
      <c r="XDO229" s="36"/>
      <c r="XDP229" s="36"/>
      <c r="XDQ229" s="36"/>
      <c r="XDR229" s="36"/>
      <c r="XDS229" s="36"/>
      <c r="XDT229" s="37"/>
      <c r="XDU229" s="38"/>
      <c r="XDV229" s="38"/>
      <c r="XDW229" s="204"/>
      <c r="XDX229" s="37"/>
      <c r="XDY229" s="38"/>
      <c r="XDZ229" s="37"/>
      <c r="XEA229" s="37"/>
      <c r="XEB229" s="38"/>
      <c r="XEC229" s="38"/>
      <c r="XED229" s="38"/>
      <c r="XEE229" s="38"/>
      <c r="XEF229" s="38"/>
      <c r="XEG229" s="38"/>
      <c r="XEH229" s="38"/>
      <c r="XEI229" s="38"/>
      <c r="XEJ229" s="38"/>
      <c r="XEK229" s="38"/>
      <c r="XEL229" s="38"/>
      <c r="XEM229" s="38"/>
      <c r="XEN229" s="37"/>
      <c r="XEO229" s="25"/>
      <c r="XEP229" s="35"/>
      <c r="XEQ229" s="35"/>
      <c r="XER229" s="35"/>
      <c r="XES229" s="36"/>
      <c r="XET229" s="36"/>
      <c r="XEU229" s="36"/>
      <c r="XEV229" s="36"/>
      <c r="XEW229" s="36"/>
      <c r="XEX229" s="36"/>
      <c r="XEY229" s="37"/>
      <c r="XEZ229" s="38"/>
      <c r="XFA229" s="38"/>
      <c r="XFB229" s="204"/>
      <c r="XFC229" s="37"/>
      <c r="XFD229" s="38"/>
    </row>
    <row r="230" spans="1:16384" s="33" customFormat="1" ht="49.5" x14ac:dyDescent="0.95">
      <c r="A230" s="34">
        <v>4</v>
      </c>
      <c r="B230" s="39" t="s">
        <v>981</v>
      </c>
      <c r="C230" s="40">
        <v>287468</v>
      </c>
      <c r="D230" s="34">
        <v>287495</v>
      </c>
      <c r="E230" s="34"/>
      <c r="F230" s="41">
        <v>7</v>
      </c>
      <c r="G230" s="41">
        <v>12</v>
      </c>
      <c r="H230" s="41">
        <v>13</v>
      </c>
      <c r="I230" s="41">
        <v>17</v>
      </c>
      <c r="J230" s="41"/>
      <c r="K230" s="41"/>
      <c r="L230" s="42"/>
      <c r="M230" s="43"/>
      <c r="N230" s="43"/>
      <c r="O230" s="44"/>
      <c r="P230" s="42"/>
      <c r="Q230" s="43"/>
      <c r="R230" s="42"/>
      <c r="S230" s="42"/>
      <c r="T230" s="43"/>
      <c r="U230" s="43"/>
      <c r="V230" s="43">
        <v>1</v>
      </c>
      <c r="W230" s="43"/>
      <c r="X230" s="43"/>
      <c r="Y230" s="43"/>
      <c r="Z230" s="43"/>
      <c r="AA230" s="43"/>
      <c r="AB230" s="43"/>
      <c r="AC230" s="43"/>
      <c r="AD230" s="43"/>
      <c r="AE230" s="43"/>
      <c r="AF230" s="42" t="s">
        <v>1016</v>
      </c>
      <c r="AG230" s="32">
        <f t="shared" si="10"/>
        <v>27</v>
      </c>
      <c r="AH230" s="32">
        <v>27</v>
      </c>
    </row>
    <row r="231" spans="1:16384" s="33" customFormat="1" ht="47.15" customHeight="1" x14ac:dyDescent="0.95">
      <c r="A231" s="34">
        <v>5</v>
      </c>
      <c r="B231" s="39" t="s">
        <v>982</v>
      </c>
      <c r="C231" s="34">
        <v>287495</v>
      </c>
      <c r="D231" s="34">
        <v>287535</v>
      </c>
      <c r="E231" s="34"/>
      <c r="F231" s="41">
        <v>7</v>
      </c>
      <c r="G231" s="41">
        <v>12</v>
      </c>
      <c r="H231" s="41">
        <v>13</v>
      </c>
      <c r="I231" s="41">
        <v>17</v>
      </c>
      <c r="J231" s="41"/>
      <c r="K231" s="41"/>
      <c r="L231" s="42"/>
      <c r="M231" s="43"/>
      <c r="N231" s="43"/>
      <c r="O231" s="44"/>
      <c r="P231" s="42"/>
      <c r="Q231" s="43">
        <v>2</v>
      </c>
      <c r="R231" s="42"/>
      <c r="S231" s="42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2" t="s">
        <v>492</v>
      </c>
      <c r="AG231" s="32">
        <f t="shared" si="10"/>
        <v>40</v>
      </c>
      <c r="AH231" s="32">
        <v>40</v>
      </c>
    </row>
    <row r="232" spans="1:16384" s="33" customFormat="1" ht="49.5" x14ac:dyDescent="0.95">
      <c r="A232" s="34">
        <v>6</v>
      </c>
      <c r="B232" s="93" t="s">
        <v>983</v>
      </c>
      <c r="C232" s="100"/>
      <c r="D232" s="100"/>
      <c r="E232" s="100"/>
      <c r="F232" s="101">
        <v>7</v>
      </c>
      <c r="G232" s="101">
        <v>12</v>
      </c>
      <c r="H232" s="101">
        <v>14</v>
      </c>
      <c r="I232" s="101">
        <v>17</v>
      </c>
      <c r="J232" s="101"/>
      <c r="K232" s="101"/>
      <c r="L232" s="102"/>
      <c r="M232" s="103"/>
      <c r="N232" s="103"/>
      <c r="O232" s="104"/>
      <c r="P232" s="102"/>
      <c r="Q232" s="103"/>
      <c r="R232" s="102"/>
      <c r="S232" s="102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2" t="s">
        <v>107</v>
      </c>
      <c r="AG232" s="32">
        <f t="shared" si="10"/>
        <v>0</v>
      </c>
      <c r="AH232" s="32" t="s">
        <v>214</v>
      </c>
    </row>
    <row r="233" spans="1:16384" s="33" customFormat="1" ht="49.5" x14ac:dyDescent="0.95">
      <c r="A233" s="34">
        <v>7</v>
      </c>
      <c r="B233" s="93" t="s">
        <v>984</v>
      </c>
      <c r="C233" s="100"/>
      <c r="D233" s="100"/>
      <c r="E233" s="100"/>
      <c r="F233" s="101">
        <v>7</v>
      </c>
      <c r="G233" s="101">
        <v>12</v>
      </c>
      <c r="H233" s="101">
        <v>14</v>
      </c>
      <c r="I233" s="101">
        <v>17</v>
      </c>
      <c r="J233" s="101"/>
      <c r="K233" s="101"/>
      <c r="L233" s="102"/>
      <c r="M233" s="103"/>
      <c r="N233" s="103"/>
      <c r="O233" s="104"/>
      <c r="P233" s="102"/>
      <c r="Q233" s="103"/>
      <c r="R233" s="102"/>
      <c r="S233" s="102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2" t="s">
        <v>107</v>
      </c>
      <c r="AG233" s="32">
        <f t="shared" si="10"/>
        <v>0</v>
      </c>
      <c r="AH233" s="32" t="s">
        <v>214</v>
      </c>
    </row>
    <row r="234" spans="1:16384" s="33" customFormat="1" ht="49.5" x14ac:dyDescent="0.95">
      <c r="A234" s="34">
        <v>10</v>
      </c>
      <c r="B234" s="39" t="s">
        <v>985</v>
      </c>
      <c r="C234" s="34"/>
      <c r="D234" s="34"/>
      <c r="E234" s="34"/>
      <c r="F234" s="41">
        <v>7</v>
      </c>
      <c r="G234" s="41">
        <v>12</v>
      </c>
      <c r="H234" s="41">
        <v>14</v>
      </c>
      <c r="I234" s="41">
        <v>17</v>
      </c>
      <c r="J234" s="41"/>
      <c r="K234" s="41"/>
      <c r="L234" s="42">
        <v>10</v>
      </c>
      <c r="M234" s="43"/>
      <c r="N234" s="43"/>
      <c r="O234" s="44"/>
      <c r="P234" s="42"/>
      <c r="Q234" s="43"/>
      <c r="R234" s="42"/>
      <c r="S234" s="42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2" t="s">
        <v>1020</v>
      </c>
      <c r="AG234" s="32">
        <f t="shared" ref="AG234" si="11">D234-C234</f>
        <v>0</v>
      </c>
      <c r="AH234" s="32" t="s">
        <v>214</v>
      </c>
    </row>
    <row r="235" spans="1:16384" s="33" customFormat="1" ht="49.5" x14ac:dyDescent="0.95">
      <c r="A235" s="34">
        <v>9</v>
      </c>
      <c r="B235" s="25" t="s">
        <v>986</v>
      </c>
      <c r="C235" s="35"/>
      <c r="D235" s="35"/>
      <c r="E235" s="35"/>
      <c r="F235" s="36"/>
      <c r="G235" s="36"/>
      <c r="H235" s="36"/>
      <c r="I235" s="36"/>
      <c r="J235" s="36"/>
      <c r="K235" s="36"/>
      <c r="L235" s="37"/>
      <c r="M235" s="38"/>
      <c r="N235" s="38"/>
      <c r="O235" s="204"/>
      <c r="P235" s="37"/>
      <c r="Q235" s="38"/>
      <c r="R235" s="37"/>
      <c r="S235" s="37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7" t="s">
        <v>100</v>
      </c>
      <c r="AG235" s="32">
        <f t="shared" si="10"/>
        <v>0</v>
      </c>
      <c r="AH235" s="32" t="s">
        <v>213</v>
      </c>
    </row>
    <row r="236" spans="1:16384" s="33" customFormat="1" ht="49.5" x14ac:dyDescent="0.95">
      <c r="A236" s="34"/>
      <c r="B236" s="25" t="s">
        <v>987</v>
      </c>
      <c r="C236" s="35"/>
      <c r="D236" s="35"/>
      <c r="E236" s="35"/>
      <c r="F236" s="36"/>
      <c r="G236" s="36"/>
      <c r="H236" s="36"/>
      <c r="I236" s="36"/>
      <c r="J236" s="36"/>
      <c r="K236" s="36"/>
      <c r="L236" s="37"/>
      <c r="M236" s="38"/>
      <c r="N236" s="38"/>
      <c r="O236" s="204"/>
      <c r="P236" s="37"/>
      <c r="Q236" s="38"/>
      <c r="R236" s="37"/>
      <c r="S236" s="37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7" t="s">
        <v>100</v>
      </c>
      <c r="AG236" s="32"/>
      <c r="AH236" s="32" t="s">
        <v>213</v>
      </c>
    </row>
    <row r="237" spans="1:16384" s="33" customFormat="1" ht="49.5" x14ac:dyDescent="0.95">
      <c r="A237" s="34">
        <v>10</v>
      </c>
      <c r="B237" s="93" t="s">
        <v>988</v>
      </c>
      <c r="C237" s="100"/>
      <c r="D237" s="100"/>
      <c r="E237" s="100"/>
      <c r="F237" s="101">
        <v>7</v>
      </c>
      <c r="G237" s="101">
        <v>12</v>
      </c>
      <c r="H237" s="101">
        <v>14</v>
      </c>
      <c r="I237" s="101">
        <v>17</v>
      </c>
      <c r="J237" s="101"/>
      <c r="K237" s="101"/>
      <c r="L237" s="102"/>
      <c r="M237" s="103"/>
      <c r="N237" s="103"/>
      <c r="O237" s="104"/>
      <c r="P237" s="102"/>
      <c r="Q237" s="103"/>
      <c r="R237" s="102"/>
      <c r="S237" s="102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2" t="s">
        <v>107</v>
      </c>
      <c r="AG237" s="32">
        <f t="shared" si="10"/>
        <v>0</v>
      </c>
      <c r="AH237" s="32" t="s">
        <v>214</v>
      </c>
    </row>
    <row r="238" spans="1:16384" s="33" customFormat="1" ht="49.5" x14ac:dyDescent="0.95">
      <c r="A238" s="34">
        <v>11</v>
      </c>
      <c r="B238" s="39" t="s">
        <v>989</v>
      </c>
      <c r="C238" s="34"/>
      <c r="D238" s="34"/>
      <c r="E238" s="34"/>
      <c r="F238" s="41">
        <v>7</v>
      </c>
      <c r="G238" s="41">
        <v>12</v>
      </c>
      <c r="H238" s="41">
        <v>13</v>
      </c>
      <c r="I238" s="41">
        <v>17</v>
      </c>
      <c r="J238" s="41"/>
      <c r="K238" s="41"/>
      <c r="L238" s="42">
        <v>8</v>
      </c>
      <c r="M238" s="43">
        <v>5</v>
      </c>
      <c r="N238" s="43"/>
      <c r="O238" s="44"/>
      <c r="P238" s="42"/>
      <c r="Q238" s="43"/>
      <c r="R238" s="42"/>
      <c r="S238" s="42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2" t="s">
        <v>1024</v>
      </c>
      <c r="AG238" s="32">
        <f t="shared" si="10"/>
        <v>0</v>
      </c>
      <c r="AH238" s="32" t="s">
        <v>214</v>
      </c>
    </row>
    <row r="239" spans="1:16384" s="33" customFormat="1" ht="49.5" x14ac:dyDescent="0.95">
      <c r="A239" s="34">
        <v>12</v>
      </c>
      <c r="B239" s="39" t="s">
        <v>990</v>
      </c>
      <c r="C239" s="34">
        <v>287535</v>
      </c>
      <c r="D239" s="34">
        <v>287586</v>
      </c>
      <c r="E239" s="34"/>
      <c r="F239" s="41">
        <v>7</v>
      </c>
      <c r="G239" s="41">
        <v>12</v>
      </c>
      <c r="H239" s="41">
        <v>13</v>
      </c>
      <c r="I239" s="41">
        <v>17</v>
      </c>
      <c r="J239" s="41"/>
      <c r="K239" s="41"/>
      <c r="L239" s="42">
        <v>7</v>
      </c>
      <c r="M239" s="43"/>
      <c r="N239" s="43"/>
      <c r="O239" s="44"/>
      <c r="P239" s="42"/>
      <c r="Q239" s="43"/>
      <c r="R239" s="42"/>
      <c r="S239" s="42"/>
      <c r="T239" s="43"/>
      <c r="U239" s="43"/>
      <c r="V239" s="43"/>
      <c r="W239" s="43"/>
      <c r="X239" s="44"/>
      <c r="Y239" s="43"/>
      <c r="Z239" s="44"/>
      <c r="AA239" s="44"/>
      <c r="AB239" s="43"/>
      <c r="AC239" s="43"/>
      <c r="AD239" s="43"/>
      <c r="AE239" s="43"/>
      <c r="AF239" s="42" t="s">
        <v>1027</v>
      </c>
      <c r="AG239" s="32">
        <f t="shared" si="10"/>
        <v>51</v>
      </c>
      <c r="AH239" s="32">
        <v>51</v>
      </c>
    </row>
    <row r="240" spans="1:16384" s="33" customFormat="1" ht="49.5" x14ac:dyDescent="0.95">
      <c r="A240" s="34">
        <v>13</v>
      </c>
      <c r="B240" s="39" t="s">
        <v>991</v>
      </c>
      <c r="C240" s="34">
        <v>287586</v>
      </c>
      <c r="D240" s="34">
        <v>287740</v>
      </c>
      <c r="E240" s="34"/>
      <c r="F240" s="41">
        <v>7</v>
      </c>
      <c r="G240" s="41">
        <v>12</v>
      </c>
      <c r="H240" s="41">
        <v>13</v>
      </c>
      <c r="I240" s="41">
        <v>17</v>
      </c>
      <c r="J240" s="41"/>
      <c r="K240" s="41"/>
      <c r="L240" s="42">
        <v>19</v>
      </c>
      <c r="M240" s="43"/>
      <c r="N240" s="43"/>
      <c r="O240" s="44"/>
      <c r="P240" s="42"/>
      <c r="Q240" s="43"/>
      <c r="R240" s="42"/>
      <c r="S240" s="42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2" t="s">
        <v>908</v>
      </c>
      <c r="AG240" s="32">
        <f t="shared" si="10"/>
        <v>154</v>
      </c>
      <c r="AH240" s="32">
        <v>154</v>
      </c>
    </row>
    <row r="241" spans="1:34" s="33" customFormat="1" ht="49.5" x14ac:dyDescent="0.95">
      <c r="A241" s="34">
        <v>14</v>
      </c>
      <c r="B241" s="39" t="s">
        <v>992</v>
      </c>
      <c r="C241" s="34">
        <v>287740</v>
      </c>
      <c r="D241" s="34">
        <v>287900</v>
      </c>
      <c r="E241" s="34"/>
      <c r="F241" s="41">
        <v>7</v>
      </c>
      <c r="G241" s="41">
        <v>12</v>
      </c>
      <c r="H241" s="41">
        <v>13</v>
      </c>
      <c r="I241" s="41">
        <v>17</v>
      </c>
      <c r="J241" s="41"/>
      <c r="K241" s="41"/>
      <c r="L241" s="42">
        <v>12</v>
      </c>
      <c r="M241" s="43">
        <v>2</v>
      </c>
      <c r="N241" s="43"/>
      <c r="O241" s="44"/>
      <c r="P241" s="42"/>
      <c r="Q241" s="43"/>
      <c r="R241" s="42"/>
      <c r="S241" s="42"/>
      <c r="T241" s="43"/>
      <c r="U241" s="43"/>
      <c r="V241" s="43"/>
      <c r="W241" s="43"/>
      <c r="X241" s="43"/>
      <c r="Y241" s="43"/>
      <c r="Z241" s="43"/>
      <c r="AA241" s="43"/>
      <c r="AB241" s="43"/>
      <c r="AC241" s="211"/>
      <c r="AD241" s="43"/>
      <c r="AE241" s="43"/>
      <c r="AF241" s="42" t="s">
        <v>922</v>
      </c>
      <c r="AG241" s="32">
        <f t="shared" si="10"/>
        <v>160</v>
      </c>
      <c r="AH241" s="32">
        <v>160</v>
      </c>
    </row>
    <row r="242" spans="1:34" s="33" customFormat="1" ht="49.5" x14ac:dyDescent="0.95">
      <c r="A242" s="34">
        <v>15</v>
      </c>
      <c r="B242" s="39" t="s">
        <v>993</v>
      </c>
      <c r="C242" s="34">
        <v>287900</v>
      </c>
      <c r="D242" s="34">
        <v>288095</v>
      </c>
      <c r="E242" s="34"/>
      <c r="F242" s="41">
        <v>7</v>
      </c>
      <c r="G242" s="41">
        <v>12</v>
      </c>
      <c r="H242" s="41">
        <v>13</v>
      </c>
      <c r="I242" s="41">
        <v>17</v>
      </c>
      <c r="J242" s="41"/>
      <c r="K242" s="41"/>
      <c r="L242" s="42">
        <v>6</v>
      </c>
      <c r="M242" s="43"/>
      <c r="N242" s="43"/>
      <c r="O242" s="44"/>
      <c r="P242" s="42"/>
      <c r="Q242" s="43">
        <v>2</v>
      </c>
      <c r="R242" s="42"/>
      <c r="S242" s="42"/>
      <c r="T242" s="43"/>
      <c r="U242" s="43">
        <v>3</v>
      </c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2" t="s">
        <v>1032</v>
      </c>
      <c r="AG242" s="32">
        <f t="shared" si="10"/>
        <v>195</v>
      </c>
      <c r="AH242" s="32">
        <v>195</v>
      </c>
    </row>
    <row r="243" spans="1:34" s="33" customFormat="1" ht="49.5" x14ac:dyDescent="0.95">
      <c r="A243" s="34">
        <v>16</v>
      </c>
      <c r="B243" s="45" t="s">
        <v>994</v>
      </c>
      <c r="C243" s="34">
        <v>288095</v>
      </c>
      <c r="D243" s="34">
        <v>288316</v>
      </c>
      <c r="E243" s="34"/>
      <c r="F243" s="41">
        <v>7</v>
      </c>
      <c r="G243" s="41">
        <v>12</v>
      </c>
      <c r="H243" s="41">
        <v>13</v>
      </c>
      <c r="I243" s="41">
        <v>17</v>
      </c>
      <c r="J243" s="41"/>
      <c r="K243" s="41"/>
      <c r="L243" s="42">
        <v>45</v>
      </c>
      <c r="M243" s="43"/>
      <c r="N243" s="43"/>
      <c r="O243" s="44"/>
      <c r="P243" s="42"/>
      <c r="Q243" s="43"/>
      <c r="R243" s="42"/>
      <c r="S243" s="42"/>
      <c r="T243" s="43"/>
      <c r="U243" s="43">
        <v>10</v>
      </c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2" t="s">
        <v>1034</v>
      </c>
      <c r="AG243" s="32">
        <f t="shared" si="10"/>
        <v>221</v>
      </c>
      <c r="AH243" s="32">
        <v>221</v>
      </c>
    </row>
    <row r="244" spans="1:34" s="33" customFormat="1" ht="49.5" x14ac:dyDescent="0.95">
      <c r="A244" s="34">
        <v>17</v>
      </c>
      <c r="B244" s="39" t="s">
        <v>995</v>
      </c>
      <c r="C244" s="34">
        <v>288316</v>
      </c>
      <c r="D244" s="34">
        <v>288494</v>
      </c>
      <c r="E244" s="34"/>
      <c r="F244" s="41">
        <v>7</v>
      </c>
      <c r="G244" s="41">
        <v>12</v>
      </c>
      <c r="H244" s="41">
        <v>13</v>
      </c>
      <c r="I244" s="41">
        <v>17</v>
      </c>
      <c r="J244" s="41"/>
      <c r="K244" s="41"/>
      <c r="L244" s="42"/>
      <c r="M244" s="43"/>
      <c r="N244" s="43"/>
      <c r="O244" s="44"/>
      <c r="P244" s="42"/>
      <c r="Q244" s="43"/>
      <c r="R244" s="42"/>
      <c r="S244" s="42"/>
      <c r="T244" s="43"/>
      <c r="U244" s="43">
        <v>8</v>
      </c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2" t="s">
        <v>1013</v>
      </c>
      <c r="AG244" s="32">
        <f t="shared" si="10"/>
        <v>178</v>
      </c>
      <c r="AH244" s="32">
        <v>178</v>
      </c>
    </row>
    <row r="245" spans="1:34" s="33" customFormat="1" ht="49.5" x14ac:dyDescent="0.95">
      <c r="A245" s="34">
        <v>18</v>
      </c>
      <c r="B245" s="39" t="s">
        <v>996</v>
      </c>
      <c r="C245" s="34">
        <v>288494</v>
      </c>
      <c r="D245" s="40">
        <v>288694</v>
      </c>
      <c r="E245" s="34"/>
      <c r="F245" s="41">
        <v>7</v>
      </c>
      <c r="G245" s="41">
        <v>12</v>
      </c>
      <c r="H245" s="41">
        <v>13</v>
      </c>
      <c r="I245" s="41">
        <v>17</v>
      </c>
      <c r="J245" s="41"/>
      <c r="K245" s="41"/>
      <c r="L245" s="42"/>
      <c r="M245" s="43"/>
      <c r="N245" s="43"/>
      <c r="O245" s="44"/>
      <c r="P245" s="42"/>
      <c r="Q245" s="43"/>
      <c r="R245" s="42"/>
      <c r="S245" s="42"/>
      <c r="T245" s="43">
        <v>1</v>
      </c>
      <c r="U245" s="43"/>
      <c r="V245" s="43"/>
      <c r="W245" s="43"/>
      <c r="X245" s="43"/>
      <c r="Y245" s="43"/>
      <c r="Z245" s="44"/>
      <c r="AA245" s="44"/>
      <c r="AB245" s="43"/>
      <c r="AC245" s="43"/>
      <c r="AD245" s="43"/>
      <c r="AE245" s="43"/>
      <c r="AF245" s="42" t="s">
        <v>1041</v>
      </c>
      <c r="AG245" s="32">
        <f t="shared" si="10"/>
        <v>200</v>
      </c>
      <c r="AH245" s="32">
        <v>200</v>
      </c>
    </row>
    <row r="246" spans="1:34" s="33" customFormat="1" ht="49.5" x14ac:dyDescent="0.95">
      <c r="A246" s="34">
        <v>19</v>
      </c>
      <c r="B246" s="39" t="s">
        <v>997</v>
      </c>
      <c r="C246" s="40"/>
      <c r="D246" s="40"/>
      <c r="E246" s="34"/>
      <c r="F246" s="41">
        <v>7</v>
      </c>
      <c r="G246" s="41">
        <v>12</v>
      </c>
      <c r="H246" s="41">
        <v>14</v>
      </c>
      <c r="I246" s="41">
        <v>17</v>
      </c>
      <c r="J246" s="41"/>
      <c r="K246" s="41"/>
      <c r="L246" s="42"/>
      <c r="M246" s="43"/>
      <c r="N246" s="44"/>
      <c r="O246" s="44"/>
      <c r="P246" s="42"/>
      <c r="Q246" s="43"/>
      <c r="R246" s="42"/>
      <c r="S246" s="42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2" t="s">
        <v>951</v>
      </c>
      <c r="AG246" s="32">
        <f t="shared" si="10"/>
        <v>0</v>
      </c>
      <c r="AH246" s="32" t="s">
        <v>387</v>
      </c>
    </row>
    <row r="247" spans="1:34" s="33" customFormat="1" ht="49.5" x14ac:dyDescent="0.95">
      <c r="A247" s="34">
        <v>20</v>
      </c>
      <c r="B247" s="39" t="s">
        <v>998</v>
      </c>
      <c r="C247" s="34"/>
      <c r="D247" s="34"/>
      <c r="E247" s="34"/>
      <c r="F247" s="41">
        <v>7</v>
      </c>
      <c r="G247" s="41">
        <v>12</v>
      </c>
      <c r="H247" s="41">
        <v>14</v>
      </c>
      <c r="I247" s="41">
        <v>17</v>
      </c>
      <c r="J247" s="41"/>
      <c r="K247" s="41"/>
      <c r="L247" s="42"/>
      <c r="M247" s="43"/>
      <c r="N247" s="43"/>
      <c r="O247" s="44"/>
      <c r="P247" s="42"/>
      <c r="Q247" s="43"/>
      <c r="R247" s="42"/>
      <c r="S247" s="42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2" t="s">
        <v>951</v>
      </c>
      <c r="AG247" s="32">
        <f t="shared" si="10"/>
        <v>0</v>
      </c>
      <c r="AH247" s="32" t="s">
        <v>387</v>
      </c>
    </row>
    <row r="248" spans="1:34" s="33" customFormat="1" ht="49.5" x14ac:dyDescent="0.95">
      <c r="A248" s="34">
        <v>21</v>
      </c>
      <c r="B248" s="39" t="s">
        <v>999</v>
      </c>
      <c r="C248" s="40">
        <v>288694</v>
      </c>
      <c r="D248" s="34">
        <v>288920</v>
      </c>
      <c r="E248" s="34"/>
      <c r="F248" s="41">
        <v>7</v>
      </c>
      <c r="G248" s="41">
        <v>12</v>
      </c>
      <c r="H248" s="41">
        <v>13</v>
      </c>
      <c r="I248" s="41">
        <v>17</v>
      </c>
      <c r="J248" s="41"/>
      <c r="K248" s="41"/>
      <c r="L248" s="42" t="s">
        <v>1053</v>
      </c>
      <c r="M248" s="43"/>
      <c r="N248" s="43"/>
      <c r="O248" s="44"/>
      <c r="P248" s="42"/>
      <c r="Q248" s="43"/>
      <c r="R248" s="42"/>
      <c r="S248" s="42"/>
      <c r="T248" s="43">
        <v>1</v>
      </c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2" t="s">
        <v>1054</v>
      </c>
      <c r="AG248" s="32">
        <f t="shared" si="10"/>
        <v>226</v>
      </c>
      <c r="AH248" s="32">
        <v>226</v>
      </c>
    </row>
    <row r="249" spans="1:34" s="33" customFormat="1" ht="49.5" x14ac:dyDescent="0.95">
      <c r="A249" s="34">
        <v>22</v>
      </c>
      <c r="B249" s="39" t="s">
        <v>1000</v>
      </c>
      <c r="C249" s="34">
        <v>288920</v>
      </c>
      <c r="D249" s="34">
        <v>288938</v>
      </c>
      <c r="E249" s="34"/>
      <c r="F249" s="41">
        <v>7</v>
      </c>
      <c r="G249" s="41">
        <v>12</v>
      </c>
      <c r="H249" s="41">
        <v>13</v>
      </c>
      <c r="I249" s="41">
        <v>17</v>
      </c>
      <c r="J249" s="41"/>
      <c r="K249" s="41"/>
      <c r="L249" s="42">
        <v>1</v>
      </c>
      <c r="M249" s="43"/>
      <c r="N249" s="43"/>
      <c r="O249" s="44"/>
      <c r="P249" s="42"/>
      <c r="Q249" s="43">
        <v>1</v>
      </c>
      <c r="R249" s="42"/>
      <c r="S249" s="42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2" t="s">
        <v>1058</v>
      </c>
      <c r="AG249" s="32">
        <f t="shared" si="10"/>
        <v>18</v>
      </c>
      <c r="AH249" s="32">
        <v>18</v>
      </c>
    </row>
    <row r="250" spans="1:34" s="33" customFormat="1" ht="49.5" x14ac:dyDescent="0.95">
      <c r="A250" s="34">
        <v>23</v>
      </c>
      <c r="B250" s="25" t="s">
        <v>1001</v>
      </c>
      <c r="C250" s="35"/>
      <c r="D250" s="35"/>
      <c r="E250" s="35"/>
      <c r="F250" s="36"/>
      <c r="G250" s="36"/>
      <c r="H250" s="36"/>
      <c r="I250" s="36"/>
      <c r="J250" s="36"/>
      <c r="K250" s="36"/>
      <c r="L250" s="37"/>
      <c r="M250" s="38"/>
      <c r="N250" s="38"/>
      <c r="O250" s="204"/>
      <c r="P250" s="37"/>
      <c r="Q250" s="38"/>
      <c r="R250" s="37"/>
      <c r="S250" s="37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7" t="s">
        <v>100</v>
      </c>
      <c r="AG250" s="32">
        <f>D250-C250</f>
        <v>0</v>
      </c>
      <c r="AH250" s="32" t="s">
        <v>213</v>
      </c>
    </row>
    <row r="251" spans="1:34" s="33" customFormat="1" ht="49.5" x14ac:dyDescent="0.95">
      <c r="A251" s="34">
        <v>24</v>
      </c>
      <c r="B251" s="39" t="s">
        <v>1002</v>
      </c>
      <c r="C251" s="34">
        <v>288938</v>
      </c>
      <c r="D251" s="34">
        <v>289143</v>
      </c>
      <c r="E251" s="34"/>
      <c r="F251" s="41">
        <v>7</v>
      </c>
      <c r="G251" s="41">
        <v>12</v>
      </c>
      <c r="H251" s="41">
        <v>13</v>
      </c>
      <c r="I251" s="41">
        <v>17</v>
      </c>
      <c r="J251" s="41"/>
      <c r="K251" s="41"/>
      <c r="L251" s="42"/>
      <c r="M251" s="43"/>
      <c r="N251" s="43"/>
      <c r="O251" s="44"/>
      <c r="P251" s="42"/>
      <c r="Q251" s="43"/>
      <c r="R251" s="42"/>
      <c r="S251" s="42"/>
      <c r="T251" s="43">
        <v>1</v>
      </c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2" t="s">
        <v>1063</v>
      </c>
      <c r="AG251" s="32">
        <f t="shared" si="10"/>
        <v>205</v>
      </c>
      <c r="AH251" s="32">
        <v>205</v>
      </c>
    </row>
    <row r="252" spans="1:34" s="33" customFormat="1" ht="49.5" x14ac:dyDescent="0.95">
      <c r="A252" s="34">
        <v>25</v>
      </c>
      <c r="B252" s="39" t="s">
        <v>1003</v>
      </c>
      <c r="C252" s="34">
        <v>289143</v>
      </c>
      <c r="D252" s="34">
        <v>289533</v>
      </c>
      <c r="E252" s="34"/>
      <c r="F252" s="41">
        <v>7</v>
      </c>
      <c r="G252" s="41">
        <v>12</v>
      </c>
      <c r="H252" s="41">
        <v>13</v>
      </c>
      <c r="I252" s="41">
        <v>17</v>
      </c>
      <c r="J252" s="41"/>
      <c r="K252" s="41"/>
      <c r="L252" s="42"/>
      <c r="M252" s="43"/>
      <c r="N252" s="43"/>
      <c r="O252" s="44"/>
      <c r="P252" s="42"/>
      <c r="Q252" s="43"/>
      <c r="R252" s="42">
        <v>2</v>
      </c>
      <c r="S252" s="42"/>
      <c r="T252" s="43"/>
      <c r="U252" s="43"/>
      <c r="V252" s="43"/>
      <c r="W252" s="43"/>
      <c r="X252" s="43"/>
      <c r="Y252" s="43"/>
      <c r="Z252" s="43"/>
      <c r="AA252" s="43"/>
      <c r="AB252" s="43"/>
      <c r="AC252" s="43">
        <v>10</v>
      </c>
      <c r="AD252" s="43"/>
      <c r="AE252" s="43"/>
      <c r="AF252" s="42" t="s">
        <v>1100</v>
      </c>
      <c r="AG252" s="32">
        <f t="shared" si="10"/>
        <v>390</v>
      </c>
      <c r="AH252" s="32">
        <v>390</v>
      </c>
    </row>
    <row r="253" spans="1:34" s="33" customFormat="1" ht="49.5" x14ac:dyDescent="0.95">
      <c r="A253" s="34">
        <v>26</v>
      </c>
      <c r="B253" s="39" t="s">
        <v>1004</v>
      </c>
      <c r="C253" s="34">
        <v>289533</v>
      </c>
      <c r="D253" s="34">
        <v>289792</v>
      </c>
      <c r="E253" s="34"/>
      <c r="F253" s="41">
        <v>7</v>
      </c>
      <c r="G253" s="41">
        <v>12</v>
      </c>
      <c r="H253" s="41">
        <v>13</v>
      </c>
      <c r="I253" s="41">
        <v>17</v>
      </c>
      <c r="J253" s="41"/>
      <c r="K253" s="41"/>
      <c r="L253" s="42">
        <v>7</v>
      </c>
      <c r="M253" s="43"/>
      <c r="N253" s="43"/>
      <c r="O253" s="44"/>
      <c r="P253" s="42"/>
      <c r="Q253" s="43"/>
      <c r="R253" s="42"/>
      <c r="S253" s="42"/>
      <c r="T253" s="43">
        <v>1</v>
      </c>
      <c r="U253" s="43"/>
      <c r="V253" s="43"/>
      <c r="W253" s="43"/>
      <c r="X253" s="43"/>
      <c r="Y253" s="43"/>
      <c r="Z253" s="43"/>
      <c r="AA253" s="43"/>
      <c r="AB253" s="43"/>
      <c r="AC253" s="43">
        <v>5</v>
      </c>
      <c r="AD253" s="43"/>
      <c r="AE253" s="43"/>
      <c r="AF253" s="42" t="s">
        <v>1105</v>
      </c>
      <c r="AG253" s="32">
        <f t="shared" si="10"/>
        <v>259</v>
      </c>
      <c r="AH253" s="32">
        <v>259</v>
      </c>
    </row>
    <row r="254" spans="1:34" s="33" customFormat="1" ht="49.5" x14ac:dyDescent="0.95">
      <c r="A254" s="34">
        <v>27</v>
      </c>
      <c r="B254" s="39" t="s">
        <v>1005</v>
      </c>
      <c r="C254" s="34">
        <v>289792</v>
      </c>
      <c r="D254" s="34">
        <v>290020</v>
      </c>
      <c r="E254" s="34"/>
      <c r="F254" s="41">
        <v>7</v>
      </c>
      <c r="G254" s="41">
        <v>12</v>
      </c>
      <c r="H254" s="41">
        <v>13</v>
      </c>
      <c r="I254" s="41">
        <v>17</v>
      </c>
      <c r="J254" s="41"/>
      <c r="K254" s="41"/>
      <c r="L254" s="42"/>
      <c r="M254" s="43"/>
      <c r="N254" s="43"/>
      <c r="O254" s="44"/>
      <c r="P254" s="42"/>
      <c r="Q254" s="43"/>
      <c r="R254" s="42"/>
      <c r="S254" s="42"/>
      <c r="T254" s="43">
        <v>1</v>
      </c>
      <c r="U254" s="43"/>
      <c r="V254" s="43"/>
      <c r="W254" s="43">
        <v>1</v>
      </c>
      <c r="X254" s="43"/>
      <c r="Y254" s="43"/>
      <c r="Z254" s="43"/>
      <c r="AA254" s="43"/>
      <c r="AB254" s="43"/>
      <c r="AC254" s="43">
        <v>5</v>
      </c>
      <c r="AD254" s="43"/>
      <c r="AE254" s="43"/>
      <c r="AF254" s="42" t="s">
        <v>1110</v>
      </c>
      <c r="AG254" s="32">
        <f t="shared" si="10"/>
        <v>228</v>
      </c>
      <c r="AH254" s="32">
        <v>228</v>
      </c>
    </row>
    <row r="255" spans="1:34" s="33" customFormat="1" ht="49.5" x14ac:dyDescent="0.95">
      <c r="A255" s="34">
        <v>26</v>
      </c>
      <c r="B255" s="93" t="s">
        <v>1006</v>
      </c>
      <c r="C255" s="100"/>
      <c r="D255" s="100"/>
      <c r="E255" s="100"/>
      <c r="F255" s="101"/>
      <c r="G255" s="101"/>
      <c r="H255" s="101"/>
      <c r="I255" s="101"/>
      <c r="J255" s="101"/>
      <c r="K255" s="101"/>
      <c r="L255" s="102"/>
      <c r="M255" s="103"/>
      <c r="N255" s="103"/>
      <c r="O255" s="104"/>
      <c r="P255" s="102"/>
      <c r="Q255" s="103"/>
      <c r="R255" s="102"/>
      <c r="S255" s="102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2" t="s">
        <v>107</v>
      </c>
      <c r="AG255" s="32">
        <f t="shared" si="10"/>
        <v>0</v>
      </c>
      <c r="AH255" s="32" t="s">
        <v>214</v>
      </c>
    </row>
    <row r="256" spans="1:34" s="33" customFormat="1" ht="49.5" x14ac:dyDescent="0.95">
      <c r="A256" s="34">
        <v>27</v>
      </c>
      <c r="B256" s="25" t="s">
        <v>1007</v>
      </c>
      <c r="C256" s="35"/>
      <c r="D256" s="35"/>
      <c r="E256" s="35"/>
      <c r="F256" s="36"/>
      <c r="G256" s="36"/>
      <c r="H256" s="36"/>
      <c r="I256" s="36"/>
      <c r="J256" s="36"/>
      <c r="K256" s="36"/>
      <c r="L256" s="37"/>
      <c r="M256" s="38"/>
      <c r="N256" s="38"/>
      <c r="O256" s="204"/>
      <c r="P256" s="37"/>
      <c r="Q256" s="38"/>
      <c r="R256" s="37"/>
      <c r="S256" s="37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7" t="s">
        <v>100</v>
      </c>
      <c r="AG256" s="32">
        <f t="shared" si="10"/>
        <v>0</v>
      </c>
      <c r="AH256" s="32" t="s">
        <v>213</v>
      </c>
    </row>
    <row r="257" spans="1:216" s="33" customFormat="1" ht="50" thickBot="1" x14ac:dyDescent="1">
      <c r="A257" s="34">
        <v>28</v>
      </c>
      <c r="B257" s="25" t="s">
        <v>1008</v>
      </c>
      <c r="C257" s="35"/>
      <c r="D257" s="35"/>
      <c r="E257" s="35"/>
      <c r="F257" s="36"/>
      <c r="G257" s="36"/>
      <c r="H257" s="36"/>
      <c r="I257" s="36"/>
      <c r="J257" s="36"/>
      <c r="K257" s="36"/>
      <c r="L257" s="37"/>
      <c r="M257" s="38"/>
      <c r="N257" s="38"/>
      <c r="O257" s="204"/>
      <c r="P257" s="37"/>
      <c r="Q257" s="38"/>
      <c r="R257" s="37"/>
      <c r="S257" s="37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7" t="s">
        <v>100</v>
      </c>
      <c r="AG257" s="32">
        <f t="shared" si="10"/>
        <v>0</v>
      </c>
      <c r="AH257" s="32" t="s">
        <v>213</v>
      </c>
    </row>
    <row r="258" spans="1:216" s="67" customFormat="1" ht="50.5" thickTop="1" thickBot="1" x14ac:dyDescent="1">
      <c r="A258" s="317" t="s">
        <v>22</v>
      </c>
      <c r="B258" s="318"/>
      <c r="C258" s="57"/>
      <c r="D258" s="58"/>
      <c r="E258" s="59"/>
      <c r="F258" s="60"/>
      <c r="G258" s="61"/>
      <c r="H258" s="61"/>
      <c r="I258" s="61"/>
      <c r="J258" s="61"/>
      <c r="K258" s="62"/>
      <c r="L258" s="63">
        <f t="shared" ref="L258:AD258" si="12">SUM(L227:L257)</f>
        <v>115</v>
      </c>
      <c r="M258" s="64">
        <f t="shared" si="12"/>
        <v>7</v>
      </c>
      <c r="N258" s="64">
        <f t="shared" si="12"/>
        <v>0</v>
      </c>
      <c r="O258" s="64">
        <f t="shared" si="12"/>
        <v>0</v>
      </c>
      <c r="P258" s="63">
        <f t="shared" si="12"/>
        <v>0</v>
      </c>
      <c r="Q258" s="64">
        <f t="shared" si="12"/>
        <v>5</v>
      </c>
      <c r="R258" s="63">
        <f t="shared" si="12"/>
        <v>2</v>
      </c>
      <c r="S258" s="63">
        <f t="shared" si="12"/>
        <v>0</v>
      </c>
      <c r="T258" s="64">
        <f t="shared" si="12"/>
        <v>5</v>
      </c>
      <c r="U258" s="64">
        <f t="shared" si="12"/>
        <v>21</v>
      </c>
      <c r="V258" s="64">
        <f t="shared" si="12"/>
        <v>1</v>
      </c>
      <c r="W258" s="64">
        <f t="shared" si="12"/>
        <v>1</v>
      </c>
      <c r="X258" s="64">
        <f t="shared" si="12"/>
        <v>0</v>
      </c>
      <c r="Y258" s="66">
        <f t="shared" si="12"/>
        <v>0</v>
      </c>
      <c r="Z258" s="66">
        <f t="shared" si="12"/>
        <v>0</v>
      </c>
      <c r="AA258" s="66">
        <f t="shared" si="12"/>
        <v>0</v>
      </c>
      <c r="AB258" s="64">
        <f t="shared" si="12"/>
        <v>0</v>
      </c>
      <c r="AC258" s="212">
        <f t="shared" si="12"/>
        <v>20</v>
      </c>
      <c r="AD258" s="64">
        <f t="shared" si="12"/>
        <v>0</v>
      </c>
      <c r="AE258" s="63">
        <f>SUM(AE226:AE257)</f>
        <v>0</v>
      </c>
      <c r="AF258" s="63"/>
      <c r="AG258" s="32"/>
      <c r="AH258" s="32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</row>
    <row r="259" spans="1:216" s="67" customFormat="1" ht="47.25" customHeight="1" thickTop="1" thickBot="1" x14ac:dyDescent="1">
      <c r="A259" s="319"/>
      <c r="B259" s="320"/>
      <c r="C259" s="68"/>
      <c r="D259" s="69"/>
      <c r="E259" s="70"/>
      <c r="F259" s="323"/>
      <c r="G259" s="324"/>
      <c r="H259" s="324"/>
      <c r="I259" s="324"/>
      <c r="J259" s="324"/>
      <c r="K259" s="69"/>
      <c r="L259" s="292" t="s">
        <v>30</v>
      </c>
      <c r="M259" s="294" t="s">
        <v>46</v>
      </c>
      <c r="N259" s="292" t="s">
        <v>313</v>
      </c>
      <c r="O259" s="294" t="s">
        <v>48</v>
      </c>
      <c r="P259" s="294" t="s">
        <v>35</v>
      </c>
      <c r="Q259" s="294" t="s">
        <v>333</v>
      </c>
      <c r="R259" s="294" t="s">
        <v>53</v>
      </c>
      <c r="S259" s="294" t="s">
        <v>57</v>
      </c>
      <c r="T259" s="294" t="s">
        <v>58</v>
      </c>
      <c r="U259" s="292" t="s">
        <v>34</v>
      </c>
      <c r="V259" s="292" t="s">
        <v>193</v>
      </c>
      <c r="W259" s="292" t="s">
        <v>480</v>
      </c>
      <c r="X259" s="292" t="s">
        <v>168</v>
      </c>
      <c r="Y259" s="294" t="s">
        <v>140</v>
      </c>
      <c r="Z259" s="292" t="s">
        <v>33</v>
      </c>
      <c r="AA259" s="294" t="s">
        <v>141</v>
      </c>
      <c r="AB259" s="294" t="s">
        <v>201</v>
      </c>
      <c r="AC259" s="294" t="s">
        <v>969</v>
      </c>
      <c r="AD259" s="294" t="s">
        <v>405</v>
      </c>
      <c r="AE259" s="329"/>
      <c r="AF259" s="294" t="s">
        <v>23</v>
      </c>
      <c r="AG259" s="32"/>
      <c r="AH259" s="32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</row>
    <row r="260" spans="1:216" s="67" customFormat="1" ht="186.75" customHeight="1" thickTop="1" x14ac:dyDescent="0.95">
      <c r="A260" s="319"/>
      <c r="B260" s="320"/>
      <c r="C260" s="68"/>
      <c r="D260" s="69"/>
      <c r="E260" s="70"/>
      <c r="F260" s="71"/>
      <c r="G260" s="325"/>
      <c r="H260" s="325"/>
      <c r="I260" s="325"/>
      <c r="J260" s="325"/>
      <c r="K260" s="70"/>
      <c r="L260" s="293"/>
      <c r="M260" s="295"/>
      <c r="N260" s="293"/>
      <c r="O260" s="295"/>
      <c r="P260" s="295"/>
      <c r="Q260" s="295"/>
      <c r="R260" s="295"/>
      <c r="S260" s="295"/>
      <c r="T260" s="295"/>
      <c r="U260" s="293"/>
      <c r="V260" s="293"/>
      <c r="W260" s="293"/>
      <c r="X260" s="293"/>
      <c r="Y260" s="295"/>
      <c r="Z260" s="293"/>
      <c r="AA260" s="295"/>
      <c r="AB260" s="295"/>
      <c r="AC260" s="295"/>
      <c r="AD260" s="295"/>
      <c r="AE260" s="330"/>
      <c r="AF260" s="295"/>
      <c r="AG260" s="32"/>
      <c r="AH260" s="32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</row>
    <row r="261" spans="1:216" s="67" customFormat="1" ht="49.5" x14ac:dyDescent="0.95">
      <c r="A261" s="321"/>
      <c r="B261" s="322"/>
      <c r="C261" s="72"/>
      <c r="D261" s="73"/>
      <c r="E261" s="74"/>
      <c r="F261" s="326"/>
      <c r="G261" s="327"/>
      <c r="H261" s="327"/>
      <c r="I261" s="327"/>
      <c r="J261" s="327"/>
      <c r="K261" s="328"/>
      <c r="L261" s="75">
        <f>L258*3200</f>
        <v>368000</v>
      </c>
      <c r="M261" s="76">
        <f>M258*4000</f>
        <v>28000</v>
      </c>
      <c r="N261" s="75">
        <f>N258*8000</f>
        <v>0</v>
      </c>
      <c r="O261" s="77">
        <f>O258*38400</f>
        <v>0</v>
      </c>
      <c r="P261" s="75">
        <f>P258*68000</f>
        <v>0</v>
      </c>
      <c r="Q261" s="76">
        <f>Q258*7200</f>
        <v>36000</v>
      </c>
      <c r="R261" s="75">
        <f>R258*76000</f>
        <v>152000</v>
      </c>
      <c r="S261" s="76">
        <f>S258*84000</f>
        <v>0</v>
      </c>
      <c r="T261" s="76">
        <f>T258*80000</f>
        <v>400000</v>
      </c>
      <c r="U261" s="75">
        <f>U258*9680</f>
        <v>203280</v>
      </c>
      <c r="V261" s="79">
        <f>V258*6400</f>
        <v>6400</v>
      </c>
      <c r="W261" s="79">
        <f>W258*19200</f>
        <v>19200</v>
      </c>
      <c r="X261" s="79">
        <f>X258*5600</f>
        <v>0</v>
      </c>
      <c r="Y261" s="76">
        <f>Y258*8000</f>
        <v>0</v>
      </c>
      <c r="Z261" s="79">
        <f>Z258*6500</f>
        <v>0</v>
      </c>
      <c r="AA261" s="76">
        <f>AA258*6000</f>
        <v>0</v>
      </c>
      <c r="AB261" s="76"/>
      <c r="AC261" s="76">
        <f>2*76000</f>
        <v>152000</v>
      </c>
      <c r="AD261" s="76"/>
      <c r="AE261" s="80"/>
      <c r="AF261" s="75">
        <f>SUM(L261:AD261)</f>
        <v>1364880</v>
      </c>
      <c r="AG261" s="32"/>
      <c r="AH261" s="82"/>
    </row>
    <row r="262" spans="1:216" s="8" customFormat="1" ht="49.5" x14ac:dyDescent="0.95">
      <c r="A262" s="334" t="s">
        <v>0</v>
      </c>
      <c r="B262" s="334"/>
      <c r="C262" s="1" t="s">
        <v>1</v>
      </c>
      <c r="D262" s="1" t="s">
        <v>2</v>
      </c>
      <c r="E262" s="1"/>
      <c r="F262" s="1"/>
      <c r="G262" s="1"/>
      <c r="H262" s="1"/>
      <c r="I262" s="1"/>
      <c r="J262" s="1"/>
      <c r="K262" s="1"/>
      <c r="L262" s="2"/>
      <c r="M262" s="3"/>
      <c r="N262" s="4"/>
      <c r="O262" s="5"/>
      <c r="P262" s="2"/>
      <c r="Q262" s="3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5"/>
      <c r="AG262" s="6"/>
      <c r="AH262" s="6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</row>
    <row r="263" spans="1:216" s="8" customFormat="1" ht="50.5" x14ac:dyDescent="0.95">
      <c r="A263" s="298" t="s">
        <v>3</v>
      </c>
      <c r="B263" s="298"/>
      <c r="C263" s="1" t="s">
        <v>1</v>
      </c>
      <c r="D263" s="83" t="s">
        <v>65</v>
      </c>
      <c r="E263" s="1"/>
      <c r="F263" s="1"/>
      <c r="G263" s="1"/>
      <c r="H263" s="1"/>
      <c r="I263" s="298" t="s">
        <v>980</v>
      </c>
      <c r="J263" s="298"/>
      <c r="K263" s="298"/>
      <c r="L263" s="298"/>
      <c r="M263" s="298"/>
      <c r="N263" s="298"/>
      <c r="O263" s="298"/>
      <c r="P263" s="298"/>
      <c r="Q263" s="298"/>
      <c r="R263" s="298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6"/>
      <c r="AH263" s="6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</row>
    <row r="264" spans="1:216" s="8" customFormat="1" ht="50.5" x14ac:dyDescent="0.95">
      <c r="A264" s="299" t="s">
        <v>4</v>
      </c>
      <c r="B264" s="299"/>
      <c r="C264" s="1" t="s">
        <v>1</v>
      </c>
      <c r="D264" s="84" t="s">
        <v>39</v>
      </c>
      <c r="E264" s="9"/>
      <c r="F264" s="1"/>
      <c r="G264" s="9"/>
      <c r="H264" s="9"/>
      <c r="I264" s="10"/>
      <c r="J264" s="10"/>
      <c r="K264" s="10"/>
      <c r="L264" s="11"/>
      <c r="M264" s="3"/>
      <c r="N264" s="4"/>
      <c r="O264" s="11"/>
      <c r="P264" s="11"/>
      <c r="Q264" s="3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5"/>
      <c r="AG264" s="6"/>
      <c r="AH264" s="6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</row>
    <row r="265" spans="1:216" s="15" customFormat="1" ht="49.5" x14ac:dyDescent="0.95">
      <c r="A265" s="300" t="s">
        <v>5</v>
      </c>
      <c r="B265" s="300" t="s">
        <v>6</v>
      </c>
      <c r="C265" s="303" t="s">
        <v>7</v>
      </c>
      <c r="D265" s="304"/>
      <c r="E265" s="12" t="s">
        <v>8</v>
      </c>
      <c r="F265" s="305" t="s">
        <v>9</v>
      </c>
      <c r="G265" s="306"/>
      <c r="H265" s="306"/>
      <c r="I265" s="306"/>
      <c r="J265" s="306"/>
      <c r="K265" s="307"/>
      <c r="L265" s="335" t="s">
        <v>10</v>
      </c>
      <c r="M265" s="336"/>
      <c r="N265" s="336"/>
      <c r="O265" s="336"/>
      <c r="P265" s="336"/>
      <c r="Q265" s="336"/>
      <c r="R265" s="336"/>
      <c r="S265" s="336"/>
      <c r="T265" s="336"/>
      <c r="U265" s="336"/>
      <c r="V265" s="336"/>
      <c r="W265" s="336"/>
      <c r="X265" s="336"/>
      <c r="Y265" s="336"/>
      <c r="Z265" s="336"/>
      <c r="AA265" s="336"/>
      <c r="AB265" s="336"/>
      <c r="AC265" s="336"/>
      <c r="AD265" s="337"/>
      <c r="AE265" s="296" t="s">
        <v>11</v>
      </c>
      <c r="AF265" s="296" t="s">
        <v>12</v>
      </c>
      <c r="AG265" s="13"/>
      <c r="AH265" s="32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14"/>
      <c r="HB265" s="14"/>
      <c r="HC265" s="14"/>
      <c r="HD265" s="14"/>
      <c r="HE265" s="14"/>
      <c r="HF265" s="14"/>
      <c r="HG265" s="14"/>
      <c r="HH265" s="14"/>
    </row>
    <row r="266" spans="1:216" s="15" customFormat="1" ht="45.75" customHeight="1" x14ac:dyDescent="0.95">
      <c r="A266" s="301"/>
      <c r="B266" s="301"/>
      <c r="C266" s="300" t="s">
        <v>13</v>
      </c>
      <c r="D266" s="300" t="s">
        <v>14</v>
      </c>
      <c r="E266" s="301" t="s">
        <v>15</v>
      </c>
      <c r="F266" s="311" t="s">
        <v>16</v>
      </c>
      <c r="G266" s="312"/>
      <c r="H266" s="312"/>
      <c r="I266" s="312"/>
      <c r="J266" s="312"/>
      <c r="K266" s="313"/>
      <c r="L266" s="296" t="s">
        <v>17</v>
      </c>
      <c r="M266" s="296" t="s">
        <v>45</v>
      </c>
      <c r="N266" s="296" t="s">
        <v>312</v>
      </c>
      <c r="O266" s="296" t="s">
        <v>36</v>
      </c>
      <c r="P266" s="296" t="s">
        <v>18</v>
      </c>
      <c r="Q266" s="296" t="s">
        <v>826</v>
      </c>
      <c r="R266" s="296" t="s">
        <v>54</v>
      </c>
      <c r="S266" s="314" t="s">
        <v>56</v>
      </c>
      <c r="T266" s="314" t="s">
        <v>59</v>
      </c>
      <c r="U266" s="296" t="s">
        <v>19</v>
      </c>
      <c r="V266" s="296" t="s">
        <v>326</v>
      </c>
      <c r="W266" s="296" t="s">
        <v>50</v>
      </c>
      <c r="X266" s="296" t="s">
        <v>169</v>
      </c>
      <c r="Y266" s="296" t="s">
        <v>194</v>
      </c>
      <c r="Z266" s="296" t="s">
        <v>32</v>
      </c>
      <c r="AA266" s="296" t="s">
        <v>139</v>
      </c>
      <c r="AB266" s="296" t="s">
        <v>111</v>
      </c>
      <c r="AC266" s="296" t="s">
        <v>535</v>
      </c>
      <c r="AD266" s="296" t="s">
        <v>66</v>
      </c>
      <c r="AE266" s="310"/>
      <c r="AF266" s="310"/>
      <c r="AG266" s="13"/>
      <c r="AH266" s="32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14"/>
      <c r="HB266" s="14"/>
      <c r="HC266" s="14"/>
      <c r="HD266" s="14"/>
      <c r="HE266" s="14"/>
      <c r="HF266" s="14"/>
      <c r="HG266" s="14"/>
      <c r="HH266" s="14"/>
    </row>
    <row r="267" spans="1:216" s="15" customFormat="1" ht="210" customHeight="1" x14ac:dyDescent="0.95">
      <c r="A267" s="302"/>
      <c r="B267" s="302"/>
      <c r="C267" s="302"/>
      <c r="D267" s="302"/>
      <c r="E267" s="302"/>
      <c r="F267" s="16" t="s">
        <v>20</v>
      </c>
      <c r="G267" s="16" t="s">
        <v>21</v>
      </c>
      <c r="H267" s="16" t="s">
        <v>20</v>
      </c>
      <c r="I267" s="16" t="s">
        <v>21</v>
      </c>
      <c r="J267" s="16" t="s">
        <v>20</v>
      </c>
      <c r="K267" s="16" t="s">
        <v>21</v>
      </c>
      <c r="L267" s="297"/>
      <c r="M267" s="297"/>
      <c r="N267" s="297"/>
      <c r="O267" s="297"/>
      <c r="P267" s="297"/>
      <c r="Q267" s="297"/>
      <c r="R267" s="297"/>
      <c r="S267" s="315"/>
      <c r="T267" s="315"/>
      <c r="U267" s="297"/>
      <c r="V267" s="297"/>
      <c r="W267" s="297"/>
      <c r="X267" s="297"/>
      <c r="Y267" s="297"/>
      <c r="Z267" s="297"/>
      <c r="AA267" s="297"/>
      <c r="AB267" s="297"/>
      <c r="AC267" s="297"/>
      <c r="AD267" s="297"/>
      <c r="AE267" s="297"/>
      <c r="AF267" s="297"/>
      <c r="AG267" s="13"/>
      <c r="AH267" s="32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14"/>
      <c r="HB267" s="14"/>
      <c r="HC267" s="14"/>
      <c r="HD267" s="14"/>
      <c r="HE267" s="14"/>
      <c r="HF267" s="14"/>
      <c r="HG267" s="14"/>
      <c r="HH267" s="14"/>
    </row>
    <row r="268" spans="1:216" s="15" customFormat="1" ht="49.5" x14ac:dyDescent="0.95">
      <c r="A268" s="17"/>
      <c r="B268" s="18"/>
      <c r="C268" s="18"/>
      <c r="D268" s="17"/>
      <c r="E268" s="17"/>
      <c r="F268" s="19"/>
      <c r="G268" s="19"/>
      <c r="H268" s="19"/>
      <c r="I268" s="19"/>
      <c r="J268" s="19"/>
      <c r="K268" s="19"/>
      <c r="L268" s="20">
        <v>3200</v>
      </c>
      <c r="M268" s="21">
        <v>4000</v>
      </c>
      <c r="N268" s="20">
        <v>8000</v>
      </c>
      <c r="O268" s="20">
        <v>12800</v>
      </c>
      <c r="P268" s="20">
        <v>68000</v>
      </c>
      <c r="Q268" s="21">
        <v>56800</v>
      </c>
      <c r="R268" s="20">
        <v>76000</v>
      </c>
      <c r="S268" s="21">
        <v>84000</v>
      </c>
      <c r="T268" s="21">
        <v>80000</v>
      </c>
      <c r="U268" s="21">
        <v>4800</v>
      </c>
      <c r="V268" s="21">
        <v>7200</v>
      </c>
      <c r="W268" s="20">
        <v>9680</v>
      </c>
      <c r="X268" s="22">
        <v>5600</v>
      </c>
      <c r="Y268" s="22">
        <v>6400</v>
      </c>
      <c r="Z268" s="22">
        <v>6500</v>
      </c>
      <c r="AA268" s="21">
        <v>6000</v>
      </c>
      <c r="AB268" s="21">
        <v>84000</v>
      </c>
      <c r="AC268" s="21">
        <v>76000</v>
      </c>
      <c r="AD268" s="20">
        <v>76000</v>
      </c>
      <c r="AE268" s="23"/>
      <c r="AF268" s="17"/>
      <c r="AG268" s="13"/>
      <c r="AH268" s="32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14"/>
      <c r="HB268" s="14"/>
      <c r="HC268" s="14"/>
      <c r="HD268" s="14"/>
      <c r="HE268" s="14"/>
      <c r="HF268" s="14"/>
      <c r="HG268" s="14"/>
      <c r="HH268" s="14"/>
    </row>
    <row r="269" spans="1:216" s="33" customFormat="1" ht="99" x14ac:dyDescent="0.95">
      <c r="A269" s="34">
        <v>1</v>
      </c>
      <c r="B269" s="39" t="s">
        <v>1009</v>
      </c>
      <c r="C269" s="40">
        <v>227041</v>
      </c>
      <c r="D269" s="34">
        <v>227251</v>
      </c>
      <c r="E269" s="34"/>
      <c r="F269" s="41">
        <v>7</v>
      </c>
      <c r="G269" s="41">
        <v>12</v>
      </c>
      <c r="H269" s="41">
        <v>13</v>
      </c>
      <c r="I269" s="41">
        <v>17</v>
      </c>
      <c r="J269" s="41"/>
      <c r="K269" s="41"/>
      <c r="L269" s="42">
        <v>15</v>
      </c>
      <c r="M269" s="43"/>
      <c r="N269" s="43"/>
      <c r="O269" s="44"/>
      <c r="P269" s="42"/>
      <c r="Q269" s="43"/>
      <c r="R269" s="42"/>
      <c r="S269" s="42"/>
      <c r="T269" s="43"/>
      <c r="U269" s="43">
        <v>20</v>
      </c>
      <c r="V269" s="43"/>
      <c r="W269" s="43"/>
      <c r="X269" s="43"/>
      <c r="Y269" s="43"/>
      <c r="Z269" s="43"/>
      <c r="AA269" s="44">
        <v>18.399999999999999</v>
      </c>
      <c r="AB269" s="43"/>
      <c r="AC269" s="43"/>
      <c r="AD269" s="43"/>
      <c r="AE269" s="43"/>
      <c r="AF269" s="42" t="s">
        <v>1113</v>
      </c>
      <c r="AG269" s="32">
        <f>D269-C269</f>
        <v>210</v>
      </c>
      <c r="AH269" s="32">
        <v>210</v>
      </c>
    </row>
    <row r="270" spans="1:216" s="33" customFormat="1" ht="49.5" x14ac:dyDescent="0.95">
      <c r="A270" s="34">
        <v>2</v>
      </c>
      <c r="B270" s="39" t="s">
        <v>1010</v>
      </c>
      <c r="C270" s="34">
        <v>227251</v>
      </c>
      <c r="D270" s="34">
        <v>227435</v>
      </c>
      <c r="E270" s="34"/>
      <c r="F270" s="41">
        <v>7</v>
      </c>
      <c r="G270" s="41">
        <v>12</v>
      </c>
      <c r="H270" s="41">
        <v>13</v>
      </c>
      <c r="I270" s="41">
        <v>17</v>
      </c>
      <c r="J270" s="41"/>
      <c r="K270" s="41"/>
      <c r="L270" s="42"/>
      <c r="M270" s="43">
        <v>7</v>
      </c>
      <c r="N270" s="43"/>
      <c r="O270" s="44"/>
      <c r="P270" s="42"/>
      <c r="Q270" s="43"/>
      <c r="R270" s="42"/>
      <c r="S270" s="42"/>
      <c r="T270" s="43"/>
      <c r="U270" s="43">
        <v>8</v>
      </c>
      <c r="V270" s="43">
        <v>3</v>
      </c>
      <c r="W270" s="43"/>
      <c r="X270" s="43"/>
      <c r="Y270" s="43"/>
      <c r="Z270" s="43"/>
      <c r="AA270" s="43"/>
      <c r="AB270" s="43"/>
      <c r="AC270" s="43"/>
      <c r="AD270" s="43"/>
      <c r="AE270" s="43"/>
      <c r="AF270" s="42" t="s">
        <v>907</v>
      </c>
      <c r="AG270" s="32">
        <f t="shared" ref="AG270:AG299" si="13">D270-C270</f>
        <v>184</v>
      </c>
      <c r="AH270" s="32">
        <v>184</v>
      </c>
    </row>
    <row r="271" spans="1:216" s="33" customFormat="1" ht="49.5" x14ac:dyDescent="0.95">
      <c r="A271" s="34">
        <v>3</v>
      </c>
      <c r="B271" s="25" t="s">
        <v>1011</v>
      </c>
      <c r="C271" s="35"/>
      <c r="D271" s="35"/>
      <c r="E271" s="35"/>
      <c r="F271" s="36"/>
      <c r="G271" s="36"/>
      <c r="H271" s="36"/>
      <c r="I271" s="36"/>
      <c r="J271" s="36"/>
      <c r="K271" s="36"/>
      <c r="L271" s="37"/>
      <c r="M271" s="38"/>
      <c r="N271" s="38"/>
      <c r="O271" s="204"/>
      <c r="P271" s="37"/>
      <c r="Q271" s="38"/>
      <c r="R271" s="37"/>
      <c r="S271" s="37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7" t="s">
        <v>100</v>
      </c>
      <c r="AG271" s="32">
        <f t="shared" si="13"/>
        <v>0</v>
      </c>
      <c r="AH271" s="32" t="s">
        <v>213</v>
      </c>
    </row>
    <row r="272" spans="1:216" s="33" customFormat="1" ht="49.5" x14ac:dyDescent="0.95">
      <c r="A272" s="34">
        <v>4</v>
      </c>
      <c r="B272" s="39" t="s">
        <v>981</v>
      </c>
      <c r="C272" s="34">
        <v>227435</v>
      </c>
      <c r="D272" s="34">
        <v>227517</v>
      </c>
      <c r="E272" s="34"/>
      <c r="F272" s="41">
        <v>7</v>
      </c>
      <c r="G272" s="41">
        <v>12</v>
      </c>
      <c r="H272" s="41">
        <v>13</v>
      </c>
      <c r="I272" s="41">
        <v>17</v>
      </c>
      <c r="J272" s="41"/>
      <c r="K272" s="41"/>
      <c r="L272" s="42">
        <v>7</v>
      </c>
      <c r="M272" s="43"/>
      <c r="N272" s="43"/>
      <c r="O272" s="44"/>
      <c r="P272" s="42"/>
      <c r="Q272" s="43"/>
      <c r="R272" s="42"/>
      <c r="S272" s="42"/>
      <c r="T272" s="43"/>
      <c r="U272" s="43"/>
      <c r="V272" s="43"/>
      <c r="W272" s="43"/>
      <c r="X272" s="43"/>
      <c r="Y272" s="43">
        <v>1</v>
      </c>
      <c r="Z272" s="43"/>
      <c r="AA272" s="43"/>
      <c r="AB272" s="43"/>
      <c r="AC272" s="43"/>
      <c r="AD272" s="43"/>
      <c r="AE272" s="43"/>
      <c r="AF272" s="42" t="s">
        <v>1013</v>
      </c>
      <c r="AG272" s="32">
        <f t="shared" si="13"/>
        <v>82</v>
      </c>
      <c r="AH272" s="32">
        <v>82</v>
      </c>
    </row>
    <row r="273" spans="1:34" s="33" customFormat="1" ht="49.5" x14ac:dyDescent="0.95">
      <c r="A273" s="34">
        <v>5</v>
      </c>
      <c r="B273" s="39" t="s">
        <v>982</v>
      </c>
      <c r="C273" s="34">
        <v>227517</v>
      </c>
      <c r="D273" s="34">
        <v>227659</v>
      </c>
      <c r="E273" s="34"/>
      <c r="F273" s="41">
        <v>7</v>
      </c>
      <c r="G273" s="41">
        <v>12</v>
      </c>
      <c r="H273" s="41">
        <v>13</v>
      </c>
      <c r="I273" s="41">
        <v>17</v>
      </c>
      <c r="J273" s="41"/>
      <c r="K273" s="41"/>
      <c r="L273" s="42"/>
      <c r="M273" s="43"/>
      <c r="N273" s="43"/>
      <c r="O273" s="44"/>
      <c r="P273" s="42"/>
      <c r="Q273" s="43"/>
      <c r="R273" s="42"/>
      <c r="S273" s="42"/>
      <c r="T273" s="43"/>
      <c r="U273" s="43"/>
      <c r="V273" s="43">
        <v>7</v>
      </c>
      <c r="W273" s="43"/>
      <c r="X273" s="43"/>
      <c r="Y273" s="43"/>
      <c r="Z273" s="43"/>
      <c r="AA273" s="43"/>
      <c r="AB273" s="43"/>
      <c r="AC273" s="43"/>
      <c r="AD273" s="43"/>
      <c r="AE273" s="43"/>
      <c r="AF273" s="42" t="s">
        <v>1014</v>
      </c>
      <c r="AG273" s="32">
        <f t="shared" si="13"/>
        <v>142</v>
      </c>
      <c r="AH273" s="32">
        <v>142</v>
      </c>
    </row>
    <row r="274" spans="1:34" s="33" customFormat="1" ht="49.5" x14ac:dyDescent="0.95">
      <c r="A274" s="34">
        <v>6</v>
      </c>
      <c r="B274" s="39" t="s">
        <v>983</v>
      </c>
      <c r="C274" s="34">
        <v>227659</v>
      </c>
      <c r="D274" s="34">
        <v>227809</v>
      </c>
      <c r="E274" s="34"/>
      <c r="F274" s="41">
        <v>7</v>
      </c>
      <c r="G274" s="41">
        <v>12</v>
      </c>
      <c r="H274" s="41">
        <v>13</v>
      </c>
      <c r="I274" s="41">
        <v>17</v>
      </c>
      <c r="J274" s="41"/>
      <c r="K274" s="41"/>
      <c r="L274" s="42">
        <v>21</v>
      </c>
      <c r="M274" s="43"/>
      <c r="N274" s="43"/>
      <c r="O274" s="44"/>
      <c r="P274" s="42"/>
      <c r="Q274" s="43"/>
      <c r="R274" s="42"/>
      <c r="S274" s="42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2" t="s">
        <v>910</v>
      </c>
      <c r="AG274" s="32">
        <f t="shared" si="13"/>
        <v>150</v>
      </c>
      <c r="AH274" s="32">
        <v>150</v>
      </c>
    </row>
    <row r="275" spans="1:34" s="33" customFormat="1" ht="49.5" x14ac:dyDescent="0.95">
      <c r="A275" s="34"/>
      <c r="B275" s="39" t="s">
        <v>984</v>
      </c>
      <c r="C275" s="34"/>
      <c r="D275" s="34"/>
      <c r="E275" s="34"/>
      <c r="F275" s="41">
        <v>7</v>
      </c>
      <c r="G275" s="41">
        <v>12</v>
      </c>
      <c r="H275" s="41">
        <v>14</v>
      </c>
      <c r="I275" s="41">
        <v>17</v>
      </c>
      <c r="J275" s="41"/>
      <c r="K275" s="41"/>
      <c r="L275" s="42"/>
      <c r="M275" s="43"/>
      <c r="N275" s="43"/>
      <c r="O275" s="44"/>
      <c r="P275" s="42"/>
      <c r="Q275" s="43"/>
      <c r="R275" s="42"/>
      <c r="S275" s="42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2" t="s">
        <v>951</v>
      </c>
      <c r="AG275" s="32">
        <f t="shared" si="13"/>
        <v>0</v>
      </c>
      <c r="AH275" s="32" t="s">
        <v>387</v>
      </c>
    </row>
    <row r="276" spans="1:34" s="33" customFormat="1" ht="49.5" x14ac:dyDescent="0.95">
      <c r="A276" s="34">
        <v>7</v>
      </c>
      <c r="B276" s="39" t="s">
        <v>985</v>
      </c>
      <c r="C276" s="34"/>
      <c r="D276" s="34"/>
      <c r="E276" s="34"/>
      <c r="F276" s="41">
        <v>7</v>
      </c>
      <c r="G276" s="41">
        <v>12</v>
      </c>
      <c r="H276" s="41">
        <v>14</v>
      </c>
      <c r="I276" s="41">
        <v>17</v>
      </c>
      <c r="J276" s="41"/>
      <c r="K276" s="41"/>
      <c r="L276" s="42"/>
      <c r="M276" s="43"/>
      <c r="N276" s="43"/>
      <c r="O276" s="44"/>
      <c r="P276" s="42"/>
      <c r="Q276" s="43"/>
      <c r="R276" s="42"/>
      <c r="S276" s="42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2" t="s">
        <v>951</v>
      </c>
      <c r="AG276" s="32">
        <f t="shared" si="13"/>
        <v>0</v>
      </c>
      <c r="AH276" s="32" t="s">
        <v>387</v>
      </c>
    </row>
    <row r="277" spans="1:34" s="33" customFormat="1" ht="49.5" x14ac:dyDescent="0.95">
      <c r="A277" s="34">
        <v>8</v>
      </c>
      <c r="B277" s="25" t="s">
        <v>986</v>
      </c>
      <c r="C277" s="35"/>
      <c r="D277" s="35"/>
      <c r="E277" s="35"/>
      <c r="F277" s="36"/>
      <c r="G277" s="36"/>
      <c r="H277" s="36"/>
      <c r="I277" s="36"/>
      <c r="J277" s="36"/>
      <c r="K277" s="36"/>
      <c r="L277" s="37"/>
      <c r="M277" s="38"/>
      <c r="N277" s="38"/>
      <c r="O277" s="204"/>
      <c r="P277" s="37"/>
      <c r="Q277" s="38"/>
      <c r="R277" s="37"/>
      <c r="S277" s="37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7" t="s">
        <v>100</v>
      </c>
      <c r="AG277" s="32">
        <f t="shared" si="13"/>
        <v>0</v>
      </c>
      <c r="AH277" s="32" t="s">
        <v>213</v>
      </c>
    </row>
    <row r="278" spans="1:34" s="33" customFormat="1" ht="49.5" x14ac:dyDescent="0.95">
      <c r="A278" s="34">
        <v>9</v>
      </c>
      <c r="B278" s="25" t="s">
        <v>987</v>
      </c>
      <c r="C278" s="35"/>
      <c r="D278" s="35"/>
      <c r="E278" s="35"/>
      <c r="F278" s="36"/>
      <c r="G278" s="36"/>
      <c r="H278" s="36"/>
      <c r="I278" s="36"/>
      <c r="J278" s="36"/>
      <c r="K278" s="36"/>
      <c r="L278" s="37"/>
      <c r="M278" s="38"/>
      <c r="N278" s="38"/>
      <c r="O278" s="204"/>
      <c r="P278" s="37"/>
      <c r="Q278" s="38"/>
      <c r="R278" s="37"/>
      <c r="S278" s="37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7" t="s">
        <v>100</v>
      </c>
      <c r="AG278" s="32">
        <f t="shared" si="13"/>
        <v>0</v>
      </c>
      <c r="AH278" s="32" t="s">
        <v>213</v>
      </c>
    </row>
    <row r="279" spans="1:34" s="33" customFormat="1" ht="49.5" x14ac:dyDescent="0.95">
      <c r="A279" s="34">
        <v>10</v>
      </c>
      <c r="B279" s="39" t="s">
        <v>988</v>
      </c>
      <c r="C279" s="34"/>
      <c r="D279" s="34"/>
      <c r="E279" s="34"/>
      <c r="F279" s="41">
        <v>7</v>
      </c>
      <c r="G279" s="41">
        <v>12</v>
      </c>
      <c r="H279" s="41">
        <v>14</v>
      </c>
      <c r="I279" s="41">
        <v>17</v>
      </c>
      <c r="J279" s="41"/>
      <c r="K279" s="41"/>
      <c r="L279" s="42"/>
      <c r="M279" s="43"/>
      <c r="N279" s="43"/>
      <c r="O279" s="44"/>
      <c r="P279" s="42"/>
      <c r="Q279" s="43"/>
      <c r="R279" s="42"/>
      <c r="S279" s="42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2" t="s">
        <v>951</v>
      </c>
      <c r="AG279" s="32">
        <f t="shared" si="13"/>
        <v>0</v>
      </c>
      <c r="AH279" s="32" t="s">
        <v>387</v>
      </c>
    </row>
    <row r="280" spans="1:34" s="33" customFormat="1" ht="49.5" x14ac:dyDescent="0.95">
      <c r="A280" s="34">
        <v>11</v>
      </c>
      <c r="B280" s="39" t="s">
        <v>989</v>
      </c>
      <c r="C280" s="34">
        <v>227809</v>
      </c>
      <c r="D280" s="34">
        <v>227939</v>
      </c>
      <c r="E280" s="34"/>
      <c r="F280" s="41"/>
      <c r="G280" s="41"/>
      <c r="H280" s="41"/>
      <c r="I280" s="41"/>
      <c r="J280" s="41"/>
      <c r="K280" s="41"/>
      <c r="L280" s="42"/>
      <c r="M280" s="43"/>
      <c r="N280" s="43"/>
      <c r="O280" s="44"/>
      <c r="P280" s="42"/>
      <c r="Q280" s="43"/>
      <c r="R280" s="42"/>
      <c r="S280" s="42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2" t="s">
        <v>1025</v>
      </c>
      <c r="AG280" s="32">
        <f t="shared" si="13"/>
        <v>130</v>
      </c>
      <c r="AH280" s="32">
        <v>130</v>
      </c>
    </row>
    <row r="281" spans="1:34" s="33" customFormat="1" ht="49.5" x14ac:dyDescent="0.95">
      <c r="A281" s="34">
        <v>12</v>
      </c>
      <c r="B281" s="39" t="s">
        <v>990</v>
      </c>
      <c r="C281" s="34">
        <v>227939</v>
      </c>
      <c r="D281" s="34">
        <v>228189</v>
      </c>
      <c r="E281" s="34"/>
      <c r="F281" s="41">
        <v>7</v>
      </c>
      <c r="G281" s="41">
        <v>12</v>
      </c>
      <c r="H281" s="41">
        <v>14</v>
      </c>
      <c r="I281" s="41">
        <v>17</v>
      </c>
      <c r="J281" s="41"/>
      <c r="K281" s="41"/>
      <c r="L281" s="42">
        <v>27</v>
      </c>
      <c r="M281" s="43"/>
      <c r="N281" s="43"/>
      <c r="O281" s="44"/>
      <c r="P281" s="42"/>
      <c r="Q281" s="43"/>
      <c r="R281" s="42"/>
      <c r="S281" s="42"/>
      <c r="T281" s="43"/>
      <c r="U281" s="43"/>
      <c r="V281" s="43"/>
      <c r="W281" s="43"/>
      <c r="X281" s="44"/>
      <c r="Y281" s="43"/>
      <c r="Z281" s="44"/>
      <c r="AA281" s="44"/>
      <c r="AB281" s="43"/>
      <c r="AC281" s="43"/>
      <c r="AD281" s="43"/>
      <c r="AE281" s="43"/>
      <c r="AF281" s="42" t="s">
        <v>927</v>
      </c>
      <c r="AG281" s="32">
        <f t="shared" si="13"/>
        <v>250</v>
      </c>
      <c r="AH281" s="32">
        <v>250</v>
      </c>
    </row>
    <row r="282" spans="1:34" s="33" customFormat="1" ht="49.5" x14ac:dyDescent="0.95">
      <c r="A282" s="34">
        <v>13</v>
      </c>
      <c r="B282" s="39" t="s">
        <v>991</v>
      </c>
      <c r="C282" s="34">
        <v>228189</v>
      </c>
      <c r="D282" s="34">
        <v>228272</v>
      </c>
      <c r="E282" s="34"/>
      <c r="F282" s="41">
        <v>7</v>
      </c>
      <c r="G282" s="41">
        <v>12</v>
      </c>
      <c r="H282" s="41">
        <v>14</v>
      </c>
      <c r="I282" s="41">
        <v>17</v>
      </c>
      <c r="J282" s="41"/>
      <c r="K282" s="41"/>
      <c r="L282" s="42">
        <v>25</v>
      </c>
      <c r="M282" s="43"/>
      <c r="N282" s="43"/>
      <c r="O282" s="44"/>
      <c r="P282" s="42"/>
      <c r="Q282" s="43"/>
      <c r="R282" s="42"/>
      <c r="S282" s="42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2" t="s">
        <v>909</v>
      </c>
      <c r="AG282" s="32">
        <f t="shared" si="13"/>
        <v>83</v>
      </c>
      <c r="AH282" s="32">
        <v>83</v>
      </c>
    </row>
    <row r="283" spans="1:34" s="33" customFormat="1" ht="49.5" x14ac:dyDescent="0.95">
      <c r="A283" s="34">
        <v>14</v>
      </c>
      <c r="B283" s="39" t="s">
        <v>992</v>
      </c>
      <c r="C283" s="34">
        <v>228272</v>
      </c>
      <c r="D283" s="34">
        <v>228434</v>
      </c>
      <c r="E283" s="34"/>
      <c r="F283" s="41">
        <v>7</v>
      </c>
      <c r="G283" s="41">
        <v>12</v>
      </c>
      <c r="H283" s="41">
        <v>14</v>
      </c>
      <c r="I283" s="41">
        <v>17</v>
      </c>
      <c r="J283" s="41"/>
      <c r="K283" s="41"/>
      <c r="L283" s="42">
        <v>17</v>
      </c>
      <c r="M283" s="43"/>
      <c r="N283" s="43"/>
      <c r="O283" s="44"/>
      <c r="P283" s="42"/>
      <c r="Q283" s="43"/>
      <c r="R283" s="42"/>
      <c r="S283" s="42"/>
      <c r="T283" s="43"/>
      <c r="U283" s="43"/>
      <c r="V283" s="43"/>
      <c r="W283" s="43"/>
      <c r="X283" s="43"/>
      <c r="Y283" s="43"/>
      <c r="Z283" s="43"/>
      <c r="AA283" s="43"/>
      <c r="AB283" s="43"/>
      <c r="AC283" s="211"/>
      <c r="AD283" s="43"/>
      <c r="AE283" s="43"/>
      <c r="AF283" s="42" t="s">
        <v>1022</v>
      </c>
      <c r="AG283" s="32">
        <f t="shared" si="13"/>
        <v>162</v>
      </c>
      <c r="AH283" s="32">
        <v>162</v>
      </c>
    </row>
    <row r="284" spans="1:34" s="33" customFormat="1" ht="49.5" x14ac:dyDescent="0.95">
      <c r="A284" s="34">
        <v>15</v>
      </c>
      <c r="B284" s="39" t="s">
        <v>993</v>
      </c>
      <c r="C284" s="34">
        <v>228434</v>
      </c>
      <c r="D284" s="34">
        <v>228537</v>
      </c>
      <c r="E284" s="34"/>
      <c r="F284" s="41">
        <v>7</v>
      </c>
      <c r="G284" s="41">
        <v>12</v>
      </c>
      <c r="H284" s="41"/>
      <c r="I284" s="41"/>
      <c r="J284" s="41"/>
      <c r="K284" s="41"/>
      <c r="L284" s="42"/>
      <c r="M284" s="43"/>
      <c r="N284" s="43"/>
      <c r="O284" s="44"/>
      <c r="P284" s="42"/>
      <c r="Q284" s="43"/>
      <c r="R284" s="42"/>
      <c r="S284" s="42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2" t="s">
        <v>1033</v>
      </c>
      <c r="AG284" s="32">
        <f t="shared" si="13"/>
        <v>103</v>
      </c>
      <c r="AH284" s="32">
        <v>103</v>
      </c>
    </row>
    <row r="285" spans="1:34" s="33" customFormat="1" ht="49.5" x14ac:dyDescent="0.95">
      <c r="A285" s="34">
        <v>16</v>
      </c>
      <c r="B285" s="25" t="s">
        <v>994</v>
      </c>
      <c r="C285" s="35">
        <v>228537</v>
      </c>
      <c r="D285" s="35">
        <v>228758</v>
      </c>
      <c r="E285" s="35"/>
      <c r="F285" s="36"/>
      <c r="G285" s="36"/>
      <c r="H285" s="36"/>
      <c r="I285" s="36"/>
      <c r="J285" s="36"/>
      <c r="K285" s="36"/>
      <c r="L285" s="37"/>
      <c r="M285" s="38"/>
      <c r="N285" s="38"/>
      <c r="O285" s="204"/>
      <c r="P285" s="37"/>
      <c r="Q285" s="38"/>
      <c r="R285" s="37"/>
      <c r="S285" s="37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7" t="s">
        <v>100</v>
      </c>
      <c r="AG285" s="32">
        <f t="shared" si="13"/>
        <v>221</v>
      </c>
      <c r="AH285" s="32">
        <v>221</v>
      </c>
    </row>
    <row r="286" spans="1:34" s="33" customFormat="1" ht="49.5" x14ac:dyDescent="0.95">
      <c r="A286" s="34">
        <v>17</v>
      </c>
      <c r="B286" s="39" t="s">
        <v>995</v>
      </c>
      <c r="C286" s="34">
        <v>228758</v>
      </c>
      <c r="D286" s="34">
        <v>228941</v>
      </c>
      <c r="E286" s="34"/>
      <c r="F286" s="41"/>
      <c r="G286" s="41"/>
      <c r="H286" s="41"/>
      <c r="I286" s="41"/>
      <c r="J286" s="41"/>
      <c r="K286" s="41"/>
      <c r="L286" s="42"/>
      <c r="M286" s="43"/>
      <c r="N286" s="43"/>
      <c r="O286" s="44"/>
      <c r="P286" s="42"/>
      <c r="Q286" s="43"/>
      <c r="R286" s="42"/>
      <c r="S286" s="42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2" t="s">
        <v>1033</v>
      </c>
      <c r="AG286" s="32">
        <f t="shared" si="13"/>
        <v>183</v>
      </c>
      <c r="AH286" s="32">
        <v>183</v>
      </c>
    </row>
    <row r="287" spans="1:34" s="33" customFormat="1" ht="49.5" x14ac:dyDescent="0.95">
      <c r="A287" s="34">
        <v>18</v>
      </c>
      <c r="B287" s="39" t="s">
        <v>996</v>
      </c>
      <c r="C287" s="34">
        <v>228941</v>
      </c>
      <c r="D287" s="40">
        <v>229151</v>
      </c>
      <c r="E287" s="34"/>
      <c r="F287" s="41">
        <v>7</v>
      </c>
      <c r="G287" s="41">
        <v>12</v>
      </c>
      <c r="H287" s="41">
        <v>13</v>
      </c>
      <c r="I287" s="41">
        <v>17</v>
      </c>
      <c r="J287" s="41"/>
      <c r="K287" s="41"/>
      <c r="L287" s="42"/>
      <c r="M287" s="43"/>
      <c r="N287" s="43"/>
      <c r="O287" s="44"/>
      <c r="P287" s="42"/>
      <c r="Q287" s="43"/>
      <c r="R287" s="42"/>
      <c r="S287" s="42">
        <v>1</v>
      </c>
      <c r="T287" s="43"/>
      <c r="U287" s="43"/>
      <c r="V287" s="43"/>
      <c r="W287" s="43"/>
      <c r="X287" s="43"/>
      <c r="Y287" s="43"/>
      <c r="Z287" s="44"/>
      <c r="AA287" s="44"/>
      <c r="AB287" s="43"/>
      <c r="AC287" s="43"/>
      <c r="AD287" s="43"/>
      <c r="AE287" s="43"/>
      <c r="AF287" s="42" t="s">
        <v>1042</v>
      </c>
      <c r="AG287" s="32">
        <f t="shared" si="13"/>
        <v>210</v>
      </c>
      <c r="AH287" s="32">
        <v>210</v>
      </c>
    </row>
    <row r="288" spans="1:34" s="33" customFormat="1" ht="49.5" x14ac:dyDescent="0.95">
      <c r="A288" s="34">
        <v>19</v>
      </c>
      <c r="B288" s="39" t="s">
        <v>997</v>
      </c>
      <c r="C288" s="40">
        <v>229151</v>
      </c>
      <c r="D288" s="40">
        <v>229350</v>
      </c>
      <c r="E288" s="34"/>
      <c r="F288" s="41">
        <v>7</v>
      </c>
      <c r="G288" s="41">
        <v>12</v>
      </c>
      <c r="H288" s="41">
        <v>13</v>
      </c>
      <c r="I288" s="41">
        <v>17</v>
      </c>
      <c r="J288" s="41"/>
      <c r="K288" s="41"/>
      <c r="L288" s="42"/>
      <c r="M288" s="43"/>
      <c r="N288" s="44"/>
      <c r="O288" s="44"/>
      <c r="P288" s="42"/>
      <c r="Q288" s="43"/>
      <c r="R288" s="42"/>
      <c r="S288" s="42">
        <v>1</v>
      </c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2" t="s">
        <v>1047</v>
      </c>
      <c r="AG288" s="32">
        <f t="shared" si="13"/>
        <v>199</v>
      </c>
      <c r="AH288" s="32">
        <v>199</v>
      </c>
    </row>
    <row r="289" spans="1:216" s="33" customFormat="1" ht="49.5" x14ac:dyDescent="0.95">
      <c r="A289" s="34">
        <v>20</v>
      </c>
      <c r="B289" s="39" t="s">
        <v>998</v>
      </c>
      <c r="C289" s="34"/>
      <c r="D289" s="34"/>
      <c r="E289" s="34"/>
      <c r="F289" s="41">
        <v>7</v>
      </c>
      <c r="G289" s="41">
        <v>12</v>
      </c>
      <c r="H289" s="41">
        <v>14</v>
      </c>
      <c r="I289" s="41">
        <v>17</v>
      </c>
      <c r="J289" s="41"/>
      <c r="K289" s="41"/>
      <c r="L289" s="42"/>
      <c r="M289" s="43"/>
      <c r="N289" s="43"/>
      <c r="O289" s="44"/>
      <c r="P289" s="42"/>
      <c r="Q289" s="43"/>
      <c r="R289" s="42"/>
      <c r="S289" s="42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2" t="s">
        <v>951</v>
      </c>
      <c r="AG289" s="32">
        <f t="shared" si="13"/>
        <v>0</v>
      </c>
      <c r="AH289" s="32" t="s">
        <v>387</v>
      </c>
    </row>
    <row r="290" spans="1:216" s="33" customFormat="1" ht="49.5" x14ac:dyDescent="0.95">
      <c r="A290" s="34">
        <v>21</v>
      </c>
      <c r="B290" s="39" t="s">
        <v>999</v>
      </c>
      <c r="C290" s="40">
        <v>229350</v>
      </c>
      <c r="D290" s="34">
        <v>229556</v>
      </c>
      <c r="E290" s="34"/>
      <c r="F290" s="41">
        <v>7</v>
      </c>
      <c r="G290" s="41">
        <v>12</v>
      </c>
      <c r="H290" s="41">
        <v>13</v>
      </c>
      <c r="I290" s="41">
        <v>17</v>
      </c>
      <c r="J290" s="41"/>
      <c r="K290" s="41"/>
      <c r="L290" s="42"/>
      <c r="M290" s="43"/>
      <c r="N290" s="43"/>
      <c r="O290" s="44"/>
      <c r="P290" s="42"/>
      <c r="Q290" s="43"/>
      <c r="R290" s="42"/>
      <c r="S290" s="42">
        <v>1</v>
      </c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2" t="s">
        <v>1055</v>
      </c>
      <c r="AG290" s="32">
        <f t="shared" si="13"/>
        <v>206</v>
      </c>
      <c r="AH290" s="32">
        <v>206</v>
      </c>
    </row>
    <row r="291" spans="1:216" s="33" customFormat="1" ht="49.5" x14ac:dyDescent="0.95">
      <c r="A291" s="34">
        <v>22</v>
      </c>
      <c r="B291" s="39" t="s">
        <v>1000</v>
      </c>
      <c r="C291" s="34"/>
      <c r="D291" s="34"/>
      <c r="E291" s="34"/>
      <c r="F291" s="41">
        <v>7</v>
      </c>
      <c r="G291" s="41">
        <v>12</v>
      </c>
      <c r="H291" s="41"/>
      <c r="I291" s="41"/>
      <c r="J291" s="41"/>
      <c r="K291" s="41"/>
      <c r="L291" s="42"/>
      <c r="M291" s="43"/>
      <c r="N291" s="43"/>
      <c r="O291" s="44"/>
      <c r="P291" s="42"/>
      <c r="Q291" s="43"/>
      <c r="R291" s="42"/>
      <c r="S291" s="42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2" t="s">
        <v>951</v>
      </c>
      <c r="AG291" s="32">
        <f t="shared" si="13"/>
        <v>0</v>
      </c>
      <c r="AH291" s="32" t="s">
        <v>387</v>
      </c>
    </row>
    <row r="292" spans="1:216" s="33" customFormat="1" ht="49.5" x14ac:dyDescent="0.95">
      <c r="A292" s="34">
        <v>23</v>
      </c>
      <c r="B292" s="25" t="s">
        <v>1001</v>
      </c>
      <c r="C292" s="35"/>
      <c r="D292" s="35"/>
      <c r="E292" s="35"/>
      <c r="F292" s="36"/>
      <c r="G292" s="36"/>
      <c r="H292" s="36"/>
      <c r="I292" s="36"/>
      <c r="J292" s="36"/>
      <c r="K292" s="36"/>
      <c r="L292" s="37"/>
      <c r="M292" s="38"/>
      <c r="N292" s="38"/>
      <c r="O292" s="204"/>
      <c r="P292" s="37"/>
      <c r="Q292" s="38"/>
      <c r="R292" s="37"/>
      <c r="S292" s="37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7" t="s">
        <v>100</v>
      </c>
      <c r="AG292" s="32">
        <f t="shared" si="13"/>
        <v>0</v>
      </c>
      <c r="AH292" s="32" t="s">
        <v>213</v>
      </c>
    </row>
    <row r="293" spans="1:216" s="33" customFormat="1" ht="49.5" x14ac:dyDescent="0.95">
      <c r="A293" s="34">
        <v>24</v>
      </c>
      <c r="B293" s="39" t="s">
        <v>1002</v>
      </c>
      <c r="C293" s="34">
        <v>229556</v>
      </c>
      <c r="D293" s="34">
        <v>229768</v>
      </c>
      <c r="E293" s="34"/>
      <c r="F293" s="41">
        <v>7</v>
      </c>
      <c r="G293" s="41">
        <v>12</v>
      </c>
      <c r="H293" s="41">
        <v>13</v>
      </c>
      <c r="I293" s="41">
        <v>17</v>
      </c>
      <c r="J293" s="41"/>
      <c r="K293" s="41"/>
      <c r="L293" s="42"/>
      <c r="M293" s="43"/>
      <c r="N293" s="43"/>
      <c r="O293" s="44"/>
      <c r="P293" s="42"/>
      <c r="Q293" s="43"/>
      <c r="R293" s="42"/>
      <c r="S293" s="42"/>
      <c r="T293" s="43">
        <v>1</v>
      </c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2" t="s">
        <v>1064</v>
      </c>
      <c r="AG293" s="32">
        <f t="shared" si="13"/>
        <v>212</v>
      </c>
      <c r="AH293" s="32">
        <v>212</v>
      </c>
    </row>
    <row r="294" spans="1:216" s="33" customFormat="1" ht="49.5" x14ac:dyDescent="0.95">
      <c r="A294" s="34">
        <v>25</v>
      </c>
      <c r="B294" s="39" t="s">
        <v>1003</v>
      </c>
      <c r="C294" s="34">
        <v>229768</v>
      </c>
      <c r="D294" s="34">
        <v>230178</v>
      </c>
      <c r="E294" s="34"/>
      <c r="F294" s="41">
        <v>7</v>
      </c>
      <c r="G294" s="41">
        <v>12</v>
      </c>
      <c r="H294" s="41">
        <v>13</v>
      </c>
      <c r="I294" s="41">
        <v>17</v>
      </c>
      <c r="J294" s="41"/>
      <c r="K294" s="41"/>
      <c r="L294" s="42"/>
      <c r="M294" s="43"/>
      <c r="N294" s="43"/>
      <c r="O294" s="44"/>
      <c r="P294" s="42"/>
      <c r="Q294" s="43"/>
      <c r="R294" s="42">
        <v>1</v>
      </c>
      <c r="S294" s="42"/>
      <c r="T294" s="43">
        <v>1</v>
      </c>
      <c r="U294" s="43"/>
      <c r="V294" s="43"/>
      <c r="W294" s="43"/>
      <c r="X294" s="43"/>
      <c r="Y294" s="43"/>
      <c r="Z294" s="43"/>
      <c r="AA294" s="43"/>
      <c r="AB294" s="43"/>
      <c r="AC294" s="43">
        <v>10</v>
      </c>
      <c r="AD294" s="43"/>
      <c r="AE294" s="43"/>
      <c r="AF294" s="42" t="s">
        <v>1101</v>
      </c>
      <c r="AG294" s="32">
        <f t="shared" si="13"/>
        <v>410</v>
      </c>
      <c r="AH294" s="32">
        <v>410</v>
      </c>
    </row>
    <row r="295" spans="1:216" s="33" customFormat="1" ht="49.5" x14ac:dyDescent="0.95">
      <c r="A295" s="34">
        <v>26</v>
      </c>
      <c r="B295" s="39" t="s">
        <v>1004</v>
      </c>
      <c r="C295" s="34">
        <v>230178</v>
      </c>
      <c r="D295" s="34">
        <v>230413</v>
      </c>
      <c r="E295" s="34"/>
      <c r="F295" s="41">
        <v>7</v>
      </c>
      <c r="G295" s="41">
        <v>12</v>
      </c>
      <c r="H295" s="41">
        <v>13</v>
      </c>
      <c r="I295" s="41">
        <v>17</v>
      </c>
      <c r="J295" s="41"/>
      <c r="K295" s="41"/>
      <c r="L295" s="42">
        <v>3</v>
      </c>
      <c r="M295" s="43"/>
      <c r="N295" s="43"/>
      <c r="O295" s="44"/>
      <c r="P295" s="42"/>
      <c r="Q295" s="43"/>
      <c r="R295" s="42"/>
      <c r="S295" s="42">
        <v>1</v>
      </c>
      <c r="T295" s="43"/>
      <c r="U295" s="43"/>
      <c r="V295" s="43"/>
      <c r="W295" s="43"/>
      <c r="X295" s="43"/>
      <c r="Y295" s="43"/>
      <c r="Z295" s="43"/>
      <c r="AA295" s="43"/>
      <c r="AB295" s="43"/>
      <c r="AC295" s="43">
        <v>5</v>
      </c>
      <c r="AD295" s="43"/>
      <c r="AE295" s="43"/>
      <c r="AF295" s="42" t="s">
        <v>1106</v>
      </c>
      <c r="AG295" s="32">
        <f t="shared" si="13"/>
        <v>235</v>
      </c>
      <c r="AH295" s="32">
        <v>235</v>
      </c>
    </row>
    <row r="296" spans="1:216" s="33" customFormat="1" ht="49.5" x14ac:dyDescent="0.95">
      <c r="A296" s="34">
        <v>27</v>
      </c>
      <c r="B296" s="39" t="s">
        <v>1005</v>
      </c>
      <c r="C296" s="34">
        <v>230413</v>
      </c>
      <c r="D296" s="34">
        <v>230678</v>
      </c>
      <c r="E296" s="34"/>
      <c r="F296" s="41">
        <v>7</v>
      </c>
      <c r="G296" s="41">
        <v>12</v>
      </c>
      <c r="H296" s="41">
        <v>13</v>
      </c>
      <c r="I296" s="41">
        <v>17</v>
      </c>
      <c r="J296" s="41"/>
      <c r="K296" s="41"/>
      <c r="L296" s="42">
        <v>10</v>
      </c>
      <c r="M296" s="43"/>
      <c r="N296" s="43"/>
      <c r="O296" s="44"/>
      <c r="P296" s="42"/>
      <c r="Q296" s="43"/>
      <c r="R296" s="42">
        <v>1</v>
      </c>
      <c r="S296" s="42"/>
      <c r="T296" s="43"/>
      <c r="U296" s="43"/>
      <c r="V296" s="43"/>
      <c r="W296" s="43"/>
      <c r="X296" s="43"/>
      <c r="Y296" s="43"/>
      <c r="Z296" s="43"/>
      <c r="AA296" s="43"/>
      <c r="AB296" s="43"/>
      <c r="AC296" s="43">
        <v>5</v>
      </c>
      <c r="AD296" s="43"/>
      <c r="AE296" s="43"/>
      <c r="AF296" s="42" t="s">
        <v>1111</v>
      </c>
      <c r="AG296" s="32">
        <f t="shared" si="13"/>
        <v>265</v>
      </c>
      <c r="AH296" s="32">
        <v>265</v>
      </c>
    </row>
    <row r="297" spans="1:216" s="33" customFormat="1" ht="49.5" x14ac:dyDescent="0.95">
      <c r="A297" s="34">
        <v>26</v>
      </c>
      <c r="B297" s="39" t="s">
        <v>1006</v>
      </c>
      <c r="C297" s="34">
        <v>230678</v>
      </c>
      <c r="D297" s="34">
        <v>230780</v>
      </c>
      <c r="E297" s="34"/>
      <c r="F297" s="41">
        <v>7</v>
      </c>
      <c r="G297" s="41">
        <v>12</v>
      </c>
      <c r="H297" s="41">
        <v>13</v>
      </c>
      <c r="I297" s="41">
        <v>17</v>
      </c>
      <c r="J297" s="41"/>
      <c r="K297" s="41"/>
      <c r="L297" s="42">
        <v>11</v>
      </c>
      <c r="M297" s="43">
        <v>5</v>
      </c>
      <c r="N297" s="43"/>
      <c r="O297" s="44"/>
      <c r="P297" s="42"/>
      <c r="Q297" s="43"/>
      <c r="R297" s="42"/>
      <c r="S297" s="42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2" t="s">
        <v>919</v>
      </c>
      <c r="AG297" s="32">
        <f t="shared" si="13"/>
        <v>102</v>
      </c>
      <c r="AH297" s="32">
        <v>102</v>
      </c>
    </row>
    <row r="298" spans="1:216" s="33" customFormat="1" ht="49.5" x14ac:dyDescent="0.95">
      <c r="A298" s="34">
        <v>27</v>
      </c>
      <c r="B298" s="25" t="s">
        <v>1007</v>
      </c>
      <c r="C298" s="35"/>
      <c r="D298" s="35"/>
      <c r="E298" s="35"/>
      <c r="F298" s="36"/>
      <c r="G298" s="36"/>
      <c r="H298" s="36"/>
      <c r="I298" s="36"/>
      <c r="J298" s="36"/>
      <c r="K298" s="36"/>
      <c r="L298" s="37"/>
      <c r="M298" s="38"/>
      <c r="N298" s="38"/>
      <c r="O298" s="204"/>
      <c r="P298" s="37"/>
      <c r="Q298" s="38"/>
      <c r="R298" s="37"/>
      <c r="S298" s="37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7" t="s">
        <v>100</v>
      </c>
      <c r="AG298" s="32">
        <f t="shared" si="13"/>
        <v>0</v>
      </c>
      <c r="AH298" s="32" t="s">
        <v>213</v>
      </c>
    </row>
    <row r="299" spans="1:216" s="33" customFormat="1" ht="50" thickBot="1" x14ac:dyDescent="1">
      <c r="A299" s="34">
        <v>28</v>
      </c>
      <c r="B299" s="25" t="s">
        <v>1008</v>
      </c>
      <c r="C299" s="35"/>
      <c r="D299" s="35"/>
      <c r="E299" s="35"/>
      <c r="F299" s="36"/>
      <c r="G299" s="36"/>
      <c r="H299" s="36"/>
      <c r="I299" s="36"/>
      <c r="J299" s="36"/>
      <c r="K299" s="36"/>
      <c r="L299" s="37"/>
      <c r="M299" s="38"/>
      <c r="N299" s="38"/>
      <c r="O299" s="204"/>
      <c r="P299" s="37"/>
      <c r="Q299" s="38"/>
      <c r="R299" s="37"/>
      <c r="S299" s="37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7" t="s">
        <v>100</v>
      </c>
      <c r="AG299" s="32">
        <f t="shared" si="13"/>
        <v>0</v>
      </c>
      <c r="AH299" s="32" t="s">
        <v>213</v>
      </c>
    </row>
    <row r="300" spans="1:216" s="67" customFormat="1" ht="50.5" thickTop="1" thickBot="1" x14ac:dyDescent="1">
      <c r="A300" s="317" t="s">
        <v>22</v>
      </c>
      <c r="B300" s="318"/>
      <c r="C300" s="57"/>
      <c r="D300" s="58"/>
      <c r="E300" s="59"/>
      <c r="F300" s="60"/>
      <c r="G300" s="61"/>
      <c r="H300" s="61"/>
      <c r="I300" s="61"/>
      <c r="J300" s="61"/>
      <c r="K300" s="62"/>
      <c r="L300" s="63">
        <f>SUM(L269:L299)</f>
        <v>136</v>
      </c>
      <c r="M300" s="64">
        <f t="shared" ref="M300:AA300" si="14">SUM(M269:M299)</f>
        <v>12</v>
      </c>
      <c r="N300" s="64">
        <f t="shared" si="14"/>
        <v>0</v>
      </c>
      <c r="O300" s="64">
        <f t="shared" si="14"/>
        <v>0</v>
      </c>
      <c r="P300" s="63">
        <f t="shared" si="14"/>
        <v>0</v>
      </c>
      <c r="Q300" s="64">
        <f t="shared" si="14"/>
        <v>0</v>
      </c>
      <c r="R300" s="63">
        <f t="shared" si="14"/>
        <v>2</v>
      </c>
      <c r="S300" s="63">
        <f t="shared" si="14"/>
        <v>4</v>
      </c>
      <c r="T300" s="64">
        <f t="shared" si="14"/>
        <v>2</v>
      </c>
      <c r="U300" s="64">
        <f t="shared" si="14"/>
        <v>28</v>
      </c>
      <c r="V300" s="64">
        <f t="shared" si="14"/>
        <v>10</v>
      </c>
      <c r="W300" s="64">
        <f t="shared" si="14"/>
        <v>0</v>
      </c>
      <c r="X300" s="64">
        <f t="shared" si="14"/>
        <v>0</v>
      </c>
      <c r="Y300" s="64">
        <f t="shared" si="14"/>
        <v>1</v>
      </c>
      <c r="Z300" s="66">
        <f t="shared" si="14"/>
        <v>0</v>
      </c>
      <c r="AA300" s="66">
        <f t="shared" si="14"/>
        <v>18.399999999999999</v>
      </c>
      <c r="AB300" s="64"/>
      <c r="AC300" s="212">
        <f>SUM(AC269:AC299)</f>
        <v>20</v>
      </c>
      <c r="AD300" s="64">
        <f>SUM(AD269:AD299)</f>
        <v>0</v>
      </c>
      <c r="AE300" s="63">
        <f>SUM(AE268:AE299)</f>
        <v>0</v>
      </c>
      <c r="AF300" s="63"/>
      <c r="AG300" s="32"/>
      <c r="AH300" s="32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</row>
    <row r="301" spans="1:216" s="67" customFormat="1" ht="47.25" customHeight="1" thickTop="1" thickBot="1" x14ac:dyDescent="1">
      <c r="A301" s="319"/>
      <c r="B301" s="320"/>
      <c r="C301" s="68"/>
      <c r="D301" s="69"/>
      <c r="E301" s="70"/>
      <c r="F301" s="323"/>
      <c r="G301" s="324"/>
      <c r="H301" s="324"/>
      <c r="I301" s="324"/>
      <c r="J301" s="324"/>
      <c r="K301" s="69"/>
      <c r="L301" s="292" t="s">
        <v>30</v>
      </c>
      <c r="M301" s="294" t="s">
        <v>46</v>
      </c>
      <c r="N301" s="292" t="s">
        <v>313</v>
      </c>
      <c r="O301" s="292" t="s">
        <v>44</v>
      </c>
      <c r="P301" s="294" t="s">
        <v>35</v>
      </c>
      <c r="Q301" s="292" t="s">
        <v>825</v>
      </c>
      <c r="R301" s="294" t="s">
        <v>53</v>
      </c>
      <c r="S301" s="294" t="s">
        <v>57</v>
      </c>
      <c r="T301" s="294" t="s">
        <v>58</v>
      </c>
      <c r="U301" s="294" t="s">
        <v>29</v>
      </c>
      <c r="V301" s="294" t="s">
        <v>333</v>
      </c>
      <c r="W301" s="294" t="s">
        <v>34</v>
      </c>
      <c r="X301" s="292" t="s">
        <v>168</v>
      </c>
      <c r="Y301" s="292" t="s">
        <v>193</v>
      </c>
      <c r="Z301" s="292" t="s">
        <v>33</v>
      </c>
      <c r="AA301" s="294" t="s">
        <v>141</v>
      </c>
      <c r="AB301" s="294" t="s">
        <v>864</v>
      </c>
      <c r="AC301" s="294" t="s">
        <v>970</v>
      </c>
      <c r="AD301" s="294" t="s">
        <v>403</v>
      </c>
      <c r="AE301" s="329"/>
      <c r="AF301" s="294" t="s">
        <v>23</v>
      </c>
      <c r="AG301" s="32"/>
      <c r="AH301" s="32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</row>
    <row r="302" spans="1:216" s="67" customFormat="1" ht="183.75" customHeight="1" thickTop="1" x14ac:dyDescent="0.95">
      <c r="A302" s="319"/>
      <c r="B302" s="320"/>
      <c r="C302" s="68"/>
      <c r="D302" s="69"/>
      <c r="E302" s="70"/>
      <c r="F302" s="71"/>
      <c r="G302" s="325"/>
      <c r="H302" s="325"/>
      <c r="I302" s="325"/>
      <c r="J302" s="325"/>
      <c r="K302" s="70"/>
      <c r="L302" s="293"/>
      <c r="M302" s="295"/>
      <c r="N302" s="293"/>
      <c r="O302" s="293"/>
      <c r="P302" s="295"/>
      <c r="Q302" s="293"/>
      <c r="R302" s="295"/>
      <c r="S302" s="295"/>
      <c r="T302" s="295"/>
      <c r="U302" s="295"/>
      <c r="V302" s="295"/>
      <c r="W302" s="295"/>
      <c r="X302" s="293"/>
      <c r="Y302" s="293"/>
      <c r="Z302" s="293"/>
      <c r="AA302" s="295"/>
      <c r="AB302" s="295"/>
      <c r="AC302" s="295"/>
      <c r="AD302" s="295"/>
      <c r="AE302" s="330"/>
      <c r="AF302" s="295"/>
      <c r="AG302" s="32"/>
      <c r="AH302" s="32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</row>
    <row r="303" spans="1:216" s="67" customFormat="1" ht="49.5" x14ac:dyDescent="0.95">
      <c r="A303" s="321"/>
      <c r="B303" s="322"/>
      <c r="C303" s="72"/>
      <c r="D303" s="73"/>
      <c r="E303" s="74"/>
      <c r="F303" s="326"/>
      <c r="G303" s="327"/>
      <c r="H303" s="327"/>
      <c r="I303" s="327"/>
      <c r="J303" s="327"/>
      <c r="K303" s="328"/>
      <c r="L303" s="75">
        <f>L300*3200</f>
        <v>435200</v>
      </c>
      <c r="M303" s="76">
        <f>M300*4000</f>
        <v>48000</v>
      </c>
      <c r="N303" s="75">
        <f>N300*8000</f>
        <v>0</v>
      </c>
      <c r="O303" s="77">
        <f>O300*12800</f>
        <v>0</v>
      </c>
      <c r="P303" s="75">
        <f>P300*68000</f>
        <v>0</v>
      </c>
      <c r="Q303" s="78">
        <f>Q300*56800</f>
        <v>0</v>
      </c>
      <c r="R303" s="75">
        <f>R300*76000</f>
        <v>152000</v>
      </c>
      <c r="S303" s="76">
        <f>S300*84000</f>
        <v>336000</v>
      </c>
      <c r="T303" s="76">
        <f>T300*80000</f>
        <v>160000</v>
      </c>
      <c r="U303" s="76">
        <f>U300*4800</f>
        <v>134400</v>
      </c>
      <c r="V303" s="76">
        <f>V300*7200</f>
        <v>72000</v>
      </c>
      <c r="W303" s="76">
        <f>W300*9680</f>
        <v>0</v>
      </c>
      <c r="X303" s="79">
        <f>X300*5600</f>
        <v>0</v>
      </c>
      <c r="Y303" s="79">
        <f>Y300*6400</f>
        <v>6400</v>
      </c>
      <c r="Z303" s="79">
        <f>Z300*6500</f>
        <v>0</v>
      </c>
      <c r="AA303" s="76">
        <f>AA300*6000</f>
        <v>110399.99999999999</v>
      </c>
      <c r="AB303" s="76"/>
      <c r="AC303" s="76">
        <f>2*76000</f>
        <v>152000</v>
      </c>
      <c r="AD303" s="75"/>
      <c r="AE303" s="80"/>
      <c r="AF303" s="75">
        <f>SUM(L303:AD303)</f>
        <v>1606400</v>
      </c>
      <c r="AG303" s="32"/>
      <c r="AH303" s="82"/>
    </row>
  </sheetData>
  <mergeCells count="414">
    <mergeCell ref="AC301:AC302"/>
    <mergeCell ref="AD301:AD302"/>
    <mergeCell ref="AE301:AE302"/>
    <mergeCell ref="AF301:AF302"/>
    <mergeCell ref="G302:J302"/>
    <mergeCell ref="F303:K303"/>
    <mergeCell ref="W301:W302"/>
    <mergeCell ref="X301:X302"/>
    <mergeCell ref="Y301:Y302"/>
    <mergeCell ref="Z301:Z302"/>
    <mergeCell ref="AA301:AA302"/>
    <mergeCell ref="AB301:AB302"/>
    <mergeCell ref="Q301:Q302"/>
    <mergeCell ref="R301:R302"/>
    <mergeCell ref="S301:S302"/>
    <mergeCell ref="T301:T302"/>
    <mergeCell ref="U301:U302"/>
    <mergeCell ref="V301:V302"/>
    <mergeCell ref="A300:B303"/>
    <mergeCell ref="F301:J301"/>
    <mergeCell ref="L301:L302"/>
    <mergeCell ref="M301:M302"/>
    <mergeCell ref="N301:N302"/>
    <mergeCell ref="O301:O302"/>
    <mergeCell ref="P301:P302"/>
    <mergeCell ref="V266:V267"/>
    <mergeCell ref="W266:W267"/>
    <mergeCell ref="P266:P267"/>
    <mergeCell ref="Q266:Q267"/>
    <mergeCell ref="R266:R267"/>
    <mergeCell ref="S266:S267"/>
    <mergeCell ref="T266:T267"/>
    <mergeCell ref="U266:U267"/>
    <mergeCell ref="AE265:AE267"/>
    <mergeCell ref="AF265:AF267"/>
    <mergeCell ref="C266:C267"/>
    <mergeCell ref="D266:D267"/>
    <mergeCell ref="E266:E267"/>
    <mergeCell ref="F266:K266"/>
    <mergeCell ref="L266:L267"/>
    <mergeCell ref="M266:M267"/>
    <mergeCell ref="N266:N267"/>
    <mergeCell ref="O266:O267"/>
    <mergeCell ref="AB266:AB267"/>
    <mergeCell ref="AC266:AC267"/>
    <mergeCell ref="AD266:AD267"/>
    <mergeCell ref="X266:X267"/>
    <mergeCell ref="Y266:Y267"/>
    <mergeCell ref="Z266:Z267"/>
    <mergeCell ref="AA266:AA267"/>
    <mergeCell ref="A264:B264"/>
    <mergeCell ref="A265:A267"/>
    <mergeCell ref="B265:B267"/>
    <mergeCell ref="C265:D265"/>
    <mergeCell ref="F265:K265"/>
    <mergeCell ref="L265:AD265"/>
    <mergeCell ref="AB259:AB260"/>
    <mergeCell ref="AC259:AC260"/>
    <mergeCell ref="AD259:AD260"/>
    <mergeCell ref="M259:M260"/>
    <mergeCell ref="N259:N260"/>
    <mergeCell ref="O259:O260"/>
    <mergeCell ref="A258:B261"/>
    <mergeCell ref="F259:J259"/>
    <mergeCell ref="L259:L260"/>
    <mergeCell ref="A262:B262"/>
    <mergeCell ref="A263:B263"/>
    <mergeCell ref="I263:R263"/>
    <mergeCell ref="V259:V260"/>
    <mergeCell ref="W259:W260"/>
    <mergeCell ref="X259:X260"/>
    <mergeCell ref="Y259:Y260"/>
    <mergeCell ref="Z259:Z260"/>
    <mergeCell ref="AA259:AA260"/>
    <mergeCell ref="F261:K261"/>
    <mergeCell ref="AF223:AF225"/>
    <mergeCell ref="C224:C225"/>
    <mergeCell ref="D224:D225"/>
    <mergeCell ref="E224:E225"/>
    <mergeCell ref="F224:K224"/>
    <mergeCell ref="L224:L225"/>
    <mergeCell ref="M224:M225"/>
    <mergeCell ref="N224:N225"/>
    <mergeCell ref="O224:O225"/>
    <mergeCell ref="P224:P225"/>
    <mergeCell ref="C223:D223"/>
    <mergeCell ref="F223:K223"/>
    <mergeCell ref="L223:AD223"/>
    <mergeCell ref="AE223:AE225"/>
    <mergeCell ref="Q224:Q225"/>
    <mergeCell ref="R224:R225"/>
    <mergeCell ref="S224:S225"/>
    <mergeCell ref="AA224:AA225"/>
    <mergeCell ref="AB224:AB225"/>
    <mergeCell ref="AE259:AE260"/>
    <mergeCell ref="AF259:AF260"/>
    <mergeCell ref="G260:J260"/>
    <mergeCell ref="AC224:AC225"/>
    <mergeCell ref="AD224:AD225"/>
    <mergeCell ref="X224:X225"/>
    <mergeCell ref="Y224:Y225"/>
    <mergeCell ref="P259:P260"/>
    <mergeCell ref="Q259:Q260"/>
    <mergeCell ref="R259:R260"/>
    <mergeCell ref="S259:S260"/>
    <mergeCell ref="T259:T260"/>
    <mergeCell ref="U259:U260"/>
    <mergeCell ref="A220:B220"/>
    <mergeCell ref="A221:B221"/>
    <mergeCell ref="I221:R221"/>
    <mergeCell ref="A222:B222"/>
    <mergeCell ref="Z224:Z225"/>
    <mergeCell ref="A223:A225"/>
    <mergeCell ref="B223:B225"/>
    <mergeCell ref="U224:U225"/>
    <mergeCell ref="V224:V225"/>
    <mergeCell ref="W224:W225"/>
    <mergeCell ref="T224:T225"/>
    <mergeCell ref="AD217:AD218"/>
    <mergeCell ref="AE217:AE218"/>
    <mergeCell ref="AF217:AF218"/>
    <mergeCell ref="U217:U218"/>
    <mergeCell ref="V217:V218"/>
    <mergeCell ref="W217:W218"/>
    <mergeCell ref="X217:X218"/>
    <mergeCell ref="Y217:Y218"/>
    <mergeCell ref="Z217:Z218"/>
    <mergeCell ref="AA217:AA218"/>
    <mergeCell ref="AB217:AB218"/>
    <mergeCell ref="AC217:AC218"/>
    <mergeCell ref="A216:B219"/>
    <mergeCell ref="F217:J217"/>
    <mergeCell ref="L217:L218"/>
    <mergeCell ref="M217:M218"/>
    <mergeCell ref="N217:N218"/>
    <mergeCell ref="T182:T183"/>
    <mergeCell ref="U182:U183"/>
    <mergeCell ref="V182:V183"/>
    <mergeCell ref="W182:W183"/>
    <mergeCell ref="G218:J218"/>
    <mergeCell ref="F219:K219"/>
    <mergeCell ref="O217:O218"/>
    <mergeCell ref="P217:P218"/>
    <mergeCell ref="Q217:Q218"/>
    <mergeCell ref="R217:R218"/>
    <mergeCell ref="S217:S218"/>
    <mergeCell ref="T217:T218"/>
    <mergeCell ref="AE181:AE183"/>
    <mergeCell ref="AF181:AF183"/>
    <mergeCell ref="C182:C183"/>
    <mergeCell ref="D182:D183"/>
    <mergeCell ref="E182:E183"/>
    <mergeCell ref="F182:K182"/>
    <mergeCell ref="L182:L183"/>
    <mergeCell ref="M182:M183"/>
    <mergeCell ref="N182:N183"/>
    <mergeCell ref="O182:O183"/>
    <mergeCell ref="Z182:Z183"/>
    <mergeCell ref="AA182:AA183"/>
    <mergeCell ref="AB182:AB183"/>
    <mergeCell ref="AC182:AC183"/>
    <mergeCell ref="AD182:AD183"/>
    <mergeCell ref="X182:X183"/>
    <mergeCell ref="Y182:Y183"/>
    <mergeCell ref="A180:B180"/>
    <mergeCell ref="A181:A183"/>
    <mergeCell ref="B181:B183"/>
    <mergeCell ref="C181:D181"/>
    <mergeCell ref="F181:K181"/>
    <mergeCell ref="L181:AD181"/>
    <mergeCell ref="P182:P183"/>
    <mergeCell ref="Q182:Q183"/>
    <mergeCell ref="R182:R183"/>
    <mergeCell ref="S182:S183"/>
    <mergeCell ref="AE174:AE175"/>
    <mergeCell ref="AF174:AF175"/>
    <mergeCell ref="G175:J175"/>
    <mergeCell ref="F176:K176"/>
    <mergeCell ref="A178:B178"/>
    <mergeCell ref="A179:B179"/>
    <mergeCell ref="I179:R179"/>
    <mergeCell ref="Y174:Y175"/>
    <mergeCell ref="Z174:Z175"/>
    <mergeCell ref="AA174:AA175"/>
    <mergeCell ref="AB174:AB175"/>
    <mergeCell ref="AC174:AC175"/>
    <mergeCell ref="AD174:AD175"/>
    <mergeCell ref="S174:S175"/>
    <mergeCell ref="T174:T175"/>
    <mergeCell ref="U174:U175"/>
    <mergeCell ref="V174:V175"/>
    <mergeCell ref="W174:W175"/>
    <mergeCell ref="X174:X175"/>
    <mergeCell ref="A173:B176"/>
    <mergeCell ref="F174:J174"/>
    <mergeCell ref="L174:L175"/>
    <mergeCell ref="M174:M175"/>
    <mergeCell ref="N174:N175"/>
    <mergeCell ref="O174:O175"/>
    <mergeCell ref="P174:P175"/>
    <mergeCell ref="Q174:Q175"/>
    <mergeCell ref="R174:R175"/>
    <mergeCell ref="AE138:AE140"/>
    <mergeCell ref="AF138:AF140"/>
    <mergeCell ref="C139:C140"/>
    <mergeCell ref="D139:D140"/>
    <mergeCell ref="E139:E140"/>
    <mergeCell ref="F139:K139"/>
    <mergeCell ref="L139:L140"/>
    <mergeCell ref="M139:M140"/>
    <mergeCell ref="N139:N140"/>
    <mergeCell ref="O139:O140"/>
    <mergeCell ref="AD139:AD140"/>
    <mergeCell ref="X139:X140"/>
    <mergeCell ref="Y139:Y140"/>
    <mergeCell ref="Z139:Z140"/>
    <mergeCell ref="AA139:AA140"/>
    <mergeCell ref="AB139:AB140"/>
    <mergeCell ref="AC139:AC140"/>
    <mergeCell ref="R139:R140"/>
    <mergeCell ref="S139:S140"/>
    <mergeCell ref="T139:T140"/>
    <mergeCell ref="U139:U140"/>
    <mergeCell ref="V139:V140"/>
    <mergeCell ref="W139:W140"/>
    <mergeCell ref="A136:B136"/>
    <mergeCell ref="I136:R136"/>
    <mergeCell ref="A137:B137"/>
    <mergeCell ref="A138:A140"/>
    <mergeCell ref="B138:B140"/>
    <mergeCell ref="C138:D138"/>
    <mergeCell ref="F138:K138"/>
    <mergeCell ref="L138:AD138"/>
    <mergeCell ref="P139:P140"/>
    <mergeCell ref="Q139:Q140"/>
    <mergeCell ref="AD131:AD132"/>
    <mergeCell ref="AE131:AE132"/>
    <mergeCell ref="AF131:AF132"/>
    <mergeCell ref="G132:J132"/>
    <mergeCell ref="F133:K133"/>
    <mergeCell ref="A135:B135"/>
    <mergeCell ref="X131:X132"/>
    <mergeCell ref="Y131:Y132"/>
    <mergeCell ref="Z131:Z132"/>
    <mergeCell ref="AA131:AA132"/>
    <mergeCell ref="AB131:AB132"/>
    <mergeCell ref="AC131:AC132"/>
    <mergeCell ref="R131:R132"/>
    <mergeCell ref="S131:S132"/>
    <mergeCell ref="T131:T132"/>
    <mergeCell ref="U131:U132"/>
    <mergeCell ref="V131:V132"/>
    <mergeCell ref="W131:W132"/>
    <mergeCell ref="A130:B133"/>
    <mergeCell ref="F131:J131"/>
    <mergeCell ref="L131:L132"/>
    <mergeCell ref="M131:M132"/>
    <mergeCell ref="N131:N132"/>
    <mergeCell ref="O131:O132"/>
    <mergeCell ref="P131:P132"/>
    <mergeCell ref="Q131:Q132"/>
    <mergeCell ref="W96:W97"/>
    <mergeCell ref="Q96:Q97"/>
    <mergeCell ref="R96:R97"/>
    <mergeCell ref="S96:S97"/>
    <mergeCell ref="T96:T97"/>
    <mergeCell ref="U96:U97"/>
    <mergeCell ref="V96:V97"/>
    <mergeCell ref="AE95:AE97"/>
    <mergeCell ref="AF95:AF97"/>
    <mergeCell ref="C96:C97"/>
    <mergeCell ref="D96:D97"/>
    <mergeCell ref="E96:E97"/>
    <mergeCell ref="F96:K96"/>
    <mergeCell ref="L96:L97"/>
    <mergeCell ref="M96:M97"/>
    <mergeCell ref="N96:N97"/>
    <mergeCell ref="O96:O97"/>
    <mergeCell ref="AC96:AC97"/>
    <mergeCell ref="AD96:AD97"/>
    <mergeCell ref="X96:X97"/>
    <mergeCell ref="Y96:Y97"/>
    <mergeCell ref="Z96:Z97"/>
    <mergeCell ref="AA96:AA97"/>
    <mergeCell ref="AB96:AB97"/>
    <mergeCell ref="A93:B93"/>
    <mergeCell ref="I93:R93"/>
    <mergeCell ref="A94:B94"/>
    <mergeCell ref="C94:F94"/>
    <mergeCell ref="A95:A97"/>
    <mergeCell ref="B95:B97"/>
    <mergeCell ref="C95:D95"/>
    <mergeCell ref="F95:K95"/>
    <mergeCell ref="L95:AD95"/>
    <mergeCell ref="P96:P97"/>
    <mergeCell ref="AD88:AD89"/>
    <mergeCell ref="AE88:AE89"/>
    <mergeCell ref="AF88:AF89"/>
    <mergeCell ref="G89:J89"/>
    <mergeCell ref="F90:K90"/>
    <mergeCell ref="A92:B92"/>
    <mergeCell ref="X88:X89"/>
    <mergeCell ref="Y88:Y89"/>
    <mergeCell ref="Z88:Z89"/>
    <mergeCell ref="AA88:AA89"/>
    <mergeCell ref="AB88:AB89"/>
    <mergeCell ref="AC88:AC89"/>
    <mergeCell ref="R88:R89"/>
    <mergeCell ref="S88:S89"/>
    <mergeCell ref="T88:T89"/>
    <mergeCell ref="U88:U89"/>
    <mergeCell ref="V88:V89"/>
    <mergeCell ref="W88:W89"/>
    <mergeCell ref="A87:B90"/>
    <mergeCell ref="F88:J88"/>
    <mergeCell ref="L88:L89"/>
    <mergeCell ref="M88:M89"/>
    <mergeCell ref="N88:N89"/>
    <mergeCell ref="O88:O89"/>
    <mergeCell ref="P88:P89"/>
    <mergeCell ref="Q88:Q89"/>
    <mergeCell ref="W53:W54"/>
    <mergeCell ref="Q53:Q54"/>
    <mergeCell ref="R53:R54"/>
    <mergeCell ref="S53:S54"/>
    <mergeCell ref="T53:T54"/>
    <mergeCell ref="U53:U54"/>
    <mergeCell ref="V53:V54"/>
    <mergeCell ref="AE52:AE54"/>
    <mergeCell ref="AF52:AF54"/>
    <mergeCell ref="C53:C54"/>
    <mergeCell ref="D53:D54"/>
    <mergeCell ref="E53:E54"/>
    <mergeCell ref="F53:K53"/>
    <mergeCell ref="L53:L54"/>
    <mergeCell ref="M53:M54"/>
    <mergeCell ref="N53:N54"/>
    <mergeCell ref="O53:O54"/>
    <mergeCell ref="AC53:AC54"/>
    <mergeCell ref="AD53:AD54"/>
    <mergeCell ref="X53:X54"/>
    <mergeCell ref="Y53:Y54"/>
    <mergeCell ref="Z53:Z54"/>
    <mergeCell ref="AA53:AA54"/>
    <mergeCell ref="AB53:AB54"/>
    <mergeCell ref="A49:B49"/>
    <mergeCell ref="A50:B50"/>
    <mergeCell ref="I50:R50"/>
    <mergeCell ref="A51:B51"/>
    <mergeCell ref="A52:A54"/>
    <mergeCell ref="B52:B54"/>
    <mergeCell ref="C52:D52"/>
    <mergeCell ref="F52:K52"/>
    <mergeCell ref="L52:AD52"/>
    <mergeCell ref="P53:P54"/>
    <mergeCell ref="AC45:AC46"/>
    <mergeCell ref="AD45:AD46"/>
    <mergeCell ref="AE45:AE46"/>
    <mergeCell ref="AF45:AF46"/>
    <mergeCell ref="G46:J46"/>
    <mergeCell ref="F47:K47"/>
    <mergeCell ref="W45:W46"/>
    <mergeCell ref="X45:X46"/>
    <mergeCell ref="Y45:Y46"/>
    <mergeCell ref="Z45:Z46"/>
    <mergeCell ref="AA45:AA46"/>
    <mergeCell ref="AB45:AB46"/>
    <mergeCell ref="Q45:Q46"/>
    <mergeCell ref="R45:R46"/>
    <mergeCell ref="S45:S46"/>
    <mergeCell ref="T45:T46"/>
    <mergeCell ref="U45:U46"/>
    <mergeCell ref="V45:V46"/>
    <mergeCell ref="A44:B47"/>
    <mergeCell ref="F45:J45"/>
    <mergeCell ref="L45:L46"/>
    <mergeCell ref="M45:M46"/>
    <mergeCell ref="N45:N46"/>
    <mergeCell ref="O45:O46"/>
    <mergeCell ref="P45:P46"/>
    <mergeCell ref="V10:V11"/>
    <mergeCell ref="W10:W11"/>
    <mergeCell ref="P10:P11"/>
    <mergeCell ref="Q10:Q11"/>
    <mergeCell ref="R10:R11"/>
    <mergeCell ref="S10:S11"/>
    <mergeCell ref="T10:T11"/>
    <mergeCell ref="U10:U11"/>
    <mergeCell ref="AE9:AE11"/>
    <mergeCell ref="AF9:AF11"/>
    <mergeCell ref="C10:C11"/>
    <mergeCell ref="D10:D11"/>
    <mergeCell ref="E10:E11"/>
    <mergeCell ref="F10:K10"/>
    <mergeCell ref="L10:L11"/>
    <mergeCell ref="M10:M11"/>
    <mergeCell ref="N10:N11"/>
    <mergeCell ref="O10:O11"/>
    <mergeCell ref="AB10:AB11"/>
    <mergeCell ref="AC10:AC11"/>
    <mergeCell ref="AD10:AD11"/>
    <mergeCell ref="X10:X11"/>
    <mergeCell ref="Y10:Y11"/>
    <mergeCell ref="Z10:Z11"/>
    <mergeCell ref="AA10:AA11"/>
    <mergeCell ref="A6:B6"/>
    <mergeCell ref="A7:B7"/>
    <mergeCell ref="I7:R7"/>
    <mergeCell ref="A8:B8"/>
    <mergeCell ref="A9:A11"/>
    <mergeCell ref="B9:B11"/>
    <mergeCell ref="C9:D9"/>
    <mergeCell ref="F9:K9"/>
    <mergeCell ref="L9:AD9"/>
  </mergeCells>
  <phoneticPr fontId="2" type="noConversion"/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TX303"/>
  <sheetViews>
    <sheetView topLeftCell="B1" zoomScale="20" zoomScaleNormal="20" workbookViewId="0">
      <pane xSplit="1" topLeftCell="U1" activePane="topRight" state="frozen"/>
      <selection activeCell="B1" sqref="B1"/>
      <selection pane="topRight" activeCell="B1" sqref="A1:XFD1048576"/>
    </sheetView>
  </sheetViews>
  <sheetFormatPr defaultColWidth="9.1796875" defaultRowHeight="51" x14ac:dyDescent="1.1000000000000001"/>
  <cols>
    <col min="1" max="1" width="3.90625" style="85" customWidth="1"/>
    <col min="2" max="2" width="64" style="85" customWidth="1"/>
    <col min="3" max="3" width="27.453125" style="85" customWidth="1"/>
    <col min="4" max="4" width="29.26953125" style="85" customWidth="1"/>
    <col min="5" max="5" width="15.7265625" style="85" customWidth="1"/>
    <col min="6" max="6" width="18.54296875" style="85" customWidth="1"/>
    <col min="7" max="8" width="20.81640625" style="85" bestFit="1" customWidth="1"/>
    <col min="9" max="9" width="20.81640625" style="85" customWidth="1"/>
    <col min="10" max="11" width="18.54296875" style="85" hidden="1" customWidth="1"/>
    <col min="12" max="12" width="49.1796875" style="85" customWidth="1"/>
    <col min="13" max="13" width="47.08984375" style="85" customWidth="1"/>
    <col min="14" max="14" width="50" style="85" customWidth="1"/>
    <col min="15" max="15" width="42.1796875" style="85" customWidth="1"/>
    <col min="16" max="16" width="40.453125" style="85" customWidth="1"/>
    <col min="17" max="17" width="41.81640625" style="85" customWidth="1"/>
    <col min="18" max="18" width="47.453125" style="85" customWidth="1"/>
    <col min="19" max="19" width="47.7265625" style="85" customWidth="1"/>
    <col min="20" max="20" width="47.54296875" style="85" customWidth="1"/>
    <col min="21" max="21" width="45.54296875" style="85" customWidth="1"/>
    <col min="22" max="22" width="39.1796875" style="85" customWidth="1"/>
    <col min="23" max="23" width="53.7265625" style="85" customWidth="1"/>
    <col min="24" max="24" width="52.6328125" style="85" customWidth="1"/>
    <col min="25" max="25" width="59.1796875" style="85" customWidth="1"/>
    <col min="26" max="26" width="36.81640625" style="85" customWidth="1"/>
    <col min="27" max="27" width="35.453125" style="85" customWidth="1"/>
    <col min="28" max="29" width="46.54296875" style="85" customWidth="1"/>
    <col min="30" max="30" width="53.54296875" style="85" customWidth="1"/>
    <col min="31" max="31" width="22" style="85" customWidth="1"/>
    <col min="32" max="32" width="207.453125" style="85" customWidth="1"/>
    <col min="33" max="33" width="29.54296875" style="85" customWidth="1"/>
    <col min="34" max="34" width="28.1796875" style="86" customWidth="1"/>
    <col min="35" max="16384" width="9.1796875" style="85"/>
  </cols>
  <sheetData>
    <row r="1" spans="1:11360" x14ac:dyDescent="1.1000000000000001">
      <c r="B1" s="219" t="s">
        <v>906</v>
      </c>
      <c r="C1" s="219"/>
      <c r="D1" s="219"/>
    </row>
    <row r="2" spans="1:11360" x14ac:dyDescent="1.1000000000000001">
      <c r="B2" s="85" t="s">
        <v>900</v>
      </c>
    </row>
    <row r="3" spans="1:11360" x14ac:dyDescent="1.1000000000000001">
      <c r="B3" s="85" t="s">
        <v>925</v>
      </c>
    </row>
    <row r="6" spans="1:11360" s="8" customFormat="1" ht="49.5" x14ac:dyDescent="0.95">
      <c r="A6" s="298" t="s">
        <v>0</v>
      </c>
      <c r="B6" s="298"/>
      <c r="C6" s="1" t="s">
        <v>1</v>
      </c>
      <c r="D6" s="1" t="s">
        <v>2</v>
      </c>
      <c r="E6" s="1"/>
      <c r="F6" s="1"/>
      <c r="G6" s="1"/>
      <c r="H6" s="1"/>
      <c r="I6" s="1"/>
      <c r="J6" s="1"/>
      <c r="K6" s="1"/>
      <c r="L6" s="2"/>
      <c r="M6" s="3"/>
      <c r="N6" s="4"/>
      <c r="O6" s="5"/>
      <c r="P6" s="2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5"/>
      <c r="AG6" s="6"/>
      <c r="AH6" s="6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</row>
    <row r="7" spans="1:11360" s="8" customFormat="1" ht="49.5" x14ac:dyDescent="0.95">
      <c r="A7" s="298" t="s">
        <v>3</v>
      </c>
      <c r="B7" s="298"/>
      <c r="C7" s="1" t="s">
        <v>1</v>
      </c>
      <c r="D7" s="1" t="s">
        <v>38</v>
      </c>
      <c r="E7" s="1"/>
      <c r="F7" s="1"/>
      <c r="G7" s="1"/>
      <c r="H7" s="1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6"/>
      <c r="AH7" s="6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</row>
    <row r="8" spans="1:11360" s="8" customFormat="1" ht="49.5" x14ac:dyDescent="0.95">
      <c r="A8" s="299" t="s">
        <v>4</v>
      </c>
      <c r="B8" s="299"/>
      <c r="C8" s="1" t="s">
        <v>1</v>
      </c>
      <c r="D8" s="9" t="s">
        <v>601</v>
      </c>
      <c r="E8" s="9"/>
      <c r="F8" s="1"/>
      <c r="G8" s="9"/>
      <c r="H8" s="9"/>
      <c r="I8" s="10"/>
      <c r="J8" s="10"/>
      <c r="K8" s="10"/>
      <c r="L8" s="11"/>
      <c r="M8" s="3"/>
      <c r="N8" s="4"/>
      <c r="O8" s="11"/>
      <c r="P8" s="11"/>
      <c r="Q8" s="3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5"/>
      <c r="AG8" s="6"/>
      <c r="AH8" s="6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</row>
    <row r="9" spans="1:11360" s="15" customFormat="1" ht="49.5" x14ac:dyDescent="0.95">
      <c r="A9" s="300" t="s">
        <v>5</v>
      </c>
      <c r="B9" s="300" t="s">
        <v>6</v>
      </c>
      <c r="C9" s="303" t="s">
        <v>7</v>
      </c>
      <c r="D9" s="304"/>
      <c r="E9" s="12" t="s">
        <v>8</v>
      </c>
      <c r="F9" s="305" t="s">
        <v>9</v>
      </c>
      <c r="G9" s="306"/>
      <c r="H9" s="306"/>
      <c r="I9" s="306"/>
      <c r="J9" s="306"/>
      <c r="K9" s="307"/>
      <c r="L9" s="308" t="s">
        <v>10</v>
      </c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296" t="s">
        <v>11</v>
      </c>
      <c r="AF9" s="296" t="s">
        <v>12</v>
      </c>
      <c r="AG9" s="13"/>
      <c r="AH9" s="32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14"/>
      <c r="EY9" s="14"/>
      <c r="EZ9" s="14"/>
      <c r="FA9" s="14"/>
      <c r="FB9" s="14"/>
      <c r="FC9" s="14"/>
      <c r="FD9" s="14"/>
      <c r="FE9" s="14"/>
    </row>
    <row r="10" spans="1:11360" s="15" customFormat="1" ht="49.5" x14ac:dyDescent="0.95">
      <c r="A10" s="301"/>
      <c r="B10" s="301"/>
      <c r="C10" s="300" t="s">
        <v>13</v>
      </c>
      <c r="D10" s="300" t="s">
        <v>14</v>
      </c>
      <c r="E10" s="301" t="s">
        <v>15</v>
      </c>
      <c r="F10" s="311" t="s">
        <v>16</v>
      </c>
      <c r="G10" s="312"/>
      <c r="H10" s="312"/>
      <c r="I10" s="312"/>
      <c r="J10" s="312"/>
      <c r="K10" s="313"/>
      <c r="L10" s="296" t="s">
        <v>17</v>
      </c>
      <c r="M10" s="296" t="s">
        <v>45</v>
      </c>
      <c r="N10" s="296" t="s">
        <v>19</v>
      </c>
      <c r="O10" s="296" t="s">
        <v>169</v>
      </c>
      <c r="P10" s="296" t="s">
        <v>194</v>
      </c>
      <c r="Q10" s="296" t="s">
        <v>326</v>
      </c>
      <c r="R10" s="296" t="s">
        <v>52</v>
      </c>
      <c r="S10" s="296" t="s">
        <v>604</v>
      </c>
      <c r="T10" s="296" t="s">
        <v>47</v>
      </c>
      <c r="U10" s="296" t="s">
        <v>18</v>
      </c>
      <c r="V10" s="316" t="s">
        <v>31</v>
      </c>
      <c r="W10" s="296" t="s">
        <v>54</v>
      </c>
      <c r="X10" s="314" t="s">
        <v>56</v>
      </c>
      <c r="Y10" s="314" t="s">
        <v>59</v>
      </c>
      <c r="Z10" s="296" t="s">
        <v>32</v>
      </c>
      <c r="AA10" s="296" t="s">
        <v>139</v>
      </c>
      <c r="AB10" s="296" t="s">
        <v>111</v>
      </c>
      <c r="AC10" s="296" t="s">
        <v>535</v>
      </c>
      <c r="AD10" s="296" t="s">
        <v>66</v>
      </c>
      <c r="AE10" s="310"/>
      <c r="AF10" s="310"/>
      <c r="AG10" s="13"/>
      <c r="AH10" s="32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14"/>
      <c r="EY10" s="14"/>
      <c r="EZ10" s="14"/>
      <c r="FA10" s="14"/>
      <c r="FB10" s="14"/>
      <c r="FC10" s="14"/>
      <c r="FD10" s="14"/>
      <c r="FE10" s="14"/>
    </row>
    <row r="11" spans="1:11360" s="15" customFormat="1" ht="49.5" x14ac:dyDescent="0.95">
      <c r="A11" s="302"/>
      <c r="B11" s="302"/>
      <c r="C11" s="302"/>
      <c r="D11" s="302"/>
      <c r="E11" s="302"/>
      <c r="F11" s="16" t="s">
        <v>20</v>
      </c>
      <c r="G11" s="16" t="s">
        <v>21</v>
      </c>
      <c r="H11" s="16" t="s">
        <v>20</v>
      </c>
      <c r="I11" s="16" t="s">
        <v>21</v>
      </c>
      <c r="J11" s="16" t="s">
        <v>20</v>
      </c>
      <c r="K11" s="16" t="s">
        <v>21</v>
      </c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316"/>
      <c r="W11" s="297"/>
      <c r="X11" s="315"/>
      <c r="Y11" s="315"/>
      <c r="Z11" s="297"/>
      <c r="AA11" s="297"/>
      <c r="AB11" s="297"/>
      <c r="AC11" s="297"/>
      <c r="AD11" s="297"/>
      <c r="AE11" s="297"/>
      <c r="AF11" s="297"/>
      <c r="AG11" s="13"/>
      <c r="AH11" s="32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14"/>
      <c r="EY11" s="14"/>
      <c r="EZ11" s="14"/>
      <c r="FA11" s="14"/>
      <c r="FB11" s="14"/>
      <c r="FC11" s="14"/>
      <c r="FD11" s="14"/>
      <c r="FE11" s="14"/>
    </row>
    <row r="12" spans="1:11360" s="15" customFormat="1" ht="49.5" x14ac:dyDescent="0.95">
      <c r="A12" s="17"/>
      <c r="B12" s="18"/>
      <c r="C12" s="18"/>
      <c r="D12" s="17"/>
      <c r="E12" s="17"/>
      <c r="F12" s="19"/>
      <c r="G12" s="19"/>
      <c r="H12" s="19"/>
      <c r="I12" s="19"/>
      <c r="J12" s="19"/>
      <c r="K12" s="19"/>
      <c r="L12" s="20">
        <v>3200</v>
      </c>
      <c r="M12" s="21">
        <v>4000</v>
      </c>
      <c r="N12" s="21">
        <v>4800</v>
      </c>
      <c r="O12" s="20">
        <v>5600</v>
      </c>
      <c r="P12" s="22">
        <v>6400</v>
      </c>
      <c r="Q12" s="21">
        <v>7200</v>
      </c>
      <c r="R12" s="21">
        <v>32000</v>
      </c>
      <c r="S12" s="21">
        <v>37600</v>
      </c>
      <c r="T12" s="20">
        <v>38400</v>
      </c>
      <c r="U12" s="20">
        <v>68000</v>
      </c>
      <c r="V12" s="21">
        <v>84000</v>
      </c>
      <c r="W12" s="20">
        <v>76000</v>
      </c>
      <c r="X12" s="21">
        <v>84000</v>
      </c>
      <c r="Y12" s="21">
        <v>80000</v>
      </c>
      <c r="Z12" s="22">
        <v>6500</v>
      </c>
      <c r="AA12" s="21">
        <v>6000</v>
      </c>
      <c r="AB12" s="21">
        <v>84000</v>
      </c>
      <c r="AC12" s="20">
        <v>76000</v>
      </c>
      <c r="AD12" s="20">
        <v>76000</v>
      </c>
      <c r="AE12" s="23"/>
      <c r="AF12" s="17"/>
      <c r="AG12" s="13"/>
      <c r="AH12" s="32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14"/>
      <c r="EY12" s="14"/>
      <c r="EZ12" s="14"/>
      <c r="FA12" s="14"/>
      <c r="FB12" s="14"/>
      <c r="FC12" s="14"/>
      <c r="FD12" s="14"/>
      <c r="FE12" s="14"/>
    </row>
    <row r="13" spans="1:11360" s="33" customFormat="1" ht="49.5" x14ac:dyDescent="0.95">
      <c r="A13" s="34">
        <v>1</v>
      </c>
      <c r="B13" s="39" t="s">
        <v>1066</v>
      </c>
      <c r="C13" s="34">
        <v>341784</v>
      </c>
      <c r="D13" s="34">
        <v>342043</v>
      </c>
      <c r="E13" s="34"/>
      <c r="F13" s="41">
        <v>7</v>
      </c>
      <c r="G13" s="41">
        <v>12</v>
      </c>
      <c r="H13" s="41">
        <v>13</v>
      </c>
      <c r="I13" s="41">
        <v>17</v>
      </c>
      <c r="J13" s="41"/>
      <c r="K13" s="41"/>
      <c r="L13" s="42"/>
      <c r="M13" s="43"/>
      <c r="N13" s="43">
        <v>6</v>
      </c>
      <c r="O13" s="44"/>
      <c r="P13" s="42"/>
      <c r="Q13" s="43"/>
      <c r="R13" s="42"/>
      <c r="S13" s="42"/>
      <c r="T13" s="44"/>
      <c r="U13" s="42"/>
      <c r="V13" s="43"/>
      <c r="W13" s="43"/>
      <c r="X13" s="43">
        <v>1</v>
      </c>
      <c r="Y13" s="43"/>
      <c r="Z13" s="43"/>
      <c r="AA13" s="43"/>
      <c r="AB13" s="43"/>
      <c r="AC13" s="43">
        <v>5</v>
      </c>
      <c r="AD13" s="43"/>
      <c r="AE13" s="43"/>
      <c r="AF13" s="42" t="s">
        <v>1114</v>
      </c>
      <c r="AG13" s="32">
        <f>D13-C13</f>
        <v>259</v>
      </c>
      <c r="AH13" s="32">
        <v>259</v>
      </c>
    </row>
    <row r="14" spans="1:11360" s="33" customFormat="1" ht="49.5" x14ac:dyDescent="0.95">
      <c r="A14" s="222">
        <v>2</v>
      </c>
      <c r="B14" s="223" t="s">
        <v>1067</v>
      </c>
      <c r="C14" s="34">
        <v>342043</v>
      </c>
      <c r="D14" s="222">
        <v>342155</v>
      </c>
      <c r="E14" s="222"/>
      <c r="F14" s="41">
        <v>7</v>
      </c>
      <c r="G14" s="41">
        <v>12</v>
      </c>
      <c r="H14" s="41">
        <v>13</v>
      </c>
      <c r="I14" s="41">
        <v>17</v>
      </c>
      <c r="J14" s="224"/>
      <c r="K14" s="224"/>
      <c r="L14" s="245"/>
      <c r="M14" s="246">
        <v>7</v>
      </c>
      <c r="N14" s="246">
        <v>5</v>
      </c>
      <c r="O14" s="247"/>
      <c r="P14" s="245"/>
      <c r="Q14" s="246"/>
      <c r="R14" s="245"/>
      <c r="S14" s="245"/>
      <c r="T14" s="247"/>
      <c r="U14" s="245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5" t="s">
        <v>920</v>
      </c>
      <c r="AG14" s="32">
        <f t="shared" ref="AG14:AG43" si="0">D14-C14</f>
        <v>112</v>
      </c>
      <c r="AH14" s="32">
        <v>112</v>
      </c>
    </row>
    <row r="15" spans="1:11360" s="33" customFormat="1" ht="49.5" x14ac:dyDescent="0.95">
      <c r="A15" s="226">
        <v>3</v>
      </c>
      <c r="B15" s="232" t="s">
        <v>1068</v>
      </c>
      <c r="C15" s="222">
        <v>342155</v>
      </c>
      <c r="D15" s="34">
        <v>342285</v>
      </c>
      <c r="E15" s="34"/>
      <c r="F15" s="41">
        <v>7</v>
      </c>
      <c r="G15" s="41">
        <v>12</v>
      </c>
      <c r="H15" s="41">
        <v>13</v>
      </c>
      <c r="I15" s="41">
        <v>17</v>
      </c>
      <c r="J15" s="41"/>
      <c r="K15" s="41"/>
      <c r="L15" s="42">
        <v>2</v>
      </c>
      <c r="M15" s="43">
        <v>12</v>
      </c>
      <c r="N15" s="43"/>
      <c r="O15" s="44"/>
      <c r="P15" s="42"/>
      <c r="Q15" s="43"/>
      <c r="R15" s="42"/>
      <c r="S15" s="42"/>
      <c r="T15" s="44"/>
      <c r="U15" s="42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245" t="s">
        <v>922</v>
      </c>
      <c r="AG15" s="227">
        <f t="shared" si="0"/>
        <v>130</v>
      </c>
      <c r="AH15" s="230">
        <v>130</v>
      </c>
      <c r="AI15" s="230"/>
      <c r="AJ15" s="230"/>
      <c r="AK15" s="230"/>
      <c r="AL15" s="229"/>
      <c r="AM15" s="226"/>
      <c r="AN15" s="227"/>
      <c r="AO15" s="227"/>
      <c r="AP15" s="227"/>
      <c r="AQ15" s="228"/>
      <c r="AR15" s="228"/>
      <c r="AS15" s="228"/>
      <c r="AT15" s="228"/>
      <c r="AU15" s="228"/>
      <c r="AV15" s="228"/>
      <c r="AW15" s="229"/>
      <c r="AX15" s="230"/>
      <c r="AY15" s="230"/>
      <c r="AZ15" s="231"/>
      <c r="BA15" s="229"/>
      <c r="BB15" s="230"/>
      <c r="BC15" s="229"/>
      <c r="BD15" s="229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29"/>
      <c r="BR15" s="226"/>
      <c r="BS15" s="227"/>
      <c r="BT15" s="227"/>
      <c r="BU15" s="227"/>
      <c r="BV15" s="228"/>
      <c r="BW15" s="228"/>
      <c r="BX15" s="228"/>
      <c r="BY15" s="228"/>
      <c r="BZ15" s="228"/>
      <c r="CA15" s="228"/>
      <c r="CB15" s="229"/>
      <c r="CC15" s="230"/>
      <c r="CD15" s="230"/>
      <c r="CE15" s="231"/>
      <c r="CF15" s="229"/>
      <c r="CG15" s="230"/>
      <c r="CH15" s="229"/>
      <c r="CI15" s="229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29"/>
      <c r="CW15" s="226"/>
      <c r="CX15" s="227"/>
      <c r="CY15" s="227"/>
      <c r="CZ15" s="227"/>
      <c r="DA15" s="228"/>
      <c r="DB15" s="228"/>
      <c r="DC15" s="228"/>
      <c r="DD15" s="228"/>
      <c r="DE15" s="228"/>
      <c r="DF15" s="228"/>
      <c r="DG15" s="229"/>
      <c r="DH15" s="230"/>
      <c r="DI15" s="230"/>
      <c r="DJ15" s="231"/>
      <c r="DK15" s="229"/>
      <c r="DL15" s="230"/>
      <c r="DM15" s="229"/>
      <c r="DN15" s="229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29"/>
      <c r="EB15" s="226"/>
      <c r="EC15" s="227"/>
      <c r="ED15" s="227"/>
      <c r="EE15" s="227"/>
      <c r="EF15" s="228"/>
      <c r="EG15" s="228"/>
      <c r="EH15" s="228"/>
      <c r="EI15" s="228"/>
      <c r="EJ15" s="228"/>
      <c r="EK15" s="228"/>
      <c r="EL15" s="229"/>
      <c r="EM15" s="230"/>
      <c r="EN15" s="230"/>
      <c r="EO15" s="231"/>
      <c r="EP15" s="229"/>
      <c r="EQ15" s="230"/>
      <c r="ER15" s="229"/>
      <c r="ES15" s="229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29"/>
      <c r="FG15" s="226"/>
      <c r="FH15" s="227"/>
      <c r="FI15" s="227"/>
      <c r="FJ15" s="227"/>
      <c r="FK15" s="228"/>
      <c r="FL15" s="228"/>
      <c r="FM15" s="228"/>
      <c r="FN15" s="228"/>
      <c r="FO15" s="228"/>
      <c r="FP15" s="228"/>
      <c r="FQ15" s="229"/>
      <c r="FR15" s="230"/>
      <c r="FS15" s="230"/>
      <c r="FT15" s="231"/>
      <c r="FU15" s="229"/>
      <c r="FV15" s="230"/>
      <c r="FW15" s="229"/>
      <c r="FX15" s="229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29"/>
      <c r="GL15" s="226"/>
      <c r="GM15" s="227"/>
      <c r="GN15" s="227"/>
      <c r="GO15" s="227"/>
      <c r="GP15" s="228"/>
      <c r="GQ15" s="228"/>
      <c r="GR15" s="228"/>
      <c r="GS15" s="228"/>
      <c r="GT15" s="228"/>
      <c r="GU15" s="228"/>
      <c r="GV15" s="229"/>
      <c r="GW15" s="230"/>
      <c r="GX15" s="230"/>
      <c r="GY15" s="231"/>
      <c r="GZ15" s="229"/>
      <c r="HA15" s="230"/>
      <c r="HB15" s="229"/>
      <c r="HC15" s="229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29"/>
      <c r="HQ15" s="226"/>
      <c r="HR15" s="227"/>
      <c r="HS15" s="227"/>
      <c r="HT15" s="227"/>
      <c r="HU15" s="228"/>
      <c r="HV15" s="228"/>
      <c r="HW15" s="228"/>
      <c r="HX15" s="228"/>
      <c r="HY15" s="228"/>
      <c r="HZ15" s="228"/>
      <c r="IA15" s="229"/>
      <c r="IB15" s="230"/>
      <c r="IC15" s="230"/>
      <c r="ID15" s="231"/>
      <c r="IE15" s="229"/>
      <c r="IF15" s="230"/>
      <c r="IG15" s="229"/>
      <c r="IH15" s="229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  <c r="IU15" s="229"/>
      <c r="IV15" s="226"/>
      <c r="IW15" s="227"/>
      <c r="IX15" s="227"/>
      <c r="IY15" s="227"/>
      <c r="IZ15" s="228"/>
      <c r="JA15" s="228"/>
      <c r="JB15" s="228"/>
      <c r="JC15" s="228"/>
      <c r="JD15" s="228"/>
      <c r="JE15" s="228"/>
      <c r="JF15" s="229"/>
      <c r="JG15" s="230"/>
      <c r="JH15" s="230"/>
      <c r="JI15" s="231"/>
      <c r="JJ15" s="229"/>
      <c r="JK15" s="230"/>
      <c r="JL15" s="229"/>
      <c r="JM15" s="229"/>
      <c r="JN15" s="230"/>
      <c r="JO15" s="230"/>
      <c r="JP15" s="230"/>
      <c r="JQ15" s="230"/>
      <c r="JR15" s="230"/>
      <c r="JS15" s="230"/>
      <c r="JT15" s="230"/>
      <c r="JU15" s="230"/>
      <c r="JV15" s="230"/>
      <c r="JW15" s="230"/>
      <c r="JX15" s="230"/>
      <c r="JY15" s="230"/>
      <c r="JZ15" s="229"/>
      <c r="KA15" s="226"/>
      <c r="KB15" s="227"/>
      <c r="KC15" s="227"/>
      <c r="KD15" s="227"/>
      <c r="KE15" s="228"/>
      <c r="KF15" s="228"/>
      <c r="KG15" s="228"/>
      <c r="KH15" s="228"/>
      <c r="KI15" s="228"/>
      <c r="KJ15" s="228"/>
      <c r="KK15" s="229"/>
      <c r="KL15" s="230"/>
      <c r="KM15" s="230"/>
      <c r="KN15" s="231"/>
      <c r="KO15" s="229"/>
      <c r="KP15" s="230"/>
      <c r="KQ15" s="229"/>
      <c r="KR15" s="229"/>
      <c r="KS15" s="230"/>
      <c r="KT15" s="230"/>
      <c r="KU15" s="230"/>
      <c r="KV15" s="230"/>
      <c r="KW15" s="230"/>
      <c r="KX15" s="230"/>
      <c r="KY15" s="230"/>
      <c r="KZ15" s="230"/>
      <c r="LA15" s="230"/>
      <c r="LB15" s="230"/>
      <c r="LC15" s="230"/>
      <c r="LD15" s="230"/>
      <c r="LE15" s="229"/>
      <c r="LF15" s="226"/>
      <c r="LG15" s="227"/>
      <c r="LH15" s="227"/>
      <c r="LI15" s="227"/>
      <c r="LJ15" s="228"/>
      <c r="LK15" s="228"/>
      <c r="LL15" s="228"/>
      <c r="LM15" s="228"/>
      <c r="LN15" s="228"/>
      <c r="LO15" s="228"/>
      <c r="LP15" s="229"/>
      <c r="LQ15" s="230"/>
      <c r="LR15" s="230"/>
      <c r="LS15" s="231"/>
      <c r="LT15" s="229"/>
      <c r="LU15" s="230"/>
      <c r="LV15" s="229"/>
      <c r="LW15" s="229"/>
      <c r="LX15" s="230"/>
      <c r="LY15" s="230"/>
      <c r="LZ15" s="230"/>
      <c r="MA15" s="230"/>
      <c r="MB15" s="230"/>
      <c r="MC15" s="230"/>
      <c r="MD15" s="230"/>
      <c r="ME15" s="230"/>
      <c r="MF15" s="230"/>
      <c r="MG15" s="230"/>
      <c r="MH15" s="230"/>
      <c r="MI15" s="230"/>
      <c r="MJ15" s="229"/>
      <c r="MK15" s="226"/>
      <c r="ML15" s="227"/>
      <c r="MM15" s="227"/>
      <c r="MN15" s="227"/>
      <c r="MO15" s="228"/>
      <c r="MP15" s="228"/>
      <c r="MQ15" s="228"/>
      <c r="MR15" s="228"/>
      <c r="MS15" s="228"/>
      <c r="MT15" s="228"/>
      <c r="MU15" s="229"/>
      <c r="MV15" s="230"/>
      <c r="MW15" s="230"/>
      <c r="MX15" s="231"/>
      <c r="MY15" s="229"/>
      <c r="MZ15" s="230"/>
      <c r="NA15" s="229"/>
      <c r="NB15" s="229"/>
      <c r="NC15" s="230"/>
      <c r="ND15" s="230"/>
      <c r="NE15" s="230"/>
      <c r="NF15" s="230"/>
      <c r="NG15" s="230"/>
      <c r="NH15" s="230"/>
      <c r="NI15" s="230"/>
      <c r="NJ15" s="230"/>
      <c r="NK15" s="230"/>
      <c r="NL15" s="230"/>
      <c r="NM15" s="230"/>
      <c r="NN15" s="230"/>
      <c r="NO15" s="229"/>
      <c r="NP15" s="226"/>
      <c r="NQ15" s="227"/>
      <c r="NR15" s="227"/>
      <c r="NS15" s="227"/>
      <c r="NT15" s="228"/>
      <c r="NU15" s="228"/>
      <c r="NV15" s="228"/>
      <c r="NW15" s="228"/>
      <c r="NX15" s="228"/>
      <c r="NY15" s="228"/>
      <c r="NZ15" s="229"/>
      <c r="OA15" s="230"/>
      <c r="OB15" s="230"/>
      <c r="OC15" s="231"/>
      <c r="OD15" s="229"/>
      <c r="OE15" s="230"/>
      <c r="OF15" s="229"/>
      <c r="OG15" s="229"/>
      <c r="OH15" s="230"/>
      <c r="OI15" s="230"/>
      <c r="OJ15" s="230"/>
      <c r="OK15" s="230"/>
      <c r="OL15" s="230"/>
      <c r="OM15" s="230"/>
      <c r="ON15" s="230"/>
      <c r="OO15" s="230"/>
      <c r="OP15" s="230"/>
      <c r="OQ15" s="230"/>
      <c r="OR15" s="230"/>
      <c r="OS15" s="230"/>
      <c r="OT15" s="229"/>
      <c r="OU15" s="226"/>
      <c r="OV15" s="227"/>
      <c r="OW15" s="227"/>
      <c r="OX15" s="227"/>
      <c r="OY15" s="228"/>
      <c r="OZ15" s="228"/>
      <c r="PA15" s="228"/>
      <c r="PB15" s="228"/>
      <c r="PC15" s="228"/>
      <c r="PD15" s="228"/>
      <c r="PE15" s="229"/>
      <c r="PF15" s="230"/>
      <c r="PG15" s="230"/>
      <c r="PH15" s="231"/>
      <c r="PI15" s="229"/>
      <c r="PJ15" s="230"/>
      <c r="PK15" s="229"/>
      <c r="PL15" s="229"/>
      <c r="PM15" s="230"/>
      <c r="PN15" s="230"/>
      <c r="PO15" s="230"/>
      <c r="PP15" s="230"/>
      <c r="PQ15" s="230"/>
      <c r="PR15" s="230"/>
      <c r="PS15" s="230"/>
      <c r="PT15" s="230"/>
      <c r="PU15" s="230"/>
      <c r="PV15" s="230"/>
      <c r="PW15" s="230"/>
      <c r="PX15" s="230"/>
      <c r="PY15" s="229"/>
      <c r="PZ15" s="226"/>
      <c r="QA15" s="227"/>
      <c r="QB15" s="227"/>
      <c r="QC15" s="227"/>
      <c r="QD15" s="228"/>
      <c r="QE15" s="228"/>
      <c r="QF15" s="228"/>
      <c r="QG15" s="228"/>
      <c r="QH15" s="228"/>
      <c r="QI15" s="228"/>
      <c r="QJ15" s="229"/>
      <c r="QK15" s="230"/>
      <c r="QL15" s="230"/>
      <c r="QM15" s="231"/>
      <c r="QN15" s="229"/>
      <c r="QO15" s="230"/>
      <c r="QP15" s="229"/>
      <c r="QQ15" s="229"/>
      <c r="QR15" s="230"/>
      <c r="QS15" s="230"/>
      <c r="QT15" s="230"/>
      <c r="QU15" s="230"/>
      <c r="QV15" s="230"/>
      <c r="QW15" s="230"/>
      <c r="QX15" s="230"/>
      <c r="QY15" s="230"/>
      <c r="QZ15" s="230"/>
      <c r="RA15" s="230"/>
      <c r="RB15" s="230"/>
      <c r="RC15" s="230"/>
      <c r="RD15" s="229"/>
      <c r="RE15" s="226"/>
      <c r="RF15" s="227"/>
      <c r="RG15" s="227"/>
      <c r="RH15" s="227"/>
      <c r="RI15" s="228"/>
      <c r="RJ15" s="228"/>
      <c r="RK15" s="228"/>
      <c r="RL15" s="228"/>
      <c r="RM15" s="228"/>
      <c r="RN15" s="228"/>
      <c r="RO15" s="229"/>
      <c r="RP15" s="230"/>
      <c r="RQ15" s="230"/>
      <c r="RR15" s="231"/>
      <c r="RS15" s="229"/>
      <c r="RT15" s="230"/>
      <c r="RU15" s="229"/>
      <c r="RV15" s="229"/>
      <c r="RW15" s="230"/>
      <c r="RX15" s="230"/>
      <c r="RY15" s="230"/>
      <c r="RZ15" s="230"/>
      <c r="SA15" s="230"/>
      <c r="SB15" s="230"/>
      <c r="SC15" s="230"/>
      <c r="SD15" s="230"/>
      <c r="SE15" s="230"/>
      <c r="SF15" s="230"/>
      <c r="SG15" s="230"/>
      <c r="SH15" s="230"/>
      <c r="SI15" s="229"/>
      <c r="SJ15" s="226"/>
      <c r="SK15" s="227"/>
      <c r="SL15" s="227"/>
      <c r="SM15" s="227"/>
      <c r="SN15" s="228"/>
      <c r="SO15" s="228"/>
      <c r="SP15" s="228"/>
      <c r="SQ15" s="228"/>
      <c r="SR15" s="228"/>
      <c r="SS15" s="228"/>
      <c r="ST15" s="229"/>
      <c r="SU15" s="230"/>
      <c r="SV15" s="230"/>
      <c r="SW15" s="231"/>
      <c r="SX15" s="229"/>
      <c r="SY15" s="230"/>
      <c r="SZ15" s="229"/>
      <c r="TA15" s="229"/>
      <c r="TB15" s="230"/>
      <c r="TC15" s="230"/>
      <c r="TD15" s="230"/>
      <c r="TE15" s="230"/>
      <c r="TF15" s="230"/>
      <c r="TG15" s="230"/>
      <c r="TH15" s="230"/>
      <c r="TI15" s="230"/>
      <c r="TJ15" s="230"/>
      <c r="TK15" s="230"/>
      <c r="TL15" s="230"/>
      <c r="TM15" s="230"/>
      <c r="TN15" s="229"/>
      <c r="TO15" s="226"/>
      <c r="TP15" s="227"/>
      <c r="TQ15" s="227"/>
      <c r="TR15" s="227"/>
      <c r="TS15" s="228"/>
      <c r="TT15" s="228"/>
      <c r="TU15" s="228"/>
      <c r="TV15" s="228"/>
      <c r="TW15" s="228"/>
      <c r="TX15" s="228"/>
      <c r="TY15" s="229"/>
      <c r="TZ15" s="230"/>
      <c r="UA15" s="230"/>
      <c r="UB15" s="231"/>
      <c r="UC15" s="229"/>
      <c r="UD15" s="230"/>
      <c r="UE15" s="229"/>
      <c r="UF15" s="229"/>
      <c r="UG15" s="230"/>
      <c r="UH15" s="230"/>
      <c r="UI15" s="230"/>
      <c r="UJ15" s="230"/>
      <c r="UK15" s="230"/>
      <c r="UL15" s="230"/>
      <c r="UM15" s="230"/>
      <c r="UN15" s="230"/>
      <c r="UO15" s="230"/>
      <c r="UP15" s="230"/>
      <c r="UQ15" s="230"/>
      <c r="UR15" s="230"/>
      <c r="US15" s="229"/>
      <c r="UT15" s="226"/>
      <c r="UU15" s="227"/>
      <c r="UV15" s="227"/>
      <c r="UW15" s="227"/>
      <c r="UX15" s="228"/>
      <c r="UY15" s="228"/>
      <c r="UZ15" s="228"/>
      <c r="VA15" s="228"/>
      <c r="VB15" s="228"/>
      <c r="VC15" s="228"/>
      <c r="VD15" s="229"/>
      <c r="VE15" s="230"/>
      <c r="VF15" s="230"/>
      <c r="VG15" s="231"/>
      <c r="VH15" s="229"/>
      <c r="VI15" s="230"/>
      <c r="VJ15" s="229"/>
      <c r="VK15" s="229"/>
      <c r="VL15" s="230"/>
      <c r="VM15" s="230"/>
      <c r="VN15" s="230"/>
      <c r="VO15" s="230"/>
      <c r="VP15" s="230"/>
      <c r="VQ15" s="230"/>
      <c r="VR15" s="230"/>
      <c r="VS15" s="230"/>
      <c r="VT15" s="230"/>
      <c r="VU15" s="230"/>
      <c r="VV15" s="230"/>
      <c r="VW15" s="230"/>
      <c r="VX15" s="229"/>
      <c r="VY15" s="226"/>
      <c r="VZ15" s="227"/>
      <c r="WA15" s="227"/>
      <c r="WB15" s="227"/>
      <c r="WC15" s="228"/>
      <c r="WD15" s="228"/>
      <c r="WE15" s="228"/>
      <c r="WF15" s="228"/>
      <c r="WG15" s="228"/>
      <c r="WH15" s="228"/>
      <c r="WI15" s="229"/>
      <c r="WJ15" s="230"/>
      <c r="WK15" s="230"/>
      <c r="WL15" s="231"/>
      <c r="WM15" s="229"/>
      <c r="WN15" s="230"/>
      <c r="WO15" s="229"/>
      <c r="WP15" s="229"/>
      <c r="WQ15" s="230"/>
      <c r="WR15" s="230"/>
      <c r="WS15" s="230"/>
      <c r="WT15" s="230"/>
      <c r="WU15" s="230"/>
      <c r="WV15" s="230"/>
      <c r="WW15" s="230"/>
      <c r="WX15" s="230"/>
      <c r="WY15" s="230"/>
      <c r="WZ15" s="230"/>
      <c r="XA15" s="230"/>
      <c r="XB15" s="230"/>
      <c r="XC15" s="229"/>
      <c r="XD15" s="226"/>
      <c r="XE15" s="227"/>
      <c r="XF15" s="227"/>
      <c r="XG15" s="227"/>
      <c r="XH15" s="228"/>
      <c r="XI15" s="228"/>
      <c r="XJ15" s="228"/>
      <c r="XK15" s="228"/>
      <c r="XL15" s="228"/>
      <c r="XM15" s="228"/>
      <c r="XN15" s="229"/>
      <c r="XO15" s="230"/>
      <c r="XP15" s="230"/>
      <c r="XQ15" s="231"/>
      <c r="XR15" s="229"/>
      <c r="XS15" s="230"/>
      <c r="XT15" s="229"/>
      <c r="XU15" s="229"/>
      <c r="XV15" s="230"/>
      <c r="XW15" s="230"/>
      <c r="XX15" s="230"/>
      <c r="XY15" s="230"/>
      <c r="XZ15" s="230"/>
      <c r="YA15" s="230"/>
      <c r="YB15" s="230"/>
      <c r="YC15" s="230"/>
      <c r="YD15" s="230"/>
      <c r="YE15" s="230"/>
      <c r="YF15" s="230"/>
      <c r="YG15" s="230"/>
      <c r="YH15" s="229"/>
      <c r="YI15" s="226"/>
      <c r="YJ15" s="227"/>
      <c r="YK15" s="227"/>
      <c r="YL15" s="227"/>
      <c r="YM15" s="228"/>
      <c r="YN15" s="228"/>
      <c r="YO15" s="228"/>
      <c r="YP15" s="228"/>
      <c r="YQ15" s="228"/>
      <c r="YR15" s="228"/>
      <c r="YS15" s="229"/>
      <c r="YT15" s="230"/>
      <c r="YU15" s="230"/>
      <c r="YV15" s="231"/>
      <c r="YW15" s="229"/>
      <c r="YX15" s="230"/>
      <c r="YY15" s="229"/>
      <c r="YZ15" s="229"/>
      <c r="ZA15" s="230"/>
      <c r="ZB15" s="230"/>
      <c r="ZC15" s="230"/>
      <c r="ZD15" s="230"/>
      <c r="ZE15" s="230"/>
      <c r="ZF15" s="230"/>
      <c r="ZG15" s="230"/>
      <c r="ZH15" s="230"/>
      <c r="ZI15" s="230"/>
      <c r="ZJ15" s="230"/>
      <c r="ZK15" s="230"/>
      <c r="ZL15" s="230"/>
      <c r="ZM15" s="229"/>
      <c r="ZN15" s="226"/>
      <c r="ZO15" s="227"/>
      <c r="ZP15" s="227"/>
      <c r="ZQ15" s="227"/>
      <c r="ZR15" s="228"/>
      <c r="ZS15" s="228"/>
      <c r="ZT15" s="228"/>
      <c r="ZU15" s="228"/>
      <c r="ZV15" s="228"/>
      <c r="ZW15" s="228"/>
      <c r="ZX15" s="229"/>
      <c r="ZY15" s="230"/>
      <c r="ZZ15" s="230"/>
      <c r="AAA15" s="231"/>
      <c r="AAB15" s="229"/>
      <c r="AAC15" s="230"/>
      <c r="AAD15" s="229"/>
      <c r="AAE15" s="229"/>
      <c r="AAF15" s="230"/>
      <c r="AAG15" s="230"/>
      <c r="AAH15" s="230"/>
      <c r="AAI15" s="230"/>
      <c r="AAJ15" s="230"/>
      <c r="AAK15" s="230"/>
      <c r="AAL15" s="230"/>
      <c r="AAM15" s="230"/>
      <c r="AAN15" s="230"/>
      <c r="AAO15" s="230"/>
      <c r="AAP15" s="230"/>
      <c r="AAQ15" s="230"/>
      <c r="AAR15" s="229"/>
      <c r="AAS15" s="226"/>
      <c r="AAT15" s="227"/>
      <c r="AAU15" s="227"/>
      <c r="AAV15" s="227"/>
      <c r="AAW15" s="228"/>
      <c r="AAX15" s="228"/>
      <c r="AAY15" s="228"/>
      <c r="AAZ15" s="228"/>
      <c r="ABA15" s="228"/>
      <c r="ABB15" s="228"/>
      <c r="ABC15" s="229"/>
      <c r="ABD15" s="230"/>
      <c r="ABE15" s="230"/>
      <c r="ABF15" s="231"/>
      <c r="ABG15" s="229"/>
      <c r="ABH15" s="230"/>
      <c r="ABI15" s="229"/>
      <c r="ABJ15" s="229"/>
      <c r="ABK15" s="230"/>
      <c r="ABL15" s="230"/>
      <c r="ABM15" s="230"/>
      <c r="ABN15" s="230"/>
      <c r="ABO15" s="230"/>
      <c r="ABP15" s="230"/>
      <c r="ABQ15" s="230"/>
      <c r="ABR15" s="230"/>
      <c r="ABS15" s="230"/>
      <c r="ABT15" s="230"/>
      <c r="ABU15" s="230"/>
      <c r="ABV15" s="230"/>
      <c r="ABW15" s="229"/>
      <c r="ABX15" s="226"/>
      <c r="ABY15" s="227"/>
      <c r="ABZ15" s="227"/>
      <c r="ACA15" s="227"/>
      <c r="ACB15" s="228"/>
      <c r="ACC15" s="228"/>
      <c r="ACD15" s="228"/>
      <c r="ACE15" s="228"/>
      <c r="ACF15" s="228"/>
      <c r="ACG15" s="228"/>
      <c r="ACH15" s="229"/>
      <c r="ACI15" s="230"/>
      <c r="ACJ15" s="230"/>
      <c r="ACK15" s="231"/>
      <c r="ACL15" s="229"/>
      <c r="ACM15" s="230"/>
      <c r="ACN15" s="229"/>
      <c r="ACO15" s="229"/>
      <c r="ACP15" s="230"/>
      <c r="ACQ15" s="230"/>
      <c r="ACR15" s="230"/>
      <c r="ACS15" s="230"/>
      <c r="ACT15" s="230"/>
      <c r="ACU15" s="230"/>
      <c r="ACV15" s="230"/>
      <c r="ACW15" s="230"/>
      <c r="ACX15" s="230"/>
      <c r="ACY15" s="230"/>
      <c r="ACZ15" s="230"/>
      <c r="ADA15" s="230"/>
      <c r="ADB15" s="229"/>
      <c r="ADC15" s="226"/>
      <c r="ADD15" s="227"/>
      <c r="ADE15" s="227"/>
      <c r="ADF15" s="227"/>
      <c r="ADG15" s="228"/>
      <c r="ADH15" s="228"/>
      <c r="ADI15" s="228"/>
      <c r="ADJ15" s="228"/>
      <c r="ADK15" s="228"/>
      <c r="ADL15" s="228"/>
      <c r="ADM15" s="229"/>
      <c r="ADN15" s="230"/>
      <c r="ADO15" s="230"/>
      <c r="ADP15" s="231"/>
      <c r="ADQ15" s="229"/>
      <c r="ADR15" s="230"/>
      <c r="ADS15" s="229"/>
      <c r="ADT15" s="229"/>
      <c r="ADU15" s="230"/>
      <c r="ADV15" s="230"/>
      <c r="ADW15" s="230"/>
      <c r="ADX15" s="230"/>
      <c r="ADY15" s="230"/>
      <c r="ADZ15" s="230"/>
      <c r="AEA15" s="230"/>
      <c r="AEB15" s="230"/>
      <c r="AEC15" s="230"/>
      <c r="AED15" s="230"/>
      <c r="AEE15" s="230"/>
      <c r="AEF15" s="230"/>
      <c r="AEG15" s="229"/>
      <c r="AEH15" s="226"/>
      <c r="AEI15" s="227"/>
      <c r="AEJ15" s="227"/>
      <c r="AEK15" s="227"/>
      <c r="AEL15" s="228"/>
      <c r="AEM15" s="228"/>
      <c r="AEN15" s="228"/>
      <c r="AEO15" s="228"/>
      <c r="AEP15" s="228"/>
      <c r="AEQ15" s="228"/>
      <c r="AER15" s="229"/>
      <c r="AES15" s="230"/>
      <c r="AET15" s="230"/>
      <c r="AEU15" s="231"/>
      <c r="AEV15" s="229"/>
      <c r="AEW15" s="230"/>
      <c r="AEX15" s="229"/>
      <c r="AEY15" s="229"/>
      <c r="AEZ15" s="230"/>
      <c r="AFA15" s="230"/>
      <c r="AFB15" s="230"/>
      <c r="AFC15" s="230"/>
      <c r="AFD15" s="230"/>
      <c r="AFE15" s="230"/>
      <c r="AFF15" s="230"/>
      <c r="AFG15" s="230"/>
      <c r="AFH15" s="230"/>
      <c r="AFI15" s="230"/>
      <c r="AFJ15" s="230"/>
      <c r="AFK15" s="230"/>
      <c r="AFL15" s="229"/>
      <c r="AFM15" s="226"/>
      <c r="AFN15" s="227"/>
      <c r="AFO15" s="227"/>
      <c r="AFP15" s="227"/>
      <c r="AFQ15" s="228"/>
      <c r="AFR15" s="228"/>
      <c r="AFS15" s="228"/>
      <c r="AFT15" s="228"/>
      <c r="AFU15" s="228"/>
      <c r="AFV15" s="228"/>
      <c r="AFW15" s="229"/>
      <c r="AFX15" s="230"/>
      <c r="AFY15" s="230"/>
      <c r="AFZ15" s="231"/>
      <c r="AGA15" s="229"/>
      <c r="AGB15" s="230"/>
      <c r="AGC15" s="229"/>
      <c r="AGD15" s="229"/>
      <c r="AGE15" s="230"/>
      <c r="AGF15" s="230"/>
      <c r="AGG15" s="230"/>
      <c r="AGH15" s="230"/>
      <c r="AGI15" s="230"/>
      <c r="AGJ15" s="230"/>
      <c r="AGK15" s="230"/>
      <c r="AGL15" s="230"/>
      <c r="AGM15" s="230"/>
      <c r="AGN15" s="230"/>
      <c r="AGO15" s="230"/>
      <c r="AGP15" s="230"/>
      <c r="AGQ15" s="229"/>
      <c r="AGR15" s="226"/>
      <c r="AGS15" s="227"/>
      <c r="AGT15" s="227"/>
      <c r="AGU15" s="227"/>
      <c r="AGV15" s="228"/>
      <c r="AGW15" s="228"/>
      <c r="AGX15" s="228"/>
      <c r="AGY15" s="228"/>
      <c r="AGZ15" s="228"/>
      <c r="AHA15" s="228"/>
      <c r="AHB15" s="229"/>
      <c r="AHC15" s="230"/>
      <c r="AHD15" s="230"/>
      <c r="AHE15" s="231"/>
      <c r="AHF15" s="229"/>
      <c r="AHG15" s="230"/>
      <c r="AHH15" s="229"/>
      <c r="AHI15" s="229"/>
      <c r="AHJ15" s="230"/>
      <c r="AHK15" s="230"/>
      <c r="AHL15" s="230"/>
      <c r="AHM15" s="230"/>
      <c r="AHN15" s="230"/>
      <c r="AHO15" s="230"/>
      <c r="AHP15" s="230"/>
      <c r="AHQ15" s="230"/>
      <c r="AHR15" s="230"/>
      <c r="AHS15" s="230"/>
      <c r="AHT15" s="230"/>
      <c r="AHU15" s="230"/>
      <c r="AHV15" s="229"/>
      <c r="AHW15" s="226"/>
      <c r="AHX15" s="227"/>
      <c r="AHY15" s="227"/>
      <c r="AHZ15" s="227"/>
      <c r="AIA15" s="228"/>
      <c r="AIB15" s="228"/>
      <c r="AIC15" s="228"/>
      <c r="AID15" s="228"/>
      <c r="AIE15" s="228"/>
      <c r="AIF15" s="228"/>
      <c r="AIG15" s="229"/>
      <c r="AIH15" s="230"/>
      <c r="AII15" s="230"/>
      <c r="AIJ15" s="231"/>
      <c r="AIK15" s="229"/>
      <c r="AIL15" s="230"/>
      <c r="AIM15" s="229"/>
      <c r="AIN15" s="229"/>
      <c r="AIO15" s="230"/>
      <c r="AIP15" s="230"/>
      <c r="AIQ15" s="230"/>
      <c r="AIR15" s="230"/>
      <c r="AIS15" s="230"/>
      <c r="AIT15" s="230"/>
      <c r="AIU15" s="230"/>
      <c r="AIV15" s="230"/>
      <c r="AIW15" s="230"/>
      <c r="AIX15" s="230"/>
      <c r="AIY15" s="230"/>
      <c r="AIZ15" s="230"/>
      <c r="AJA15" s="229"/>
      <c r="AJB15" s="226"/>
      <c r="AJC15" s="227"/>
      <c r="AJD15" s="227"/>
      <c r="AJE15" s="227"/>
      <c r="AJF15" s="228"/>
      <c r="AJG15" s="228"/>
      <c r="AJH15" s="228"/>
      <c r="AJI15" s="228"/>
      <c r="AJJ15" s="228"/>
      <c r="AJK15" s="228"/>
      <c r="AJL15" s="229"/>
      <c r="AJM15" s="230"/>
      <c r="AJN15" s="230"/>
      <c r="AJO15" s="231"/>
      <c r="AJP15" s="229"/>
      <c r="AJQ15" s="230"/>
      <c r="AJR15" s="229"/>
      <c r="AJS15" s="229"/>
      <c r="AJT15" s="230"/>
      <c r="AJU15" s="230"/>
      <c r="AJV15" s="230"/>
      <c r="AJW15" s="230"/>
      <c r="AJX15" s="230"/>
      <c r="AJY15" s="230"/>
      <c r="AJZ15" s="230"/>
      <c r="AKA15" s="230"/>
      <c r="AKB15" s="230"/>
      <c r="AKC15" s="230"/>
      <c r="AKD15" s="230"/>
      <c r="AKE15" s="230"/>
      <c r="AKF15" s="229"/>
      <c r="AKG15" s="226"/>
      <c r="AKH15" s="227"/>
      <c r="AKI15" s="227"/>
      <c r="AKJ15" s="227"/>
      <c r="AKK15" s="228"/>
      <c r="AKL15" s="228"/>
      <c r="AKM15" s="228"/>
      <c r="AKN15" s="228"/>
      <c r="AKO15" s="228"/>
      <c r="AKP15" s="228"/>
      <c r="AKQ15" s="229"/>
      <c r="AKR15" s="230"/>
      <c r="AKS15" s="230"/>
      <c r="AKT15" s="231"/>
      <c r="AKU15" s="229"/>
      <c r="AKV15" s="230"/>
      <c r="AKW15" s="229"/>
      <c r="AKX15" s="229"/>
      <c r="AKY15" s="230"/>
      <c r="AKZ15" s="230"/>
      <c r="ALA15" s="230"/>
      <c r="ALB15" s="230"/>
      <c r="ALC15" s="230"/>
      <c r="ALD15" s="230"/>
      <c r="ALE15" s="230"/>
      <c r="ALF15" s="230"/>
      <c r="ALG15" s="230"/>
      <c r="ALH15" s="230"/>
      <c r="ALI15" s="230"/>
      <c r="ALJ15" s="230"/>
      <c r="ALK15" s="229"/>
      <c r="ALL15" s="226"/>
      <c r="ALM15" s="227"/>
      <c r="ALN15" s="227"/>
      <c r="ALO15" s="227"/>
      <c r="ALP15" s="228"/>
      <c r="ALQ15" s="228"/>
      <c r="ALR15" s="228"/>
      <c r="ALS15" s="228"/>
      <c r="ALT15" s="228"/>
      <c r="ALU15" s="228"/>
      <c r="ALV15" s="229"/>
      <c r="ALW15" s="230"/>
      <c r="ALX15" s="230"/>
      <c r="ALY15" s="231"/>
      <c r="ALZ15" s="229"/>
      <c r="AMA15" s="230"/>
      <c r="AMB15" s="229"/>
      <c r="AMC15" s="229"/>
      <c r="AMD15" s="230"/>
      <c r="AME15" s="230"/>
      <c r="AMF15" s="230"/>
      <c r="AMG15" s="230"/>
      <c r="AMH15" s="230"/>
      <c r="AMI15" s="230"/>
      <c r="AMJ15" s="230"/>
      <c r="AMK15" s="230"/>
      <c r="AML15" s="230"/>
      <c r="AMM15" s="230"/>
      <c r="AMN15" s="230"/>
      <c r="AMO15" s="230"/>
      <c r="AMP15" s="229"/>
      <c r="AMQ15" s="226"/>
      <c r="AMR15" s="227"/>
      <c r="AMS15" s="227"/>
      <c r="AMT15" s="227"/>
      <c r="AMU15" s="228"/>
      <c r="AMV15" s="228"/>
      <c r="AMW15" s="228"/>
      <c r="AMX15" s="228"/>
      <c r="AMY15" s="228"/>
      <c r="AMZ15" s="228"/>
      <c r="ANA15" s="229"/>
      <c r="ANB15" s="230"/>
      <c r="ANC15" s="230"/>
      <c r="AND15" s="231"/>
      <c r="ANE15" s="229"/>
      <c r="ANF15" s="230"/>
      <c r="ANG15" s="229"/>
      <c r="ANH15" s="229"/>
      <c r="ANI15" s="230"/>
      <c r="ANJ15" s="230"/>
      <c r="ANK15" s="230"/>
      <c r="ANL15" s="230"/>
      <c r="ANM15" s="230"/>
      <c r="ANN15" s="230"/>
      <c r="ANO15" s="230"/>
      <c r="ANP15" s="230"/>
      <c r="ANQ15" s="230"/>
      <c r="ANR15" s="230"/>
      <c r="ANS15" s="230"/>
      <c r="ANT15" s="230"/>
      <c r="ANU15" s="229"/>
      <c r="ANV15" s="226"/>
      <c r="ANW15" s="227"/>
      <c r="ANX15" s="227"/>
      <c r="ANY15" s="227"/>
      <c r="ANZ15" s="228"/>
      <c r="AOA15" s="228"/>
      <c r="AOB15" s="228"/>
      <c r="AOC15" s="228"/>
      <c r="AOD15" s="228"/>
      <c r="AOE15" s="228"/>
      <c r="AOF15" s="229"/>
      <c r="AOG15" s="230"/>
      <c r="AOH15" s="230"/>
      <c r="AOI15" s="231"/>
      <c r="AOJ15" s="229"/>
      <c r="AOK15" s="230"/>
      <c r="AOL15" s="229"/>
      <c r="AOM15" s="229"/>
      <c r="AON15" s="230"/>
      <c r="AOO15" s="230"/>
      <c r="AOP15" s="230"/>
      <c r="AOQ15" s="230"/>
      <c r="AOR15" s="230"/>
      <c r="AOS15" s="230"/>
      <c r="AOT15" s="230"/>
      <c r="AOU15" s="230"/>
      <c r="AOV15" s="230"/>
      <c r="AOW15" s="230"/>
      <c r="AOX15" s="230"/>
      <c r="AOY15" s="230"/>
      <c r="AOZ15" s="229"/>
      <c r="APA15" s="226"/>
      <c r="APB15" s="227"/>
      <c r="APC15" s="227"/>
      <c r="APD15" s="227"/>
      <c r="APE15" s="228"/>
      <c r="APF15" s="228"/>
      <c r="APG15" s="228"/>
      <c r="APH15" s="228"/>
      <c r="API15" s="228"/>
      <c r="APJ15" s="228"/>
      <c r="APK15" s="229"/>
      <c r="APL15" s="230"/>
      <c r="APM15" s="230"/>
      <c r="APN15" s="231"/>
      <c r="APO15" s="229"/>
      <c r="APP15" s="230"/>
      <c r="APQ15" s="229"/>
      <c r="APR15" s="229"/>
      <c r="APS15" s="230"/>
      <c r="APT15" s="230"/>
      <c r="APU15" s="230"/>
      <c r="APV15" s="230"/>
      <c r="APW15" s="230"/>
      <c r="APX15" s="230"/>
      <c r="APY15" s="230"/>
      <c r="APZ15" s="230"/>
      <c r="AQA15" s="230"/>
      <c r="AQB15" s="230"/>
      <c r="AQC15" s="230"/>
      <c r="AQD15" s="230"/>
      <c r="AQE15" s="229"/>
      <c r="AQF15" s="226"/>
      <c r="AQG15" s="227"/>
      <c r="AQH15" s="227"/>
      <c r="AQI15" s="227"/>
      <c r="AQJ15" s="228"/>
      <c r="AQK15" s="228"/>
      <c r="AQL15" s="228"/>
      <c r="AQM15" s="228"/>
      <c r="AQN15" s="228"/>
      <c r="AQO15" s="228"/>
      <c r="AQP15" s="229"/>
      <c r="AQQ15" s="230"/>
      <c r="AQR15" s="230"/>
      <c r="AQS15" s="231"/>
      <c r="AQT15" s="229"/>
      <c r="AQU15" s="230"/>
      <c r="AQV15" s="229"/>
      <c r="AQW15" s="229"/>
      <c r="AQX15" s="230"/>
      <c r="AQY15" s="230"/>
      <c r="AQZ15" s="230"/>
      <c r="ARA15" s="230"/>
      <c r="ARB15" s="230"/>
      <c r="ARC15" s="230"/>
      <c r="ARD15" s="230"/>
      <c r="ARE15" s="230"/>
      <c r="ARF15" s="230"/>
      <c r="ARG15" s="230"/>
      <c r="ARH15" s="230"/>
      <c r="ARI15" s="230"/>
      <c r="ARJ15" s="229"/>
      <c r="ARK15" s="226"/>
      <c r="ARL15" s="227"/>
      <c r="ARM15" s="227"/>
      <c r="ARN15" s="227"/>
      <c r="ARO15" s="228"/>
      <c r="ARP15" s="228"/>
      <c r="ARQ15" s="228"/>
      <c r="ARR15" s="228"/>
      <c r="ARS15" s="228"/>
      <c r="ART15" s="228"/>
      <c r="ARU15" s="229"/>
      <c r="ARV15" s="230"/>
      <c r="ARW15" s="230"/>
      <c r="ARX15" s="231"/>
      <c r="ARY15" s="229"/>
      <c r="ARZ15" s="230"/>
      <c r="ASA15" s="229"/>
      <c r="ASB15" s="229"/>
      <c r="ASC15" s="230"/>
      <c r="ASD15" s="230"/>
      <c r="ASE15" s="230"/>
      <c r="ASF15" s="230"/>
      <c r="ASG15" s="230"/>
      <c r="ASH15" s="230"/>
      <c r="ASI15" s="230"/>
      <c r="ASJ15" s="230"/>
      <c r="ASK15" s="230"/>
      <c r="ASL15" s="230"/>
      <c r="ASM15" s="230"/>
      <c r="ASN15" s="230"/>
      <c r="ASO15" s="229"/>
      <c r="ASP15" s="226"/>
      <c r="ASQ15" s="227"/>
      <c r="ASR15" s="227"/>
      <c r="ASS15" s="227"/>
      <c r="AST15" s="228"/>
      <c r="ASU15" s="228"/>
      <c r="ASV15" s="228"/>
      <c r="ASW15" s="228"/>
      <c r="ASX15" s="228"/>
      <c r="ASY15" s="228"/>
      <c r="ASZ15" s="229"/>
      <c r="ATA15" s="230"/>
      <c r="ATB15" s="230"/>
      <c r="ATC15" s="231"/>
      <c r="ATD15" s="229"/>
      <c r="ATE15" s="230"/>
      <c r="ATF15" s="229"/>
      <c r="ATG15" s="229"/>
      <c r="ATH15" s="230"/>
      <c r="ATI15" s="230"/>
      <c r="ATJ15" s="230"/>
      <c r="ATK15" s="230"/>
      <c r="ATL15" s="230"/>
      <c r="ATM15" s="230"/>
      <c r="ATN15" s="230"/>
      <c r="ATO15" s="230"/>
      <c r="ATP15" s="230"/>
      <c r="ATQ15" s="230"/>
      <c r="ATR15" s="230"/>
      <c r="ATS15" s="230"/>
      <c r="ATT15" s="229"/>
      <c r="ATU15" s="226"/>
      <c r="ATV15" s="227"/>
      <c r="ATW15" s="227"/>
      <c r="ATX15" s="227"/>
      <c r="ATY15" s="228"/>
      <c r="ATZ15" s="228"/>
      <c r="AUA15" s="228"/>
      <c r="AUB15" s="228"/>
      <c r="AUC15" s="228"/>
      <c r="AUD15" s="228"/>
      <c r="AUE15" s="229"/>
      <c r="AUF15" s="230"/>
      <c r="AUG15" s="230"/>
      <c r="AUH15" s="231"/>
      <c r="AUI15" s="229"/>
      <c r="AUJ15" s="230"/>
      <c r="AUK15" s="229"/>
      <c r="AUL15" s="229"/>
      <c r="AUM15" s="230"/>
      <c r="AUN15" s="230"/>
      <c r="AUO15" s="230"/>
      <c r="AUP15" s="230"/>
      <c r="AUQ15" s="230"/>
      <c r="AUR15" s="230"/>
      <c r="AUS15" s="230"/>
      <c r="AUT15" s="230"/>
      <c r="AUU15" s="230"/>
      <c r="AUV15" s="230"/>
      <c r="AUW15" s="230"/>
      <c r="AUX15" s="230"/>
      <c r="AUY15" s="229"/>
      <c r="AUZ15" s="226"/>
      <c r="AVA15" s="227"/>
      <c r="AVB15" s="227"/>
      <c r="AVC15" s="227"/>
      <c r="AVD15" s="228"/>
      <c r="AVE15" s="228"/>
      <c r="AVF15" s="228"/>
      <c r="AVG15" s="228"/>
      <c r="AVH15" s="228"/>
      <c r="AVI15" s="228"/>
      <c r="AVJ15" s="229"/>
      <c r="AVK15" s="230"/>
      <c r="AVL15" s="230"/>
      <c r="AVM15" s="231"/>
      <c r="AVN15" s="229"/>
      <c r="AVO15" s="230"/>
      <c r="AVP15" s="229"/>
      <c r="AVQ15" s="229"/>
      <c r="AVR15" s="230"/>
      <c r="AVS15" s="230"/>
      <c r="AVT15" s="230"/>
      <c r="AVU15" s="230"/>
      <c r="AVV15" s="230"/>
      <c r="AVW15" s="230"/>
      <c r="AVX15" s="230"/>
      <c r="AVY15" s="230"/>
      <c r="AVZ15" s="230"/>
      <c r="AWA15" s="230"/>
      <c r="AWB15" s="230"/>
      <c r="AWC15" s="230"/>
      <c r="AWD15" s="229"/>
      <c r="AWE15" s="226"/>
      <c r="AWF15" s="227"/>
      <c r="AWG15" s="227"/>
      <c r="AWH15" s="227"/>
      <c r="AWI15" s="228"/>
      <c r="AWJ15" s="228"/>
      <c r="AWK15" s="228"/>
      <c r="AWL15" s="228"/>
      <c r="AWM15" s="228"/>
      <c r="AWN15" s="228"/>
      <c r="AWO15" s="229"/>
      <c r="AWP15" s="230"/>
      <c r="AWQ15" s="230"/>
      <c r="AWR15" s="231"/>
      <c r="AWS15" s="229"/>
      <c r="AWT15" s="230"/>
      <c r="AWU15" s="229"/>
      <c r="AWV15" s="229"/>
      <c r="AWW15" s="230"/>
      <c r="AWX15" s="230"/>
      <c r="AWY15" s="230"/>
      <c r="AWZ15" s="230"/>
      <c r="AXA15" s="230"/>
      <c r="AXB15" s="230"/>
      <c r="AXC15" s="230"/>
      <c r="AXD15" s="230"/>
      <c r="AXE15" s="230"/>
      <c r="AXF15" s="230"/>
      <c r="AXG15" s="230"/>
      <c r="AXH15" s="230"/>
      <c r="AXI15" s="229"/>
      <c r="AXJ15" s="226"/>
      <c r="AXK15" s="227"/>
      <c r="AXL15" s="227"/>
      <c r="AXM15" s="227"/>
      <c r="AXN15" s="228"/>
      <c r="AXO15" s="228"/>
      <c r="AXP15" s="228"/>
      <c r="AXQ15" s="228"/>
      <c r="AXR15" s="228"/>
      <c r="AXS15" s="228"/>
      <c r="AXT15" s="229"/>
      <c r="AXU15" s="230"/>
      <c r="AXV15" s="230"/>
      <c r="AXW15" s="231"/>
      <c r="AXX15" s="229"/>
      <c r="AXY15" s="230"/>
      <c r="AXZ15" s="229"/>
      <c r="AYA15" s="229"/>
      <c r="AYB15" s="230"/>
      <c r="AYC15" s="230"/>
      <c r="AYD15" s="230"/>
      <c r="AYE15" s="230"/>
      <c r="AYF15" s="230"/>
      <c r="AYG15" s="230"/>
      <c r="AYH15" s="230"/>
      <c r="AYI15" s="230"/>
      <c r="AYJ15" s="230"/>
      <c r="AYK15" s="230"/>
      <c r="AYL15" s="230"/>
      <c r="AYM15" s="230"/>
      <c r="AYN15" s="229"/>
      <c r="AYO15" s="226"/>
      <c r="AYP15" s="227"/>
      <c r="AYQ15" s="227"/>
      <c r="AYR15" s="227"/>
      <c r="AYS15" s="228"/>
      <c r="AYT15" s="228"/>
      <c r="AYU15" s="228"/>
      <c r="AYV15" s="228"/>
      <c r="AYW15" s="228"/>
      <c r="AYX15" s="228"/>
      <c r="AYY15" s="229"/>
      <c r="AYZ15" s="230"/>
      <c r="AZA15" s="230"/>
      <c r="AZB15" s="231"/>
      <c r="AZC15" s="229"/>
      <c r="AZD15" s="230"/>
      <c r="AZE15" s="229"/>
      <c r="AZF15" s="229"/>
      <c r="AZG15" s="230"/>
      <c r="AZH15" s="230"/>
      <c r="AZI15" s="230"/>
      <c r="AZJ15" s="230"/>
      <c r="AZK15" s="230"/>
      <c r="AZL15" s="230"/>
      <c r="AZM15" s="230"/>
      <c r="AZN15" s="230"/>
      <c r="AZO15" s="230"/>
      <c r="AZP15" s="230"/>
      <c r="AZQ15" s="230"/>
      <c r="AZR15" s="230"/>
      <c r="AZS15" s="229"/>
      <c r="AZT15" s="226"/>
      <c r="AZU15" s="227"/>
      <c r="AZV15" s="227"/>
      <c r="AZW15" s="227"/>
      <c r="AZX15" s="228"/>
      <c r="AZY15" s="228"/>
      <c r="AZZ15" s="228"/>
      <c r="BAA15" s="228"/>
      <c r="BAB15" s="228"/>
      <c r="BAC15" s="228"/>
      <c r="BAD15" s="229"/>
      <c r="BAE15" s="230"/>
      <c r="BAF15" s="230"/>
      <c r="BAG15" s="231"/>
      <c r="BAH15" s="229"/>
      <c r="BAI15" s="230"/>
      <c r="BAJ15" s="229"/>
      <c r="BAK15" s="229"/>
      <c r="BAL15" s="230"/>
      <c r="BAM15" s="230"/>
      <c r="BAN15" s="230"/>
      <c r="BAO15" s="230"/>
      <c r="BAP15" s="230"/>
      <c r="BAQ15" s="230"/>
      <c r="BAR15" s="230"/>
      <c r="BAS15" s="230"/>
      <c r="BAT15" s="230"/>
      <c r="BAU15" s="230"/>
      <c r="BAV15" s="230"/>
      <c r="BAW15" s="230"/>
      <c r="BAX15" s="229"/>
      <c r="BAY15" s="226"/>
      <c r="BAZ15" s="227"/>
      <c r="BBA15" s="227"/>
      <c r="BBB15" s="227"/>
      <c r="BBC15" s="228"/>
      <c r="BBD15" s="228"/>
      <c r="BBE15" s="228"/>
      <c r="BBF15" s="228"/>
      <c r="BBG15" s="228"/>
      <c r="BBH15" s="228"/>
      <c r="BBI15" s="229"/>
      <c r="BBJ15" s="230"/>
      <c r="BBK15" s="230"/>
      <c r="BBL15" s="231"/>
      <c r="BBM15" s="229"/>
      <c r="BBN15" s="230"/>
      <c r="BBO15" s="229"/>
      <c r="BBP15" s="229"/>
      <c r="BBQ15" s="230"/>
      <c r="BBR15" s="230"/>
      <c r="BBS15" s="230"/>
      <c r="BBT15" s="230"/>
      <c r="BBU15" s="230"/>
      <c r="BBV15" s="230"/>
      <c r="BBW15" s="230"/>
      <c r="BBX15" s="230"/>
      <c r="BBY15" s="230"/>
      <c r="BBZ15" s="230"/>
      <c r="BCA15" s="230"/>
      <c r="BCB15" s="230"/>
      <c r="BCC15" s="229"/>
      <c r="BCD15" s="226"/>
      <c r="BCE15" s="227"/>
      <c r="BCF15" s="227"/>
      <c r="BCG15" s="227"/>
      <c r="BCH15" s="228"/>
      <c r="BCI15" s="228"/>
      <c r="BCJ15" s="228"/>
      <c r="BCK15" s="228"/>
      <c r="BCL15" s="228"/>
      <c r="BCM15" s="228"/>
      <c r="BCN15" s="229"/>
      <c r="BCO15" s="230"/>
      <c r="BCP15" s="230"/>
      <c r="BCQ15" s="231"/>
      <c r="BCR15" s="229"/>
      <c r="BCS15" s="230"/>
      <c r="BCT15" s="229"/>
      <c r="BCU15" s="229"/>
      <c r="BCV15" s="230"/>
      <c r="BCW15" s="230"/>
      <c r="BCX15" s="230"/>
      <c r="BCY15" s="230"/>
      <c r="BCZ15" s="230"/>
      <c r="BDA15" s="230"/>
      <c r="BDB15" s="230"/>
      <c r="BDC15" s="230"/>
      <c r="BDD15" s="230"/>
      <c r="BDE15" s="230"/>
      <c r="BDF15" s="230"/>
      <c r="BDG15" s="230"/>
      <c r="BDH15" s="229"/>
      <c r="BDI15" s="226"/>
      <c r="BDJ15" s="227"/>
      <c r="BDK15" s="227"/>
      <c r="BDL15" s="227"/>
      <c r="BDM15" s="228"/>
      <c r="BDN15" s="228"/>
      <c r="BDO15" s="228"/>
      <c r="BDP15" s="228"/>
      <c r="BDQ15" s="228"/>
      <c r="BDR15" s="228"/>
      <c r="BDS15" s="229"/>
      <c r="BDT15" s="230"/>
      <c r="BDU15" s="230"/>
      <c r="BDV15" s="231"/>
      <c r="BDW15" s="229"/>
      <c r="BDX15" s="230"/>
      <c r="BDY15" s="229"/>
      <c r="BDZ15" s="229"/>
      <c r="BEA15" s="230"/>
      <c r="BEB15" s="230"/>
      <c r="BEC15" s="230"/>
      <c r="BED15" s="230"/>
      <c r="BEE15" s="230"/>
      <c r="BEF15" s="230"/>
      <c r="BEG15" s="230"/>
      <c r="BEH15" s="230"/>
      <c r="BEI15" s="230"/>
      <c r="BEJ15" s="230"/>
      <c r="BEK15" s="230"/>
      <c r="BEL15" s="230"/>
      <c r="BEM15" s="229"/>
      <c r="BEN15" s="226"/>
      <c r="BEO15" s="227"/>
      <c r="BEP15" s="227"/>
      <c r="BEQ15" s="227"/>
      <c r="BER15" s="228"/>
      <c r="BES15" s="228"/>
      <c r="BET15" s="228"/>
      <c r="BEU15" s="228"/>
      <c r="BEV15" s="228"/>
      <c r="BEW15" s="228"/>
      <c r="BEX15" s="229"/>
      <c r="BEY15" s="230"/>
      <c r="BEZ15" s="230"/>
      <c r="BFA15" s="231"/>
      <c r="BFB15" s="229"/>
      <c r="BFC15" s="230"/>
      <c r="BFD15" s="229"/>
      <c r="BFE15" s="229"/>
      <c r="BFF15" s="230"/>
      <c r="BFG15" s="230"/>
      <c r="BFH15" s="230"/>
      <c r="BFI15" s="230"/>
      <c r="BFJ15" s="230"/>
      <c r="BFK15" s="230"/>
      <c r="BFL15" s="230"/>
      <c r="BFM15" s="230"/>
      <c r="BFN15" s="230"/>
      <c r="BFO15" s="230"/>
      <c r="BFP15" s="230"/>
      <c r="BFQ15" s="230"/>
      <c r="BFR15" s="229"/>
      <c r="BFS15" s="226"/>
      <c r="BFT15" s="227"/>
      <c r="BFU15" s="227"/>
      <c r="BFV15" s="227"/>
      <c r="BFW15" s="228"/>
      <c r="BFX15" s="228"/>
      <c r="BFY15" s="228"/>
      <c r="BFZ15" s="228"/>
      <c r="BGA15" s="228"/>
      <c r="BGB15" s="228"/>
      <c r="BGC15" s="229"/>
      <c r="BGD15" s="230"/>
      <c r="BGE15" s="230"/>
      <c r="BGF15" s="231"/>
      <c r="BGG15" s="229"/>
      <c r="BGH15" s="230"/>
      <c r="BGI15" s="229"/>
      <c r="BGJ15" s="229"/>
      <c r="BGK15" s="230"/>
      <c r="BGL15" s="230"/>
      <c r="BGM15" s="230"/>
      <c r="BGN15" s="230"/>
      <c r="BGO15" s="230"/>
      <c r="BGP15" s="230"/>
      <c r="BGQ15" s="230"/>
      <c r="BGR15" s="230"/>
      <c r="BGS15" s="230"/>
      <c r="BGT15" s="230"/>
      <c r="BGU15" s="230"/>
      <c r="BGV15" s="230"/>
      <c r="BGW15" s="229"/>
      <c r="BGX15" s="226"/>
      <c r="BGY15" s="227"/>
      <c r="BGZ15" s="227"/>
      <c r="BHA15" s="227"/>
      <c r="BHB15" s="228"/>
      <c r="BHC15" s="228"/>
      <c r="BHD15" s="228"/>
      <c r="BHE15" s="228"/>
      <c r="BHF15" s="228"/>
      <c r="BHG15" s="228"/>
      <c r="BHH15" s="229"/>
      <c r="BHI15" s="230"/>
      <c r="BHJ15" s="230"/>
      <c r="BHK15" s="231"/>
      <c r="BHL15" s="229"/>
      <c r="BHM15" s="230"/>
      <c r="BHN15" s="229"/>
      <c r="BHO15" s="229"/>
      <c r="BHP15" s="230"/>
      <c r="BHQ15" s="230"/>
      <c r="BHR15" s="230"/>
      <c r="BHS15" s="230"/>
      <c r="BHT15" s="230"/>
      <c r="BHU15" s="230"/>
      <c r="BHV15" s="230"/>
      <c r="BHW15" s="230"/>
      <c r="BHX15" s="230"/>
      <c r="BHY15" s="230"/>
      <c r="BHZ15" s="230"/>
      <c r="BIA15" s="230"/>
      <c r="BIB15" s="229"/>
      <c r="BIC15" s="226"/>
      <c r="BID15" s="227"/>
      <c r="BIE15" s="227"/>
      <c r="BIF15" s="227"/>
      <c r="BIG15" s="228"/>
      <c r="BIH15" s="228"/>
      <c r="BII15" s="228"/>
      <c r="BIJ15" s="228"/>
      <c r="BIK15" s="228"/>
      <c r="BIL15" s="228"/>
      <c r="BIM15" s="229"/>
      <c r="BIN15" s="230"/>
      <c r="BIO15" s="230"/>
      <c r="BIP15" s="231"/>
      <c r="BIQ15" s="229"/>
      <c r="BIR15" s="230"/>
      <c r="BIS15" s="229"/>
      <c r="BIT15" s="229"/>
      <c r="BIU15" s="230"/>
      <c r="BIV15" s="230"/>
      <c r="BIW15" s="230"/>
      <c r="BIX15" s="230"/>
      <c r="BIY15" s="230"/>
      <c r="BIZ15" s="230"/>
      <c r="BJA15" s="230"/>
      <c r="BJB15" s="230"/>
      <c r="BJC15" s="230"/>
      <c r="BJD15" s="230"/>
      <c r="BJE15" s="230"/>
      <c r="BJF15" s="230"/>
      <c r="BJG15" s="229"/>
      <c r="BJH15" s="226"/>
      <c r="BJI15" s="227"/>
      <c r="BJJ15" s="227"/>
      <c r="BJK15" s="227"/>
      <c r="BJL15" s="228"/>
      <c r="BJM15" s="228"/>
      <c r="BJN15" s="228"/>
      <c r="BJO15" s="228"/>
      <c r="BJP15" s="228"/>
      <c r="BJQ15" s="228"/>
      <c r="BJR15" s="229"/>
      <c r="BJS15" s="230"/>
      <c r="BJT15" s="230"/>
      <c r="BJU15" s="231"/>
      <c r="BJV15" s="229"/>
      <c r="BJW15" s="230"/>
      <c r="BJX15" s="229"/>
      <c r="BJY15" s="229"/>
      <c r="BJZ15" s="230"/>
      <c r="BKA15" s="230"/>
      <c r="BKB15" s="230"/>
      <c r="BKC15" s="230"/>
      <c r="BKD15" s="230"/>
      <c r="BKE15" s="230"/>
      <c r="BKF15" s="230"/>
      <c r="BKG15" s="230"/>
      <c r="BKH15" s="230"/>
      <c r="BKI15" s="230"/>
      <c r="BKJ15" s="230"/>
      <c r="BKK15" s="230"/>
      <c r="BKL15" s="229"/>
      <c r="BKM15" s="226"/>
      <c r="BKN15" s="227"/>
      <c r="BKO15" s="227"/>
      <c r="BKP15" s="227"/>
      <c r="BKQ15" s="228"/>
      <c r="BKR15" s="228"/>
      <c r="BKS15" s="228"/>
      <c r="BKT15" s="228"/>
      <c r="BKU15" s="228"/>
      <c r="BKV15" s="228"/>
      <c r="BKW15" s="229"/>
      <c r="BKX15" s="230"/>
      <c r="BKY15" s="230"/>
      <c r="BKZ15" s="231"/>
      <c r="BLA15" s="229"/>
      <c r="BLB15" s="230"/>
      <c r="BLC15" s="229"/>
      <c r="BLD15" s="229"/>
      <c r="BLE15" s="230"/>
      <c r="BLF15" s="230"/>
      <c r="BLG15" s="230"/>
      <c r="BLH15" s="230"/>
      <c r="BLI15" s="230"/>
      <c r="BLJ15" s="230"/>
      <c r="BLK15" s="230"/>
      <c r="BLL15" s="230"/>
      <c r="BLM15" s="230"/>
      <c r="BLN15" s="230"/>
      <c r="BLO15" s="230"/>
      <c r="BLP15" s="230"/>
      <c r="BLQ15" s="229"/>
      <c r="BLR15" s="226"/>
      <c r="BLS15" s="227"/>
      <c r="BLT15" s="227"/>
      <c r="BLU15" s="227"/>
      <c r="BLV15" s="228"/>
      <c r="BLW15" s="228"/>
      <c r="BLX15" s="228"/>
      <c r="BLY15" s="228"/>
      <c r="BLZ15" s="228"/>
      <c r="BMA15" s="228"/>
      <c r="BMB15" s="229"/>
      <c r="BMC15" s="230"/>
      <c r="BMD15" s="230"/>
      <c r="BME15" s="231"/>
      <c r="BMF15" s="229"/>
      <c r="BMG15" s="230"/>
      <c r="BMH15" s="229"/>
      <c r="BMI15" s="229"/>
      <c r="BMJ15" s="230"/>
      <c r="BMK15" s="230"/>
      <c r="BML15" s="230"/>
      <c r="BMM15" s="230"/>
      <c r="BMN15" s="230"/>
      <c r="BMO15" s="230"/>
      <c r="BMP15" s="230"/>
      <c r="BMQ15" s="230"/>
      <c r="BMR15" s="230"/>
      <c r="BMS15" s="230"/>
      <c r="BMT15" s="230"/>
      <c r="BMU15" s="230"/>
      <c r="BMV15" s="229"/>
      <c r="BMW15" s="226"/>
      <c r="BMX15" s="227"/>
      <c r="BMY15" s="227"/>
      <c r="BMZ15" s="227"/>
      <c r="BNA15" s="228"/>
      <c r="BNB15" s="228"/>
      <c r="BNC15" s="228"/>
      <c r="BND15" s="228"/>
      <c r="BNE15" s="228"/>
      <c r="BNF15" s="228"/>
      <c r="BNG15" s="229"/>
      <c r="BNH15" s="230"/>
      <c r="BNI15" s="230"/>
      <c r="BNJ15" s="231"/>
      <c r="BNK15" s="229"/>
      <c r="BNL15" s="230"/>
      <c r="BNM15" s="229"/>
      <c r="BNN15" s="229"/>
      <c r="BNO15" s="230"/>
      <c r="BNP15" s="230"/>
      <c r="BNQ15" s="230"/>
      <c r="BNR15" s="230"/>
      <c r="BNS15" s="230"/>
      <c r="BNT15" s="230"/>
      <c r="BNU15" s="230"/>
      <c r="BNV15" s="230"/>
      <c r="BNW15" s="230"/>
      <c r="BNX15" s="230"/>
      <c r="BNY15" s="230"/>
      <c r="BNZ15" s="230"/>
      <c r="BOA15" s="229"/>
      <c r="BOB15" s="226"/>
      <c r="BOC15" s="227"/>
      <c r="BOD15" s="227"/>
      <c r="BOE15" s="227"/>
      <c r="BOF15" s="228"/>
      <c r="BOG15" s="228"/>
      <c r="BOH15" s="228"/>
      <c r="BOI15" s="228"/>
      <c r="BOJ15" s="228"/>
      <c r="BOK15" s="228"/>
      <c r="BOL15" s="229"/>
      <c r="BOM15" s="230"/>
      <c r="BON15" s="230"/>
      <c r="BOO15" s="231"/>
      <c r="BOP15" s="229"/>
      <c r="BOQ15" s="230"/>
      <c r="BOR15" s="229"/>
      <c r="BOS15" s="229"/>
      <c r="BOT15" s="230"/>
      <c r="BOU15" s="230"/>
      <c r="BOV15" s="230"/>
      <c r="BOW15" s="230"/>
      <c r="BOX15" s="230"/>
      <c r="BOY15" s="230"/>
      <c r="BOZ15" s="230"/>
      <c r="BPA15" s="230"/>
      <c r="BPB15" s="230"/>
      <c r="BPC15" s="230"/>
      <c r="BPD15" s="230"/>
      <c r="BPE15" s="230"/>
      <c r="BPF15" s="229"/>
      <c r="BPG15" s="226"/>
      <c r="BPH15" s="227"/>
      <c r="BPI15" s="227"/>
      <c r="BPJ15" s="227"/>
      <c r="BPK15" s="228"/>
      <c r="BPL15" s="228"/>
      <c r="BPM15" s="228"/>
      <c r="BPN15" s="228"/>
      <c r="BPO15" s="228"/>
      <c r="BPP15" s="228"/>
      <c r="BPQ15" s="229"/>
      <c r="BPR15" s="230"/>
      <c r="BPS15" s="230"/>
      <c r="BPT15" s="231"/>
      <c r="BPU15" s="229"/>
      <c r="BPV15" s="230"/>
      <c r="BPW15" s="229"/>
      <c r="BPX15" s="229"/>
      <c r="BPY15" s="230"/>
      <c r="BPZ15" s="230"/>
      <c r="BQA15" s="230"/>
      <c r="BQB15" s="230"/>
      <c r="BQC15" s="230"/>
      <c r="BQD15" s="230"/>
      <c r="BQE15" s="230"/>
      <c r="BQF15" s="230"/>
      <c r="BQG15" s="230"/>
      <c r="BQH15" s="230"/>
      <c r="BQI15" s="230"/>
      <c r="BQJ15" s="230"/>
      <c r="BQK15" s="229"/>
      <c r="BQL15" s="226"/>
      <c r="BQM15" s="227"/>
      <c r="BQN15" s="227"/>
      <c r="BQO15" s="227"/>
      <c r="BQP15" s="228"/>
      <c r="BQQ15" s="228"/>
      <c r="BQR15" s="228"/>
      <c r="BQS15" s="228"/>
      <c r="BQT15" s="228"/>
      <c r="BQU15" s="228"/>
      <c r="BQV15" s="229"/>
      <c r="BQW15" s="230"/>
      <c r="BQX15" s="230"/>
      <c r="BQY15" s="231"/>
      <c r="BQZ15" s="229"/>
      <c r="BRA15" s="230"/>
      <c r="BRB15" s="229"/>
      <c r="BRC15" s="229"/>
      <c r="BRD15" s="230"/>
      <c r="BRE15" s="230"/>
      <c r="BRF15" s="230"/>
      <c r="BRG15" s="230"/>
      <c r="BRH15" s="230"/>
      <c r="BRI15" s="230"/>
      <c r="BRJ15" s="230"/>
      <c r="BRK15" s="230"/>
      <c r="BRL15" s="230"/>
      <c r="BRM15" s="230"/>
      <c r="BRN15" s="230"/>
      <c r="BRO15" s="230"/>
      <c r="BRP15" s="229"/>
      <c r="BRQ15" s="226"/>
      <c r="BRR15" s="227"/>
      <c r="BRS15" s="227"/>
      <c r="BRT15" s="227"/>
      <c r="BRU15" s="228"/>
      <c r="BRV15" s="228"/>
      <c r="BRW15" s="228"/>
      <c r="BRX15" s="228"/>
      <c r="BRY15" s="228"/>
      <c r="BRZ15" s="228"/>
      <c r="BSA15" s="229"/>
      <c r="BSB15" s="230"/>
      <c r="BSC15" s="230"/>
      <c r="BSD15" s="231"/>
      <c r="BSE15" s="229"/>
      <c r="BSF15" s="230"/>
      <c r="BSG15" s="229"/>
      <c r="BSH15" s="229"/>
      <c r="BSI15" s="230"/>
      <c r="BSJ15" s="230"/>
      <c r="BSK15" s="230"/>
      <c r="BSL15" s="230"/>
      <c r="BSM15" s="230"/>
      <c r="BSN15" s="230"/>
      <c r="BSO15" s="230"/>
      <c r="BSP15" s="230"/>
      <c r="BSQ15" s="230"/>
      <c r="BSR15" s="230"/>
      <c r="BSS15" s="230"/>
      <c r="BST15" s="230"/>
      <c r="BSU15" s="229"/>
      <c r="BSV15" s="226"/>
      <c r="BSW15" s="227"/>
      <c r="BSX15" s="227"/>
      <c r="BSY15" s="227"/>
      <c r="BSZ15" s="228"/>
      <c r="BTA15" s="228"/>
      <c r="BTB15" s="228"/>
      <c r="BTC15" s="228"/>
      <c r="BTD15" s="228"/>
      <c r="BTE15" s="228"/>
      <c r="BTF15" s="229"/>
      <c r="BTG15" s="230"/>
      <c r="BTH15" s="230"/>
      <c r="BTI15" s="231"/>
      <c r="BTJ15" s="229"/>
      <c r="BTK15" s="230"/>
      <c r="BTL15" s="229"/>
      <c r="BTM15" s="229"/>
      <c r="BTN15" s="230"/>
      <c r="BTO15" s="230"/>
      <c r="BTP15" s="230"/>
      <c r="BTQ15" s="230"/>
      <c r="BTR15" s="230"/>
      <c r="BTS15" s="230"/>
      <c r="BTT15" s="230"/>
      <c r="BTU15" s="230"/>
      <c r="BTV15" s="230"/>
      <c r="BTW15" s="230"/>
      <c r="BTX15" s="230"/>
      <c r="BTY15" s="230"/>
      <c r="BTZ15" s="229"/>
      <c r="BUA15" s="226"/>
      <c r="BUB15" s="227"/>
      <c r="BUC15" s="227"/>
      <c r="BUD15" s="227"/>
      <c r="BUE15" s="228"/>
      <c r="BUF15" s="228"/>
      <c r="BUG15" s="228"/>
      <c r="BUH15" s="228"/>
      <c r="BUI15" s="228"/>
      <c r="BUJ15" s="228"/>
      <c r="BUK15" s="229"/>
      <c r="BUL15" s="230"/>
      <c r="BUM15" s="230"/>
      <c r="BUN15" s="231"/>
      <c r="BUO15" s="229"/>
      <c r="BUP15" s="230"/>
      <c r="BUQ15" s="229"/>
      <c r="BUR15" s="229"/>
      <c r="BUS15" s="230"/>
      <c r="BUT15" s="230"/>
      <c r="BUU15" s="230"/>
      <c r="BUV15" s="230"/>
      <c r="BUW15" s="230"/>
      <c r="BUX15" s="230"/>
      <c r="BUY15" s="230"/>
      <c r="BUZ15" s="230"/>
      <c r="BVA15" s="230"/>
      <c r="BVB15" s="230"/>
      <c r="BVC15" s="230"/>
      <c r="BVD15" s="230"/>
      <c r="BVE15" s="229"/>
      <c r="BVF15" s="226"/>
      <c r="BVG15" s="227"/>
      <c r="BVH15" s="227"/>
      <c r="BVI15" s="227"/>
      <c r="BVJ15" s="228"/>
      <c r="BVK15" s="228"/>
      <c r="BVL15" s="228"/>
      <c r="BVM15" s="228"/>
      <c r="BVN15" s="228"/>
      <c r="BVO15" s="228"/>
      <c r="BVP15" s="229"/>
      <c r="BVQ15" s="230"/>
      <c r="BVR15" s="230"/>
      <c r="BVS15" s="231"/>
      <c r="BVT15" s="229"/>
      <c r="BVU15" s="230"/>
      <c r="BVV15" s="229"/>
      <c r="BVW15" s="229"/>
      <c r="BVX15" s="230"/>
      <c r="BVY15" s="230"/>
      <c r="BVZ15" s="230"/>
      <c r="BWA15" s="230"/>
      <c r="BWB15" s="230"/>
      <c r="BWC15" s="230"/>
      <c r="BWD15" s="230"/>
      <c r="BWE15" s="230"/>
      <c r="BWF15" s="230"/>
      <c r="BWG15" s="230"/>
      <c r="BWH15" s="230"/>
      <c r="BWI15" s="230"/>
      <c r="BWJ15" s="229"/>
      <c r="BWK15" s="226"/>
      <c r="BWL15" s="227"/>
      <c r="BWM15" s="227"/>
      <c r="BWN15" s="227"/>
      <c r="BWO15" s="228"/>
      <c r="BWP15" s="228"/>
      <c r="BWQ15" s="228"/>
      <c r="BWR15" s="228"/>
      <c r="BWS15" s="228"/>
      <c r="BWT15" s="228"/>
      <c r="BWU15" s="229"/>
      <c r="BWV15" s="230"/>
      <c r="BWW15" s="230"/>
      <c r="BWX15" s="231"/>
      <c r="BWY15" s="229"/>
      <c r="BWZ15" s="230"/>
      <c r="BXA15" s="229"/>
      <c r="BXB15" s="229"/>
      <c r="BXC15" s="230"/>
      <c r="BXD15" s="230"/>
      <c r="BXE15" s="230"/>
      <c r="BXF15" s="230"/>
      <c r="BXG15" s="230"/>
      <c r="BXH15" s="230"/>
      <c r="BXI15" s="230"/>
      <c r="BXJ15" s="230"/>
      <c r="BXK15" s="230"/>
      <c r="BXL15" s="230"/>
      <c r="BXM15" s="230"/>
      <c r="BXN15" s="230"/>
      <c r="BXO15" s="229"/>
      <c r="BXP15" s="226"/>
      <c r="BXQ15" s="227"/>
      <c r="BXR15" s="227"/>
      <c r="BXS15" s="227"/>
      <c r="BXT15" s="228"/>
      <c r="BXU15" s="228"/>
      <c r="BXV15" s="228"/>
      <c r="BXW15" s="228"/>
      <c r="BXX15" s="228"/>
      <c r="BXY15" s="228"/>
      <c r="BXZ15" s="229"/>
      <c r="BYA15" s="230"/>
      <c r="BYB15" s="230"/>
      <c r="BYC15" s="231"/>
      <c r="BYD15" s="229"/>
      <c r="BYE15" s="230"/>
      <c r="BYF15" s="229"/>
      <c r="BYG15" s="229"/>
      <c r="BYH15" s="230"/>
      <c r="BYI15" s="230"/>
      <c r="BYJ15" s="230"/>
      <c r="BYK15" s="230"/>
      <c r="BYL15" s="230"/>
      <c r="BYM15" s="230"/>
      <c r="BYN15" s="230"/>
      <c r="BYO15" s="230"/>
      <c r="BYP15" s="230"/>
      <c r="BYQ15" s="230"/>
      <c r="BYR15" s="230"/>
      <c r="BYS15" s="230"/>
      <c r="BYT15" s="229"/>
      <c r="BYU15" s="226"/>
      <c r="BYV15" s="227"/>
      <c r="BYW15" s="227"/>
      <c r="BYX15" s="227"/>
      <c r="BYY15" s="228"/>
      <c r="BYZ15" s="228"/>
      <c r="BZA15" s="228"/>
      <c r="BZB15" s="228"/>
      <c r="BZC15" s="228"/>
      <c r="BZD15" s="228"/>
      <c r="BZE15" s="229"/>
      <c r="BZF15" s="230"/>
      <c r="BZG15" s="230"/>
      <c r="BZH15" s="231"/>
      <c r="BZI15" s="229"/>
      <c r="BZJ15" s="230"/>
      <c r="BZK15" s="229"/>
      <c r="BZL15" s="229"/>
      <c r="BZM15" s="230"/>
      <c r="BZN15" s="230"/>
      <c r="BZO15" s="230"/>
      <c r="BZP15" s="230"/>
      <c r="BZQ15" s="230"/>
      <c r="BZR15" s="230"/>
      <c r="BZS15" s="230"/>
      <c r="BZT15" s="230"/>
      <c r="BZU15" s="230"/>
      <c r="BZV15" s="230"/>
      <c r="BZW15" s="230"/>
      <c r="BZX15" s="230"/>
      <c r="BZY15" s="229"/>
      <c r="BZZ15" s="226"/>
      <c r="CAA15" s="227"/>
      <c r="CAB15" s="227"/>
      <c r="CAC15" s="227"/>
      <c r="CAD15" s="228"/>
      <c r="CAE15" s="228"/>
      <c r="CAF15" s="228"/>
      <c r="CAG15" s="228"/>
      <c r="CAH15" s="228"/>
      <c r="CAI15" s="228"/>
      <c r="CAJ15" s="229"/>
      <c r="CAK15" s="230"/>
      <c r="CAL15" s="230"/>
      <c r="CAM15" s="231"/>
      <c r="CAN15" s="229"/>
      <c r="CAO15" s="230"/>
      <c r="CAP15" s="229"/>
      <c r="CAQ15" s="229"/>
      <c r="CAR15" s="230"/>
      <c r="CAS15" s="230"/>
      <c r="CAT15" s="230"/>
      <c r="CAU15" s="230"/>
      <c r="CAV15" s="230"/>
      <c r="CAW15" s="230"/>
      <c r="CAX15" s="230"/>
      <c r="CAY15" s="230"/>
      <c r="CAZ15" s="230"/>
      <c r="CBA15" s="230"/>
      <c r="CBB15" s="230"/>
      <c r="CBC15" s="230"/>
      <c r="CBD15" s="229"/>
      <c r="CBE15" s="226"/>
      <c r="CBF15" s="227"/>
      <c r="CBG15" s="227"/>
      <c r="CBH15" s="227"/>
      <c r="CBI15" s="228"/>
      <c r="CBJ15" s="228"/>
      <c r="CBK15" s="228"/>
      <c r="CBL15" s="228"/>
      <c r="CBM15" s="228"/>
      <c r="CBN15" s="228"/>
      <c r="CBO15" s="229"/>
      <c r="CBP15" s="230"/>
      <c r="CBQ15" s="230"/>
      <c r="CBR15" s="231"/>
      <c r="CBS15" s="229"/>
      <c r="CBT15" s="230"/>
      <c r="CBU15" s="229"/>
      <c r="CBV15" s="229"/>
      <c r="CBW15" s="230"/>
      <c r="CBX15" s="230"/>
      <c r="CBY15" s="230"/>
      <c r="CBZ15" s="230"/>
      <c r="CCA15" s="230"/>
      <c r="CCB15" s="230"/>
      <c r="CCC15" s="230"/>
      <c r="CCD15" s="230"/>
      <c r="CCE15" s="230"/>
      <c r="CCF15" s="230"/>
      <c r="CCG15" s="230"/>
      <c r="CCH15" s="230"/>
      <c r="CCI15" s="229"/>
      <c r="CCJ15" s="226"/>
      <c r="CCK15" s="227"/>
      <c r="CCL15" s="227"/>
      <c r="CCM15" s="227"/>
      <c r="CCN15" s="228"/>
      <c r="CCO15" s="228"/>
      <c r="CCP15" s="228"/>
      <c r="CCQ15" s="228"/>
      <c r="CCR15" s="228"/>
      <c r="CCS15" s="228"/>
      <c r="CCT15" s="229"/>
      <c r="CCU15" s="230"/>
      <c r="CCV15" s="230"/>
      <c r="CCW15" s="231"/>
      <c r="CCX15" s="229"/>
      <c r="CCY15" s="230"/>
      <c r="CCZ15" s="229"/>
      <c r="CDA15" s="229"/>
      <c r="CDB15" s="230"/>
      <c r="CDC15" s="230"/>
      <c r="CDD15" s="230"/>
      <c r="CDE15" s="230"/>
      <c r="CDF15" s="230"/>
      <c r="CDG15" s="230"/>
      <c r="CDH15" s="230"/>
      <c r="CDI15" s="230"/>
      <c r="CDJ15" s="230"/>
      <c r="CDK15" s="230"/>
      <c r="CDL15" s="230"/>
      <c r="CDM15" s="230"/>
      <c r="CDN15" s="229"/>
      <c r="CDO15" s="226"/>
      <c r="CDP15" s="227"/>
      <c r="CDQ15" s="227"/>
      <c r="CDR15" s="227"/>
      <c r="CDS15" s="228"/>
      <c r="CDT15" s="228"/>
      <c r="CDU15" s="228"/>
      <c r="CDV15" s="228"/>
      <c r="CDW15" s="228"/>
      <c r="CDX15" s="228"/>
      <c r="CDY15" s="229"/>
      <c r="CDZ15" s="230"/>
      <c r="CEA15" s="230"/>
      <c r="CEB15" s="231"/>
      <c r="CEC15" s="229"/>
      <c r="CED15" s="230"/>
      <c r="CEE15" s="229"/>
      <c r="CEF15" s="229"/>
      <c r="CEG15" s="230"/>
      <c r="CEH15" s="230"/>
      <c r="CEI15" s="230"/>
      <c r="CEJ15" s="230"/>
      <c r="CEK15" s="230"/>
      <c r="CEL15" s="230"/>
      <c r="CEM15" s="230"/>
      <c r="CEN15" s="230"/>
      <c r="CEO15" s="230"/>
      <c r="CEP15" s="230"/>
      <c r="CEQ15" s="230"/>
      <c r="CER15" s="230"/>
      <c r="CES15" s="229"/>
      <c r="CET15" s="226"/>
      <c r="CEU15" s="227"/>
      <c r="CEV15" s="227"/>
      <c r="CEW15" s="227"/>
      <c r="CEX15" s="228"/>
      <c r="CEY15" s="228"/>
      <c r="CEZ15" s="228"/>
      <c r="CFA15" s="228"/>
      <c r="CFB15" s="228"/>
      <c r="CFC15" s="228"/>
      <c r="CFD15" s="229"/>
      <c r="CFE15" s="230"/>
      <c r="CFF15" s="230"/>
      <c r="CFG15" s="231"/>
      <c r="CFH15" s="229"/>
      <c r="CFI15" s="230"/>
      <c r="CFJ15" s="229"/>
      <c r="CFK15" s="229"/>
      <c r="CFL15" s="230"/>
      <c r="CFM15" s="230"/>
      <c r="CFN15" s="230"/>
      <c r="CFO15" s="230"/>
      <c r="CFP15" s="230"/>
      <c r="CFQ15" s="230"/>
      <c r="CFR15" s="230"/>
      <c r="CFS15" s="230"/>
      <c r="CFT15" s="230"/>
      <c r="CFU15" s="230"/>
      <c r="CFV15" s="230"/>
      <c r="CFW15" s="230"/>
      <c r="CFX15" s="229"/>
      <c r="CFY15" s="226"/>
      <c r="CFZ15" s="227"/>
      <c r="CGA15" s="227"/>
      <c r="CGB15" s="227"/>
      <c r="CGC15" s="228"/>
      <c r="CGD15" s="228"/>
      <c r="CGE15" s="228"/>
      <c r="CGF15" s="228"/>
      <c r="CGG15" s="228"/>
      <c r="CGH15" s="228"/>
      <c r="CGI15" s="229"/>
      <c r="CGJ15" s="230"/>
      <c r="CGK15" s="230"/>
      <c r="CGL15" s="231"/>
      <c r="CGM15" s="229"/>
      <c r="CGN15" s="230"/>
      <c r="CGO15" s="229"/>
      <c r="CGP15" s="229"/>
      <c r="CGQ15" s="230"/>
      <c r="CGR15" s="230"/>
      <c r="CGS15" s="230"/>
      <c r="CGT15" s="230"/>
      <c r="CGU15" s="230"/>
      <c r="CGV15" s="230"/>
      <c r="CGW15" s="230"/>
      <c r="CGX15" s="230"/>
      <c r="CGY15" s="230"/>
      <c r="CGZ15" s="230"/>
      <c r="CHA15" s="230"/>
      <c r="CHB15" s="230"/>
      <c r="CHC15" s="229"/>
      <c r="CHD15" s="226"/>
      <c r="CHE15" s="227"/>
      <c r="CHF15" s="227"/>
      <c r="CHG15" s="227"/>
      <c r="CHH15" s="228"/>
      <c r="CHI15" s="228"/>
      <c r="CHJ15" s="228"/>
      <c r="CHK15" s="228"/>
      <c r="CHL15" s="228"/>
      <c r="CHM15" s="228"/>
      <c r="CHN15" s="229"/>
      <c r="CHO15" s="230"/>
      <c r="CHP15" s="230"/>
      <c r="CHQ15" s="231"/>
      <c r="CHR15" s="229"/>
      <c r="CHS15" s="230"/>
      <c r="CHT15" s="229"/>
      <c r="CHU15" s="229"/>
      <c r="CHV15" s="230"/>
      <c r="CHW15" s="230"/>
      <c r="CHX15" s="230"/>
      <c r="CHY15" s="230"/>
      <c r="CHZ15" s="230"/>
      <c r="CIA15" s="230"/>
      <c r="CIB15" s="230"/>
      <c r="CIC15" s="230"/>
      <c r="CID15" s="230"/>
      <c r="CIE15" s="230"/>
      <c r="CIF15" s="230"/>
      <c r="CIG15" s="230"/>
      <c r="CIH15" s="229"/>
      <c r="CII15" s="226"/>
      <c r="CIJ15" s="227"/>
      <c r="CIK15" s="227"/>
      <c r="CIL15" s="227"/>
      <c r="CIM15" s="228"/>
      <c r="CIN15" s="228"/>
      <c r="CIO15" s="228"/>
      <c r="CIP15" s="228"/>
      <c r="CIQ15" s="228"/>
      <c r="CIR15" s="228"/>
      <c r="CIS15" s="229"/>
      <c r="CIT15" s="230"/>
      <c r="CIU15" s="230"/>
      <c r="CIV15" s="231"/>
      <c r="CIW15" s="229"/>
      <c r="CIX15" s="230"/>
      <c r="CIY15" s="229"/>
      <c r="CIZ15" s="229"/>
      <c r="CJA15" s="230"/>
      <c r="CJB15" s="230"/>
      <c r="CJC15" s="230"/>
      <c r="CJD15" s="230"/>
      <c r="CJE15" s="230"/>
      <c r="CJF15" s="230"/>
      <c r="CJG15" s="230"/>
      <c r="CJH15" s="230"/>
      <c r="CJI15" s="230"/>
      <c r="CJJ15" s="230"/>
      <c r="CJK15" s="230"/>
      <c r="CJL15" s="230"/>
      <c r="CJM15" s="229"/>
      <c r="CJN15" s="226"/>
      <c r="CJO15" s="227"/>
      <c r="CJP15" s="227"/>
      <c r="CJQ15" s="227"/>
      <c r="CJR15" s="228"/>
      <c r="CJS15" s="228"/>
      <c r="CJT15" s="228"/>
      <c r="CJU15" s="228"/>
      <c r="CJV15" s="228"/>
      <c r="CJW15" s="228"/>
      <c r="CJX15" s="229"/>
      <c r="CJY15" s="230"/>
      <c r="CJZ15" s="230"/>
      <c r="CKA15" s="231"/>
      <c r="CKB15" s="229"/>
      <c r="CKC15" s="230"/>
      <c r="CKD15" s="229"/>
      <c r="CKE15" s="229"/>
      <c r="CKF15" s="230"/>
      <c r="CKG15" s="230"/>
      <c r="CKH15" s="230"/>
      <c r="CKI15" s="230"/>
      <c r="CKJ15" s="230"/>
      <c r="CKK15" s="230"/>
      <c r="CKL15" s="230"/>
      <c r="CKM15" s="230"/>
      <c r="CKN15" s="230"/>
      <c r="CKO15" s="230"/>
      <c r="CKP15" s="230"/>
      <c r="CKQ15" s="230"/>
      <c r="CKR15" s="229"/>
      <c r="CKS15" s="226"/>
      <c r="CKT15" s="227"/>
      <c r="CKU15" s="227"/>
      <c r="CKV15" s="227"/>
      <c r="CKW15" s="228"/>
      <c r="CKX15" s="228"/>
      <c r="CKY15" s="228"/>
      <c r="CKZ15" s="228"/>
      <c r="CLA15" s="228"/>
      <c r="CLB15" s="228"/>
      <c r="CLC15" s="229"/>
      <c r="CLD15" s="230"/>
      <c r="CLE15" s="230"/>
      <c r="CLF15" s="231"/>
      <c r="CLG15" s="229"/>
      <c r="CLH15" s="230"/>
      <c r="CLI15" s="229"/>
      <c r="CLJ15" s="229"/>
      <c r="CLK15" s="230"/>
      <c r="CLL15" s="230"/>
      <c r="CLM15" s="230"/>
      <c r="CLN15" s="230"/>
      <c r="CLO15" s="230"/>
      <c r="CLP15" s="230"/>
      <c r="CLQ15" s="230"/>
      <c r="CLR15" s="230"/>
      <c r="CLS15" s="230"/>
      <c r="CLT15" s="230"/>
      <c r="CLU15" s="230"/>
      <c r="CLV15" s="230"/>
      <c r="CLW15" s="229"/>
      <c r="CLX15" s="226"/>
      <c r="CLY15" s="227"/>
      <c r="CLZ15" s="227"/>
      <c r="CMA15" s="227"/>
      <c r="CMB15" s="228"/>
      <c r="CMC15" s="228"/>
      <c r="CMD15" s="228"/>
      <c r="CME15" s="228"/>
      <c r="CMF15" s="228"/>
      <c r="CMG15" s="228"/>
      <c r="CMH15" s="229"/>
      <c r="CMI15" s="230"/>
      <c r="CMJ15" s="230"/>
      <c r="CMK15" s="231"/>
      <c r="CML15" s="229"/>
      <c r="CMM15" s="230"/>
      <c r="CMN15" s="229"/>
      <c r="CMO15" s="229"/>
      <c r="CMP15" s="230"/>
      <c r="CMQ15" s="230"/>
      <c r="CMR15" s="230"/>
      <c r="CMS15" s="230"/>
      <c r="CMT15" s="230"/>
      <c r="CMU15" s="230"/>
      <c r="CMV15" s="230"/>
      <c r="CMW15" s="230"/>
      <c r="CMX15" s="230"/>
      <c r="CMY15" s="230"/>
      <c r="CMZ15" s="230"/>
      <c r="CNA15" s="230"/>
      <c r="CNB15" s="229"/>
      <c r="CNC15" s="226"/>
      <c r="CND15" s="227"/>
      <c r="CNE15" s="227"/>
      <c r="CNF15" s="227"/>
      <c r="CNG15" s="228"/>
      <c r="CNH15" s="228"/>
      <c r="CNI15" s="228"/>
      <c r="CNJ15" s="228"/>
      <c r="CNK15" s="228"/>
      <c r="CNL15" s="228"/>
      <c r="CNM15" s="229"/>
      <c r="CNN15" s="230"/>
      <c r="CNO15" s="230"/>
      <c r="CNP15" s="231"/>
      <c r="CNQ15" s="229"/>
      <c r="CNR15" s="230"/>
      <c r="CNS15" s="229"/>
      <c r="CNT15" s="229"/>
      <c r="CNU15" s="230"/>
      <c r="CNV15" s="230"/>
      <c r="CNW15" s="230"/>
      <c r="CNX15" s="230"/>
      <c r="CNY15" s="230"/>
      <c r="CNZ15" s="230"/>
      <c r="COA15" s="230"/>
      <c r="COB15" s="230"/>
      <c r="COC15" s="230"/>
      <c r="COD15" s="230"/>
      <c r="COE15" s="230"/>
      <c r="COF15" s="230"/>
      <c r="COG15" s="229"/>
      <c r="COH15" s="226"/>
      <c r="COI15" s="227"/>
      <c r="COJ15" s="227"/>
      <c r="COK15" s="227"/>
      <c r="COL15" s="228"/>
      <c r="COM15" s="228"/>
      <c r="CON15" s="228"/>
      <c r="COO15" s="228"/>
      <c r="COP15" s="228"/>
      <c r="COQ15" s="228"/>
      <c r="COR15" s="229"/>
      <c r="COS15" s="230"/>
      <c r="COT15" s="230"/>
      <c r="COU15" s="231"/>
      <c r="COV15" s="229"/>
      <c r="COW15" s="230"/>
      <c r="COX15" s="229"/>
      <c r="COY15" s="229"/>
      <c r="COZ15" s="230"/>
      <c r="CPA15" s="230"/>
      <c r="CPB15" s="230"/>
      <c r="CPC15" s="230"/>
      <c r="CPD15" s="230"/>
      <c r="CPE15" s="230"/>
      <c r="CPF15" s="230"/>
      <c r="CPG15" s="230"/>
      <c r="CPH15" s="230"/>
      <c r="CPI15" s="230"/>
      <c r="CPJ15" s="230"/>
      <c r="CPK15" s="230"/>
      <c r="CPL15" s="229"/>
      <c r="CPM15" s="226"/>
      <c r="CPN15" s="227"/>
      <c r="CPO15" s="227"/>
      <c r="CPP15" s="227"/>
      <c r="CPQ15" s="228"/>
      <c r="CPR15" s="228"/>
      <c r="CPS15" s="228"/>
      <c r="CPT15" s="228"/>
      <c r="CPU15" s="228"/>
      <c r="CPV15" s="228"/>
      <c r="CPW15" s="229"/>
      <c r="CPX15" s="230"/>
      <c r="CPY15" s="230"/>
      <c r="CPZ15" s="231"/>
      <c r="CQA15" s="229"/>
      <c r="CQB15" s="230"/>
      <c r="CQC15" s="229"/>
      <c r="CQD15" s="229"/>
      <c r="CQE15" s="230"/>
      <c r="CQF15" s="230"/>
      <c r="CQG15" s="230"/>
      <c r="CQH15" s="230"/>
      <c r="CQI15" s="230"/>
      <c r="CQJ15" s="230"/>
      <c r="CQK15" s="230"/>
      <c r="CQL15" s="230"/>
      <c r="CQM15" s="230"/>
      <c r="CQN15" s="230"/>
      <c r="CQO15" s="230"/>
      <c r="CQP15" s="230"/>
      <c r="CQQ15" s="229"/>
      <c r="CQR15" s="226"/>
      <c r="CQS15" s="227"/>
      <c r="CQT15" s="227"/>
      <c r="CQU15" s="227"/>
      <c r="CQV15" s="228"/>
      <c r="CQW15" s="228"/>
      <c r="CQX15" s="228"/>
      <c r="CQY15" s="228"/>
      <c r="CQZ15" s="228"/>
      <c r="CRA15" s="228"/>
      <c r="CRB15" s="229"/>
      <c r="CRC15" s="230"/>
      <c r="CRD15" s="230"/>
      <c r="CRE15" s="231"/>
      <c r="CRF15" s="229"/>
      <c r="CRG15" s="230"/>
      <c r="CRH15" s="229"/>
      <c r="CRI15" s="229"/>
      <c r="CRJ15" s="230"/>
      <c r="CRK15" s="230"/>
      <c r="CRL15" s="230"/>
      <c r="CRM15" s="230"/>
      <c r="CRN15" s="230"/>
      <c r="CRO15" s="230"/>
      <c r="CRP15" s="230"/>
      <c r="CRQ15" s="230"/>
      <c r="CRR15" s="230"/>
      <c r="CRS15" s="230"/>
      <c r="CRT15" s="230"/>
      <c r="CRU15" s="230"/>
      <c r="CRV15" s="229"/>
      <c r="CRW15" s="226"/>
      <c r="CRX15" s="227"/>
      <c r="CRY15" s="227"/>
      <c r="CRZ15" s="227"/>
      <c r="CSA15" s="228"/>
      <c r="CSB15" s="228"/>
      <c r="CSC15" s="228"/>
      <c r="CSD15" s="228"/>
      <c r="CSE15" s="228"/>
      <c r="CSF15" s="228"/>
      <c r="CSG15" s="229"/>
      <c r="CSH15" s="230"/>
      <c r="CSI15" s="230"/>
      <c r="CSJ15" s="231"/>
      <c r="CSK15" s="229"/>
      <c r="CSL15" s="230"/>
      <c r="CSM15" s="229"/>
      <c r="CSN15" s="229"/>
      <c r="CSO15" s="230"/>
      <c r="CSP15" s="230"/>
      <c r="CSQ15" s="230"/>
      <c r="CSR15" s="230"/>
      <c r="CSS15" s="230"/>
      <c r="CST15" s="230"/>
      <c r="CSU15" s="230"/>
      <c r="CSV15" s="230"/>
      <c r="CSW15" s="230"/>
      <c r="CSX15" s="230"/>
      <c r="CSY15" s="230"/>
      <c r="CSZ15" s="230"/>
      <c r="CTA15" s="229"/>
      <c r="CTB15" s="226"/>
      <c r="CTC15" s="227"/>
      <c r="CTD15" s="227"/>
      <c r="CTE15" s="227"/>
      <c r="CTF15" s="228"/>
      <c r="CTG15" s="228"/>
      <c r="CTH15" s="228"/>
      <c r="CTI15" s="228"/>
      <c r="CTJ15" s="228"/>
      <c r="CTK15" s="228"/>
      <c r="CTL15" s="229"/>
      <c r="CTM15" s="230"/>
      <c r="CTN15" s="230"/>
      <c r="CTO15" s="231"/>
      <c r="CTP15" s="229"/>
      <c r="CTQ15" s="230"/>
      <c r="CTR15" s="229"/>
      <c r="CTS15" s="229"/>
      <c r="CTT15" s="230"/>
      <c r="CTU15" s="230"/>
      <c r="CTV15" s="230"/>
      <c r="CTW15" s="230"/>
      <c r="CTX15" s="230"/>
      <c r="CTY15" s="230"/>
      <c r="CTZ15" s="230"/>
      <c r="CUA15" s="230"/>
      <c r="CUB15" s="230"/>
      <c r="CUC15" s="230"/>
      <c r="CUD15" s="230"/>
      <c r="CUE15" s="230"/>
      <c r="CUF15" s="229"/>
      <c r="CUG15" s="226"/>
      <c r="CUH15" s="227"/>
      <c r="CUI15" s="227"/>
      <c r="CUJ15" s="227"/>
      <c r="CUK15" s="228"/>
      <c r="CUL15" s="228"/>
      <c r="CUM15" s="228"/>
      <c r="CUN15" s="228"/>
      <c r="CUO15" s="228"/>
      <c r="CUP15" s="228"/>
      <c r="CUQ15" s="229"/>
      <c r="CUR15" s="230"/>
      <c r="CUS15" s="230"/>
      <c r="CUT15" s="231"/>
      <c r="CUU15" s="229"/>
      <c r="CUV15" s="230"/>
      <c r="CUW15" s="229"/>
      <c r="CUX15" s="229"/>
      <c r="CUY15" s="230"/>
      <c r="CUZ15" s="230"/>
      <c r="CVA15" s="230"/>
      <c r="CVB15" s="230"/>
      <c r="CVC15" s="230"/>
      <c r="CVD15" s="230"/>
      <c r="CVE15" s="230"/>
      <c r="CVF15" s="230"/>
      <c r="CVG15" s="230"/>
      <c r="CVH15" s="230"/>
      <c r="CVI15" s="230"/>
      <c r="CVJ15" s="230"/>
      <c r="CVK15" s="229"/>
      <c r="CVL15" s="226"/>
      <c r="CVM15" s="227"/>
      <c r="CVN15" s="227"/>
      <c r="CVO15" s="227"/>
      <c r="CVP15" s="228"/>
      <c r="CVQ15" s="228"/>
      <c r="CVR15" s="228"/>
      <c r="CVS15" s="228"/>
      <c r="CVT15" s="228"/>
      <c r="CVU15" s="228"/>
      <c r="CVV15" s="229"/>
      <c r="CVW15" s="230"/>
      <c r="CVX15" s="230"/>
      <c r="CVY15" s="231"/>
      <c r="CVZ15" s="229"/>
      <c r="CWA15" s="230"/>
      <c r="CWB15" s="229"/>
      <c r="CWC15" s="229"/>
      <c r="CWD15" s="230"/>
      <c r="CWE15" s="230"/>
      <c r="CWF15" s="230"/>
      <c r="CWG15" s="230"/>
      <c r="CWH15" s="230"/>
      <c r="CWI15" s="230"/>
      <c r="CWJ15" s="230"/>
      <c r="CWK15" s="230"/>
      <c r="CWL15" s="230"/>
      <c r="CWM15" s="230"/>
      <c r="CWN15" s="230"/>
      <c r="CWO15" s="230"/>
      <c r="CWP15" s="229"/>
      <c r="CWQ15" s="226"/>
      <c r="CWR15" s="227"/>
      <c r="CWS15" s="227"/>
      <c r="CWT15" s="227"/>
      <c r="CWU15" s="228"/>
      <c r="CWV15" s="228"/>
      <c r="CWW15" s="228"/>
      <c r="CWX15" s="228"/>
      <c r="CWY15" s="228"/>
      <c r="CWZ15" s="228"/>
      <c r="CXA15" s="229"/>
      <c r="CXB15" s="230"/>
      <c r="CXC15" s="230"/>
      <c r="CXD15" s="231"/>
      <c r="CXE15" s="229"/>
      <c r="CXF15" s="230"/>
      <c r="CXG15" s="229"/>
      <c r="CXH15" s="229"/>
      <c r="CXI15" s="230"/>
      <c r="CXJ15" s="230"/>
      <c r="CXK15" s="230"/>
      <c r="CXL15" s="230"/>
      <c r="CXM15" s="230"/>
      <c r="CXN15" s="230"/>
      <c r="CXO15" s="230"/>
      <c r="CXP15" s="230"/>
      <c r="CXQ15" s="230"/>
      <c r="CXR15" s="230"/>
      <c r="CXS15" s="230"/>
      <c r="CXT15" s="230"/>
      <c r="CXU15" s="229"/>
      <c r="CXV15" s="226"/>
      <c r="CXW15" s="227"/>
      <c r="CXX15" s="227"/>
      <c r="CXY15" s="227"/>
      <c r="CXZ15" s="228"/>
      <c r="CYA15" s="228"/>
      <c r="CYB15" s="228"/>
      <c r="CYC15" s="228"/>
      <c r="CYD15" s="228"/>
      <c r="CYE15" s="228"/>
      <c r="CYF15" s="229"/>
      <c r="CYG15" s="230"/>
      <c r="CYH15" s="230"/>
      <c r="CYI15" s="231"/>
      <c r="CYJ15" s="229"/>
      <c r="CYK15" s="230"/>
      <c r="CYL15" s="229"/>
      <c r="CYM15" s="229"/>
      <c r="CYN15" s="230"/>
      <c r="CYO15" s="230"/>
      <c r="CYP15" s="230"/>
      <c r="CYQ15" s="230"/>
      <c r="CYR15" s="230"/>
      <c r="CYS15" s="230"/>
      <c r="CYT15" s="230"/>
      <c r="CYU15" s="230"/>
      <c r="CYV15" s="230"/>
      <c r="CYW15" s="230"/>
      <c r="CYX15" s="230"/>
      <c r="CYY15" s="230"/>
      <c r="CYZ15" s="229"/>
      <c r="CZA15" s="226"/>
      <c r="CZB15" s="227"/>
      <c r="CZC15" s="227"/>
      <c r="CZD15" s="227"/>
      <c r="CZE15" s="228"/>
      <c r="CZF15" s="228"/>
      <c r="CZG15" s="228"/>
      <c r="CZH15" s="228"/>
      <c r="CZI15" s="228"/>
      <c r="CZJ15" s="228"/>
      <c r="CZK15" s="229"/>
      <c r="CZL15" s="230"/>
      <c r="CZM15" s="230"/>
      <c r="CZN15" s="231"/>
      <c r="CZO15" s="229"/>
      <c r="CZP15" s="230"/>
      <c r="CZQ15" s="229"/>
      <c r="CZR15" s="229"/>
      <c r="CZS15" s="230"/>
      <c r="CZT15" s="230"/>
      <c r="CZU15" s="230"/>
      <c r="CZV15" s="230"/>
      <c r="CZW15" s="230"/>
      <c r="CZX15" s="230"/>
      <c r="CZY15" s="230"/>
      <c r="CZZ15" s="230"/>
      <c r="DAA15" s="230"/>
      <c r="DAB15" s="230"/>
      <c r="DAC15" s="230"/>
      <c r="DAD15" s="230"/>
      <c r="DAE15" s="229"/>
      <c r="DAF15" s="226"/>
      <c r="DAG15" s="227"/>
      <c r="DAH15" s="227"/>
      <c r="DAI15" s="227"/>
      <c r="DAJ15" s="228"/>
      <c r="DAK15" s="228"/>
      <c r="DAL15" s="228"/>
      <c r="DAM15" s="228"/>
      <c r="DAN15" s="228"/>
      <c r="DAO15" s="228"/>
      <c r="DAP15" s="229"/>
      <c r="DAQ15" s="230"/>
      <c r="DAR15" s="230"/>
      <c r="DAS15" s="231"/>
      <c r="DAT15" s="229"/>
      <c r="DAU15" s="230"/>
      <c r="DAV15" s="229"/>
      <c r="DAW15" s="229"/>
      <c r="DAX15" s="230"/>
      <c r="DAY15" s="230"/>
      <c r="DAZ15" s="230"/>
      <c r="DBA15" s="230"/>
      <c r="DBB15" s="230"/>
      <c r="DBC15" s="230"/>
      <c r="DBD15" s="230"/>
      <c r="DBE15" s="230"/>
      <c r="DBF15" s="230"/>
      <c r="DBG15" s="230"/>
      <c r="DBH15" s="230"/>
      <c r="DBI15" s="230"/>
      <c r="DBJ15" s="229"/>
      <c r="DBK15" s="226"/>
      <c r="DBL15" s="227"/>
      <c r="DBM15" s="227"/>
      <c r="DBN15" s="227"/>
      <c r="DBO15" s="228"/>
      <c r="DBP15" s="228"/>
      <c r="DBQ15" s="228"/>
      <c r="DBR15" s="228"/>
      <c r="DBS15" s="228"/>
      <c r="DBT15" s="228"/>
      <c r="DBU15" s="229"/>
      <c r="DBV15" s="230"/>
      <c r="DBW15" s="230"/>
      <c r="DBX15" s="231"/>
      <c r="DBY15" s="229"/>
      <c r="DBZ15" s="230"/>
      <c r="DCA15" s="229"/>
      <c r="DCB15" s="229"/>
      <c r="DCC15" s="230"/>
      <c r="DCD15" s="230"/>
      <c r="DCE15" s="230"/>
      <c r="DCF15" s="230"/>
      <c r="DCG15" s="230"/>
      <c r="DCH15" s="230"/>
      <c r="DCI15" s="230"/>
      <c r="DCJ15" s="230"/>
      <c r="DCK15" s="230"/>
      <c r="DCL15" s="230"/>
      <c r="DCM15" s="230"/>
      <c r="DCN15" s="230"/>
      <c r="DCO15" s="229"/>
      <c r="DCP15" s="226"/>
      <c r="DCQ15" s="227"/>
      <c r="DCR15" s="227"/>
      <c r="DCS15" s="227"/>
      <c r="DCT15" s="228"/>
      <c r="DCU15" s="228"/>
      <c r="DCV15" s="228"/>
      <c r="DCW15" s="228"/>
      <c r="DCX15" s="228"/>
      <c r="DCY15" s="228"/>
      <c r="DCZ15" s="229"/>
      <c r="DDA15" s="230"/>
      <c r="DDB15" s="230"/>
      <c r="DDC15" s="231"/>
      <c r="DDD15" s="229"/>
      <c r="DDE15" s="230"/>
      <c r="DDF15" s="229"/>
      <c r="DDG15" s="229"/>
      <c r="DDH15" s="230"/>
      <c r="DDI15" s="230"/>
      <c r="DDJ15" s="230"/>
      <c r="DDK15" s="230"/>
      <c r="DDL15" s="230"/>
      <c r="DDM15" s="230"/>
      <c r="DDN15" s="230"/>
      <c r="DDO15" s="230"/>
      <c r="DDP15" s="230"/>
      <c r="DDQ15" s="230"/>
      <c r="DDR15" s="230"/>
      <c r="DDS15" s="230"/>
      <c r="DDT15" s="229"/>
      <c r="DDU15" s="226"/>
      <c r="DDV15" s="227"/>
      <c r="DDW15" s="227"/>
      <c r="DDX15" s="227"/>
      <c r="DDY15" s="228"/>
      <c r="DDZ15" s="228"/>
      <c r="DEA15" s="228"/>
      <c r="DEB15" s="228"/>
      <c r="DEC15" s="228"/>
      <c r="DED15" s="228"/>
      <c r="DEE15" s="229"/>
      <c r="DEF15" s="230"/>
      <c r="DEG15" s="230"/>
      <c r="DEH15" s="231"/>
      <c r="DEI15" s="229"/>
      <c r="DEJ15" s="230"/>
      <c r="DEK15" s="229"/>
      <c r="DEL15" s="229"/>
      <c r="DEM15" s="230"/>
      <c r="DEN15" s="230"/>
      <c r="DEO15" s="230"/>
      <c r="DEP15" s="230"/>
      <c r="DEQ15" s="230"/>
      <c r="DER15" s="230"/>
      <c r="DES15" s="230"/>
      <c r="DET15" s="230"/>
      <c r="DEU15" s="230"/>
      <c r="DEV15" s="230"/>
      <c r="DEW15" s="230"/>
      <c r="DEX15" s="230"/>
      <c r="DEY15" s="229"/>
      <c r="DEZ15" s="226"/>
      <c r="DFA15" s="227"/>
      <c r="DFB15" s="227"/>
      <c r="DFC15" s="227"/>
      <c r="DFD15" s="228"/>
      <c r="DFE15" s="228"/>
      <c r="DFF15" s="228"/>
      <c r="DFG15" s="228"/>
      <c r="DFH15" s="228"/>
      <c r="DFI15" s="228"/>
      <c r="DFJ15" s="229"/>
      <c r="DFK15" s="230"/>
      <c r="DFL15" s="230"/>
      <c r="DFM15" s="231"/>
      <c r="DFN15" s="229"/>
      <c r="DFO15" s="230"/>
      <c r="DFP15" s="229"/>
      <c r="DFQ15" s="229"/>
      <c r="DFR15" s="230"/>
      <c r="DFS15" s="230"/>
      <c r="DFT15" s="230"/>
      <c r="DFU15" s="230"/>
      <c r="DFV15" s="230"/>
      <c r="DFW15" s="230"/>
      <c r="DFX15" s="230"/>
      <c r="DFY15" s="230"/>
      <c r="DFZ15" s="230"/>
      <c r="DGA15" s="230"/>
      <c r="DGB15" s="230"/>
      <c r="DGC15" s="230"/>
      <c r="DGD15" s="229"/>
      <c r="DGE15" s="226"/>
      <c r="DGF15" s="227"/>
      <c r="DGG15" s="227"/>
      <c r="DGH15" s="227"/>
      <c r="DGI15" s="228"/>
      <c r="DGJ15" s="228"/>
      <c r="DGK15" s="228"/>
      <c r="DGL15" s="228"/>
      <c r="DGM15" s="228"/>
      <c r="DGN15" s="228"/>
      <c r="DGO15" s="229"/>
      <c r="DGP15" s="230"/>
      <c r="DGQ15" s="230"/>
      <c r="DGR15" s="231"/>
      <c r="DGS15" s="229"/>
      <c r="DGT15" s="230"/>
      <c r="DGU15" s="229"/>
      <c r="DGV15" s="229"/>
      <c r="DGW15" s="230"/>
      <c r="DGX15" s="230"/>
      <c r="DGY15" s="230"/>
      <c r="DGZ15" s="230"/>
      <c r="DHA15" s="230"/>
      <c r="DHB15" s="230"/>
      <c r="DHC15" s="230"/>
      <c r="DHD15" s="230"/>
      <c r="DHE15" s="230"/>
      <c r="DHF15" s="230"/>
      <c r="DHG15" s="230"/>
      <c r="DHH15" s="230"/>
      <c r="DHI15" s="229"/>
      <c r="DHJ15" s="226"/>
      <c r="DHK15" s="227"/>
      <c r="DHL15" s="227"/>
      <c r="DHM15" s="227"/>
      <c r="DHN15" s="228"/>
      <c r="DHO15" s="228"/>
      <c r="DHP15" s="228"/>
      <c r="DHQ15" s="228"/>
      <c r="DHR15" s="228"/>
      <c r="DHS15" s="228"/>
      <c r="DHT15" s="229"/>
      <c r="DHU15" s="230"/>
      <c r="DHV15" s="230"/>
      <c r="DHW15" s="231"/>
      <c r="DHX15" s="229"/>
      <c r="DHY15" s="230"/>
      <c r="DHZ15" s="229"/>
      <c r="DIA15" s="229"/>
      <c r="DIB15" s="230"/>
      <c r="DIC15" s="230"/>
      <c r="DID15" s="230"/>
      <c r="DIE15" s="230"/>
      <c r="DIF15" s="230"/>
      <c r="DIG15" s="230"/>
      <c r="DIH15" s="230"/>
      <c r="DII15" s="230"/>
      <c r="DIJ15" s="230"/>
      <c r="DIK15" s="230"/>
      <c r="DIL15" s="230"/>
      <c r="DIM15" s="230"/>
      <c r="DIN15" s="229"/>
      <c r="DIO15" s="226"/>
      <c r="DIP15" s="227"/>
      <c r="DIQ15" s="227"/>
      <c r="DIR15" s="227"/>
      <c r="DIS15" s="228"/>
      <c r="DIT15" s="228"/>
      <c r="DIU15" s="228"/>
      <c r="DIV15" s="228"/>
      <c r="DIW15" s="228"/>
      <c r="DIX15" s="228"/>
      <c r="DIY15" s="229"/>
      <c r="DIZ15" s="230"/>
      <c r="DJA15" s="230"/>
      <c r="DJB15" s="231"/>
      <c r="DJC15" s="229"/>
      <c r="DJD15" s="230"/>
      <c r="DJE15" s="229"/>
      <c r="DJF15" s="229"/>
      <c r="DJG15" s="230"/>
      <c r="DJH15" s="230"/>
      <c r="DJI15" s="230"/>
      <c r="DJJ15" s="230"/>
      <c r="DJK15" s="230"/>
      <c r="DJL15" s="230"/>
      <c r="DJM15" s="230"/>
      <c r="DJN15" s="230"/>
      <c r="DJO15" s="230"/>
      <c r="DJP15" s="230"/>
      <c r="DJQ15" s="230"/>
      <c r="DJR15" s="230"/>
      <c r="DJS15" s="229"/>
      <c r="DJT15" s="226"/>
      <c r="DJU15" s="227"/>
      <c r="DJV15" s="227"/>
      <c r="DJW15" s="227"/>
      <c r="DJX15" s="228"/>
      <c r="DJY15" s="228"/>
      <c r="DJZ15" s="228"/>
      <c r="DKA15" s="228"/>
      <c r="DKB15" s="228"/>
      <c r="DKC15" s="228"/>
      <c r="DKD15" s="229"/>
      <c r="DKE15" s="230"/>
      <c r="DKF15" s="230"/>
      <c r="DKG15" s="231"/>
      <c r="DKH15" s="229"/>
      <c r="DKI15" s="230"/>
      <c r="DKJ15" s="229"/>
      <c r="DKK15" s="229"/>
      <c r="DKL15" s="230"/>
      <c r="DKM15" s="230"/>
      <c r="DKN15" s="230"/>
      <c r="DKO15" s="230"/>
      <c r="DKP15" s="230"/>
      <c r="DKQ15" s="230"/>
      <c r="DKR15" s="230"/>
      <c r="DKS15" s="230"/>
      <c r="DKT15" s="230"/>
      <c r="DKU15" s="230"/>
      <c r="DKV15" s="230"/>
      <c r="DKW15" s="230"/>
      <c r="DKX15" s="229"/>
      <c r="DKY15" s="226"/>
      <c r="DKZ15" s="227"/>
      <c r="DLA15" s="227"/>
      <c r="DLB15" s="227"/>
      <c r="DLC15" s="228"/>
      <c r="DLD15" s="228"/>
      <c r="DLE15" s="228"/>
      <c r="DLF15" s="228"/>
      <c r="DLG15" s="228"/>
      <c r="DLH15" s="228"/>
      <c r="DLI15" s="229"/>
      <c r="DLJ15" s="230"/>
      <c r="DLK15" s="230"/>
      <c r="DLL15" s="231"/>
      <c r="DLM15" s="229"/>
      <c r="DLN15" s="230"/>
      <c r="DLO15" s="229"/>
      <c r="DLP15" s="229"/>
      <c r="DLQ15" s="230"/>
      <c r="DLR15" s="230"/>
      <c r="DLS15" s="230"/>
      <c r="DLT15" s="230"/>
      <c r="DLU15" s="230"/>
      <c r="DLV15" s="230"/>
      <c r="DLW15" s="230"/>
      <c r="DLX15" s="230"/>
      <c r="DLY15" s="230"/>
      <c r="DLZ15" s="230"/>
      <c r="DMA15" s="230"/>
      <c r="DMB15" s="230"/>
      <c r="DMC15" s="229"/>
      <c r="DMD15" s="226"/>
      <c r="DME15" s="227"/>
      <c r="DMF15" s="227"/>
      <c r="DMG15" s="227"/>
      <c r="DMH15" s="228"/>
      <c r="DMI15" s="228"/>
      <c r="DMJ15" s="228"/>
      <c r="DMK15" s="228"/>
      <c r="DML15" s="228"/>
      <c r="DMM15" s="228"/>
      <c r="DMN15" s="229"/>
      <c r="DMO15" s="230"/>
      <c r="DMP15" s="230"/>
      <c r="DMQ15" s="231"/>
      <c r="DMR15" s="229"/>
      <c r="DMS15" s="230"/>
      <c r="DMT15" s="229"/>
      <c r="DMU15" s="229"/>
      <c r="DMV15" s="230"/>
      <c r="DMW15" s="230"/>
      <c r="DMX15" s="230"/>
      <c r="DMY15" s="230"/>
      <c r="DMZ15" s="230"/>
      <c r="DNA15" s="230"/>
      <c r="DNB15" s="230"/>
      <c r="DNC15" s="230"/>
      <c r="DND15" s="230"/>
      <c r="DNE15" s="230"/>
      <c r="DNF15" s="230"/>
      <c r="DNG15" s="230"/>
      <c r="DNH15" s="229"/>
      <c r="DNI15" s="226"/>
      <c r="DNJ15" s="227"/>
      <c r="DNK15" s="227"/>
      <c r="DNL15" s="227"/>
      <c r="DNM15" s="228"/>
      <c r="DNN15" s="228"/>
      <c r="DNO15" s="228"/>
      <c r="DNP15" s="228"/>
      <c r="DNQ15" s="228"/>
      <c r="DNR15" s="228"/>
      <c r="DNS15" s="229"/>
      <c r="DNT15" s="230"/>
      <c r="DNU15" s="230"/>
      <c r="DNV15" s="231"/>
      <c r="DNW15" s="229"/>
      <c r="DNX15" s="230"/>
      <c r="DNY15" s="229"/>
      <c r="DNZ15" s="229"/>
      <c r="DOA15" s="230"/>
      <c r="DOB15" s="230"/>
      <c r="DOC15" s="230"/>
      <c r="DOD15" s="230"/>
      <c r="DOE15" s="230"/>
      <c r="DOF15" s="230"/>
      <c r="DOG15" s="230"/>
      <c r="DOH15" s="230"/>
      <c r="DOI15" s="230"/>
      <c r="DOJ15" s="230"/>
      <c r="DOK15" s="230"/>
      <c r="DOL15" s="230"/>
      <c r="DOM15" s="229"/>
      <c r="DON15" s="226"/>
      <c r="DOO15" s="227"/>
      <c r="DOP15" s="227"/>
      <c r="DOQ15" s="227"/>
      <c r="DOR15" s="228"/>
      <c r="DOS15" s="228"/>
      <c r="DOT15" s="228"/>
      <c r="DOU15" s="228"/>
      <c r="DOV15" s="228"/>
      <c r="DOW15" s="228"/>
      <c r="DOX15" s="229"/>
      <c r="DOY15" s="230"/>
      <c r="DOZ15" s="230"/>
      <c r="DPA15" s="231"/>
      <c r="DPB15" s="229"/>
      <c r="DPC15" s="230"/>
      <c r="DPD15" s="229"/>
      <c r="DPE15" s="229"/>
      <c r="DPF15" s="230"/>
      <c r="DPG15" s="230"/>
      <c r="DPH15" s="230"/>
      <c r="DPI15" s="230"/>
      <c r="DPJ15" s="230"/>
      <c r="DPK15" s="230"/>
      <c r="DPL15" s="230"/>
      <c r="DPM15" s="230"/>
      <c r="DPN15" s="230"/>
      <c r="DPO15" s="230"/>
      <c r="DPP15" s="230"/>
      <c r="DPQ15" s="230"/>
      <c r="DPR15" s="229"/>
      <c r="DPS15" s="226"/>
      <c r="DPT15" s="227"/>
      <c r="DPU15" s="227"/>
      <c r="DPV15" s="227"/>
      <c r="DPW15" s="228"/>
      <c r="DPX15" s="228"/>
      <c r="DPY15" s="228"/>
      <c r="DPZ15" s="228"/>
      <c r="DQA15" s="228"/>
      <c r="DQB15" s="228"/>
      <c r="DQC15" s="229"/>
      <c r="DQD15" s="230"/>
      <c r="DQE15" s="230"/>
      <c r="DQF15" s="231"/>
      <c r="DQG15" s="229"/>
      <c r="DQH15" s="230"/>
      <c r="DQI15" s="229"/>
      <c r="DQJ15" s="229"/>
      <c r="DQK15" s="230"/>
      <c r="DQL15" s="230"/>
      <c r="DQM15" s="230"/>
      <c r="DQN15" s="230"/>
      <c r="DQO15" s="230"/>
      <c r="DQP15" s="230"/>
      <c r="DQQ15" s="230"/>
      <c r="DQR15" s="230"/>
      <c r="DQS15" s="230"/>
      <c r="DQT15" s="230"/>
      <c r="DQU15" s="230"/>
      <c r="DQV15" s="230"/>
      <c r="DQW15" s="229"/>
      <c r="DQX15" s="226"/>
      <c r="DQY15" s="227"/>
      <c r="DQZ15" s="227"/>
      <c r="DRA15" s="227"/>
      <c r="DRB15" s="228"/>
      <c r="DRC15" s="228"/>
      <c r="DRD15" s="228"/>
      <c r="DRE15" s="228"/>
      <c r="DRF15" s="228"/>
      <c r="DRG15" s="228"/>
      <c r="DRH15" s="229"/>
      <c r="DRI15" s="230"/>
      <c r="DRJ15" s="230"/>
      <c r="DRK15" s="231"/>
      <c r="DRL15" s="229"/>
      <c r="DRM15" s="230"/>
      <c r="DRN15" s="229"/>
      <c r="DRO15" s="229"/>
      <c r="DRP15" s="230"/>
      <c r="DRQ15" s="230"/>
      <c r="DRR15" s="230"/>
      <c r="DRS15" s="230"/>
      <c r="DRT15" s="230"/>
      <c r="DRU15" s="230"/>
      <c r="DRV15" s="230"/>
      <c r="DRW15" s="230"/>
      <c r="DRX15" s="230"/>
      <c r="DRY15" s="230"/>
      <c r="DRZ15" s="230"/>
      <c r="DSA15" s="230"/>
      <c r="DSB15" s="229"/>
      <c r="DSC15" s="226"/>
      <c r="DSD15" s="227"/>
      <c r="DSE15" s="227"/>
      <c r="DSF15" s="227"/>
      <c r="DSG15" s="228"/>
      <c r="DSH15" s="228"/>
      <c r="DSI15" s="228"/>
      <c r="DSJ15" s="228"/>
      <c r="DSK15" s="228"/>
      <c r="DSL15" s="228"/>
      <c r="DSM15" s="229"/>
      <c r="DSN15" s="230"/>
      <c r="DSO15" s="230"/>
      <c r="DSP15" s="231"/>
      <c r="DSQ15" s="229"/>
      <c r="DSR15" s="230"/>
      <c r="DSS15" s="229"/>
      <c r="DST15" s="229"/>
      <c r="DSU15" s="230"/>
      <c r="DSV15" s="230"/>
      <c r="DSW15" s="230"/>
      <c r="DSX15" s="230"/>
      <c r="DSY15" s="230"/>
      <c r="DSZ15" s="230"/>
      <c r="DTA15" s="230"/>
      <c r="DTB15" s="230"/>
      <c r="DTC15" s="230"/>
      <c r="DTD15" s="230"/>
      <c r="DTE15" s="230"/>
      <c r="DTF15" s="230"/>
      <c r="DTG15" s="229"/>
      <c r="DTH15" s="226"/>
      <c r="DTI15" s="227"/>
      <c r="DTJ15" s="227"/>
      <c r="DTK15" s="227"/>
      <c r="DTL15" s="228"/>
      <c r="DTM15" s="228"/>
      <c r="DTN15" s="228"/>
      <c r="DTO15" s="228"/>
      <c r="DTP15" s="228"/>
      <c r="DTQ15" s="228"/>
      <c r="DTR15" s="229"/>
      <c r="DTS15" s="230"/>
      <c r="DTT15" s="230"/>
      <c r="DTU15" s="231"/>
      <c r="DTV15" s="229"/>
      <c r="DTW15" s="230"/>
      <c r="DTX15" s="229"/>
      <c r="DTY15" s="229"/>
      <c r="DTZ15" s="230"/>
      <c r="DUA15" s="230"/>
      <c r="DUB15" s="230"/>
      <c r="DUC15" s="230"/>
      <c r="DUD15" s="230"/>
      <c r="DUE15" s="230"/>
      <c r="DUF15" s="230"/>
      <c r="DUG15" s="230"/>
      <c r="DUH15" s="230"/>
      <c r="DUI15" s="230"/>
      <c r="DUJ15" s="230"/>
      <c r="DUK15" s="230"/>
      <c r="DUL15" s="229"/>
      <c r="DUM15" s="226"/>
      <c r="DUN15" s="227"/>
      <c r="DUO15" s="227"/>
      <c r="DUP15" s="227"/>
      <c r="DUQ15" s="228"/>
      <c r="DUR15" s="228"/>
      <c r="DUS15" s="228"/>
      <c r="DUT15" s="228"/>
      <c r="DUU15" s="228"/>
      <c r="DUV15" s="228"/>
      <c r="DUW15" s="229"/>
      <c r="DUX15" s="230"/>
      <c r="DUY15" s="230"/>
      <c r="DUZ15" s="231"/>
      <c r="DVA15" s="229"/>
      <c r="DVB15" s="230"/>
      <c r="DVC15" s="229"/>
      <c r="DVD15" s="229"/>
      <c r="DVE15" s="230"/>
      <c r="DVF15" s="230"/>
      <c r="DVG15" s="230"/>
      <c r="DVH15" s="230"/>
      <c r="DVI15" s="230"/>
      <c r="DVJ15" s="230"/>
      <c r="DVK15" s="230"/>
      <c r="DVL15" s="230"/>
      <c r="DVM15" s="230"/>
      <c r="DVN15" s="230"/>
      <c r="DVO15" s="230"/>
      <c r="DVP15" s="230"/>
      <c r="DVQ15" s="229"/>
      <c r="DVR15" s="226"/>
      <c r="DVS15" s="227"/>
      <c r="DVT15" s="227"/>
      <c r="DVU15" s="227"/>
      <c r="DVV15" s="228"/>
      <c r="DVW15" s="228"/>
      <c r="DVX15" s="228"/>
      <c r="DVY15" s="228"/>
      <c r="DVZ15" s="228"/>
      <c r="DWA15" s="228"/>
      <c r="DWB15" s="229"/>
      <c r="DWC15" s="230"/>
      <c r="DWD15" s="230"/>
      <c r="DWE15" s="231"/>
      <c r="DWF15" s="229"/>
      <c r="DWG15" s="230"/>
      <c r="DWH15" s="229"/>
      <c r="DWI15" s="229"/>
      <c r="DWJ15" s="230"/>
      <c r="DWK15" s="230"/>
      <c r="DWL15" s="230"/>
      <c r="DWM15" s="230"/>
      <c r="DWN15" s="230"/>
      <c r="DWO15" s="230"/>
      <c r="DWP15" s="230"/>
      <c r="DWQ15" s="230"/>
      <c r="DWR15" s="230"/>
      <c r="DWS15" s="230"/>
      <c r="DWT15" s="230"/>
      <c r="DWU15" s="230"/>
      <c r="DWV15" s="229"/>
      <c r="DWW15" s="226"/>
      <c r="DWX15" s="227"/>
      <c r="DWY15" s="227"/>
      <c r="DWZ15" s="227"/>
      <c r="DXA15" s="228"/>
      <c r="DXB15" s="228"/>
      <c r="DXC15" s="228"/>
      <c r="DXD15" s="228"/>
      <c r="DXE15" s="228"/>
      <c r="DXF15" s="228"/>
      <c r="DXG15" s="229"/>
      <c r="DXH15" s="230"/>
      <c r="DXI15" s="230"/>
      <c r="DXJ15" s="231"/>
      <c r="DXK15" s="229"/>
      <c r="DXL15" s="230"/>
      <c r="DXM15" s="229"/>
      <c r="DXN15" s="229"/>
      <c r="DXO15" s="230"/>
      <c r="DXP15" s="230"/>
      <c r="DXQ15" s="230"/>
      <c r="DXR15" s="230"/>
      <c r="DXS15" s="230"/>
      <c r="DXT15" s="230"/>
      <c r="DXU15" s="230"/>
      <c r="DXV15" s="230"/>
      <c r="DXW15" s="230"/>
      <c r="DXX15" s="230"/>
      <c r="DXY15" s="230"/>
      <c r="DXZ15" s="230"/>
      <c r="DYA15" s="229"/>
      <c r="DYB15" s="226"/>
      <c r="DYC15" s="227"/>
      <c r="DYD15" s="227"/>
      <c r="DYE15" s="227"/>
      <c r="DYF15" s="228"/>
      <c r="DYG15" s="228"/>
      <c r="DYH15" s="228"/>
      <c r="DYI15" s="228"/>
      <c r="DYJ15" s="228"/>
      <c r="DYK15" s="228"/>
      <c r="DYL15" s="229"/>
      <c r="DYM15" s="230"/>
      <c r="DYN15" s="230"/>
      <c r="DYO15" s="231"/>
      <c r="DYP15" s="229"/>
      <c r="DYQ15" s="230"/>
      <c r="DYR15" s="229"/>
      <c r="DYS15" s="229"/>
      <c r="DYT15" s="230"/>
      <c r="DYU15" s="230"/>
      <c r="DYV15" s="230"/>
      <c r="DYW15" s="230"/>
      <c r="DYX15" s="230"/>
      <c r="DYY15" s="230"/>
      <c r="DYZ15" s="230"/>
      <c r="DZA15" s="230"/>
      <c r="DZB15" s="230"/>
      <c r="DZC15" s="230"/>
      <c r="DZD15" s="230"/>
      <c r="DZE15" s="230"/>
      <c r="DZF15" s="229"/>
      <c r="DZG15" s="226"/>
      <c r="DZH15" s="227"/>
      <c r="DZI15" s="227"/>
      <c r="DZJ15" s="227"/>
      <c r="DZK15" s="228"/>
      <c r="DZL15" s="228"/>
      <c r="DZM15" s="228"/>
      <c r="DZN15" s="228"/>
      <c r="DZO15" s="228"/>
      <c r="DZP15" s="228"/>
      <c r="DZQ15" s="229"/>
      <c r="DZR15" s="230"/>
      <c r="DZS15" s="230"/>
      <c r="DZT15" s="231"/>
      <c r="DZU15" s="229"/>
      <c r="DZV15" s="230"/>
      <c r="DZW15" s="229"/>
      <c r="DZX15" s="229"/>
      <c r="DZY15" s="230"/>
      <c r="DZZ15" s="230"/>
      <c r="EAA15" s="230"/>
      <c r="EAB15" s="230"/>
      <c r="EAC15" s="230"/>
      <c r="EAD15" s="230"/>
      <c r="EAE15" s="230"/>
      <c r="EAF15" s="230"/>
      <c r="EAG15" s="230"/>
      <c r="EAH15" s="230"/>
      <c r="EAI15" s="230"/>
      <c r="EAJ15" s="230"/>
      <c r="EAK15" s="229"/>
      <c r="EAL15" s="226"/>
      <c r="EAM15" s="227"/>
      <c r="EAN15" s="227"/>
      <c r="EAO15" s="227"/>
      <c r="EAP15" s="228"/>
      <c r="EAQ15" s="228"/>
      <c r="EAR15" s="228"/>
      <c r="EAS15" s="228"/>
      <c r="EAT15" s="228"/>
      <c r="EAU15" s="228"/>
      <c r="EAV15" s="229"/>
      <c r="EAW15" s="230"/>
      <c r="EAX15" s="230"/>
      <c r="EAY15" s="231"/>
      <c r="EAZ15" s="229"/>
      <c r="EBA15" s="230"/>
      <c r="EBB15" s="229"/>
      <c r="EBC15" s="229"/>
      <c r="EBD15" s="230"/>
      <c r="EBE15" s="230"/>
      <c r="EBF15" s="230"/>
      <c r="EBG15" s="230"/>
      <c r="EBH15" s="230"/>
      <c r="EBI15" s="230"/>
      <c r="EBJ15" s="230"/>
      <c r="EBK15" s="230"/>
      <c r="EBL15" s="230"/>
      <c r="EBM15" s="230"/>
      <c r="EBN15" s="230"/>
      <c r="EBO15" s="230"/>
      <c r="EBP15" s="229"/>
      <c r="EBQ15" s="226"/>
      <c r="EBR15" s="227"/>
      <c r="EBS15" s="227"/>
      <c r="EBT15" s="227"/>
      <c r="EBU15" s="228"/>
      <c r="EBV15" s="228"/>
      <c r="EBW15" s="228"/>
      <c r="EBX15" s="228"/>
      <c r="EBY15" s="228"/>
      <c r="EBZ15" s="228"/>
      <c r="ECA15" s="229"/>
      <c r="ECB15" s="230"/>
      <c r="ECC15" s="230"/>
      <c r="ECD15" s="231"/>
      <c r="ECE15" s="229"/>
      <c r="ECF15" s="230"/>
      <c r="ECG15" s="229"/>
      <c r="ECH15" s="229"/>
      <c r="ECI15" s="230"/>
      <c r="ECJ15" s="230"/>
      <c r="ECK15" s="230"/>
      <c r="ECL15" s="230"/>
      <c r="ECM15" s="230"/>
      <c r="ECN15" s="230"/>
      <c r="ECO15" s="230"/>
      <c r="ECP15" s="230"/>
      <c r="ECQ15" s="230"/>
      <c r="ECR15" s="230"/>
      <c r="ECS15" s="230"/>
      <c r="ECT15" s="230"/>
      <c r="ECU15" s="229"/>
      <c r="ECV15" s="226"/>
      <c r="ECW15" s="227"/>
      <c r="ECX15" s="227"/>
      <c r="ECY15" s="227"/>
      <c r="ECZ15" s="228"/>
      <c r="EDA15" s="228"/>
      <c r="EDB15" s="228"/>
      <c r="EDC15" s="228"/>
      <c r="EDD15" s="228"/>
      <c r="EDE15" s="228"/>
      <c r="EDF15" s="229"/>
      <c r="EDG15" s="230"/>
      <c r="EDH15" s="230"/>
      <c r="EDI15" s="231"/>
      <c r="EDJ15" s="229"/>
      <c r="EDK15" s="230"/>
      <c r="EDL15" s="229"/>
      <c r="EDM15" s="229"/>
      <c r="EDN15" s="230"/>
      <c r="EDO15" s="230"/>
      <c r="EDP15" s="230"/>
      <c r="EDQ15" s="230"/>
      <c r="EDR15" s="230"/>
      <c r="EDS15" s="230"/>
      <c r="EDT15" s="230"/>
      <c r="EDU15" s="230"/>
      <c r="EDV15" s="230"/>
      <c r="EDW15" s="230"/>
      <c r="EDX15" s="230"/>
      <c r="EDY15" s="230"/>
      <c r="EDZ15" s="229"/>
      <c r="EEA15" s="226"/>
      <c r="EEB15" s="227"/>
      <c r="EEC15" s="227"/>
      <c r="EED15" s="227"/>
      <c r="EEE15" s="228"/>
      <c r="EEF15" s="228"/>
      <c r="EEG15" s="228"/>
      <c r="EEH15" s="228"/>
      <c r="EEI15" s="228"/>
      <c r="EEJ15" s="228"/>
      <c r="EEK15" s="229"/>
      <c r="EEL15" s="230"/>
      <c r="EEM15" s="230"/>
      <c r="EEN15" s="231"/>
      <c r="EEO15" s="229"/>
      <c r="EEP15" s="230"/>
      <c r="EEQ15" s="229"/>
      <c r="EER15" s="229"/>
      <c r="EES15" s="230"/>
      <c r="EET15" s="230"/>
      <c r="EEU15" s="230"/>
      <c r="EEV15" s="230"/>
      <c r="EEW15" s="230"/>
      <c r="EEX15" s="230"/>
      <c r="EEY15" s="230"/>
      <c r="EEZ15" s="230"/>
      <c r="EFA15" s="230"/>
      <c r="EFB15" s="230"/>
      <c r="EFC15" s="230"/>
      <c r="EFD15" s="230"/>
      <c r="EFE15" s="229"/>
      <c r="EFF15" s="226"/>
      <c r="EFG15" s="227"/>
      <c r="EFH15" s="227"/>
      <c r="EFI15" s="227"/>
      <c r="EFJ15" s="228"/>
      <c r="EFK15" s="228"/>
      <c r="EFL15" s="228"/>
      <c r="EFM15" s="228"/>
      <c r="EFN15" s="228"/>
      <c r="EFO15" s="228"/>
      <c r="EFP15" s="229"/>
      <c r="EFQ15" s="230"/>
      <c r="EFR15" s="230"/>
      <c r="EFS15" s="231"/>
      <c r="EFT15" s="229"/>
      <c r="EFU15" s="230"/>
      <c r="EFV15" s="229"/>
      <c r="EFW15" s="229"/>
      <c r="EFX15" s="230"/>
      <c r="EFY15" s="230"/>
      <c r="EFZ15" s="230"/>
      <c r="EGA15" s="230"/>
      <c r="EGB15" s="230"/>
      <c r="EGC15" s="230"/>
      <c r="EGD15" s="230"/>
      <c r="EGE15" s="230"/>
      <c r="EGF15" s="230"/>
      <c r="EGG15" s="230"/>
      <c r="EGH15" s="230"/>
      <c r="EGI15" s="230"/>
      <c r="EGJ15" s="229"/>
      <c r="EGK15" s="226"/>
      <c r="EGL15" s="227"/>
      <c r="EGM15" s="227"/>
      <c r="EGN15" s="227"/>
      <c r="EGO15" s="228"/>
      <c r="EGP15" s="228"/>
      <c r="EGQ15" s="228"/>
      <c r="EGR15" s="228"/>
      <c r="EGS15" s="228"/>
      <c r="EGT15" s="228"/>
      <c r="EGU15" s="229"/>
      <c r="EGV15" s="230"/>
      <c r="EGW15" s="230"/>
      <c r="EGX15" s="231"/>
      <c r="EGY15" s="229"/>
      <c r="EGZ15" s="230"/>
      <c r="EHA15" s="229"/>
      <c r="EHB15" s="229"/>
      <c r="EHC15" s="230"/>
      <c r="EHD15" s="230"/>
      <c r="EHE15" s="230"/>
      <c r="EHF15" s="230"/>
      <c r="EHG15" s="230"/>
      <c r="EHH15" s="230"/>
      <c r="EHI15" s="230"/>
      <c r="EHJ15" s="230"/>
      <c r="EHK15" s="230"/>
      <c r="EHL15" s="230"/>
      <c r="EHM15" s="230"/>
      <c r="EHN15" s="230"/>
      <c r="EHO15" s="229"/>
      <c r="EHP15" s="226"/>
      <c r="EHQ15" s="227"/>
      <c r="EHR15" s="227"/>
      <c r="EHS15" s="227"/>
      <c r="EHT15" s="228"/>
      <c r="EHU15" s="228"/>
      <c r="EHV15" s="228"/>
      <c r="EHW15" s="228"/>
      <c r="EHX15" s="228"/>
      <c r="EHY15" s="228"/>
      <c r="EHZ15" s="229"/>
      <c r="EIA15" s="230"/>
      <c r="EIB15" s="230"/>
      <c r="EIC15" s="231"/>
      <c r="EID15" s="229"/>
      <c r="EIE15" s="230"/>
      <c r="EIF15" s="229"/>
      <c r="EIG15" s="229"/>
      <c r="EIH15" s="230"/>
      <c r="EII15" s="230"/>
      <c r="EIJ15" s="230"/>
      <c r="EIK15" s="230"/>
      <c r="EIL15" s="230"/>
      <c r="EIM15" s="230"/>
      <c r="EIN15" s="230"/>
      <c r="EIO15" s="230"/>
      <c r="EIP15" s="230"/>
      <c r="EIQ15" s="230"/>
      <c r="EIR15" s="230"/>
      <c r="EIS15" s="230"/>
      <c r="EIT15" s="229"/>
      <c r="EIU15" s="226"/>
      <c r="EIV15" s="227"/>
      <c r="EIW15" s="227"/>
      <c r="EIX15" s="227"/>
      <c r="EIY15" s="228"/>
      <c r="EIZ15" s="228"/>
      <c r="EJA15" s="228"/>
      <c r="EJB15" s="228"/>
      <c r="EJC15" s="228"/>
      <c r="EJD15" s="228"/>
      <c r="EJE15" s="229"/>
      <c r="EJF15" s="230"/>
      <c r="EJG15" s="230"/>
      <c r="EJH15" s="231"/>
      <c r="EJI15" s="229"/>
      <c r="EJJ15" s="230"/>
      <c r="EJK15" s="229"/>
      <c r="EJL15" s="229"/>
      <c r="EJM15" s="230"/>
      <c r="EJN15" s="230"/>
      <c r="EJO15" s="230"/>
      <c r="EJP15" s="230"/>
      <c r="EJQ15" s="230"/>
      <c r="EJR15" s="230"/>
      <c r="EJS15" s="230"/>
      <c r="EJT15" s="230"/>
      <c r="EJU15" s="230"/>
      <c r="EJV15" s="230"/>
      <c r="EJW15" s="230"/>
      <c r="EJX15" s="230"/>
      <c r="EJY15" s="229"/>
      <c r="EJZ15" s="226"/>
      <c r="EKA15" s="227"/>
      <c r="EKB15" s="227"/>
      <c r="EKC15" s="227"/>
      <c r="EKD15" s="228"/>
      <c r="EKE15" s="228"/>
      <c r="EKF15" s="228"/>
      <c r="EKG15" s="228"/>
      <c r="EKH15" s="228"/>
      <c r="EKI15" s="228"/>
      <c r="EKJ15" s="229"/>
      <c r="EKK15" s="230"/>
      <c r="EKL15" s="230"/>
      <c r="EKM15" s="231"/>
      <c r="EKN15" s="229"/>
      <c r="EKO15" s="230"/>
      <c r="EKP15" s="229"/>
      <c r="EKQ15" s="229"/>
      <c r="EKR15" s="230"/>
      <c r="EKS15" s="230"/>
      <c r="EKT15" s="230"/>
      <c r="EKU15" s="230"/>
      <c r="EKV15" s="230"/>
      <c r="EKW15" s="230"/>
      <c r="EKX15" s="230"/>
      <c r="EKY15" s="230"/>
      <c r="EKZ15" s="230"/>
      <c r="ELA15" s="230"/>
      <c r="ELB15" s="230"/>
      <c r="ELC15" s="230"/>
      <c r="ELD15" s="229"/>
      <c r="ELE15" s="226"/>
      <c r="ELF15" s="227"/>
      <c r="ELG15" s="227"/>
      <c r="ELH15" s="227"/>
      <c r="ELI15" s="228"/>
      <c r="ELJ15" s="228"/>
      <c r="ELK15" s="228"/>
      <c r="ELL15" s="228"/>
      <c r="ELM15" s="228"/>
      <c r="ELN15" s="228"/>
      <c r="ELO15" s="229"/>
      <c r="ELP15" s="230"/>
      <c r="ELQ15" s="230"/>
      <c r="ELR15" s="231"/>
      <c r="ELS15" s="229"/>
      <c r="ELT15" s="230"/>
      <c r="ELU15" s="229"/>
      <c r="ELV15" s="229"/>
      <c r="ELW15" s="230"/>
      <c r="ELX15" s="230"/>
      <c r="ELY15" s="230"/>
      <c r="ELZ15" s="230"/>
      <c r="EMA15" s="230"/>
      <c r="EMB15" s="230"/>
      <c r="EMC15" s="230"/>
      <c r="EMD15" s="230"/>
      <c r="EME15" s="230"/>
      <c r="EMF15" s="230"/>
      <c r="EMG15" s="230"/>
      <c r="EMH15" s="230"/>
      <c r="EMI15" s="229"/>
      <c r="EMJ15" s="226"/>
      <c r="EMK15" s="227"/>
      <c r="EML15" s="227"/>
      <c r="EMM15" s="227"/>
      <c r="EMN15" s="228"/>
      <c r="EMO15" s="228"/>
      <c r="EMP15" s="228"/>
      <c r="EMQ15" s="228"/>
      <c r="EMR15" s="228"/>
      <c r="EMS15" s="228"/>
      <c r="EMT15" s="229"/>
      <c r="EMU15" s="230"/>
      <c r="EMV15" s="230"/>
      <c r="EMW15" s="231"/>
      <c r="EMX15" s="229"/>
      <c r="EMY15" s="230"/>
      <c r="EMZ15" s="229"/>
      <c r="ENA15" s="229"/>
      <c r="ENB15" s="230"/>
      <c r="ENC15" s="230"/>
      <c r="END15" s="230"/>
      <c r="ENE15" s="230"/>
      <c r="ENF15" s="230"/>
      <c r="ENG15" s="230"/>
      <c r="ENH15" s="230"/>
      <c r="ENI15" s="230"/>
      <c r="ENJ15" s="230"/>
      <c r="ENK15" s="230"/>
      <c r="ENL15" s="230"/>
      <c r="ENM15" s="230"/>
      <c r="ENN15" s="229"/>
      <c r="ENO15" s="226"/>
      <c r="ENP15" s="227"/>
      <c r="ENQ15" s="227"/>
      <c r="ENR15" s="227"/>
      <c r="ENS15" s="228"/>
      <c r="ENT15" s="228"/>
      <c r="ENU15" s="228"/>
      <c r="ENV15" s="228"/>
      <c r="ENW15" s="228"/>
      <c r="ENX15" s="228"/>
      <c r="ENY15" s="229"/>
      <c r="ENZ15" s="230"/>
      <c r="EOA15" s="230"/>
      <c r="EOB15" s="231"/>
      <c r="EOC15" s="229"/>
      <c r="EOD15" s="230"/>
      <c r="EOE15" s="229"/>
      <c r="EOF15" s="229"/>
      <c r="EOG15" s="230"/>
      <c r="EOH15" s="230"/>
      <c r="EOI15" s="230"/>
      <c r="EOJ15" s="230"/>
      <c r="EOK15" s="230"/>
      <c r="EOL15" s="230"/>
      <c r="EOM15" s="230"/>
      <c r="EON15" s="230"/>
      <c r="EOO15" s="230"/>
      <c r="EOP15" s="230"/>
      <c r="EOQ15" s="230"/>
      <c r="EOR15" s="230"/>
      <c r="EOS15" s="229"/>
      <c r="EOT15" s="226"/>
      <c r="EOU15" s="227"/>
      <c r="EOV15" s="227"/>
      <c r="EOW15" s="227"/>
      <c r="EOX15" s="228"/>
      <c r="EOY15" s="228"/>
      <c r="EOZ15" s="228"/>
      <c r="EPA15" s="228"/>
      <c r="EPB15" s="228"/>
      <c r="EPC15" s="228"/>
      <c r="EPD15" s="229"/>
      <c r="EPE15" s="230"/>
      <c r="EPF15" s="230"/>
      <c r="EPG15" s="231"/>
      <c r="EPH15" s="229"/>
      <c r="EPI15" s="230"/>
      <c r="EPJ15" s="229"/>
      <c r="EPK15" s="229"/>
      <c r="EPL15" s="230"/>
      <c r="EPM15" s="230"/>
      <c r="EPN15" s="230"/>
      <c r="EPO15" s="230"/>
      <c r="EPP15" s="230"/>
      <c r="EPQ15" s="230"/>
      <c r="EPR15" s="230"/>
      <c r="EPS15" s="230"/>
      <c r="EPT15" s="230"/>
      <c r="EPU15" s="230"/>
      <c r="EPV15" s="230"/>
      <c r="EPW15" s="230"/>
      <c r="EPX15" s="229"/>
      <c r="EPY15" s="226"/>
      <c r="EPZ15" s="227"/>
      <c r="EQA15" s="227"/>
      <c r="EQB15" s="227"/>
      <c r="EQC15" s="228"/>
      <c r="EQD15" s="228"/>
      <c r="EQE15" s="228"/>
      <c r="EQF15" s="228"/>
      <c r="EQG15" s="228"/>
      <c r="EQH15" s="228"/>
      <c r="EQI15" s="229"/>
      <c r="EQJ15" s="230"/>
      <c r="EQK15" s="230"/>
      <c r="EQL15" s="231"/>
      <c r="EQM15" s="229"/>
      <c r="EQN15" s="230"/>
      <c r="EQO15" s="229"/>
      <c r="EQP15" s="229"/>
      <c r="EQQ15" s="230"/>
      <c r="EQR15" s="230"/>
      <c r="EQS15" s="230"/>
      <c r="EQT15" s="230"/>
      <c r="EQU15" s="230"/>
      <c r="EQV15" s="230"/>
      <c r="EQW15" s="230"/>
      <c r="EQX15" s="230"/>
      <c r="EQY15" s="230"/>
      <c r="EQZ15" s="230"/>
      <c r="ERA15" s="230"/>
      <c r="ERB15" s="230"/>
      <c r="ERC15" s="229"/>
      <c r="ERD15" s="226"/>
      <c r="ERE15" s="227"/>
      <c r="ERF15" s="227"/>
      <c r="ERG15" s="227"/>
      <c r="ERH15" s="228"/>
      <c r="ERI15" s="228"/>
      <c r="ERJ15" s="228"/>
      <c r="ERK15" s="228"/>
      <c r="ERL15" s="228"/>
      <c r="ERM15" s="228"/>
      <c r="ERN15" s="229"/>
      <c r="ERO15" s="230"/>
      <c r="ERP15" s="230"/>
      <c r="ERQ15" s="231"/>
      <c r="ERR15" s="229"/>
      <c r="ERS15" s="230"/>
      <c r="ERT15" s="229"/>
      <c r="ERU15" s="229"/>
      <c r="ERV15" s="230"/>
      <c r="ERW15" s="230"/>
      <c r="ERX15" s="230"/>
      <c r="ERY15" s="230"/>
      <c r="ERZ15" s="230"/>
      <c r="ESA15" s="230"/>
      <c r="ESB15" s="230"/>
      <c r="ESC15" s="230"/>
      <c r="ESD15" s="230"/>
      <c r="ESE15" s="230"/>
      <c r="ESF15" s="230"/>
      <c r="ESG15" s="230"/>
      <c r="ESH15" s="229"/>
      <c r="ESI15" s="226"/>
      <c r="ESJ15" s="227"/>
      <c r="ESK15" s="227"/>
      <c r="ESL15" s="227"/>
      <c r="ESM15" s="228"/>
      <c r="ESN15" s="228"/>
      <c r="ESO15" s="228"/>
      <c r="ESP15" s="228"/>
      <c r="ESQ15" s="228"/>
      <c r="ESR15" s="228"/>
      <c r="ESS15" s="229"/>
      <c r="EST15" s="230"/>
      <c r="ESU15" s="230"/>
      <c r="ESV15" s="231"/>
      <c r="ESW15" s="229"/>
      <c r="ESX15" s="230"/>
      <c r="ESY15" s="229"/>
      <c r="ESZ15" s="229"/>
      <c r="ETA15" s="230"/>
      <c r="ETB15" s="230"/>
      <c r="ETC15" s="230"/>
      <c r="ETD15" s="230"/>
      <c r="ETE15" s="230"/>
      <c r="ETF15" s="230"/>
      <c r="ETG15" s="230"/>
      <c r="ETH15" s="230"/>
      <c r="ETI15" s="230"/>
      <c r="ETJ15" s="230"/>
      <c r="ETK15" s="230"/>
      <c r="ETL15" s="230"/>
      <c r="ETM15" s="229"/>
      <c r="ETN15" s="226"/>
      <c r="ETO15" s="227"/>
      <c r="ETP15" s="227"/>
      <c r="ETQ15" s="227"/>
      <c r="ETR15" s="228"/>
      <c r="ETS15" s="228"/>
      <c r="ETT15" s="228"/>
      <c r="ETU15" s="228"/>
      <c r="ETV15" s="228"/>
      <c r="ETW15" s="228"/>
      <c r="ETX15" s="229"/>
      <c r="ETY15" s="230"/>
      <c r="ETZ15" s="230"/>
      <c r="EUA15" s="231"/>
      <c r="EUB15" s="229"/>
      <c r="EUC15" s="230"/>
      <c r="EUD15" s="229"/>
      <c r="EUE15" s="229"/>
      <c r="EUF15" s="230"/>
      <c r="EUG15" s="230"/>
      <c r="EUH15" s="230"/>
      <c r="EUI15" s="230"/>
      <c r="EUJ15" s="230"/>
      <c r="EUK15" s="230"/>
      <c r="EUL15" s="230"/>
      <c r="EUM15" s="230"/>
      <c r="EUN15" s="230"/>
      <c r="EUO15" s="230"/>
      <c r="EUP15" s="230"/>
      <c r="EUQ15" s="230"/>
      <c r="EUR15" s="229"/>
      <c r="EUS15" s="226"/>
      <c r="EUT15" s="227"/>
      <c r="EUU15" s="227"/>
      <c r="EUV15" s="227"/>
      <c r="EUW15" s="228"/>
      <c r="EUX15" s="228"/>
      <c r="EUY15" s="228"/>
      <c r="EUZ15" s="228"/>
      <c r="EVA15" s="228"/>
      <c r="EVB15" s="228"/>
      <c r="EVC15" s="229"/>
      <c r="EVD15" s="230"/>
      <c r="EVE15" s="230"/>
      <c r="EVF15" s="231"/>
      <c r="EVG15" s="229"/>
      <c r="EVH15" s="230"/>
      <c r="EVI15" s="229"/>
      <c r="EVJ15" s="229"/>
      <c r="EVK15" s="230"/>
      <c r="EVL15" s="230"/>
      <c r="EVM15" s="230"/>
      <c r="EVN15" s="230"/>
      <c r="EVO15" s="230"/>
      <c r="EVP15" s="230"/>
      <c r="EVQ15" s="230"/>
      <c r="EVR15" s="230"/>
      <c r="EVS15" s="230"/>
      <c r="EVT15" s="230"/>
      <c r="EVU15" s="230"/>
      <c r="EVV15" s="230"/>
      <c r="EVW15" s="229"/>
      <c r="EVX15" s="226"/>
      <c r="EVY15" s="227"/>
      <c r="EVZ15" s="227"/>
      <c r="EWA15" s="227"/>
      <c r="EWB15" s="228"/>
      <c r="EWC15" s="228"/>
      <c r="EWD15" s="228"/>
      <c r="EWE15" s="228"/>
      <c r="EWF15" s="228"/>
      <c r="EWG15" s="228"/>
      <c r="EWH15" s="229"/>
      <c r="EWI15" s="230"/>
      <c r="EWJ15" s="230"/>
      <c r="EWK15" s="231"/>
      <c r="EWL15" s="229"/>
      <c r="EWM15" s="230"/>
      <c r="EWN15" s="229"/>
      <c r="EWO15" s="229"/>
      <c r="EWP15" s="230"/>
      <c r="EWQ15" s="230"/>
      <c r="EWR15" s="230"/>
      <c r="EWS15" s="230"/>
      <c r="EWT15" s="230"/>
      <c r="EWU15" s="230"/>
      <c r="EWV15" s="230"/>
      <c r="EWW15" s="230"/>
      <c r="EWX15" s="230"/>
      <c r="EWY15" s="230"/>
      <c r="EWZ15" s="230"/>
      <c r="EXA15" s="230"/>
      <c r="EXB15" s="229"/>
      <c r="EXC15" s="226"/>
      <c r="EXD15" s="227"/>
      <c r="EXE15" s="227"/>
      <c r="EXF15" s="227"/>
      <c r="EXG15" s="228"/>
      <c r="EXH15" s="228"/>
      <c r="EXI15" s="228"/>
      <c r="EXJ15" s="228"/>
      <c r="EXK15" s="228"/>
      <c r="EXL15" s="228"/>
      <c r="EXM15" s="229"/>
      <c r="EXN15" s="230"/>
      <c r="EXO15" s="230"/>
      <c r="EXP15" s="231"/>
      <c r="EXQ15" s="229"/>
      <c r="EXR15" s="230"/>
      <c r="EXS15" s="229"/>
      <c r="EXT15" s="229"/>
      <c r="EXU15" s="230"/>
      <c r="EXV15" s="230"/>
      <c r="EXW15" s="230"/>
      <c r="EXX15" s="230"/>
      <c r="EXY15" s="230"/>
      <c r="EXZ15" s="230"/>
      <c r="EYA15" s="230"/>
      <c r="EYB15" s="230"/>
      <c r="EYC15" s="230"/>
      <c r="EYD15" s="230"/>
      <c r="EYE15" s="230"/>
      <c r="EYF15" s="230"/>
      <c r="EYG15" s="229"/>
      <c r="EYH15" s="226"/>
      <c r="EYI15" s="227"/>
      <c r="EYJ15" s="227"/>
      <c r="EYK15" s="227"/>
      <c r="EYL15" s="228"/>
      <c r="EYM15" s="228"/>
      <c r="EYN15" s="228"/>
      <c r="EYO15" s="228"/>
      <c r="EYP15" s="228"/>
      <c r="EYQ15" s="228"/>
      <c r="EYR15" s="229"/>
      <c r="EYS15" s="230"/>
      <c r="EYT15" s="230"/>
      <c r="EYU15" s="231"/>
      <c r="EYV15" s="229"/>
      <c r="EYW15" s="230"/>
      <c r="EYX15" s="229"/>
      <c r="EYY15" s="229"/>
      <c r="EYZ15" s="230"/>
      <c r="EZA15" s="230"/>
      <c r="EZB15" s="230"/>
      <c r="EZC15" s="230"/>
      <c r="EZD15" s="230"/>
      <c r="EZE15" s="230"/>
      <c r="EZF15" s="230"/>
      <c r="EZG15" s="230"/>
      <c r="EZH15" s="230"/>
      <c r="EZI15" s="230"/>
      <c r="EZJ15" s="230"/>
      <c r="EZK15" s="230"/>
      <c r="EZL15" s="229"/>
      <c r="EZM15" s="226"/>
      <c r="EZN15" s="227"/>
      <c r="EZO15" s="227"/>
      <c r="EZP15" s="227"/>
      <c r="EZQ15" s="228"/>
      <c r="EZR15" s="228"/>
      <c r="EZS15" s="228"/>
      <c r="EZT15" s="228"/>
      <c r="EZU15" s="228"/>
      <c r="EZV15" s="228"/>
      <c r="EZW15" s="229"/>
      <c r="EZX15" s="230"/>
      <c r="EZY15" s="230"/>
      <c r="EZZ15" s="231"/>
      <c r="FAA15" s="229"/>
      <c r="FAB15" s="230"/>
      <c r="FAC15" s="229"/>
      <c r="FAD15" s="229"/>
      <c r="FAE15" s="230"/>
      <c r="FAF15" s="230"/>
      <c r="FAG15" s="230"/>
      <c r="FAH15" s="230"/>
      <c r="FAI15" s="230"/>
      <c r="FAJ15" s="230"/>
      <c r="FAK15" s="230"/>
      <c r="FAL15" s="230"/>
      <c r="FAM15" s="230"/>
      <c r="FAN15" s="230"/>
      <c r="FAO15" s="230"/>
      <c r="FAP15" s="230"/>
      <c r="FAQ15" s="229"/>
      <c r="FAR15" s="226"/>
      <c r="FAS15" s="227"/>
      <c r="FAT15" s="227"/>
      <c r="FAU15" s="227"/>
      <c r="FAV15" s="228"/>
      <c r="FAW15" s="228"/>
      <c r="FAX15" s="228"/>
      <c r="FAY15" s="228"/>
      <c r="FAZ15" s="228"/>
      <c r="FBA15" s="228"/>
      <c r="FBB15" s="229"/>
      <c r="FBC15" s="230"/>
      <c r="FBD15" s="230"/>
      <c r="FBE15" s="231"/>
      <c r="FBF15" s="229"/>
      <c r="FBG15" s="230"/>
      <c r="FBH15" s="229"/>
      <c r="FBI15" s="229"/>
      <c r="FBJ15" s="230"/>
      <c r="FBK15" s="230"/>
      <c r="FBL15" s="230"/>
      <c r="FBM15" s="230"/>
      <c r="FBN15" s="230"/>
      <c r="FBO15" s="230"/>
      <c r="FBP15" s="230"/>
      <c r="FBQ15" s="230"/>
      <c r="FBR15" s="230"/>
      <c r="FBS15" s="230"/>
      <c r="FBT15" s="230"/>
      <c r="FBU15" s="230"/>
      <c r="FBV15" s="229"/>
      <c r="FBW15" s="226"/>
      <c r="FBX15" s="227"/>
      <c r="FBY15" s="227"/>
      <c r="FBZ15" s="227"/>
      <c r="FCA15" s="228"/>
      <c r="FCB15" s="228"/>
      <c r="FCC15" s="228"/>
      <c r="FCD15" s="228"/>
      <c r="FCE15" s="228"/>
      <c r="FCF15" s="228"/>
      <c r="FCG15" s="229"/>
      <c r="FCH15" s="230"/>
      <c r="FCI15" s="230"/>
      <c r="FCJ15" s="231"/>
      <c r="FCK15" s="229"/>
      <c r="FCL15" s="230"/>
      <c r="FCM15" s="229"/>
      <c r="FCN15" s="229"/>
      <c r="FCO15" s="230"/>
      <c r="FCP15" s="230"/>
      <c r="FCQ15" s="230"/>
      <c r="FCR15" s="230"/>
      <c r="FCS15" s="230"/>
      <c r="FCT15" s="230"/>
      <c r="FCU15" s="230"/>
      <c r="FCV15" s="230"/>
      <c r="FCW15" s="230"/>
      <c r="FCX15" s="230"/>
      <c r="FCY15" s="230"/>
      <c r="FCZ15" s="230"/>
      <c r="FDA15" s="229"/>
      <c r="FDB15" s="226"/>
      <c r="FDC15" s="227"/>
      <c r="FDD15" s="227"/>
      <c r="FDE15" s="227"/>
      <c r="FDF15" s="228"/>
      <c r="FDG15" s="228"/>
      <c r="FDH15" s="228"/>
      <c r="FDI15" s="228"/>
      <c r="FDJ15" s="228"/>
      <c r="FDK15" s="228"/>
      <c r="FDL15" s="229"/>
      <c r="FDM15" s="230"/>
      <c r="FDN15" s="230"/>
      <c r="FDO15" s="231"/>
      <c r="FDP15" s="229"/>
      <c r="FDQ15" s="230"/>
      <c r="FDR15" s="229"/>
      <c r="FDS15" s="229"/>
      <c r="FDT15" s="230"/>
      <c r="FDU15" s="230"/>
      <c r="FDV15" s="230"/>
      <c r="FDW15" s="230"/>
      <c r="FDX15" s="230"/>
      <c r="FDY15" s="230"/>
      <c r="FDZ15" s="230"/>
      <c r="FEA15" s="230"/>
      <c r="FEB15" s="230"/>
      <c r="FEC15" s="230"/>
      <c r="FED15" s="230"/>
      <c r="FEE15" s="230"/>
      <c r="FEF15" s="229"/>
      <c r="FEG15" s="226"/>
      <c r="FEH15" s="227"/>
      <c r="FEI15" s="227"/>
      <c r="FEJ15" s="227"/>
      <c r="FEK15" s="228"/>
      <c r="FEL15" s="228"/>
      <c r="FEM15" s="228"/>
      <c r="FEN15" s="228"/>
      <c r="FEO15" s="228"/>
      <c r="FEP15" s="228"/>
      <c r="FEQ15" s="229"/>
      <c r="FER15" s="230"/>
      <c r="FES15" s="230"/>
      <c r="FET15" s="231"/>
      <c r="FEU15" s="229"/>
      <c r="FEV15" s="230"/>
      <c r="FEW15" s="229"/>
      <c r="FEX15" s="229"/>
      <c r="FEY15" s="230"/>
      <c r="FEZ15" s="230"/>
      <c r="FFA15" s="230"/>
      <c r="FFB15" s="230"/>
      <c r="FFC15" s="230"/>
      <c r="FFD15" s="230"/>
      <c r="FFE15" s="230"/>
      <c r="FFF15" s="230"/>
      <c r="FFG15" s="230"/>
      <c r="FFH15" s="230"/>
      <c r="FFI15" s="230"/>
      <c r="FFJ15" s="230"/>
      <c r="FFK15" s="229"/>
      <c r="FFL15" s="226"/>
      <c r="FFM15" s="227"/>
      <c r="FFN15" s="227"/>
      <c r="FFO15" s="227"/>
      <c r="FFP15" s="228"/>
      <c r="FFQ15" s="228"/>
      <c r="FFR15" s="228"/>
      <c r="FFS15" s="228"/>
      <c r="FFT15" s="228"/>
      <c r="FFU15" s="228"/>
      <c r="FFV15" s="229"/>
      <c r="FFW15" s="230"/>
      <c r="FFX15" s="230"/>
      <c r="FFY15" s="231"/>
      <c r="FFZ15" s="229"/>
      <c r="FGA15" s="230"/>
      <c r="FGB15" s="229"/>
      <c r="FGC15" s="229"/>
      <c r="FGD15" s="230"/>
      <c r="FGE15" s="230"/>
      <c r="FGF15" s="230"/>
      <c r="FGG15" s="230"/>
      <c r="FGH15" s="230"/>
      <c r="FGI15" s="230"/>
      <c r="FGJ15" s="230"/>
      <c r="FGK15" s="230"/>
      <c r="FGL15" s="230"/>
      <c r="FGM15" s="230"/>
      <c r="FGN15" s="230"/>
      <c r="FGO15" s="230"/>
      <c r="FGP15" s="229"/>
      <c r="FGQ15" s="226"/>
      <c r="FGR15" s="227"/>
      <c r="FGS15" s="227"/>
      <c r="FGT15" s="227"/>
      <c r="FGU15" s="228"/>
      <c r="FGV15" s="228"/>
      <c r="FGW15" s="228"/>
      <c r="FGX15" s="228"/>
      <c r="FGY15" s="228"/>
      <c r="FGZ15" s="228"/>
      <c r="FHA15" s="229"/>
      <c r="FHB15" s="230"/>
      <c r="FHC15" s="230"/>
      <c r="FHD15" s="231"/>
      <c r="FHE15" s="229"/>
      <c r="FHF15" s="230"/>
      <c r="FHG15" s="229"/>
      <c r="FHH15" s="229"/>
      <c r="FHI15" s="230"/>
      <c r="FHJ15" s="230"/>
      <c r="FHK15" s="230"/>
      <c r="FHL15" s="230"/>
      <c r="FHM15" s="230"/>
      <c r="FHN15" s="230"/>
      <c r="FHO15" s="230"/>
      <c r="FHP15" s="230"/>
      <c r="FHQ15" s="230"/>
      <c r="FHR15" s="230"/>
      <c r="FHS15" s="230"/>
      <c r="FHT15" s="230"/>
      <c r="FHU15" s="229"/>
      <c r="FHV15" s="226"/>
      <c r="FHW15" s="227"/>
      <c r="FHX15" s="227"/>
      <c r="FHY15" s="227"/>
      <c r="FHZ15" s="228"/>
      <c r="FIA15" s="228"/>
      <c r="FIB15" s="228"/>
      <c r="FIC15" s="228"/>
      <c r="FID15" s="228"/>
      <c r="FIE15" s="228"/>
      <c r="FIF15" s="229"/>
      <c r="FIG15" s="230"/>
      <c r="FIH15" s="230"/>
      <c r="FII15" s="231"/>
      <c r="FIJ15" s="229"/>
      <c r="FIK15" s="230"/>
      <c r="FIL15" s="229"/>
      <c r="FIM15" s="229"/>
      <c r="FIN15" s="230"/>
      <c r="FIO15" s="230"/>
      <c r="FIP15" s="230"/>
      <c r="FIQ15" s="230"/>
      <c r="FIR15" s="230"/>
      <c r="FIS15" s="230"/>
      <c r="FIT15" s="230"/>
      <c r="FIU15" s="230"/>
      <c r="FIV15" s="230"/>
      <c r="FIW15" s="230"/>
      <c r="FIX15" s="230"/>
      <c r="FIY15" s="230"/>
      <c r="FIZ15" s="229"/>
      <c r="FJA15" s="226"/>
      <c r="FJB15" s="227"/>
      <c r="FJC15" s="227"/>
      <c r="FJD15" s="227"/>
      <c r="FJE15" s="228"/>
      <c r="FJF15" s="228"/>
      <c r="FJG15" s="228"/>
      <c r="FJH15" s="228"/>
      <c r="FJI15" s="228"/>
      <c r="FJJ15" s="228"/>
      <c r="FJK15" s="229"/>
      <c r="FJL15" s="230"/>
      <c r="FJM15" s="230"/>
      <c r="FJN15" s="231"/>
      <c r="FJO15" s="229"/>
      <c r="FJP15" s="230"/>
      <c r="FJQ15" s="229"/>
      <c r="FJR15" s="229"/>
      <c r="FJS15" s="230"/>
      <c r="FJT15" s="230"/>
      <c r="FJU15" s="230"/>
      <c r="FJV15" s="230"/>
      <c r="FJW15" s="230"/>
      <c r="FJX15" s="230"/>
      <c r="FJY15" s="230"/>
      <c r="FJZ15" s="230"/>
      <c r="FKA15" s="230"/>
      <c r="FKB15" s="230"/>
      <c r="FKC15" s="230"/>
      <c r="FKD15" s="230"/>
      <c r="FKE15" s="229"/>
      <c r="FKF15" s="226"/>
      <c r="FKG15" s="227"/>
      <c r="FKH15" s="227"/>
      <c r="FKI15" s="227"/>
      <c r="FKJ15" s="228"/>
      <c r="FKK15" s="228"/>
      <c r="FKL15" s="228"/>
      <c r="FKM15" s="228"/>
      <c r="FKN15" s="228"/>
      <c r="FKO15" s="228"/>
      <c r="FKP15" s="229"/>
      <c r="FKQ15" s="230"/>
      <c r="FKR15" s="230"/>
      <c r="FKS15" s="231"/>
      <c r="FKT15" s="229"/>
      <c r="FKU15" s="230"/>
      <c r="FKV15" s="229"/>
      <c r="FKW15" s="229"/>
      <c r="FKX15" s="230"/>
      <c r="FKY15" s="230"/>
      <c r="FKZ15" s="230"/>
      <c r="FLA15" s="230"/>
      <c r="FLB15" s="230"/>
      <c r="FLC15" s="230"/>
      <c r="FLD15" s="230"/>
      <c r="FLE15" s="230"/>
      <c r="FLF15" s="230"/>
      <c r="FLG15" s="230"/>
      <c r="FLH15" s="230"/>
      <c r="FLI15" s="230"/>
      <c r="FLJ15" s="229"/>
      <c r="FLK15" s="226"/>
      <c r="FLL15" s="227"/>
      <c r="FLM15" s="227"/>
      <c r="FLN15" s="227"/>
      <c r="FLO15" s="228"/>
      <c r="FLP15" s="228"/>
      <c r="FLQ15" s="228"/>
      <c r="FLR15" s="228"/>
      <c r="FLS15" s="228"/>
      <c r="FLT15" s="228"/>
      <c r="FLU15" s="229"/>
      <c r="FLV15" s="230"/>
      <c r="FLW15" s="230"/>
      <c r="FLX15" s="231"/>
      <c r="FLY15" s="229"/>
      <c r="FLZ15" s="230"/>
      <c r="FMA15" s="229"/>
      <c r="FMB15" s="229"/>
      <c r="FMC15" s="230"/>
      <c r="FMD15" s="230"/>
      <c r="FME15" s="230"/>
      <c r="FMF15" s="230"/>
      <c r="FMG15" s="230"/>
      <c r="FMH15" s="230"/>
      <c r="FMI15" s="230"/>
      <c r="FMJ15" s="230"/>
      <c r="FMK15" s="230"/>
      <c r="FML15" s="230"/>
      <c r="FMM15" s="230"/>
      <c r="FMN15" s="230"/>
      <c r="FMO15" s="229"/>
      <c r="FMP15" s="226"/>
      <c r="FMQ15" s="227"/>
      <c r="FMR15" s="227"/>
      <c r="FMS15" s="227"/>
      <c r="FMT15" s="228"/>
      <c r="FMU15" s="228"/>
      <c r="FMV15" s="228"/>
      <c r="FMW15" s="228"/>
      <c r="FMX15" s="228"/>
      <c r="FMY15" s="228"/>
      <c r="FMZ15" s="229"/>
      <c r="FNA15" s="230"/>
      <c r="FNB15" s="230"/>
      <c r="FNC15" s="231"/>
      <c r="FND15" s="229"/>
      <c r="FNE15" s="230"/>
      <c r="FNF15" s="229"/>
      <c r="FNG15" s="229"/>
      <c r="FNH15" s="230"/>
      <c r="FNI15" s="230"/>
      <c r="FNJ15" s="230"/>
      <c r="FNK15" s="230"/>
      <c r="FNL15" s="230"/>
      <c r="FNM15" s="230"/>
      <c r="FNN15" s="230"/>
      <c r="FNO15" s="230"/>
      <c r="FNP15" s="230"/>
      <c r="FNQ15" s="230"/>
      <c r="FNR15" s="230"/>
      <c r="FNS15" s="230"/>
      <c r="FNT15" s="229"/>
      <c r="FNU15" s="226"/>
      <c r="FNV15" s="227"/>
      <c r="FNW15" s="227"/>
      <c r="FNX15" s="227"/>
      <c r="FNY15" s="228"/>
      <c r="FNZ15" s="228"/>
      <c r="FOA15" s="228"/>
      <c r="FOB15" s="228"/>
      <c r="FOC15" s="228"/>
      <c r="FOD15" s="228"/>
      <c r="FOE15" s="229"/>
      <c r="FOF15" s="230"/>
      <c r="FOG15" s="230"/>
      <c r="FOH15" s="231"/>
      <c r="FOI15" s="229"/>
      <c r="FOJ15" s="230"/>
      <c r="FOK15" s="229"/>
      <c r="FOL15" s="229"/>
      <c r="FOM15" s="230"/>
      <c r="FON15" s="230"/>
      <c r="FOO15" s="230"/>
      <c r="FOP15" s="230"/>
      <c r="FOQ15" s="230"/>
      <c r="FOR15" s="230"/>
      <c r="FOS15" s="230"/>
      <c r="FOT15" s="230"/>
      <c r="FOU15" s="230"/>
      <c r="FOV15" s="230"/>
      <c r="FOW15" s="230"/>
      <c r="FOX15" s="230"/>
      <c r="FOY15" s="229"/>
      <c r="FOZ15" s="226"/>
      <c r="FPA15" s="227"/>
      <c r="FPB15" s="227"/>
      <c r="FPC15" s="227"/>
      <c r="FPD15" s="228"/>
      <c r="FPE15" s="228"/>
      <c r="FPF15" s="228"/>
      <c r="FPG15" s="228"/>
      <c r="FPH15" s="228"/>
      <c r="FPI15" s="228"/>
      <c r="FPJ15" s="229"/>
      <c r="FPK15" s="230"/>
      <c r="FPL15" s="230"/>
      <c r="FPM15" s="231"/>
      <c r="FPN15" s="229"/>
      <c r="FPO15" s="230"/>
      <c r="FPP15" s="229"/>
      <c r="FPQ15" s="229"/>
      <c r="FPR15" s="230"/>
      <c r="FPS15" s="230"/>
      <c r="FPT15" s="230"/>
      <c r="FPU15" s="230"/>
      <c r="FPV15" s="230"/>
      <c r="FPW15" s="230"/>
      <c r="FPX15" s="230"/>
      <c r="FPY15" s="230"/>
      <c r="FPZ15" s="230"/>
      <c r="FQA15" s="230"/>
      <c r="FQB15" s="230"/>
      <c r="FQC15" s="230"/>
      <c r="FQD15" s="229"/>
      <c r="FQE15" s="226"/>
      <c r="FQF15" s="227"/>
      <c r="FQG15" s="227"/>
      <c r="FQH15" s="227"/>
      <c r="FQI15" s="228"/>
      <c r="FQJ15" s="228"/>
      <c r="FQK15" s="228"/>
      <c r="FQL15" s="228"/>
      <c r="FQM15" s="228"/>
      <c r="FQN15" s="228"/>
      <c r="FQO15" s="229"/>
      <c r="FQP15" s="230"/>
      <c r="FQQ15" s="230"/>
      <c r="FQR15" s="231"/>
      <c r="FQS15" s="229"/>
      <c r="FQT15" s="230"/>
      <c r="FQU15" s="229"/>
      <c r="FQV15" s="229"/>
      <c r="FQW15" s="230"/>
      <c r="FQX15" s="230"/>
      <c r="FQY15" s="230"/>
      <c r="FQZ15" s="230"/>
      <c r="FRA15" s="230"/>
      <c r="FRB15" s="230"/>
      <c r="FRC15" s="230"/>
      <c r="FRD15" s="230"/>
      <c r="FRE15" s="230"/>
      <c r="FRF15" s="230"/>
      <c r="FRG15" s="230"/>
      <c r="FRH15" s="230"/>
      <c r="FRI15" s="229"/>
      <c r="FRJ15" s="226"/>
      <c r="FRK15" s="227"/>
      <c r="FRL15" s="227"/>
      <c r="FRM15" s="227"/>
      <c r="FRN15" s="228"/>
      <c r="FRO15" s="228"/>
      <c r="FRP15" s="228"/>
      <c r="FRQ15" s="228"/>
      <c r="FRR15" s="228"/>
      <c r="FRS15" s="228"/>
      <c r="FRT15" s="229"/>
      <c r="FRU15" s="230"/>
      <c r="FRV15" s="230"/>
      <c r="FRW15" s="231"/>
      <c r="FRX15" s="229"/>
      <c r="FRY15" s="230"/>
      <c r="FRZ15" s="229"/>
      <c r="FSA15" s="229"/>
      <c r="FSB15" s="230"/>
      <c r="FSC15" s="230"/>
      <c r="FSD15" s="230"/>
      <c r="FSE15" s="230"/>
      <c r="FSF15" s="230"/>
      <c r="FSG15" s="230"/>
      <c r="FSH15" s="230"/>
      <c r="FSI15" s="230"/>
      <c r="FSJ15" s="230"/>
      <c r="FSK15" s="230"/>
      <c r="FSL15" s="230"/>
      <c r="FSM15" s="230"/>
      <c r="FSN15" s="229"/>
      <c r="FSO15" s="226"/>
      <c r="FSP15" s="227"/>
      <c r="FSQ15" s="227"/>
      <c r="FSR15" s="227"/>
      <c r="FSS15" s="228"/>
      <c r="FST15" s="228"/>
      <c r="FSU15" s="228"/>
      <c r="FSV15" s="228"/>
      <c r="FSW15" s="228"/>
      <c r="FSX15" s="228"/>
      <c r="FSY15" s="229"/>
      <c r="FSZ15" s="230"/>
      <c r="FTA15" s="230"/>
      <c r="FTB15" s="231"/>
      <c r="FTC15" s="229"/>
      <c r="FTD15" s="230"/>
      <c r="FTE15" s="229"/>
      <c r="FTF15" s="229"/>
      <c r="FTG15" s="230"/>
      <c r="FTH15" s="230"/>
      <c r="FTI15" s="230"/>
      <c r="FTJ15" s="230"/>
      <c r="FTK15" s="230"/>
      <c r="FTL15" s="230"/>
      <c r="FTM15" s="230"/>
      <c r="FTN15" s="230"/>
      <c r="FTO15" s="230"/>
      <c r="FTP15" s="230"/>
      <c r="FTQ15" s="230"/>
      <c r="FTR15" s="230"/>
      <c r="FTS15" s="229"/>
      <c r="FTT15" s="226"/>
      <c r="FTU15" s="227"/>
      <c r="FTV15" s="227"/>
      <c r="FTW15" s="227"/>
      <c r="FTX15" s="228"/>
      <c r="FTY15" s="228"/>
      <c r="FTZ15" s="228"/>
      <c r="FUA15" s="228"/>
      <c r="FUB15" s="228"/>
      <c r="FUC15" s="228"/>
      <c r="FUD15" s="229"/>
      <c r="FUE15" s="230"/>
      <c r="FUF15" s="230"/>
      <c r="FUG15" s="231"/>
      <c r="FUH15" s="229"/>
      <c r="FUI15" s="230"/>
      <c r="FUJ15" s="229"/>
      <c r="FUK15" s="229"/>
      <c r="FUL15" s="230"/>
      <c r="FUM15" s="230"/>
      <c r="FUN15" s="230"/>
      <c r="FUO15" s="230"/>
      <c r="FUP15" s="230"/>
      <c r="FUQ15" s="230"/>
      <c r="FUR15" s="230"/>
      <c r="FUS15" s="230"/>
      <c r="FUT15" s="230"/>
      <c r="FUU15" s="230"/>
      <c r="FUV15" s="230"/>
      <c r="FUW15" s="230"/>
      <c r="FUX15" s="229"/>
      <c r="FUY15" s="226"/>
      <c r="FUZ15" s="227"/>
      <c r="FVA15" s="227"/>
      <c r="FVB15" s="227"/>
      <c r="FVC15" s="228"/>
      <c r="FVD15" s="228"/>
      <c r="FVE15" s="228"/>
      <c r="FVF15" s="228"/>
      <c r="FVG15" s="228"/>
      <c r="FVH15" s="228"/>
      <c r="FVI15" s="229"/>
      <c r="FVJ15" s="230"/>
      <c r="FVK15" s="230"/>
      <c r="FVL15" s="231"/>
      <c r="FVM15" s="229"/>
      <c r="FVN15" s="230"/>
      <c r="FVO15" s="229"/>
      <c r="FVP15" s="229"/>
      <c r="FVQ15" s="230"/>
      <c r="FVR15" s="230"/>
      <c r="FVS15" s="230"/>
      <c r="FVT15" s="230"/>
      <c r="FVU15" s="230"/>
      <c r="FVV15" s="230"/>
      <c r="FVW15" s="230"/>
      <c r="FVX15" s="230"/>
      <c r="FVY15" s="230"/>
      <c r="FVZ15" s="230"/>
      <c r="FWA15" s="230"/>
      <c r="FWB15" s="230"/>
      <c r="FWC15" s="229"/>
      <c r="FWD15" s="226"/>
      <c r="FWE15" s="227"/>
      <c r="FWF15" s="227"/>
      <c r="FWG15" s="227"/>
      <c r="FWH15" s="228"/>
      <c r="FWI15" s="228"/>
      <c r="FWJ15" s="228"/>
      <c r="FWK15" s="228"/>
      <c r="FWL15" s="228"/>
      <c r="FWM15" s="228"/>
      <c r="FWN15" s="229"/>
      <c r="FWO15" s="230"/>
      <c r="FWP15" s="230"/>
      <c r="FWQ15" s="231"/>
      <c r="FWR15" s="229"/>
      <c r="FWS15" s="230"/>
      <c r="FWT15" s="229"/>
      <c r="FWU15" s="229"/>
      <c r="FWV15" s="230"/>
      <c r="FWW15" s="230"/>
      <c r="FWX15" s="230"/>
      <c r="FWY15" s="230"/>
      <c r="FWZ15" s="230"/>
      <c r="FXA15" s="230"/>
      <c r="FXB15" s="230"/>
      <c r="FXC15" s="230"/>
      <c r="FXD15" s="230"/>
      <c r="FXE15" s="230"/>
      <c r="FXF15" s="230"/>
      <c r="FXG15" s="230"/>
      <c r="FXH15" s="229"/>
      <c r="FXI15" s="226"/>
      <c r="FXJ15" s="227"/>
      <c r="FXK15" s="227"/>
      <c r="FXL15" s="227"/>
      <c r="FXM15" s="228"/>
      <c r="FXN15" s="228"/>
      <c r="FXO15" s="228"/>
      <c r="FXP15" s="228"/>
      <c r="FXQ15" s="228"/>
      <c r="FXR15" s="228"/>
      <c r="FXS15" s="229"/>
      <c r="FXT15" s="230"/>
      <c r="FXU15" s="230"/>
      <c r="FXV15" s="231"/>
      <c r="FXW15" s="229"/>
      <c r="FXX15" s="230"/>
      <c r="FXY15" s="229"/>
      <c r="FXZ15" s="229"/>
      <c r="FYA15" s="230"/>
      <c r="FYB15" s="230"/>
      <c r="FYC15" s="230"/>
      <c r="FYD15" s="230"/>
      <c r="FYE15" s="230"/>
      <c r="FYF15" s="230"/>
      <c r="FYG15" s="230"/>
      <c r="FYH15" s="230"/>
      <c r="FYI15" s="230"/>
      <c r="FYJ15" s="230"/>
      <c r="FYK15" s="230"/>
      <c r="FYL15" s="230"/>
      <c r="FYM15" s="229"/>
      <c r="FYN15" s="226"/>
      <c r="FYO15" s="227"/>
      <c r="FYP15" s="227"/>
      <c r="FYQ15" s="227"/>
      <c r="FYR15" s="228"/>
      <c r="FYS15" s="228"/>
      <c r="FYT15" s="228"/>
      <c r="FYU15" s="228"/>
      <c r="FYV15" s="228"/>
      <c r="FYW15" s="228"/>
      <c r="FYX15" s="229"/>
      <c r="FYY15" s="230"/>
      <c r="FYZ15" s="230"/>
      <c r="FZA15" s="231"/>
      <c r="FZB15" s="229"/>
      <c r="FZC15" s="230"/>
      <c r="FZD15" s="229"/>
      <c r="FZE15" s="229"/>
      <c r="FZF15" s="230"/>
      <c r="FZG15" s="230"/>
      <c r="FZH15" s="230"/>
      <c r="FZI15" s="230"/>
      <c r="FZJ15" s="230"/>
      <c r="FZK15" s="230"/>
      <c r="FZL15" s="230"/>
      <c r="FZM15" s="230"/>
      <c r="FZN15" s="230"/>
      <c r="FZO15" s="230"/>
      <c r="FZP15" s="230"/>
      <c r="FZQ15" s="230"/>
      <c r="FZR15" s="229"/>
      <c r="FZS15" s="226"/>
      <c r="FZT15" s="227"/>
      <c r="FZU15" s="227"/>
      <c r="FZV15" s="227"/>
      <c r="FZW15" s="228"/>
      <c r="FZX15" s="228"/>
      <c r="FZY15" s="228"/>
      <c r="FZZ15" s="228"/>
      <c r="GAA15" s="228"/>
      <c r="GAB15" s="228"/>
      <c r="GAC15" s="229"/>
      <c r="GAD15" s="230"/>
      <c r="GAE15" s="230"/>
      <c r="GAF15" s="231"/>
      <c r="GAG15" s="229"/>
      <c r="GAH15" s="230"/>
      <c r="GAI15" s="229"/>
      <c r="GAJ15" s="229"/>
      <c r="GAK15" s="230"/>
      <c r="GAL15" s="230"/>
      <c r="GAM15" s="230"/>
      <c r="GAN15" s="230"/>
      <c r="GAO15" s="230"/>
      <c r="GAP15" s="230"/>
      <c r="GAQ15" s="230"/>
      <c r="GAR15" s="230"/>
      <c r="GAS15" s="230"/>
      <c r="GAT15" s="230"/>
      <c r="GAU15" s="230"/>
      <c r="GAV15" s="230"/>
      <c r="GAW15" s="229"/>
      <c r="GAX15" s="226"/>
      <c r="GAY15" s="227"/>
      <c r="GAZ15" s="227"/>
      <c r="GBA15" s="227"/>
      <c r="GBB15" s="228"/>
      <c r="GBC15" s="228"/>
      <c r="GBD15" s="228"/>
      <c r="GBE15" s="228"/>
      <c r="GBF15" s="228"/>
      <c r="GBG15" s="228"/>
      <c r="GBH15" s="229"/>
      <c r="GBI15" s="230"/>
      <c r="GBJ15" s="230"/>
      <c r="GBK15" s="231"/>
      <c r="GBL15" s="229"/>
      <c r="GBM15" s="230"/>
      <c r="GBN15" s="229"/>
      <c r="GBO15" s="229"/>
      <c r="GBP15" s="230"/>
      <c r="GBQ15" s="230"/>
      <c r="GBR15" s="230"/>
      <c r="GBS15" s="230"/>
      <c r="GBT15" s="230"/>
      <c r="GBU15" s="230"/>
      <c r="GBV15" s="230"/>
      <c r="GBW15" s="230"/>
      <c r="GBX15" s="230"/>
      <c r="GBY15" s="230"/>
      <c r="GBZ15" s="230"/>
      <c r="GCA15" s="230"/>
      <c r="GCB15" s="229"/>
      <c r="GCC15" s="226"/>
      <c r="GCD15" s="227"/>
      <c r="GCE15" s="227"/>
      <c r="GCF15" s="227"/>
      <c r="GCG15" s="228"/>
      <c r="GCH15" s="228"/>
      <c r="GCI15" s="228"/>
      <c r="GCJ15" s="228"/>
      <c r="GCK15" s="228"/>
      <c r="GCL15" s="228"/>
      <c r="GCM15" s="229"/>
      <c r="GCN15" s="230"/>
      <c r="GCO15" s="230"/>
      <c r="GCP15" s="231"/>
      <c r="GCQ15" s="229"/>
      <c r="GCR15" s="230"/>
      <c r="GCS15" s="229"/>
      <c r="GCT15" s="229"/>
      <c r="GCU15" s="230"/>
      <c r="GCV15" s="230"/>
      <c r="GCW15" s="230"/>
      <c r="GCX15" s="230"/>
      <c r="GCY15" s="230"/>
      <c r="GCZ15" s="230"/>
      <c r="GDA15" s="230"/>
      <c r="GDB15" s="230"/>
      <c r="GDC15" s="230"/>
      <c r="GDD15" s="230"/>
      <c r="GDE15" s="230"/>
      <c r="GDF15" s="230"/>
      <c r="GDG15" s="229"/>
      <c r="GDH15" s="226"/>
      <c r="GDI15" s="227"/>
      <c r="GDJ15" s="227"/>
      <c r="GDK15" s="227"/>
      <c r="GDL15" s="228"/>
      <c r="GDM15" s="228"/>
      <c r="GDN15" s="228"/>
      <c r="GDO15" s="228"/>
      <c r="GDP15" s="228"/>
      <c r="GDQ15" s="228"/>
      <c r="GDR15" s="229"/>
      <c r="GDS15" s="230"/>
      <c r="GDT15" s="230"/>
      <c r="GDU15" s="231"/>
      <c r="GDV15" s="229"/>
      <c r="GDW15" s="230"/>
      <c r="GDX15" s="229"/>
      <c r="GDY15" s="229"/>
      <c r="GDZ15" s="230"/>
      <c r="GEA15" s="230"/>
      <c r="GEB15" s="230"/>
      <c r="GEC15" s="230"/>
      <c r="GED15" s="230"/>
      <c r="GEE15" s="230"/>
      <c r="GEF15" s="230"/>
      <c r="GEG15" s="230"/>
      <c r="GEH15" s="230"/>
      <c r="GEI15" s="230"/>
      <c r="GEJ15" s="230"/>
      <c r="GEK15" s="230"/>
      <c r="GEL15" s="229"/>
      <c r="GEM15" s="226"/>
      <c r="GEN15" s="227"/>
      <c r="GEO15" s="227"/>
      <c r="GEP15" s="227"/>
      <c r="GEQ15" s="228"/>
      <c r="GER15" s="228"/>
      <c r="GES15" s="228"/>
      <c r="GET15" s="228"/>
      <c r="GEU15" s="228"/>
      <c r="GEV15" s="228"/>
      <c r="GEW15" s="229"/>
      <c r="GEX15" s="230"/>
      <c r="GEY15" s="230"/>
      <c r="GEZ15" s="231"/>
      <c r="GFA15" s="229"/>
      <c r="GFB15" s="230"/>
      <c r="GFC15" s="229"/>
      <c r="GFD15" s="229"/>
      <c r="GFE15" s="230"/>
      <c r="GFF15" s="230"/>
      <c r="GFG15" s="230"/>
      <c r="GFH15" s="230"/>
      <c r="GFI15" s="230"/>
      <c r="GFJ15" s="230"/>
      <c r="GFK15" s="230"/>
      <c r="GFL15" s="230"/>
      <c r="GFM15" s="230"/>
      <c r="GFN15" s="230"/>
      <c r="GFO15" s="230"/>
      <c r="GFP15" s="230"/>
      <c r="GFQ15" s="229"/>
      <c r="GFR15" s="226"/>
      <c r="GFS15" s="227"/>
      <c r="GFT15" s="227"/>
      <c r="GFU15" s="227"/>
      <c r="GFV15" s="228"/>
      <c r="GFW15" s="228"/>
      <c r="GFX15" s="228"/>
      <c r="GFY15" s="228"/>
      <c r="GFZ15" s="228"/>
      <c r="GGA15" s="228"/>
      <c r="GGB15" s="229"/>
      <c r="GGC15" s="230"/>
      <c r="GGD15" s="230"/>
      <c r="GGE15" s="231"/>
      <c r="GGF15" s="229"/>
      <c r="GGG15" s="230"/>
      <c r="GGH15" s="229"/>
      <c r="GGI15" s="229"/>
      <c r="GGJ15" s="230"/>
      <c r="GGK15" s="230"/>
      <c r="GGL15" s="230"/>
      <c r="GGM15" s="230"/>
      <c r="GGN15" s="230"/>
      <c r="GGO15" s="230"/>
      <c r="GGP15" s="230"/>
      <c r="GGQ15" s="230"/>
      <c r="GGR15" s="230"/>
      <c r="GGS15" s="230"/>
      <c r="GGT15" s="230"/>
      <c r="GGU15" s="230"/>
      <c r="GGV15" s="229"/>
      <c r="GGW15" s="226"/>
      <c r="GGX15" s="227"/>
      <c r="GGY15" s="227"/>
      <c r="GGZ15" s="227"/>
      <c r="GHA15" s="228"/>
      <c r="GHB15" s="228"/>
      <c r="GHC15" s="228"/>
      <c r="GHD15" s="228"/>
      <c r="GHE15" s="228"/>
      <c r="GHF15" s="228"/>
      <c r="GHG15" s="229"/>
      <c r="GHH15" s="230"/>
      <c r="GHI15" s="230"/>
      <c r="GHJ15" s="231"/>
      <c r="GHK15" s="229"/>
      <c r="GHL15" s="230"/>
      <c r="GHM15" s="229"/>
      <c r="GHN15" s="229"/>
      <c r="GHO15" s="230"/>
      <c r="GHP15" s="230"/>
      <c r="GHQ15" s="230"/>
      <c r="GHR15" s="230"/>
      <c r="GHS15" s="230"/>
      <c r="GHT15" s="230"/>
      <c r="GHU15" s="230"/>
      <c r="GHV15" s="230"/>
      <c r="GHW15" s="230"/>
      <c r="GHX15" s="230"/>
      <c r="GHY15" s="230"/>
      <c r="GHZ15" s="230"/>
      <c r="GIA15" s="229"/>
      <c r="GIB15" s="226"/>
      <c r="GIC15" s="227"/>
      <c r="GID15" s="227"/>
      <c r="GIE15" s="227"/>
      <c r="GIF15" s="228"/>
      <c r="GIG15" s="228"/>
      <c r="GIH15" s="228"/>
      <c r="GII15" s="228"/>
      <c r="GIJ15" s="228"/>
      <c r="GIK15" s="228"/>
      <c r="GIL15" s="229"/>
      <c r="GIM15" s="230"/>
      <c r="GIN15" s="230"/>
      <c r="GIO15" s="231"/>
      <c r="GIP15" s="229"/>
      <c r="GIQ15" s="230"/>
      <c r="GIR15" s="229"/>
      <c r="GIS15" s="229"/>
      <c r="GIT15" s="230"/>
      <c r="GIU15" s="230"/>
      <c r="GIV15" s="230"/>
      <c r="GIW15" s="230"/>
      <c r="GIX15" s="230"/>
      <c r="GIY15" s="230"/>
      <c r="GIZ15" s="230"/>
      <c r="GJA15" s="230"/>
      <c r="GJB15" s="230"/>
      <c r="GJC15" s="230"/>
      <c r="GJD15" s="230"/>
      <c r="GJE15" s="230"/>
      <c r="GJF15" s="229"/>
      <c r="GJG15" s="226"/>
      <c r="GJH15" s="227"/>
      <c r="GJI15" s="227"/>
      <c r="GJJ15" s="227"/>
      <c r="GJK15" s="228"/>
      <c r="GJL15" s="228"/>
      <c r="GJM15" s="228"/>
      <c r="GJN15" s="228"/>
      <c r="GJO15" s="228"/>
      <c r="GJP15" s="228"/>
      <c r="GJQ15" s="229"/>
      <c r="GJR15" s="230"/>
      <c r="GJS15" s="230"/>
      <c r="GJT15" s="231"/>
      <c r="GJU15" s="229"/>
      <c r="GJV15" s="230"/>
      <c r="GJW15" s="229"/>
      <c r="GJX15" s="229"/>
      <c r="GJY15" s="230"/>
      <c r="GJZ15" s="230"/>
      <c r="GKA15" s="230"/>
      <c r="GKB15" s="230"/>
      <c r="GKC15" s="230"/>
      <c r="GKD15" s="230"/>
      <c r="GKE15" s="230"/>
      <c r="GKF15" s="230"/>
      <c r="GKG15" s="230"/>
      <c r="GKH15" s="230"/>
      <c r="GKI15" s="230"/>
      <c r="GKJ15" s="230"/>
      <c r="GKK15" s="229"/>
      <c r="GKL15" s="226"/>
      <c r="GKM15" s="227"/>
      <c r="GKN15" s="227"/>
      <c r="GKO15" s="227"/>
      <c r="GKP15" s="228"/>
      <c r="GKQ15" s="228"/>
      <c r="GKR15" s="228"/>
      <c r="GKS15" s="228"/>
      <c r="GKT15" s="228"/>
      <c r="GKU15" s="228"/>
      <c r="GKV15" s="229"/>
      <c r="GKW15" s="230"/>
      <c r="GKX15" s="230"/>
      <c r="GKY15" s="231"/>
      <c r="GKZ15" s="229"/>
      <c r="GLA15" s="230"/>
      <c r="GLB15" s="229"/>
      <c r="GLC15" s="229"/>
      <c r="GLD15" s="230"/>
      <c r="GLE15" s="230"/>
      <c r="GLF15" s="230"/>
      <c r="GLG15" s="230"/>
      <c r="GLH15" s="230"/>
      <c r="GLI15" s="230"/>
      <c r="GLJ15" s="230"/>
      <c r="GLK15" s="230"/>
      <c r="GLL15" s="230"/>
      <c r="GLM15" s="230"/>
      <c r="GLN15" s="230"/>
      <c r="GLO15" s="230"/>
      <c r="GLP15" s="229"/>
      <c r="GLQ15" s="226"/>
      <c r="GLR15" s="227"/>
      <c r="GLS15" s="227"/>
      <c r="GLT15" s="227"/>
      <c r="GLU15" s="228"/>
      <c r="GLV15" s="228"/>
      <c r="GLW15" s="228"/>
      <c r="GLX15" s="228"/>
      <c r="GLY15" s="228"/>
      <c r="GLZ15" s="228"/>
      <c r="GMA15" s="229"/>
      <c r="GMB15" s="230"/>
      <c r="GMC15" s="230"/>
      <c r="GMD15" s="231"/>
      <c r="GME15" s="229"/>
      <c r="GMF15" s="230"/>
      <c r="GMG15" s="229"/>
      <c r="GMH15" s="229"/>
      <c r="GMI15" s="230"/>
      <c r="GMJ15" s="230"/>
      <c r="GMK15" s="230"/>
      <c r="GML15" s="230"/>
      <c r="GMM15" s="230"/>
      <c r="GMN15" s="230"/>
      <c r="GMO15" s="230"/>
      <c r="GMP15" s="230"/>
      <c r="GMQ15" s="230"/>
      <c r="GMR15" s="230"/>
      <c r="GMS15" s="230"/>
      <c r="GMT15" s="230"/>
      <c r="GMU15" s="229"/>
      <c r="GMV15" s="226"/>
      <c r="GMW15" s="227"/>
      <c r="GMX15" s="227"/>
      <c r="GMY15" s="227"/>
      <c r="GMZ15" s="228"/>
      <c r="GNA15" s="228"/>
      <c r="GNB15" s="228"/>
      <c r="GNC15" s="228"/>
      <c r="GND15" s="228"/>
      <c r="GNE15" s="228"/>
      <c r="GNF15" s="229"/>
      <c r="GNG15" s="230"/>
      <c r="GNH15" s="230"/>
      <c r="GNI15" s="231"/>
      <c r="GNJ15" s="229"/>
      <c r="GNK15" s="230"/>
      <c r="GNL15" s="229"/>
      <c r="GNM15" s="229"/>
      <c r="GNN15" s="230"/>
      <c r="GNO15" s="230"/>
      <c r="GNP15" s="230"/>
      <c r="GNQ15" s="230"/>
      <c r="GNR15" s="230"/>
      <c r="GNS15" s="230"/>
      <c r="GNT15" s="230"/>
      <c r="GNU15" s="230"/>
      <c r="GNV15" s="230"/>
      <c r="GNW15" s="230"/>
      <c r="GNX15" s="230"/>
      <c r="GNY15" s="230"/>
      <c r="GNZ15" s="229"/>
      <c r="GOA15" s="226"/>
      <c r="GOB15" s="227"/>
      <c r="GOC15" s="227"/>
      <c r="GOD15" s="227"/>
      <c r="GOE15" s="228"/>
      <c r="GOF15" s="228"/>
      <c r="GOG15" s="228"/>
      <c r="GOH15" s="228"/>
      <c r="GOI15" s="228"/>
      <c r="GOJ15" s="228"/>
      <c r="GOK15" s="229"/>
      <c r="GOL15" s="230"/>
      <c r="GOM15" s="230"/>
      <c r="GON15" s="231"/>
      <c r="GOO15" s="229"/>
      <c r="GOP15" s="230"/>
      <c r="GOQ15" s="229"/>
      <c r="GOR15" s="229"/>
      <c r="GOS15" s="230"/>
      <c r="GOT15" s="230"/>
      <c r="GOU15" s="230"/>
      <c r="GOV15" s="230"/>
      <c r="GOW15" s="230"/>
      <c r="GOX15" s="230"/>
      <c r="GOY15" s="230"/>
      <c r="GOZ15" s="230"/>
      <c r="GPA15" s="230"/>
      <c r="GPB15" s="230"/>
      <c r="GPC15" s="230"/>
      <c r="GPD15" s="230"/>
      <c r="GPE15" s="229"/>
      <c r="GPF15" s="226"/>
      <c r="GPG15" s="227"/>
      <c r="GPH15" s="227"/>
      <c r="GPI15" s="227"/>
      <c r="GPJ15" s="228"/>
      <c r="GPK15" s="228"/>
      <c r="GPL15" s="228"/>
      <c r="GPM15" s="228"/>
      <c r="GPN15" s="228"/>
      <c r="GPO15" s="228"/>
      <c r="GPP15" s="229"/>
      <c r="GPQ15" s="230"/>
      <c r="GPR15" s="230"/>
      <c r="GPS15" s="231"/>
      <c r="GPT15" s="229"/>
      <c r="GPU15" s="230"/>
      <c r="GPV15" s="229"/>
      <c r="GPW15" s="229"/>
      <c r="GPX15" s="230"/>
      <c r="GPY15" s="230"/>
      <c r="GPZ15" s="230"/>
      <c r="GQA15" s="230"/>
      <c r="GQB15" s="230"/>
      <c r="GQC15" s="230"/>
      <c r="GQD15" s="230"/>
      <c r="GQE15" s="230"/>
      <c r="GQF15" s="230"/>
      <c r="GQG15" s="230"/>
      <c r="GQH15" s="230"/>
      <c r="GQI15" s="230"/>
      <c r="GQJ15" s="229"/>
      <c r="GQK15" s="226"/>
      <c r="GQL15" s="227"/>
      <c r="GQM15" s="227"/>
      <c r="GQN15" s="227"/>
      <c r="GQO15" s="228"/>
      <c r="GQP15" s="228"/>
      <c r="GQQ15" s="228"/>
      <c r="GQR15" s="228"/>
      <c r="GQS15" s="228"/>
      <c r="GQT15" s="228"/>
      <c r="GQU15" s="229"/>
      <c r="GQV15" s="230"/>
      <c r="GQW15" s="230"/>
      <c r="GQX15" s="231"/>
      <c r="GQY15" s="229"/>
      <c r="GQZ15" s="230"/>
      <c r="GRA15" s="229"/>
      <c r="GRB15" s="229"/>
      <c r="GRC15" s="230"/>
      <c r="GRD15" s="230"/>
      <c r="GRE15" s="230"/>
      <c r="GRF15" s="230"/>
      <c r="GRG15" s="230"/>
      <c r="GRH15" s="230"/>
      <c r="GRI15" s="230"/>
      <c r="GRJ15" s="230"/>
      <c r="GRK15" s="230"/>
      <c r="GRL15" s="230"/>
      <c r="GRM15" s="230"/>
      <c r="GRN15" s="230"/>
      <c r="GRO15" s="229"/>
      <c r="GRP15" s="226"/>
      <c r="GRQ15" s="227"/>
      <c r="GRR15" s="227"/>
      <c r="GRS15" s="227"/>
      <c r="GRT15" s="228"/>
      <c r="GRU15" s="228"/>
      <c r="GRV15" s="228"/>
      <c r="GRW15" s="228"/>
      <c r="GRX15" s="228"/>
      <c r="GRY15" s="228"/>
      <c r="GRZ15" s="229"/>
      <c r="GSA15" s="230"/>
      <c r="GSB15" s="230"/>
      <c r="GSC15" s="231"/>
      <c r="GSD15" s="229"/>
      <c r="GSE15" s="230"/>
      <c r="GSF15" s="229"/>
      <c r="GSG15" s="229"/>
      <c r="GSH15" s="230"/>
      <c r="GSI15" s="230"/>
      <c r="GSJ15" s="230"/>
      <c r="GSK15" s="230"/>
      <c r="GSL15" s="230"/>
      <c r="GSM15" s="230"/>
      <c r="GSN15" s="230"/>
      <c r="GSO15" s="230"/>
      <c r="GSP15" s="230"/>
      <c r="GSQ15" s="230"/>
      <c r="GSR15" s="230"/>
      <c r="GSS15" s="230"/>
      <c r="GST15" s="229"/>
      <c r="GSU15" s="226"/>
      <c r="GSV15" s="227"/>
      <c r="GSW15" s="227"/>
      <c r="GSX15" s="227"/>
      <c r="GSY15" s="228"/>
      <c r="GSZ15" s="228"/>
      <c r="GTA15" s="228"/>
      <c r="GTB15" s="228"/>
      <c r="GTC15" s="228"/>
      <c r="GTD15" s="228"/>
      <c r="GTE15" s="229"/>
      <c r="GTF15" s="230"/>
      <c r="GTG15" s="230"/>
      <c r="GTH15" s="231"/>
      <c r="GTI15" s="229"/>
      <c r="GTJ15" s="230"/>
      <c r="GTK15" s="229"/>
      <c r="GTL15" s="229"/>
      <c r="GTM15" s="230"/>
      <c r="GTN15" s="230"/>
      <c r="GTO15" s="230"/>
      <c r="GTP15" s="230"/>
      <c r="GTQ15" s="230"/>
      <c r="GTR15" s="230"/>
      <c r="GTS15" s="230"/>
      <c r="GTT15" s="230"/>
      <c r="GTU15" s="230"/>
      <c r="GTV15" s="230"/>
      <c r="GTW15" s="230"/>
      <c r="GTX15" s="230"/>
      <c r="GTY15" s="229"/>
      <c r="GTZ15" s="226"/>
      <c r="GUA15" s="227"/>
      <c r="GUB15" s="227"/>
      <c r="GUC15" s="227"/>
      <c r="GUD15" s="228"/>
      <c r="GUE15" s="228"/>
      <c r="GUF15" s="228"/>
      <c r="GUG15" s="228"/>
      <c r="GUH15" s="228"/>
      <c r="GUI15" s="228"/>
      <c r="GUJ15" s="229"/>
      <c r="GUK15" s="230"/>
      <c r="GUL15" s="230"/>
      <c r="GUM15" s="231"/>
      <c r="GUN15" s="229"/>
      <c r="GUO15" s="230"/>
      <c r="GUP15" s="229"/>
      <c r="GUQ15" s="229"/>
      <c r="GUR15" s="230"/>
      <c r="GUS15" s="230"/>
      <c r="GUT15" s="230"/>
      <c r="GUU15" s="230"/>
      <c r="GUV15" s="230"/>
      <c r="GUW15" s="230"/>
      <c r="GUX15" s="230"/>
      <c r="GUY15" s="230"/>
      <c r="GUZ15" s="230"/>
      <c r="GVA15" s="230"/>
      <c r="GVB15" s="230"/>
      <c r="GVC15" s="230"/>
      <c r="GVD15" s="229"/>
      <c r="GVE15" s="226"/>
      <c r="GVF15" s="227"/>
      <c r="GVG15" s="227"/>
      <c r="GVH15" s="227"/>
      <c r="GVI15" s="228"/>
      <c r="GVJ15" s="228"/>
      <c r="GVK15" s="228"/>
      <c r="GVL15" s="228"/>
      <c r="GVM15" s="228"/>
      <c r="GVN15" s="228"/>
      <c r="GVO15" s="229"/>
      <c r="GVP15" s="230"/>
      <c r="GVQ15" s="230"/>
      <c r="GVR15" s="231"/>
      <c r="GVS15" s="229"/>
      <c r="GVT15" s="230"/>
      <c r="GVU15" s="229"/>
      <c r="GVV15" s="229"/>
      <c r="GVW15" s="230"/>
      <c r="GVX15" s="230"/>
      <c r="GVY15" s="230"/>
      <c r="GVZ15" s="230"/>
      <c r="GWA15" s="230"/>
      <c r="GWB15" s="230"/>
      <c r="GWC15" s="230"/>
      <c r="GWD15" s="230"/>
      <c r="GWE15" s="230"/>
      <c r="GWF15" s="230"/>
      <c r="GWG15" s="230"/>
      <c r="GWH15" s="230"/>
      <c r="GWI15" s="229"/>
      <c r="GWJ15" s="226"/>
      <c r="GWK15" s="227"/>
      <c r="GWL15" s="227"/>
      <c r="GWM15" s="227"/>
      <c r="GWN15" s="228"/>
      <c r="GWO15" s="228"/>
      <c r="GWP15" s="228"/>
      <c r="GWQ15" s="228"/>
      <c r="GWR15" s="228"/>
      <c r="GWS15" s="228"/>
      <c r="GWT15" s="229"/>
      <c r="GWU15" s="230"/>
      <c r="GWV15" s="230"/>
      <c r="GWW15" s="231"/>
      <c r="GWX15" s="229"/>
      <c r="GWY15" s="230"/>
      <c r="GWZ15" s="229"/>
      <c r="GXA15" s="229"/>
      <c r="GXB15" s="230"/>
      <c r="GXC15" s="230"/>
      <c r="GXD15" s="230"/>
      <c r="GXE15" s="230"/>
      <c r="GXF15" s="230"/>
      <c r="GXG15" s="230"/>
      <c r="GXH15" s="230"/>
      <c r="GXI15" s="230"/>
      <c r="GXJ15" s="230"/>
      <c r="GXK15" s="230"/>
      <c r="GXL15" s="230"/>
      <c r="GXM15" s="230"/>
      <c r="GXN15" s="229"/>
      <c r="GXO15" s="226"/>
      <c r="GXP15" s="227"/>
      <c r="GXQ15" s="227"/>
      <c r="GXR15" s="227"/>
      <c r="GXS15" s="228"/>
      <c r="GXT15" s="228"/>
      <c r="GXU15" s="228"/>
      <c r="GXV15" s="228"/>
      <c r="GXW15" s="228"/>
      <c r="GXX15" s="228"/>
      <c r="GXY15" s="229"/>
      <c r="GXZ15" s="230"/>
      <c r="GYA15" s="230"/>
      <c r="GYB15" s="231"/>
      <c r="GYC15" s="229"/>
      <c r="GYD15" s="230"/>
      <c r="GYE15" s="229"/>
      <c r="GYF15" s="229"/>
      <c r="GYG15" s="230"/>
      <c r="GYH15" s="230"/>
      <c r="GYI15" s="230"/>
      <c r="GYJ15" s="230"/>
      <c r="GYK15" s="230"/>
      <c r="GYL15" s="230"/>
      <c r="GYM15" s="230"/>
      <c r="GYN15" s="230"/>
      <c r="GYO15" s="230"/>
      <c r="GYP15" s="230"/>
      <c r="GYQ15" s="230"/>
      <c r="GYR15" s="230"/>
      <c r="GYS15" s="229"/>
      <c r="GYT15" s="226"/>
      <c r="GYU15" s="227"/>
      <c r="GYV15" s="227"/>
      <c r="GYW15" s="227"/>
      <c r="GYX15" s="228"/>
      <c r="GYY15" s="228"/>
      <c r="GYZ15" s="228"/>
      <c r="GZA15" s="228"/>
      <c r="GZB15" s="228"/>
      <c r="GZC15" s="228"/>
      <c r="GZD15" s="229"/>
      <c r="GZE15" s="230"/>
      <c r="GZF15" s="230"/>
      <c r="GZG15" s="231"/>
      <c r="GZH15" s="229"/>
      <c r="GZI15" s="230"/>
      <c r="GZJ15" s="229"/>
      <c r="GZK15" s="229"/>
      <c r="GZL15" s="230"/>
      <c r="GZM15" s="230"/>
      <c r="GZN15" s="230"/>
      <c r="GZO15" s="230"/>
      <c r="GZP15" s="230"/>
      <c r="GZQ15" s="230"/>
      <c r="GZR15" s="230"/>
      <c r="GZS15" s="230"/>
      <c r="GZT15" s="230"/>
      <c r="GZU15" s="230"/>
      <c r="GZV15" s="230"/>
      <c r="GZW15" s="230"/>
      <c r="GZX15" s="229"/>
      <c r="GZY15" s="226"/>
      <c r="GZZ15" s="227"/>
      <c r="HAA15" s="227"/>
      <c r="HAB15" s="227"/>
      <c r="HAC15" s="228"/>
      <c r="HAD15" s="228"/>
      <c r="HAE15" s="228"/>
      <c r="HAF15" s="228"/>
      <c r="HAG15" s="228"/>
      <c r="HAH15" s="228"/>
      <c r="HAI15" s="229"/>
      <c r="HAJ15" s="230"/>
      <c r="HAK15" s="230"/>
      <c r="HAL15" s="231"/>
      <c r="HAM15" s="229"/>
      <c r="HAN15" s="230"/>
      <c r="HAO15" s="229"/>
      <c r="HAP15" s="229"/>
      <c r="HAQ15" s="230"/>
      <c r="HAR15" s="230"/>
      <c r="HAS15" s="230"/>
      <c r="HAT15" s="230"/>
      <c r="HAU15" s="230"/>
      <c r="HAV15" s="230"/>
      <c r="HAW15" s="230"/>
      <c r="HAX15" s="230"/>
      <c r="HAY15" s="230"/>
      <c r="HAZ15" s="230"/>
      <c r="HBA15" s="230"/>
      <c r="HBB15" s="230"/>
      <c r="HBC15" s="229"/>
      <c r="HBD15" s="226"/>
      <c r="HBE15" s="227"/>
      <c r="HBF15" s="227"/>
      <c r="HBG15" s="227"/>
      <c r="HBH15" s="228"/>
      <c r="HBI15" s="228"/>
      <c r="HBJ15" s="228"/>
      <c r="HBK15" s="228"/>
      <c r="HBL15" s="228"/>
      <c r="HBM15" s="228"/>
      <c r="HBN15" s="229"/>
      <c r="HBO15" s="230"/>
      <c r="HBP15" s="230"/>
      <c r="HBQ15" s="231"/>
      <c r="HBR15" s="229"/>
      <c r="HBS15" s="230"/>
      <c r="HBT15" s="229"/>
      <c r="HBU15" s="229"/>
      <c r="HBV15" s="230"/>
      <c r="HBW15" s="230"/>
      <c r="HBX15" s="230"/>
      <c r="HBY15" s="230"/>
      <c r="HBZ15" s="230"/>
      <c r="HCA15" s="230"/>
      <c r="HCB15" s="230"/>
      <c r="HCC15" s="230"/>
      <c r="HCD15" s="230"/>
      <c r="HCE15" s="230"/>
      <c r="HCF15" s="230"/>
      <c r="HCG15" s="230"/>
      <c r="HCH15" s="229"/>
      <c r="HCI15" s="226"/>
      <c r="HCJ15" s="227"/>
      <c r="HCK15" s="227"/>
      <c r="HCL15" s="227"/>
      <c r="HCM15" s="228"/>
      <c r="HCN15" s="228"/>
      <c r="HCO15" s="228"/>
      <c r="HCP15" s="228"/>
      <c r="HCQ15" s="228"/>
      <c r="HCR15" s="228"/>
      <c r="HCS15" s="229"/>
      <c r="HCT15" s="230"/>
      <c r="HCU15" s="230"/>
      <c r="HCV15" s="231"/>
      <c r="HCW15" s="229"/>
      <c r="HCX15" s="230"/>
      <c r="HCY15" s="229"/>
      <c r="HCZ15" s="229"/>
      <c r="HDA15" s="230"/>
      <c r="HDB15" s="230"/>
      <c r="HDC15" s="230"/>
      <c r="HDD15" s="230"/>
      <c r="HDE15" s="230"/>
      <c r="HDF15" s="230"/>
      <c r="HDG15" s="230"/>
      <c r="HDH15" s="230"/>
      <c r="HDI15" s="230"/>
      <c r="HDJ15" s="230"/>
      <c r="HDK15" s="230"/>
      <c r="HDL15" s="230"/>
      <c r="HDM15" s="229"/>
      <c r="HDN15" s="226"/>
      <c r="HDO15" s="227"/>
      <c r="HDP15" s="227"/>
      <c r="HDQ15" s="227"/>
      <c r="HDR15" s="228"/>
      <c r="HDS15" s="228"/>
      <c r="HDT15" s="228"/>
      <c r="HDU15" s="228"/>
      <c r="HDV15" s="228"/>
      <c r="HDW15" s="228"/>
      <c r="HDX15" s="229"/>
      <c r="HDY15" s="230"/>
      <c r="HDZ15" s="230"/>
      <c r="HEA15" s="231"/>
      <c r="HEB15" s="229"/>
      <c r="HEC15" s="230"/>
      <c r="HED15" s="229"/>
      <c r="HEE15" s="229"/>
      <c r="HEF15" s="230"/>
      <c r="HEG15" s="230"/>
      <c r="HEH15" s="230"/>
      <c r="HEI15" s="230"/>
      <c r="HEJ15" s="230"/>
      <c r="HEK15" s="230"/>
      <c r="HEL15" s="230"/>
      <c r="HEM15" s="230"/>
      <c r="HEN15" s="230"/>
      <c r="HEO15" s="230"/>
      <c r="HEP15" s="230"/>
      <c r="HEQ15" s="230"/>
      <c r="HER15" s="229"/>
      <c r="HES15" s="226"/>
      <c r="HET15" s="227"/>
      <c r="HEU15" s="227"/>
      <c r="HEV15" s="227"/>
      <c r="HEW15" s="228"/>
      <c r="HEX15" s="228"/>
      <c r="HEY15" s="228"/>
      <c r="HEZ15" s="228"/>
      <c r="HFA15" s="228"/>
      <c r="HFB15" s="228"/>
      <c r="HFC15" s="229"/>
      <c r="HFD15" s="230"/>
      <c r="HFE15" s="230"/>
      <c r="HFF15" s="231"/>
      <c r="HFG15" s="229"/>
      <c r="HFH15" s="230"/>
      <c r="HFI15" s="229"/>
      <c r="HFJ15" s="229"/>
      <c r="HFK15" s="230"/>
      <c r="HFL15" s="230"/>
      <c r="HFM15" s="230"/>
      <c r="HFN15" s="230"/>
      <c r="HFO15" s="230"/>
      <c r="HFP15" s="230"/>
      <c r="HFQ15" s="230"/>
      <c r="HFR15" s="230"/>
      <c r="HFS15" s="230"/>
      <c r="HFT15" s="230"/>
      <c r="HFU15" s="230"/>
      <c r="HFV15" s="230"/>
      <c r="HFW15" s="229"/>
      <c r="HFX15" s="226"/>
      <c r="HFY15" s="227"/>
      <c r="HFZ15" s="227"/>
      <c r="HGA15" s="227"/>
      <c r="HGB15" s="228"/>
      <c r="HGC15" s="228"/>
      <c r="HGD15" s="228"/>
      <c r="HGE15" s="228"/>
      <c r="HGF15" s="228"/>
      <c r="HGG15" s="228"/>
      <c r="HGH15" s="229"/>
      <c r="HGI15" s="230"/>
      <c r="HGJ15" s="230"/>
      <c r="HGK15" s="231"/>
      <c r="HGL15" s="229"/>
      <c r="HGM15" s="230"/>
      <c r="HGN15" s="229"/>
      <c r="HGO15" s="229"/>
      <c r="HGP15" s="230"/>
      <c r="HGQ15" s="230"/>
      <c r="HGR15" s="230"/>
      <c r="HGS15" s="230"/>
      <c r="HGT15" s="230"/>
      <c r="HGU15" s="230"/>
      <c r="HGV15" s="230"/>
      <c r="HGW15" s="230"/>
      <c r="HGX15" s="230"/>
      <c r="HGY15" s="230"/>
      <c r="HGZ15" s="230"/>
      <c r="HHA15" s="230"/>
      <c r="HHB15" s="229"/>
      <c r="HHC15" s="226"/>
      <c r="HHD15" s="227"/>
      <c r="HHE15" s="227"/>
      <c r="HHF15" s="227"/>
      <c r="HHG15" s="228"/>
      <c r="HHH15" s="228"/>
      <c r="HHI15" s="228"/>
      <c r="HHJ15" s="228"/>
      <c r="HHK15" s="228"/>
      <c r="HHL15" s="228"/>
      <c r="HHM15" s="229"/>
      <c r="HHN15" s="230"/>
      <c r="HHO15" s="230"/>
      <c r="HHP15" s="231"/>
      <c r="HHQ15" s="229"/>
      <c r="HHR15" s="230"/>
      <c r="HHS15" s="229"/>
      <c r="HHT15" s="229"/>
      <c r="HHU15" s="230"/>
      <c r="HHV15" s="230"/>
      <c r="HHW15" s="230"/>
      <c r="HHX15" s="230"/>
      <c r="HHY15" s="230"/>
      <c r="HHZ15" s="230"/>
      <c r="HIA15" s="230"/>
      <c r="HIB15" s="230"/>
      <c r="HIC15" s="230"/>
      <c r="HID15" s="230"/>
      <c r="HIE15" s="230"/>
      <c r="HIF15" s="230"/>
      <c r="HIG15" s="229"/>
      <c r="HIH15" s="226"/>
      <c r="HII15" s="227"/>
      <c r="HIJ15" s="227"/>
      <c r="HIK15" s="227"/>
      <c r="HIL15" s="228"/>
      <c r="HIM15" s="228"/>
      <c r="HIN15" s="228"/>
      <c r="HIO15" s="228"/>
      <c r="HIP15" s="228"/>
      <c r="HIQ15" s="228"/>
      <c r="HIR15" s="229"/>
      <c r="HIS15" s="230"/>
      <c r="HIT15" s="230"/>
      <c r="HIU15" s="231"/>
      <c r="HIV15" s="229"/>
      <c r="HIW15" s="230"/>
      <c r="HIX15" s="229"/>
      <c r="HIY15" s="229"/>
      <c r="HIZ15" s="230"/>
      <c r="HJA15" s="230"/>
      <c r="HJB15" s="230"/>
      <c r="HJC15" s="230"/>
      <c r="HJD15" s="230"/>
      <c r="HJE15" s="230"/>
      <c r="HJF15" s="230"/>
      <c r="HJG15" s="230"/>
      <c r="HJH15" s="230"/>
      <c r="HJI15" s="230"/>
      <c r="HJJ15" s="230"/>
      <c r="HJK15" s="230"/>
      <c r="HJL15" s="229"/>
      <c r="HJM15" s="226"/>
      <c r="HJN15" s="227"/>
      <c r="HJO15" s="227"/>
      <c r="HJP15" s="227"/>
      <c r="HJQ15" s="228"/>
      <c r="HJR15" s="228"/>
      <c r="HJS15" s="228"/>
      <c r="HJT15" s="228"/>
      <c r="HJU15" s="228"/>
      <c r="HJV15" s="228"/>
      <c r="HJW15" s="229"/>
      <c r="HJX15" s="230"/>
      <c r="HJY15" s="230"/>
      <c r="HJZ15" s="231"/>
      <c r="HKA15" s="229"/>
      <c r="HKB15" s="230"/>
      <c r="HKC15" s="229"/>
      <c r="HKD15" s="229"/>
      <c r="HKE15" s="230"/>
      <c r="HKF15" s="230"/>
      <c r="HKG15" s="230"/>
      <c r="HKH15" s="230"/>
      <c r="HKI15" s="230"/>
      <c r="HKJ15" s="230"/>
      <c r="HKK15" s="230"/>
      <c r="HKL15" s="230"/>
      <c r="HKM15" s="230"/>
      <c r="HKN15" s="230"/>
      <c r="HKO15" s="230"/>
      <c r="HKP15" s="230"/>
      <c r="HKQ15" s="229"/>
      <c r="HKR15" s="226"/>
      <c r="HKS15" s="227"/>
      <c r="HKT15" s="227"/>
      <c r="HKU15" s="227"/>
      <c r="HKV15" s="228"/>
      <c r="HKW15" s="228"/>
      <c r="HKX15" s="228"/>
      <c r="HKY15" s="228"/>
      <c r="HKZ15" s="228"/>
      <c r="HLA15" s="228"/>
      <c r="HLB15" s="229"/>
      <c r="HLC15" s="230"/>
      <c r="HLD15" s="230"/>
      <c r="HLE15" s="231"/>
      <c r="HLF15" s="229"/>
      <c r="HLG15" s="230"/>
      <c r="HLH15" s="229"/>
      <c r="HLI15" s="229"/>
      <c r="HLJ15" s="230"/>
      <c r="HLK15" s="230"/>
      <c r="HLL15" s="230"/>
      <c r="HLM15" s="230"/>
      <c r="HLN15" s="230"/>
      <c r="HLO15" s="230"/>
      <c r="HLP15" s="230"/>
      <c r="HLQ15" s="230"/>
      <c r="HLR15" s="230"/>
      <c r="HLS15" s="230"/>
      <c r="HLT15" s="230"/>
      <c r="HLU15" s="230"/>
      <c r="HLV15" s="229"/>
      <c r="HLW15" s="226"/>
      <c r="HLX15" s="227"/>
      <c r="HLY15" s="227"/>
      <c r="HLZ15" s="227"/>
      <c r="HMA15" s="228"/>
      <c r="HMB15" s="228"/>
      <c r="HMC15" s="228"/>
      <c r="HMD15" s="228"/>
      <c r="HME15" s="228"/>
      <c r="HMF15" s="228"/>
      <c r="HMG15" s="229"/>
      <c r="HMH15" s="230"/>
      <c r="HMI15" s="230"/>
      <c r="HMJ15" s="231"/>
      <c r="HMK15" s="229"/>
      <c r="HML15" s="230"/>
      <c r="HMM15" s="229"/>
      <c r="HMN15" s="229"/>
      <c r="HMO15" s="230"/>
      <c r="HMP15" s="230"/>
      <c r="HMQ15" s="230"/>
      <c r="HMR15" s="230"/>
      <c r="HMS15" s="230"/>
      <c r="HMT15" s="230"/>
      <c r="HMU15" s="230"/>
      <c r="HMV15" s="230"/>
      <c r="HMW15" s="230"/>
      <c r="HMX15" s="230"/>
      <c r="HMY15" s="230"/>
      <c r="HMZ15" s="230"/>
      <c r="HNA15" s="229"/>
      <c r="HNB15" s="226"/>
      <c r="HNC15" s="227"/>
      <c r="HND15" s="227"/>
      <c r="HNE15" s="227"/>
      <c r="HNF15" s="228"/>
      <c r="HNG15" s="228"/>
      <c r="HNH15" s="228"/>
      <c r="HNI15" s="228"/>
      <c r="HNJ15" s="228"/>
      <c r="HNK15" s="228"/>
      <c r="HNL15" s="229"/>
      <c r="HNM15" s="230"/>
      <c r="HNN15" s="230"/>
      <c r="HNO15" s="231"/>
      <c r="HNP15" s="229"/>
      <c r="HNQ15" s="230"/>
      <c r="HNR15" s="229"/>
      <c r="HNS15" s="229"/>
      <c r="HNT15" s="230"/>
      <c r="HNU15" s="230"/>
      <c r="HNV15" s="230"/>
      <c r="HNW15" s="230"/>
      <c r="HNX15" s="230"/>
      <c r="HNY15" s="230"/>
      <c r="HNZ15" s="230"/>
      <c r="HOA15" s="230"/>
      <c r="HOB15" s="230"/>
      <c r="HOC15" s="230"/>
      <c r="HOD15" s="230"/>
      <c r="HOE15" s="230"/>
      <c r="HOF15" s="229"/>
      <c r="HOG15" s="226"/>
      <c r="HOH15" s="227"/>
      <c r="HOI15" s="227"/>
      <c r="HOJ15" s="227"/>
      <c r="HOK15" s="228"/>
      <c r="HOL15" s="228"/>
      <c r="HOM15" s="228"/>
      <c r="HON15" s="228"/>
      <c r="HOO15" s="228"/>
      <c r="HOP15" s="228"/>
      <c r="HOQ15" s="229"/>
      <c r="HOR15" s="230"/>
      <c r="HOS15" s="230"/>
      <c r="HOT15" s="231"/>
      <c r="HOU15" s="229"/>
      <c r="HOV15" s="230"/>
      <c r="HOW15" s="229"/>
      <c r="HOX15" s="229"/>
      <c r="HOY15" s="230"/>
      <c r="HOZ15" s="230"/>
      <c r="HPA15" s="230"/>
      <c r="HPB15" s="230"/>
      <c r="HPC15" s="230"/>
      <c r="HPD15" s="230"/>
      <c r="HPE15" s="230"/>
      <c r="HPF15" s="230"/>
      <c r="HPG15" s="230"/>
      <c r="HPH15" s="230"/>
      <c r="HPI15" s="230"/>
      <c r="HPJ15" s="230"/>
      <c r="HPK15" s="229"/>
      <c r="HPL15" s="226"/>
      <c r="HPM15" s="227"/>
      <c r="HPN15" s="227"/>
      <c r="HPO15" s="227"/>
      <c r="HPP15" s="228"/>
      <c r="HPQ15" s="228"/>
      <c r="HPR15" s="228"/>
      <c r="HPS15" s="228"/>
      <c r="HPT15" s="228"/>
      <c r="HPU15" s="228"/>
      <c r="HPV15" s="229"/>
      <c r="HPW15" s="230"/>
      <c r="HPX15" s="230"/>
      <c r="HPY15" s="231"/>
      <c r="HPZ15" s="229"/>
      <c r="HQA15" s="230"/>
      <c r="HQB15" s="229"/>
      <c r="HQC15" s="229"/>
      <c r="HQD15" s="230"/>
      <c r="HQE15" s="230"/>
      <c r="HQF15" s="230"/>
      <c r="HQG15" s="230"/>
      <c r="HQH15" s="230"/>
      <c r="HQI15" s="230"/>
      <c r="HQJ15" s="230"/>
      <c r="HQK15" s="230"/>
      <c r="HQL15" s="230"/>
      <c r="HQM15" s="230"/>
      <c r="HQN15" s="230"/>
      <c r="HQO15" s="230"/>
      <c r="HQP15" s="229"/>
      <c r="HQQ15" s="226"/>
      <c r="HQR15" s="227"/>
      <c r="HQS15" s="227"/>
      <c r="HQT15" s="227"/>
      <c r="HQU15" s="228"/>
      <c r="HQV15" s="228"/>
      <c r="HQW15" s="228"/>
      <c r="HQX15" s="228"/>
      <c r="HQY15" s="228"/>
      <c r="HQZ15" s="228"/>
      <c r="HRA15" s="229"/>
      <c r="HRB15" s="230"/>
      <c r="HRC15" s="230"/>
      <c r="HRD15" s="231"/>
      <c r="HRE15" s="229"/>
      <c r="HRF15" s="230"/>
      <c r="HRG15" s="229"/>
      <c r="HRH15" s="229"/>
      <c r="HRI15" s="230"/>
      <c r="HRJ15" s="230"/>
      <c r="HRK15" s="230"/>
      <c r="HRL15" s="230"/>
      <c r="HRM15" s="230"/>
      <c r="HRN15" s="230"/>
      <c r="HRO15" s="230"/>
      <c r="HRP15" s="230"/>
      <c r="HRQ15" s="230"/>
      <c r="HRR15" s="230"/>
      <c r="HRS15" s="230"/>
      <c r="HRT15" s="230"/>
      <c r="HRU15" s="229"/>
      <c r="HRV15" s="226"/>
      <c r="HRW15" s="227"/>
      <c r="HRX15" s="227"/>
      <c r="HRY15" s="227"/>
      <c r="HRZ15" s="228"/>
      <c r="HSA15" s="228"/>
      <c r="HSB15" s="228"/>
      <c r="HSC15" s="228"/>
      <c r="HSD15" s="228"/>
      <c r="HSE15" s="228"/>
      <c r="HSF15" s="229"/>
      <c r="HSG15" s="230"/>
      <c r="HSH15" s="230"/>
      <c r="HSI15" s="231"/>
      <c r="HSJ15" s="229"/>
      <c r="HSK15" s="230"/>
      <c r="HSL15" s="229"/>
      <c r="HSM15" s="229"/>
      <c r="HSN15" s="230"/>
      <c r="HSO15" s="230"/>
      <c r="HSP15" s="230"/>
      <c r="HSQ15" s="230"/>
      <c r="HSR15" s="230"/>
      <c r="HSS15" s="230"/>
      <c r="HST15" s="230"/>
      <c r="HSU15" s="230"/>
      <c r="HSV15" s="230"/>
      <c r="HSW15" s="230"/>
      <c r="HSX15" s="230"/>
      <c r="HSY15" s="230"/>
      <c r="HSZ15" s="229"/>
      <c r="HTA15" s="226"/>
      <c r="HTB15" s="227"/>
      <c r="HTC15" s="227"/>
      <c r="HTD15" s="227"/>
      <c r="HTE15" s="228"/>
      <c r="HTF15" s="228"/>
      <c r="HTG15" s="228"/>
      <c r="HTH15" s="228"/>
      <c r="HTI15" s="228"/>
      <c r="HTJ15" s="228"/>
      <c r="HTK15" s="229"/>
      <c r="HTL15" s="230"/>
      <c r="HTM15" s="230"/>
      <c r="HTN15" s="231"/>
      <c r="HTO15" s="229"/>
      <c r="HTP15" s="230"/>
      <c r="HTQ15" s="229"/>
      <c r="HTR15" s="229"/>
      <c r="HTS15" s="230"/>
      <c r="HTT15" s="230"/>
      <c r="HTU15" s="230"/>
      <c r="HTV15" s="230"/>
      <c r="HTW15" s="230"/>
      <c r="HTX15" s="230"/>
      <c r="HTY15" s="230"/>
      <c r="HTZ15" s="230"/>
      <c r="HUA15" s="230"/>
      <c r="HUB15" s="230"/>
      <c r="HUC15" s="230"/>
      <c r="HUD15" s="230"/>
      <c r="HUE15" s="229"/>
      <c r="HUF15" s="226"/>
      <c r="HUG15" s="227"/>
      <c r="HUH15" s="227"/>
      <c r="HUI15" s="227"/>
      <c r="HUJ15" s="228"/>
      <c r="HUK15" s="228"/>
      <c r="HUL15" s="228"/>
      <c r="HUM15" s="228"/>
      <c r="HUN15" s="228"/>
      <c r="HUO15" s="228"/>
      <c r="HUP15" s="229"/>
      <c r="HUQ15" s="230"/>
      <c r="HUR15" s="230"/>
      <c r="HUS15" s="231"/>
      <c r="HUT15" s="229"/>
      <c r="HUU15" s="230"/>
      <c r="HUV15" s="229"/>
      <c r="HUW15" s="229"/>
      <c r="HUX15" s="230"/>
      <c r="HUY15" s="230"/>
      <c r="HUZ15" s="230"/>
      <c r="HVA15" s="230"/>
      <c r="HVB15" s="230"/>
      <c r="HVC15" s="230"/>
      <c r="HVD15" s="230"/>
      <c r="HVE15" s="230"/>
      <c r="HVF15" s="230"/>
      <c r="HVG15" s="230"/>
      <c r="HVH15" s="230"/>
      <c r="HVI15" s="230"/>
      <c r="HVJ15" s="229"/>
      <c r="HVK15" s="226"/>
      <c r="HVL15" s="227"/>
      <c r="HVM15" s="227"/>
      <c r="HVN15" s="227"/>
      <c r="HVO15" s="228"/>
      <c r="HVP15" s="228"/>
      <c r="HVQ15" s="228"/>
      <c r="HVR15" s="228"/>
      <c r="HVS15" s="228"/>
      <c r="HVT15" s="228"/>
      <c r="HVU15" s="229"/>
      <c r="HVV15" s="230"/>
      <c r="HVW15" s="230"/>
      <c r="HVX15" s="231"/>
      <c r="HVY15" s="229"/>
      <c r="HVZ15" s="230"/>
      <c r="HWA15" s="229"/>
      <c r="HWB15" s="229"/>
      <c r="HWC15" s="230"/>
      <c r="HWD15" s="230"/>
      <c r="HWE15" s="230"/>
      <c r="HWF15" s="230"/>
      <c r="HWG15" s="230"/>
      <c r="HWH15" s="230"/>
      <c r="HWI15" s="230"/>
      <c r="HWJ15" s="230"/>
      <c r="HWK15" s="230"/>
      <c r="HWL15" s="230"/>
      <c r="HWM15" s="230"/>
      <c r="HWN15" s="230"/>
      <c r="HWO15" s="229"/>
      <c r="HWP15" s="226"/>
      <c r="HWQ15" s="227"/>
      <c r="HWR15" s="227"/>
      <c r="HWS15" s="227"/>
      <c r="HWT15" s="228"/>
      <c r="HWU15" s="228"/>
      <c r="HWV15" s="228"/>
      <c r="HWW15" s="228"/>
      <c r="HWX15" s="228"/>
      <c r="HWY15" s="228"/>
      <c r="HWZ15" s="229"/>
      <c r="HXA15" s="230"/>
      <c r="HXB15" s="230"/>
      <c r="HXC15" s="231"/>
      <c r="HXD15" s="229"/>
      <c r="HXE15" s="230"/>
      <c r="HXF15" s="229"/>
      <c r="HXG15" s="229"/>
      <c r="HXH15" s="230"/>
      <c r="HXI15" s="230"/>
      <c r="HXJ15" s="230"/>
      <c r="HXK15" s="230"/>
      <c r="HXL15" s="230"/>
      <c r="HXM15" s="230"/>
      <c r="HXN15" s="230"/>
      <c r="HXO15" s="230"/>
      <c r="HXP15" s="230"/>
      <c r="HXQ15" s="230"/>
      <c r="HXR15" s="230"/>
      <c r="HXS15" s="230"/>
      <c r="HXT15" s="229"/>
      <c r="HXU15" s="226"/>
      <c r="HXV15" s="227"/>
      <c r="HXW15" s="227"/>
      <c r="HXX15" s="227"/>
      <c r="HXY15" s="228"/>
      <c r="HXZ15" s="228"/>
      <c r="HYA15" s="228"/>
      <c r="HYB15" s="228"/>
      <c r="HYC15" s="228"/>
      <c r="HYD15" s="228"/>
      <c r="HYE15" s="229"/>
      <c r="HYF15" s="230"/>
      <c r="HYG15" s="230"/>
      <c r="HYH15" s="231"/>
      <c r="HYI15" s="229"/>
      <c r="HYJ15" s="230"/>
      <c r="HYK15" s="229"/>
      <c r="HYL15" s="229"/>
      <c r="HYM15" s="230"/>
      <c r="HYN15" s="230"/>
      <c r="HYO15" s="230"/>
      <c r="HYP15" s="230"/>
      <c r="HYQ15" s="230"/>
      <c r="HYR15" s="230"/>
      <c r="HYS15" s="230"/>
      <c r="HYT15" s="230"/>
      <c r="HYU15" s="230"/>
      <c r="HYV15" s="230"/>
      <c r="HYW15" s="230"/>
      <c r="HYX15" s="230"/>
      <c r="HYY15" s="229"/>
      <c r="HYZ15" s="226"/>
      <c r="HZA15" s="227"/>
      <c r="HZB15" s="227"/>
      <c r="HZC15" s="227"/>
      <c r="HZD15" s="228"/>
      <c r="HZE15" s="228"/>
      <c r="HZF15" s="228"/>
      <c r="HZG15" s="228"/>
      <c r="HZH15" s="228"/>
      <c r="HZI15" s="228"/>
      <c r="HZJ15" s="229"/>
      <c r="HZK15" s="230"/>
      <c r="HZL15" s="230"/>
      <c r="HZM15" s="231"/>
      <c r="HZN15" s="229"/>
      <c r="HZO15" s="230"/>
      <c r="HZP15" s="229"/>
      <c r="HZQ15" s="229"/>
      <c r="HZR15" s="230"/>
      <c r="HZS15" s="230"/>
      <c r="HZT15" s="230"/>
      <c r="HZU15" s="230"/>
      <c r="HZV15" s="230"/>
      <c r="HZW15" s="230"/>
      <c r="HZX15" s="230"/>
      <c r="HZY15" s="230"/>
      <c r="HZZ15" s="230"/>
      <c r="IAA15" s="230"/>
      <c r="IAB15" s="230"/>
      <c r="IAC15" s="230"/>
      <c r="IAD15" s="229"/>
      <c r="IAE15" s="226"/>
      <c r="IAF15" s="227"/>
      <c r="IAG15" s="227"/>
      <c r="IAH15" s="227"/>
      <c r="IAI15" s="228"/>
      <c r="IAJ15" s="228"/>
      <c r="IAK15" s="228"/>
      <c r="IAL15" s="228"/>
      <c r="IAM15" s="228"/>
      <c r="IAN15" s="228"/>
      <c r="IAO15" s="229"/>
      <c r="IAP15" s="230"/>
      <c r="IAQ15" s="230"/>
      <c r="IAR15" s="231"/>
      <c r="IAS15" s="229"/>
      <c r="IAT15" s="230"/>
      <c r="IAU15" s="229"/>
      <c r="IAV15" s="229"/>
      <c r="IAW15" s="230"/>
      <c r="IAX15" s="230"/>
      <c r="IAY15" s="230"/>
      <c r="IAZ15" s="230"/>
      <c r="IBA15" s="230"/>
      <c r="IBB15" s="230"/>
      <c r="IBC15" s="230"/>
      <c r="IBD15" s="230"/>
      <c r="IBE15" s="230"/>
      <c r="IBF15" s="230"/>
      <c r="IBG15" s="230"/>
      <c r="IBH15" s="230"/>
      <c r="IBI15" s="229"/>
      <c r="IBJ15" s="226"/>
      <c r="IBK15" s="227"/>
      <c r="IBL15" s="227"/>
      <c r="IBM15" s="227"/>
      <c r="IBN15" s="228"/>
      <c r="IBO15" s="228"/>
      <c r="IBP15" s="228"/>
      <c r="IBQ15" s="228"/>
      <c r="IBR15" s="228"/>
      <c r="IBS15" s="228"/>
      <c r="IBT15" s="229"/>
      <c r="IBU15" s="230"/>
      <c r="IBV15" s="230"/>
      <c r="IBW15" s="231"/>
      <c r="IBX15" s="229"/>
      <c r="IBY15" s="230"/>
      <c r="IBZ15" s="229"/>
      <c r="ICA15" s="229"/>
      <c r="ICB15" s="230"/>
      <c r="ICC15" s="230"/>
      <c r="ICD15" s="230"/>
      <c r="ICE15" s="230"/>
      <c r="ICF15" s="230"/>
      <c r="ICG15" s="230"/>
      <c r="ICH15" s="230"/>
      <c r="ICI15" s="230"/>
      <c r="ICJ15" s="230"/>
      <c r="ICK15" s="230"/>
      <c r="ICL15" s="230"/>
      <c r="ICM15" s="230"/>
      <c r="ICN15" s="229"/>
      <c r="ICO15" s="226"/>
      <c r="ICP15" s="227"/>
      <c r="ICQ15" s="227"/>
      <c r="ICR15" s="227"/>
      <c r="ICS15" s="228"/>
      <c r="ICT15" s="228"/>
      <c r="ICU15" s="228"/>
      <c r="ICV15" s="228"/>
      <c r="ICW15" s="228"/>
      <c r="ICX15" s="228"/>
      <c r="ICY15" s="229"/>
      <c r="ICZ15" s="230"/>
      <c r="IDA15" s="230"/>
      <c r="IDB15" s="231"/>
      <c r="IDC15" s="229"/>
      <c r="IDD15" s="230"/>
      <c r="IDE15" s="229"/>
      <c r="IDF15" s="229"/>
      <c r="IDG15" s="230"/>
      <c r="IDH15" s="230"/>
      <c r="IDI15" s="230"/>
      <c r="IDJ15" s="230"/>
      <c r="IDK15" s="230"/>
      <c r="IDL15" s="230"/>
      <c r="IDM15" s="230"/>
      <c r="IDN15" s="230"/>
      <c r="IDO15" s="230"/>
      <c r="IDP15" s="230"/>
      <c r="IDQ15" s="230"/>
      <c r="IDR15" s="230"/>
      <c r="IDS15" s="229"/>
      <c r="IDT15" s="226"/>
      <c r="IDU15" s="227"/>
      <c r="IDV15" s="227"/>
      <c r="IDW15" s="227"/>
      <c r="IDX15" s="228"/>
      <c r="IDY15" s="228"/>
      <c r="IDZ15" s="228"/>
      <c r="IEA15" s="228"/>
      <c r="IEB15" s="228"/>
      <c r="IEC15" s="228"/>
      <c r="IED15" s="229"/>
      <c r="IEE15" s="230"/>
      <c r="IEF15" s="230"/>
      <c r="IEG15" s="231"/>
      <c r="IEH15" s="229"/>
      <c r="IEI15" s="230"/>
      <c r="IEJ15" s="229"/>
      <c r="IEK15" s="229"/>
      <c r="IEL15" s="230"/>
      <c r="IEM15" s="230"/>
      <c r="IEN15" s="230"/>
      <c r="IEO15" s="230"/>
      <c r="IEP15" s="230"/>
      <c r="IEQ15" s="230"/>
      <c r="IER15" s="230"/>
      <c r="IES15" s="230"/>
      <c r="IET15" s="230"/>
      <c r="IEU15" s="230"/>
      <c r="IEV15" s="230"/>
      <c r="IEW15" s="230"/>
      <c r="IEX15" s="229"/>
      <c r="IEY15" s="226"/>
      <c r="IEZ15" s="227"/>
      <c r="IFA15" s="227"/>
      <c r="IFB15" s="227"/>
      <c r="IFC15" s="228"/>
      <c r="IFD15" s="228"/>
      <c r="IFE15" s="228"/>
      <c r="IFF15" s="228"/>
      <c r="IFG15" s="228"/>
      <c r="IFH15" s="228"/>
      <c r="IFI15" s="229"/>
      <c r="IFJ15" s="230"/>
      <c r="IFK15" s="230"/>
      <c r="IFL15" s="231"/>
      <c r="IFM15" s="229"/>
      <c r="IFN15" s="230"/>
      <c r="IFO15" s="229"/>
      <c r="IFP15" s="229"/>
      <c r="IFQ15" s="230"/>
      <c r="IFR15" s="230"/>
      <c r="IFS15" s="230"/>
      <c r="IFT15" s="230"/>
      <c r="IFU15" s="230"/>
      <c r="IFV15" s="230"/>
      <c r="IFW15" s="230"/>
      <c r="IFX15" s="230"/>
      <c r="IFY15" s="230"/>
      <c r="IFZ15" s="230"/>
      <c r="IGA15" s="230"/>
      <c r="IGB15" s="230"/>
      <c r="IGC15" s="229"/>
      <c r="IGD15" s="226"/>
      <c r="IGE15" s="227"/>
      <c r="IGF15" s="227"/>
      <c r="IGG15" s="227"/>
      <c r="IGH15" s="228"/>
      <c r="IGI15" s="228"/>
      <c r="IGJ15" s="228"/>
      <c r="IGK15" s="228"/>
      <c r="IGL15" s="228"/>
      <c r="IGM15" s="228"/>
      <c r="IGN15" s="229"/>
      <c r="IGO15" s="230"/>
      <c r="IGP15" s="230"/>
      <c r="IGQ15" s="231"/>
      <c r="IGR15" s="229"/>
      <c r="IGS15" s="230"/>
      <c r="IGT15" s="229"/>
      <c r="IGU15" s="229"/>
      <c r="IGV15" s="230"/>
      <c r="IGW15" s="230"/>
      <c r="IGX15" s="230"/>
      <c r="IGY15" s="230"/>
      <c r="IGZ15" s="230"/>
      <c r="IHA15" s="230"/>
      <c r="IHB15" s="230"/>
      <c r="IHC15" s="230"/>
      <c r="IHD15" s="230"/>
      <c r="IHE15" s="230"/>
      <c r="IHF15" s="230"/>
      <c r="IHG15" s="230"/>
      <c r="IHH15" s="229"/>
      <c r="IHI15" s="226"/>
      <c r="IHJ15" s="227"/>
      <c r="IHK15" s="227"/>
      <c r="IHL15" s="227"/>
      <c r="IHM15" s="228"/>
      <c r="IHN15" s="228"/>
      <c r="IHO15" s="228"/>
      <c r="IHP15" s="228"/>
      <c r="IHQ15" s="228"/>
      <c r="IHR15" s="228"/>
      <c r="IHS15" s="229"/>
      <c r="IHT15" s="230"/>
      <c r="IHU15" s="230"/>
      <c r="IHV15" s="231"/>
      <c r="IHW15" s="229"/>
      <c r="IHX15" s="230"/>
      <c r="IHY15" s="229"/>
      <c r="IHZ15" s="229"/>
      <c r="IIA15" s="230"/>
      <c r="IIB15" s="230"/>
      <c r="IIC15" s="230"/>
      <c r="IID15" s="230"/>
      <c r="IIE15" s="230"/>
      <c r="IIF15" s="230"/>
      <c r="IIG15" s="230"/>
      <c r="IIH15" s="230"/>
      <c r="III15" s="230"/>
      <c r="IIJ15" s="230"/>
      <c r="IIK15" s="230"/>
      <c r="IIL15" s="230"/>
      <c r="IIM15" s="229"/>
      <c r="IIN15" s="226"/>
      <c r="IIO15" s="227"/>
      <c r="IIP15" s="227"/>
      <c r="IIQ15" s="227"/>
      <c r="IIR15" s="228"/>
      <c r="IIS15" s="228"/>
      <c r="IIT15" s="228"/>
      <c r="IIU15" s="228"/>
      <c r="IIV15" s="228"/>
      <c r="IIW15" s="228"/>
      <c r="IIX15" s="229"/>
      <c r="IIY15" s="230"/>
      <c r="IIZ15" s="230"/>
      <c r="IJA15" s="231"/>
      <c r="IJB15" s="229"/>
      <c r="IJC15" s="230"/>
      <c r="IJD15" s="229"/>
      <c r="IJE15" s="229"/>
      <c r="IJF15" s="230"/>
      <c r="IJG15" s="230"/>
      <c r="IJH15" s="230"/>
      <c r="IJI15" s="230"/>
      <c r="IJJ15" s="230"/>
      <c r="IJK15" s="230"/>
      <c r="IJL15" s="230"/>
      <c r="IJM15" s="230"/>
      <c r="IJN15" s="230"/>
      <c r="IJO15" s="230"/>
      <c r="IJP15" s="230"/>
      <c r="IJQ15" s="230"/>
      <c r="IJR15" s="229"/>
      <c r="IJS15" s="226"/>
      <c r="IJT15" s="227"/>
      <c r="IJU15" s="227"/>
      <c r="IJV15" s="227"/>
      <c r="IJW15" s="228"/>
      <c r="IJX15" s="228"/>
      <c r="IJY15" s="228"/>
      <c r="IJZ15" s="228"/>
      <c r="IKA15" s="228"/>
      <c r="IKB15" s="228"/>
      <c r="IKC15" s="229"/>
      <c r="IKD15" s="230"/>
      <c r="IKE15" s="230"/>
      <c r="IKF15" s="231"/>
      <c r="IKG15" s="229"/>
      <c r="IKH15" s="230"/>
      <c r="IKI15" s="229"/>
      <c r="IKJ15" s="229"/>
      <c r="IKK15" s="230"/>
      <c r="IKL15" s="230"/>
      <c r="IKM15" s="230"/>
      <c r="IKN15" s="230"/>
      <c r="IKO15" s="230"/>
      <c r="IKP15" s="230"/>
      <c r="IKQ15" s="230"/>
      <c r="IKR15" s="230"/>
      <c r="IKS15" s="230"/>
      <c r="IKT15" s="230"/>
      <c r="IKU15" s="230"/>
      <c r="IKV15" s="230"/>
      <c r="IKW15" s="229"/>
      <c r="IKX15" s="226"/>
      <c r="IKY15" s="227"/>
      <c r="IKZ15" s="227"/>
      <c r="ILA15" s="227"/>
      <c r="ILB15" s="228"/>
      <c r="ILC15" s="228"/>
      <c r="ILD15" s="228"/>
      <c r="ILE15" s="228"/>
      <c r="ILF15" s="228"/>
      <c r="ILG15" s="228"/>
      <c r="ILH15" s="229"/>
      <c r="ILI15" s="230"/>
      <c r="ILJ15" s="230"/>
      <c r="ILK15" s="231"/>
      <c r="ILL15" s="229"/>
      <c r="ILM15" s="230"/>
      <c r="ILN15" s="229"/>
      <c r="ILO15" s="229"/>
      <c r="ILP15" s="230"/>
      <c r="ILQ15" s="230"/>
      <c r="ILR15" s="230"/>
      <c r="ILS15" s="230"/>
      <c r="ILT15" s="230"/>
      <c r="ILU15" s="230"/>
      <c r="ILV15" s="230"/>
      <c r="ILW15" s="230"/>
      <c r="ILX15" s="230"/>
      <c r="ILY15" s="230"/>
      <c r="ILZ15" s="230"/>
      <c r="IMA15" s="230"/>
      <c r="IMB15" s="229"/>
      <c r="IMC15" s="226"/>
      <c r="IMD15" s="227"/>
      <c r="IME15" s="227"/>
      <c r="IMF15" s="227"/>
      <c r="IMG15" s="228"/>
      <c r="IMH15" s="228"/>
      <c r="IMI15" s="228"/>
      <c r="IMJ15" s="228"/>
      <c r="IMK15" s="228"/>
      <c r="IML15" s="228"/>
      <c r="IMM15" s="229"/>
      <c r="IMN15" s="230"/>
      <c r="IMO15" s="230"/>
      <c r="IMP15" s="231"/>
      <c r="IMQ15" s="229"/>
      <c r="IMR15" s="230"/>
      <c r="IMS15" s="229"/>
      <c r="IMT15" s="229"/>
      <c r="IMU15" s="230"/>
      <c r="IMV15" s="230"/>
      <c r="IMW15" s="230"/>
      <c r="IMX15" s="230"/>
      <c r="IMY15" s="230"/>
      <c r="IMZ15" s="230"/>
      <c r="INA15" s="230"/>
      <c r="INB15" s="230"/>
      <c r="INC15" s="230"/>
      <c r="IND15" s="230"/>
      <c r="INE15" s="230"/>
      <c r="INF15" s="230"/>
      <c r="ING15" s="229"/>
      <c r="INH15" s="226"/>
      <c r="INI15" s="227"/>
      <c r="INJ15" s="227"/>
      <c r="INK15" s="227"/>
      <c r="INL15" s="228"/>
      <c r="INM15" s="228"/>
      <c r="INN15" s="228"/>
      <c r="INO15" s="228"/>
      <c r="INP15" s="228"/>
      <c r="INQ15" s="228"/>
      <c r="INR15" s="229"/>
      <c r="INS15" s="230"/>
      <c r="INT15" s="230"/>
      <c r="INU15" s="231"/>
      <c r="INV15" s="229"/>
      <c r="INW15" s="230"/>
      <c r="INX15" s="229"/>
      <c r="INY15" s="229"/>
      <c r="INZ15" s="230"/>
      <c r="IOA15" s="230"/>
      <c r="IOB15" s="230"/>
      <c r="IOC15" s="230"/>
      <c r="IOD15" s="230"/>
      <c r="IOE15" s="230"/>
      <c r="IOF15" s="230"/>
      <c r="IOG15" s="230"/>
      <c r="IOH15" s="230"/>
      <c r="IOI15" s="230"/>
      <c r="IOJ15" s="230"/>
      <c r="IOK15" s="230"/>
      <c r="IOL15" s="229"/>
      <c r="IOM15" s="226"/>
      <c r="ION15" s="227"/>
      <c r="IOO15" s="227"/>
      <c r="IOP15" s="227"/>
      <c r="IOQ15" s="228"/>
      <c r="IOR15" s="228"/>
      <c r="IOS15" s="228"/>
      <c r="IOT15" s="228"/>
      <c r="IOU15" s="228"/>
      <c r="IOV15" s="228"/>
      <c r="IOW15" s="229"/>
      <c r="IOX15" s="230"/>
      <c r="IOY15" s="230"/>
      <c r="IOZ15" s="231"/>
      <c r="IPA15" s="229"/>
      <c r="IPB15" s="230"/>
      <c r="IPC15" s="229"/>
      <c r="IPD15" s="229"/>
      <c r="IPE15" s="230"/>
      <c r="IPF15" s="230"/>
      <c r="IPG15" s="230"/>
      <c r="IPH15" s="230"/>
      <c r="IPI15" s="230"/>
      <c r="IPJ15" s="230"/>
      <c r="IPK15" s="230"/>
      <c r="IPL15" s="230"/>
      <c r="IPM15" s="230"/>
      <c r="IPN15" s="230"/>
      <c r="IPO15" s="230"/>
      <c r="IPP15" s="230"/>
      <c r="IPQ15" s="229"/>
      <c r="IPR15" s="226"/>
      <c r="IPS15" s="227"/>
      <c r="IPT15" s="227"/>
      <c r="IPU15" s="227"/>
      <c r="IPV15" s="228"/>
      <c r="IPW15" s="228"/>
      <c r="IPX15" s="228"/>
      <c r="IPY15" s="228"/>
      <c r="IPZ15" s="228"/>
      <c r="IQA15" s="228"/>
      <c r="IQB15" s="229"/>
      <c r="IQC15" s="230"/>
      <c r="IQD15" s="230"/>
      <c r="IQE15" s="231"/>
      <c r="IQF15" s="229"/>
      <c r="IQG15" s="230"/>
      <c r="IQH15" s="229"/>
      <c r="IQI15" s="229"/>
      <c r="IQJ15" s="230"/>
      <c r="IQK15" s="230"/>
      <c r="IQL15" s="230"/>
      <c r="IQM15" s="230"/>
      <c r="IQN15" s="230"/>
      <c r="IQO15" s="230"/>
      <c r="IQP15" s="230"/>
      <c r="IQQ15" s="230"/>
      <c r="IQR15" s="230"/>
      <c r="IQS15" s="230"/>
      <c r="IQT15" s="230"/>
      <c r="IQU15" s="230"/>
      <c r="IQV15" s="229"/>
      <c r="IQW15" s="226"/>
      <c r="IQX15" s="227"/>
      <c r="IQY15" s="227"/>
      <c r="IQZ15" s="227"/>
      <c r="IRA15" s="228"/>
      <c r="IRB15" s="228"/>
      <c r="IRC15" s="228"/>
      <c r="IRD15" s="228"/>
      <c r="IRE15" s="228"/>
      <c r="IRF15" s="228"/>
      <c r="IRG15" s="229"/>
      <c r="IRH15" s="230"/>
      <c r="IRI15" s="230"/>
      <c r="IRJ15" s="231"/>
      <c r="IRK15" s="229"/>
      <c r="IRL15" s="230"/>
      <c r="IRM15" s="229"/>
      <c r="IRN15" s="229"/>
      <c r="IRO15" s="230"/>
      <c r="IRP15" s="230"/>
      <c r="IRQ15" s="230"/>
      <c r="IRR15" s="230"/>
      <c r="IRS15" s="230"/>
      <c r="IRT15" s="230"/>
      <c r="IRU15" s="230"/>
      <c r="IRV15" s="230"/>
      <c r="IRW15" s="230"/>
      <c r="IRX15" s="230"/>
      <c r="IRY15" s="230"/>
      <c r="IRZ15" s="230"/>
      <c r="ISA15" s="229"/>
      <c r="ISB15" s="226"/>
      <c r="ISC15" s="227"/>
      <c r="ISD15" s="227"/>
      <c r="ISE15" s="227"/>
      <c r="ISF15" s="228"/>
      <c r="ISG15" s="228"/>
      <c r="ISH15" s="228"/>
      <c r="ISI15" s="228"/>
      <c r="ISJ15" s="228"/>
      <c r="ISK15" s="228"/>
      <c r="ISL15" s="229"/>
      <c r="ISM15" s="230"/>
      <c r="ISN15" s="230"/>
      <c r="ISO15" s="231"/>
      <c r="ISP15" s="229"/>
      <c r="ISQ15" s="230"/>
      <c r="ISR15" s="229"/>
      <c r="ISS15" s="229"/>
      <c r="IST15" s="230"/>
      <c r="ISU15" s="230"/>
      <c r="ISV15" s="230"/>
      <c r="ISW15" s="230"/>
      <c r="ISX15" s="230"/>
      <c r="ISY15" s="230"/>
      <c r="ISZ15" s="230"/>
      <c r="ITA15" s="230"/>
      <c r="ITB15" s="230"/>
      <c r="ITC15" s="230"/>
      <c r="ITD15" s="230"/>
      <c r="ITE15" s="230"/>
      <c r="ITF15" s="229"/>
      <c r="ITG15" s="226"/>
      <c r="ITH15" s="227"/>
      <c r="ITI15" s="227"/>
      <c r="ITJ15" s="227"/>
      <c r="ITK15" s="228"/>
      <c r="ITL15" s="228"/>
      <c r="ITM15" s="228"/>
      <c r="ITN15" s="228"/>
      <c r="ITO15" s="228"/>
      <c r="ITP15" s="228"/>
      <c r="ITQ15" s="229"/>
      <c r="ITR15" s="230"/>
      <c r="ITS15" s="230"/>
      <c r="ITT15" s="231"/>
      <c r="ITU15" s="229"/>
      <c r="ITV15" s="230"/>
      <c r="ITW15" s="229"/>
      <c r="ITX15" s="229"/>
      <c r="ITY15" s="230"/>
      <c r="ITZ15" s="230"/>
      <c r="IUA15" s="230"/>
      <c r="IUB15" s="230"/>
      <c r="IUC15" s="230"/>
      <c r="IUD15" s="230"/>
      <c r="IUE15" s="230"/>
      <c r="IUF15" s="230"/>
      <c r="IUG15" s="230"/>
      <c r="IUH15" s="230"/>
      <c r="IUI15" s="230"/>
      <c r="IUJ15" s="230"/>
      <c r="IUK15" s="229"/>
      <c r="IUL15" s="226"/>
      <c r="IUM15" s="227"/>
      <c r="IUN15" s="227"/>
      <c r="IUO15" s="227"/>
      <c r="IUP15" s="228"/>
      <c r="IUQ15" s="228"/>
      <c r="IUR15" s="228"/>
      <c r="IUS15" s="228"/>
      <c r="IUT15" s="228"/>
      <c r="IUU15" s="228"/>
      <c r="IUV15" s="229"/>
      <c r="IUW15" s="230"/>
      <c r="IUX15" s="230"/>
      <c r="IUY15" s="231"/>
      <c r="IUZ15" s="229"/>
      <c r="IVA15" s="230"/>
      <c r="IVB15" s="229"/>
      <c r="IVC15" s="229"/>
      <c r="IVD15" s="230"/>
      <c r="IVE15" s="230"/>
      <c r="IVF15" s="230"/>
      <c r="IVG15" s="230"/>
      <c r="IVH15" s="230"/>
      <c r="IVI15" s="230"/>
      <c r="IVJ15" s="230"/>
      <c r="IVK15" s="230"/>
      <c r="IVL15" s="230"/>
      <c r="IVM15" s="230"/>
      <c r="IVN15" s="230"/>
      <c r="IVO15" s="230"/>
      <c r="IVP15" s="229"/>
      <c r="IVQ15" s="226"/>
      <c r="IVR15" s="227"/>
      <c r="IVS15" s="227"/>
      <c r="IVT15" s="227"/>
      <c r="IVU15" s="228"/>
      <c r="IVV15" s="228"/>
      <c r="IVW15" s="228"/>
      <c r="IVX15" s="228"/>
      <c r="IVY15" s="228"/>
      <c r="IVZ15" s="228"/>
      <c r="IWA15" s="229"/>
      <c r="IWB15" s="230"/>
      <c r="IWC15" s="230"/>
      <c r="IWD15" s="231"/>
      <c r="IWE15" s="229"/>
      <c r="IWF15" s="230"/>
      <c r="IWG15" s="229"/>
      <c r="IWH15" s="229"/>
      <c r="IWI15" s="230"/>
      <c r="IWJ15" s="230"/>
      <c r="IWK15" s="230"/>
      <c r="IWL15" s="230"/>
      <c r="IWM15" s="230"/>
      <c r="IWN15" s="230"/>
      <c r="IWO15" s="230"/>
      <c r="IWP15" s="230"/>
      <c r="IWQ15" s="230"/>
      <c r="IWR15" s="230"/>
      <c r="IWS15" s="230"/>
      <c r="IWT15" s="230"/>
      <c r="IWU15" s="229"/>
      <c r="IWV15" s="226"/>
      <c r="IWW15" s="227"/>
      <c r="IWX15" s="227"/>
      <c r="IWY15" s="227"/>
      <c r="IWZ15" s="228"/>
      <c r="IXA15" s="228"/>
      <c r="IXB15" s="228"/>
      <c r="IXC15" s="228"/>
      <c r="IXD15" s="228"/>
      <c r="IXE15" s="228"/>
      <c r="IXF15" s="229"/>
      <c r="IXG15" s="230"/>
      <c r="IXH15" s="230"/>
      <c r="IXI15" s="231"/>
      <c r="IXJ15" s="229"/>
      <c r="IXK15" s="230"/>
      <c r="IXL15" s="229"/>
      <c r="IXM15" s="229"/>
      <c r="IXN15" s="230"/>
      <c r="IXO15" s="230"/>
      <c r="IXP15" s="230"/>
      <c r="IXQ15" s="230"/>
      <c r="IXR15" s="230"/>
      <c r="IXS15" s="230"/>
      <c r="IXT15" s="230"/>
      <c r="IXU15" s="230"/>
      <c r="IXV15" s="230"/>
      <c r="IXW15" s="230"/>
      <c r="IXX15" s="230"/>
      <c r="IXY15" s="230"/>
      <c r="IXZ15" s="229"/>
      <c r="IYA15" s="226"/>
      <c r="IYB15" s="227"/>
      <c r="IYC15" s="227"/>
      <c r="IYD15" s="227"/>
      <c r="IYE15" s="228"/>
      <c r="IYF15" s="228"/>
      <c r="IYG15" s="228"/>
      <c r="IYH15" s="228"/>
      <c r="IYI15" s="228"/>
      <c r="IYJ15" s="228"/>
      <c r="IYK15" s="229"/>
      <c r="IYL15" s="230"/>
      <c r="IYM15" s="230"/>
      <c r="IYN15" s="231"/>
      <c r="IYO15" s="229"/>
      <c r="IYP15" s="230"/>
      <c r="IYQ15" s="229"/>
      <c r="IYR15" s="229"/>
      <c r="IYS15" s="230"/>
      <c r="IYT15" s="230"/>
      <c r="IYU15" s="230"/>
      <c r="IYV15" s="230"/>
      <c r="IYW15" s="230"/>
      <c r="IYX15" s="230"/>
      <c r="IYY15" s="230"/>
      <c r="IYZ15" s="230"/>
      <c r="IZA15" s="230"/>
      <c r="IZB15" s="230"/>
      <c r="IZC15" s="230"/>
      <c r="IZD15" s="230"/>
      <c r="IZE15" s="229"/>
      <c r="IZF15" s="226"/>
      <c r="IZG15" s="227"/>
      <c r="IZH15" s="227"/>
      <c r="IZI15" s="227"/>
      <c r="IZJ15" s="228"/>
      <c r="IZK15" s="228"/>
      <c r="IZL15" s="228"/>
      <c r="IZM15" s="228"/>
      <c r="IZN15" s="228"/>
      <c r="IZO15" s="228"/>
      <c r="IZP15" s="229"/>
      <c r="IZQ15" s="230"/>
      <c r="IZR15" s="230"/>
      <c r="IZS15" s="231"/>
      <c r="IZT15" s="229"/>
      <c r="IZU15" s="230"/>
      <c r="IZV15" s="229"/>
      <c r="IZW15" s="229"/>
      <c r="IZX15" s="230"/>
      <c r="IZY15" s="230"/>
      <c r="IZZ15" s="230"/>
      <c r="JAA15" s="230"/>
      <c r="JAB15" s="230"/>
      <c r="JAC15" s="230"/>
      <c r="JAD15" s="230"/>
      <c r="JAE15" s="230"/>
      <c r="JAF15" s="230"/>
      <c r="JAG15" s="230"/>
      <c r="JAH15" s="230"/>
      <c r="JAI15" s="230"/>
      <c r="JAJ15" s="229"/>
      <c r="JAK15" s="226"/>
      <c r="JAL15" s="227"/>
      <c r="JAM15" s="227"/>
      <c r="JAN15" s="227"/>
      <c r="JAO15" s="228"/>
      <c r="JAP15" s="228"/>
      <c r="JAQ15" s="228"/>
      <c r="JAR15" s="228"/>
      <c r="JAS15" s="228"/>
      <c r="JAT15" s="228"/>
      <c r="JAU15" s="229"/>
      <c r="JAV15" s="230"/>
      <c r="JAW15" s="230"/>
      <c r="JAX15" s="231"/>
      <c r="JAY15" s="229"/>
      <c r="JAZ15" s="230"/>
      <c r="JBA15" s="229"/>
      <c r="JBB15" s="229"/>
      <c r="JBC15" s="230"/>
      <c r="JBD15" s="230"/>
      <c r="JBE15" s="230"/>
      <c r="JBF15" s="230"/>
      <c r="JBG15" s="230"/>
      <c r="JBH15" s="230"/>
      <c r="JBI15" s="230"/>
      <c r="JBJ15" s="230"/>
      <c r="JBK15" s="230"/>
      <c r="JBL15" s="230"/>
      <c r="JBM15" s="230"/>
      <c r="JBN15" s="230"/>
      <c r="JBO15" s="229"/>
      <c r="JBP15" s="226"/>
      <c r="JBQ15" s="227"/>
      <c r="JBR15" s="227"/>
      <c r="JBS15" s="227"/>
      <c r="JBT15" s="228"/>
      <c r="JBU15" s="228"/>
      <c r="JBV15" s="228"/>
      <c r="JBW15" s="228"/>
      <c r="JBX15" s="228"/>
      <c r="JBY15" s="228"/>
      <c r="JBZ15" s="229"/>
      <c r="JCA15" s="230"/>
      <c r="JCB15" s="230"/>
      <c r="JCC15" s="231"/>
      <c r="JCD15" s="229"/>
      <c r="JCE15" s="230"/>
      <c r="JCF15" s="229"/>
      <c r="JCG15" s="229"/>
      <c r="JCH15" s="230"/>
      <c r="JCI15" s="230"/>
      <c r="JCJ15" s="230"/>
      <c r="JCK15" s="230"/>
      <c r="JCL15" s="230"/>
      <c r="JCM15" s="230"/>
      <c r="JCN15" s="230"/>
      <c r="JCO15" s="230"/>
      <c r="JCP15" s="230"/>
      <c r="JCQ15" s="230"/>
      <c r="JCR15" s="230"/>
      <c r="JCS15" s="230"/>
      <c r="JCT15" s="229"/>
      <c r="JCU15" s="226"/>
      <c r="JCV15" s="227"/>
      <c r="JCW15" s="227"/>
      <c r="JCX15" s="227"/>
      <c r="JCY15" s="228"/>
      <c r="JCZ15" s="228"/>
      <c r="JDA15" s="228"/>
      <c r="JDB15" s="228"/>
      <c r="JDC15" s="228"/>
      <c r="JDD15" s="228"/>
      <c r="JDE15" s="229"/>
      <c r="JDF15" s="230"/>
      <c r="JDG15" s="230"/>
      <c r="JDH15" s="231"/>
      <c r="JDI15" s="229"/>
      <c r="JDJ15" s="230"/>
      <c r="JDK15" s="229"/>
      <c r="JDL15" s="229"/>
      <c r="JDM15" s="230"/>
      <c r="JDN15" s="230"/>
      <c r="JDO15" s="230"/>
      <c r="JDP15" s="230"/>
      <c r="JDQ15" s="230"/>
      <c r="JDR15" s="230"/>
      <c r="JDS15" s="230"/>
      <c r="JDT15" s="230"/>
      <c r="JDU15" s="230"/>
      <c r="JDV15" s="230"/>
      <c r="JDW15" s="230"/>
      <c r="JDX15" s="230"/>
      <c r="JDY15" s="229"/>
      <c r="JDZ15" s="226"/>
      <c r="JEA15" s="227"/>
      <c r="JEB15" s="227"/>
      <c r="JEC15" s="227"/>
      <c r="JED15" s="228"/>
      <c r="JEE15" s="228"/>
      <c r="JEF15" s="228"/>
      <c r="JEG15" s="228"/>
      <c r="JEH15" s="228"/>
      <c r="JEI15" s="228"/>
      <c r="JEJ15" s="229"/>
      <c r="JEK15" s="230"/>
      <c r="JEL15" s="230"/>
      <c r="JEM15" s="231"/>
      <c r="JEN15" s="229"/>
      <c r="JEO15" s="230"/>
      <c r="JEP15" s="229"/>
      <c r="JEQ15" s="229"/>
      <c r="JER15" s="230"/>
      <c r="JES15" s="230"/>
      <c r="JET15" s="230"/>
      <c r="JEU15" s="230"/>
      <c r="JEV15" s="230"/>
      <c r="JEW15" s="230"/>
      <c r="JEX15" s="230"/>
      <c r="JEY15" s="230"/>
      <c r="JEZ15" s="230"/>
      <c r="JFA15" s="230"/>
      <c r="JFB15" s="230"/>
      <c r="JFC15" s="230"/>
      <c r="JFD15" s="229"/>
      <c r="JFE15" s="226"/>
      <c r="JFF15" s="227"/>
      <c r="JFG15" s="227"/>
      <c r="JFH15" s="227"/>
      <c r="JFI15" s="228"/>
      <c r="JFJ15" s="228"/>
      <c r="JFK15" s="228"/>
      <c r="JFL15" s="228"/>
      <c r="JFM15" s="228"/>
      <c r="JFN15" s="228"/>
      <c r="JFO15" s="229"/>
      <c r="JFP15" s="230"/>
      <c r="JFQ15" s="230"/>
      <c r="JFR15" s="231"/>
      <c r="JFS15" s="229"/>
      <c r="JFT15" s="230"/>
      <c r="JFU15" s="229"/>
      <c r="JFV15" s="229"/>
      <c r="JFW15" s="230"/>
      <c r="JFX15" s="230"/>
      <c r="JFY15" s="230"/>
      <c r="JFZ15" s="230"/>
      <c r="JGA15" s="230"/>
      <c r="JGB15" s="230"/>
      <c r="JGC15" s="230"/>
      <c r="JGD15" s="230"/>
      <c r="JGE15" s="230"/>
      <c r="JGF15" s="230"/>
      <c r="JGG15" s="230"/>
      <c r="JGH15" s="230"/>
      <c r="JGI15" s="229"/>
      <c r="JGJ15" s="226"/>
      <c r="JGK15" s="227"/>
      <c r="JGL15" s="227"/>
      <c r="JGM15" s="227"/>
      <c r="JGN15" s="228"/>
      <c r="JGO15" s="228"/>
      <c r="JGP15" s="228"/>
      <c r="JGQ15" s="228"/>
      <c r="JGR15" s="228"/>
      <c r="JGS15" s="228"/>
      <c r="JGT15" s="229"/>
      <c r="JGU15" s="230"/>
      <c r="JGV15" s="230"/>
      <c r="JGW15" s="231"/>
      <c r="JGX15" s="229"/>
      <c r="JGY15" s="230"/>
      <c r="JGZ15" s="229"/>
      <c r="JHA15" s="229"/>
      <c r="JHB15" s="230"/>
      <c r="JHC15" s="230"/>
      <c r="JHD15" s="230"/>
      <c r="JHE15" s="230"/>
      <c r="JHF15" s="230"/>
      <c r="JHG15" s="230"/>
      <c r="JHH15" s="230"/>
      <c r="JHI15" s="230"/>
      <c r="JHJ15" s="230"/>
      <c r="JHK15" s="230"/>
      <c r="JHL15" s="230"/>
      <c r="JHM15" s="230"/>
      <c r="JHN15" s="229"/>
      <c r="JHO15" s="226"/>
      <c r="JHP15" s="227"/>
      <c r="JHQ15" s="227"/>
      <c r="JHR15" s="227"/>
      <c r="JHS15" s="228"/>
      <c r="JHT15" s="228"/>
      <c r="JHU15" s="228"/>
      <c r="JHV15" s="228"/>
      <c r="JHW15" s="228"/>
      <c r="JHX15" s="228"/>
      <c r="JHY15" s="229"/>
      <c r="JHZ15" s="230"/>
      <c r="JIA15" s="230"/>
      <c r="JIB15" s="231"/>
      <c r="JIC15" s="229"/>
      <c r="JID15" s="230"/>
      <c r="JIE15" s="229"/>
      <c r="JIF15" s="229"/>
      <c r="JIG15" s="230"/>
      <c r="JIH15" s="230"/>
      <c r="JII15" s="230"/>
      <c r="JIJ15" s="230"/>
      <c r="JIK15" s="230"/>
      <c r="JIL15" s="230"/>
      <c r="JIM15" s="230"/>
      <c r="JIN15" s="230"/>
      <c r="JIO15" s="230"/>
      <c r="JIP15" s="230"/>
      <c r="JIQ15" s="230"/>
      <c r="JIR15" s="230"/>
      <c r="JIS15" s="229"/>
      <c r="JIT15" s="226"/>
      <c r="JIU15" s="227"/>
      <c r="JIV15" s="227"/>
      <c r="JIW15" s="227"/>
      <c r="JIX15" s="228"/>
      <c r="JIY15" s="228"/>
      <c r="JIZ15" s="228"/>
      <c r="JJA15" s="228"/>
      <c r="JJB15" s="228"/>
      <c r="JJC15" s="228"/>
      <c r="JJD15" s="229"/>
      <c r="JJE15" s="230"/>
      <c r="JJF15" s="230"/>
      <c r="JJG15" s="231"/>
      <c r="JJH15" s="229"/>
      <c r="JJI15" s="230"/>
      <c r="JJJ15" s="229"/>
      <c r="JJK15" s="229"/>
      <c r="JJL15" s="230"/>
      <c r="JJM15" s="230"/>
      <c r="JJN15" s="230"/>
      <c r="JJO15" s="230"/>
      <c r="JJP15" s="230"/>
      <c r="JJQ15" s="230"/>
      <c r="JJR15" s="230"/>
      <c r="JJS15" s="230"/>
      <c r="JJT15" s="230"/>
      <c r="JJU15" s="230"/>
      <c r="JJV15" s="230"/>
      <c r="JJW15" s="230"/>
      <c r="JJX15" s="229"/>
      <c r="JJY15" s="226"/>
      <c r="JJZ15" s="227"/>
      <c r="JKA15" s="227"/>
      <c r="JKB15" s="227"/>
      <c r="JKC15" s="228"/>
      <c r="JKD15" s="228"/>
      <c r="JKE15" s="228"/>
      <c r="JKF15" s="228"/>
      <c r="JKG15" s="228"/>
      <c r="JKH15" s="228"/>
      <c r="JKI15" s="229"/>
      <c r="JKJ15" s="230"/>
      <c r="JKK15" s="230"/>
      <c r="JKL15" s="231"/>
      <c r="JKM15" s="229"/>
      <c r="JKN15" s="230"/>
      <c r="JKO15" s="229"/>
      <c r="JKP15" s="229"/>
      <c r="JKQ15" s="230"/>
      <c r="JKR15" s="230"/>
      <c r="JKS15" s="230"/>
      <c r="JKT15" s="230"/>
      <c r="JKU15" s="230"/>
      <c r="JKV15" s="230"/>
      <c r="JKW15" s="230"/>
      <c r="JKX15" s="230"/>
      <c r="JKY15" s="230"/>
      <c r="JKZ15" s="230"/>
      <c r="JLA15" s="230"/>
      <c r="JLB15" s="230"/>
      <c r="JLC15" s="229"/>
      <c r="JLD15" s="226"/>
      <c r="JLE15" s="227"/>
      <c r="JLF15" s="227"/>
      <c r="JLG15" s="227"/>
      <c r="JLH15" s="228"/>
      <c r="JLI15" s="228"/>
      <c r="JLJ15" s="228"/>
      <c r="JLK15" s="228"/>
      <c r="JLL15" s="228"/>
      <c r="JLM15" s="228"/>
      <c r="JLN15" s="229"/>
      <c r="JLO15" s="230"/>
      <c r="JLP15" s="230"/>
      <c r="JLQ15" s="231"/>
      <c r="JLR15" s="229"/>
      <c r="JLS15" s="230"/>
      <c r="JLT15" s="229"/>
      <c r="JLU15" s="229"/>
      <c r="JLV15" s="230"/>
      <c r="JLW15" s="230"/>
      <c r="JLX15" s="230"/>
      <c r="JLY15" s="230"/>
      <c r="JLZ15" s="230"/>
      <c r="JMA15" s="230"/>
      <c r="JMB15" s="230"/>
      <c r="JMC15" s="230"/>
      <c r="JMD15" s="230"/>
      <c r="JME15" s="230"/>
      <c r="JMF15" s="230"/>
      <c r="JMG15" s="230"/>
      <c r="JMH15" s="229"/>
      <c r="JMI15" s="226"/>
      <c r="JMJ15" s="227"/>
      <c r="JMK15" s="227"/>
      <c r="JML15" s="227"/>
      <c r="JMM15" s="228"/>
      <c r="JMN15" s="228"/>
      <c r="JMO15" s="228"/>
      <c r="JMP15" s="228"/>
      <c r="JMQ15" s="228"/>
      <c r="JMR15" s="228"/>
      <c r="JMS15" s="229"/>
      <c r="JMT15" s="230"/>
      <c r="JMU15" s="230"/>
      <c r="JMV15" s="231"/>
      <c r="JMW15" s="229"/>
      <c r="JMX15" s="230"/>
      <c r="JMY15" s="229"/>
      <c r="JMZ15" s="229"/>
      <c r="JNA15" s="230"/>
      <c r="JNB15" s="230"/>
      <c r="JNC15" s="230"/>
      <c r="JND15" s="230"/>
      <c r="JNE15" s="230"/>
      <c r="JNF15" s="230"/>
      <c r="JNG15" s="230"/>
      <c r="JNH15" s="230"/>
      <c r="JNI15" s="230"/>
      <c r="JNJ15" s="230"/>
      <c r="JNK15" s="230"/>
      <c r="JNL15" s="230"/>
      <c r="JNM15" s="229"/>
      <c r="JNN15" s="226"/>
      <c r="JNO15" s="227"/>
      <c r="JNP15" s="227"/>
      <c r="JNQ15" s="227"/>
      <c r="JNR15" s="228"/>
      <c r="JNS15" s="228"/>
      <c r="JNT15" s="228"/>
      <c r="JNU15" s="228"/>
      <c r="JNV15" s="228"/>
      <c r="JNW15" s="228"/>
      <c r="JNX15" s="229"/>
      <c r="JNY15" s="230"/>
      <c r="JNZ15" s="230"/>
      <c r="JOA15" s="231"/>
      <c r="JOB15" s="229"/>
      <c r="JOC15" s="230"/>
      <c r="JOD15" s="229"/>
      <c r="JOE15" s="229"/>
      <c r="JOF15" s="230"/>
      <c r="JOG15" s="230"/>
      <c r="JOH15" s="230"/>
      <c r="JOI15" s="230"/>
      <c r="JOJ15" s="230"/>
      <c r="JOK15" s="230"/>
      <c r="JOL15" s="230"/>
      <c r="JOM15" s="230"/>
      <c r="JON15" s="230"/>
      <c r="JOO15" s="230"/>
      <c r="JOP15" s="230"/>
      <c r="JOQ15" s="230"/>
      <c r="JOR15" s="229"/>
      <c r="JOS15" s="226"/>
      <c r="JOT15" s="227"/>
      <c r="JOU15" s="227"/>
      <c r="JOV15" s="227"/>
      <c r="JOW15" s="228"/>
      <c r="JOX15" s="228"/>
      <c r="JOY15" s="228"/>
      <c r="JOZ15" s="228"/>
      <c r="JPA15" s="228"/>
      <c r="JPB15" s="228"/>
      <c r="JPC15" s="229"/>
      <c r="JPD15" s="230"/>
      <c r="JPE15" s="230"/>
      <c r="JPF15" s="231"/>
      <c r="JPG15" s="229"/>
      <c r="JPH15" s="230"/>
      <c r="JPI15" s="229"/>
      <c r="JPJ15" s="229"/>
      <c r="JPK15" s="230"/>
      <c r="JPL15" s="230"/>
      <c r="JPM15" s="230"/>
      <c r="JPN15" s="230"/>
      <c r="JPO15" s="230"/>
      <c r="JPP15" s="230"/>
      <c r="JPQ15" s="230"/>
      <c r="JPR15" s="230"/>
      <c r="JPS15" s="230"/>
      <c r="JPT15" s="230"/>
      <c r="JPU15" s="230"/>
      <c r="JPV15" s="230"/>
      <c r="JPW15" s="229"/>
      <c r="JPX15" s="226"/>
      <c r="JPY15" s="227"/>
      <c r="JPZ15" s="227"/>
      <c r="JQA15" s="227"/>
      <c r="JQB15" s="228"/>
      <c r="JQC15" s="228"/>
      <c r="JQD15" s="228"/>
      <c r="JQE15" s="228"/>
      <c r="JQF15" s="228"/>
      <c r="JQG15" s="228"/>
      <c r="JQH15" s="229"/>
      <c r="JQI15" s="230"/>
      <c r="JQJ15" s="230"/>
      <c r="JQK15" s="231"/>
      <c r="JQL15" s="229"/>
      <c r="JQM15" s="230"/>
      <c r="JQN15" s="229"/>
      <c r="JQO15" s="229"/>
      <c r="JQP15" s="230"/>
      <c r="JQQ15" s="230"/>
      <c r="JQR15" s="230"/>
      <c r="JQS15" s="230"/>
      <c r="JQT15" s="230"/>
      <c r="JQU15" s="230"/>
      <c r="JQV15" s="230"/>
      <c r="JQW15" s="230"/>
      <c r="JQX15" s="230"/>
      <c r="JQY15" s="230"/>
      <c r="JQZ15" s="230"/>
      <c r="JRA15" s="230"/>
      <c r="JRB15" s="229"/>
      <c r="JRC15" s="226"/>
      <c r="JRD15" s="227"/>
      <c r="JRE15" s="227"/>
      <c r="JRF15" s="227"/>
      <c r="JRG15" s="228"/>
      <c r="JRH15" s="228"/>
      <c r="JRI15" s="228"/>
      <c r="JRJ15" s="228"/>
      <c r="JRK15" s="228"/>
      <c r="JRL15" s="228"/>
      <c r="JRM15" s="229"/>
      <c r="JRN15" s="230"/>
      <c r="JRO15" s="230"/>
      <c r="JRP15" s="231"/>
      <c r="JRQ15" s="229"/>
      <c r="JRR15" s="230"/>
      <c r="JRS15" s="229"/>
      <c r="JRT15" s="229"/>
      <c r="JRU15" s="230"/>
      <c r="JRV15" s="230"/>
      <c r="JRW15" s="230"/>
      <c r="JRX15" s="230"/>
      <c r="JRY15" s="230"/>
      <c r="JRZ15" s="230"/>
      <c r="JSA15" s="230"/>
      <c r="JSB15" s="230"/>
      <c r="JSC15" s="230"/>
      <c r="JSD15" s="230"/>
      <c r="JSE15" s="230"/>
      <c r="JSF15" s="230"/>
      <c r="JSG15" s="229"/>
      <c r="JSH15" s="226"/>
      <c r="JSI15" s="227"/>
      <c r="JSJ15" s="227"/>
      <c r="JSK15" s="227"/>
      <c r="JSL15" s="228"/>
      <c r="JSM15" s="228"/>
      <c r="JSN15" s="228"/>
      <c r="JSO15" s="228"/>
      <c r="JSP15" s="228"/>
      <c r="JSQ15" s="228"/>
      <c r="JSR15" s="229"/>
      <c r="JSS15" s="230"/>
      <c r="JST15" s="230"/>
      <c r="JSU15" s="231"/>
      <c r="JSV15" s="229"/>
      <c r="JSW15" s="230"/>
      <c r="JSX15" s="229"/>
      <c r="JSY15" s="229"/>
      <c r="JSZ15" s="230"/>
      <c r="JTA15" s="230"/>
      <c r="JTB15" s="230"/>
      <c r="JTC15" s="230"/>
      <c r="JTD15" s="230"/>
      <c r="JTE15" s="230"/>
      <c r="JTF15" s="230"/>
      <c r="JTG15" s="230"/>
      <c r="JTH15" s="230"/>
      <c r="JTI15" s="230"/>
      <c r="JTJ15" s="230"/>
      <c r="JTK15" s="230"/>
      <c r="JTL15" s="229"/>
      <c r="JTM15" s="226"/>
      <c r="JTN15" s="227"/>
      <c r="JTO15" s="227"/>
      <c r="JTP15" s="227"/>
      <c r="JTQ15" s="228"/>
      <c r="JTR15" s="228"/>
      <c r="JTS15" s="228"/>
      <c r="JTT15" s="228"/>
      <c r="JTU15" s="228"/>
      <c r="JTV15" s="228"/>
      <c r="JTW15" s="229"/>
      <c r="JTX15" s="230"/>
      <c r="JTY15" s="230"/>
      <c r="JTZ15" s="231"/>
      <c r="JUA15" s="229"/>
      <c r="JUB15" s="230"/>
      <c r="JUC15" s="229"/>
      <c r="JUD15" s="229"/>
      <c r="JUE15" s="230"/>
      <c r="JUF15" s="230"/>
      <c r="JUG15" s="230"/>
      <c r="JUH15" s="230"/>
      <c r="JUI15" s="230"/>
      <c r="JUJ15" s="230"/>
      <c r="JUK15" s="230"/>
      <c r="JUL15" s="230"/>
      <c r="JUM15" s="230"/>
      <c r="JUN15" s="230"/>
      <c r="JUO15" s="230"/>
      <c r="JUP15" s="230"/>
      <c r="JUQ15" s="229"/>
      <c r="JUR15" s="226"/>
      <c r="JUS15" s="227"/>
      <c r="JUT15" s="227"/>
      <c r="JUU15" s="227"/>
      <c r="JUV15" s="228"/>
      <c r="JUW15" s="228"/>
      <c r="JUX15" s="228"/>
      <c r="JUY15" s="228"/>
      <c r="JUZ15" s="228"/>
      <c r="JVA15" s="228"/>
      <c r="JVB15" s="229"/>
      <c r="JVC15" s="230"/>
      <c r="JVD15" s="230"/>
      <c r="JVE15" s="231"/>
      <c r="JVF15" s="229"/>
      <c r="JVG15" s="230"/>
      <c r="JVH15" s="229"/>
      <c r="JVI15" s="229"/>
      <c r="JVJ15" s="230"/>
      <c r="JVK15" s="230"/>
      <c r="JVL15" s="230"/>
      <c r="JVM15" s="230"/>
      <c r="JVN15" s="230"/>
      <c r="JVO15" s="230"/>
      <c r="JVP15" s="230"/>
      <c r="JVQ15" s="230"/>
      <c r="JVR15" s="230"/>
      <c r="JVS15" s="230"/>
      <c r="JVT15" s="230"/>
      <c r="JVU15" s="230"/>
      <c r="JVV15" s="229"/>
      <c r="JVW15" s="226"/>
      <c r="JVX15" s="227"/>
      <c r="JVY15" s="227"/>
      <c r="JVZ15" s="227"/>
      <c r="JWA15" s="228"/>
      <c r="JWB15" s="228"/>
      <c r="JWC15" s="228"/>
      <c r="JWD15" s="228"/>
      <c r="JWE15" s="228"/>
      <c r="JWF15" s="228"/>
      <c r="JWG15" s="229"/>
      <c r="JWH15" s="230"/>
      <c r="JWI15" s="230"/>
      <c r="JWJ15" s="231"/>
      <c r="JWK15" s="229"/>
      <c r="JWL15" s="230"/>
      <c r="JWM15" s="229"/>
      <c r="JWN15" s="229"/>
      <c r="JWO15" s="230"/>
      <c r="JWP15" s="230"/>
      <c r="JWQ15" s="230"/>
      <c r="JWR15" s="230"/>
      <c r="JWS15" s="230"/>
      <c r="JWT15" s="230"/>
      <c r="JWU15" s="230"/>
      <c r="JWV15" s="230"/>
      <c r="JWW15" s="230"/>
      <c r="JWX15" s="230"/>
      <c r="JWY15" s="230"/>
      <c r="JWZ15" s="230"/>
      <c r="JXA15" s="229"/>
      <c r="JXB15" s="226"/>
      <c r="JXC15" s="227"/>
      <c r="JXD15" s="227"/>
      <c r="JXE15" s="227"/>
      <c r="JXF15" s="228"/>
      <c r="JXG15" s="228"/>
      <c r="JXH15" s="228"/>
      <c r="JXI15" s="228"/>
      <c r="JXJ15" s="228"/>
      <c r="JXK15" s="228"/>
      <c r="JXL15" s="229"/>
      <c r="JXM15" s="230"/>
      <c r="JXN15" s="230"/>
      <c r="JXO15" s="231"/>
      <c r="JXP15" s="229"/>
      <c r="JXQ15" s="230"/>
      <c r="JXR15" s="229"/>
      <c r="JXS15" s="229"/>
      <c r="JXT15" s="230"/>
      <c r="JXU15" s="230"/>
      <c r="JXV15" s="230"/>
      <c r="JXW15" s="230"/>
      <c r="JXX15" s="230"/>
      <c r="JXY15" s="230"/>
      <c r="JXZ15" s="230"/>
      <c r="JYA15" s="230"/>
      <c r="JYB15" s="230"/>
      <c r="JYC15" s="230"/>
      <c r="JYD15" s="230"/>
      <c r="JYE15" s="230"/>
      <c r="JYF15" s="229"/>
      <c r="JYG15" s="226"/>
      <c r="JYH15" s="227"/>
      <c r="JYI15" s="227"/>
      <c r="JYJ15" s="227"/>
      <c r="JYK15" s="228"/>
      <c r="JYL15" s="228"/>
      <c r="JYM15" s="228"/>
      <c r="JYN15" s="228"/>
      <c r="JYO15" s="228"/>
      <c r="JYP15" s="228"/>
      <c r="JYQ15" s="229"/>
      <c r="JYR15" s="230"/>
      <c r="JYS15" s="230"/>
      <c r="JYT15" s="231"/>
      <c r="JYU15" s="229"/>
      <c r="JYV15" s="230"/>
      <c r="JYW15" s="229"/>
      <c r="JYX15" s="229"/>
      <c r="JYY15" s="230"/>
      <c r="JYZ15" s="230"/>
      <c r="JZA15" s="230"/>
      <c r="JZB15" s="230"/>
      <c r="JZC15" s="230"/>
      <c r="JZD15" s="230"/>
      <c r="JZE15" s="230"/>
      <c r="JZF15" s="230"/>
      <c r="JZG15" s="230"/>
      <c r="JZH15" s="230"/>
      <c r="JZI15" s="230"/>
      <c r="JZJ15" s="230"/>
      <c r="JZK15" s="229"/>
      <c r="JZL15" s="226"/>
      <c r="JZM15" s="227"/>
      <c r="JZN15" s="227"/>
      <c r="JZO15" s="227"/>
      <c r="JZP15" s="228"/>
      <c r="JZQ15" s="228"/>
      <c r="JZR15" s="228"/>
      <c r="JZS15" s="228"/>
      <c r="JZT15" s="228"/>
      <c r="JZU15" s="228"/>
      <c r="JZV15" s="229"/>
      <c r="JZW15" s="230"/>
      <c r="JZX15" s="230"/>
      <c r="JZY15" s="231"/>
      <c r="JZZ15" s="229"/>
      <c r="KAA15" s="230"/>
      <c r="KAB15" s="229"/>
      <c r="KAC15" s="229"/>
      <c r="KAD15" s="230"/>
      <c r="KAE15" s="230"/>
      <c r="KAF15" s="230"/>
      <c r="KAG15" s="230"/>
      <c r="KAH15" s="230"/>
      <c r="KAI15" s="230"/>
      <c r="KAJ15" s="230"/>
      <c r="KAK15" s="230"/>
      <c r="KAL15" s="230"/>
      <c r="KAM15" s="230"/>
      <c r="KAN15" s="230"/>
      <c r="KAO15" s="230"/>
      <c r="KAP15" s="229"/>
      <c r="KAQ15" s="226"/>
      <c r="KAR15" s="227"/>
      <c r="KAS15" s="227"/>
      <c r="KAT15" s="227"/>
      <c r="KAU15" s="228"/>
      <c r="KAV15" s="228"/>
      <c r="KAW15" s="228"/>
      <c r="KAX15" s="228"/>
      <c r="KAY15" s="228"/>
      <c r="KAZ15" s="228"/>
      <c r="KBA15" s="229"/>
      <c r="KBB15" s="230"/>
      <c r="KBC15" s="230"/>
      <c r="KBD15" s="231"/>
      <c r="KBE15" s="229"/>
      <c r="KBF15" s="230"/>
      <c r="KBG15" s="229"/>
      <c r="KBH15" s="229"/>
      <c r="KBI15" s="230"/>
      <c r="KBJ15" s="230"/>
      <c r="KBK15" s="230"/>
      <c r="KBL15" s="230"/>
      <c r="KBM15" s="230"/>
      <c r="KBN15" s="230"/>
      <c r="KBO15" s="230"/>
      <c r="KBP15" s="230"/>
      <c r="KBQ15" s="230"/>
      <c r="KBR15" s="230"/>
      <c r="KBS15" s="230"/>
      <c r="KBT15" s="230"/>
      <c r="KBU15" s="229"/>
      <c r="KBV15" s="226"/>
      <c r="KBW15" s="227"/>
      <c r="KBX15" s="227"/>
      <c r="KBY15" s="227"/>
      <c r="KBZ15" s="228"/>
      <c r="KCA15" s="228"/>
      <c r="KCB15" s="228"/>
      <c r="KCC15" s="228"/>
      <c r="KCD15" s="228"/>
      <c r="KCE15" s="228"/>
      <c r="KCF15" s="229"/>
      <c r="KCG15" s="230"/>
      <c r="KCH15" s="230"/>
      <c r="KCI15" s="231"/>
      <c r="KCJ15" s="229"/>
      <c r="KCK15" s="230"/>
      <c r="KCL15" s="229"/>
      <c r="KCM15" s="229"/>
      <c r="KCN15" s="230"/>
      <c r="KCO15" s="230"/>
      <c r="KCP15" s="230"/>
      <c r="KCQ15" s="230"/>
      <c r="KCR15" s="230"/>
      <c r="KCS15" s="230"/>
      <c r="KCT15" s="230"/>
      <c r="KCU15" s="230"/>
      <c r="KCV15" s="230"/>
      <c r="KCW15" s="230"/>
      <c r="KCX15" s="230"/>
      <c r="KCY15" s="230"/>
      <c r="KCZ15" s="229"/>
      <c r="KDA15" s="226"/>
      <c r="KDB15" s="227"/>
      <c r="KDC15" s="227"/>
      <c r="KDD15" s="227"/>
      <c r="KDE15" s="228"/>
      <c r="KDF15" s="228"/>
      <c r="KDG15" s="228"/>
      <c r="KDH15" s="228"/>
      <c r="KDI15" s="228"/>
      <c r="KDJ15" s="228"/>
      <c r="KDK15" s="229"/>
      <c r="KDL15" s="230"/>
      <c r="KDM15" s="230"/>
      <c r="KDN15" s="231"/>
      <c r="KDO15" s="229"/>
      <c r="KDP15" s="230"/>
      <c r="KDQ15" s="229"/>
      <c r="KDR15" s="229"/>
      <c r="KDS15" s="230"/>
      <c r="KDT15" s="230"/>
      <c r="KDU15" s="230"/>
      <c r="KDV15" s="230"/>
      <c r="KDW15" s="230"/>
      <c r="KDX15" s="230"/>
      <c r="KDY15" s="230"/>
      <c r="KDZ15" s="230"/>
      <c r="KEA15" s="230"/>
      <c r="KEB15" s="230"/>
      <c r="KEC15" s="230"/>
      <c r="KED15" s="230"/>
      <c r="KEE15" s="229"/>
      <c r="KEF15" s="226"/>
      <c r="KEG15" s="227"/>
      <c r="KEH15" s="227"/>
      <c r="KEI15" s="227"/>
      <c r="KEJ15" s="228"/>
      <c r="KEK15" s="228"/>
      <c r="KEL15" s="228"/>
      <c r="KEM15" s="228"/>
      <c r="KEN15" s="228"/>
      <c r="KEO15" s="228"/>
      <c r="KEP15" s="229"/>
      <c r="KEQ15" s="230"/>
      <c r="KER15" s="230"/>
      <c r="KES15" s="231"/>
      <c r="KET15" s="229"/>
      <c r="KEU15" s="230"/>
      <c r="KEV15" s="229"/>
      <c r="KEW15" s="229"/>
      <c r="KEX15" s="230"/>
      <c r="KEY15" s="230"/>
      <c r="KEZ15" s="230"/>
      <c r="KFA15" s="230"/>
      <c r="KFB15" s="230"/>
      <c r="KFC15" s="230"/>
      <c r="KFD15" s="230"/>
      <c r="KFE15" s="230"/>
      <c r="KFF15" s="230"/>
      <c r="KFG15" s="230"/>
      <c r="KFH15" s="230"/>
      <c r="KFI15" s="230"/>
      <c r="KFJ15" s="229"/>
      <c r="KFK15" s="226"/>
      <c r="KFL15" s="227"/>
      <c r="KFM15" s="227"/>
      <c r="KFN15" s="227"/>
      <c r="KFO15" s="228"/>
      <c r="KFP15" s="228"/>
      <c r="KFQ15" s="228"/>
      <c r="KFR15" s="228"/>
      <c r="KFS15" s="228"/>
      <c r="KFT15" s="228"/>
      <c r="KFU15" s="229"/>
      <c r="KFV15" s="230"/>
      <c r="KFW15" s="230"/>
      <c r="KFX15" s="231"/>
      <c r="KFY15" s="229"/>
      <c r="KFZ15" s="230"/>
      <c r="KGA15" s="229"/>
      <c r="KGB15" s="229"/>
      <c r="KGC15" s="230"/>
      <c r="KGD15" s="230"/>
      <c r="KGE15" s="230"/>
      <c r="KGF15" s="230"/>
      <c r="KGG15" s="230"/>
      <c r="KGH15" s="230"/>
      <c r="KGI15" s="230"/>
      <c r="KGJ15" s="230"/>
      <c r="KGK15" s="230"/>
      <c r="KGL15" s="230"/>
      <c r="KGM15" s="230"/>
      <c r="KGN15" s="230"/>
      <c r="KGO15" s="229"/>
      <c r="KGP15" s="226"/>
      <c r="KGQ15" s="227"/>
      <c r="KGR15" s="227"/>
      <c r="KGS15" s="227"/>
      <c r="KGT15" s="228"/>
      <c r="KGU15" s="228"/>
      <c r="KGV15" s="228"/>
      <c r="KGW15" s="228"/>
      <c r="KGX15" s="228"/>
      <c r="KGY15" s="228"/>
      <c r="KGZ15" s="229"/>
      <c r="KHA15" s="230"/>
      <c r="KHB15" s="230"/>
      <c r="KHC15" s="231"/>
      <c r="KHD15" s="229"/>
      <c r="KHE15" s="230"/>
      <c r="KHF15" s="229"/>
      <c r="KHG15" s="229"/>
      <c r="KHH15" s="230"/>
      <c r="KHI15" s="230"/>
      <c r="KHJ15" s="230"/>
      <c r="KHK15" s="230"/>
      <c r="KHL15" s="230"/>
      <c r="KHM15" s="230"/>
      <c r="KHN15" s="230"/>
      <c r="KHO15" s="230"/>
      <c r="KHP15" s="230"/>
      <c r="KHQ15" s="230"/>
      <c r="KHR15" s="230"/>
      <c r="KHS15" s="230"/>
      <c r="KHT15" s="229"/>
      <c r="KHU15" s="226"/>
      <c r="KHV15" s="227"/>
      <c r="KHW15" s="227"/>
      <c r="KHX15" s="227"/>
      <c r="KHY15" s="228"/>
      <c r="KHZ15" s="228"/>
      <c r="KIA15" s="228"/>
      <c r="KIB15" s="228"/>
      <c r="KIC15" s="228"/>
      <c r="KID15" s="228"/>
      <c r="KIE15" s="229"/>
      <c r="KIF15" s="230"/>
      <c r="KIG15" s="230"/>
      <c r="KIH15" s="231"/>
      <c r="KII15" s="229"/>
      <c r="KIJ15" s="230"/>
      <c r="KIK15" s="229"/>
      <c r="KIL15" s="229"/>
      <c r="KIM15" s="230"/>
      <c r="KIN15" s="230"/>
      <c r="KIO15" s="230"/>
      <c r="KIP15" s="230"/>
      <c r="KIQ15" s="230"/>
      <c r="KIR15" s="230"/>
      <c r="KIS15" s="230"/>
      <c r="KIT15" s="230"/>
      <c r="KIU15" s="230"/>
      <c r="KIV15" s="230"/>
      <c r="KIW15" s="230"/>
      <c r="KIX15" s="230"/>
      <c r="KIY15" s="229"/>
      <c r="KIZ15" s="226"/>
      <c r="KJA15" s="227"/>
      <c r="KJB15" s="227"/>
      <c r="KJC15" s="227"/>
      <c r="KJD15" s="228"/>
      <c r="KJE15" s="228"/>
      <c r="KJF15" s="228"/>
      <c r="KJG15" s="228"/>
      <c r="KJH15" s="228"/>
      <c r="KJI15" s="228"/>
      <c r="KJJ15" s="229"/>
      <c r="KJK15" s="230"/>
      <c r="KJL15" s="230"/>
      <c r="KJM15" s="231"/>
      <c r="KJN15" s="229"/>
      <c r="KJO15" s="230"/>
      <c r="KJP15" s="229"/>
      <c r="KJQ15" s="229"/>
      <c r="KJR15" s="230"/>
      <c r="KJS15" s="230"/>
      <c r="KJT15" s="230"/>
      <c r="KJU15" s="230"/>
      <c r="KJV15" s="230"/>
      <c r="KJW15" s="230"/>
      <c r="KJX15" s="230"/>
      <c r="KJY15" s="230"/>
      <c r="KJZ15" s="230"/>
      <c r="KKA15" s="230"/>
      <c r="KKB15" s="230"/>
      <c r="KKC15" s="230"/>
      <c r="KKD15" s="229"/>
      <c r="KKE15" s="226"/>
      <c r="KKF15" s="227"/>
      <c r="KKG15" s="227"/>
      <c r="KKH15" s="227"/>
      <c r="KKI15" s="228"/>
      <c r="KKJ15" s="228"/>
      <c r="KKK15" s="228"/>
      <c r="KKL15" s="228"/>
      <c r="KKM15" s="228"/>
      <c r="KKN15" s="228"/>
      <c r="KKO15" s="229"/>
      <c r="KKP15" s="230"/>
      <c r="KKQ15" s="230"/>
      <c r="KKR15" s="231"/>
      <c r="KKS15" s="229"/>
      <c r="KKT15" s="230"/>
      <c r="KKU15" s="229"/>
      <c r="KKV15" s="229"/>
      <c r="KKW15" s="230"/>
      <c r="KKX15" s="230"/>
      <c r="KKY15" s="230"/>
      <c r="KKZ15" s="230"/>
      <c r="KLA15" s="230"/>
      <c r="KLB15" s="230"/>
      <c r="KLC15" s="230"/>
      <c r="KLD15" s="230"/>
      <c r="KLE15" s="230"/>
      <c r="KLF15" s="230"/>
      <c r="KLG15" s="230"/>
      <c r="KLH15" s="230"/>
      <c r="KLI15" s="229"/>
      <c r="KLJ15" s="226"/>
      <c r="KLK15" s="227"/>
      <c r="KLL15" s="227"/>
      <c r="KLM15" s="227"/>
      <c r="KLN15" s="228"/>
      <c r="KLO15" s="228"/>
      <c r="KLP15" s="228"/>
      <c r="KLQ15" s="228"/>
      <c r="KLR15" s="228"/>
      <c r="KLS15" s="228"/>
      <c r="KLT15" s="229"/>
      <c r="KLU15" s="230"/>
      <c r="KLV15" s="230"/>
      <c r="KLW15" s="231"/>
      <c r="KLX15" s="229"/>
      <c r="KLY15" s="230"/>
      <c r="KLZ15" s="229"/>
      <c r="KMA15" s="229"/>
      <c r="KMB15" s="230"/>
      <c r="KMC15" s="230"/>
      <c r="KMD15" s="230"/>
      <c r="KME15" s="230"/>
      <c r="KMF15" s="230"/>
      <c r="KMG15" s="230"/>
      <c r="KMH15" s="230"/>
      <c r="KMI15" s="230"/>
      <c r="KMJ15" s="230"/>
      <c r="KMK15" s="230"/>
      <c r="KML15" s="230"/>
      <c r="KMM15" s="230"/>
      <c r="KMN15" s="229"/>
      <c r="KMO15" s="226"/>
      <c r="KMP15" s="227"/>
      <c r="KMQ15" s="227"/>
      <c r="KMR15" s="227"/>
      <c r="KMS15" s="228"/>
      <c r="KMT15" s="228"/>
      <c r="KMU15" s="228"/>
      <c r="KMV15" s="228"/>
      <c r="KMW15" s="228"/>
      <c r="KMX15" s="228"/>
      <c r="KMY15" s="229"/>
      <c r="KMZ15" s="230"/>
      <c r="KNA15" s="230"/>
      <c r="KNB15" s="231"/>
      <c r="KNC15" s="229"/>
      <c r="KND15" s="230"/>
      <c r="KNE15" s="229"/>
      <c r="KNF15" s="229"/>
      <c r="KNG15" s="230"/>
      <c r="KNH15" s="230"/>
      <c r="KNI15" s="230"/>
      <c r="KNJ15" s="230"/>
      <c r="KNK15" s="230"/>
      <c r="KNL15" s="230"/>
      <c r="KNM15" s="230"/>
      <c r="KNN15" s="230"/>
      <c r="KNO15" s="230"/>
      <c r="KNP15" s="230"/>
      <c r="KNQ15" s="230"/>
      <c r="KNR15" s="230"/>
      <c r="KNS15" s="229"/>
      <c r="KNT15" s="226"/>
      <c r="KNU15" s="227"/>
      <c r="KNV15" s="227"/>
      <c r="KNW15" s="227"/>
      <c r="KNX15" s="228"/>
      <c r="KNY15" s="228"/>
      <c r="KNZ15" s="228"/>
      <c r="KOA15" s="228"/>
      <c r="KOB15" s="228"/>
      <c r="KOC15" s="228"/>
      <c r="KOD15" s="229"/>
      <c r="KOE15" s="230"/>
      <c r="KOF15" s="230"/>
      <c r="KOG15" s="231"/>
      <c r="KOH15" s="229"/>
      <c r="KOI15" s="230"/>
      <c r="KOJ15" s="229"/>
      <c r="KOK15" s="229"/>
      <c r="KOL15" s="230"/>
      <c r="KOM15" s="230"/>
      <c r="KON15" s="230"/>
      <c r="KOO15" s="230"/>
      <c r="KOP15" s="230"/>
      <c r="KOQ15" s="230"/>
      <c r="KOR15" s="230"/>
      <c r="KOS15" s="230"/>
      <c r="KOT15" s="230"/>
      <c r="KOU15" s="230"/>
      <c r="KOV15" s="230"/>
      <c r="KOW15" s="230"/>
      <c r="KOX15" s="229"/>
      <c r="KOY15" s="226"/>
      <c r="KOZ15" s="227"/>
      <c r="KPA15" s="227"/>
      <c r="KPB15" s="227"/>
      <c r="KPC15" s="228"/>
      <c r="KPD15" s="228"/>
      <c r="KPE15" s="228"/>
      <c r="KPF15" s="228"/>
      <c r="KPG15" s="228"/>
      <c r="KPH15" s="228"/>
      <c r="KPI15" s="229"/>
      <c r="KPJ15" s="230"/>
      <c r="KPK15" s="230"/>
      <c r="KPL15" s="231"/>
      <c r="KPM15" s="229"/>
      <c r="KPN15" s="230"/>
      <c r="KPO15" s="229"/>
      <c r="KPP15" s="229"/>
      <c r="KPQ15" s="230"/>
      <c r="KPR15" s="230"/>
      <c r="KPS15" s="230"/>
      <c r="KPT15" s="230"/>
      <c r="KPU15" s="230"/>
      <c r="KPV15" s="230"/>
      <c r="KPW15" s="230"/>
      <c r="KPX15" s="230"/>
      <c r="KPY15" s="230"/>
      <c r="KPZ15" s="230"/>
      <c r="KQA15" s="230"/>
      <c r="KQB15" s="230"/>
      <c r="KQC15" s="229"/>
      <c r="KQD15" s="226"/>
      <c r="KQE15" s="227"/>
      <c r="KQF15" s="227"/>
      <c r="KQG15" s="227"/>
      <c r="KQH15" s="228"/>
      <c r="KQI15" s="228"/>
      <c r="KQJ15" s="228"/>
      <c r="KQK15" s="228"/>
      <c r="KQL15" s="228"/>
      <c r="KQM15" s="228"/>
      <c r="KQN15" s="229"/>
      <c r="KQO15" s="230"/>
      <c r="KQP15" s="230"/>
      <c r="KQQ15" s="231"/>
      <c r="KQR15" s="229"/>
      <c r="KQS15" s="230"/>
      <c r="KQT15" s="229"/>
      <c r="KQU15" s="229"/>
      <c r="KQV15" s="230"/>
      <c r="KQW15" s="230"/>
      <c r="KQX15" s="230"/>
      <c r="KQY15" s="230"/>
      <c r="KQZ15" s="230"/>
      <c r="KRA15" s="230"/>
      <c r="KRB15" s="230"/>
      <c r="KRC15" s="230"/>
      <c r="KRD15" s="230"/>
      <c r="KRE15" s="230"/>
      <c r="KRF15" s="230"/>
      <c r="KRG15" s="230"/>
      <c r="KRH15" s="229"/>
      <c r="KRI15" s="226"/>
      <c r="KRJ15" s="227"/>
      <c r="KRK15" s="227"/>
      <c r="KRL15" s="227"/>
      <c r="KRM15" s="228"/>
      <c r="KRN15" s="228"/>
      <c r="KRO15" s="228"/>
      <c r="KRP15" s="228"/>
      <c r="KRQ15" s="228"/>
      <c r="KRR15" s="228"/>
      <c r="KRS15" s="229"/>
      <c r="KRT15" s="230"/>
      <c r="KRU15" s="230"/>
      <c r="KRV15" s="231"/>
      <c r="KRW15" s="229"/>
      <c r="KRX15" s="230"/>
      <c r="KRY15" s="229"/>
      <c r="KRZ15" s="229"/>
      <c r="KSA15" s="230"/>
      <c r="KSB15" s="230"/>
      <c r="KSC15" s="230"/>
      <c r="KSD15" s="230"/>
      <c r="KSE15" s="230"/>
      <c r="KSF15" s="230"/>
      <c r="KSG15" s="230"/>
      <c r="KSH15" s="230"/>
      <c r="KSI15" s="230"/>
      <c r="KSJ15" s="230"/>
      <c r="KSK15" s="230"/>
      <c r="KSL15" s="230"/>
      <c r="KSM15" s="229"/>
      <c r="KSN15" s="226"/>
      <c r="KSO15" s="227"/>
      <c r="KSP15" s="227"/>
      <c r="KSQ15" s="227"/>
      <c r="KSR15" s="228"/>
      <c r="KSS15" s="228"/>
      <c r="KST15" s="228"/>
      <c r="KSU15" s="228"/>
      <c r="KSV15" s="228"/>
      <c r="KSW15" s="228"/>
      <c r="KSX15" s="229"/>
      <c r="KSY15" s="230"/>
      <c r="KSZ15" s="230"/>
      <c r="KTA15" s="231"/>
      <c r="KTB15" s="229"/>
      <c r="KTC15" s="230"/>
      <c r="KTD15" s="229"/>
      <c r="KTE15" s="229"/>
      <c r="KTF15" s="230"/>
      <c r="KTG15" s="230"/>
      <c r="KTH15" s="230"/>
      <c r="KTI15" s="230"/>
      <c r="KTJ15" s="230"/>
      <c r="KTK15" s="230"/>
      <c r="KTL15" s="230"/>
      <c r="KTM15" s="230"/>
      <c r="KTN15" s="230"/>
      <c r="KTO15" s="230"/>
      <c r="KTP15" s="230"/>
      <c r="KTQ15" s="230"/>
      <c r="KTR15" s="229"/>
      <c r="KTS15" s="226"/>
      <c r="KTT15" s="227"/>
      <c r="KTU15" s="227"/>
      <c r="KTV15" s="227"/>
      <c r="KTW15" s="228"/>
      <c r="KTX15" s="228"/>
      <c r="KTY15" s="228"/>
      <c r="KTZ15" s="228"/>
      <c r="KUA15" s="228"/>
      <c r="KUB15" s="228"/>
      <c r="KUC15" s="229"/>
      <c r="KUD15" s="230"/>
      <c r="KUE15" s="230"/>
      <c r="KUF15" s="231"/>
      <c r="KUG15" s="229"/>
      <c r="KUH15" s="230"/>
      <c r="KUI15" s="229"/>
      <c r="KUJ15" s="229"/>
      <c r="KUK15" s="230"/>
      <c r="KUL15" s="230"/>
      <c r="KUM15" s="230"/>
      <c r="KUN15" s="230"/>
      <c r="KUO15" s="230"/>
      <c r="KUP15" s="230"/>
      <c r="KUQ15" s="230"/>
      <c r="KUR15" s="230"/>
      <c r="KUS15" s="230"/>
      <c r="KUT15" s="230"/>
      <c r="KUU15" s="230"/>
      <c r="KUV15" s="230"/>
      <c r="KUW15" s="229"/>
      <c r="KUX15" s="226"/>
      <c r="KUY15" s="227"/>
      <c r="KUZ15" s="227"/>
      <c r="KVA15" s="227"/>
      <c r="KVB15" s="228"/>
      <c r="KVC15" s="228"/>
      <c r="KVD15" s="228"/>
      <c r="KVE15" s="228"/>
      <c r="KVF15" s="228"/>
      <c r="KVG15" s="228"/>
      <c r="KVH15" s="229"/>
      <c r="KVI15" s="230"/>
      <c r="KVJ15" s="230"/>
      <c r="KVK15" s="231"/>
      <c r="KVL15" s="229"/>
      <c r="KVM15" s="230"/>
      <c r="KVN15" s="229"/>
      <c r="KVO15" s="229"/>
      <c r="KVP15" s="230"/>
      <c r="KVQ15" s="230"/>
      <c r="KVR15" s="230"/>
      <c r="KVS15" s="230"/>
      <c r="KVT15" s="230"/>
      <c r="KVU15" s="230"/>
      <c r="KVV15" s="230"/>
      <c r="KVW15" s="230"/>
      <c r="KVX15" s="230"/>
      <c r="KVY15" s="230"/>
      <c r="KVZ15" s="230"/>
      <c r="KWA15" s="230"/>
      <c r="KWB15" s="229"/>
      <c r="KWC15" s="226"/>
      <c r="KWD15" s="227"/>
      <c r="KWE15" s="227"/>
      <c r="KWF15" s="227"/>
      <c r="KWG15" s="228"/>
      <c r="KWH15" s="228"/>
      <c r="KWI15" s="228"/>
      <c r="KWJ15" s="228"/>
      <c r="KWK15" s="228"/>
      <c r="KWL15" s="228"/>
      <c r="KWM15" s="229"/>
      <c r="KWN15" s="230"/>
      <c r="KWO15" s="230"/>
      <c r="KWP15" s="231"/>
      <c r="KWQ15" s="229"/>
      <c r="KWR15" s="230"/>
      <c r="KWS15" s="229"/>
      <c r="KWT15" s="229"/>
      <c r="KWU15" s="230"/>
      <c r="KWV15" s="230"/>
      <c r="KWW15" s="230"/>
      <c r="KWX15" s="230"/>
      <c r="KWY15" s="230"/>
      <c r="KWZ15" s="230"/>
      <c r="KXA15" s="230"/>
      <c r="KXB15" s="230"/>
      <c r="KXC15" s="230"/>
      <c r="KXD15" s="230"/>
      <c r="KXE15" s="230"/>
      <c r="KXF15" s="230"/>
      <c r="KXG15" s="229"/>
      <c r="KXH15" s="226"/>
      <c r="KXI15" s="227"/>
      <c r="KXJ15" s="227"/>
      <c r="KXK15" s="227"/>
      <c r="KXL15" s="228"/>
      <c r="KXM15" s="228"/>
      <c r="KXN15" s="228"/>
      <c r="KXO15" s="228"/>
      <c r="KXP15" s="228"/>
      <c r="KXQ15" s="228"/>
      <c r="KXR15" s="229"/>
      <c r="KXS15" s="230"/>
      <c r="KXT15" s="230"/>
      <c r="KXU15" s="231"/>
      <c r="KXV15" s="229"/>
      <c r="KXW15" s="230"/>
      <c r="KXX15" s="229"/>
      <c r="KXY15" s="229"/>
      <c r="KXZ15" s="230"/>
      <c r="KYA15" s="230"/>
      <c r="KYB15" s="230"/>
      <c r="KYC15" s="230"/>
      <c r="KYD15" s="230"/>
      <c r="KYE15" s="230"/>
      <c r="KYF15" s="230"/>
      <c r="KYG15" s="230"/>
      <c r="KYH15" s="230"/>
      <c r="KYI15" s="230"/>
      <c r="KYJ15" s="230"/>
      <c r="KYK15" s="230"/>
      <c r="KYL15" s="229"/>
      <c r="KYM15" s="226"/>
      <c r="KYN15" s="227"/>
      <c r="KYO15" s="227"/>
      <c r="KYP15" s="227"/>
      <c r="KYQ15" s="228"/>
      <c r="KYR15" s="228"/>
      <c r="KYS15" s="228"/>
      <c r="KYT15" s="228"/>
      <c r="KYU15" s="228"/>
      <c r="KYV15" s="228"/>
      <c r="KYW15" s="229"/>
      <c r="KYX15" s="230"/>
      <c r="KYY15" s="230"/>
      <c r="KYZ15" s="231"/>
      <c r="KZA15" s="229"/>
      <c r="KZB15" s="230"/>
      <c r="KZC15" s="229"/>
      <c r="KZD15" s="229"/>
      <c r="KZE15" s="230"/>
      <c r="KZF15" s="230"/>
      <c r="KZG15" s="230"/>
      <c r="KZH15" s="230"/>
      <c r="KZI15" s="230"/>
      <c r="KZJ15" s="230"/>
      <c r="KZK15" s="230"/>
      <c r="KZL15" s="230"/>
      <c r="KZM15" s="230"/>
      <c r="KZN15" s="230"/>
      <c r="KZO15" s="230"/>
      <c r="KZP15" s="230"/>
      <c r="KZQ15" s="229"/>
      <c r="KZR15" s="226"/>
      <c r="KZS15" s="227"/>
      <c r="KZT15" s="227"/>
      <c r="KZU15" s="227"/>
      <c r="KZV15" s="228"/>
      <c r="KZW15" s="228"/>
      <c r="KZX15" s="228"/>
      <c r="KZY15" s="228"/>
      <c r="KZZ15" s="228"/>
      <c r="LAA15" s="228"/>
      <c r="LAB15" s="229"/>
      <c r="LAC15" s="230"/>
      <c r="LAD15" s="230"/>
      <c r="LAE15" s="231"/>
      <c r="LAF15" s="229"/>
      <c r="LAG15" s="230"/>
      <c r="LAH15" s="229"/>
      <c r="LAI15" s="229"/>
      <c r="LAJ15" s="230"/>
      <c r="LAK15" s="230"/>
      <c r="LAL15" s="230"/>
      <c r="LAM15" s="230"/>
      <c r="LAN15" s="230"/>
      <c r="LAO15" s="230"/>
      <c r="LAP15" s="230"/>
      <c r="LAQ15" s="230"/>
      <c r="LAR15" s="230"/>
      <c r="LAS15" s="230"/>
      <c r="LAT15" s="230"/>
      <c r="LAU15" s="230"/>
      <c r="LAV15" s="229"/>
      <c r="LAW15" s="226"/>
      <c r="LAX15" s="227"/>
      <c r="LAY15" s="227"/>
      <c r="LAZ15" s="227"/>
      <c r="LBA15" s="228"/>
      <c r="LBB15" s="228"/>
      <c r="LBC15" s="228"/>
      <c r="LBD15" s="228"/>
      <c r="LBE15" s="228"/>
      <c r="LBF15" s="228"/>
      <c r="LBG15" s="229"/>
      <c r="LBH15" s="230"/>
      <c r="LBI15" s="230"/>
      <c r="LBJ15" s="231"/>
      <c r="LBK15" s="229"/>
      <c r="LBL15" s="230"/>
      <c r="LBM15" s="229"/>
      <c r="LBN15" s="229"/>
      <c r="LBO15" s="230"/>
      <c r="LBP15" s="230"/>
      <c r="LBQ15" s="230"/>
      <c r="LBR15" s="230"/>
      <c r="LBS15" s="230"/>
      <c r="LBT15" s="230"/>
      <c r="LBU15" s="230"/>
      <c r="LBV15" s="230"/>
      <c r="LBW15" s="230"/>
      <c r="LBX15" s="230"/>
      <c r="LBY15" s="230"/>
      <c r="LBZ15" s="230"/>
      <c r="LCA15" s="229"/>
      <c r="LCB15" s="226"/>
      <c r="LCC15" s="227"/>
      <c r="LCD15" s="227"/>
      <c r="LCE15" s="227"/>
      <c r="LCF15" s="228"/>
      <c r="LCG15" s="228"/>
      <c r="LCH15" s="228"/>
      <c r="LCI15" s="228"/>
      <c r="LCJ15" s="228"/>
      <c r="LCK15" s="228"/>
      <c r="LCL15" s="229"/>
      <c r="LCM15" s="230"/>
      <c r="LCN15" s="230"/>
      <c r="LCO15" s="231"/>
      <c r="LCP15" s="229"/>
      <c r="LCQ15" s="230"/>
      <c r="LCR15" s="229"/>
      <c r="LCS15" s="229"/>
      <c r="LCT15" s="230"/>
      <c r="LCU15" s="230"/>
      <c r="LCV15" s="230"/>
      <c r="LCW15" s="230"/>
      <c r="LCX15" s="230"/>
      <c r="LCY15" s="230"/>
      <c r="LCZ15" s="230"/>
      <c r="LDA15" s="230"/>
      <c r="LDB15" s="230"/>
      <c r="LDC15" s="230"/>
      <c r="LDD15" s="230"/>
      <c r="LDE15" s="230"/>
      <c r="LDF15" s="229"/>
      <c r="LDG15" s="226"/>
      <c r="LDH15" s="227"/>
      <c r="LDI15" s="227"/>
      <c r="LDJ15" s="227"/>
      <c r="LDK15" s="228"/>
      <c r="LDL15" s="228"/>
      <c r="LDM15" s="228"/>
      <c r="LDN15" s="228"/>
      <c r="LDO15" s="228"/>
      <c r="LDP15" s="228"/>
      <c r="LDQ15" s="229"/>
      <c r="LDR15" s="230"/>
      <c r="LDS15" s="230"/>
      <c r="LDT15" s="231"/>
      <c r="LDU15" s="229"/>
      <c r="LDV15" s="230"/>
      <c r="LDW15" s="229"/>
      <c r="LDX15" s="229"/>
      <c r="LDY15" s="230"/>
      <c r="LDZ15" s="230"/>
      <c r="LEA15" s="230"/>
      <c r="LEB15" s="230"/>
      <c r="LEC15" s="230"/>
      <c r="LED15" s="230"/>
      <c r="LEE15" s="230"/>
      <c r="LEF15" s="230"/>
      <c r="LEG15" s="230"/>
      <c r="LEH15" s="230"/>
      <c r="LEI15" s="230"/>
      <c r="LEJ15" s="230"/>
      <c r="LEK15" s="229"/>
      <c r="LEL15" s="226"/>
      <c r="LEM15" s="227"/>
      <c r="LEN15" s="227"/>
      <c r="LEO15" s="227"/>
      <c r="LEP15" s="228"/>
      <c r="LEQ15" s="228"/>
      <c r="LER15" s="228"/>
      <c r="LES15" s="228"/>
      <c r="LET15" s="228"/>
      <c r="LEU15" s="228"/>
      <c r="LEV15" s="229"/>
      <c r="LEW15" s="230"/>
      <c r="LEX15" s="230"/>
      <c r="LEY15" s="231"/>
      <c r="LEZ15" s="229"/>
      <c r="LFA15" s="230"/>
      <c r="LFB15" s="229"/>
      <c r="LFC15" s="229"/>
      <c r="LFD15" s="230"/>
      <c r="LFE15" s="230"/>
      <c r="LFF15" s="230"/>
      <c r="LFG15" s="230"/>
      <c r="LFH15" s="230"/>
      <c r="LFI15" s="230"/>
      <c r="LFJ15" s="230"/>
      <c r="LFK15" s="230"/>
      <c r="LFL15" s="230"/>
      <c r="LFM15" s="230"/>
      <c r="LFN15" s="230"/>
      <c r="LFO15" s="230"/>
      <c r="LFP15" s="229"/>
      <c r="LFQ15" s="226"/>
      <c r="LFR15" s="227"/>
      <c r="LFS15" s="227"/>
      <c r="LFT15" s="227"/>
      <c r="LFU15" s="228"/>
      <c r="LFV15" s="228"/>
      <c r="LFW15" s="228"/>
      <c r="LFX15" s="228"/>
      <c r="LFY15" s="228"/>
      <c r="LFZ15" s="228"/>
      <c r="LGA15" s="229"/>
      <c r="LGB15" s="230"/>
      <c r="LGC15" s="230"/>
      <c r="LGD15" s="231"/>
      <c r="LGE15" s="229"/>
      <c r="LGF15" s="230"/>
      <c r="LGG15" s="229"/>
      <c r="LGH15" s="229"/>
      <c r="LGI15" s="230"/>
      <c r="LGJ15" s="230"/>
      <c r="LGK15" s="230"/>
      <c r="LGL15" s="230"/>
      <c r="LGM15" s="230"/>
      <c r="LGN15" s="230"/>
      <c r="LGO15" s="230"/>
      <c r="LGP15" s="230"/>
      <c r="LGQ15" s="230"/>
      <c r="LGR15" s="230"/>
      <c r="LGS15" s="230"/>
      <c r="LGT15" s="230"/>
      <c r="LGU15" s="229"/>
      <c r="LGV15" s="226"/>
      <c r="LGW15" s="227"/>
      <c r="LGX15" s="227"/>
      <c r="LGY15" s="227"/>
      <c r="LGZ15" s="228"/>
      <c r="LHA15" s="228"/>
      <c r="LHB15" s="228"/>
      <c r="LHC15" s="228"/>
      <c r="LHD15" s="228"/>
      <c r="LHE15" s="228"/>
      <c r="LHF15" s="229"/>
      <c r="LHG15" s="230"/>
      <c r="LHH15" s="230"/>
      <c r="LHI15" s="231"/>
      <c r="LHJ15" s="229"/>
      <c r="LHK15" s="230"/>
      <c r="LHL15" s="229"/>
      <c r="LHM15" s="229"/>
      <c r="LHN15" s="230"/>
      <c r="LHO15" s="230"/>
      <c r="LHP15" s="230"/>
      <c r="LHQ15" s="230"/>
      <c r="LHR15" s="230"/>
      <c r="LHS15" s="230"/>
      <c r="LHT15" s="230"/>
      <c r="LHU15" s="230"/>
      <c r="LHV15" s="230"/>
      <c r="LHW15" s="230"/>
      <c r="LHX15" s="230"/>
      <c r="LHY15" s="230"/>
      <c r="LHZ15" s="229"/>
      <c r="LIA15" s="226"/>
      <c r="LIB15" s="227"/>
      <c r="LIC15" s="227"/>
      <c r="LID15" s="227"/>
      <c r="LIE15" s="228"/>
      <c r="LIF15" s="228"/>
      <c r="LIG15" s="228"/>
      <c r="LIH15" s="228"/>
      <c r="LII15" s="228"/>
      <c r="LIJ15" s="228"/>
      <c r="LIK15" s="229"/>
      <c r="LIL15" s="230"/>
      <c r="LIM15" s="230"/>
      <c r="LIN15" s="231"/>
      <c r="LIO15" s="229"/>
      <c r="LIP15" s="230"/>
      <c r="LIQ15" s="229"/>
      <c r="LIR15" s="229"/>
      <c r="LIS15" s="230"/>
      <c r="LIT15" s="230"/>
      <c r="LIU15" s="230"/>
      <c r="LIV15" s="230"/>
      <c r="LIW15" s="230"/>
      <c r="LIX15" s="230"/>
      <c r="LIY15" s="230"/>
      <c r="LIZ15" s="230"/>
      <c r="LJA15" s="230"/>
      <c r="LJB15" s="230"/>
      <c r="LJC15" s="230"/>
      <c r="LJD15" s="230"/>
      <c r="LJE15" s="229"/>
      <c r="LJF15" s="226"/>
      <c r="LJG15" s="227"/>
      <c r="LJH15" s="227"/>
      <c r="LJI15" s="227"/>
      <c r="LJJ15" s="228"/>
      <c r="LJK15" s="228"/>
      <c r="LJL15" s="228"/>
      <c r="LJM15" s="228"/>
      <c r="LJN15" s="228"/>
      <c r="LJO15" s="228"/>
      <c r="LJP15" s="229"/>
      <c r="LJQ15" s="230"/>
      <c r="LJR15" s="230"/>
      <c r="LJS15" s="231"/>
      <c r="LJT15" s="229"/>
      <c r="LJU15" s="230"/>
      <c r="LJV15" s="229"/>
      <c r="LJW15" s="229"/>
      <c r="LJX15" s="230"/>
      <c r="LJY15" s="230"/>
      <c r="LJZ15" s="230"/>
      <c r="LKA15" s="230"/>
      <c r="LKB15" s="230"/>
      <c r="LKC15" s="230"/>
      <c r="LKD15" s="230"/>
      <c r="LKE15" s="230"/>
      <c r="LKF15" s="230"/>
      <c r="LKG15" s="230"/>
      <c r="LKH15" s="230"/>
      <c r="LKI15" s="230"/>
      <c r="LKJ15" s="229"/>
      <c r="LKK15" s="226"/>
      <c r="LKL15" s="227"/>
      <c r="LKM15" s="227"/>
      <c r="LKN15" s="227"/>
      <c r="LKO15" s="228"/>
      <c r="LKP15" s="228"/>
      <c r="LKQ15" s="228"/>
      <c r="LKR15" s="228"/>
      <c r="LKS15" s="228"/>
      <c r="LKT15" s="228"/>
      <c r="LKU15" s="229"/>
      <c r="LKV15" s="230"/>
      <c r="LKW15" s="230"/>
      <c r="LKX15" s="231"/>
      <c r="LKY15" s="229"/>
      <c r="LKZ15" s="230"/>
      <c r="LLA15" s="229"/>
      <c r="LLB15" s="229"/>
      <c r="LLC15" s="230"/>
      <c r="LLD15" s="230"/>
      <c r="LLE15" s="230"/>
      <c r="LLF15" s="230"/>
      <c r="LLG15" s="230"/>
      <c r="LLH15" s="230"/>
      <c r="LLI15" s="230"/>
      <c r="LLJ15" s="230"/>
      <c r="LLK15" s="230"/>
      <c r="LLL15" s="230"/>
      <c r="LLM15" s="230"/>
      <c r="LLN15" s="230"/>
      <c r="LLO15" s="229"/>
      <c r="LLP15" s="226"/>
      <c r="LLQ15" s="227"/>
      <c r="LLR15" s="227"/>
      <c r="LLS15" s="227"/>
      <c r="LLT15" s="228"/>
      <c r="LLU15" s="228"/>
      <c r="LLV15" s="228"/>
      <c r="LLW15" s="228"/>
      <c r="LLX15" s="228"/>
      <c r="LLY15" s="228"/>
      <c r="LLZ15" s="229"/>
      <c r="LMA15" s="230"/>
      <c r="LMB15" s="230"/>
      <c r="LMC15" s="231"/>
      <c r="LMD15" s="229"/>
      <c r="LME15" s="230"/>
      <c r="LMF15" s="229"/>
      <c r="LMG15" s="229"/>
      <c r="LMH15" s="230"/>
      <c r="LMI15" s="230"/>
      <c r="LMJ15" s="230"/>
      <c r="LMK15" s="230"/>
      <c r="LML15" s="230"/>
      <c r="LMM15" s="230"/>
      <c r="LMN15" s="230"/>
      <c r="LMO15" s="230"/>
      <c r="LMP15" s="230"/>
      <c r="LMQ15" s="230"/>
      <c r="LMR15" s="230"/>
      <c r="LMS15" s="230"/>
      <c r="LMT15" s="229"/>
      <c r="LMU15" s="226"/>
      <c r="LMV15" s="227"/>
      <c r="LMW15" s="227"/>
      <c r="LMX15" s="227"/>
      <c r="LMY15" s="228"/>
      <c r="LMZ15" s="228"/>
      <c r="LNA15" s="228"/>
      <c r="LNB15" s="228"/>
      <c r="LNC15" s="228"/>
      <c r="LND15" s="228"/>
      <c r="LNE15" s="229"/>
      <c r="LNF15" s="230"/>
      <c r="LNG15" s="230"/>
      <c r="LNH15" s="231"/>
      <c r="LNI15" s="229"/>
      <c r="LNJ15" s="230"/>
      <c r="LNK15" s="229"/>
      <c r="LNL15" s="229"/>
      <c r="LNM15" s="230"/>
      <c r="LNN15" s="230"/>
      <c r="LNO15" s="230"/>
      <c r="LNP15" s="230"/>
      <c r="LNQ15" s="230"/>
      <c r="LNR15" s="230"/>
      <c r="LNS15" s="230"/>
      <c r="LNT15" s="230"/>
      <c r="LNU15" s="230"/>
      <c r="LNV15" s="230"/>
      <c r="LNW15" s="230"/>
      <c r="LNX15" s="230"/>
      <c r="LNY15" s="229"/>
      <c r="LNZ15" s="226"/>
      <c r="LOA15" s="227"/>
      <c r="LOB15" s="227"/>
      <c r="LOC15" s="227"/>
      <c r="LOD15" s="228"/>
      <c r="LOE15" s="228"/>
      <c r="LOF15" s="228"/>
      <c r="LOG15" s="228"/>
      <c r="LOH15" s="228"/>
      <c r="LOI15" s="228"/>
      <c r="LOJ15" s="229"/>
      <c r="LOK15" s="230"/>
      <c r="LOL15" s="230"/>
      <c r="LOM15" s="231"/>
      <c r="LON15" s="229"/>
      <c r="LOO15" s="230"/>
      <c r="LOP15" s="229"/>
      <c r="LOQ15" s="229"/>
      <c r="LOR15" s="230"/>
      <c r="LOS15" s="230"/>
      <c r="LOT15" s="230"/>
      <c r="LOU15" s="230"/>
      <c r="LOV15" s="230"/>
      <c r="LOW15" s="230"/>
      <c r="LOX15" s="230"/>
      <c r="LOY15" s="230"/>
      <c r="LOZ15" s="230"/>
      <c r="LPA15" s="230"/>
      <c r="LPB15" s="230"/>
      <c r="LPC15" s="230"/>
      <c r="LPD15" s="229"/>
      <c r="LPE15" s="226"/>
      <c r="LPF15" s="227"/>
      <c r="LPG15" s="227"/>
      <c r="LPH15" s="227"/>
      <c r="LPI15" s="228"/>
      <c r="LPJ15" s="228"/>
      <c r="LPK15" s="228"/>
      <c r="LPL15" s="228"/>
      <c r="LPM15" s="228"/>
      <c r="LPN15" s="228"/>
      <c r="LPO15" s="229"/>
      <c r="LPP15" s="230"/>
      <c r="LPQ15" s="230"/>
      <c r="LPR15" s="231"/>
      <c r="LPS15" s="229"/>
      <c r="LPT15" s="230"/>
      <c r="LPU15" s="229"/>
      <c r="LPV15" s="229"/>
      <c r="LPW15" s="230"/>
      <c r="LPX15" s="230"/>
      <c r="LPY15" s="230"/>
      <c r="LPZ15" s="230"/>
      <c r="LQA15" s="230"/>
      <c r="LQB15" s="230"/>
      <c r="LQC15" s="230"/>
      <c r="LQD15" s="230"/>
      <c r="LQE15" s="230"/>
      <c r="LQF15" s="230"/>
      <c r="LQG15" s="230"/>
      <c r="LQH15" s="230"/>
      <c r="LQI15" s="229"/>
      <c r="LQJ15" s="226"/>
      <c r="LQK15" s="227"/>
      <c r="LQL15" s="227"/>
      <c r="LQM15" s="227"/>
      <c r="LQN15" s="228"/>
      <c r="LQO15" s="228"/>
      <c r="LQP15" s="228"/>
      <c r="LQQ15" s="228"/>
      <c r="LQR15" s="228"/>
      <c r="LQS15" s="228"/>
      <c r="LQT15" s="229"/>
      <c r="LQU15" s="230"/>
      <c r="LQV15" s="230"/>
      <c r="LQW15" s="231"/>
      <c r="LQX15" s="229"/>
      <c r="LQY15" s="230"/>
      <c r="LQZ15" s="229"/>
      <c r="LRA15" s="229"/>
      <c r="LRB15" s="230"/>
      <c r="LRC15" s="230"/>
      <c r="LRD15" s="230"/>
      <c r="LRE15" s="230"/>
      <c r="LRF15" s="230"/>
      <c r="LRG15" s="230"/>
      <c r="LRH15" s="230"/>
      <c r="LRI15" s="230"/>
      <c r="LRJ15" s="230"/>
      <c r="LRK15" s="230"/>
      <c r="LRL15" s="230"/>
      <c r="LRM15" s="230"/>
      <c r="LRN15" s="229"/>
      <c r="LRO15" s="226"/>
      <c r="LRP15" s="227"/>
      <c r="LRQ15" s="227"/>
      <c r="LRR15" s="227"/>
      <c r="LRS15" s="228"/>
      <c r="LRT15" s="228"/>
      <c r="LRU15" s="228"/>
      <c r="LRV15" s="228"/>
      <c r="LRW15" s="228"/>
      <c r="LRX15" s="228"/>
      <c r="LRY15" s="229"/>
      <c r="LRZ15" s="230"/>
      <c r="LSA15" s="230"/>
      <c r="LSB15" s="231"/>
      <c r="LSC15" s="229"/>
      <c r="LSD15" s="230"/>
      <c r="LSE15" s="229"/>
      <c r="LSF15" s="229"/>
      <c r="LSG15" s="230"/>
      <c r="LSH15" s="230"/>
      <c r="LSI15" s="230"/>
      <c r="LSJ15" s="230"/>
      <c r="LSK15" s="230"/>
      <c r="LSL15" s="230"/>
      <c r="LSM15" s="230"/>
      <c r="LSN15" s="230"/>
      <c r="LSO15" s="230"/>
      <c r="LSP15" s="230"/>
      <c r="LSQ15" s="230"/>
      <c r="LSR15" s="230"/>
      <c r="LSS15" s="229"/>
      <c r="LST15" s="226"/>
      <c r="LSU15" s="227"/>
      <c r="LSV15" s="227"/>
      <c r="LSW15" s="227"/>
      <c r="LSX15" s="228"/>
      <c r="LSY15" s="228"/>
      <c r="LSZ15" s="228"/>
      <c r="LTA15" s="228"/>
      <c r="LTB15" s="228"/>
      <c r="LTC15" s="228"/>
      <c r="LTD15" s="229"/>
      <c r="LTE15" s="230"/>
      <c r="LTF15" s="230"/>
      <c r="LTG15" s="231"/>
      <c r="LTH15" s="229"/>
      <c r="LTI15" s="230"/>
      <c r="LTJ15" s="229"/>
      <c r="LTK15" s="229"/>
      <c r="LTL15" s="230"/>
      <c r="LTM15" s="230"/>
      <c r="LTN15" s="230"/>
      <c r="LTO15" s="230"/>
      <c r="LTP15" s="230"/>
      <c r="LTQ15" s="230"/>
      <c r="LTR15" s="230"/>
      <c r="LTS15" s="230"/>
      <c r="LTT15" s="230"/>
      <c r="LTU15" s="230"/>
      <c r="LTV15" s="230"/>
      <c r="LTW15" s="230"/>
      <c r="LTX15" s="229"/>
      <c r="LTY15" s="226"/>
      <c r="LTZ15" s="227"/>
      <c r="LUA15" s="227"/>
      <c r="LUB15" s="227"/>
      <c r="LUC15" s="228"/>
      <c r="LUD15" s="228"/>
      <c r="LUE15" s="228"/>
      <c r="LUF15" s="228"/>
      <c r="LUG15" s="228"/>
      <c r="LUH15" s="228"/>
      <c r="LUI15" s="229"/>
      <c r="LUJ15" s="230"/>
      <c r="LUK15" s="230"/>
      <c r="LUL15" s="231"/>
      <c r="LUM15" s="229"/>
      <c r="LUN15" s="230"/>
      <c r="LUO15" s="229"/>
      <c r="LUP15" s="229"/>
      <c r="LUQ15" s="230"/>
      <c r="LUR15" s="230"/>
      <c r="LUS15" s="230"/>
      <c r="LUT15" s="230"/>
      <c r="LUU15" s="230"/>
      <c r="LUV15" s="230"/>
      <c r="LUW15" s="230"/>
      <c r="LUX15" s="230"/>
      <c r="LUY15" s="230"/>
      <c r="LUZ15" s="230"/>
      <c r="LVA15" s="230"/>
      <c r="LVB15" s="230"/>
      <c r="LVC15" s="229"/>
      <c r="LVD15" s="226"/>
      <c r="LVE15" s="227"/>
      <c r="LVF15" s="227"/>
      <c r="LVG15" s="227"/>
      <c r="LVH15" s="228"/>
      <c r="LVI15" s="228"/>
      <c r="LVJ15" s="228"/>
      <c r="LVK15" s="228"/>
      <c r="LVL15" s="228"/>
      <c r="LVM15" s="228"/>
      <c r="LVN15" s="229"/>
      <c r="LVO15" s="230"/>
      <c r="LVP15" s="230"/>
      <c r="LVQ15" s="231"/>
      <c r="LVR15" s="229"/>
      <c r="LVS15" s="230"/>
      <c r="LVT15" s="229"/>
      <c r="LVU15" s="229"/>
      <c r="LVV15" s="230"/>
      <c r="LVW15" s="230"/>
      <c r="LVX15" s="230"/>
      <c r="LVY15" s="230"/>
      <c r="LVZ15" s="230"/>
      <c r="LWA15" s="230"/>
      <c r="LWB15" s="230"/>
      <c r="LWC15" s="230"/>
      <c r="LWD15" s="230"/>
      <c r="LWE15" s="230"/>
      <c r="LWF15" s="230"/>
      <c r="LWG15" s="230"/>
      <c r="LWH15" s="229"/>
      <c r="LWI15" s="226"/>
      <c r="LWJ15" s="227"/>
      <c r="LWK15" s="227"/>
      <c r="LWL15" s="227"/>
      <c r="LWM15" s="228"/>
      <c r="LWN15" s="228"/>
      <c r="LWO15" s="228"/>
      <c r="LWP15" s="228"/>
      <c r="LWQ15" s="228"/>
      <c r="LWR15" s="228"/>
      <c r="LWS15" s="229"/>
      <c r="LWT15" s="230"/>
      <c r="LWU15" s="230"/>
      <c r="LWV15" s="231"/>
      <c r="LWW15" s="229"/>
      <c r="LWX15" s="230"/>
      <c r="LWY15" s="229"/>
      <c r="LWZ15" s="229"/>
      <c r="LXA15" s="230"/>
      <c r="LXB15" s="230"/>
      <c r="LXC15" s="230"/>
      <c r="LXD15" s="230"/>
      <c r="LXE15" s="230"/>
      <c r="LXF15" s="230"/>
      <c r="LXG15" s="230"/>
      <c r="LXH15" s="230"/>
      <c r="LXI15" s="230"/>
      <c r="LXJ15" s="230"/>
      <c r="LXK15" s="230"/>
      <c r="LXL15" s="230"/>
      <c r="LXM15" s="229"/>
      <c r="LXN15" s="226"/>
      <c r="LXO15" s="227"/>
      <c r="LXP15" s="227"/>
      <c r="LXQ15" s="227"/>
      <c r="LXR15" s="228"/>
      <c r="LXS15" s="228"/>
      <c r="LXT15" s="228"/>
      <c r="LXU15" s="228"/>
      <c r="LXV15" s="228"/>
      <c r="LXW15" s="228"/>
      <c r="LXX15" s="229"/>
      <c r="LXY15" s="230"/>
      <c r="LXZ15" s="230"/>
      <c r="LYA15" s="231"/>
      <c r="LYB15" s="229"/>
      <c r="LYC15" s="230"/>
      <c r="LYD15" s="229"/>
      <c r="LYE15" s="229"/>
      <c r="LYF15" s="230"/>
      <c r="LYG15" s="230"/>
      <c r="LYH15" s="230"/>
      <c r="LYI15" s="230"/>
      <c r="LYJ15" s="230"/>
      <c r="LYK15" s="230"/>
      <c r="LYL15" s="230"/>
      <c r="LYM15" s="230"/>
      <c r="LYN15" s="230"/>
      <c r="LYO15" s="230"/>
      <c r="LYP15" s="230"/>
      <c r="LYQ15" s="230"/>
      <c r="LYR15" s="229"/>
      <c r="LYS15" s="226"/>
      <c r="LYT15" s="227"/>
      <c r="LYU15" s="227"/>
      <c r="LYV15" s="227"/>
      <c r="LYW15" s="228"/>
      <c r="LYX15" s="228"/>
      <c r="LYY15" s="228"/>
      <c r="LYZ15" s="228"/>
      <c r="LZA15" s="228"/>
      <c r="LZB15" s="228"/>
      <c r="LZC15" s="229"/>
      <c r="LZD15" s="230"/>
      <c r="LZE15" s="230"/>
      <c r="LZF15" s="231"/>
      <c r="LZG15" s="229"/>
      <c r="LZH15" s="230"/>
      <c r="LZI15" s="229"/>
      <c r="LZJ15" s="229"/>
      <c r="LZK15" s="230"/>
      <c r="LZL15" s="230"/>
      <c r="LZM15" s="230"/>
      <c r="LZN15" s="230"/>
      <c r="LZO15" s="230"/>
      <c r="LZP15" s="230"/>
      <c r="LZQ15" s="230"/>
      <c r="LZR15" s="230"/>
      <c r="LZS15" s="230"/>
      <c r="LZT15" s="230"/>
      <c r="LZU15" s="230"/>
      <c r="LZV15" s="230"/>
      <c r="LZW15" s="229"/>
      <c r="LZX15" s="226"/>
      <c r="LZY15" s="227"/>
      <c r="LZZ15" s="227"/>
      <c r="MAA15" s="227"/>
      <c r="MAB15" s="228"/>
      <c r="MAC15" s="228"/>
      <c r="MAD15" s="228"/>
      <c r="MAE15" s="228"/>
      <c r="MAF15" s="228"/>
      <c r="MAG15" s="228"/>
      <c r="MAH15" s="229"/>
      <c r="MAI15" s="230"/>
      <c r="MAJ15" s="230"/>
      <c r="MAK15" s="231"/>
      <c r="MAL15" s="229"/>
      <c r="MAM15" s="230"/>
      <c r="MAN15" s="229"/>
      <c r="MAO15" s="229"/>
      <c r="MAP15" s="230"/>
      <c r="MAQ15" s="230"/>
      <c r="MAR15" s="230"/>
      <c r="MAS15" s="230"/>
      <c r="MAT15" s="230"/>
      <c r="MAU15" s="230"/>
      <c r="MAV15" s="230"/>
      <c r="MAW15" s="230"/>
      <c r="MAX15" s="230"/>
      <c r="MAY15" s="230"/>
      <c r="MAZ15" s="230"/>
      <c r="MBA15" s="230"/>
      <c r="MBB15" s="229"/>
      <c r="MBC15" s="226"/>
      <c r="MBD15" s="227"/>
      <c r="MBE15" s="227"/>
      <c r="MBF15" s="227"/>
      <c r="MBG15" s="228"/>
      <c r="MBH15" s="228"/>
      <c r="MBI15" s="228"/>
      <c r="MBJ15" s="228"/>
      <c r="MBK15" s="228"/>
      <c r="MBL15" s="228"/>
      <c r="MBM15" s="229"/>
      <c r="MBN15" s="230"/>
      <c r="MBO15" s="230"/>
      <c r="MBP15" s="231"/>
      <c r="MBQ15" s="229"/>
      <c r="MBR15" s="230"/>
      <c r="MBS15" s="229"/>
      <c r="MBT15" s="229"/>
      <c r="MBU15" s="230"/>
      <c r="MBV15" s="230"/>
      <c r="MBW15" s="230"/>
      <c r="MBX15" s="230"/>
      <c r="MBY15" s="230"/>
      <c r="MBZ15" s="230"/>
      <c r="MCA15" s="230"/>
      <c r="MCB15" s="230"/>
      <c r="MCC15" s="230"/>
      <c r="MCD15" s="230"/>
      <c r="MCE15" s="230"/>
      <c r="MCF15" s="230"/>
      <c r="MCG15" s="229"/>
      <c r="MCH15" s="226"/>
      <c r="MCI15" s="227"/>
      <c r="MCJ15" s="227"/>
      <c r="MCK15" s="227"/>
      <c r="MCL15" s="228"/>
      <c r="MCM15" s="228"/>
      <c r="MCN15" s="228"/>
      <c r="MCO15" s="228"/>
      <c r="MCP15" s="228"/>
      <c r="MCQ15" s="228"/>
      <c r="MCR15" s="229"/>
      <c r="MCS15" s="230"/>
      <c r="MCT15" s="230"/>
      <c r="MCU15" s="231"/>
      <c r="MCV15" s="229"/>
      <c r="MCW15" s="230"/>
      <c r="MCX15" s="229"/>
      <c r="MCY15" s="229"/>
      <c r="MCZ15" s="230"/>
      <c r="MDA15" s="230"/>
      <c r="MDB15" s="230"/>
      <c r="MDC15" s="230"/>
      <c r="MDD15" s="230"/>
      <c r="MDE15" s="230"/>
      <c r="MDF15" s="230"/>
      <c r="MDG15" s="230"/>
      <c r="MDH15" s="230"/>
      <c r="MDI15" s="230"/>
      <c r="MDJ15" s="230"/>
      <c r="MDK15" s="230"/>
      <c r="MDL15" s="229"/>
      <c r="MDM15" s="226"/>
      <c r="MDN15" s="227"/>
      <c r="MDO15" s="227"/>
      <c r="MDP15" s="227"/>
      <c r="MDQ15" s="228"/>
      <c r="MDR15" s="228"/>
      <c r="MDS15" s="228"/>
      <c r="MDT15" s="228"/>
      <c r="MDU15" s="228"/>
      <c r="MDV15" s="228"/>
      <c r="MDW15" s="229"/>
      <c r="MDX15" s="230"/>
      <c r="MDY15" s="230"/>
      <c r="MDZ15" s="231"/>
      <c r="MEA15" s="229"/>
      <c r="MEB15" s="230"/>
      <c r="MEC15" s="229"/>
      <c r="MED15" s="229"/>
      <c r="MEE15" s="230"/>
      <c r="MEF15" s="230"/>
      <c r="MEG15" s="230"/>
      <c r="MEH15" s="230"/>
      <c r="MEI15" s="230"/>
      <c r="MEJ15" s="230"/>
      <c r="MEK15" s="230"/>
      <c r="MEL15" s="230"/>
      <c r="MEM15" s="230"/>
      <c r="MEN15" s="230"/>
      <c r="MEO15" s="230"/>
      <c r="MEP15" s="230"/>
      <c r="MEQ15" s="229"/>
      <c r="MER15" s="226"/>
      <c r="MES15" s="227"/>
      <c r="MET15" s="227"/>
      <c r="MEU15" s="227"/>
      <c r="MEV15" s="228"/>
      <c r="MEW15" s="228"/>
      <c r="MEX15" s="228"/>
      <c r="MEY15" s="228"/>
      <c r="MEZ15" s="228"/>
      <c r="MFA15" s="228"/>
      <c r="MFB15" s="229"/>
      <c r="MFC15" s="230"/>
      <c r="MFD15" s="230"/>
      <c r="MFE15" s="231"/>
      <c r="MFF15" s="229"/>
      <c r="MFG15" s="230"/>
      <c r="MFH15" s="229"/>
      <c r="MFI15" s="229"/>
      <c r="MFJ15" s="230"/>
      <c r="MFK15" s="230"/>
      <c r="MFL15" s="230"/>
      <c r="MFM15" s="230"/>
      <c r="MFN15" s="230"/>
      <c r="MFO15" s="230"/>
      <c r="MFP15" s="230"/>
      <c r="MFQ15" s="230"/>
      <c r="MFR15" s="230"/>
      <c r="MFS15" s="230"/>
      <c r="MFT15" s="230"/>
      <c r="MFU15" s="230"/>
      <c r="MFV15" s="229"/>
      <c r="MFW15" s="226"/>
      <c r="MFX15" s="227"/>
      <c r="MFY15" s="227"/>
      <c r="MFZ15" s="227"/>
      <c r="MGA15" s="228"/>
      <c r="MGB15" s="228"/>
      <c r="MGC15" s="228"/>
      <c r="MGD15" s="228"/>
      <c r="MGE15" s="228"/>
      <c r="MGF15" s="228"/>
      <c r="MGG15" s="229"/>
      <c r="MGH15" s="230"/>
      <c r="MGI15" s="230"/>
      <c r="MGJ15" s="231"/>
      <c r="MGK15" s="229"/>
      <c r="MGL15" s="230"/>
      <c r="MGM15" s="229"/>
      <c r="MGN15" s="229"/>
      <c r="MGO15" s="230"/>
      <c r="MGP15" s="230"/>
      <c r="MGQ15" s="230"/>
      <c r="MGR15" s="230"/>
      <c r="MGS15" s="230"/>
      <c r="MGT15" s="230"/>
      <c r="MGU15" s="230"/>
      <c r="MGV15" s="230"/>
      <c r="MGW15" s="230"/>
      <c r="MGX15" s="230"/>
      <c r="MGY15" s="230"/>
      <c r="MGZ15" s="230"/>
      <c r="MHA15" s="229"/>
      <c r="MHB15" s="226"/>
      <c r="MHC15" s="227"/>
      <c r="MHD15" s="227"/>
      <c r="MHE15" s="227"/>
      <c r="MHF15" s="228"/>
      <c r="MHG15" s="228"/>
      <c r="MHH15" s="228"/>
      <c r="MHI15" s="228"/>
      <c r="MHJ15" s="228"/>
      <c r="MHK15" s="228"/>
      <c r="MHL15" s="229"/>
      <c r="MHM15" s="230"/>
      <c r="MHN15" s="230"/>
      <c r="MHO15" s="231"/>
      <c r="MHP15" s="229"/>
      <c r="MHQ15" s="230"/>
      <c r="MHR15" s="229"/>
      <c r="MHS15" s="229"/>
      <c r="MHT15" s="230"/>
      <c r="MHU15" s="230"/>
      <c r="MHV15" s="230"/>
      <c r="MHW15" s="230"/>
      <c r="MHX15" s="230"/>
      <c r="MHY15" s="230"/>
      <c r="MHZ15" s="230"/>
      <c r="MIA15" s="230"/>
      <c r="MIB15" s="230"/>
      <c r="MIC15" s="230"/>
      <c r="MID15" s="230"/>
      <c r="MIE15" s="230"/>
      <c r="MIF15" s="229"/>
      <c r="MIG15" s="226"/>
      <c r="MIH15" s="227"/>
      <c r="MII15" s="227"/>
      <c r="MIJ15" s="227"/>
      <c r="MIK15" s="228"/>
      <c r="MIL15" s="228"/>
      <c r="MIM15" s="228"/>
      <c r="MIN15" s="228"/>
      <c r="MIO15" s="228"/>
      <c r="MIP15" s="228"/>
      <c r="MIQ15" s="229"/>
      <c r="MIR15" s="230"/>
      <c r="MIS15" s="230"/>
      <c r="MIT15" s="231"/>
      <c r="MIU15" s="229"/>
      <c r="MIV15" s="230"/>
      <c r="MIW15" s="229"/>
      <c r="MIX15" s="229"/>
      <c r="MIY15" s="230"/>
      <c r="MIZ15" s="230"/>
      <c r="MJA15" s="230"/>
      <c r="MJB15" s="230"/>
      <c r="MJC15" s="230"/>
      <c r="MJD15" s="230"/>
      <c r="MJE15" s="230"/>
      <c r="MJF15" s="230"/>
      <c r="MJG15" s="230"/>
      <c r="MJH15" s="230"/>
      <c r="MJI15" s="230"/>
      <c r="MJJ15" s="230"/>
      <c r="MJK15" s="229"/>
      <c r="MJL15" s="226"/>
      <c r="MJM15" s="227"/>
      <c r="MJN15" s="227"/>
      <c r="MJO15" s="227"/>
      <c r="MJP15" s="228"/>
      <c r="MJQ15" s="228"/>
      <c r="MJR15" s="228"/>
      <c r="MJS15" s="228"/>
      <c r="MJT15" s="228"/>
      <c r="MJU15" s="228"/>
      <c r="MJV15" s="229"/>
      <c r="MJW15" s="230"/>
      <c r="MJX15" s="230"/>
      <c r="MJY15" s="231"/>
      <c r="MJZ15" s="229"/>
      <c r="MKA15" s="230"/>
      <c r="MKB15" s="229"/>
      <c r="MKC15" s="229"/>
      <c r="MKD15" s="230"/>
      <c r="MKE15" s="230"/>
      <c r="MKF15" s="230"/>
      <c r="MKG15" s="230"/>
      <c r="MKH15" s="230"/>
      <c r="MKI15" s="230"/>
      <c r="MKJ15" s="230"/>
      <c r="MKK15" s="230"/>
      <c r="MKL15" s="230"/>
      <c r="MKM15" s="230"/>
      <c r="MKN15" s="230"/>
      <c r="MKO15" s="230"/>
      <c r="MKP15" s="229"/>
      <c r="MKQ15" s="226"/>
      <c r="MKR15" s="227"/>
      <c r="MKS15" s="227"/>
      <c r="MKT15" s="227"/>
      <c r="MKU15" s="228"/>
      <c r="MKV15" s="228"/>
      <c r="MKW15" s="228"/>
      <c r="MKX15" s="228"/>
      <c r="MKY15" s="228"/>
      <c r="MKZ15" s="228"/>
      <c r="MLA15" s="229"/>
      <c r="MLB15" s="230"/>
      <c r="MLC15" s="230"/>
      <c r="MLD15" s="231"/>
      <c r="MLE15" s="229"/>
      <c r="MLF15" s="230"/>
      <c r="MLG15" s="229"/>
      <c r="MLH15" s="229"/>
      <c r="MLI15" s="230"/>
      <c r="MLJ15" s="230"/>
      <c r="MLK15" s="230"/>
      <c r="MLL15" s="230"/>
      <c r="MLM15" s="230"/>
      <c r="MLN15" s="230"/>
      <c r="MLO15" s="230"/>
      <c r="MLP15" s="230"/>
      <c r="MLQ15" s="230"/>
      <c r="MLR15" s="230"/>
      <c r="MLS15" s="230"/>
      <c r="MLT15" s="230"/>
      <c r="MLU15" s="229"/>
      <c r="MLV15" s="226"/>
      <c r="MLW15" s="227"/>
      <c r="MLX15" s="227"/>
      <c r="MLY15" s="227"/>
      <c r="MLZ15" s="228"/>
      <c r="MMA15" s="228"/>
      <c r="MMB15" s="228"/>
      <c r="MMC15" s="228"/>
      <c r="MMD15" s="228"/>
      <c r="MME15" s="228"/>
      <c r="MMF15" s="229"/>
      <c r="MMG15" s="230"/>
      <c r="MMH15" s="230"/>
      <c r="MMI15" s="231"/>
      <c r="MMJ15" s="229"/>
      <c r="MMK15" s="230"/>
      <c r="MML15" s="229"/>
      <c r="MMM15" s="229"/>
      <c r="MMN15" s="230"/>
      <c r="MMO15" s="230"/>
      <c r="MMP15" s="230"/>
      <c r="MMQ15" s="230"/>
      <c r="MMR15" s="230"/>
      <c r="MMS15" s="230"/>
      <c r="MMT15" s="230"/>
      <c r="MMU15" s="230"/>
      <c r="MMV15" s="230"/>
      <c r="MMW15" s="230"/>
      <c r="MMX15" s="230"/>
      <c r="MMY15" s="230"/>
      <c r="MMZ15" s="229"/>
      <c r="MNA15" s="226"/>
      <c r="MNB15" s="227"/>
      <c r="MNC15" s="227"/>
      <c r="MND15" s="227"/>
      <c r="MNE15" s="228"/>
      <c r="MNF15" s="228"/>
      <c r="MNG15" s="228"/>
      <c r="MNH15" s="228"/>
      <c r="MNI15" s="228"/>
      <c r="MNJ15" s="228"/>
      <c r="MNK15" s="229"/>
      <c r="MNL15" s="230"/>
      <c r="MNM15" s="230"/>
      <c r="MNN15" s="231"/>
      <c r="MNO15" s="229"/>
      <c r="MNP15" s="230"/>
      <c r="MNQ15" s="229"/>
      <c r="MNR15" s="229"/>
      <c r="MNS15" s="230"/>
      <c r="MNT15" s="230"/>
      <c r="MNU15" s="230"/>
      <c r="MNV15" s="230"/>
      <c r="MNW15" s="230"/>
      <c r="MNX15" s="230"/>
      <c r="MNY15" s="230"/>
      <c r="MNZ15" s="230"/>
      <c r="MOA15" s="230"/>
      <c r="MOB15" s="230"/>
      <c r="MOC15" s="230"/>
      <c r="MOD15" s="230"/>
      <c r="MOE15" s="229"/>
      <c r="MOF15" s="226"/>
      <c r="MOG15" s="227"/>
      <c r="MOH15" s="227"/>
      <c r="MOI15" s="227"/>
      <c r="MOJ15" s="228"/>
      <c r="MOK15" s="228"/>
      <c r="MOL15" s="228"/>
      <c r="MOM15" s="228"/>
      <c r="MON15" s="228"/>
      <c r="MOO15" s="228"/>
      <c r="MOP15" s="229"/>
      <c r="MOQ15" s="230"/>
      <c r="MOR15" s="230"/>
      <c r="MOS15" s="231"/>
      <c r="MOT15" s="229"/>
      <c r="MOU15" s="230"/>
      <c r="MOV15" s="229"/>
      <c r="MOW15" s="229"/>
      <c r="MOX15" s="230"/>
      <c r="MOY15" s="230"/>
      <c r="MOZ15" s="230"/>
      <c r="MPA15" s="230"/>
      <c r="MPB15" s="230"/>
      <c r="MPC15" s="230"/>
      <c r="MPD15" s="230"/>
      <c r="MPE15" s="230"/>
      <c r="MPF15" s="230"/>
      <c r="MPG15" s="230"/>
      <c r="MPH15" s="230"/>
      <c r="MPI15" s="230"/>
      <c r="MPJ15" s="229"/>
      <c r="MPK15" s="226"/>
      <c r="MPL15" s="227"/>
      <c r="MPM15" s="227"/>
      <c r="MPN15" s="227"/>
      <c r="MPO15" s="228"/>
      <c r="MPP15" s="228"/>
      <c r="MPQ15" s="228"/>
      <c r="MPR15" s="228"/>
      <c r="MPS15" s="228"/>
      <c r="MPT15" s="228"/>
      <c r="MPU15" s="229"/>
      <c r="MPV15" s="230"/>
      <c r="MPW15" s="230"/>
      <c r="MPX15" s="231"/>
      <c r="MPY15" s="229"/>
      <c r="MPZ15" s="230"/>
      <c r="MQA15" s="229"/>
      <c r="MQB15" s="229"/>
      <c r="MQC15" s="230"/>
      <c r="MQD15" s="230"/>
      <c r="MQE15" s="230"/>
      <c r="MQF15" s="230"/>
      <c r="MQG15" s="230"/>
      <c r="MQH15" s="230"/>
      <c r="MQI15" s="230"/>
      <c r="MQJ15" s="230"/>
      <c r="MQK15" s="230"/>
      <c r="MQL15" s="230"/>
      <c r="MQM15" s="230"/>
      <c r="MQN15" s="230"/>
      <c r="MQO15" s="229"/>
      <c r="MQP15" s="226"/>
      <c r="MQQ15" s="227"/>
      <c r="MQR15" s="227"/>
      <c r="MQS15" s="227"/>
      <c r="MQT15" s="228"/>
      <c r="MQU15" s="228"/>
      <c r="MQV15" s="228"/>
      <c r="MQW15" s="228"/>
      <c r="MQX15" s="228"/>
      <c r="MQY15" s="228"/>
      <c r="MQZ15" s="229"/>
      <c r="MRA15" s="230"/>
      <c r="MRB15" s="230"/>
      <c r="MRC15" s="231"/>
      <c r="MRD15" s="229"/>
      <c r="MRE15" s="230"/>
      <c r="MRF15" s="229"/>
      <c r="MRG15" s="229"/>
      <c r="MRH15" s="230"/>
      <c r="MRI15" s="230"/>
      <c r="MRJ15" s="230"/>
      <c r="MRK15" s="230"/>
      <c r="MRL15" s="230"/>
      <c r="MRM15" s="230"/>
      <c r="MRN15" s="230"/>
      <c r="MRO15" s="230"/>
      <c r="MRP15" s="230"/>
      <c r="MRQ15" s="230"/>
      <c r="MRR15" s="230"/>
      <c r="MRS15" s="230"/>
      <c r="MRT15" s="229"/>
      <c r="MRU15" s="226"/>
      <c r="MRV15" s="227"/>
      <c r="MRW15" s="227"/>
      <c r="MRX15" s="227"/>
      <c r="MRY15" s="228"/>
      <c r="MRZ15" s="228"/>
      <c r="MSA15" s="228"/>
      <c r="MSB15" s="228"/>
      <c r="MSC15" s="228"/>
      <c r="MSD15" s="228"/>
      <c r="MSE15" s="229"/>
      <c r="MSF15" s="230"/>
      <c r="MSG15" s="230"/>
      <c r="MSH15" s="231"/>
      <c r="MSI15" s="229"/>
      <c r="MSJ15" s="230"/>
      <c r="MSK15" s="229"/>
      <c r="MSL15" s="229"/>
      <c r="MSM15" s="230"/>
      <c r="MSN15" s="230"/>
      <c r="MSO15" s="230"/>
      <c r="MSP15" s="230"/>
      <c r="MSQ15" s="230"/>
      <c r="MSR15" s="230"/>
      <c r="MSS15" s="230"/>
      <c r="MST15" s="230"/>
      <c r="MSU15" s="230"/>
      <c r="MSV15" s="230"/>
      <c r="MSW15" s="230"/>
      <c r="MSX15" s="230"/>
      <c r="MSY15" s="229"/>
      <c r="MSZ15" s="226"/>
      <c r="MTA15" s="227"/>
      <c r="MTB15" s="227"/>
      <c r="MTC15" s="227"/>
      <c r="MTD15" s="228"/>
      <c r="MTE15" s="228"/>
      <c r="MTF15" s="228"/>
      <c r="MTG15" s="228"/>
      <c r="MTH15" s="228"/>
      <c r="MTI15" s="228"/>
      <c r="MTJ15" s="229"/>
      <c r="MTK15" s="230"/>
      <c r="MTL15" s="230"/>
      <c r="MTM15" s="231"/>
      <c r="MTN15" s="229"/>
      <c r="MTO15" s="230"/>
      <c r="MTP15" s="229"/>
      <c r="MTQ15" s="229"/>
      <c r="MTR15" s="230"/>
      <c r="MTS15" s="230"/>
      <c r="MTT15" s="230"/>
      <c r="MTU15" s="230"/>
      <c r="MTV15" s="230"/>
      <c r="MTW15" s="230"/>
      <c r="MTX15" s="230"/>
      <c r="MTY15" s="230"/>
      <c r="MTZ15" s="230"/>
      <c r="MUA15" s="230"/>
      <c r="MUB15" s="230"/>
      <c r="MUC15" s="230"/>
      <c r="MUD15" s="229"/>
      <c r="MUE15" s="226"/>
      <c r="MUF15" s="227"/>
      <c r="MUG15" s="227"/>
      <c r="MUH15" s="227"/>
      <c r="MUI15" s="228"/>
      <c r="MUJ15" s="228"/>
      <c r="MUK15" s="228"/>
      <c r="MUL15" s="228"/>
      <c r="MUM15" s="228"/>
      <c r="MUN15" s="228"/>
      <c r="MUO15" s="229"/>
      <c r="MUP15" s="230"/>
      <c r="MUQ15" s="230"/>
      <c r="MUR15" s="231"/>
      <c r="MUS15" s="229"/>
      <c r="MUT15" s="230"/>
      <c r="MUU15" s="229"/>
      <c r="MUV15" s="229"/>
      <c r="MUW15" s="230"/>
      <c r="MUX15" s="230"/>
      <c r="MUY15" s="230"/>
      <c r="MUZ15" s="230"/>
      <c r="MVA15" s="230"/>
      <c r="MVB15" s="230"/>
      <c r="MVC15" s="230"/>
      <c r="MVD15" s="230"/>
      <c r="MVE15" s="230"/>
      <c r="MVF15" s="230"/>
      <c r="MVG15" s="230"/>
      <c r="MVH15" s="230"/>
      <c r="MVI15" s="229"/>
      <c r="MVJ15" s="226"/>
      <c r="MVK15" s="227"/>
      <c r="MVL15" s="227"/>
      <c r="MVM15" s="227"/>
      <c r="MVN15" s="228"/>
      <c r="MVO15" s="228"/>
      <c r="MVP15" s="228"/>
      <c r="MVQ15" s="228"/>
      <c r="MVR15" s="228"/>
      <c r="MVS15" s="228"/>
      <c r="MVT15" s="229"/>
      <c r="MVU15" s="230"/>
      <c r="MVV15" s="230"/>
      <c r="MVW15" s="231"/>
      <c r="MVX15" s="229"/>
      <c r="MVY15" s="230"/>
      <c r="MVZ15" s="229"/>
      <c r="MWA15" s="229"/>
      <c r="MWB15" s="230"/>
      <c r="MWC15" s="230"/>
      <c r="MWD15" s="230"/>
      <c r="MWE15" s="230"/>
      <c r="MWF15" s="230"/>
      <c r="MWG15" s="230"/>
      <c r="MWH15" s="230"/>
      <c r="MWI15" s="230"/>
      <c r="MWJ15" s="230"/>
      <c r="MWK15" s="230"/>
      <c r="MWL15" s="230"/>
      <c r="MWM15" s="230"/>
      <c r="MWN15" s="229"/>
      <c r="MWO15" s="226"/>
      <c r="MWP15" s="227"/>
      <c r="MWQ15" s="227"/>
      <c r="MWR15" s="227"/>
      <c r="MWS15" s="228"/>
      <c r="MWT15" s="228"/>
      <c r="MWU15" s="228"/>
      <c r="MWV15" s="228"/>
      <c r="MWW15" s="228"/>
      <c r="MWX15" s="228"/>
      <c r="MWY15" s="229"/>
      <c r="MWZ15" s="230"/>
      <c r="MXA15" s="230"/>
      <c r="MXB15" s="231"/>
      <c r="MXC15" s="229"/>
      <c r="MXD15" s="230"/>
      <c r="MXE15" s="229"/>
      <c r="MXF15" s="229"/>
      <c r="MXG15" s="230"/>
      <c r="MXH15" s="230"/>
      <c r="MXI15" s="230"/>
      <c r="MXJ15" s="230"/>
      <c r="MXK15" s="230"/>
      <c r="MXL15" s="230"/>
      <c r="MXM15" s="230"/>
      <c r="MXN15" s="230"/>
      <c r="MXO15" s="230"/>
      <c r="MXP15" s="230"/>
      <c r="MXQ15" s="230"/>
      <c r="MXR15" s="230"/>
      <c r="MXS15" s="229"/>
      <c r="MXT15" s="226"/>
      <c r="MXU15" s="227"/>
      <c r="MXV15" s="227"/>
      <c r="MXW15" s="227"/>
      <c r="MXX15" s="228"/>
      <c r="MXY15" s="228"/>
      <c r="MXZ15" s="228"/>
      <c r="MYA15" s="228"/>
      <c r="MYB15" s="228"/>
      <c r="MYC15" s="228"/>
      <c r="MYD15" s="229"/>
      <c r="MYE15" s="230"/>
      <c r="MYF15" s="230"/>
      <c r="MYG15" s="231"/>
      <c r="MYH15" s="229"/>
      <c r="MYI15" s="230"/>
      <c r="MYJ15" s="229"/>
      <c r="MYK15" s="229"/>
      <c r="MYL15" s="230"/>
      <c r="MYM15" s="230"/>
      <c r="MYN15" s="230"/>
      <c r="MYO15" s="230"/>
      <c r="MYP15" s="230"/>
      <c r="MYQ15" s="230"/>
      <c r="MYR15" s="230"/>
      <c r="MYS15" s="230"/>
      <c r="MYT15" s="230"/>
      <c r="MYU15" s="230"/>
      <c r="MYV15" s="230"/>
      <c r="MYW15" s="230"/>
      <c r="MYX15" s="229"/>
      <c r="MYY15" s="226"/>
      <c r="MYZ15" s="227"/>
      <c r="MZA15" s="227"/>
      <c r="MZB15" s="227"/>
      <c r="MZC15" s="228"/>
      <c r="MZD15" s="228"/>
      <c r="MZE15" s="228"/>
      <c r="MZF15" s="228"/>
      <c r="MZG15" s="228"/>
      <c r="MZH15" s="228"/>
      <c r="MZI15" s="229"/>
      <c r="MZJ15" s="230"/>
      <c r="MZK15" s="230"/>
      <c r="MZL15" s="231"/>
      <c r="MZM15" s="229"/>
      <c r="MZN15" s="230"/>
      <c r="MZO15" s="229"/>
      <c r="MZP15" s="229"/>
      <c r="MZQ15" s="230"/>
      <c r="MZR15" s="230"/>
      <c r="MZS15" s="230"/>
      <c r="MZT15" s="230"/>
      <c r="MZU15" s="230"/>
      <c r="MZV15" s="230"/>
      <c r="MZW15" s="230"/>
      <c r="MZX15" s="230"/>
      <c r="MZY15" s="230"/>
      <c r="MZZ15" s="230"/>
      <c r="NAA15" s="230"/>
      <c r="NAB15" s="230"/>
      <c r="NAC15" s="229"/>
      <c r="NAD15" s="226"/>
      <c r="NAE15" s="227"/>
      <c r="NAF15" s="227"/>
      <c r="NAG15" s="227"/>
      <c r="NAH15" s="228"/>
      <c r="NAI15" s="228"/>
      <c r="NAJ15" s="228"/>
      <c r="NAK15" s="228"/>
      <c r="NAL15" s="228"/>
      <c r="NAM15" s="228"/>
      <c r="NAN15" s="229"/>
      <c r="NAO15" s="230"/>
      <c r="NAP15" s="230"/>
      <c r="NAQ15" s="231"/>
      <c r="NAR15" s="229"/>
      <c r="NAS15" s="230"/>
      <c r="NAT15" s="229"/>
      <c r="NAU15" s="229"/>
      <c r="NAV15" s="230"/>
      <c r="NAW15" s="230"/>
      <c r="NAX15" s="230"/>
      <c r="NAY15" s="230"/>
      <c r="NAZ15" s="230"/>
      <c r="NBA15" s="230"/>
      <c r="NBB15" s="230"/>
      <c r="NBC15" s="230"/>
      <c r="NBD15" s="230"/>
      <c r="NBE15" s="230"/>
      <c r="NBF15" s="230"/>
      <c r="NBG15" s="230"/>
      <c r="NBH15" s="229"/>
      <c r="NBI15" s="226"/>
      <c r="NBJ15" s="227"/>
      <c r="NBK15" s="227"/>
      <c r="NBL15" s="227"/>
      <c r="NBM15" s="228"/>
      <c r="NBN15" s="228"/>
      <c r="NBO15" s="228"/>
      <c r="NBP15" s="228"/>
      <c r="NBQ15" s="228"/>
      <c r="NBR15" s="228"/>
      <c r="NBS15" s="229"/>
      <c r="NBT15" s="230"/>
      <c r="NBU15" s="230"/>
      <c r="NBV15" s="231"/>
      <c r="NBW15" s="229"/>
      <c r="NBX15" s="230"/>
      <c r="NBY15" s="229"/>
      <c r="NBZ15" s="229"/>
      <c r="NCA15" s="230"/>
      <c r="NCB15" s="230"/>
      <c r="NCC15" s="230"/>
      <c r="NCD15" s="230"/>
      <c r="NCE15" s="230"/>
      <c r="NCF15" s="230"/>
      <c r="NCG15" s="230"/>
      <c r="NCH15" s="230"/>
      <c r="NCI15" s="230"/>
      <c r="NCJ15" s="230"/>
      <c r="NCK15" s="230"/>
      <c r="NCL15" s="230"/>
      <c r="NCM15" s="229"/>
      <c r="NCN15" s="226"/>
      <c r="NCO15" s="227"/>
      <c r="NCP15" s="227"/>
      <c r="NCQ15" s="227"/>
      <c r="NCR15" s="228"/>
      <c r="NCS15" s="228"/>
      <c r="NCT15" s="228"/>
      <c r="NCU15" s="228"/>
      <c r="NCV15" s="228"/>
      <c r="NCW15" s="228"/>
      <c r="NCX15" s="229"/>
      <c r="NCY15" s="230"/>
      <c r="NCZ15" s="230"/>
      <c r="NDA15" s="231"/>
      <c r="NDB15" s="229"/>
      <c r="NDC15" s="230"/>
      <c r="NDD15" s="229"/>
      <c r="NDE15" s="229"/>
      <c r="NDF15" s="230"/>
      <c r="NDG15" s="230"/>
      <c r="NDH15" s="230"/>
      <c r="NDI15" s="230"/>
      <c r="NDJ15" s="230"/>
      <c r="NDK15" s="230"/>
      <c r="NDL15" s="230"/>
      <c r="NDM15" s="230"/>
      <c r="NDN15" s="230"/>
      <c r="NDO15" s="230"/>
      <c r="NDP15" s="230"/>
      <c r="NDQ15" s="230"/>
      <c r="NDR15" s="229"/>
      <c r="NDS15" s="226"/>
      <c r="NDT15" s="227"/>
      <c r="NDU15" s="227"/>
      <c r="NDV15" s="227"/>
      <c r="NDW15" s="228"/>
      <c r="NDX15" s="228"/>
      <c r="NDY15" s="228"/>
      <c r="NDZ15" s="228"/>
      <c r="NEA15" s="228"/>
      <c r="NEB15" s="228"/>
      <c r="NEC15" s="229"/>
      <c r="NED15" s="230"/>
      <c r="NEE15" s="230"/>
      <c r="NEF15" s="231"/>
      <c r="NEG15" s="229"/>
      <c r="NEH15" s="230"/>
      <c r="NEI15" s="229"/>
      <c r="NEJ15" s="229"/>
      <c r="NEK15" s="230"/>
      <c r="NEL15" s="230"/>
      <c r="NEM15" s="230"/>
      <c r="NEN15" s="230"/>
      <c r="NEO15" s="230"/>
      <c r="NEP15" s="230"/>
      <c r="NEQ15" s="230"/>
      <c r="NER15" s="230"/>
      <c r="NES15" s="230"/>
      <c r="NET15" s="230"/>
      <c r="NEU15" s="230"/>
      <c r="NEV15" s="230"/>
      <c r="NEW15" s="229"/>
      <c r="NEX15" s="226"/>
      <c r="NEY15" s="227"/>
      <c r="NEZ15" s="227"/>
      <c r="NFA15" s="227"/>
      <c r="NFB15" s="228"/>
      <c r="NFC15" s="228"/>
      <c r="NFD15" s="228"/>
      <c r="NFE15" s="228"/>
      <c r="NFF15" s="228"/>
      <c r="NFG15" s="228"/>
      <c r="NFH15" s="229"/>
      <c r="NFI15" s="230"/>
      <c r="NFJ15" s="230"/>
      <c r="NFK15" s="231"/>
      <c r="NFL15" s="229"/>
      <c r="NFM15" s="230"/>
      <c r="NFN15" s="229"/>
      <c r="NFO15" s="229"/>
      <c r="NFP15" s="230"/>
      <c r="NFQ15" s="230"/>
      <c r="NFR15" s="230"/>
      <c r="NFS15" s="230"/>
      <c r="NFT15" s="230"/>
      <c r="NFU15" s="230"/>
      <c r="NFV15" s="230"/>
      <c r="NFW15" s="230"/>
      <c r="NFX15" s="230"/>
      <c r="NFY15" s="230"/>
      <c r="NFZ15" s="230"/>
      <c r="NGA15" s="230"/>
      <c r="NGB15" s="229"/>
      <c r="NGC15" s="226"/>
      <c r="NGD15" s="227"/>
      <c r="NGE15" s="227"/>
      <c r="NGF15" s="227"/>
      <c r="NGG15" s="228"/>
      <c r="NGH15" s="228"/>
      <c r="NGI15" s="228"/>
      <c r="NGJ15" s="228"/>
      <c r="NGK15" s="228"/>
      <c r="NGL15" s="228"/>
      <c r="NGM15" s="229"/>
      <c r="NGN15" s="230"/>
      <c r="NGO15" s="230"/>
      <c r="NGP15" s="231"/>
      <c r="NGQ15" s="229"/>
      <c r="NGR15" s="230"/>
      <c r="NGS15" s="229"/>
      <c r="NGT15" s="229"/>
      <c r="NGU15" s="230"/>
      <c r="NGV15" s="230"/>
      <c r="NGW15" s="230"/>
      <c r="NGX15" s="230"/>
      <c r="NGY15" s="230"/>
      <c r="NGZ15" s="230"/>
      <c r="NHA15" s="230"/>
      <c r="NHB15" s="230"/>
      <c r="NHC15" s="230"/>
      <c r="NHD15" s="230"/>
      <c r="NHE15" s="230"/>
      <c r="NHF15" s="230"/>
      <c r="NHG15" s="229"/>
      <c r="NHH15" s="226"/>
      <c r="NHI15" s="227"/>
      <c r="NHJ15" s="227"/>
      <c r="NHK15" s="227"/>
      <c r="NHL15" s="228"/>
      <c r="NHM15" s="228"/>
      <c r="NHN15" s="228"/>
      <c r="NHO15" s="228"/>
      <c r="NHP15" s="228"/>
      <c r="NHQ15" s="228"/>
      <c r="NHR15" s="229"/>
      <c r="NHS15" s="230"/>
      <c r="NHT15" s="230"/>
      <c r="NHU15" s="231"/>
      <c r="NHV15" s="229"/>
      <c r="NHW15" s="230"/>
      <c r="NHX15" s="229"/>
      <c r="NHY15" s="229"/>
      <c r="NHZ15" s="230"/>
      <c r="NIA15" s="230"/>
      <c r="NIB15" s="230"/>
      <c r="NIC15" s="230"/>
      <c r="NID15" s="230"/>
      <c r="NIE15" s="230"/>
      <c r="NIF15" s="230"/>
      <c r="NIG15" s="230"/>
      <c r="NIH15" s="230"/>
      <c r="NII15" s="230"/>
      <c r="NIJ15" s="230"/>
      <c r="NIK15" s="230"/>
      <c r="NIL15" s="229"/>
      <c r="NIM15" s="226"/>
      <c r="NIN15" s="227"/>
      <c r="NIO15" s="227"/>
      <c r="NIP15" s="227"/>
      <c r="NIQ15" s="228"/>
      <c r="NIR15" s="228"/>
      <c r="NIS15" s="228"/>
      <c r="NIT15" s="228"/>
      <c r="NIU15" s="228"/>
      <c r="NIV15" s="228"/>
      <c r="NIW15" s="229"/>
      <c r="NIX15" s="230"/>
      <c r="NIY15" s="230"/>
      <c r="NIZ15" s="231"/>
      <c r="NJA15" s="229"/>
      <c r="NJB15" s="230"/>
      <c r="NJC15" s="229"/>
      <c r="NJD15" s="229"/>
      <c r="NJE15" s="230"/>
      <c r="NJF15" s="230"/>
      <c r="NJG15" s="230"/>
      <c r="NJH15" s="230"/>
      <c r="NJI15" s="230"/>
      <c r="NJJ15" s="230"/>
      <c r="NJK15" s="230"/>
      <c r="NJL15" s="230"/>
      <c r="NJM15" s="230"/>
      <c r="NJN15" s="230"/>
      <c r="NJO15" s="230"/>
      <c r="NJP15" s="230"/>
      <c r="NJQ15" s="229"/>
      <c r="NJR15" s="226"/>
      <c r="NJS15" s="227"/>
      <c r="NJT15" s="227"/>
      <c r="NJU15" s="227"/>
      <c r="NJV15" s="228"/>
      <c r="NJW15" s="228"/>
      <c r="NJX15" s="228"/>
      <c r="NJY15" s="228"/>
      <c r="NJZ15" s="228"/>
      <c r="NKA15" s="228"/>
      <c r="NKB15" s="229"/>
      <c r="NKC15" s="230"/>
      <c r="NKD15" s="230"/>
      <c r="NKE15" s="231"/>
      <c r="NKF15" s="229"/>
      <c r="NKG15" s="230"/>
      <c r="NKH15" s="229"/>
      <c r="NKI15" s="229"/>
      <c r="NKJ15" s="230"/>
      <c r="NKK15" s="230"/>
      <c r="NKL15" s="230"/>
      <c r="NKM15" s="230"/>
      <c r="NKN15" s="230"/>
      <c r="NKO15" s="230"/>
      <c r="NKP15" s="230"/>
      <c r="NKQ15" s="230"/>
      <c r="NKR15" s="230"/>
      <c r="NKS15" s="230"/>
      <c r="NKT15" s="230"/>
      <c r="NKU15" s="230"/>
      <c r="NKV15" s="229"/>
      <c r="NKW15" s="226"/>
      <c r="NKX15" s="227"/>
      <c r="NKY15" s="227"/>
      <c r="NKZ15" s="227"/>
      <c r="NLA15" s="228"/>
      <c r="NLB15" s="228"/>
      <c r="NLC15" s="228"/>
      <c r="NLD15" s="228"/>
      <c r="NLE15" s="228"/>
      <c r="NLF15" s="228"/>
      <c r="NLG15" s="229"/>
      <c r="NLH15" s="230"/>
      <c r="NLI15" s="230"/>
      <c r="NLJ15" s="231"/>
      <c r="NLK15" s="229"/>
      <c r="NLL15" s="230"/>
      <c r="NLM15" s="229"/>
      <c r="NLN15" s="229"/>
      <c r="NLO15" s="230"/>
      <c r="NLP15" s="230"/>
      <c r="NLQ15" s="230"/>
      <c r="NLR15" s="230"/>
      <c r="NLS15" s="230"/>
      <c r="NLT15" s="230"/>
      <c r="NLU15" s="230"/>
      <c r="NLV15" s="230"/>
      <c r="NLW15" s="230"/>
      <c r="NLX15" s="230"/>
      <c r="NLY15" s="230"/>
      <c r="NLZ15" s="230"/>
      <c r="NMA15" s="229"/>
      <c r="NMB15" s="226"/>
      <c r="NMC15" s="227"/>
      <c r="NMD15" s="227"/>
      <c r="NME15" s="227"/>
      <c r="NMF15" s="228"/>
      <c r="NMG15" s="228"/>
      <c r="NMH15" s="228"/>
      <c r="NMI15" s="228"/>
      <c r="NMJ15" s="228"/>
      <c r="NMK15" s="228"/>
      <c r="NML15" s="229"/>
      <c r="NMM15" s="230"/>
      <c r="NMN15" s="230"/>
      <c r="NMO15" s="231"/>
      <c r="NMP15" s="229"/>
      <c r="NMQ15" s="230"/>
      <c r="NMR15" s="229"/>
      <c r="NMS15" s="229"/>
      <c r="NMT15" s="230"/>
      <c r="NMU15" s="230"/>
      <c r="NMV15" s="230"/>
      <c r="NMW15" s="230"/>
      <c r="NMX15" s="230"/>
      <c r="NMY15" s="230"/>
      <c r="NMZ15" s="230"/>
      <c r="NNA15" s="230"/>
      <c r="NNB15" s="230"/>
      <c r="NNC15" s="230"/>
      <c r="NND15" s="230"/>
      <c r="NNE15" s="230"/>
      <c r="NNF15" s="229"/>
      <c r="NNG15" s="226"/>
      <c r="NNH15" s="227"/>
      <c r="NNI15" s="227"/>
      <c r="NNJ15" s="227"/>
      <c r="NNK15" s="228"/>
      <c r="NNL15" s="228"/>
      <c r="NNM15" s="228"/>
      <c r="NNN15" s="228"/>
      <c r="NNO15" s="228"/>
      <c r="NNP15" s="228"/>
      <c r="NNQ15" s="229"/>
      <c r="NNR15" s="230"/>
      <c r="NNS15" s="230"/>
      <c r="NNT15" s="231"/>
      <c r="NNU15" s="229"/>
      <c r="NNV15" s="230"/>
      <c r="NNW15" s="229"/>
      <c r="NNX15" s="229"/>
      <c r="NNY15" s="230"/>
      <c r="NNZ15" s="230"/>
      <c r="NOA15" s="230"/>
      <c r="NOB15" s="230"/>
      <c r="NOC15" s="230"/>
      <c r="NOD15" s="230"/>
      <c r="NOE15" s="230"/>
      <c r="NOF15" s="230"/>
      <c r="NOG15" s="230"/>
      <c r="NOH15" s="230"/>
      <c r="NOI15" s="230"/>
      <c r="NOJ15" s="230"/>
      <c r="NOK15" s="229"/>
      <c r="NOL15" s="226"/>
      <c r="NOM15" s="227"/>
      <c r="NON15" s="227"/>
      <c r="NOO15" s="227"/>
      <c r="NOP15" s="228"/>
      <c r="NOQ15" s="228"/>
      <c r="NOR15" s="228"/>
      <c r="NOS15" s="228"/>
      <c r="NOT15" s="228"/>
      <c r="NOU15" s="228"/>
      <c r="NOV15" s="229"/>
      <c r="NOW15" s="230"/>
      <c r="NOX15" s="230"/>
      <c r="NOY15" s="231"/>
      <c r="NOZ15" s="229"/>
      <c r="NPA15" s="230"/>
      <c r="NPB15" s="229"/>
      <c r="NPC15" s="229"/>
      <c r="NPD15" s="230"/>
      <c r="NPE15" s="230"/>
      <c r="NPF15" s="230"/>
      <c r="NPG15" s="230"/>
      <c r="NPH15" s="230"/>
      <c r="NPI15" s="230"/>
      <c r="NPJ15" s="230"/>
      <c r="NPK15" s="230"/>
      <c r="NPL15" s="230"/>
      <c r="NPM15" s="230"/>
      <c r="NPN15" s="230"/>
      <c r="NPO15" s="230"/>
      <c r="NPP15" s="229"/>
      <c r="NPQ15" s="226"/>
      <c r="NPR15" s="227"/>
      <c r="NPS15" s="227"/>
      <c r="NPT15" s="227"/>
      <c r="NPU15" s="228"/>
      <c r="NPV15" s="228"/>
      <c r="NPW15" s="228"/>
      <c r="NPX15" s="228"/>
      <c r="NPY15" s="228"/>
      <c r="NPZ15" s="228"/>
      <c r="NQA15" s="229"/>
      <c r="NQB15" s="230"/>
      <c r="NQC15" s="230"/>
      <c r="NQD15" s="231"/>
      <c r="NQE15" s="229"/>
      <c r="NQF15" s="230"/>
      <c r="NQG15" s="229"/>
      <c r="NQH15" s="229"/>
      <c r="NQI15" s="230"/>
      <c r="NQJ15" s="230"/>
      <c r="NQK15" s="230"/>
      <c r="NQL15" s="230"/>
      <c r="NQM15" s="230"/>
      <c r="NQN15" s="230"/>
      <c r="NQO15" s="230"/>
      <c r="NQP15" s="230"/>
      <c r="NQQ15" s="230"/>
      <c r="NQR15" s="230"/>
      <c r="NQS15" s="230"/>
      <c r="NQT15" s="230"/>
      <c r="NQU15" s="229"/>
      <c r="NQV15" s="226"/>
      <c r="NQW15" s="227"/>
      <c r="NQX15" s="227"/>
      <c r="NQY15" s="227"/>
      <c r="NQZ15" s="228"/>
      <c r="NRA15" s="228"/>
      <c r="NRB15" s="228"/>
      <c r="NRC15" s="228"/>
      <c r="NRD15" s="228"/>
      <c r="NRE15" s="228"/>
      <c r="NRF15" s="229"/>
      <c r="NRG15" s="230"/>
      <c r="NRH15" s="230"/>
      <c r="NRI15" s="231"/>
      <c r="NRJ15" s="229"/>
      <c r="NRK15" s="230"/>
      <c r="NRL15" s="229"/>
      <c r="NRM15" s="229"/>
      <c r="NRN15" s="230"/>
      <c r="NRO15" s="230"/>
      <c r="NRP15" s="230"/>
      <c r="NRQ15" s="230"/>
      <c r="NRR15" s="230"/>
      <c r="NRS15" s="230"/>
      <c r="NRT15" s="230"/>
      <c r="NRU15" s="230"/>
      <c r="NRV15" s="230"/>
      <c r="NRW15" s="230"/>
      <c r="NRX15" s="230"/>
      <c r="NRY15" s="230"/>
      <c r="NRZ15" s="229"/>
      <c r="NSA15" s="226"/>
      <c r="NSB15" s="227"/>
      <c r="NSC15" s="227"/>
      <c r="NSD15" s="227"/>
      <c r="NSE15" s="228"/>
      <c r="NSF15" s="228"/>
      <c r="NSG15" s="228"/>
      <c r="NSH15" s="228"/>
      <c r="NSI15" s="228"/>
      <c r="NSJ15" s="228"/>
      <c r="NSK15" s="229"/>
      <c r="NSL15" s="230"/>
      <c r="NSM15" s="230"/>
      <c r="NSN15" s="231"/>
      <c r="NSO15" s="229"/>
      <c r="NSP15" s="230"/>
      <c r="NSQ15" s="229"/>
      <c r="NSR15" s="229"/>
      <c r="NSS15" s="230"/>
      <c r="NST15" s="230"/>
      <c r="NSU15" s="230"/>
      <c r="NSV15" s="230"/>
      <c r="NSW15" s="230"/>
      <c r="NSX15" s="230"/>
      <c r="NSY15" s="230"/>
      <c r="NSZ15" s="230"/>
      <c r="NTA15" s="230"/>
      <c r="NTB15" s="230"/>
      <c r="NTC15" s="230"/>
      <c r="NTD15" s="230"/>
      <c r="NTE15" s="229"/>
      <c r="NTF15" s="226"/>
      <c r="NTG15" s="227"/>
      <c r="NTH15" s="227"/>
      <c r="NTI15" s="227"/>
      <c r="NTJ15" s="228"/>
      <c r="NTK15" s="228"/>
      <c r="NTL15" s="228"/>
      <c r="NTM15" s="228"/>
      <c r="NTN15" s="228"/>
      <c r="NTO15" s="228"/>
      <c r="NTP15" s="229"/>
      <c r="NTQ15" s="230"/>
      <c r="NTR15" s="230"/>
      <c r="NTS15" s="231"/>
      <c r="NTT15" s="229"/>
      <c r="NTU15" s="230"/>
      <c r="NTV15" s="229"/>
      <c r="NTW15" s="229"/>
      <c r="NTX15" s="230"/>
      <c r="NTY15" s="230"/>
      <c r="NTZ15" s="230"/>
      <c r="NUA15" s="230"/>
      <c r="NUB15" s="230"/>
      <c r="NUC15" s="230"/>
      <c r="NUD15" s="230"/>
      <c r="NUE15" s="230"/>
      <c r="NUF15" s="230"/>
      <c r="NUG15" s="230"/>
      <c r="NUH15" s="230"/>
      <c r="NUI15" s="230"/>
      <c r="NUJ15" s="229"/>
      <c r="NUK15" s="226"/>
      <c r="NUL15" s="227"/>
      <c r="NUM15" s="227"/>
      <c r="NUN15" s="227"/>
      <c r="NUO15" s="228"/>
      <c r="NUP15" s="228"/>
      <c r="NUQ15" s="228"/>
      <c r="NUR15" s="228"/>
      <c r="NUS15" s="228"/>
      <c r="NUT15" s="228"/>
      <c r="NUU15" s="229"/>
      <c r="NUV15" s="230"/>
      <c r="NUW15" s="230"/>
      <c r="NUX15" s="231"/>
      <c r="NUY15" s="229"/>
      <c r="NUZ15" s="230"/>
      <c r="NVA15" s="229"/>
      <c r="NVB15" s="229"/>
      <c r="NVC15" s="230"/>
      <c r="NVD15" s="230"/>
      <c r="NVE15" s="230"/>
      <c r="NVF15" s="230"/>
      <c r="NVG15" s="230"/>
      <c r="NVH15" s="230"/>
      <c r="NVI15" s="230"/>
      <c r="NVJ15" s="230"/>
      <c r="NVK15" s="230"/>
      <c r="NVL15" s="230"/>
      <c r="NVM15" s="230"/>
      <c r="NVN15" s="230"/>
      <c r="NVO15" s="229"/>
      <c r="NVP15" s="226"/>
      <c r="NVQ15" s="227"/>
      <c r="NVR15" s="227"/>
      <c r="NVS15" s="227"/>
      <c r="NVT15" s="228"/>
      <c r="NVU15" s="228"/>
      <c r="NVV15" s="228"/>
      <c r="NVW15" s="228"/>
      <c r="NVX15" s="228"/>
      <c r="NVY15" s="228"/>
      <c r="NVZ15" s="229"/>
      <c r="NWA15" s="230"/>
      <c r="NWB15" s="230"/>
      <c r="NWC15" s="231"/>
      <c r="NWD15" s="229"/>
      <c r="NWE15" s="230"/>
      <c r="NWF15" s="229"/>
      <c r="NWG15" s="229"/>
      <c r="NWH15" s="230"/>
      <c r="NWI15" s="230"/>
      <c r="NWJ15" s="230"/>
      <c r="NWK15" s="230"/>
      <c r="NWL15" s="230"/>
      <c r="NWM15" s="230"/>
      <c r="NWN15" s="230"/>
      <c r="NWO15" s="230"/>
      <c r="NWP15" s="230"/>
      <c r="NWQ15" s="230"/>
      <c r="NWR15" s="230"/>
      <c r="NWS15" s="230"/>
      <c r="NWT15" s="229"/>
      <c r="NWU15" s="226"/>
      <c r="NWV15" s="227"/>
      <c r="NWW15" s="227"/>
      <c r="NWX15" s="227"/>
      <c r="NWY15" s="228"/>
      <c r="NWZ15" s="228"/>
      <c r="NXA15" s="228"/>
      <c r="NXB15" s="228"/>
      <c r="NXC15" s="228"/>
      <c r="NXD15" s="228"/>
      <c r="NXE15" s="229"/>
      <c r="NXF15" s="230"/>
      <c r="NXG15" s="230"/>
      <c r="NXH15" s="231"/>
      <c r="NXI15" s="229"/>
      <c r="NXJ15" s="230"/>
      <c r="NXK15" s="229"/>
      <c r="NXL15" s="229"/>
      <c r="NXM15" s="230"/>
      <c r="NXN15" s="230"/>
      <c r="NXO15" s="230"/>
      <c r="NXP15" s="230"/>
      <c r="NXQ15" s="230"/>
      <c r="NXR15" s="230"/>
      <c r="NXS15" s="230"/>
      <c r="NXT15" s="230"/>
      <c r="NXU15" s="230"/>
      <c r="NXV15" s="230"/>
      <c r="NXW15" s="230"/>
      <c r="NXX15" s="230"/>
      <c r="NXY15" s="229"/>
      <c r="NXZ15" s="226"/>
      <c r="NYA15" s="227"/>
      <c r="NYB15" s="227"/>
      <c r="NYC15" s="227"/>
      <c r="NYD15" s="228"/>
      <c r="NYE15" s="228"/>
      <c r="NYF15" s="228"/>
      <c r="NYG15" s="228"/>
      <c r="NYH15" s="228"/>
      <c r="NYI15" s="228"/>
      <c r="NYJ15" s="229"/>
      <c r="NYK15" s="230"/>
      <c r="NYL15" s="230"/>
      <c r="NYM15" s="231"/>
      <c r="NYN15" s="229"/>
      <c r="NYO15" s="230"/>
      <c r="NYP15" s="229"/>
      <c r="NYQ15" s="229"/>
      <c r="NYR15" s="230"/>
      <c r="NYS15" s="230"/>
      <c r="NYT15" s="230"/>
      <c r="NYU15" s="230"/>
      <c r="NYV15" s="230"/>
      <c r="NYW15" s="230"/>
      <c r="NYX15" s="230"/>
      <c r="NYY15" s="230"/>
      <c r="NYZ15" s="230"/>
      <c r="NZA15" s="230"/>
      <c r="NZB15" s="230"/>
      <c r="NZC15" s="230"/>
      <c r="NZD15" s="229"/>
      <c r="NZE15" s="226"/>
      <c r="NZF15" s="227"/>
      <c r="NZG15" s="227"/>
      <c r="NZH15" s="227"/>
      <c r="NZI15" s="228"/>
      <c r="NZJ15" s="228"/>
      <c r="NZK15" s="228"/>
      <c r="NZL15" s="228"/>
      <c r="NZM15" s="228"/>
      <c r="NZN15" s="228"/>
      <c r="NZO15" s="229"/>
      <c r="NZP15" s="230"/>
      <c r="NZQ15" s="230"/>
      <c r="NZR15" s="231"/>
      <c r="NZS15" s="229"/>
      <c r="NZT15" s="230"/>
      <c r="NZU15" s="229"/>
      <c r="NZV15" s="229"/>
      <c r="NZW15" s="230"/>
      <c r="NZX15" s="230"/>
      <c r="NZY15" s="230"/>
      <c r="NZZ15" s="230"/>
      <c r="OAA15" s="230"/>
      <c r="OAB15" s="230"/>
      <c r="OAC15" s="230"/>
      <c r="OAD15" s="230"/>
      <c r="OAE15" s="230"/>
      <c r="OAF15" s="230"/>
      <c r="OAG15" s="230"/>
      <c r="OAH15" s="230"/>
      <c r="OAI15" s="229"/>
      <c r="OAJ15" s="226"/>
      <c r="OAK15" s="227"/>
      <c r="OAL15" s="227"/>
      <c r="OAM15" s="227"/>
      <c r="OAN15" s="228"/>
      <c r="OAO15" s="228"/>
      <c r="OAP15" s="228"/>
      <c r="OAQ15" s="228"/>
      <c r="OAR15" s="228"/>
      <c r="OAS15" s="228"/>
      <c r="OAT15" s="229"/>
      <c r="OAU15" s="230"/>
      <c r="OAV15" s="230"/>
      <c r="OAW15" s="231"/>
      <c r="OAX15" s="229"/>
      <c r="OAY15" s="230"/>
      <c r="OAZ15" s="229"/>
      <c r="OBA15" s="229"/>
      <c r="OBB15" s="230"/>
      <c r="OBC15" s="230"/>
      <c r="OBD15" s="230"/>
      <c r="OBE15" s="230"/>
      <c r="OBF15" s="230"/>
      <c r="OBG15" s="230"/>
      <c r="OBH15" s="230"/>
      <c r="OBI15" s="230"/>
      <c r="OBJ15" s="230"/>
      <c r="OBK15" s="230"/>
      <c r="OBL15" s="230"/>
      <c r="OBM15" s="230"/>
      <c r="OBN15" s="229"/>
      <c r="OBO15" s="226"/>
      <c r="OBP15" s="227"/>
      <c r="OBQ15" s="227"/>
      <c r="OBR15" s="227"/>
      <c r="OBS15" s="228"/>
      <c r="OBT15" s="228"/>
      <c r="OBU15" s="228"/>
      <c r="OBV15" s="228"/>
      <c r="OBW15" s="228"/>
      <c r="OBX15" s="228"/>
      <c r="OBY15" s="229"/>
      <c r="OBZ15" s="230"/>
      <c r="OCA15" s="230"/>
      <c r="OCB15" s="231"/>
      <c r="OCC15" s="229"/>
      <c r="OCD15" s="230"/>
      <c r="OCE15" s="229"/>
      <c r="OCF15" s="229"/>
      <c r="OCG15" s="230"/>
      <c r="OCH15" s="230"/>
      <c r="OCI15" s="230"/>
      <c r="OCJ15" s="230"/>
      <c r="OCK15" s="230"/>
      <c r="OCL15" s="230"/>
      <c r="OCM15" s="230"/>
      <c r="OCN15" s="230"/>
      <c r="OCO15" s="230"/>
      <c r="OCP15" s="230"/>
      <c r="OCQ15" s="230"/>
      <c r="OCR15" s="230"/>
      <c r="OCS15" s="229"/>
      <c r="OCT15" s="226"/>
      <c r="OCU15" s="227"/>
      <c r="OCV15" s="227"/>
      <c r="OCW15" s="227"/>
      <c r="OCX15" s="228"/>
      <c r="OCY15" s="228"/>
      <c r="OCZ15" s="228"/>
      <c r="ODA15" s="228"/>
      <c r="ODB15" s="228"/>
      <c r="ODC15" s="228"/>
      <c r="ODD15" s="229"/>
      <c r="ODE15" s="230"/>
      <c r="ODF15" s="230"/>
      <c r="ODG15" s="231"/>
      <c r="ODH15" s="229"/>
      <c r="ODI15" s="230"/>
      <c r="ODJ15" s="229"/>
      <c r="ODK15" s="229"/>
      <c r="ODL15" s="230"/>
      <c r="ODM15" s="230"/>
      <c r="ODN15" s="230"/>
      <c r="ODO15" s="230"/>
      <c r="ODP15" s="230"/>
      <c r="ODQ15" s="230"/>
      <c r="ODR15" s="230"/>
      <c r="ODS15" s="230"/>
      <c r="ODT15" s="230"/>
      <c r="ODU15" s="230"/>
      <c r="ODV15" s="230"/>
      <c r="ODW15" s="230"/>
      <c r="ODX15" s="229"/>
      <c r="ODY15" s="226"/>
      <c r="ODZ15" s="227"/>
      <c r="OEA15" s="227"/>
      <c r="OEB15" s="227"/>
      <c r="OEC15" s="228"/>
      <c r="OED15" s="228"/>
      <c r="OEE15" s="228"/>
      <c r="OEF15" s="228"/>
      <c r="OEG15" s="228"/>
      <c r="OEH15" s="228"/>
      <c r="OEI15" s="229"/>
      <c r="OEJ15" s="230"/>
      <c r="OEK15" s="230"/>
      <c r="OEL15" s="231"/>
      <c r="OEM15" s="229"/>
      <c r="OEN15" s="230"/>
      <c r="OEO15" s="229"/>
      <c r="OEP15" s="229"/>
      <c r="OEQ15" s="230"/>
      <c r="OER15" s="230"/>
      <c r="OES15" s="230"/>
      <c r="OET15" s="230"/>
      <c r="OEU15" s="230"/>
      <c r="OEV15" s="230"/>
      <c r="OEW15" s="230"/>
      <c r="OEX15" s="230"/>
      <c r="OEY15" s="230"/>
      <c r="OEZ15" s="230"/>
      <c r="OFA15" s="230"/>
      <c r="OFB15" s="230"/>
      <c r="OFC15" s="229"/>
      <c r="OFD15" s="226"/>
      <c r="OFE15" s="227"/>
      <c r="OFF15" s="227"/>
      <c r="OFG15" s="227"/>
      <c r="OFH15" s="228"/>
      <c r="OFI15" s="228"/>
      <c r="OFJ15" s="228"/>
      <c r="OFK15" s="228"/>
      <c r="OFL15" s="228"/>
      <c r="OFM15" s="228"/>
      <c r="OFN15" s="229"/>
      <c r="OFO15" s="230"/>
      <c r="OFP15" s="230"/>
      <c r="OFQ15" s="231"/>
      <c r="OFR15" s="229"/>
      <c r="OFS15" s="230"/>
      <c r="OFT15" s="229"/>
      <c r="OFU15" s="229"/>
      <c r="OFV15" s="230"/>
      <c r="OFW15" s="230"/>
      <c r="OFX15" s="230"/>
      <c r="OFY15" s="230"/>
      <c r="OFZ15" s="230"/>
      <c r="OGA15" s="230"/>
      <c r="OGB15" s="230"/>
      <c r="OGC15" s="230"/>
      <c r="OGD15" s="230"/>
      <c r="OGE15" s="230"/>
      <c r="OGF15" s="230"/>
      <c r="OGG15" s="230"/>
      <c r="OGH15" s="229"/>
      <c r="OGI15" s="226"/>
      <c r="OGJ15" s="227"/>
      <c r="OGK15" s="227"/>
      <c r="OGL15" s="227"/>
      <c r="OGM15" s="228"/>
      <c r="OGN15" s="228"/>
      <c r="OGO15" s="228"/>
      <c r="OGP15" s="228"/>
      <c r="OGQ15" s="228"/>
      <c r="OGR15" s="228"/>
      <c r="OGS15" s="229"/>
      <c r="OGT15" s="230"/>
      <c r="OGU15" s="230"/>
      <c r="OGV15" s="231"/>
      <c r="OGW15" s="229"/>
      <c r="OGX15" s="230"/>
      <c r="OGY15" s="229"/>
      <c r="OGZ15" s="229"/>
      <c r="OHA15" s="230"/>
      <c r="OHB15" s="230"/>
      <c r="OHC15" s="230"/>
      <c r="OHD15" s="230"/>
      <c r="OHE15" s="230"/>
      <c r="OHF15" s="230"/>
      <c r="OHG15" s="230"/>
      <c r="OHH15" s="230"/>
      <c r="OHI15" s="230"/>
      <c r="OHJ15" s="230"/>
      <c r="OHK15" s="230"/>
      <c r="OHL15" s="230"/>
      <c r="OHM15" s="229"/>
      <c r="OHN15" s="226"/>
      <c r="OHO15" s="227"/>
      <c r="OHP15" s="227"/>
      <c r="OHQ15" s="227"/>
      <c r="OHR15" s="228"/>
      <c r="OHS15" s="228"/>
      <c r="OHT15" s="228"/>
      <c r="OHU15" s="228"/>
      <c r="OHV15" s="228"/>
      <c r="OHW15" s="228"/>
      <c r="OHX15" s="229"/>
      <c r="OHY15" s="230"/>
      <c r="OHZ15" s="230"/>
      <c r="OIA15" s="231"/>
      <c r="OIB15" s="229"/>
      <c r="OIC15" s="230"/>
      <c r="OID15" s="229"/>
      <c r="OIE15" s="229"/>
      <c r="OIF15" s="230"/>
      <c r="OIG15" s="230"/>
      <c r="OIH15" s="230"/>
      <c r="OII15" s="230"/>
      <c r="OIJ15" s="230"/>
      <c r="OIK15" s="230"/>
      <c r="OIL15" s="230"/>
      <c r="OIM15" s="230"/>
      <c r="OIN15" s="230"/>
      <c r="OIO15" s="230"/>
      <c r="OIP15" s="230"/>
      <c r="OIQ15" s="230"/>
      <c r="OIR15" s="229"/>
      <c r="OIS15" s="226"/>
      <c r="OIT15" s="227"/>
      <c r="OIU15" s="227"/>
      <c r="OIV15" s="227"/>
      <c r="OIW15" s="228"/>
      <c r="OIX15" s="228"/>
      <c r="OIY15" s="228"/>
      <c r="OIZ15" s="228"/>
      <c r="OJA15" s="228"/>
      <c r="OJB15" s="228"/>
      <c r="OJC15" s="229"/>
      <c r="OJD15" s="230"/>
      <c r="OJE15" s="230"/>
      <c r="OJF15" s="231"/>
      <c r="OJG15" s="229"/>
      <c r="OJH15" s="230"/>
      <c r="OJI15" s="229"/>
      <c r="OJJ15" s="229"/>
      <c r="OJK15" s="230"/>
      <c r="OJL15" s="230"/>
      <c r="OJM15" s="230"/>
      <c r="OJN15" s="230"/>
      <c r="OJO15" s="230"/>
      <c r="OJP15" s="230"/>
      <c r="OJQ15" s="230"/>
      <c r="OJR15" s="230"/>
      <c r="OJS15" s="230"/>
      <c r="OJT15" s="230"/>
      <c r="OJU15" s="230"/>
      <c r="OJV15" s="230"/>
      <c r="OJW15" s="229"/>
      <c r="OJX15" s="226"/>
      <c r="OJY15" s="227"/>
      <c r="OJZ15" s="227"/>
      <c r="OKA15" s="227"/>
      <c r="OKB15" s="228"/>
      <c r="OKC15" s="228"/>
      <c r="OKD15" s="228"/>
      <c r="OKE15" s="228"/>
      <c r="OKF15" s="228"/>
      <c r="OKG15" s="228"/>
      <c r="OKH15" s="229"/>
      <c r="OKI15" s="230"/>
      <c r="OKJ15" s="230"/>
      <c r="OKK15" s="231"/>
      <c r="OKL15" s="229"/>
      <c r="OKM15" s="230"/>
      <c r="OKN15" s="229"/>
      <c r="OKO15" s="229"/>
      <c r="OKP15" s="230"/>
      <c r="OKQ15" s="230"/>
      <c r="OKR15" s="230"/>
      <c r="OKS15" s="230"/>
      <c r="OKT15" s="230"/>
      <c r="OKU15" s="230"/>
      <c r="OKV15" s="230"/>
      <c r="OKW15" s="230"/>
      <c r="OKX15" s="230"/>
      <c r="OKY15" s="230"/>
      <c r="OKZ15" s="230"/>
      <c r="OLA15" s="230"/>
      <c r="OLB15" s="229"/>
      <c r="OLC15" s="226"/>
      <c r="OLD15" s="227"/>
      <c r="OLE15" s="227"/>
      <c r="OLF15" s="227"/>
      <c r="OLG15" s="228"/>
      <c r="OLH15" s="228"/>
      <c r="OLI15" s="228"/>
      <c r="OLJ15" s="228"/>
      <c r="OLK15" s="228"/>
      <c r="OLL15" s="228"/>
      <c r="OLM15" s="229"/>
      <c r="OLN15" s="230"/>
      <c r="OLO15" s="230"/>
      <c r="OLP15" s="231"/>
      <c r="OLQ15" s="229"/>
      <c r="OLR15" s="230"/>
      <c r="OLS15" s="229"/>
      <c r="OLT15" s="229"/>
      <c r="OLU15" s="230"/>
      <c r="OLV15" s="230"/>
      <c r="OLW15" s="230"/>
      <c r="OLX15" s="230"/>
      <c r="OLY15" s="230"/>
      <c r="OLZ15" s="230"/>
      <c r="OMA15" s="230"/>
      <c r="OMB15" s="230"/>
      <c r="OMC15" s="230"/>
      <c r="OMD15" s="230"/>
      <c r="OME15" s="230"/>
      <c r="OMF15" s="230"/>
      <c r="OMG15" s="229"/>
      <c r="OMH15" s="226"/>
      <c r="OMI15" s="227"/>
      <c r="OMJ15" s="227"/>
      <c r="OMK15" s="227"/>
      <c r="OML15" s="228"/>
      <c r="OMM15" s="228"/>
      <c r="OMN15" s="228"/>
      <c r="OMO15" s="228"/>
      <c r="OMP15" s="228"/>
      <c r="OMQ15" s="228"/>
      <c r="OMR15" s="229"/>
      <c r="OMS15" s="230"/>
      <c r="OMT15" s="230"/>
      <c r="OMU15" s="231"/>
      <c r="OMV15" s="229"/>
      <c r="OMW15" s="230"/>
      <c r="OMX15" s="229"/>
      <c r="OMY15" s="229"/>
      <c r="OMZ15" s="230"/>
      <c r="ONA15" s="230"/>
      <c r="ONB15" s="230"/>
      <c r="ONC15" s="230"/>
      <c r="OND15" s="230"/>
      <c r="ONE15" s="230"/>
      <c r="ONF15" s="230"/>
      <c r="ONG15" s="230"/>
      <c r="ONH15" s="230"/>
      <c r="ONI15" s="230"/>
      <c r="ONJ15" s="230"/>
      <c r="ONK15" s="230"/>
      <c r="ONL15" s="229"/>
      <c r="ONM15" s="226"/>
      <c r="ONN15" s="227"/>
      <c r="ONO15" s="227"/>
      <c r="ONP15" s="227"/>
      <c r="ONQ15" s="228"/>
      <c r="ONR15" s="228"/>
      <c r="ONS15" s="228"/>
      <c r="ONT15" s="228"/>
      <c r="ONU15" s="228"/>
      <c r="ONV15" s="228"/>
      <c r="ONW15" s="229"/>
      <c r="ONX15" s="230"/>
      <c r="ONY15" s="230"/>
      <c r="ONZ15" s="231"/>
      <c r="OOA15" s="229"/>
      <c r="OOB15" s="230"/>
      <c r="OOC15" s="229"/>
      <c r="OOD15" s="229"/>
      <c r="OOE15" s="230"/>
      <c r="OOF15" s="230"/>
      <c r="OOG15" s="230"/>
      <c r="OOH15" s="230"/>
      <c r="OOI15" s="230"/>
      <c r="OOJ15" s="230"/>
      <c r="OOK15" s="230"/>
      <c r="OOL15" s="230"/>
      <c r="OOM15" s="230"/>
      <c r="OON15" s="230"/>
      <c r="OOO15" s="230"/>
      <c r="OOP15" s="230"/>
      <c r="OOQ15" s="229"/>
      <c r="OOR15" s="226"/>
      <c r="OOS15" s="227"/>
      <c r="OOT15" s="227"/>
      <c r="OOU15" s="227"/>
      <c r="OOV15" s="228"/>
      <c r="OOW15" s="228"/>
      <c r="OOX15" s="228"/>
      <c r="OOY15" s="228"/>
      <c r="OOZ15" s="228"/>
      <c r="OPA15" s="228"/>
      <c r="OPB15" s="229"/>
      <c r="OPC15" s="230"/>
      <c r="OPD15" s="230"/>
      <c r="OPE15" s="231"/>
      <c r="OPF15" s="229"/>
      <c r="OPG15" s="230"/>
      <c r="OPH15" s="229"/>
      <c r="OPI15" s="229"/>
      <c r="OPJ15" s="230"/>
      <c r="OPK15" s="230"/>
      <c r="OPL15" s="230"/>
      <c r="OPM15" s="230"/>
      <c r="OPN15" s="230"/>
      <c r="OPO15" s="230"/>
      <c r="OPP15" s="230"/>
      <c r="OPQ15" s="230"/>
      <c r="OPR15" s="230"/>
      <c r="OPS15" s="230"/>
      <c r="OPT15" s="230"/>
      <c r="OPU15" s="230"/>
      <c r="OPV15" s="229"/>
      <c r="OPW15" s="226"/>
      <c r="OPX15" s="227"/>
      <c r="OPY15" s="227"/>
      <c r="OPZ15" s="227"/>
      <c r="OQA15" s="228"/>
      <c r="OQB15" s="228"/>
      <c r="OQC15" s="228"/>
      <c r="OQD15" s="228"/>
      <c r="OQE15" s="228"/>
      <c r="OQF15" s="228"/>
      <c r="OQG15" s="229"/>
      <c r="OQH15" s="230"/>
      <c r="OQI15" s="230"/>
      <c r="OQJ15" s="231"/>
      <c r="OQK15" s="229"/>
      <c r="OQL15" s="230"/>
      <c r="OQM15" s="229"/>
      <c r="OQN15" s="229"/>
      <c r="OQO15" s="230"/>
      <c r="OQP15" s="230"/>
      <c r="OQQ15" s="230"/>
      <c r="OQR15" s="230"/>
      <c r="OQS15" s="230"/>
      <c r="OQT15" s="230"/>
      <c r="OQU15" s="230"/>
      <c r="OQV15" s="230"/>
      <c r="OQW15" s="230"/>
      <c r="OQX15" s="230"/>
      <c r="OQY15" s="230"/>
      <c r="OQZ15" s="230"/>
      <c r="ORA15" s="229"/>
      <c r="ORB15" s="226"/>
      <c r="ORC15" s="227"/>
      <c r="ORD15" s="227"/>
      <c r="ORE15" s="227"/>
      <c r="ORF15" s="228"/>
      <c r="ORG15" s="228"/>
      <c r="ORH15" s="228"/>
      <c r="ORI15" s="228"/>
      <c r="ORJ15" s="228"/>
      <c r="ORK15" s="228"/>
      <c r="ORL15" s="229"/>
      <c r="ORM15" s="230"/>
      <c r="ORN15" s="230"/>
      <c r="ORO15" s="231"/>
      <c r="ORP15" s="229"/>
      <c r="ORQ15" s="230"/>
      <c r="ORR15" s="229"/>
      <c r="ORS15" s="229"/>
      <c r="ORT15" s="230"/>
      <c r="ORU15" s="230"/>
      <c r="ORV15" s="230"/>
      <c r="ORW15" s="230"/>
      <c r="ORX15" s="230"/>
      <c r="ORY15" s="230"/>
      <c r="ORZ15" s="230"/>
      <c r="OSA15" s="230"/>
      <c r="OSB15" s="230"/>
      <c r="OSC15" s="230"/>
      <c r="OSD15" s="230"/>
      <c r="OSE15" s="230"/>
      <c r="OSF15" s="229"/>
      <c r="OSG15" s="226"/>
      <c r="OSH15" s="227"/>
      <c r="OSI15" s="227"/>
      <c r="OSJ15" s="227"/>
      <c r="OSK15" s="228"/>
      <c r="OSL15" s="228"/>
      <c r="OSM15" s="228"/>
      <c r="OSN15" s="228"/>
      <c r="OSO15" s="228"/>
      <c r="OSP15" s="228"/>
      <c r="OSQ15" s="229"/>
      <c r="OSR15" s="230"/>
      <c r="OSS15" s="230"/>
      <c r="OST15" s="231"/>
      <c r="OSU15" s="229"/>
      <c r="OSV15" s="230"/>
      <c r="OSW15" s="229"/>
      <c r="OSX15" s="229"/>
      <c r="OSY15" s="230"/>
      <c r="OSZ15" s="230"/>
      <c r="OTA15" s="230"/>
      <c r="OTB15" s="230"/>
      <c r="OTC15" s="230"/>
      <c r="OTD15" s="230"/>
      <c r="OTE15" s="230"/>
      <c r="OTF15" s="230"/>
      <c r="OTG15" s="230"/>
      <c r="OTH15" s="230"/>
      <c r="OTI15" s="230"/>
      <c r="OTJ15" s="230"/>
      <c r="OTK15" s="229"/>
      <c r="OTL15" s="226"/>
      <c r="OTM15" s="227"/>
      <c r="OTN15" s="227"/>
      <c r="OTO15" s="227"/>
      <c r="OTP15" s="228"/>
      <c r="OTQ15" s="228"/>
      <c r="OTR15" s="228"/>
      <c r="OTS15" s="228"/>
      <c r="OTT15" s="228"/>
      <c r="OTU15" s="228"/>
      <c r="OTV15" s="229"/>
      <c r="OTW15" s="230"/>
      <c r="OTX15" s="230"/>
      <c r="OTY15" s="231"/>
      <c r="OTZ15" s="229"/>
      <c r="OUA15" s="230"/>
      <c r="OUB15" s="229"/>
      <c r="OUC15" s="229"/>
      <c r="OUD15" s="230"/>
      <c r="OUE15" s="230"/>
      <c r="OUF15" s="230"/>
      <c r="OUG15" s="230"/>
      <c r="OUH15" s="230"/>
      <c r="OUI15" s="230"/>
      <c r="OUJ15" s="230"/>
      <c r="OUK15" s="230"/>
      <c r="OUL15" s="230"/>
      <c r="OUM15" s="230"/>
      <c r="OUN15" s="230"/>
      <c r="OUO15" s="230"/>
      <c r="OUP15" s="229"/>
      <c r="OUQ15" s="226"/>
      <c r="OUR15" s="227"/>
      <c r="OUS15" s="227"/>
      <c r="OUT15" s="227"/>
      <c r="OUU15" s="228"/>
      <c r="OUV15" s="228"/>
      <c r="OUW15" s="228"/>
      <c r="OUX15" s="228"/>
      <c r="OUY15" s="228"/>
      <c r="OUZ15" s="228"/>
      <c r="OVA15" s="229"/>
      <c r="OVB15" s="230"/>
      <c r="OVC15" s="230"/>
      <c r="OVD15" s="231"/>
      <c r="OVE15" s="229"/>
      <c r="OVF15" s="230"/>
      <c r="OVG15" s="229"/>
      <c r="OVH15" s="229"/>
      <c r="OVI15" s="230"/>
      <c r="OVJ15" s="230"/>
      <c r="OVK15" s="230"/>
      <c r="OVL15" s="230"/>
      <c r="OVM15" s="230"/>
      <c r="OVN15" s="230"/>
      <c r="OVO15" s="230"/>
      <c r="OVP15" s="230"/>
      <c r="OVQ15" s="230"/>
      <c r="OVR15" s="230"/>
      <c r="OVS15" s="230"/>
      <c r="OVT15" s="230"/>
      <c r="OVU15" s="229"/>
      <c r="OVV15" s="226"/>
      <c r="OVW15" s="227"/>
      <c r="OVX15" s="227"/>
      <c r="OVY15" s="227"/>
      <c r="OVZ15" s="228"/>
      <c r="OWA15" s="228"/>
      <c r="OWB15" s="228"/>
      <c r="OWC15" s="228"/>
      <c r="OWD15" s="228"/>
      <c r="OWE15" s="228"/>
      <c r="OWF15" s="229"/>
      <c r="OWG15" s="230"/>
      <c r="OWH15" s="230"/>
      <c r="OWI15" s="231"/>
      <c r="OWJ15" s="229"/>
      <c r="OWK15" s="230"/>
      <c r="OWL15" s="229"/>
      <c r="OWM15" s="229"/>
      <c r="OWN15" s="230"/>
      <c r="OWO15" s="230"/>
      <c r="OWP15" s="230"/>
      <c r="OWQ15" s="230"/>
      <c r="OWR15" s="230"/>
      <c r="OWS15" s="230"/>
      <c r="OWT15" s="230"/>
      <c r="OWU15" s="230"/>
      <c r="OWV15" s="230"/>
      <c r="OWW15" s="230"/>
      <c r="OWX15" s="230"/>
      <c r="OWY15" s="230"/>
      <c r="OWZ15" s="229"/>
      <c r="OXA15" s="226"/>
      <c r="OXB15" s="227"/>
      <c r="OXC15" s="227"/>
      <c r="OXD15" s="227"/>
      <c r="OXE15" s="228"/>
      <c r="OXF15" s="228"/>
      <c r="OXG15" s="228"/>
      <c r="OXH15" s="228"/>
      <c r="OXI15" s="228"/>
      <c r="OXJ15" s="228"/>
      <c r="OXK15" s="229"/>
      <c r="OXL15" s="230"/>
      <c r="OXM15" s="230"/>
      <c r="OXN15" s="231"/>
      <c r="OXO15" s="229"/>
      <c r="OXP15" s="230"/>
      <c r="OXQ15" s="229"/>
      <c r="OXR15" s="229"/>
      <c r="OXS15" s="230"/>
      <c r="OXT15" s="230"/>
      <c r="OXU15" s="230"/>
      <c r="OXV15" s="230"/>
      <c r="OXW15" s="230"/>
      <c r="OXX15" s="230"/>
      <c r="OXY15" s="230"/>
      <c r="OXZ15" s="230"/>
      <c r="OYA15" s="230"/>
      <c r="OYB15" s="230"/>
      <c r="OYC15" s="230"/>
      <c r="OYD15" s="230"/>
      <c r="OYE15" s="229"/>
      <c r="OYF15" s="226"/>
      <c r="OYG15" s="227"/>
      <c r="OYH15" s="227"/>
      <c r="OYI15" s="227"/>
      <c r="OYJ15" s="228"/>
      <c r="OYK15" s="228"/>
      <c r="OYL15" s="228"/>
      <c r="OYM15" s="228"/>
      <c r="OYN15" s="228"/>
      <c r="OYO15" s="228"/>
      <c r="OYP15" s="229"/>
      <c r="OYQ15" s="230"/>
      <c r="OYR15" s="230"/>
      <c r="OYS15" s="231"/>
      <c r="OYT15" s="229"/>
      <c r="OYU15" s="230"/>
      <c r="OYV15" s="229"/>
      <c r="OYW15" s="229"/>
      <c r="OYX15" s="230"/>
      <c r="OYY15" s="230"/>
      <c r="OYZ15" s="230"/>
      <c r="OZA15" s="230"/>
      <c r="OZB15" s="230"/>
      <c r="OZC15" s="230"/>
      <c r="OZD15" s="230"/>
      <c r="OZE15" s="230"/>
      <c r="OZF15" s="230"/>
      <c r="OZG15" s="230"/>
      <c r="OZH15" s="230"/>
      <c r="OZI15" s="230"/>
      <c r="OZJ15" s="229"/>
      <c r="OZK15" s="226"/>
      <c r="OZL15" s="227"/>
      <c r="OZM15" s="227"/>
      <c r="OZN15" s="227"/>
      <c r="OZO15" s="228"/>
      <c r="OZP15" s="228"/>
      <c r="OZQ15" s="228"/>
      <c r="OZR15" s="228"/>
      <c r="OZS15" s="228"/>
      <c r="OZT15" s="228"/>
      <c r="OZU15" s="229"/>
      <c r="OZV15" s="230"/>
      <c r="OZW15" s="230"/>
      <c r="OZX15" s="231"/>
      <c r="OZY15" s="229"/>
      <c r="OZZ15" s="230"/>
      <c r="PAA15" s="229"/>
      <c r="PAB15" s="229"/>
      <c r="PAC15" s="230"/>
      <c r="PAD15" s="230"/>
      <c r="PAE15" s="230"/>
      <c r="PAF15" s="230"/>
      <c r="PAG15" s="230"/>
      <c r="PAH15" s="230"/>
      <c r="PAI15" s="230"/>
      <c r="PAJ15" s="230"/>
      <c r="PAK15" s="230"/>
      <c r="PAL15" s="230"/>
      <c r="PAM15" s="230"/>
      <c r="PAN15" s="230"/>
      <c r="PAO15" s="229"/>
      <c r="PAP15" s="226"/>
      <c r="PAQ15" s="227"/>
      <c r="PAR15" s="227"/>
      <c r="PAS15" s="227"/>
      <c r="PAT15" s="228"/>
      <c r="PAU15" s="228"/>
      <c r="PAV15" s="228"/>
      <c r="PAW15" s="228"/>
      <c r="PAX15" s="228"/>
      <c r="PAY15" s="228"/>
      <c r="PAZ15" s="229"/>
      <c r="PBA15" s="230"/>
      <c r="PBB15" s="230"/>
      <c r="PBC15" s="231"/>
      <c r="PBD15" s="229"/>
      <c r="PBE15" s="230"/>
      <c r="PBF15" s="229"/>
      <c r="PBG15" s="229"/>
      <c r="PBH15" s="230"/>
      <c r="PBI15" s="230"/>
      <c r="PBJ15" s="230"/>
      <c r="PBK15" s="230"/>
      <c r="PBL15" s="230"/>
      <c r="PBM15" s="230"/>
      <c r="PBN15" s="230"/>
      <c r="PBO15" s="230"/>
      <c r="PBP15" s="230"/>
      <c r="PBQ15" s="230"/>
      <c r="PBR15" s="230"/>
      <c r="PBS15" s="230"/>
      <c r="PBT15" s="229"/>
      <c r="PBU15" s="226"/>
      <c r="PBV15" s="227"/>
      <c r="PBW15" s="227"/>
      <c r="PBX15" s="227"/>
      <c r="PBY15" s="228"/>
      <c r="PBZ15" s="228"/>
      <c r="PCA15" s="228"/>
      <c r="PCB15" s="228"/>
      <c r="PCC15" s="228"/>
      <c r="PCD15" s="228"/>
      <c r="PCE15" s="229"/>
      <c r="PCF15" s="230"/>
      <c r="PCG15" s="230"/>
      <c r="PCH15" s="231"/>
      <c r="PCI15" s="229"/>
      <c r="PCJ15" s="230"/>
      <c r="PCK15" s="229"/>
      <c r="PCL15" s="229"/>
      <c r="PCM15" s="230"/>
      <c r="PCN15" s="230"/>
      <c r="PCO15" s="230"/>
      <c r="PCP15" s="230"/>
      <c r="PCQ15" s="230"/>
      <c r="PCR15" s="230"/>
      <c r="PCS15" s="230"/>
      <c r="PCT15" s="230"/>
      <c r="PCU15" s="230"/>
      <c r="PCV15" s="230"/>
      <c r="PCW15" s="230"/>
      <c r="PCX15" s="230"/>
      <c r="PCY15" s="229"/>
      <c r="PCZ15" s="226"/>
      <c r="PDA15" s="227"/>
      <c r="PDB15" s="227"/>
      <c r="PDC15" s="227"/>
      <c r="PDD15" s="228"/>
      <c r="PDE15" s="228"/>
      <c r="PDF15" s="228"/>
      <c r="PDG15" s="228"/>
      <c r="PDH15" s="228"/>
      <c r="PDI15" s="228"/>
      <c r="PDJ15" s="229"/>
      <c r="PDK15" s="230"/>
      <c r="PDL15" s="230"/>
      <c r="PDM15" s="231"/>
      <c r="PDN15" s="229"/>
      <c r="PDO15" s="230"/>
      <c r="PDP15" s="229"/>
      <c r="PDQ15" s="229"/>
      <c r="PDR15" s="230"/>
      <c r="PDS15" s="230"/>
      <c r="PDT15" s="230"/>
      <c r="PDU15" s="230"/>
      <c r="PDV15" s="230"/>
      <c r="PDW15" s="230"/>
      <c r="PDX15" s="230"/>
      <c r="PDY15" s="230"/>
      <c r="PDZ15" s="230"/>
      <c r="PEA15" s="230"/>
      <c r="PEB15" s="230"/>
      <c r="PEC15" s="230"/>
      <c r="PED15" s="229"/>
      <c r="PEE15" s="226"/>
      <c r="PEF15" s="227"/>
      <c r="PEG15" s="227"/>
      <c r="PEH15" s="227"/>
      <c r="PEI15" s="228"/>
      <c r="PEJ15" s="228"/>
      <c r="PEK15" s="228"/>
      <c r="PEL15" s="228"/>
      <c r="PEM15" s="228"/>
      <c r="PEN15" s="228"/>
      <c r="PEO15" s="229"/>
      <c r="PEP15" s="230"/>
      <c r="PEQ15" s="230"/>
      <c r="PER15" s="231"/>
      <c r="PES15" s="229"/>
      <c r="PET15" s="230"/>
      <c r="PEU15" s="229"/>
      <c r="PEV15" s="229"/>
      <c r="PEW15" s="230"/>
      <c r="PEX15" s="230"/>
      <c r="PEY15" s="230"/>
      <c r="PEZ15" s="230"/>
      <c r="PFA15" s="230"/>
      <c r="PFB15" s="230"/>
      <c r="PFC15" s="230"/>
      <c r="PFD15" s="230"/>
      <c r="PFE15" s="230"/>
      <c r="PFF15" s="230"/>
      <c r="PFG15" s="230"/>
      <c r="PFH15" s="230"/>
      <c r="PFI15" s="229"/>
      <c r="PFJ15" s="226"/>
      <c r="PFK15" s="227"/>
      <c r="PFL15" s="227"/>
      <c r="PFM15" s="227"/>
      <c r="PFN15" s="228"/>
      <c r="PFO15" s="228"/>
      <c r="PFP15" s="228"/>
      <c r="PFQ15" s="228"/>
      <c r="PFR15" s="228"/>
      <c r="PFS15" s="228"/>
      <c r="PFT15" s="229"/>
      <c r="PFU15" s="230"/>
      <c r="PFV15" s="230"/>
      <c r="PFW15" s="231"/>
      <c r="PFX15" s="229"/>
      <c r="PFY15" s="230"/>
      <c r="PFZ15" s="229"/>
      <c r="PGA15" s="229"/>
      <c r="PGB15" s="230"/>
      <c r="PGC15" s="230"/>
      <c r="PGD15" s="230"/>
      <c r="PGE15" s="230"/>
      <c r="PGF15" s="230"/>
      <c r="PGG15" s="230"/>
      <c r="PGH15" s="230"/>
      <c r="PGI15" s="230"/>
      <c r="PGJ15" s="230"/>
      <c r="PGK15" s="230"/>
      <c r="PGL15" s="230"/>
      <c r="PGM15" s="230"/>
      <c r="PGN15" s="229"/>
      <c r="PGO15" s="226"/>
      <c r="PGP15" s="227"/>
      <c r="PGQ15" s="227"/>
      <c r="PGR15" s="227"/>
      <c r="PGS15" s="228"/>
      <c r="PGT15" s="228"/>
      <c r="PGU15" s="228"/>
      <c r="PGV15" s="228"/>
      <c r="PGW15" s="228"/>
      <c r="PGX15" s="228"/>
      <c r="PGY15" s="229"/>
      <c r="PGZ15" s="230"/>
      <c r="PHA15" s="230"/>
      <c r="PHB15" s="231"/>
      <c r="PHC15" s="229"/>
      <c r="PHD15" s="230"/>
      <c r="PHE15" s="229"/>
      <c r="PHF15" s="229"/>
      <c r="PHG15" s="230"/>
      <c r="PHH15" s="230"/>
      <c r="PHI15" s="230"/>
      <c r="PHJ15" s="230"/>
      <c r="PHK15" s="230"/>
      <c r="PHL15" s="230"/>
      <c r="PHM15" s="230"/>
      <c r="PHN15" s="230"/>
      <c r="PHO15" s="230"/>
      <c r="PHP15" s="230"/>
      <c r="PHQ15" s="230"/>
      <c r="PHR15" s="230"/>
      <c r="PHS15" s="229"/>
      <c r="PHT15" s="226"/>
      <c r="PHU15" s="227"/>
      <c r="PHV15" s="227"/>
      <c r="PHW15" s="227"/>
      <c r="PHX15" s="228"/>
      <c r="PHY15" s="228"/>
      <c r="PHZ15" s="228"/>
      <c r="PIA15" s="228"/>
      <c r="PIB15" s="228"/>
      <c r="PIC15" s="228"/>
      <c r="PID15" s="229"/>
      <c r="PIE15" s="230"/>
      <c r="PIF15" s="230"/>
      <c r="PIG15" s="231"/>
      <c r="PIH15" s="229"/>
      <c r="PII15" s="230"/>
      <c r="PIJ15" s="229"/>
      <c r="PIK15" s="229"/>
      <c r="PIL15" s="230"/>
      <c r="PIM15" s="230"/>
      <c r="PIN15" s="230"/>
      <c r="PIO15" s="230"/>
      <c r="PIP15" s="230"/>
      <c r="PIQ15" s="230"/>
      <c r="PIR15" s="230"/>
      <c r="PIS15" s="230"/>
      <c r="PIT15" s="230"/>
      <c r="PIU15" s="230"/>
      <c r="PIV15" s="230"/>
      <c r="PIW15" s="230"/>
      <c r="PIX15" s="229"/>
      <c r="PIY15" s="226"/>
      <c r="PIZ15" s="227"/>
      <c r="PJA15" s="227"/>
      <c r="PJB15" s="227"/>
      <c r="PJC15" s="228"/>
      <c r="PJD15" s="228"/>
      <c r="PJE15" s="228"/>
      <c r="PJF15" s="228"/>
      <c r="PJG15" s="228"/>
      <c r="PJH15" s="228"/>
      <c r="PJI15" s="229"/>
      <c r="PJJ15" s="230"/>
      <c r="PJK15" s="230"/>
      <c r="PJL15" s="231"/>
      <c r="PJM15" s="229"/>
      <c r="PJN15" s="230"/>
      <c r="PJO15" s="229"/>
      <c r="PJP15" s="229"/>
      <c r="PJQ15" s="230"/>
      <c r="PJR15" s="230"/>
      <c r="PJS15" s="230"/>
      <c r="PJT15" s="230"/>
      <c r="PJU15" s="230"/>
      <c r="PJV15" s="230"/>
      <c r="PJW15" s="230"/>
      <c r="PJX15" s="230"/>
      <c r="PJY15" s="230"/>
      <c r="PJZ15" s="230"/>
      <c r="PKA15" s="230"/>
      <c r="PKB15" s="230"/>
      <c r="PKC15" s="229"/>
      <c r="PKD15" s="226"/>
      <c r="PKE15" s="227"/>
      <c r="PKF15" s="227"/>
      <c r="PKG15" s="227"/>
      <c r="PKH15" s="228"/>
      <c r="PKI15" s="228"/>
      <c r="PKJ15" s="228"/>
      <c r="PKK15" s="228"/>
      <c r="PKL15" s="228"/>
      <c r="PKM15" s="228"/>
      <c r="PKN15" s="229"/>
      <c r="PKO15" s="230"/>
      <c r="PKP15" s="230"/>
      <c r="PKQ15" s="231"/>
      <c r="PKR15" s="229"/>
      <c r="PKS15" s="230"/>
      <c r="PKT15" s="229"/>
      <c r="PKU15" s="229"/>
      <c r="PKV15" s="230"/>
      <c r="PKW15" s="230"/>
      <c r="PKX15" s="230"/>
      <c r="PKY15" s="230"/>
      <c r="PKZ15" s="230"/>
      <c r="PLA15" s="230"/>
      <c r="PLB15" s="230"/>
      <c r="PLC15" s="230"/>
      <c r="PLD15" s="230"/>
      <c r="PLE15" s="230"/>
      <c r="PLF15" s="230"/>
      <c r="PLG15" s="230"/>
      <c r="PLH15" s="229"/>
      <c r="PLI15" s="226"/>
      <c r="PLJ15" s="227"/>
      <c r="PLK15" s="227"/>
      <c r="PLL15" s="227"/>
      <c r="PLM15" s="228"/>
      <c r="PLN15" s="228"/>
      <c r="PLO15" s="228"/>
      <c r="PLP15" s="228"/>
      <c r="PLQ15" s="228"/>
      <c r="PLR15" s="228"/>
      <c r="PLS15" s="229"/>
      <c r="PLT15" s="230"/>
      <c r="PLU15" s="230"/>
      <c r="PLV15" s="231"/>
      <c r="PLW15" s="229"/>
      <c r="PLX15" s="230"/>
      <c r="PLY15" s="229"/>
      <c r="PLZ15" s="229"/>
      <c r="PMA15" s="230"/>
      <c r="PMB15" s="230"/>
      <c r="PMC15" s="230"/>
      <c r="PMD15" s="230"/>
      <c r="PME15" s="230"/>
      <c r="PMF15" s="230"/>
      <c r="PMG15" s="230"/>
      <c r="PMH15" s="230"/>
      <c r="PMI15" s="230"/>
      <c r="PMJ15" s="230"/>
      <c r="PMK15" s="230"/>
      <c r="PML15" s="230"/>
      <c r="PMM15" s="229"/>
      <c r="PMN15" s="226"/>
      <c r="PMO15" s="227"/>
      <c r="PMP15" s="227"/>
      <c r="PMQ15" s="227"/>
      <c r="PMR15" s="228"/>
      <c r="PMS15" s="228"/>
      <c r="PMT15" s="228"/>
      <c r="PMU15" s="228"/>
      <c r="PMV15" s="228"/>
      <c r="PMW15" s="228"/>
      <c r="PMX15" s="229"/>
      <c r="PMY15" s="230"/>
      <c r="PMZ15" s="230"/>
      <c r="PNA15" s="231"/>
      <c r="PNB15" s="229"/>
      <c r="PNC15" s="230"/>
      <c r="PND15" s="229"/>
      <c r="PNE15" s="229"/>
      <c r="PNF15" s="230"/>
      <c r="PNG15" s="230"/>
      <c r="PNH15" s="230"/>
      <c r="PNI15" s="230"/>
      <c r="PNJ15" s="230"/>
      <c r="PNK15" s="230"/>
      <c r="PNL15" s="230"/>
      <c r="PNM15" s="230"/>
      <c r="PNN15" s="230"/>
      <c r="PNO15" s="230"/>
      <c r="PNP15" s="230"/>
      <c r="PNQ15" s="230"/>
      <c r="PNR15" s="229"/>
      <c r="PNS15" s="226"/>
      <c r="PNT15" s="227"/>
      <c r="PNU15" s="227"/>
      <c r="PNV15" s="227"/>
      <c r="PNW15" s="228"/>
      <c r="PNX15" s="228"/>
      <c r="PNY15" s="228"/>
      <c r="PNZ15" s="228"/>
      <c r="POA15" s="228"/>
      <c r="POB15" s="228"/>
      <c r="POC15" s="229"/>
      <c r="POD15" s="230"/>
      <c r="POE15" s="230"/>
      <c r="POF15" s="231"/>
      <c r="POG15" s="229"/>
      <c r="POH15" s="230"/>
      <c r="POI15" s="229"/>
      <c r="POJ15" s="229"/>
      <c r="POK15" s="230"/>
      <c r="POL15" s="230"/>
      <c r="POM15" s="230"/>
      <c r="PON15" s="230"/>
      <c r="POO15" s="230"/>
      <c r="POP15" s="230"/>
      <c r="POQ15" s="230"/>
      <c r="POR15" s="230"/>
      <c r="POS15" s="230"/>
      <c r="POT15" s="230"/>
      <c r="POU15" s="230"/>
      <c r="POV15" s="230"/>
      <c r="POW15" s="229"/>
      <c r="POX15" s="226"/>
      <c r="POY15" s="227"/>
      <c r="POZ15" s="227"/>
      <c r="PPA15" s="227"/>
      <c r="PPB15" s="228"/>
      <c r="PPC15" s="228"/>
      <c r="PPD15" s="228"/>
      <c r="PPE15" s="228"/>
      <c r="PPF15" s="228"/>
      <c r="PPG15" s="228"/>
      <c r="PPH15" s="229"/>
      <c r="PPI15" s="230"/>
      <c r="PPJ15" s="230"/>
      <c r="PPK15" s="231"/>
      <c r="PPL15" s="229"/>
      <c r="PPM15" s="230"/>
      <c r="PPN15" s="229"/>
      <c r="PPO15" s="229"/>
      <c r="PPP15" s="230"/>
      <c r="PPQ15" s="230"/>
      <c r="PPR15" s="230"/>
      <c r="PPS15" s="230"/>
      <c r="PPT15" s="230"/>
      <c r="PPU15" s="230"/>
      <c r="PPV15" s="230"/>
      <c r="PPW15" s="230"/>
      <c r="PPX15" s="230"/>
      <c r="PPY15" s="230"/>
      <c r="PPZ15" s="230"/>
      <c r="PQA15" s="230"/>
      <c r="PQB15" s="229"/>
      <c r="PQC15" s="226"/>
      <c r="PQD15" s="227"/>
      <c r="PQE15" s="227"/>
      <c r="PQF15" s="227"/>
      <c r="PQG15" s="228"/>
      <c r="PQH15" s="228"/>
      <c r="PQI15" s="228"/>
      <c r="PQJ15" s="228"/>
      <c r="PQK15" s="228"/>
      <c r="PQL15" s="228"/>
      <c r="PQM15" s="229"/>
      <c r="PQN15" s="230"/>
      <c r="PQO15" s="230"/>
      <c r="PQP15" s="231"/>
      <c r="PQQ15" s="229"/>
      <c r="PQR15" s="230"/>
      <c r="PQS15" s="229"/>
      <c r="PQT15" s="229"/>
      <c r="PQU15" s="230"/>
      <c r="PQV15" s="230"/>
      <c r="PQW15" s="230"/>
      <c r="PQX15" s="230"/>
      <c r="PQY15" s="230"/>
      <c r="PQZ15" s="230"/>
      <c r="PRA15" s="230"/>
      <c r="PRB15" s="230"/>
      <c r="PRC15" s="230"/>
      <c r="PRD15" s="230"/>
      <c r="PRE15" s="230"/>
      <c r="PRF15" s="230"/>
      <c r="PRG15" s="229"/>
      <c r="PRH15" s="226"/>
      <c r="PRI15" s="227"/>
      <c r="PRJ15" s="227"/>
      <c r="PRK15" s="227"/>
      <c r="PRL15" s="228"/>
      <c r="PRM15" s="228"/>
      <c r="PRN15" s="228"/>
      <c r="PRO15" s="228"/>
      <c r="PRP15" s="228"/>
      <c r="PRQ15" s="228"/>
      <c r="PRR15" s="229"/>
      <c r="PRS15" s="230"/>
      <c r="PRT15" s="230"/>
      <c r="PRU15" s="231"/>
      <c r="PRV15" s="229"/>
      <c r="PRW15" s="230"/>
      <c r="PRX15" s="229"/>
      <c r="PRY15" s="229"/>
      <c r="PRZ15" s="230"/>
      <c r="PSA15" s="230"/>
      <c r="PSB15" s="230"/>
      <c r="PSC15" s="230"/>
      <c r="PSD15" s="230"/>
      <c r="PSE15" s="230"/>
      <c r="PSF15" s="230"/>
      <c r="PSG15" s="230"/>
      <c r="PSH15" s="230"/>
      <c r="PSI15" s="230"/>
      <c r="PSJ15" s="230"/>
      <c r="PSK15" s="230"/>
      <c r="PSL15" s="229"/>
      <c r="PSM15" s="226"/>
      <c r="PSN15" s="227"/>
      <c r="PSO15" s="227"/>
      <c r="PSP15" s="227"/>
      <c r="PSQ15" s="228"/>
      <c r="PSR15" s="228"/>
      <c r="PSS15" s="228"/>
      <c r="PST15" s="228"/>
      <c r="PSU15" s="228"/>
      <c r="PSV15" s="228"/>
      <c r="PSW15" s="229"/>
      <c r="PSX15" s="230"/>
      <c r="PSY15" s="230"/>
      <c r="PSZ15" s="231"/>
      <c r="PTA15" s="229"/>
      <c r="PTB15" s="230"/>
      <c r="PTC15" s="229"/>
      <c r="PTD15" s="229"/>
      <c r="PTE15" s="230"/>
      <c r="PTF15" s="230"/>
      <c r="PTG15" s="230"/>
      <c r="PTH15" s="230"/>
      <c r="PTI15" s="230"/>
      <c r="PTJ15" s="230"/>
      <c r="PTK15" s="230"/>
      <c r="PTL15" s="230"/>
      <c r="PTM15" s="230"/>
      <c r="PTN15" s="230"/>
      <c r="PTO15" s="230"/>
      <c r="PTP15" s="230"/>
      <c r="PTQ15" s="229"/>
      <c r="PTR15" s="226"/>
      <c r="PTS15" s="227"/>
      <c r="PTT15" s="227"/>
      <c r="PTU15" s="227"/>
      <c r="PTV15" s="228"/>
      <c r="PTW15" s="228"/>
      <c r="PTX15" s="228"/>
    </row>
    <row r="16" spans="1:11360" s="33" customFormat="1" ht="49.5" x14ac:dyDescent="0.95">
      <c r="A16" s="55">
        <v>4</v>
      </c>
      <c r="B16" s="39" t="s">
        <v>1069</v>
      </c>
      <c r="C16" s="34">
        <v>342285</v>
      </c>
      <c r="D16" s="55">
        <v>342399</v>
      </c>
      <c r="E16" s="55"/>
      <c r="F16" s="41">
        <v>7</v>
      </c>
      <c r="G16" s="41">
        <v>12</v>
      </c>
      <c r="H16" s="41">
        <v>13</v>
      </c>
      <c r="I16" s="41">
        <v>17</v>
      </c>
      <c r="J16" s="225"/>
      <c r="K16" s="225"/>
      <c r="L16" s="248">
        <v>12</v>
      </c>
      <c r="M16" s="249">
        <v>11</v>
      </c>
      <c r="N16" s="249"/>
      <c r="O16" s="249">
        <v>2</v>
      </c>
      <c r="P16" s="248"/>
      <c r="Q16" s="249"/>
      <c r="R16" s="248"/>
      <c r="S16" s="248"/>
      <c r="T16" s="250"/>
      <c r="U16" s="248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5" t="s">
        <v>909</v>
      </c>
      <c r="AG16" s="32">
        <f t="shared" si="0"/>
        <v>114</v>
      </c>
      <c r="AH16" s="32">
        <v>114</v>
      </c>
    </row>
    <row r="17" spans="1:34" s="33" customFormat="1" ht="49.5" x14ac:dyDescent="0.95">
      <c r="A17" s="34">
        <v>5</v>
      </c>
      <c r="B17" s="39" t="s">
        <v>1070</v>
      </c>
      <c r="C17" s="55">
        <v>342399</v>
      </c>
      <c r="D17" s="34">
        <v>342658</v>
      </c>
      <c r="E17" s="34"/>
      <c r="F17" s="41">
        <v>7</v>
      </c>
      <c r="G17" s="41">
        <v>12</v>
      </c>
      <c r="H17" s="41">
        <v>13</v>
      </c>
      <c r="I17" s="41">
        <v>17</v>
      </c>
      <c r="J17" s="41"/>
      <c r="K17" s="41"/>
      <c r="L17" s="42">
        <v>10</v>
      </c>
      <c r="M17" s="43"/>
      <c r="N17" s="43"/>
      <c r="O17" s="44"/>
      <c r="P17" s="42"/>
      <c r="Q17" s="43"/>
      <c r="R17" s="42"/>
      <c r="S17" s="42">
        <v>1</v>
      </c>
      <c r="T17" s="44"/>
      <c r="U17" s="42"/>
      <c r="V17" s="43"/>
      <c r="W17" s="43"/>
      <c r="X17" s="43"/>
      <c r="Y17" s="43">
        <v>1</v>
      </c>
      <c r="Z17" s="43"/>
      <c r="AA17" s="43"/>
      <c r="AB17" s="43"/>
      <c r="AC17" s="43"/>
      <c r="AD17" s="43"/>
      <c r="AE17" s="43"/>
      <c r="AF17" s="245" t="s">
        <v>1123</v>
      </c>
      <c r="AG17" s="32">
        <f t="shared" si="0"/>
        <v>259</v>
      </c>
      <c r="AH17" s="32">
        <v>259</v>
      </c>
    </row>
    <row r="18" spans="1:34" s="33" customFormat="1" ht="49.5" x14ac:dyDescent="0.95">
      <c r="A18" s="34">
        <v>6</v>
      </c>
      <c r="B18" s="39" t="s">
        <v>1071</v>
      </c>
      <c r="C18" s="34">
        <v>342658</v>
      </c>
      <c r="D18" s="34">
        <v>342688</v>
      </c>
      <c r="E18" s="34"/>
      <c r="F18" s="41">
        <v>7</v>
      </c>
      <c r="G18" s="41">
        <v>12</v>
      </c>
      <c r="H18" s="41">
        <v>13</v>
      </c>
      <c r="I18" s="41">
        <v>17</v>
      </c>
      <c r="J18" s="41"/>
      <c r="K18" s="41"/>
      <c r="L18" s="42">
        <v>5</v>
      </c>
      <c r="M18" s="43"/>
      <c r="N18" s="43"/>
      <c r="O18" s="44"/>
      <c r="P18" s="42"/>
      <c r="Q18" s="43"/>
      <c r="R18" s="42"/>
      <c r="S18" s="42"/>
      <c r="T18" s="44"/>
      <c r="U18" s="42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2" t="s">
        <v>976</v>
      </c>
      <c r="AG18" s="32">
        <f t="shared" si="0"/>
        <v>30</v>
      </c>
      <c r="AH18" s="32">
        <v>30</v>
      </c>
    </row>
    <row r="19" spans="1:34" s="33" customFormat="1" ht="49.5" x14ac:dyDescent="0.95">
      <c r="A19" s="34">
        <v>7</v>
      </c>
      <c r="B19" s="25" t="s">
        <v>1072</v>
      </c>
      <c r="C19" s="35"/>
      <c r="D19" s="35"/>
      <c r="E19" s="35"/>
      <c r="F19" s="36"/>
      <c r="G19" s="36"/>
      <c r="H19" s="36"/>
      <c r="I19" s="36"/>
      <c r="J19" s="36"/>
      <c r="K19" s="36"/>
      <c r="L19" s="37"/>
      <c r="M19" s="38"/>
      <c r="N19" s="38"/>
      <c r="O19" s="204"/>
      <c r="P19" s="37"/>
      <c r="Q19" s="38"/>
      <c r="R19" s="37"/>
      <c r="S19" s="37"/>
      <c r="T19" s="204"/>
      <c r="U19" s="37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7" t="s">
        <v>100</v>
      </c>
      <c r="AG19" s="32">
        <f t="shared" si="0"/>
        <v>0</v>
      </c>
      <c r="AH19" s="32" t="s">
        <v>213</v>
      </c>
    </row>
    <row r="20" spans="1:34" s="33" customFormat="1" ht="49.5" x14ac:dyDescent="0.95">
      <c r="A20" s="34">
        <v>8</v>
      </c>
      <c r="B20" s="39" t="s">
        <v>1073</v>
      </c>
      <c r="C20" s="34">
        <v>342688</v>
      </c>
      <c r="D20" s="34">
        <v>342728</v>
      </c>
      <c r="E20" s="34"/>
      <c r="F20" s="41">
        <v>7</v>
      </c>
      <c r="G20" s="41">
        <v>12</v>
      </c>
      <c r="H20" s="41">
        <v>13</v>
      </c>
      <c r="I20" s="41">
        <v>17</v>
      </c>
      <c r="J20" s="41"/>
      <c r="K20" s="41"/>
      <c r="L20" s="42">
        <v>8</v>
      </c>
      <c r="M20" s="43"/>
      <c r="N20" s="43"/>
      <c r="O20" s="44"/>
      <c r="P20" s="42"/>
      <c r="Q20" s="43"/>
      <c r="R20" s="42"/>
      <c r="S20" s="42"/>
      <c r="T20" s="44"/>
      <c r="U20" s="42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2" t="s">
        <v>1013</v>
      </c>
      <c r="AG20" s="32">
        <f t="shared" si="0"/>
        <v>40</v>
      </c>
      <c r="AH20" s="32">
        <v>40</v>
      </c>
    </row>
    <row r="21" spans="1:34" s="33" customFormat="1" ht="49.5" x14ac:dyDescent="0.95">
      <c r="A21" s="34">
        <v>9</v>
      </c>
      <c r="B21" s="39" t="s">
        <v>1074</v>
      </c>
      <c r="C21" s="34">
        <v>342728</v>
      </c>
      <c r="D21" s="34">
        <v>342811</v>
      </c>
      <c r="E21" s="34"/>
      <c r="F21" s="41">
        <v>7</v>
      </c>
      <c r="G21" s="41">
        <v>12</v>
      </c>
      <c r="H21" s="41">
        <v>13</v>
      </c>
      <c r="I21" s="41">
        <v>17</v>
      </c>
      <c r="J21" s="41"/>
      <c r="K21" s="41"/>
      <c r="L21" s="42">
        <v>30</v>
      </c>
      <c r="M21" s="43"/>
      <c r="N21" s="43"/>
      <c r="O21" s="44"/>
      <c r="P21" s="42"/>
      <c r="Q21" s="43"/>
      <c r="R21" s="42"/>
      <c r="S21" s="42"/>
      <c r="T21" s="44"/>
      <c r="U21" s="42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2" t="s">
        <v>1135</v>
      </c>
      <c r="AG21" s="32">
        <f t="shared" si="0"/>
        <v>83</v>
      </c>
      <c r="AH21" s="32">
        <v>83</v>
      </c>
    </row>
    <row r="22" spans="1:34" s="33" customFormat="1" ht="49.5" x14ac:dyDescent="0.95">
      <c r="A22" s="34">
        <v>10</v>
      </c>
      <c r="B22" s="39" t="s">
        <v>1075</v>
      </c>
      <c r="C22" s="34">
        <v>342811</v>
      </c>
      <c r="D22" s="34">
        <v>343064</v>
      </c>
      <c r="E22" s="34"/>
      <c r="F22" s="41">
        <v>7</v>
      </c>
      <c r="G22" s="41">
        <v>12</v>
      </c>
      <c r="H22" s="41">
        <v>13</v>
      </c>
      <c r="I22" s="41">
        <v>17</v>
      </c>
      <c r="J22" s="41"/>
      <c r="K22" s="41"/>
      <c r="L22" s="42">
        <v>4</v>
      </c>
      <c r="M22" s="43"/>
      <c r="N22" s="43"/>
      <c r="O22" s="44"/>
      <c r="P22" s="42"/>
      <c r="Q22" s="43"/>
      <c r="R22" s="42">
        <v>1</v>
      </c>
      <c r="S22" s="42"/>
      <c r="T22" s="44"/>
      <c r="U22" s="42"/>
      <c r="V22" s="43"/>
      <c r="W22" s="43"/>
      <c r="X22" s="43"/>
      <c r="Y22" s="43">
        <v>1</v>
      </c>
      <c r="Z22" s="43"/>
      <c r="AA22" s="43"/>
      <c r="AB22" s="43"/>
      <c r="AC22" s="43">
        <v>4</v>
      </c>
      <c r="AD22" s="43"/>
      <c r="AE22" s="43"/>
      <c r="AF22" s="42" t="s">
        <v>1147</v>
      </c>
      <c r="AG22" s="32">
        <f t="shared" si="0"/>
        <v>253</v>
      </c>
      <c r="AH22" s="32">
        <v>253</v>
      </c>
    </row>
    <row r="23" spans="1:34" s="33" customFormat="1" ht="49.5" x14ac:dyDescent="0.95">
      <c r="A23" s="34">
        <v>11</v>
      </c>
      <c r="B23" s="39" t="s">
        <v>1076</v>
      </c>
      <c r="C23" s="34">
        <v>343064</v>
      </c>
      <c r="D23" s="34">
        <v>343466</v>
      </c>
      <c r="E23" s="34"/>
      <c r="F23" s="41">
        <v>7</v>
      </c>
      <c r="G23" s="41">
        <v>12</v>
      </c>
      <c r="H23" s="41">
        <v>13</v>
      </c>
      <c r="I23" s="41">
        <v>17</v>
      </c>
      <c r="J23" s="41"/>
      <c r="K23" s="41"/>
      <c r="L23" s="42"/>
      <c r="M23" s="43"/>
      <c r="N23" s="43"/>
      <c r="O23" s="44"/>
      <c r="P23" s="42"/>
      <c r="Q23" s="43"/>
      <c r="R23" s="42"/>
      <c r="S23" s="42"/>
      <c r="T23" s="44"/>
      <c r="U23" s="42"/>
      <c r="V23" s="43"/>
      <c r="W23" s="43">
        <v>1</v>
      </c>
      <c r="X23" s="43"/>
      <c r="Y23" s="43">
        <v>1</v>
      </c>
      <c r="Z23" s="43"/>
      <c r="AA23" s="43"/>
      <c r="AB23" s="43"/>
      <c r="AC23" s="43">
        <v>11</v>
      </c>
      <c r="AD23" s="43"/>
      <c r="AE23" s="43"/>
      <c r="AF23" s="42" t="s">
        <v>1142</v>
      </c>
      <c r="AG23" s="32">
        <f t="shared" si="0"/>
        <v>402</v>
      </c>
      <c r="AH23" s="32">
        <v>402</v>
      </c>
    </row>
    <row r="24" spans="1:34" s="33" customFormat="1" ht="49.5" x14ac:dyDescent="0.95">
      <c r="A24" s="34">
        <v>12</v>
      </c>
      <c r="B24" s="39" t="s">
        <v>1077</v>
      </c>
      <c r="C24" s="34">
        <v>343466</v>
      </c>
      <c r="D24" s="34">
        <v>343858</v>
      </c>
      <c r="E24" s="34"/>
      <c r="F24" s="41">
        <v>7</v>
      </c>
      <c r="G24" s="41">
        <v>12</v>
      </c>
      <c r="H24" s="41">
        <v>13</v>
      </c>
      <c r="I24" s="41">
        <v>17</v>
      </c>
      <c r="J24" s="41"/>
      <c r="K24" s="41"/>
      <c r="L24" s="42"/>
      <c r="M24" s="43"/>
      <c r="N24" s="43"/>
      <c r="O24" s="44"/>
      <c r="P24" s="42"/>
      <c r="Q24" s="43"/>
      <c r="R24" s="42"/>
      <c r="S24" s="42"/>
      <c r="T24" s="44"/>
      <c r="U24" s="42"/>
      <c r="V24" s="43"/>
      <c r="W24" s="43"/>
      <c r="X24" s="43">
        <v>2</v>
      </c>
      <c r="Y24" s="43"/>
      <c r="Z24" s="43"/>
      <c r="AA24" s="43"/>
      <c r="AB24" s="43"/>
      <c r="AC24" s="43">
        <v>6</v>
      </c>
      <c r="AD24" s="43"/>
      <c r="AE24" s="43"/>
      <c r="AF24" s="42" t="s">
        <v>1148</v>
      </c>
      <c r="AG24" s="32">
        <f t="shared" si="0"/>
        <v>392</v>
      </c>
      <c r="AH24" s="32">
        <v>392</v>
      </c>
    </row>
    <row r="25" spans="1:34" s="33" customFormat="1" ht="49.5" x14ac:dyDescent="0.95">
      <c r="A25" s="34">
        <v>13</v>
      </c>
      <c r="B25" s="39" t="s">
        <v>1078</v>
      </c>
      <c r="C25" s="34">
        <v>343858</v>
      </c>
      <c r="D25" s="34">
        <v>343986</v>
      </c>
      <c r="E25" s="34"/>
      <c r="F25" s="41">
        <v>7</v>
      </c>
      <c r="G25" s="41">
        <v>12</v>
      </c>
      <c r="H25" s="41">
        <v>13</v>
      </c>
      <c r="I25" s="41">
        <v>17</v>
      </c>
      <c r="J25" s="41"/>
      <c r="K25" s="41"/>
      <c r="L25" s="42"/>
      <c r="M25" s="43">
        <v>15</v>
      </c>
      <c r="N25" s="43"/>
      <c r="O25" s="44"/>
      <c r="P25" s="42"/>
      <c r="Q25" s="43"/>
      <c r="R25" s="42"/>
      <c r="S25" s="42"/>
      <c r="T25" s="44"/>
      <c r="U25" s="42"/>
      <c r="V25" s="43"/>
      <c r="W25" s="43"/>
      <c r="X25" s="44"/>
      <c r="Y25" s="43"/>
      <c r="Z25" s="44"/>
      <c r="AA25" s="44"/>
      <c r="AB25" s="43"/>
      <c r="AC25" s="43"/>
      <c r="AD25" s="43"/>
      <c r="AE25" s="43"/>
      <c r="AF25" s="42" t="s">
        <v>899</v>
      </c>
      <c r="AG25" s="32">
        <f t="shared" si="0"/>
        <v>128</v>
      </c>
      <c r="AH25" s="32">
        <v>128</v>
      </c>
    </row>
    <row r="26" spans="1:34" s="33" customFormat="1" ht="49.5" x14ac:dyDescent="0.95">
      <c r="A26" s="34">
        <v>14</v>
      </c>
      <c r="B26" s="25" t="s">
        <v>1079</v>
      </c>
      <c r="C26" s="35"/>
      <c r="D26" s="35"/>
      <c r="E26" s="35"/>
      <c r="F26" s="36"/>
      <c r="G26" s="36"/>
      <c r="H26" s="36"/>
      <c r="I26" s="36"/>
      <c r="J26" s="36"/>
      <c r="K26" s="36"/>
      <c r="L26" s="37"/>
      <c r="M26" s="38"/>
      <c r="N26" s="38"/>
      <c r="O26" s="204"/>
      <c r="P26" s="37"/>
      <c r="Q26" s="38"/>
      <c r="R26" s="37"/>
      <c r="S26" s="37"/>
      <c r="T26" s="204"/>
      <c r="U26" s="37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7" t="s">
        <v>100</v>
      </c>
      <c r="AG26" s="32">
        <f t="shared" si="0"/>
        <v>0</v>
      </c>
      <c r="AH26" s="32" t="s">
        <v>213</v>
      </c>
    </row>
    <row r="27" spans="1:34" s="33" customFormat="1" ht="49.5" x14ac:dyDescent="0.95">
      <c r="A27" s="34">
        <v>15</v>
      </c>
      <c r="B27" s="39" t="s">
        <v>1080</v>
      </c>
      <c r="C27" s="34">
        <v>343986</v>
      </c>
      <c r="D27" s="34">
        <v>344071</v>
      </c>
      <c r="E27" s="34"/>
      <c r="F27" s="41">
        <v>7</v>
      </c>
      <c r="G27" s="41">
        <v>12</v>
      </c>
      <c r="H27" s="41">
        <v>13</v>
      </c>
      <c r="I27" s="41">
        <v>17</v>
      </c>
      <c r="J27" s="41"/>
      <c r="K27" s="41"/>
      <c r="L27" s="42"/>
      <c r="M27" s="43">
        <v>7</v>
      </c>
      <c r="N27" s="43"/>
      <c r="O27" s="44"/>
      <c r="P27" s="42"/>
      <c r="Q27" s="43"/>
      <c r="R27" s="42"/>
      <c r="S27" s="42"/>
      <c r="T27" s="44"/>
      <c r="U27" s="42"/>
      <c r="V27" s="43"/>
      <c r="W27" s="43"/>
      <c r="X27" s="43"/>
      <c r="Y27" s="43"/>
      <c r="Z27" s="43"/>
      <c r="AA27" s="43"/>
      <c r="AB27" s="43"/>
      <c r="AC27" s="211"/>
      <c r="AD27" s="43"/>
      <c r="AE27" s="43"/>
      <c r="AF27" s="42" t="s">
        <v>1014</v>
      </c>
      <c r="AG27" s="32">
        <f t="shared" si="0"/>
        <v>85</v>
      </c>
      <c r="AH27" s="32">
        <v>85</v>
      </c>
    </row>
    <row r="28" spans="1:34" s="33" customFormat="1" ht="49.5" x14ac:dyDescent="0.95">
      <c r="A28" s="34">
        <v>16</v>
      </c>
      <c r="B28" s="39" t="s">
        <v>1081</v>
      </c>
      <c r="C28" s="34">
        <v>344071</v>
      </c>
      <c r="D28" s="34">
        <v>344245</v>
      </c>
      <c r="E28" s="34"/>
      <c r="F28" s="41">
        <v>7</v>
      </c>
      <c r="G28" s="41">
        <v>12</v>
      </c>
      <c r="H28" s="41">
        <v>13</v>
      </c>
      <c r="I28" s="41">
        <v>17</v>
      </c>
      <c r="J28" s="41"/>
      <c r="K28" s="41"/>
      <c r="L28" s="42"/>
      <c r="M28" s="43"/>
      <c r="N28" s="43">
        <v>13</v>
      </c>
      <c r="O28" s="44"/>
      <c r="P28" s="42"/>
      <c r="Q28" s="43"/>
      <c r="R28" s="42"/>
      <c r="S28" s="42"/>
      <c r="T28" s="44"/>
      <c r="U28" s="42"/>
      <c r="V28" s="43"/>
      <c r="W28" s="43"/>
      <c r="X28" s="43"/>
      <c r="Y28" s="43"/>
      <c r="Z28" s="43"/>
      <c r="AA28" s="43"/>
      <c r="AB28" s="43"/>
      <c r="AC28" s="211"/>
      <c r="AD28" s="43"/>
      <c r="AE28" s="43"/>
      <c r="AF28" s="42" t="s">
        <v>918</v>
      </c>
      <c r="AG28" s="32">
        <f t="shared" si="0"/>
        <v>174</v>
      </c>
      <c r="AH28" s="32">
        <v>174</v>
      </c>
    </row>
    <row r="29" spans="1:34" s="33" customFormat="1" ht="49.5" x14ac:dyDescent="0.95">
      <c r="A29" s="34">
        <v>17</v>
      </c>
      <c r="B29" s="25" t="s">
        <v>1082</v>
      </c>
      <c r="C29" s="35"/>
      <c r="D29" s="35"/>
      <c r="E29" s="35"/>
      <c r="F29" s="36"/>
      <c r="G29" s="36"/>
      <c r="H29" s="36"/>
      <c r="I29" s="36"/>
      <c r="J29" s="36"/>
      <c r="K29" s="36"/>
      <c r="L29" s="37"/>
      <c r="M29" s="38"/>
      <c r="N29" s="38"/>
      <c r="O29" s="204"/>
      <c r="P29" s="37"/>
      <c r="Q29" s="38"/>
      <c r="R29" s="37"/>
      <c r="S29" s="37"/>
      <c r="T29" s="204"/>
      <c r="U29" s="37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7" t="s">
        <v>100</v>
      </c>
      <c r="AG29" s="32">
        <f t="shared" si="0"/>
        <v>0</v>
      </c>
      <c r="AH29" s="32" t="s">
        <v>213</v>
      </c>
    </row>
    <row r="30" spans="1:34" s="33" customFormat="1" ht="49.5" x14ac:dyDescent="0.95">
      <c r="A30" s="34">
        <v>18</v>
      </c>
      <c r="B30" s="39" t="s">
        <v>1083</v>
      </c>
      <c r="C30" s="34">
        <v>344245</v>
      </c>
      <c r="D30" s="34">
        <v>344441</v>
      </c>
      <c r="E30" s="34"/>
      <c r="F30" s="41">
        <v>7</v>
      </c>
      <c r="G30" s="41">
        <v>12</v>
      </c>
      <c r="H30" s="41">
        <v>13</v>
      </c>
      <c r="I30" s="41">
        <v>17</v>
      </c>
      <c r="J30" s="41"/>
      <c r="K30" s="41"/>
      <c r="L30" s="42">
        <v>1</v>
      </c>
      <c r="M30" s="43"/>
      <c r="N30" s="43">
        <v>10</v>
      </c>
      <c r="O30" s="44"/>
      <c r="P30" s="42"/>
      <c r="Q30" s="43"/>
      <c r="R30" s="42"/>
      <c r="S30" s="42"/>
      <c r="T30" s="44"/>
      <c r="U30" s="42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2" t="s">
        <v>1032</v>
      </c>
      <c r="AG30" s="32">
        <f t="shared" si="0"/>
        <v>196</v>
      </c>
      <c r="AH30" s="32">
        <v>196</v>
      </c>
    </row>
    <row r="31" spans="1:34" s="33" customFormat="1" ht="49.5" x14ac:dyDescent="0.95">
      <c r="A31" s="34">
        <v>19</v>
      </c>
      <c r="B31" s="39" t="s">
        <v>1084</v>
      </c>
      <c r="C31" s="34">
        <v>344441</v>
      </c>
      <c r="D31" s="40">
        <v>344577</v>
      </c>
      <c r="E31" s="34"/>
      <c r="F31" s="41">
        <v>7</v>
      </c>
      <c r="G31" s="41">
        <v>12</v>
      </c>
      <c r="H31" s="41">
        <v>13</v>
      </c>
      <c r="I31" s="41">
        <v>17</v>
      </c>
      <c r="J31" s="41"/>
      <c r="K31" s="41"/>
      <c r="L31" s="42">
        <v>1</v>
      </c>
      <c r="M31" s="43">
        <v>12</v>
      </c>
      <c r="N31" s="43"/>
      <c r="O31" s="44"/>
      <c r="P31" s="42"/>
      <c r="Q31" s="43"/>
      <c r="R31" s="42"/>
      <c r="S31" s="42"/>
      <c r="T31" s="44"/>
      <c r="U31" s="42"/>
      <c r="V31" s="43"/>
      <c r="W31" s="43"/>
      <c r="X31" s="43"/>
      <c r="Y31" s="43"/>
      <c r="Z31" s="44"/>
      <c r="AA31" s="44"/>
      <c r="AB31" s="43"/>
      <c r="AC31" s="43"/>
      <c r="AD31" s="43"/>
      <c r="AE31" s="43"/>
      <c r="AF31" s="42" t="s">
        <v>918</v>
      </c>
      <c r="AG31" s="32">
        <f t="shared" si="0"/>
        <v>136</v>
      </c>
      <c r="AH31" s="32">
        <v>136</v>
      </c>
    </row>
    <row r="32" spans="1:34" s="33" customFormat="1" ht="49.5" x14ac:dyDescent="0.95">
      <c r="A32" s="34">
        <v>20</v>
      </c>
      <c r="B32" s="198" t="s">
        <v>1085</v>
      </c>
      <c r="C32" s="241"/>
      <c r="D32" s="241"/>
      <c r="E32" s="199"/>
      <c r="F32" s="200">
        <v>7</v>
      </c>
      <c r="G32" s="200">
        <v>12</v>
      </c>
      <c r="H32" s="200"/>
      <c r="I32" s="200"/>
      <c r="J32" s="200"/>
      <c r="K32" s="200"/>
      <c r="L32" s="201"/>
      <c r="M32" s="202"/>
      <c r="N32" s="203"/>
      <c r="O32" s="203"/>
      <c r="P32" s="201"/>
      <c r="Q32" s="202"/>
      <c r="R32" s="201"/>
      <c r="S32" s="201"/>
      <c r="T32" s="203"/>
      <c r="U32" s="201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1" t="s">
        <v>107</v>
      </c>
      <c r="AG32" s="32">
        <f t="shared" si="0"/>
        <v>0</v>
      </c>
      <c r="AH32" s="32" t="s">
        <v>214</v>
      </c>
    </row>
    <row r="33" spans="1:161" s="33" customFormat="1" ht="49.5" x14ac:dyDescent="0.95">
      <c r="A33" s="34">
        <v>21</v>
      </c>
      <c r="B33" s="25" t="s">
        <v>1086</v>
      </c>
      <c r="C33" s="35"/>
      <c r="D33" s="35"/>
      <c r="E33" s="35"/>
      <c r="F33" s="36"/>
      <c r="G33" s="36"/>
      <c r="H33" s="36"/>
      <c r="I33" s="36"/>
      <c r="J33" s="36"/>
      <c r="K33" s="36"/>
      <c r="L33" s="37"/>
      <c r="M33" s="38"/>
      <c r="N33" s="38"/>
      <c r="O33" s="204"/>
      <c r="P33" s="37"/>
      <c r="Q33" s="38"/>
      <c r="R33" s="37"/>
      <c r="S33" s="37"/>
      <c r="T33" s="204"/>
      <c r="U33" s="37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7" t="s">
        <v>100</v>
      </c>
      <c r="AG33" s="32">
        <f t="shared" si="0"/>
        <v>0</v>
      </c>
      <c r="AH33" s="32" t="s">
        <v>213</v>
      </c>
    </row>
    <row r="34" spans="1:161" s="33" customFormat="1" ht="49.5" x14ac:dyDescent="0.95">
      <c r="A34" s="34">
        <v>22</v>
      </c>
      <c r="B34" s="198" t="s">
        <v>1087</v>
      </c>
      <c r="C34" s="241"/>
      <c r="D34" s="241"/>
      <c r="E34" s="199"/>
      <c r="F34" s="200">
        <v>7</v>
      </c>
      <c r="G34" s="200">
        <v>12</v>
      </c>
      <c r="H34" s="200">
        <v>14</v>
      </c>
      <c r="I34" s="200">
        <v>17</v>
      </c>
      <c r="J34" s="200"/>
      <c r="K34" s="200"/>
      <c r="L34" s="201"/>
      <c r="M34" s="202"/>
      <c r="N34" s="203"/>
      <c r="O34" s="203"/>
      <c r="P34" s="201"/>
      <c r="Q34" s="202"/>
      <c r="R34" s="201"/>
      <c r="S34" s="201"/>
      <c r="T34" s="203"/>
      <c r="U34" s="201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1" t="s">
        <v>107</v>
      </c>
      <c r="AG34" s="32">
        <f t="shared" si="0"/>
        <v>0</v>
      </c>
      <c r="AH34" s="32" t="s">
        <v>214</v>
      </c>
    </row>
    <row r="35" spans="1:161" s="33" customFormat="1" ht="49.5" x14ac:dyDescent="0.95">
      <c r="A35" s="34">
        <v>23</v>
      </c>
      <c r="B35" s="198" t="s">
        <v>1088</v>
      </c>
      <c r="C35" s="241"/>
      <c r="D35" s="241"/>
      <c r="E35" s="199"/>
      <c r="F35" s="200">
        <v>7</v>
      </c>
      <c r="G35" s="200">
        <v>12</v>
      </c>
      <c r="H35" s="200">
        <v>14</v>
      </c>
      <c r="I35" s="200">
        <v>17</v>
      </c>
      <c r="J35" s="200"/>
      <c r="K35" s="200"/>
      <c r="L35" s="201"/>
      <c r="M35" s="202"/>
      <c r="N35" s="203"/>
      <c r="O35" s="203"/>
      <c r="P35" s="201"/>
      <c r="Q35" s="202"/>
      <c r="R35" s="201"/>
      <c r="S35" s="201"/>
      <c r="T35" s="203"/>
      <c r="U35" s="201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1" t="s">
        <v>107</v>
      </c>
      <c r="AG35" s="32">
        <f t="shared" si="0"/>
        <v>0</v>
      </c>
      <c r="AH35" s="32" t="s">
        <v>214</v>
      </c>
    </row>
    <row r="36" spans="1:161" s="33" customFormat="1" ht="49.5" x14ac:dyDescent="0.95">
      <c r="A36" s="34">
        <v>24</v>
      </c>
      <c r="B36" s="198" t="s">
        <v>1089</v>
      </c>
      <c r="C36" s="241"/>
      <c r="D36" s="241"/>
      <c r="E36" s="199"/>
      <c r="F36" s="200">
        <v>7</v>
      </c>
      <c r="G36" s="200">
        <v>12</v>
      </c>
      <c r="H36" s="200">
        <v>14</v>
      </c>
      <c r="I36" s="200">
        <v>17</v>
      </c>
      <c r="J36" s="200"/>
      <c r="K36" s="200"/>
      <c r="L36" s="201"/>
      <c r="M36" s="202"/>
      <c r="N36" s="203"/>
      <c r="O36" s="203"/>
      <c r="P36" s="201"/>
      <c r="Q36" s="202"/>
      <c r="R36" s="201"/>
      <c r="S36" s="201"/>
      <c r="T36" s="203"/>
      <c r="U36" s="201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1" t="s">
        <v>107</v>
      </c>
      <c r="AG36" s="32">
        <f t="shared" si="0"/>
        <v>0</v>
      </c>
      <c r="AH36" s="32" t="s">
        <v>214</v>
      </c>
    </row>
    <row r="37" spans="1:161" s="33" customFormat="1" ht="49.5" x14ac:dyDescent="0.95">
      <c r="A37" s="34">
        <v>24</v>
      </c>
      <c r="B37" s="198" t="s">
        <v>1090</v>
      </c>
      <c r="C37" s="241"/>
      <c r="D37" s="241"/>
      <c r="E37" s="199"/>
      <c r="F37" s="200">
        <v>7</v>
      </c>
      <c r="G37" s="200">
        <v>12</v>
      </c>
      <c r="H37" s="200">
        <v>14</v>
      </c>
      <c r="I37" s="200">
        <v>17</v>
      </c>
      <c r="J37" s="200"/>
      <c r="K37" s="200"/>
      <c r="L37" s="201"/>
      <c r="M37" s="202"/>
      <c r="N37" s="203"/>
      <c r="O37" s="203"/>
      <c r="P37" s="201"/>
      <c r="Q37" s="202"/>
      <c r="R37" s="201"/>
      <c r="S37" s="201"/>
      <c r="T37" s="203"/>
      <c r="U37" s="201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1" t="s">
        <v>107</v>
      </c>
      <c r="AG37" s="32">
        <f t="shared" ref="AG37" si="1">D37-C37</f>
        <v>0</v>
      </c>
      <c r="AH37" s="32" t="s">
        <v>214</v>
      </c>
    </row>
    <row r="38" spans="1:161" s="33" customFormat="1" ht="49.5" x14ac:dyDescent="0.95">
      <c r="A38" s="34">
        <v>26</v>
      </c>
      <c r="B38" s="39" t="s">
        <v>1091</v>
      </c>
      <c r="C38" s="40">
        <v>344577</v>
      </c>
      <c r="D38" s="34">
        <v>344817</v>
      </c>
      <c r="E38" s="34"/>
      <c r="F38" s="41">
        <v>7</v>
      </c>
      <c r="G38" s="41">
        <v>12</v>
      </c>
      <c r="H38" s="41">
        <v>13</v>
      </c>
      <c r="I38" s="41">
        <v>17</v>
      </c>
      <c r="J38" s="41"/>
      <c r="K38" s="41"/>
      <c r="L38" s="42"/>
      <c r="M38" s="43"/>
      <c r="N38" s="43"/>
      <c r="O38" s="44"/>
      <c r="P38" s="42"/>
      <c r="Q38" s="43"/>
      <c r="R38" s="42"/>
      <c r="S38" s="42"/>
      <c r="T38" s="44"/>
      <c r="U38" s="42">
        <v>1</v>
      </c>
      <c r="V38" s="43"/>
      <c r="W38" s="43"/>
      <c r="X38" s="43">
        <v>1</v>
      </c>
      <c r="Y38" s="43"/>
      <c r="Z38" s="43"/>
      <c r="AA38" s="43"/>
      <c r="AB38" s="43"/>
      <c r="AC38" s="43"/>
      <c r="AD38" s="43"/>
      <c r="AE38" s="43"/>
      <c r="AF38" s="42" t="s">
        <v>1180</v>
      </c>
      <c r="AG38" s="32">
        <f t="shared" si="0"/>
        <v>240</v>
      </c>
      <c r="AH38" s="32">
        <v>240</v>
      </c>
    </row>
    <row r="39" spans="1:161" s="33" customFormat="1" ht="49.5" x14ac:dyDescent="0.95">
      <c r="A39" s="34">
        <v>27</v>
      </c>
      <c r="B39" s="39" t="s">
        <v>1092</v>
      </c>
      <c r="C39" s="34">
        <v>344817</v>
      </c>
      <c r="D39" s="34">
        <v>344933</v>
      </c>
      <c r="E39" s="34"/>
      <c r="F39" s="41">
        <v>7</v>
      </c>
      <c r="G39" s="41">
        <v>12</v>
      </c>
      <c r="H39" s="41">
        <v>13</v>
      </c>
      <c r="I39" s="41">
        <v>17</v>
      </c>
      <c r="J39" s="41"/>
      <c r="K39" s="41"/>
      <c r="L39" s="42">
        <v>19</v>
      </c>
      <c r="M39" s="43"/>
      <c r="N39" s="43"/>
      <c r="O39" s="44"/>
      <c r="P39" s="42"/>
      <c r="Q39" s="43"/>
      <c r="R39" s="42"/>
      <c r="S39" s="42"/>
      <c r="T39" s="44"/>
      <c r="U39" s="42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2" t="s">
        <v>908</v>
      </c>
      <c r="AG39" s="32">
        <f t="shared" si="0"/>
        <v>116</v>
      </c>
      <c r="AH39" s="32">
        <v>116</v>
      </c>
    </row>
    <row r="40" spans="1:161" s="33" customFormat="1" ht="49.5" x14ac:dyDescent="0.95">
      <c r="A40" s="34">
        <v>26</v>
      </c>
      <c r="B40" s="45" t="s">
        <v>1093</v>
      </c>
      <c r="C40" s="34">
        <v>344933</v>
      </c>
      <c r="D40" s="34">
        <v>345018</v>
      </c>
      <c r="E40" s="34"/>
      <c r="F40" s="41">
        <v>7</v>
      </c>
      <c r="G40" s="41">
        <v>12</v>
      </c>
      <c r="H40" s="41">
        <v>13</v>
      </c>
      <c r="I40" s="41">
        <v>17</v>
      </c>
      <c r="J40" s="41"/>
      <c r="K40" s="41"/>
      <c r="L40" s="42">
        <v>65</v>
      </c>
      <c r="M40" s="43"/>
      <c r="N40" s="43"/>
      <c r="O40" s="44"/>
      <c r="P40" s="42"/>
      <c r="Q40" s="43"/>
      <c r="R40" s="42"/>
      <c r="S40" s="42"/>
      <c r="T40" s="44"/>
      <c r="U40" s="42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2" t="s">
        <v>1183</v>
      </c>
      <c r="AG40" s="32">
        <f t="shared" si="0"/>
        <v>85</v>
      </c>
      <c r="AH40" s="32">
        <v>85</v>
      </c>
    </row>
    <row r="41" spans="1:161" s="33" customFormat="1" ht="49.5" x14ac:dyDescent="0.95">
      <c r="A41" s="34">
        <v>27</v>
      </c>
      <c r="B41" s="39" t="s">
        <v>1094</v>
      </c>
      <c r="C41" s="34">
        <v>345018</v>
      </c>
      <c r="D41" s="34">
        <v>345093</v>
      </c>
      <c r="E41" s="34"/>
      <c r="F41" s="41">
        <v>7</v>
      </c>
      <c r="G41" s="41">
        <v>12</v>
      </c>
      <c r="H41" s="41">
        <v>13</v>
      </c>
      <c r="I41" s="41">
        <v>17</v>
      </c>
      <c r="J41" s="41"/>
      <c r="K41" s="41"/>
      <c r="L41" s="42">
        <v>21</v>
      </c>
      <c r="M41" s="43"/>
      <c r="N41" s="43"/>
      <c r="O41" s="44"/>
      <c r="P41" s="42"/>
      <c r="Q41" s="43"/>
      <c r="R41" s="42"/>
      <c r="S41" s="42"/>
      <c r="T41" s="44"/>
      <c r="U41" s="42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2" t="s">
        <v>910</v>
      </c>
      <c r="AG41" s="32">
        <f t="shared" si="0"/>
        <v>75</v>
      </c>
      <c r="AH41" s="32">
        <v>75</v>
      </c>
    </row>
    <row r="42" spans="1:161" s="33" customFormat="1" ht="49.5" x14ac:dyDescent="0.95">
      <c r="A42" s="34"/>
      <c r="B42" s="39" t="s">
        <v>1095</v>
      </c>
      <c r="C42" s="34">
        <v>345093</v>
      </c>
      <c r="D42" s="34">
        <v>345130</v>
      </c>
      <c r="E42" s="34"/>
      <c r="F42" s="41">
        <v>7</v>
      </c>
      <c r="G42" s="41">
        <v>12</v>
      </c>
      <c r="H42" s="41">
        <v>13</v>
      </c>
      <c r="I42" s="41">
        <v>17</v>
      </c>
      <c r="J42" s="41"/>
      <c r="K42" s="41"/>
      <c r="L42" s="42">
        <v>13</v>
      </c>
      <c r="M42" s="43"/>
      <c r="N42" s="43"/>
      <c r="O42" s="44"/>
      <c r="P42" s="42"/>
      <c r="Q42" s="43"/>
      <c r="R42" s="42"/>
      <c r="S42" s="42"/>
      <c r="T42" s="44"/>
      <c r="U42" s="42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2" t="s">
        <v>918</v>
      </c>
      <c r="AG42" s="32">
        <f t="shared" si="0"/>
        <v>37</v>
      </c>
      <c r="AH42" s="32">
        <v>37</v>
      </c>
    </row>
    <row r="43" spans="1:161" s="33" customFormat="1" ht="50" thickBot="1" x14ac:dyDescent="1">
      <c r="A43" s="34">
        <v>28</v>
      </c>
      <c r="B43" s="39" t="s">
        <v>1096</v>
      </c>
      <c r="C43" s="34">
        <v>345130</v>
      </c>
      <c r="D43" s="40">
        <v>345325</v>
      </c>
      <c r="E43" s="34"/>
      <c r="F43" s="41">
        <v>7</v>
      </c>
      <c r="G43" s="41">
        <v>12</v>
      </c>
      <c r="H43" s="41">
        <v>13</v>
      </c>
      <c r="I43" s="41">
        <v>17</v>
      </c>
      <c r="J43" s="41"/>
      <c r="K43" s="41"/>
      <c r="L43" s="42"/>
      <c r="M43" s="43"/>
      <c r="N43" s="43"/>
      <c r="O43" s="43"/>
      <c r="P43" s="42"/>
      <c r="Q43" s="43"/>
      <c r="R43" s="42"/>
      <c r="S43" s="42"/>
      <c r="T43" s="43"/>
      <c r="U43" s="42"/>
      <c r="V43" s="43"/>
      <c r="W43" s="43"/>
      <c r="X43" s="43"/>
      <c r="Y43" s="43">
        <v>1</v>
      </c>
      <c r="Z43" s="43"/>
      <c r="AA43" s="43"/>
      <c r="AB43" s="43"/>
      <c r="AC43" s="43"/>
      <c r="AD43" s="43"/>
      <c r="AE43" s="43"/>
      <c r="AF43" s="42" t="s">
        <v>1194</v>
      </c>
      <c r="AG43" s="32">
        <f t="shared" si="0"/>
        <v>195</v>
      </c>
      <c r="AH43" s="32">
        <v>195</v>
      </c>
    </row>
    <row r="44" spans="1:161" s="67" customFormat="1" ht="50.5" thickTop="1" thickBot="1" x14ac:dyDescent="1">
      <c r="A44" s="317" t="s">
        <v>22</v>
      </c>
      <c r="B44" s="318"/>
      <c r="C44" s="57"/>
      <c r="D44" s="58"/>
      <c r="E44" s="59"/>
      <c r="F44" s="60"/>
      <c r="G44" s="61"/>
      <c r="H44" s="61"/>
      <c r="I44" s="61"/>
      <c r="J44" s="61"/>
      <c r="K44" s="62"/>
      <c r="L44" s="63">
        <f t="shared" ref="L44:AE44" si="2">SUM(L13:L43)</f>
        <v>191</v>
      </c>
      <c r="M44" s="64">
        <f t="shared" si="2"/>
        <v>64</v>
      </c>
      <c r="N44" s="64">
        <f t="shared" si="2"/>
        <v>34</v>
      </c>
      <c r="O44" s="64">
        <f t="shared" si="2"/>
        <v>2</v>
      </c>
      <c r="P44" s="64">
        <f t="shared" si="2"/>
        <v>0</v>
      </c>
      <c r="Q44" s="64">
        <f t="shared" si="2"/>
        <v>0</v>
      </c>
      <c r="R44" s="64">
        <f t="shared" si="2"/>
        <v>1</v>
      </c>
      <c r="S44" s="64">
        <f t="shared" si="2"/>
        <v>1</v>
      </c>
      <c r="T44" s="64">
        <f t="shared" si="2"/>
        <v>0</v>
      </c>
      <c r="U44" s="63">
        <f t="shared" si="2"/>
        <v>1</v>
      </c>
      <c r="V44" s="64">
        <f t="shared" si="2"/>
        <v>0</v>
      </c>
      <c r="W44" s="64">
        <f t="shared" si="2"/>
        <v>1</v>
      </c>
      <c r="X44" s="64">
        <f t="shared" si="2"/>
        <v>4</v>
      </c>
      <c r="Y44" s="64">
        <f t="shared" si="2"/>
        <v>4</v>
      </c>
      <c r="Z44" s="64">
        <f t="shared" si="2"/>
        <v>0</v>
      </c>
      <c r="AA44" s="64">
        <f t="shared" si="2"/>
        <v>0</v>
      </c>
      <c r="AB44" s="64">
        <f t="shared" si="2"/>
        <v>0</v>
      </c>
      <c r="AC44" s="64">
        <f t="shared" si="2"/>
        <v>26</v>
      </c>
      <c r="AD44" s="64">
        <f t="shared" si="2"/>
        <v>0</v>
      </c>
      <c r="AE44" s="64">
        <f t="shared" si="2"/>
        <v>0</v>
      </c>
      <c r="AF44" s="63"/>
      <c r="AG44" s="32"/>
      <c r="AH44" s="32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</row>
    <row r="45" spans="1:161" s="67" customFormat="1" ht="50.5" thickTop="1" thickBot="1" x14ac:dyDescent="1">
      <c r="A45" s="319"/>
      <c r="B45" s="320"/>
      <c r="C45" s="68"/>
      <c r="D45" s="69"/>
      <c r="E45" s="70"/>
      <c r="F45" s="323"/>
      <c r="G45" s="324"/>
      <c r="H45" s="324"/>
      <c r="I45" s="324"/>
      <c r="J45" s="324"/>
      <c r="K45" s="69"/>
      <c r="L45" s="292" t="s">
        <v>30</v>
      </c>
      <c r="M45" s="294" t="s">
        <v>46</v>
      </c>
      <c r="N45" s="294" t="s">
        <v>29</v>
      </c>
      <c r="O45" s="292" t="s">
        <v>168</v>
      </c>
      <c r="P45" s="292" t="s">
        <v>193</v>
      </c>
      <c r="Q45" s="294" t="s">
        <v>333</v>
      </c>
      <c r="R45" s="294" t="s">
        <v>51</v>
      </c>
      <c r="S45" s="294" t="s">
        <v>605</v>
      </c>
      <c r="T45" s="294" t="s">
        <v>48</v>
      </c>
      <c r="U45" s="294" t="s">
        <v>35</v>
      </c>
      <c r="V45" s="331" t="s">
        <v>28</v>
      </c>
      <c r="W45" s="294" t="s">
        <v>53</v>
      </c>
      <c r="X45" s="294" t="s">
        <v>57</v>
      </c>
      <c r="Y45" s="294" t="s">
        <v>58</v>
      </c>
      <c r="Z45" s="292" t="s">
        <v>1097</v>
      </c>
      <c r="AA45" s="294" t="s">
        <v>141</v>
      </c>
      <c r="AB45" s="294" t="s">
        <v>855</v>
      </c>
      <c r="AC45" s="294" t="s">
        <v>1187</v>
      </c>
      <c r="AD45" s="294" t="s">
        <v>548</v>
      </c>
      <c r="AE45" s="329"/>
      <c r="AF45" s="294" t="s">
        <v>23</v>
      </c>
      <c r="AG45" s="32"/>
      <c r="AH45" s="32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</row>
    <row r="46" spans="1:161" s="67" customFormat="1" ht="50" thickTop="1" x14ac:dyDescent="0.95">
      <c r="A46" s="319"/>
      <c r="B46" s="320"/>
      <c r="C46" s="68"/>
      <c r="D46" s="69"/>
      <c r="E46" s="70"/>
      <c r="F46" s="71"/>
      <c r="G46" s="325"/>
      <c r="H46" s="325"/>
      <c r="I46" s="325"/>
      <c r="J46" s="325"/>
      <c r="K46" s="70"/>
      <c r="L46" s="293"/>
      <c r="M46" s="295"/>
      <c r="N46" s="295"/>
      <c r="O46" s="293"/>
      <c r="P46" s="293"/>
      <c r="Q46" s="295"/>
      <c r="R46" s="295"/>
      <c r="S46" s="295"/>
      <c r="T46" s="295"/>
      <c r="U46" s="295"/>
      <c r="V46" s="332"/>
      <c r="W46" s="295"/>
      <c r="X46" s="295"/>
      <c r="Y46" s="295"/>
      <c r="Z46" s="293"/>
      <c r="AA46" s="295"/>
      <c r="AB46" s="295"/>
      <c r="AC46" s="295"/>
      <c r="AD46" s="295"/>
      <c r="AE46" s="330"/>
      <c r="AF46" s="295"/>
      <c r="AG46" s="32"/>
      <c r="AH46" s="32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</row>
    <row r="47" spans="1:161" s="67" customFormat="1" ht="49.5" x14ac:dyDescent="0.95">
      <c r="A47" s="321"/>
      <c r="B47" s="322"/>
      <c r="C47" s="72"/>
      <c r="D47" s="73"/>
      <c r="E47" s="74"/>
      <c r="F47" s="326"/>
      <c r="G47" s="327"/>
      <c r="H47" s="327"/>
      <c r="I47" s="327"/>
      <c r="J47" s="327"/>
      <c r="K47" s="328"/>
      <c r="L47" s="75">
        <f>L44*3200</f>
        <v>611200</v>
      </c>
      <c r="M47" s="76">
        <f>M44*4000</f>
        <v>256000</v>
      </c>
      <c r="N47" s="76">
        <f>N44*4800</f>
        <v>163200</v>
      </c>
      <c r="O47" s="75">
        <f>O44*5600</f>
        <v>11200</v>
      </c>
      <c r="P47" s="79">
        <f>P44*6400</f>
        <v>0</v>
      </c>
      <c r="Q47" s="76">
        <f>Q44*7200</f>
        <v>0</v>
      </c>
      <c r="R47" s="76">
        <f>R44*32000</f>
        <v>32000</v>
      </c>
      <c r="S47" s="76">
        <f>S44*37600</f>
        <v>37600</v>
      </c>
      <c r="T47" s="77">
        <f>T44*38400</f>
        <v>0</v>
      </c>
      <c r="U47" s="75">
        <f>U44*68000</f>
        <v>68000</v>
      </c>
      <c r="V47" s="78">
        <f>V44*84000</f>
        <v>0</v>
      </c>
      <c r="W47" s="75">
        <f>W44*76000</f>
        <v>76000</v>
      </c>
      <c r="X47" s="76">
        <f>X44*84000</f>
        <v>336000</v>
      </c>
      <c r="Y47" s="76">
        <f>Y44*80000</f>
        <v>320000</v>
      </c>
      <c r="Z47" s="79">
        <f>Z44*6500</f>
        <v>0</v>
      </c>
      <c r="AA47" s="76">
        <f>AA44*6000</f>
        <v>0</v>
      </c>
      <c r="AB47" s="76"/>
      <c r="AC47" s="76">
        <f>3*AC12</f>
        <v>228000</v>
      </c>
      <c r="AD47" s="75"/>
      <c r="AE47" s="80"/>
      <c r="AF47" s="75">
        <f>SUM(L47:AD47)</f>
        <v>2139200</v>
      </c>
      <c r="AG47" s="32"/>
      <c r="AH47" s="32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</row>
    <row r="48" spans="1:161" s="67" customFormat="1" ht="49.5" x14ac:dyDescent="0.95">
      <c r="N48" s="81"/>
      <c r="AH48" s="82"/>
    </row>
    <row r="49" spans="1:11360" s="8" customFormat="1" ht="49.5" x14ac:dyDescent="0.95">
      <c r="A49" s="298" t="s">
        <v>0</v>
      </c>
      <c r="B49" s="298"/>
      <c r="C49" s="1" t="s">
        <v>1</v>
      </c>
      <c r="D49" s="1" t="s">
        <v>2</v>
      </c>
      <c r="E49" s="1"/>
      <c r="F49" s="1"/>
      <c r="G49" s="1"/>
      <c r="H49" s="1"/>
      <c r="I49" s="1"/>
      <c r="J49" s="1"/>
      <c r="K49" s="1"/>
      <c r="L49" s="2"/>
      <c r="M49" s="3"/>
      <c r="N49" s="4"/>
      <c r="O49" s="5"/>
      <c r="P49" s="2"/>
      <c r="Q49" s="3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5"/>
      <c r="AG49" s="6"/>
      <c r="AH49" s="6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</row>
    <row r="50" spans="1:11360" s="8" customFormat="1" ht="50.5" x14ac:dyDescent="0.95">
      <c r="A50" s="298" t="s">
        <v>3</v>
      </c>
      <c r="B50" s="298"/>
      <c r="C50" s="1" t="s">
        <v>1</v>
      </c>
      <c r="D50" s="83" t="s">
        <v>40</v>
      </c>
      <c r="E50" s="1"/>
      <c r="F50" s="1"/>
      <c r="G50" s="1"/>
      <c r="H50" s="1"/>
      <c r="I50" s="298" t="s">
        <v>1065</v>
      </c>
      <c r="J50" s="298"/>
      <c r="K50" s="298"/>
      <c r="L50" s="298"/>
      <c r="M50" s="298"/>
      <c r="N50" s="298"/>
      <c r="O50" s="298"/>
      <c r="P50" s="298"/>
      <c r="Q50" s="298"/>
      <c r="R50" s="298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6"/>
      <c r="AH50" s="6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</row>
    <row r="51" spans="1:11360" s="8" customFormat="1" ht="50.5" x14ac:dyDescent="0.95">
      <c r="A51" s="299" t="s">
        <v>4</v>
      </c>
      <c r="B51" s="299"/>
      <c r="C51" s="1" t="s">
        <v>1</v>
      </c>
      <c r="D51" s="84" t="s">
        <v>407</v>
      </c>
      <c r="E51" s="9"/>
      <c r="F51" s="1"/>
      <c r="G51" s="9"/>
      <c r="H51" s="9"/>
      <c r="I51" s="10"/>
      <c r="J51" s="10"/>
      <c r="K51" s="10"/>
      <c r="L51" s="11"/>
      <c r="M51" s="3"/>
      <c r="N51" s="4"/>
      <c r="O51" s="11"/>
      <c r="P51" s="11"/>
      <c r="Q51" s="3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5"/>
      <c r="AG51" s="6"/>
      <c r="AH51" s="6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</row>
    <row r="52" spans="1:11360" s="15" customFormat="1" ht="49.5" x14ac:dyDescent="0.95">
      <c r="A52" s="300" t="s">
        <v>5</v>
      </c>
      <c r="B52" s="300" t="s">
        <v>6</v>
      </c>
      <c r="C52" s="303" t="s">
        <v>7</v>
      </c>
      <c r="D52" s="304"/>
      <c r="E52" s="12" t="s">
        <v>8</v>
      </c>
      <c r="F52" s="305" t="s">
        <v>9</v>
      </c>
      <c r="G52" s="306"/>
      <c r="H52" s="306"/>
      <c r="I52" s="306"/>
      <c r="J52" s="306"/>
      <c r="K52" s="307"/>
      <c r="L52" s="308" t="s">
        <v>10</v>
      </c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296" t="s">
        <v>11</v>
      </c>
      <c r="AF52" s="296" t="s">
        <v>12</v>
      </c>
      <c r="AG52" s="13"/>
      <c r="AH52" s="32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14"/>
      <c r="EY52" s="14"/>
      <c r="EZ52" s="14"/>
      <c r="FA52" s="14"/>
      <c r="FB52" s="14"/>
      <c r="FC52" s="14"/>
      <c r="FD52" s="14"/>
      <c r="FE52" s="14"/>
    </row>
    <row r="53" spans="1:11360" s="15" customFormat="1" ht="49.5" x14ac:dyDescent="0.95">
      <c r="A53" s="301"/>
      <c r="B53" s="301"/>
      <c r="C53" s="300" t="s">
        <v>13</v>
      </c>
      <c r="D53" s="300" t="s">
        <v>14</v>
      </c>
      <c r="E53" s="301" t="s">
        <v>15</v>
      </c>
      <c r="F53" s="311" t="s">
        <v>16</v>
      </c>
      <c r="G53" s="312"/>
      <c r="H53" s="312"/>
      <c r="I53" s="312"/>
      <c r="J53" s="312"/>
      <c r="K53" s="313"/>
      <c r="L53" s="296" t="s">
        <v>17</v>
      </c>
      <c r="M53" s="296" t="s">
        <v>45</v>
      </c>
      <c r="N53" s="296" t="s">
        <v>19</v>
      </c>
      <c r="O53" s="296" t="s">
        <v>169</v>
      </c>
      <c r="P53" s="296" t="s">
        <v>194</v>
      </c>
      <c r="Q53" s="296" t="s">
        <v>326</v>
      </c>
      <c r="R53" s="296" t="s">
        <v>312</v>
      </c>
      <c r="S53" s="296" t="s">
        <v>52</v>
      </c>
      <c r="T53" s="296" t="s">
        <v>47</v>
      </c>
      <c r="U53" s="296" t="s">
        <v>18</v>
      </c>
      <c r="V53" s="316" t="s">
        <v>31</v>
      </c>
      <c r="W53" s="296" t="s">
        <v>54</v>
      </c>
      <c r="X53" s="314" t="s">
        <v>56</v>
      </c>
      <c r="Y53" s="314" t="s">
        <v>59</v>
      </c>
      <c r="Z53" s="296" t="s">
        <v>32</v>
      </c>
      <c r="AA53" s="296" t="s">
        <v>139</v>
      </c>
      <c r="AB53" s="296" t="s">
        <v>111</v>
      </c>
      <c r="AC53" s="296" t="s">
        <v>535</v>
      </c>
      <c r="AD53" s="296" t="s">
        <v>66</v>
      </c>
      <c r="AE53" s="310"/>
      <c r="AF53" s="310"/>
      <c r="AG53" s="13"/>
      <c r="AH53" s="32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14"/>
      <c r="EY53" s="14"/>
      <c r="EZ53" s="14"/>
      <c r="FA53" s="14"/>
      <c r="FB53" s="14"/>
      <c r="FC53" s="14"/>
      <c r="FD53" s="14"/>
      <c r="FE53" s="14"/>
    </row>
    <row r="54" spans="1:11360" s="15" customFormat="1" ht="49.5" x14ac:dyDescent="0.95">
      <c r="A54" s="302"/>
      <c r="B54" s="302"/>
      <c r="C54" s="302"/>
      <c r="D54" s="302"/>
      <c r="E54" s="302"/>
      <c r="F54" s="16" t="s">
        <v>20</v>
      </c>
      <c r="G54" s="16" t="s">
        <v>21</v>
      </c>
      <c r="H54" s="16" t="s">
        <v>20</v>
      </c>
      <c r="I54" s="16" t="s">
        <v>21</v>
      </c>
      <c r="J54" s="16" t="s">
        <v>20</v>
      </c>
      <c r="K54" s="16" t="s">
        <v>21</v>
      </c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316"/>
      <c r="W54" s="297"/>
      <c r="X54" s="315"/>
      <c r="Y54" s="315"/>
      <c r="Z54" s="297"/>
      <c r="AA54" s="297"/>
      <c r="AB54" s="297"/>
      <c r="AC54" s="297"/>
      <c r="AD54" s="297"/>
      <c r="AE54" s="297"/>
      <c r="AF54" s="297"/>
      <c r="AG54" s="13"/>
      <c r="AH54" s="32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14"/>
      <c r="EY54" s="14"/>
      <c r="EZ54" s="14"/>
      <c r="FA54" s="14"/>
      <c r="FB54" s="14"/>
      <c r="FC54" s="14"/>
      <c r="FD54" s="14"/>
      <c r="FE54" s="14"/>
    </row>
    <row r="55" spans="1:11360" s="15" customFormat="1" ht="49.5" x14ac:dyDescent="0.95">
      <c r="A55" s="17"/>
      <c r="B55" s="18"/>
      <c r="C55" s="18"/>
      <c r="D55" s="17"/>
      <c r="E55" s="17"/>
      <c r="F55" s="19"/>
      <c r="G55" s="19"/>
      <c r="H55" s="19"/>
      <c r="I55" s="19"/>
      <c r="J55" s="19"/>
      <c r="K55" s="19"/>
      <c r="L55" s="20">
        <v>3200</v>
      </c>
      <c r="M55" s="21">
        <v>4000</v>
      </c>
      <c r="N55" s="21">
        <v>4800</v>
      </c>
      <c r="O55" s="20">
        <v>5600</v>
      </c>
      <c r="P55" s="22">
        <v>6400</v>
      </c>
      <c r="Q55" s="21">
        <v>7200</v>
      </c>
      <c r="R55" s="21">
        <v>8000</v>
      </c>
      <c r="S55" s="21">
        <v>32000</v>
      </c>
      <c r="T55" s="20">
        <v>38400</v>
      </c>
      <c r="U55" s="20">
        <v>68000</v>
      </c>
      <c r="V55" s="21">
        <v>84000</v>
      </c>
      <c r="W55" s="20">
        <v>76000</v>
      </c>
      <c r="X55" s="21">
        <v>84000</v>
      </c>
      <c r="Y55" s="21">
        <v>80000</v>
      </c>
      <c r="Z55" s="22">
        <v>6500</v>
      </c>
      <c r="AA55" s="21">
        <v>6000</v>
      </c>
      <c r="AB55" s="21">
        <v>84000</v>
      </c>
      <c r="AC55" s="21">
        <v>76000</v>
      </c>
      <c r="AD55" s="20">
        <v>76000</v>
      </c>
      <c r="AE55" s="23"/>
      <c r="AF55" s="17"/>
      <c r="AG55" s="13"/>
      <c r="AH55" s="32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14"/>
      <c r="EY55" s="14"/>
      <c r="EZ55" s="14"/>
      <c r="FA55" s="14"/>
      <c r="FB55" s="14"/>
      <c r="FC55" s="14"/>
      <c r="FD55" s="14"/>
      <c r="FE55" s="14"/>
    </row>
    <row r="56" spans="1:11360" s="33" customFormat="1" ht="49.5" x14ac:dyDescent="0.95">
      <c r="A56" s="34">
        <v>1</v>
      </c>
      <c r="B56" s="39" t="s">
        <v>1066</v>
      </c>
      <c r="C56" s="34">
        <v>326051</v>
      </c>
      <c r="D56" s="34">
        <v>326336</v>
      </c>
      <c r="E56" s="34"/>
      <c r="F56" s="41">
        <v>7</v>
      </c>
      <c r="G56" s="41">
        <v>12</v>
      </c>
      <c r="H56" s="41">
        <v>13</v>
      </c>
      <c r="I56" s="41">
        <v>17</v>
      </c>
      <c r="J56" s="41"/>
      <c r="K56" s="41"/>
      <c r="L56" s="42"/>
      <c r="M56" s="43"/>
      <c r="N56" s="43">
        <v>8</v>
      </c>
      <c r="O56" s="44"/>
      <c r="P56" s="42"/>
      <c r="Q56" s="43"/>
      <c r="R56" s="42"/>
      <c r="S56" s="42"/>
      <c r="T56" s="44"/>
      <c r="U56" s="42"/>
      <c r="V56" s="43"/>
      <c r="W56" s="43"/>
      <c r="X56" s="43">
        <v>1</v>
      </c>
      <c r="Y56" s="43"/>
      <c r="Z56" s="43"/>
      <c r="AA56" s="43"/>
      <c r="AB56" s="43"/>
      <c r="AC56" s="43">
        <v>5</v>
      </c>
      <c r="AD56" s="43"/>
      <c r="AE56" s="43"/>
      <c r="AF56" s="42" t="s">
        <v>1115</v>
      </c>
      <c r="AG56" s="32">
        <f>D56-C56</f>
        <v>285</v>
      </c>
      <c r="AH56" s="32">
        <v>285</v>
      </c>
    </row>
    <row r="57" spans="1:11360" s="33" customFormat="1" ht="49.5" x14ac:dyDescent="0.95">
      <c r="A57" s="34">
        <v>2</v>
      </c>
      <c r="B57" s="223" t="s">
        <v>1067</v>
      </c>
      <c r="C57" s="34">
        <v>326336</v>
      </c>
      <c r="D57" s="222">
        <v>326486</v>
      </c>
      <c r="E57" s="222"/>
      <c r="F57" s="41">
        <v>7</v>
      </c>
      <c r="G57" s="41">
        <v>12</v>
      </c>
      <c r="H57" s="41">
        <v>13</v>
      </c>
      <c r="I57" s="41">
        <v>17</v>
      </c>
      <c r="J57" s="224"/>
      <c r="K57" s="224"/>
      <c r="L57" s="245"/>
      <c r="M57" s="246">
        <v>13</v>
      </c>
      <c r="N57" s="246">
        <v>8</v>
      </c>
      <c r="O57" s="247"/>
      <c r="P57" s="245"/>
      <c r="Q57" s="246"/>
      <c r="R57" s="245"/>
      <c r="S57" s="245"/>
      <c r="T57" s="247"/>
      <c r="U57" s="245"/>
      <c r="V57" s="246"/>
      <c r="W57" s="246"/>
      <c r="X57" s="246"/>
      <c r="Y57" s="246"/>
      <c r="Z57" s="246"/>
      <c r="AA57" s="246"/>
      <c r="AB57" s="43"/>
      <c r="AC57" s="43"/>
      <c r="AD57" s="43"/>
      <c r="AE57" s="43"/>
      <c r="AF57" s="42" t="s">
        <v>910</v>
      </c>
      <c r="AG57" s="32">
        <f t="shared" ref="AG57:AG86" si="3">D57-C57</f>
        <v>150</v>
      </c>
      <c r="AH57" s="32">
        <v>150</v>
      </c>
    </row>
    <row r="58" spans="1:11360" s="33" customFormat="1" ht="49.5" x14ac:dyDescent="0.95">
      <c r="A58" s="226">
        <v>3</v>
      </c>
      <c r="B58" s="232" t="s">
        <v>1068</v>
      </c>
      <c r="C58" s="222">
        <v>326486</v>
      </c>
      <c r="D58" s="34">
        <v>326615</v>
      </c>
      <c r="E58" s="34"/>
      <c r="F58" s="41">
        <v>7</v>
      </c>
      <c r="G58" s="41">
        <v>12</v>
      </c>
      <c r="H58" s="41">
        <v>13</v>
      </c>
      <c r="I58" s="41">
        <v>17</v>
      </c>
      <c r="J58" s="41"/>
      <c r="K58" s="41"/>
      <c r="L58" s="42">
        <v>2</v>
      </c>
      <c r="M58" s="43">
        <v>12</v>
      </c>
      <c r="N58" s="43"/>
      <c r="O58" s="44"/>
      <c r="P58" s="42"/>
      <c r="Q58" s="43"/>
      <c r="R58" s="42"/>
      <c r="S58" s="42"/>
      <c r="T58" s="44"/>
      <c r="U58" s="42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2" t="s">
        <v>922</v>
      </c>
      <c r="AG58" s="227">
        <f t="shared" si="3"/>
        <v>129</v>
      </c>
      <c r="AH58" s="230">
        <v>129</v>
      </c>
      <c r="AI58" s="230"/>
      <c r="AJ58" s="230"/>
      <c r="AK58" s="230"/>
      <c r="AL58" s="229"/>
      <c r="AM58" s="226"/>
      <c r="AN58" s="227"/>
      <c r="AO58" s="227"/>
      <c r="AP58" s="227"/>
      <c r="AQ58" s="228"/>
      <c r="AR58" s="228"/>
      <c r="AS58" s="228"/>
      <c r="AT58" s="228"/>
      <c r="AU58" s="228"/>
      <c r="AV58" s="228"/>
      <c r="AW58" s="229"/>
      <c r="AX58" s="230"/>
      <c r="AY58" s="230"/>
      <c r="AZ58" s="231"/>
      <c r="BA58" s="229"/>
      <c r="BB58" s="230"/>
      <c r="BC58" s="229"/>
      <c r="BD58" s="229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30"/>
      <c r="BP58" s="230"/>
      <c r="BQ58" s="229"/>
      <c r="BR58" s="226"/>
      <c r="BS58" s="227"/>
      <c r="BT58" s="227"/>
      <c r="BU58" s="227"/>
      <c r="BV58" s="228"/>
      <c r="BW58" s="228"/>
      <c r="BX58" s="228"/>
      <c r="BY58" s="228"/>
      <c r="BZ58" s="228"/>
      <c r="CA58" s="228"/>
      <c r="CB58" s="229"/>
      <c r="CC58" s="230"/>
      <c r="CD58" s="230"/>
      <c r="CE58" s="231"/>
      <c r="CF58" s="229"/>
      <c r="CG58" s="230"/>
      <c r="CH58" s="229"/>
      <c r="CI58" s="229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0"/>
      <c r="CU58" s="230"/>
      <c r="CV58" s="229"/>
      <c r="CW58" s="226"/>
      <c r="CX58" s="227"/>
      <c r="CY58" s="227"/>
      <c r="CZ58" s="227"/>
      <c r="DA58" s="228"/>
      <c r="DB58" s="228"/>
      <c r="DC58" s="228"/>
      <c r="DD58" s="228"/>
      <c r="DE58" s="228"/>
      <c r="DF58" s="228"/>
      <c r="DG58" s="229"/>
      <c r="DH58" s="230"/>
      <c r="DI58" s="230"/>
      <c r="DJ58" s="231"/>
      <c r="DK58" s="229"/>
      <c r="DL58" s="230"/>
      <c r="DM58" s="229"/>
      <c r="DN58" s="229"/>
      <c r="DO58" s="230"/>
      <c r="DP58" s="230"/>
      <c r="DQ58" s="230"/>
      <c r="DR58" s="230"/>
      <c r="DS58" s="230"/>
      <c r="DT58" s="230"/>
      <c r="DU58" s="230"/>
      <c r="DV58" s="230"/>
      <c r="DW58" s="230"/>
      <c r="DX58" s="230"/>
      <c r="DY58" s="230"/>
      <c r="DZ58" s="230"/>
      <c r="EA58" s="229"/>
      <c r="EB58" s="226"/>
      <c r="EC58" s="227"/>
      <c r="ED58" s="227"/>
      <c r="EE58" s="227"/>
      <c r="EF58" s="228"/>
      <c r="EG58" s="228"/>
      <c r="EH58" s="228"/>
      <c r="EI58" s="228"/>
      <c r="EJ58" s="228"/>
      <c r="EK58" s="228"/>
      <c r="EL58" s="229"/>
      <c r="EM58" s="230"/>
      <c r="EN58" s="230"/>
      <c r="EO58" s="231"/>
      <c r="EP58" s="229"/>
      <c r="EQ58" s="230"/>
      <c r="ER58" s="229"/>
      <c r="ES58" s="229"/>
      <c r="ET58" s="230"/>
      <c r="EU58" s="230"/>
      <c r="EV58" s="230"/>
      <c r="EW58" s="230"/>
      <c r="EX58" s="230"/>
      <c r="EY58" s="230"/>
      <c r="EZ58" s="230"/>
      <c r="FA58" s="230"/>
      <c r="FB58" s="230"/>
      <c r="FC58" s="230"/>
      <c r="FD58" s="230"/>
      <c r="FE58" s="230"/>
      <c r="FF58" s="229"/>
      <c r="FG58" s="226"/>
      <c r="FH58" s="227"/>
      <c r="FI58" s="227"/>
      <c r="FJ58" s="227"/>
      <c r="FK58" s="228"/>
      <c r="FL58" s="228"/>
      <c r="FM58" s="228"/>
      <c r="FN58" s="228"/>
      <c r="FO58" s="228"/>
      <c r="FP58" s="228"/>
      <c r="FQ58" s="229"/>
      <c r="FR58" s="230"/>
      <c r="FS58" s="230"/>
      <c r="FT58" s="231"/>
      <c r="FU58" s="229"/>
      <c r="FV58" s="230"/>
      <c r="FW58" s="229"/>
      <c r="FX58" s="229"/>
      <c r="FY58" s="230"/>
      <c r="FZ58" s="230"/>
      <c r="GA58" s="230"/>
      <c r="GB58" s="230"/>
      <c r="GC58" s="230"/>
      <c r="GD58" s="230"/>
      <c r="GE58" s="230"/>
      <c r="GF58" s="230"/>
      <c r="GG58" s="230"/>
      <c r="GH58" s="230"/>
      <c r="GI58" s="230"/>
      <c r="GJ58" s="230"/>
      <c r="GK58" s="229"/>
      <c r="GL58" s="226"/>
      <c r="GM58" s="227"/>
      <c r="GN58" s="227"/>
      <c r="GO58" s="227"/>
      <c r="GP58" s="228"/>
      <c r="GQ58" s="228"/>
      <c r="GR58" s="228"/>
      <c r="GS58" s="228"/>
      <c r="GT58" s="228"/>
      <c r="GU58" s="228"/>
      <c r="GV58" s="229"/>
      <c r="GW58" s="230"/>
      <c r="GX58" s="230"/>
      <c r="GY58" s="231"/>
      <c r="GZ58" s="229"/>
      <c r="HA58" s="230"/>
      <c r="HB58" s="229"/>
      <c r="HC58" s="229"/>
      <c r="HD58" s="230"/>
      <c r="HE58" s="230"/>
      <c r="HF58" s="230"/>
      <c r="HG58" s="230"/>
      <c r="HH58" s="230"/>
      <c r="HI58" s="230"/>
      <c r="HJ58" s="230"/>
      <c r="HK58" s="230"/>
      <c r="HL58" s="230"/>
      <c r="HM58" s="230"/>
      <c r="HN58" s="230"/>
      <c r="HO58" s="230"/>
      <c r="HP58" s="229"/>
      <c r="HQ58" s="226"/>
      <c r="HR58" s="227"/>
      <c r="HS58" s="227"/>
      <c r="HT58" s="227"/>
      <c r="HU58" s="228"/>
      <c r="HV58" s="228"/>
      <c r="HW58" s="228"/>
      <c r="HX58" s="228"/>
      <c r="HY58" s="228"/>
      <c r="HZ58" s="228"/>
      <c r="IA58" s="229"/>
      <c r="IB58" s="230"/>
      <c r="IC58" s="230"/>
      <c r="ID58" s="231"/>
      <c r="IE58" s="229"/>
      <c r="IF58" s="230"/>
      <c r="IG58" s="229"/>
      <c r="IH58" s="229"/>
      <c r="II58" s="230"/>
      <c r="IJ58" s="230"/>
      <c r="IK58" s="230"/>
      <c r="IL58" s="230"/>
      <c r="IM58" s="230"/>
      <c r="IN58" s="230"/>
      <c r="IO58" s="230"/>
      <c r="IP58" s="230"/>
      <c r="IQ58" s="230"/>
      <c r="IR58" s="230"/>
      <c r="IS58" s="230"/>
      <c r="IT58" s="230"/>
      <c r="IU58" s="229"/>
      <c r="IV58" s="226"/>
      <c r="IW58" s="227"/>
      <c r="IX58" s="227"/>
      <c r="IY58" s="227"/>
      <c r="IZ58" s="228"/>
      <c r="JA58" s="228"/>
      <c r="JB58" s="228"/>
      <c r="JC58" s="228"/>
      <c r="JD58" s="228"/>
      <c r="JE58" s="228"/>
      <c r="JF58" s="229"/>
      <c r="JG58" s="230"/>
      <c r="JH58" s="230"/>
      <c r="JI58" s="231"/>
      <c r="JJ58" s="229"/>
      <c r="JK58" s="230"/>
      <c r="JL58" s="229"/>
      <c r="JM58" s="229"/>
      <c r="JN58" s="230"/>
      <c r="JO58" s="230"/>
      <c r="JP58" s="230"/>
      <c r="JQ58" s="230"/>
      <c r="JR58" s="230"/>
      <c r="JS58" s="230"/>
      <c r="JT58" s="230"/>
      <c r="JU58" s="230"/>
      <c r="JV58" s="230"/>
      <c r="JW58" s="230"/>
      <c r="JX58" s="230"/>
      <c r="JY58" s="230"/>
      <c r="JZ58" s="229"/>
      <c r="KA58" s="226"/>
      <c r="KB58" s="227"/>
      <c r="KC58" s="227"/>
      <c r="KD58" s="227"/>
      <c r="KE58" s="228"/>
      <c r="KF58" s="228"/>
      <c r="KG58" s="228"/>
      <c r="KH58" s="228"/>
      <c r="KI58" s="228"/>
      <c r="KJ58" s="228"/>
      <c r="KK58" s="229"/>
      <c r="KL58" s="230"/>
      <c r="KM58" s="230"/>
      <c r="KN58" s="231"/>
      <c r="KO58" s="229"/>
      <c r="KP58" s="230"/>
      <c r="KQ58" s="229"/>
      <c r="KR58" s="229"/>
      <c r="KS58" s="230"/>
      <c r="KT58" s="230"/>
      <c r="KU58" s="230"/>
      <c r="KV58" s="230"/>
      <c r="KW58" s="230"/>
      <c r="KX58" s="230"/>
      <c r="KY58" s="230"/>
      <c r="KZ58" s="230"/>
      <c r="LA58" s="230"/>
      <c r="LB58" s="230"/>
      <c r="LC58" s="230"/>
      <c r="LD58" s="230"/>
      <c r="LE58" s="229"/>
      <c r="LF58" s="226"/>
      <c r="LG58" s="227"/>
      <c r="LH58" s="227"/>
      <c r="LI58" s="227"/>
      <c r="LJ58" s="228"/>
      <c r="LK58" s="228"/>
      <c r="LL58" s="228"/>
      <c r="LM58" s="228"/>
      <c r="LN58" s="228"/>
      <c r="LO58" s="228"/>
      <c r="LP58" s="229"/>
      <c r="LQ58" s="230"/>
      <c r="LR58" s="230"/>
      <c r="LS58" s="231"/>
      <c r="LT58" s="229"/>
      <c r="LU58" s="230"/>
      <c r="LV58" s="229"/>
      <c r="LW58" s="229"/>
      <c r="LX58" s="230"/>
      <c r="LY58" s="230"/>
      <c r="LZ58" s="230"/>
      <c r="MA58" s="230"/>
      <c r="MB58" s="230"/>
      <c r="MC58" s="230"/>
      <c r="MD58" s="230"/>
      <c r="ME58" s="230"/>
      <c r="MF58" s="230"/>
      <c r="MG58" s="230"/>
      <c r="MH58" s="230"/>
      <c r="MI58" s="230"/>
      <c r="MJ58" s="229"/>
      <c r="MK58" s="226"/>
      <c r="ML58" s="227"/>
      <c r="MM58" s="227"/>
      <c r="MN58" s="227"/>
      <c r="MO58" s="228"/>
      <c r="MP58" s="228"/>
      <c r="MQ58" s="228"/>
      <c r="MR58" s="228"/>
      <c r="MS58" s="228"/>
      <c r="MT58" s="228"/>
      <c r="MU58" s="229"/>
      <c r="MV58" s="230"/>
      <c r="MW58" s="230"/>
      <c r="MX58" s="231"/>
      <c r="MY58" s="229"/>
      <c r="MZ58" s="230"/>
      <c r="NA58" s="229"/>
      <c r="NB58" s="229"/>
      <c r="NC58" s="230"/>
      <c r="ND58" s="230"/>
      <c r="NE58" s="230"/>
      <c r="NF58" s="230"/>
      <c r="NG58" s="230"/>
      <c r="NH58" s="230"/>
      <c r="NI58" s="230"/>
      <c r="NJ58" s="230"/>
      <c r="NK58" s="230"/>
      <c r="NL58" s="230"/>
      <c r="NM58" s="230"/>
      <c r="NN58" s="230"/>
      <c r="NO58" s="229"/>
      <c r="NP58" s="226"/>
      <c r="NQ58" s="227"/>
      <c r="NR58" s="227"/>
      <c r="NS58" s="227"/>
      <c r="NT58" s="228"/>
      <c r="NU58" s="228"/>
      <c r="NV58" s="228"/>
      <c r="NW58" s="228"/>
      <c r="NX58" s="228"/>
      <c r="NY58" s="228"/>
      <c r="NZ58" s="229"/>
      <c r="OA58" s="230"/>
      <c r="OB58" s="230"/>
      <c r="OC58" s="231"/>
      <c r="OD58" s="229"/>
      <c r="OE58" s="230"/>
      <c r="OF58" s="229"/>
      <c r="OG58" s="229"/>
      <c r="OH58" s="230"/>
      <c r="OI58" s="230"/>
      <c r="OJ58" s="230"/>
      <c r="OK58" s="230"/>
      <c r="OL58" s="230"/>
      <c r="OM58" s="230"/>
      <c r="ON58" s="230"/>
      <c r="OO58" s="230"/>
      <c r="OP58" s="230"/>
      <c r="OQ58" s="230"/>
      <c r="OR58" s="230"/>
      <c r="OS58" s="230"/>
      <c r="OT58" s="229"/>
      <c r="OU58" s="226"/>
      <c r="OV58" s="227"/>
      <c r="OW58" s="227"/>
      <c r="OX58" s="227"/>
      <c r="OY58" s="228"/>
      <c r="OZ58" s="228"/>
      <c r="PA58" s="228"/>
      <c r="PB58" s="228"/>
      <c r="PC58" s="228"/>
      <c r="PD58" s="228"/>
      <c r="PE58" s="229"/>
      <c r="PF58" s="230"/>
      <c r="PG58" s="230"/>
      <c r="PH58" s="231"/>
      <c r="PI58" s="229"/>
      <c r="PJ58" s="230"/>
      <c r="PK58" s="229"/>
      <c r="PL58" s="229"/>
      <c r="PM58" s="230"/>
      <c r="PN58" s="230"/>
      <c r="PO58" s="230"/>
      <c r="PP58" s="230"/>
      <c r="PQ58" s="230"/>
      <c r="PR58" s="230"/>
      <c r="PS58" s="230"/>
      <c r="PT58" s="230"/>
      <c r="PU58" s="230"/>
      <c r="PV58" s="230"/>
      <c r="PW58" s="230"/>
      <c r="PX58" s="230"/>
      <c r="PY58" s="229"/>
      <c r="PZ58" s="226"/>
      <c r="QA58" s="227"/>
      <c r="QB58" s="227"/>
      <c r="QC58" s="227"/>
      <c r="QD58" s="228"/>
      <c r="QE58" s="228"/>
      <c r="QF58" s="228"/>
      <c r="QG58" s="228"/>
      <c r="QH58" s="228"/>
      <c r="QI58" s="228"/>
      <c r="QJ58" s="229"/>
      <c r="QK58" s="230"/>
      <c r="QL58" s="230"/>
      <c r="QM58" s="231"/>
      <c r="QN58" s="229"/>
      <c r="QO58" s="230"/>
      <c r="QP58" s="229"/>
      <c r="QQ58" s="229"/>
      <c r="QR58" s="230"/>
      <c r="QS58" s="230"/>
      <c r="QT58" s="230"/>
      <c r="QU58" s="230"/>
      <c r="QV58" s="230"/>
      <c r="QW58" s="230"/>
      <c r="QX58" s="230"/>
      <c r="QY58" s="230"/>
      <c r="QZ58" s="230"/>
      <c r="RA58" s="230"/>
      <c r="RB58" s="230"/>
      <c r="RC58" s="230"/>
      <c r="RD58" s="229"/>
      <c r="RE58" s="226"/>
      <c r="RF58" s="227"/>
      <c r="RG58" s="227"/>
      <c r="RH58" s="227"/>
      <c r="RI58" s="228"/>
      <c r="RJ58" s="228"/>
      <c r="RK58" s="228"/>
      <c r="RL58" s="228"/>
      <c r="RM58" s="228"/>
      <c r="RN58" s="228"/>
      <c r="RO58" s="229"/>
      <c r="RP58" s="230"/>
      <c r="RQ58" s="230"/>
      <c r="RR58" s="231"/>
      <c r="RS58" s="229"/>
      <c r="RT58" s="230"/>
      <c r="RU58" s="229"/>
      <c r="RV58" s="229"/>
      <c r="RW58" s="230"/>
      <c r="RX58" s="230"/>
      <c r="RY58" s="230"/>
      <c r="RZ58" s="230"/>
      <c r="SA58" s="230"/>
      <c r="SB58" s="230"/>
      <c r="SC58" s="230"/>
      <c r="SD58" s="230"/>
      <c r="SE58" s="230"/>
      <c r="SF58" s="230"/>
      <c r="SG58" s="230"/>
      <c r="SH58" s="230"/>
      <c r="SI58" s="229"/>
      <c r="SJ58" s="226"/>
      <c r="SK58" s="227"/>
      <c r="SL58" s="227"/>
      <c r="SM58" s="227"/>
      <c r="SN58" s="228"/>
      <c r="SO58" s="228"/>
      <c r="SP58" s="228"/>
      <c r="SQ58" s="228"/>
      <c r="SR58" s="228"/>
      <c r="SS58" s="228"/>
      <c r="ST58" s="229"/>
      <c r="SU58" s="230"/>
      <c r="SV58" s="230"/>
      <c r="SW58" s="231"/>
      <c r="SX58" s="229"/>
      <c r="SY58" s="230"/>
      <c r="SZ58" s="229"/>
      <c r="TA58" s="229"/>
      <c r="TB58" s="230"/>
      <c r="TC58" s="230"/>
      <c r="TD58" s="230"/>
      <c r="TE58" s="230"/>
      <c r="TF58" s="230"/>
      <c r="TG58" s="230"/>
      <c r="TH58" s="230"/>
      <c r="TI58" s="230"/>
      <c r="TJ58" s="230"/>
      <c r="TK58" s="230"/>
      <c r="TL58" s="230"/>
      <c r="TM58" s="230"/>
      <c r="TN58" s="229"/>
      <c r="TO58" s="226"/>
      <c r="TP58" s="227"/>
      <c r="TQ58" s="227"/>
      <c r="TR58" s="227"/>
      <c r="TS58" s="228"/>
      <c r="TT58" s="228"/>
      <c r="TU58" s="228"/>
      <c r="TV58" s="228"/>
      <c r="TW58" s="228"/>
      <c r="TX58" s="228"/>
      <c r="TY58" s="229"/>
      <c r="TZ58" s="230"/>
      <c r="UA58" s="230"/>
      <c r="UB58" s="231"/>
      <c r="UC58" s="229"/>
      <c r="UD58" s="230"/>
      <c r="UE58" s="229"/>
      <c r="UF58" s="229"/>
      <c r="UG58" s="230"/>
      <c r="UH58" s="230"/>
      <c r="UI58" s="230"/>
      <c r="UJ58" s="230"/>
      <c r="UK58" s="230"/>
      <c r="UL58" s="230"/>
      <c r="UM58" s="230"/>
      <c r="UN58" s="230"/>
      <c r="UO58" s="230"/>
      <c r="UP58" s="230"/>
      <c r="UQ58" s="230"/>
      <c r="UR58" s="230"/>
      <c r="US58" s="229"/>
      <c r="UT58" s="226"/>
      <c r="UU58" s="227"/>
      <c r="UV58" s="227"/>
      <c r="UW58" s="227"/>
      <c r="UX58" s="228"/>
      <c r="UY58" s="228"/>
      <c r="UZ58" s="228"/>
      <c r="VA58" s="228"/>
      <c r="VB58" s="228"/>
      <c r="VC58" s="228"/>
      <c r="VD58" s="229"/>
      <c r="VE58" s="230"/>
      <c r="VF58" s="230"/>
      <c r="VG58" s="231"/>
      <c r="VH58" s="229"/>
      <c r="VI58" s="230"/>
      <c r="VJ58" s="229"/>
      <c r="VK58" s="229"/>
      <c r="VL58" s="230"/>
      <c r="VM58" s="230"/>
      <c r="VN58" s="230"/>
      <c r="VO58" s="230"/>
      <c r="VP58" s="230"/>
      <c r="VQ58" s="230"/>
      <c r="VR58" s="230"/>
      <c r="VS58" s="230"/>
      <c r="VT58" s="230"/>
      <c r="VU58" s="230"/>
      <c r="VV58" s="230"/>
      <c r="VW58" s="230"/>
      <c r="VX58" s="229"/>
      <c r="VY58" s="226"/>
      <c r="VZ58" s="227"/>
      <c r="WA58" s="227"/>
      <c r="WB58" s="227"/>
      <c r="WC58" s="228"/>
      <c r="WD58" s="228"/>
      <c r="WE58" s="228"/>
      <c r="WF58" s="228"/>
      <c r="WG58" s="228"/>
      <c r="WH58" s="228"/>
      <c r="WI58" s="229"/>
      <c r="WJ58" s="230"/>
      <c r="WK58" s="230"/>
      <c r="WL58" s="231"/>
      <c r="WM58" s="229"/>
      <c r="WN58" s="230"/>
      <c r="WO58" s="229"/>
      <c r="WP58" s="229"/>
      <c r="WQ58" s="230"/>
      <c r="WR58" s="230"/>
      <c r="WS58" s="230"/>
      <c r="WT58" s="230"/>
      <c r="WU58" s="230"/>
      <c r="WV58" s="230"/>
      <c r="WW58" s="230"/>
      <c r="WX58" s="230"/>
      <c r="WY58" s="230"/>
      <c r="WZ58" s="230"/>
      <c r="XA58" s="230"/>
      <c r="XB58" s="230"/>
      <c r="XC58" s="229"/>
      <c r="XD58" s="226"/>
      <c r="XE58" s="227"/>
      <c r="XF58" s="227"/>
      <c r="XG58" s="227"/>
      <c r="XH58" s="228"/>
      <c r="XI58" s="228"/>
      <c r="XJ58" s="228"/>
      <c r="XK58" s="228"/>
      <c r="XL58" s="228"/>
      <c r="XM58" s="228"/>
      <c r="XN58" s="229"/>
      <c r="XO58" s="230"/>
      <c r="XP58" s="230"/>
      <c r="XQ58" s="231"/>
      <c r="XR58" s="229"/>
      <c r="XS58" s="230"/>
      <c r="XT58" s="229"/>
      <c r="XU58" s="229"/>
      <c r="XV58" s="230"/>
      <c r="XW58" s="230"/>
      <c r="XX58" s="230"/>
      <c r="XY58" s="230"/>
      <c r="XZ58" s="230"/>
      <c r="YA58" s="230"/>
      <c r="YB58" s="230"/>
      <c r="YC58" s="230"/>
      <c r="YD58" s="230"/>
      <c r="YE58" s="230"/>
      <c r="YF58" s="230"/>
      <c r="YG58" s="230"/>
      <c r="YH58" s="229"/>
      <c r="YI58" s="226"/>
      <c r="YJ58" s="227"/>
      <c r="YK58" s="227"/>
      <c r="YL58" s="227"/>
      <c r="YM58" s="228"/>
      <c r="YN58" s="228"/>
      <c r="YO58" s="228"/>
      <c r="YP58" s="228"/>
      <c r="YQ58" s="228"/>
      <c r="YR58" s="228"/>
      <c r="YS58" s="229"/>
      <c r="YT58" s="230"/>
      <c r="YU58" s="230"/>
      <c r="YV58" s="231"/>
      <c r="YW58" s="229"/>
      <c r="YX58" s="230"/>
      <c r="YY58" s="229"/>
      <c r="YZ58" s="229"/>
      <c r="ZA58" s="230"/>
      <c r="ZB58" s="230"/>
      <c r="ZC58" s="230"/>
      <c r="ZD58" s="230"/>
      <c r="ZE58" s="230"/>
      <c r="ZF58" s="230"/>
      <c r="ZG58" s="230"/>
      <c r="ZH58" s="230"/>
      <c r="ZI58" s="230"/>
      <c r="ZJ58" s="230"/>
      <c r="ZK58" s="230"/>
      <c r="ZL58" s="230"/>
      <c r="ZM58" s="229"/>
      <c r="ZN58" s="226"/>
      <c r="ZO58" s="227"/>
      <c r="ZP58" s="227"/>
      <c r="ZQ58" s="227"/>
      <c r="ZR58" s="228"/>
      <c r="ZS58" s="228"/>
      <c r="ZT58" s="228"/>
      <c r="ZU58" s="228"/>
      <c r="ZV58" s="228"/>
      <c r="ZW58" s="228"/>
      <c r="ZX58" s="229"/>
      <c r="ZY58" s="230"/>
      <c r="ZZ58" s="230"/>
      <c r="AAA58" s="231"/>
      <c r="AAB58" s="229"/>
      <c r="AAC58" s="230"/>
      <c r="AAD58" s="229"/>
      <c r="AAE58" s="229"/>
      <c r="AAF58" s="230"/>
      <c r="AAG58" s="230"/>
      <c r="AAH58" s="230"/>
      <c r="AAI58" s="230"/>
      <c r="AAJ58" s="230"/>
      <c r="AAK58" s="230"/>
      <c r="AAL58" s="230"/>
      <c r="AAM58" s="230"/>
      <c r="AAN58" s="230"/>
      <c r="AAO58" s="230"/>
      <c r="AAP58" s="230"/>
      <c r="AAQ58" s="230"/>
      <c r="AAR58" s="229"/>
      <c r="AAS58" s="226"/>
      <c r="AAT58" s="227"/>
      <c r="AAU58" s="227"/>
      <c r="AAV58" s="227"/>
      <c r="AAW58" s="228"/>
      <c r="AAX58" s="228"/>
      <c r="AAY58" s="228"/>
      <c r="AAZ58" s="228"/>
      <c r="ABA58" s="228"/>
      <c r="ABB58" s="228"/>
      <c r="ABC58" s="229"/>
      <c r="ABD58" s="230"/>
      <c r="ABE58" s="230"/>
      <c r="ABF58" s="231"/>
      <c r="ABG58" s="229"/>
      <c r="ABH58" s="230"/>
      <c r="ABI58" s="229"/>
      <c r="ABJ58" s="229"/>
      <c r="ABK58" s="230"/>
      <c r="ABL58" s="230"/>
      <c r="ABM58" s="230"/>
      <c r="ABN58" s="230"/>
      <c r="ABO58" s="230"/>
      <c r="ABP58" s="230"/>
      <c r="ABQ58" s="230"/>
      <c r="ABR58" s="230"/>
      <c r="ABS58" s="230"/>
      <c r="ABT58" s="230"/>
      <c r="ABU58" s="230"/>
      <c r="ABV58" s="230"/>
      <c r="ABW58" s="229"/>
      <c r="ABX58" s="226"/>
      <c r="ABY58" s="227"/>
      <c r="ABZ58" s="227"/>
      <c r="ACA58" s="227"/>
      <c r="ACB58" s="228"/>
      <c r="ACC58" s="228"/>
      <c r="ACD58" s="228"/>
      <c r="ACE58" s="228"/>
      <c r="ACF58" s="228"/>
      <c r="ACG58" s="228"/>
      <c r="ACH58" s="229"/>
      <c r="ACI58" s="230"/>
      <c r="ACJ58" s="230"/>
      <c r="ACK58" s="231"/>
      <c r="ACL58" s="229"/>
      <c r="ACM58" s="230"/>
      <c r="ACN58" s="229"/>
      <c r="ACO58" s="229"/>
      <c r="ACP58" s="230"/>
      <c r="ACQ58" s="230"/>
      <c r="ACR58" s="230"/>
      <c r="ACS58" s="230"/>
      <c r="ACT58" s="230"/>
      <c r="ACU58" s="230"/>
      <c r="ACV58" s="230"/>
      <c r="ACW58" s="230"/>
      <c r="ACX58" s="230"/>
      <c r="ACY58" s="230"/>
      <c r="ACZ58" s="230"/>
      <c r="ADA58" s="230"/>
      <c r="ADB58" s="229"/>
      <c r="ADC58" s="226"/>
      <c r="ADD58" s="227"/>
      <c r="ADE58" s="227"/>
      <c r="ADF58" s="227"/>
      <c r="ADG58" s="228"/>
      <c r="ADH58" s="228"/>
      <c r="ADI58" s="228"/>
      <c r="ADJ58" s="228"/>
      <c r="ADK58" s="228"/>
      <c r="ADL58" s="228"/>
      <c r="ADM58" s="229"/>
      <c r="ADN58" s="230"/>
      <c r="ADO58" s="230"/>
      <c r="ADP58" s="231"/>
      <c r="ADQ58" s="229"/>
      <c r="ADR58" s="230"/>
      <c r="ADS58" s="229"/>
      <c r="ADT58" s="229"/>
      <c r="ADU58" s="230"/>
      <c r="ADV58" s="230"/>
      <c r="ADW58" s="230"/>
      <c r="ADX58" s="230"/>
      <c r="ADY58" s="230"/>
      <c r="ADZ58" s="230"/>
      <c r="AEA58" s="230"/>
      <c r="AEB58" s="230"/>
      <c r="AEC58" s="230"/>
      <c r="AED58" s="230"/>
      <c r="AEE58" s="230"/>
      <c r="AEF58" s="230"/>
      <c r="AEG58" s="229"/>
      <c r="AEH58" s="226"/>
      <c r="AEI58" s="227"/>
      <c r="AEJ58" s="227"/>
      <c r="AEK58" s="227"/>
      <c r="AEL58" s="228"/>
      <c r="AEM58" s="228"/>
      <c r="AEN58" s="228"/>
      <c r="AEO58" s="228"/>
      <c r="AEP58" s="228"/>
      <c r="AEQ58" s="228"/>
      <c r="AER58" s="229"/>
      <c r="AES58" s="230"/>
      <c r="AET58" s="230"/>
      <c r="AEU58" s="231"/>
      <c r="AEV58" s="229"/>
      <c r="AEW58" s="230"/>
      <c r="AEX58" s="229"/>
      <c r="AEY58" s="229"/>
      <c r="AEZ58" s="230"/>
      <c r="AFA58" s="230"/>
      <c r="AFB58" s="230"/>
      <c r="AFC58" s="230"/>
      <c r="AFD58" s="230"/>
      <c r="AFE58" s="230"/>
      <c r="AFF58" s="230"/>
      <c r="AFG58" s="230"/>
      <c r="AFH58" s="230"/>
      <c r="AFI58" s="230"/>
      <c r="AFJ58" s="230"/>
      <c r="AFK58" s="230"/>
      <c r="AFL58" s="229"/>
      <c r="AFM58" s="226"/>
      <c r="AFN58" s="227"/>
      <c r="AFO58" s="227"/>
      <c r="AFP58" s="227"/>
      <c r="AFQ58" s="228"/>
      <c r="AFR58" s="228"/>
      <c r="AFS58" s="228"/>
      <c r="AFT58" s="228"/>
      <c r="AFU58" s="228"/>
      <c r="AFV58" s="228"/>
      <c r="AFW58" s="229"/>
      <c r="AFX58" s="230"/>
      <c r="AFY58" s="230"/>
      <c r="AFZ58" s="231"/>
      <c r="AGA58" s="229"/>
      <c r="AGB58" s="230"/>
      <c r="AGC58" s="229"/>
      <c r="AGD58" s="229"/>
      <c r="AGE58" s="230"/>
      <c r="AGF58" s="230"/>
      <c r="AGG58" s="230"/>
      <c r="AGH58" s="230"/>
      <c r="AGI58" s="230"/>
      <c r="AGJ58" s="230"/>
      <c r="AGK58" s="230"/>
      <c r="AGL58" s="230"/>
      <c r="AGM58" s="230"/>
      <c r="AGN58" s="230"/>
      <c r="AGO58" s="230"/>
      <c r="AGP58" s="230"/>
      <c r="AGQ58" s="229"/>
      <c r="AGR58" s="226"/>
      <c r="AGS58" s="227"/>
      <c r="AGT58" s="227"/>
      <c r="AGU58" s="227"/>
      <c r="AGV58" s="228"/>
      <c r="AGW58" s="228"/>
      <c r="AGX58" s="228"/>
      <c r="AGY58" s="228"/>
      <c r="AGZ58" s="228"/>
      <c r="AHA58" s="228"/>
      <c r="AHB58" s="229"/>
      <c r="AHC58" s="230"/>
      <c r="AHD58" s="230"/>
      <c r="AHE58" s="231"/>
      <c r="AHF58" s="229"/>
      <c r="AHG58" s="230"/>
      <c r="AHH58" s="229"/>
      <c r="AHI58" s="229"/>
      <c r="AHJ58" s="230"/>
      <c r="AHK58" s="230"/>
      <c r="AHL58" s="230"/>
      <c r="AHM58" s="230"/>
      <c r="AHN58" s="230"/>
      <c r="AHO58" s="230"/>
      <c r="AHP58" s="230"/>
      <c r="AHQ58" s="230"/>
      <c r="AHR58" s="230"/>
      <c r="AHS58" s="230"/>
      <c r="AHT58" s="230"/>
      <c r="AHU58" s="230"/>
      <c r="AHV58" s="229"/>
      <c r="AHW58" s="226"/>
      <c r="AHX58" s="227"/>
      <c r="AHY58" s="227"/>
      <c r="AHZ58" s="227"/>
      <c r="AIA58" s="228"/>
      <c r="AIB58" s="228"/>
      <c r="AIC58" s="228"/>
      <c r="AID58" s="228"/>
      <c r="AIE58" s="228"/>
      <c r="AIF58" s="228"/>
      <c r="AIG58" s="229"/>
      <c r="AIH58" s="230"/>
      <c r="AII58" s="230"/>
      <c r="AIJ58" s="231"/>
      <c r="AIK58" s="229"/>
      <c r="AIL58" s="230"/>
      <c r="AIM58" s="229"/>
      <c r="AIN58" s="229"/>
      <c r="AIO58" s="230"/>
      <c r="AIP58" s="230"/>
      <c r="AIQ58" s="230"/>
      <c r="AIR58" s="230"/>
      <c r="AIS58" s="230"/>
      <c r="AIT58" s="230"/>
      <c r="AIU58" s="230"/>
      <c r="AIV58" s="230"/>
      <c r="AIW58" s="230"/>
      <c r="AIX58" s="230"/>
      <c r="AIY58" s="230"/>
      <c r="AIZ58" s="230"/>
      <c r="AJA58" s="229"/>
      <c r="AJB58" s="226"/>
      <c r="AJC58" s="227"/>
      <c r="AJD58" s="227"/>
      <c r="AJE58" s="227"/>
      <c r="AJF58" s="228"/>
      <c r="AJG58" s="228"/>
      <c r="AJH58" s="228"/>
      <c r="AJI58" s="228"/>
      <c r="AJJ58" s="228"/>
      <c r="AJK58" s="228"/>
      <c r="AJL58" s="229"/>
      <c r="AJM58" s="230"/>
      <c r="AJN58" s="230"/>
      <c r="AJO58" s="231"/>
      <c r="AJP58" s="229"/>
      <c r="AJQ58" s="230"/>
      <c r="AJR58" s="229"/>
      <c r="AJS58" s="229"/>
      <c r="AJT58" s="230"/>
      <c r="AJU58" s="230"/>
      <c r="AJV58" s="230"/>
      <c r="AJW58" s="230"/>
      <c r="AJX58" s="230"/>
      <c r="AJY58" s="230"/>
      <c r="AJZ58" s="230"/>
      <c r="AKA58" s="230"/>
      <c r="AKB58" s="230"/>
      <c r="AKC58" s="230"/>
      <c r="AKD58" s="230"/>
      <c r="AKE58" s="230"/>
      <c r="AKF58" s="229"/>
      <c r="AKG58" s="226"/>
      <c r="AKH58" s="227"/>
      <c r="AKI58" s="227"/>
      <c r="AKJ58" s="227"/>
      <c r="AKK58" s="228"/>
      <c r="AKL58" s="228"/>
      <c r="AKM58" s="228"/>
      <c r="AKN58" s="228"/>
      <c r="AKO58" s="228"/>
      <c r="AKP58" s="228"/>
      <c r="AKQ58" s="229"/>
      <c r="AKR58" s="230"/>
      <c r="AKS58" s="230"/>
      <c r="AKT58" s="231"/>
      <c r="AKU58" s="229"/>
      <c r="AKV58" s="230"/>
      <c r="AKW58" s="229"/>
      <c r="AKX58" s="229"/>
      <c r="AKY58" s="230"/>
      <c r="AKZ58" s="230"/>
      <c r="ALA58" s="230"/>
      <c r="ALB58" s="230"/>
      <c r="ALC58" s="230"/>
      <c r="ALD58" s="230"/>
      <c r="ALE58" s="230"/>
      <c r="ALF58" s="230"/>
      <c r="ALG58" s="230"/>
      <c r="ALH58" s="230"/>
      <c r="ALI58" s="230"/>
      <c r="ALJ58" s="230"/>
      <c r="ALK58" s="229"/>
      <c r="ALL58" s="226"/>
      <c r="ALM58" s="227"/>
      <c r="ALN58" s="227"/>
      <c r="ALO58" s="227"/>
      <c r="ALP58" s="228"/>
      <c r="ALQ58" s="228"/>
      <c r="ALR58" s="228"/>
      <c r="ALS58" s="228"/>
      <c r="ALT58" s="228"/>
      <c r="ALU58" s="228"/>
      <c r="ALV58" s="229"/>
      <c r="ALW58" s="230"/>
      <c r="ALX58" s="230"/>
      <c r="ALY58" s="231"/>
      <c r="ALZ58" s="229"/>
      <c r="AMA58" s="230"/>
      <c r="AMB58" s="229"/>
      <c r="AMC58" s="229"/>
      <c r="AMD58" s="230"/>
      <c r="AME58" s="230"/>
      <c r="AMF58" s="230"/>
      <c r="AMG58" s="230"/>
      <c r="AMH58" s="230"/>
      <c r="AMI58" s="230"/>
      <c r="AMJ58" s="230"/>
      <c r="AMK58" s="230"/>
      <c r="AML58" s="230"/>
      <c r="AMM58" s="230"/>
      <c r="AMN58" s="230"/>
      <c r="AMO58" s="230"/>
      <c r="AMP58" s="229"/>
      <c r="AMQ58" s="226"/>
      <c r="AMR58" s="227"/>
      <c r="AMS58" s="227"/>
      <c r="AMT58" s="227"/>
      <c r="AMU58" s="228"/>
      <c r="AMV58" s="228"/>
      <c r="AMW58" s="228"/>
      <c r="AMX58" s="228"/>
      <c r="AMY58" s="228"/>
      <c r="AMZ58" s="228"/>
      <c r="ANA58" s="229"/>
      <c r="ANB58" s="230"/>
      <c r="ANC58" s="230"/>
      <c r="AND58" s="231"/>
      <c r="ANE58" s="229"/>
      <c r="ANF58" s="230"/>
      <c r="ANG58" s="229"/>
      <c r="ANH58" s="229"/>
      <c r="ANI58" s="230"/>
      <c r="ANJ58" s="230"/>
      <c r="ANK58" s="230"/>
      <c r="ANL58" s="230"/>
      <c r="ANM58" s="230"/>
      <c r="ANN58" s="230"/>
      <c r="ANO58" s="230"/>
      <c r="ANP58" s="230"/>
      <c r="ANQ58" s="230"/>
      <c r="ANR58" s="230"/>
      <c r="ANS58" s="230"/>
      <c r="ANT58" s="230"/>
      <c r="ANU58" s="229"/>
      <c r="ANV58" s="226"/>
      <c r="ANW58" s="227"/>
      <c r="ANX58" s="227"/>
      <c r="ANY58" s="227"/>
      <c r="ANZ58" s="228"/>
      <c r="AOA58" s="228"/>
      <c r="AOB58" s="228"/>
      <c r="AOC58" s="228"/>
      <c r="AOD58" s="228"/>
      <c r="AOE58" s="228"/>
      <c r="AOF58" s="229"/>
      <c r="AOG58" s="230"/>
      <c r="AOH58" s="230"/>
      <c r="AOI58" s="231"/>
      <c r="AOJ58" s="229"/>
      <c r="AOK58" s="230"/>
      <c r="AOL58" s="229"/>
      <c r="AOM58" s="229"/>
      <c r="AON58" s="230"/>
      <c r="AOO58" s="230"/>
      <c r="AOP58" s="230"/>
      <c r="AOQ58" s="230"/>
      <c r="AOR58" s="230"/>
      <c r="AOS58" s="230"/>
      <c r="AOT58" s="230"/>
      <c r="AOU58" s="230"/>
      <c r="AOV58" s="230"/>
      <c r="AOW58" s="230"/>
      <c r="AOX58" s="230"/>
      <c r="AOY58" s="230"/>
      <c r="AOZ58" s="229"/>
      <c r="APA58" s="226"/>
      <c r="APB58" s="227"/>
      <c r="APC58" s="227"/>
      <c r="APD58" s="227"/>
      <c r="APE58" s="228"/>
      <c r="APF58" s="228"/>
      <c r="APG58" s="228"/>
      <c r="APH58" s="228"/>
      <c r="API58" s="228"/>
      <c r="APJ58" s="228"/>
      <c r="APK58" s="229"/>
      <c r="APL58" s="230"/>
      <c r="APM58" s="230"/>
      <c r="APN58" s="231"/>
      <c r="APO58" s="229"/>
      <c r="APP58" s="230"/>
      <c r="APQ58" s="229"/>
      <c r="APR58" s="229"/>
      <c r="APS58" s="230"/>
      <c r="APT58" s="230"/>
      <c r="APU58" s="230"/>
      <c r="APV58" s="230"/>
      <c r="APW58" s="230"/>
      <c r="APX58" s="230"/>
      <c r="APY58" s="230"/>
      <c r="APZ58" s="230"/>
      <c r="AQA58" s="230"/>
      <c r="AQB58" s="230"/>
      <c r="AQC58" s="230"/>
      <c r="AQD58" s="230"/>
      <c r="AQE58" s="229"/>
      <c r="AQF58" s="226"/>
      <c r="AQG58" s="227"/>
      <c r="AQH58" s="227"/>
      <c r="AQI58" s="227"/>
      <c r="AQJ58" s="228"/>
      <c r="AQK58" s="228"/>
      <c r="AQL58" s="228"/>
      <c r="AQM58" s="228"/>
      <c r="AQN58" s="228"/>
      <c r="AQO58" s="228"/>
      <c r="AQP58" s="229"/>
      <c r="AQQ58" s="230"/>
      <c r="AQR58" s="230"/>
      <c r="AQS58" s="231"/>
      <c r="AQT58" s="229"/>
      <c r="AQU58" s="230"/>
      <c r="AQV58" s="229"/>
      <c r="AQW58" s="229"/>
      <c r="AQX58" s="230"/>
      <c r="AQY58" s="230"/>
      <c r="AQZ58" s="230"/>
      <c r="ARA58" s="230"/>
      <c r="ARB58" s="230"/>
      <c r="ARC58" s="230"/>
      <c r="ARD58" s="230"/>
      <c r="ARE58" s="230"/>
      <c r="ARF58" s="230"/>
      <c r="ARG58" s="230"/>
      <c r="ARH58" s="230"/>
      <c r="ARI58" s="230"/>
      <c r="ARJ58" s="229"/>
      <c r="ARK58" s="226"/>
      <c r="ARL58" s="227"/>
      <c r="ARM58" s="227"/>
      <c r="ARN58" s="227"/>
      <c r="ARO58" s="228"/>
      <c r="ARP58" s="228"/>
      <c r="ARQ58" s="228"/>
      <c r="ARR58" s="228"/>
      <c r="ARS58" s="228"/>
      <c r="ART58" s="228"/>
      <c r="ARU58" s="229"/>
      <c r="ARV58" s="230"/>
      <c r="ARW58" s="230"/>
      <c r="ARX58" s="231"/>
      <c r="ARY58" s="229"/>
      <c r="ARZ58" s="230"/>
      <c r="ASA58" s="229"/>
      <c r="ASB58" s="229"/>
      <c r="ASC58" s="230"/>
      <c r="ASD58" s="230"/>
      <c r="ASE58" s="230"/>
      <c r="ASF58" s="230"/>
      <c r="ASG58" s="230"/>
      <c r="ASH58" s="230"/>
      <c r="ASI58" s="230"/>
      <c r="ASJ58" s="230"/>
      <c r="ASK58" s="230"/>
      <c r="ASL58" s="230"/>
      <c r="ASM58" s="230"/>
      <c r="ASN58" s="230"/>
      <c r="ASO58" s="229"/>
      <c r="ASP58" s="226"/>
      <c r="ASQ58" s="227"/>
      <c r="ASR58" s="227"/>
      <c r="ASS58" s="227"/>
      <c r="AST58" s="228"/>
      <c r="ASU58" s="228"/>
      <c r="ASV58" s="228"/>
      <c r="ASW58" s="228"/>
      <c r="ASX58" s="228"/>
      <c r="ASY58" s="228"/>
      <c r="ASZ58" s="229"/>
      <c r="ATA58" s="230"/>
      <c r="ATB58" s="230"/>
      <c r="ATC58" s="231"/>
      <c r="ATD58" s="229"/>
      <c r="ATE58" s="230"/>
      <c r="ATF58" s="229"/>
      <c r="ATG58" s="229"/>
      <c r="ATH58" s="230"/>
      <c r="ATI58" s="230"/>
      <c r="ATJ58" s="230"/>
      <c r="ATK58" s="230"/>
      <c r="ATL58" s="230"/>
      <c r="ATM58" s="230"/>
      <c r="ATN58" s="230"/>
      <c r="ATO58" s="230"/>
      <c r="ATP58" s="230"/>
      <c r="ATQ58" s="230"/>
      <c r="ATR58" s="230"/>
      <c r="ATS58" s="230"/>
      <c r="ATT58" s="229"/>
      <c r="ATU58" s="226"/>
      <c r="ATV58" s="227"/>
      <c r="ATW58" s="227"/>
      <c r="ATX58" s="227"/>
      <c r="ATY58" s="228"/>
      <c r="ATZ58" s="228"/>
      <c r="AUA58" s="228"/>
      <c r="AUB58" s="228"/>
      <c r="AUC58" s="228"/>
      <c r="AUD58" s="228"/>
      <c r="AUE58" s="229"/>
      <c r="AUF58" s="230"/>
      <c r="AUG58" s="230"/>
      <c r="AUH58" s="231"/>
      <c r="AUI58" s="229"/>
      <c r="AUJ58" s="230"/>
      <c r="AUK58" s="229"/>
      <c r="AUL58" s="229"/>
      <c r="AUM58" s="230"/>
      <c r="AUN58" s="230"/>
      <c r="AUO58" s="230"/>
      <c r="AUP58" s="230"/>
      <c r="AUQ58" s="230"/>
      <c r="AUR58" s="230"/>
      <c r="AUS58" s="230"/>
      <c r="AUT58" s="230"/>
      <c r="AUU58" s="230"/>
      <c r="AUV58" s="230"/>
      <c r="AUW58" s="230"/>
      <c r="AUX58" s="230"/>
      <c r="AUY58" s="229"/>
      <c r="AUZ58" s="226"/>
      <c r="AVA58" s="227"/>
      <c r="AVB58" s="227"/>
      <c r="AVC58" s="227"/>
      <c r="AVD58" s="228"/>
      <c r="AVE58" s="228"/>
      <c r="AVF58" s="228"/>
      <c r="AVG58" s="228"/>
      <c r="AVH58" s="228"/>
      <c r="AVI58" s="228"/>
      <c r="AVJ58" s="229"/>
      <c r="AVK58" s="230"/>
      <c r="AVL58" s="230"/>
      <c r="AVM58" s="231"/>
      <c r="AVN58" s="229"/>
      <c r="AVO58" s="230"/>
      <c r="AVP58" s="229"/>
      <c r="AVQ58" s="229"/>
      <c r="AVR58" s="230"/>
      <c r="AVS58" s="230"/>
      <c r="AVT58" s="230"/>
      <c r="AVU58" s="230"/>
      <c r="AVV58" s="230"/>
      <c r="AVW58" s="230"/>
      <c r="AVX58" s="230"/>
      <c r="AVY58" s="230"/>
      <c r="AVZ58" s="230"/>
      <c r="AWA58" s="230"/>
      <c r="AWB58" s="230"/>
      <c r="AWC58" s="230"/>
      <c r="AWD58" s="229"/>
      <c r="AWE58" s="226"/>
      <c r="AWF58" s="227"/>
      <c r="AWG58" s="227"/>
      <c r="AWH58" s="227"/>
      <c r="AWI58" s="228"/>
      <c r="AWJ58" s="228"/>
      <c r="AWK58" s="228"/>
      <c r="AWL58" s="228"/>
      <c r="AWM58" s="228"/>
      <c r="AWN58" s="228"/>
      <c r="AWO58" s="229"/>
      <c r="AWP58" s="230"/>
      <c r="AWQ58" s="230"/>
      <c r="AWR58" s="231"/>
      <c r="AWS58" s="229"/>
      <c r="AWT58" s="230"/>
      <c r="AWU58" s="229"/>
      <c r="AWV58" s="229"/>
      <c r="AWW58" s="230"/>
      <c r="AWX58" s="230"/>
      <c r="AWY58" s="230"/>
      <c r="AWZ58" s="230"/>
      <c r="AXA58" s="230"/>
      <c r="AXB58" s="230"/>
      <c r="AXC58" s="230"/>
      <c r="AXD58" s="230"/>
      <c r="AXE58" s="230"/>
      <c r="AXF58" s="230"/>
      <c r="AXG58" s="230"/>
      <c r="AXH58" s="230"/>
      <c r="AXI58" s="229"/>
      <c r="AXJ58" s="226"/>
      <c r="AXK58" s="227"/>
      <c r="AXL58" s="227"/>
      <c r="AXM58" s="227"/>
      <c r="AXN58" s="228"/>
      <c r="AXO58" s="228"/>
      <c r="AXP58" s="228"/>
      <c r="AXQ58" s="228"/>
      <c r="AXR58" s="228"/>
      <c r="AXS58" s="228"/>
      <c r="AXT58" s="229"/>
      <c r="AXU58" s="230"/>
      <c r="AXV58" s="230"/>
      <c r="AXW58" s="231"/>
      <c r="AXX58" s="229"/>
      <c r="AXY58" s="230"/>
      <c r="AXZ58" s="229"/>
      <c r="AYA58" s="229"/>
      <c r="AYB58" s="230"/>
      <c r="AYC58" s="230"/>
      <c r="AYD58" s="230"/>
      <c r="AYE58" s="230"/>
      <c r="AYF58" s="230"/>
      <c r="AYG58" s="230"/>
      <c r="AYH58" s="230"/>
      <c r="AYI58" s="230"/>
      <c r="AYJ58" s="230"/>
      <c r="AYK58" s="230"/>
      <c r="AYL58" s="230"/>
      <c r="AYM58" s="230"/>
      <c r="AYN58" s="229"/>
      <c r="AYO58" s="226"/>
      <c r="AYP58" s="227"/>
      <c r="AYQ58" s="227"/>
      <c r="AYR58" s="227"/>
      <c r="AYS58" s="228"/>
      <c r="AYT58" s="228"/>
      <c r="AYU58" s="228"/>
      <c r="AYV58" s="228"/>
      <c r="AYW58" s="228"/>
      <c r="AYX58" s="228"/>
      <c r="AYY58" s="229"/>
      <c r="AYZ58" s="230"/>
      <c r="AZA58" s="230"/>
      <c r="AZB58" s="231"/>
      <c r="AZC58" s="229"/>
      <c r="AZD58" s="230"/>
      <c r="AZE58" s="229"/>
      <c r="AZF58" s="229"/>
      <c r="AZG58" s="230"/>
      <c r="AZH58" s="230"/>
      <c r="AZI58" s="230"/>
      <c r="AZJ58" s="230"/>
      <c r="AZK58" s="230"/>
      <c r="AZL58" s="230"/>
      <c r="AZM58" s="230"/>
      <c r="AZN58" s="230"/>
      <c r="AZO58" s="230"/>
      <c r="AZP58" s="230"/>
      <c r="AZQ58" s="230"/>
      <c r="AZR58" s="230"/>
      <c r="AZS58" s="229"/>
      <c r="AZT58" s="226"/>
      <c r="AZU58" s="227"/>
      <c r="AZV58" s="227"/>
      <c r="AZW58" s="227"/>
      <c r="AZX58" s="228"/>
      <c r="AZY58" s="228"/>
      <c r="AZZ58" s="228"/>
      <c r="BAA58" s="228"/>
      <c r="BAB58" s="228"/>
      <c r="BAC58" s="228"/>
      <c r="BAD58" s="229"/>
      <c r="BAE58" s="230"/>
      <c r="BAF58" s="230"/>
      <c r="BAG58" s="231"/>
      <c r="BAH58" s="229"/>
      <c r="BAI58" s="230"/>
      <c r="BAJ58" s="229"/>
      <c r="BAK58" s="229"/>
      <c r="BAL58" s="230"/>
      <c r="BAM58" s="230"/>
      <c r="BAN58" s="230"/>
      <c r="BAO58" s="230"/>
      <c r="BAP58" s="230"/>
      <c r="BAQ58" s="230"/>
      <c r="BAR58" s="230"/>
      <c r="BAS58" s="230"/>
      <c r="BAT58" s="230"/>
      <c r="BAU58" s="230"/>
      <c r="BAV58" s="230"/>
      <c r="BAW58" s="230"/>
      <c r="BAX58" s="229"/>
      <c r="BAY58" s="226"/>
      <c r="BAZ58" s="227"/>
      <c r="BBA58" s="227"/>
      <c r="BBB58" s="227"/>
      <c r="BBC58" s="228"/>
      <c r="BBD58" s="228"/>
      <c r="BBE58" s="228"/>
      <c r="BBF58" s="228"/>
      <c r="BBG58" s="228"/>
      <c r="BBH58" s="228"/>
      <c r="BBI58" s="229"/>
      <c r="BBJ58" s="230"/>
      <c r="BBK58" s="230"/>
      <c r="BBL58" s="231"/>
      <c r="BBM58" s="229"/>
      <c r="BBN58" s="230"/>
      <c r="BBO58" s="229"/>
      <c r="BBP58" s="229"/>
      <c r="BBQ58" s="230"/>
      <c r="BBR58" s="230"/>
      <c r="BBS58" s="230"/>
      <c r="BBT58" s="230"/>
      <c r="BBU58" s="230"/>
      <c r="BBV58" s="230"/>
      <c r="BBW58" s="230"/>
      <c r="BBX58" s="230"/>
      <c r="BBY58" s="230"/>
      <c r="BBZ58" s="230"/>
      <c r="BCA58" s="230"/>
      <c r="BCB58" s="230"/>
      <c r="BCC58" s="229"/>
      <c r="BCD58" s="226"/>
      <c r="BCE58" s="227"/>
      <c r="BCF58" s="227"/>
      <c r="BCG58" s="227"/>
      <c r="BCH58" s="228"/>
      <c r="BCI58" s="228"/>
      <c r="BCJ58" s="228"/>
      <c r="BCK58" s="228"/>
      <c r="BCL58" s="228"/>
      <c r="BCM58" s="228"/>
      <c r="BCN58" s="229"/>
      <c r="BCO58" s="230"/>
      <c r="BCP58" s="230"/>
      <c r="BCQ58" s="231"/>
      <c r="BCR58" s="229"/>
      <c r="BCS58" s="230"/>
      <c r="BCT58" s="229"/>
      <c r="BCU58" s="229"/>
      <c r="BCV58" s="230"/>
      <c r="BCW58" s="230"/>
      <c r="BCX58" s="230"/>
      <c r="BCY58" s="230"/>
      <c r="BCZ58" s="230"/>
      <c r="BDA58" s="230"/>
      <c r="BDB58" s="230"/>
      <c r="BDC58" s="230"/>
      <c r="BDD58" s="230"/>
      <c r="BDE58" s="230"/>
      <c r="BDF58" s="230"/>
      <c r="BDG58" s="230"/>
      <c r="BDH58" s="229"/>
      <c r="BDI58" s="226"/>
      <c r="BDJ58" s="227"/>
      <c r="BDK58" s="227"/>
      <c r="BDL58" s="227"/>
      <c r="BDM58" s="228"/>
      <c r="BDN58" s="228"/>
      <c r="BDO58" s="228"/>
      <c r="BDP58" s="228"/>
      <c r="BDQ58" s="228"/>
      <c r="BDR58" s="228"/>
      <c r="BDS58" s="229"/>
      <c r="BDT58" s="230"/>
      <c r="BDU58" s="230"/>
      <c r="BDV58" s="231"/>
      <c r="BDW58" s="229"/>
      <c r="BDX58" s="230"/>
      <c r="BDY58" s="229"/>
      <c r="BDZ58" s="229"/>
      <c r="BEA58" s="230"/>
      <c r="BEB58" s="230"/>
      <c r="BEC58" s="230"/>
      <c r="BED58" s="230"/>
      <c r="BEE58" s="230"/>
      <c r="BEF58" s="230"/>
      <c r="BEG58" s="230"/>
      <c r="BEH58" s="230"/>
      <c r="BEI58" s="230"/>
      <c r="BEJ58" s="230"/>
      <c r="BEK58" s="230"/>
      <c r="BEL58" s="230"/>
      <c r="BEM58" s="229"/>
      <c r="BEN58" s="226"/>
      <c r="BEO58" s="227"/>
      <c r="BEP58" s="227"/>
      <c r="BEQ58" s="227"/>
      <c r="BER58" s="228"/>
      <c r="BES58" s="228"/>
      <c r="BET58" s="228"/>
      <c r="BEU58" s="228"/>
      <c r="BEV58" s="228"/>
      <c r="BEW58" s="228"/>
      <c r="BEX58" s="229"/>
      <c r="BEY58" s="230"/>
      <c r="BEZ58" s="230"/>
      <c r="BFA58" s="231"/>
      <c r="BFB58" s="229"/>
      <c r="BFC58" s="230"/>
      <c r="BFD58" s="229"/>
      <c r="BFE58" s="229"/>
      <c r="BFF58" s="230"/>
      <c r="BFG58" s="230"/>
      <c r="BFH58" s="230"/>
      <c r="BFI58" s="230"/>
      <c r="BFJ58" s="230"/>
      <c r="BFK58" s="230"/>
      <c r="BFL58" s="230"/>
      <c r="BFM58" s="230"/>
      <c r="BFN58" s="230"/>
      <c r="BFO58" s="230"/>
      <c r="BFP58" s="230"/>
      <c r="BFQ58" s="230"/>
      <c r="BFR58" s="229"/>
      <c r="BFS58" s="226"/>
      <c r="BFT58" s="227"/>
      <c r="BFU58" s="227"/>
      <c r="BFV58" s="227"/>
      <c r="BFW58" s="228"/>
      <c r="BFX58" s="228"/>
      <c r="BFY58" s="228"/>
      <c r="BFZ58" s="228"/>
      <c r="BGA58" s="228"/>
      <c r="BGB58" s="228"/>
      <c r="BGC58" s="229"/>
      <c r="BGD58" s="230"/>
      <c r="BGE58" s="230"/>
      <c r="BGF58" s="231"/>
      <c r="BGG58" s="229"/>
      <c r="BGH58" s="230"/>
      <c r="BGI58" s="229"/>
      <c r="BGJ58" s="229"/>
      <c r="BGK58" s="230"/>
      <c r="BGL58" s="230"/>
      <c r="BGM58" s="230"/>
      <c r="BGN58" s="230"/>
      <c r="BGO58" s="230"/>
      <c r="BGP58" s="230"/>
      <c r="BGQ58" s="230"/>
      <c r="BGR58" s="230"/>
      <c r="BGS58" s="230"/>
      <c r="BGT58" s="230"/>
      <c r="BGU58" s="230"/>
      <c r="BGV58" s="230"/>
      <c r="BGW58" s="229"/>
      <c r="BGX58" s="226"/>
      <c r="BGY58" s="227"/>
      <c r="BGZ58" s="227"/>
      <c r="BHA58" s="227"/>
      <c r="BHB58" s="228"/>
      <c r="BHC58" s="228"/>
      <c r="BHD58" s="228"/>
      <c r="BHE58" s="228"/>
      <c r="BHF58" s="228"/>
      <c r="BHG58" s="228"/>
      <c r="BHH58" s="229"/>
      <c r="BHI58" s="230"/>
      <c r="BHJ58" s="230"/>
      <c r="BHK58" s="231"/>
      <c r="BHL58" s="229"/>
      <c r="BHM58" s="230"/>
      <c r="BHN58" s="229"/>
      <c r="BHO58" s="229"/>
      <c r="BHP58" s="230"/>
      <c r="BHQ58" s="230"/>
      <c r="BHR58" s="230"/>
      <c r="BHS58" s="230"/>
      <c r="BHT58" s="230"/>
      <c r="BHU58" s="230"/>
      <c r="BHV58" s="230"/>
      <c r="BHW58" s="230"/>
      <c r="BHX58" s="230"/>
      <c r="BHY58" s="230"/>
      <c r="BHZ58" s="230"/>
      <c r="BIA58" s="230"/>
      <c r="BIB58" s="229"/>
      <c r="BIC58" s="226"/>
      <c r="BID58" s="227"/>
      <c r="BIE58" s="227"/>
      <c r="BIF58" s="227"/>
      <c r="BIG58" s="228"/>
      <c r="BIH58" s="228"/>
      <c r="BII58" s="228"/>
      <c r="BIJ58" s="228"/>
      <c r="BIK58" s="228"/>
      <c r="BIL58" s="228"/>
      <c r="BIM58" s="229"/>
      <c r="BIN58" s="230"/>
      <c r="BIO58" s="230"/>
      <c r="BIP58" s="231"/>
      <c r="BIQ58" s="229"/>
      <c r="BIR58" s="230"/>
      <c r="BIS58" s="229"/>
      <c r="BIT58" s="229"/>
      <c r="BIU58" s="230"/>
      <c r="BIV58" s="230"/>
      <c r="BIW58" s="230"/>
      <c r="BIX58" s="230"/>
      <c r="BIY58" s="230"/>
      <c r="BIZ58" s="230"/>
      <c r="BJA58" s="230"/>
      <c r="BJB58" s="230"/>
      <c r="BJC58" s="230"/>
      <c r="BJD58" s="230"/>
      <c r="BJE58" s="230"/>
      <c r="BJF58" s="230"/>
      <c r="BJG58" s="229"/>
      <c r="BJH58" s="226"/>
      <c r="BJI58" s="227"/>
      <c r="BJJ58" s="227"/>
      <c r="BJK58" s="227"/>
      <c r="BJL58" s="228"/>
      <c r="BJM58" s="228"/>
      <c r="BJN58" s="228"/>
      <c r="BJO58" s="228"/>
      <c r="BJP58" s="228"/>
      <c r="BJQ58" s="228"/>
      <c r="BJR58" s="229"/>
      <c r="BJS58" s="230"/>
      <c r="BJT58" s="230"/>
      <c r="BJU58" s="231"/>
      <c r="BJV58" s="229"/>
      <c r="BJW58" s="230"/>
      <c r="BJX58" s="229"/>
      <c r="BJY58" s="229"/>
      <c r="BJZ58" s="230"/>
      <c r="BKA58" s="230"/>
      <c r="BKB58" s="230"/>
      <c r="BKC58" s="230"/>
      <c r="BKD58" s="230"/>
      <c r="BKE58" s="230"/>
      <c r="BKF58" s="230"/>
      <c r="BKG58" s="230"/>
      <c r="BKH58" s="230"/>
      <c r="BKI58" s="230"/>
      <c r="BKJ58" s="230"/>
      <c r="BKK58" s="230"/>
      <c r="BKL58" s="229"/>
      <c r="BKM58" s="226"/>
      <c r="BKN58" s="227"/>
      <c r="BKO58" s="227"/>
      <c r="BKP58" s="227"/>
      <c r="BKQ58" s="228"/>
      <c r="BKR58" s="228"/>
      <c r="BKS58" s="228"/>
      <c r="BKT58" s="228"/>
      <c r="BKU58" s="228"/>
      <c r="BKV58" s="228"/>
      <c r="BKW58" s="229"/>
      <c r="BKX58" s="230"/>
      <c r="BKY58" s="230"/>
      <c r="BKZ58" s="231"/>
      <c r="BLA58" s="229"/>
      <c r="BLB58" s="230"/>
      <c r="BLC58" s="229"/>
      <c r="BLD58" s="229"/>
      <c r="BLE58" s="230"/>
      <c r="BLF58" s="230"/>
      <c r="BLG58" s="230"/>
      <c r="BLH58" s="230"/>
      <c r="BLI58" s="230"/>
      <c r="BLJ58" s="230"/>
      <c r="BLK58" s="230"/>
      <c r="BLL58" s="230"/>
      <c r="BLM58" s="230"/>
      <c r="BLN58" s="230"/>
      <c r="BLO58" s="230"/>
      <c r="BLP58" s="230"/>
      <c r="BLQ58" s="229"/>
      <c r="BLR58" s="226"/>
      <c r="BLS58" s="227"/>
      <c r="BLT58" s="227"/>
      <c r="BLU58" s="227"/>
      <c r="BLV58" s="228"/>
      <c r="BLW58" s="228"/>
      <c r="BLX58" s="228"/>
      <c r="BLY58" s="228"/>
      <c r="BLZ58" s="228"/>
      <c r="BMA58" s="228"/>
      <c r="BMB58" s="229"/>
      <c r="BMC58" s="230"/>
      <c r="BMD58" s="230"/>
      <c r="BME58" s="231"/>
      <c r="BMF58" s="229"/>
      <c r="BMG58" s="230"/>
      <c r="BMH58" s="229"/>
      <c r="BMI58" s="229"/>
      <c r="BMJ58" s="230"/>
      <c r="BMK58" s="230"/>
      <c r="BML58" s="230"/>
      <c r="BMM58" s="230"/>
      <c r="BMN58" s="230"/>
      <c r="BMO58" s="230"/>
      <c r="BMP58" s="230"/>
      <c r="BMQ58" s="230"/>
      <c r="BMR58" s="230"/>
      <c r="BMS58" s="230"/>
      <c r="BMT58" s="230"/>
      <c r="BMU58" s="230"/>
      <c r="BMV58" s="229"/>
      <c r="BMW58" s="226"/>
      <c r="BMX58" s="227"/>
      <c r="BMY58" s="227"/>
      <c r="BMZ58" s="227"/>
      <c r="BNA58" s="228"/>
      <c r="BNB58" s="228"/>
      <c r="BNC58" s="228"/>
      <c r="BND58" s="228"/>
      <c r="BNE58" s="228"/>
      <c r="BNF58" s="228"/>
      <c r="BNG58" s="229"/>
      <c r="BNH58" s="230"/>
      <c r="BNI58" s="230"/>
      <c r="BNJ58" s="231"/>
      <c r="BNK58" s="229"/>
      <c r="BNL58" s="230"/>
      <c r="BNM58" s="229"/>
      <c r="BNN58" s="229"/>
      <c r="BNO58" s="230"/>
      <c r="BNP58" s="230"/>
      <c r="BNQ58" s="230"/>
      <c r="BNR58" s="230"/>
      <c r="BNS58" s="230"/>
      <c r="BNT58" s="230"/>
      <c r="BNU58" s="230"/>
      <c r="BNV58" s="230"/>
      <c r="BNW58" s="230"/>
      <c r="BNX58" s="230"/>
      <c r="BNY58" s="230"/>
      <c r="BNZ58" s="230"/>
      <c r="BOA58" s="229"/>
      <c r="BOB58" s="226"/>
      <c r="BOC58" s="227"/>
      <c r="BOD58" s="227"/>
      <c r="BOE58" s="227"/>
      <c r="BOF58" s="228"/>
      <c r="BOG58" s="228"/>
      <c r="BOH58" s="228"/>
      <c r="BOI58" s="228"/>
      <c r="BOJ58" s="228"/>
      <c r="BOK58" s="228"/>
      <c r="BOL58" s="229"/>
      <c r="BOM58" s="230"/>
      <c r="BON58" s="230"/>
      <c r="BOO58" s="231"/>
      <c r="BOP58" s="229"/>
      <c r="BOQ58" s="230"/>
      <c r="BOR58" s="229"/>
      <c r="BOS58" s="229"/>
      <c r="BOT58" s="230"/>
      <c r="BOU58" s="230"/>
      <c r="BOV58" s="230"/>
      <c r="BOW58" s="230"/>
      <c r="BOX58" s="230"/>
      <c r="BOY58" s="230"/>
      <c r="BOZ58" s="230"/>
      <c r="BPA58" s="230"/>
      <c r="BPB58" s="230"/>
      <c r="BPC58" s="230"/>
      <c r="BPD58" s="230"/>
      <c r="BPE58" s="230"/>
      <c r="BPF58" s="229"/>
      <c r="BPG58" s="226"/>
      <c r="BPH58" s="227"/>
      <c r="BPI58" s="227"/>
      <c r="BPJ58" s="227"/>
      <c r="BPK58" s="228"/>
      <c r="BPL58" s="228"/>
      <c r="BPM58" s="228"/>
      <c r="BPN58" s="228"/>
      <c r="BPO58" s="228"/>
      <c r="BPP58" s="228"/>
      <c r="BPQ58" s="229"/>
      <c r="BPR58" s="230"/>
      <c r="BPS58" s="230"/>
      <c r="BPT58" s="231"/>
      <c r="BPU58" s="229"/>
      <c r="BPV58" s="230"/>
      <c r="BPW58" s="229"/>
      <c r="BPX58" s="229"/>
      <c r="BPY58" s="230"/>
      <c r="BPZ58" s="230"/>
      <c r="BQA58" s="230"/>
      <c r="BQB58" s="230"/>
      <c r="BQC58" s="230"/>
      <c r="BQD58" s="230"/>
      <c r="BQE58" s="230"/>
      <c r="BQF58" s="230"/>
      <c r="BQG58" s="230"/>
      <c r="BQH58" s="230"/>
      <c r="BQI58" s="230"/>
      <c r="BQJ58" s="230"/>
      <c r="BQK58" s="229"/>
      <c r="BQL58" s="226"/>
      <c r="BQM58" s="227"/>
      <c r="BQN58" s="227"/>
      <c r="BQO58" s="227"/>
      <c r="BQP58" s="228"/>
      <c r="BQQ58" s="228"/>
      <c r="BQR58" s="228"/>
      <c r="BQS58" s="228"/>
      <c r="BQT58" s="228"/>
      <c r="BQU58" s="228"/>
      <c r="BQV58" s="229"/>
      <c r="BQW58" s="230"/>
      <c r="BQX58" s="230"/>
      <c r="BQY58" s="231"/>
      <c r="BQZ58" s="229"/>
      <c r="BRA58" s="230"/>
      <c r="BRB58" s="229"/>
      <c r="BRC58" s="229"/>
      <c r="BRD58" s="230"/>
      <c r="BRE58" s="230"/>
      <c r="BRF58" s="230"/>
      <c r="BRG58" s="230"/>
      <c r="BRH58" s="230"/>
      <c r="BRI58" s="230"/>
      <c r="BRJ58" s="230"/>
      <c r="BRK58" s="230"/>
      <c r="BRL58" s="230"/>
      <c r="BRM58" s="230"/>
      <c r="BRN58" s="230"/>
      <c r="BRO58" s="230"/>
      <c r="BRP58" s="229"/>
      <c r="BRQ58" s="226"/>
      <c r="BRR58" s="227"/>
      <c r="BRS58" s="227"/>
      <c r="BRT58" s="227"/>
      <c r="BRU58" s="228"/>
      <c r="BRV58" s="228"/>
      <c r="BRW58" s="228"/>
      <c r="BRX58" s="228"/>
      <c r="BRY58" s="228"/>
      <c r="BRZ58" s="228"/>
      <c r="BSA58" s="229"/>
      <c r="BSB58" s="230"/>
      <c r="BSC58" s="230"/>
      <c r="BSD58" s="231"/>
      <c r="BSE58" s="229"/>
      <c r="BSF58" s="230"/>
      <c r="BSG58" s="229"/>
      <c r="BSH58" s="229"/>
      <c r="BSI58" s="230"/>
      <c r="BSJ58" s="230"/>
      <c r="BSK58" s="230"/>
      <c r="BSL58" s="230"/>
      <c r="BSM58" s="230"/>
      <c r="BSN58" s="230"/>
      <c r="BSO58" s="230"/>
      <c r="BSP58" s="230"/>
      <c r="BSQ58" s="230"/>
      <c r="BSR58" s="230"/>
      <c r="BSS58" s="230"/>
      <c r="BST58" s="230"/>
      <c r="BSU58" s="229"/>
      <c r="BSV58" s="226"/>
      <c r="BSW58" s="227"/>
      <c r="BSX58" s="227"/>
      <c r="BSY58" s="227"/>
      <c r="BSZ58" s="228"/>
      <c r="BTA58" s="228"/>
      <c r="BTB58" s="228"/>
      <c r="BTC58" s="228"/>
      <c r="BTD58" s="228"/>
      <c r="BTE58" s="228"/>
      <c r="BTF58" s="229"/>
      <c r="BTG58" s="230"/>
      <c r="BTH58" s="230"/>
      <c r="BTI58" s="231"/>
      <c r="BTJ58" s="229"/>
      <c r="BTK58" s="230"/>
      <c r="BTL58" s="229"/>
      <c r="BTM58" s="229"/>
      <c r="BTN58" s="230"/>
      <c r="BTO58" s="230"/>
      <c r="BTP58" s="230"/>
      <c r="BTQ58" s="230"/>
      <c r="BTR58" s="230"/>
      <c r="BTS58" s="230"/>
      <c r="BTT58" s="230"/>
      <c r="BTU58" s="230"/>
      <c r="BTV58" s="230"/>
      <c r="BTW58" s="230"/>
      <c r="BTX58" s="230"/>
      <c r="BTY58" s="230"/>
      <c r="BTZ58" s="229"/>
      <c r="BUA58" s="226"/>
      <c r="BUB58" s="227"/>
      <c r="BUC58" s="227"/>
      <c r="BUD58" s="227"/>
      <c r="BUE58" s="228"/>
      <c r="BUF58" s="228"/>
      <c r="BUG58" s="228"/>
      <c r="BUH58" s="228"/>
      <c r="BUI58" s="228"/>
      <c r="BUJ58" s="228"/>
      <c r="BUK58" s="229"/>
      <c r="BUL58" s="230"/>
      <c r="BUM58" s="230"/>
      <c r="BUN58" s="231"/>
      <c r="BUO58" s="229"/>
      <c r="BUP58" s="230"/>
      <c r="BUQ58" s="229"/>
      <c r="BUR58" s="229"/>
      <c r="BUS58" s="230"/>
      <c r="BUT58" s="230"/>
      <c r="BUU58" s="230"/>
      <c r="BUV58" s="230"/>
      <c r="BUW58" s="230"/>
      <c r="BUX58" s="230"/>
      <c r="BUY58" s="230"/>
      <c r="BUZ58" s="230"/>
      <c r="BVA58" s="230"/>
      <c r="BVB58" s="230"/>
      <c r="BVC58" s="230"/>
      <c r="BVD58" s="230"/>
      <c r="BVE58" s="229"/>
      <c r="BVF58" s="226"/>
      <c r="BVG58" s="227"/>
      <c r="BVH58" s="227"/>
      <c r="BVI58" s="227"/>
      <c r="BVJ58" s="228"/>
      <c r="BVK58" s="228"/>
      <c r="BVL58" s="228"/>
      <c r="BVM58" s="228"/>
      <c r="BVN58" s="228"/>
      <c r="BVO58" s="228"/>
      <c r="BVP58" s="229"/>
      <c r="BVQ58" s="230"/>
      <c r="BVR58" s="230"/>
      <c r="BVS58" s="231"/>
      <c r="BVT58" s="229"/>
      <c r="BVU58" s="230"/>
      <c r="BVV58" s="229"/>
      <c r="BVW58" s="229"/>
      <c r="BVX58" s="230"/>
      <c r="BVY58" s="230"/>
      <c r="BVZ58" s="230"/>
      <c r="BWA58" s="230"/>
      <c r="BWB58" s="230"/>
      <c r="BWC58" s="230"/>
      <c r="BWD58" s="230"/>
      <c r="BWE58" s="230"/>
      <c r="BWF58" s="230"/>
      <c r="BWG58" s="230"/>
      <c r="BWH58" s="230"/>
      <c r="BWI58" s="230"/>
      <c r="BWJ58" s="229"/>
      <c r="BWK58" s="226"/>
      <c r="BWL58" s="227"/>
      <c r="BWM58" s="227"/>
      <c r="BWN58" s="227"/>
      <c r="BWO58" s="228"/>
      <c r="BWP58" s="228"/>
      <c r="BWQ58" s="228"/>
      <c r="BWR58" s="228"/>
      <c r="BWS58" s="228"/>
      <c r="BWT58" s="228"/>
      <c r="BWU58" s="229"/>
      <c r="BWV58" s="230"/>
      <c r="BWW58" s="230"/>
      <c r="BWX58" s="231"/>
      <c r="BWY58" s="229"/>
      <c r="BWZ58" s="230"/>
      <c r="BXA58" s="229"/>
      <c r="BXB58" s="229"/>
      <c r="BXC58" s="230"/>
      <c r="BXD58" s="230"/>
      <c r="BXE58" s="230"/>
      <c r="BXF58" s="230"/>
      <c r="BXG58" s="230"/>
      <c r="BXH58" s="230"/>
      <c r="BXI58" s="230"/>
      <c r="BXJ58" s="230"/>
      <c r="BXK58" s="230"/>
      <c r="BXL58" s="230"/>
      <c r="BXM58" s="230"/>
      <c r="BXN58" s="230"/>
      <c r="BXO58" s="229"/>
      <c r="BXP58" s="226"/>
      <c r="BXQ58" s="227"/>
      <c r="BXR58" s="227"/>
      <c r="BXS58" s="227"/>
      <c r="BXT58" s="228"/>
      <c r="BXU58" s="228"/>
      <c r="BXV58" s="228"/>
      <c r="BXW58" s="228"/>
      <c r="BXX58" s="228"/>
      <c r="BXY58" s="228"/>
      <c r="BXZ58" s="229"/>
      <c r="BYA58" s="230"/>
      <c r="BYB58" s="230"/>
      <c r="BYC58" s="231"/>
      <c r="BYD58" s="229"/>
      <c r="BYE58" s="230"/>
      <c r="BYF58" s="229"/>
      <c r="BYG58" s="229"/>
      <c r="BYH58" s="230"/>
      <c r="BYI58" s="230"/>
      <c r="BYJ58" s="230"/>
      <c r="BYK58" s="230"/>
      <c r="BYL58" s="230"/>
      <c r="BYM58" s="230"/>
      <c r="BYN58" s="230"/>
      <c r="BYO58" s="230"/>
      <c r="BYP58" s="230"/>
      <c r="BYQ58" s="230"/>
      <c r="BYR58" s="230"/>
      <c r="BYS58" s="230"/>
      <c r="BYT58" s="229"/>
      <c r="BYU58" s="226"/>
      <c r="BYV58" s="227"/>
      <c r="BYW58" s="227"/>
      <c r="BYX58" s="227"/>
      <c r="BYY58" s="228"/>
      <c r="BYZ58" s="228"/>
      <c r="BZA58" s="228"/>
      <c r="BZB58" s="228"/>
      <c r="BZC58" s="228"/>
      <c r="BZD58" s="228"/>
      <c r="BZE58" s="229"/>
      <c r="BZF58" s="230"/>
      <c r="BZG58" s="230"/>
      <c r="BZH58" s="231"/>
      <c r="BZI58" s="229"/>
      <c r="BZJ58" s="230"/>
      <c r="BZK58" s="229"/>
      <c r="BZL58" s="229"/>
      <c r="BZM58" s="230"/>
      <c r="BZN58" s="230"/>
      <c r="BZO58" s="230"/>
      <c r="BZP58" s="230"/>
      <c r="BZQ58" s="230"/>
      <c r="BZR58" s="230"/>
      <c r="BZS58" s="230"/>
      <c r="BZT58" s="230"/>
      <c r="BZU58" s="230"/>
      <c r="BZV58" s="230"/>
      <c r="BZW58" s="230"/>
      <c r="BZX58" s="230"/>
      <c r="BZY58" s="229"/>
      <c r="BZZ58" s="226"/>
      <c r="CAA58" s="227"/>
      <c r="CAB58" s="227"/>
      <c r="CAC58" s="227"/>
      <c r="CAD58" s="228"/>
      <c r="CAE58" s="228"/>
      <c r="CAF58" s="228"/>
      <c r="CAG58" s="228"/>
      <c r="CAH58" s="228"/>
      <c r="CAI58" s="228"/>
      <c r="CAJ58" s="229"/>
      <c r="CAK58" s="230"/>
      <c r="CAL58" s="230"/>
      <c r="CAM58" s="231"/>
      <c r="CAN58" s="229"/>
      <c r="CAO58" s="230"/>
      <c r="CAP58" s="229"/>
      <c r="CAQ58" s="229"/>
      <c r="CAR58" s="230"/>
      <c r="CAS58" s="230"/>
      <c r="CAT58" s="230"/>
      <c r="CAU58" s="230"/>
      <c r="CAV58" s="230"/>
      <c r="CAW58" s="230"/>
      <c r="CAX58" s="230"/>
      <c r="CAY58" s="230"/>
      <c r="CAZ58" s="230"/>
      <c r="CBA58" s="230"/>
      <c r="CBB58" s="230"/>
      <c r="CBC58" s="230"/>
      <c r="CBD58" s="229"/>
      <c r="CBE58" s="226"/>
      <c r="CBF58" s="227"/>
      <c r="CBG58" s="227"/>
      <c r="CBH58" s="227"/>
      <c r="CBI58" s="228"/>
      <c r="CBJ58" s="228"/>
      <c r="CBK58" s="228"/>
      <c r="CBL58" s="228"/>
      <c r="CBM58" s="228"/>
      <c r="CBN58" s="228"/>
      <c r="CBO58" s="229"/>
      <c r="CBP58" s="230"/>
      <c r="CBQ58" s="230"/>
      <c r="CBR58" s="231"/>
      <c r="CBS58" s="229"/>
      <c r="CBT58" s="230"/>
      <c r="CBU58" s="229"/>
      <c r="CBV58" s="229"/>
      <c r="CBW58" s="230"/>
      <c r="CBX58" s="230"/>
      <c r="CBY58" s="230"/>
      <c r="CBZ58" s="230"/>
      <c r="CCA58" s="230"/>
      <c r="CCB58" s="230"/>
      <c r="CCC58" s="230"/>
      <c r="CCD58" s="230"/>
      <c r="CCE58" s="230"/>
      <c r="CCF58" s="230"/>
      <c r="CCG58" s="230"/>
      <c r="CCH58" s="230"/>
      <c r="CCI58" s="229"/>
      <c r="CCJ58" s="226"/>
      <c r="CCK58" s="227"/>
      <c r="CCL58" s="227"/>
      <c r="CCM58" s="227"/>
      <c r="CCN58" s="228"/>
      <c r="CCO58" s="228"/>
      <c r="CCP58" s="228"/>
      <c r="CCQ58" s="228"/>
      <c r="CCR58" s="228"/>
      <c r="CCS58" s="228"/>
      <c r="CCT58" s="229"/>
      <c r="CCU58" s="230"/>
      <c r="CCV58" s="230"/>
      <c r="CCW58" s="231"/>
      <c r="CCX58" s="229"/>
      <c r="CCY58" s="230"/>
      <c r="CCZ58" s="229"/>
      <c r="CDA58" s="229"/>
      <c r="CDB58" s="230"/>
      <c r="CDC58" s="230"/>
      <c r="CDD58" s="230"/>
      <c r="CDE58" s="230"/>
      <c r="CDF58" s="230"/>
      <c r="CDG58" s="230"/>
      <c r="CDH58" s="230"/>
      <c r="CDI58" s="230"/>
      <c r="CDJ58" s="230"/>
      <c r="CDK58" s="230"/>
      <c r="CDL58" s="230"/>
      <c r="CDM58" s="230"/>
      <c r="CDN58" s="229"/>
      <c r="CDO58" s="226"/>
      <c r="CDP58" s="227"/>
      <c r="CDQ58" s="227"/>
      <c r="CDR58" s="227"/>
      <c r="CDS58" s="228"/>
      <c r="CDT58" s="228"/>
      <c r="CDU58" s="228"/>
      <c r="CDV58" s="228"/>
      <c r="CDW58" s="228"/>
      <c r="CDX58" s="228"/>
      <c r="CDY58" s="229"/>
      <c r="CDZ58" s="230"/>
      <c r="CEA58" s="230"/>
      <c r="CEB58" s="231"/>
      <c r="CEC58" s="229"/>
      <c r="CED58" s="230"/>
      <c r="CEE58" s="229"/>
      <c r="CEF58" s="229"/>
      <c r="CEG58" s="230"/>
      <c r="CEH58" s="230"/>
      <c r="CEI58" s="230"/>
      <c r="CEJ58" s="230"/>
      <c r="CEK58" s="230"/>
      <c r="CEL58" s="230"/>
      <c r="CEM58" s="230"/>
      <c r="CEN58" s="230"/>
      <c r="CEO58" s="230"/>
      <c r="CEP58" s="230"/>
      <c r="CEQ58" s="230"/>
      <c r="CER58" s="230"/>
      <c r="CES58" s="229"/>
      <c r="CET58" s="226"/>
      <c r="CEU58" s="227"/>
      <c r="CEV58" s="227"/>
      <c r="CEW58" s="227"/>
      <c r="CEX58" s="228"/>
      <c r="CEY58" s="228"/>
      <c r="CEZ58" s="228"/>
      <c r="CFA58" s="228"/>
      <c r="CFB58" s="228"/>
      <c r="CFC58" s="228"/>
      <c r="CFD58" s="229"/>
      <c r="CFE58" s="230"/>
      <c r="CFF58" s="230"/>
      <c r="CFG58" s="231"/>
      <c r="CFH58" s="229"/>
      <c r="CFI58" s="230"/>
      <c r="CFJ58" s="229"/>
      <c r="CFK58" s="229"/>
      <c r="CFL58" s="230"/>
      <c r="CFM58" s="230"/>
      <c r="CFN58" s="230"/>
      <c r="CFO58" s="230"/>
      <c r="CFP58" s="230"/>
      <c r="CFQ58" s="230"/>
      <c r="CFR58" s="230"/>
      <c r="CFS58" s="230"/>
      <c r="CFT58" s="230"/>
      <c r="CFU58" s="230"/>
      <c r="CFV58" s="230"/>
      <c r="CFW58" s="230"/>
      <c r="CFX58" s="229"/>
      <c r="CFY58" s="226"/>
      <c r="CFZ58" s="227"/>
      <c r="CGA58" s="227"/>
      <c r="CGB58" s="227"/>
      <c r="CGC58" s="228"/>
      <c r="CGD58" s="228"/>
      <c r="CGE58" s="228"/>
      <c r="CGF58" s="228"/>
      <c r="CGG58" s="228"/>
      <c r="CGH58" s="228"/>
      <c r="CGI58" s="229"/>
      <c r="CGJ58" s="230"/>
      <c r="CGK58" s="230"/>
      <c r="CGL58" s="231"/>
      <c r="CGM58" s="229"/>
      <c r="CGN58" s="230"/>
      <c r="CGO58" s="229"/>
      <c r="CGP58" s="229"/>
      <c r="CGQ58" s="230"/>
      <c r="CGR58" s="230"/>
      <c r="CGS58" s="230"/>
      <c r="CGT58" s="230"/>
      <c r="CGU58" s="230"/>
      <c r="CGV58" s="230"/>
      <c r="CGW58" s="230"/>
      <c r="CGX58" s="230"/>
      <c r="CGY58" s="230"/>
      <c r="CGZ58" s="230"/>
      <c r="CHA58" s="230"/>
      <c r="CHB58" s="230"/>
      <c r="CHC58" s="229"/>
      <c r="CHD58" s="226"/>
      <c r="CHE58" s="227"/>
      <c r="CHF58" s="227"/>
      <c r="CHG58" s="227"/>
      <c r="CHH58" s="228"/>
      <c r="CHI58" s="228"/>
      <c r="CHJ58" s="228"/>
      <c r="CHK58" s="228"/>
      <c r="CHL58" s="228"/>
      <c r="CHM58" s="228"/>
      <c r="CHN58" s="229"/>
      <c r="CHO58" s="230"/>
      <c r="CHP58" s="230"/>
      <c r="CHQ58" s="231"/>
      <c r="CHR58" s="229"/>
      <c r="CHS58" s="230"/>
      <c r="CHT58" s="229"/>
      <c r="CHU58" s="229"/>
      <c r="CHV58" s="230"/>
      <c r="CHW58" s="230"/>
      <c r="CHX58" s="230"/>
      <c r="CHY58" s="230"/>
      <c r="CHZ58" s="230"/>
      <c r="CIA58" s="230"/>
      <c r="CIB58" s="230"/>
      <c r="CIC58" s="230"/>
      <c r="CID58" s="230"/>
      <c r="CIE58" s="230"/>
      <c r="CIF58" s="230"/>
      <c r="CIG58" s="230"/>
      <c r="CIH58" s="229"/>
      <c r="CII58" s="226"/>
      <c r="CIJ58" s="227"/>
      <c r="CIK58" s="227"/>
      <c r="CIL58" s="227"/>
      <c r="CIM58" s="228"/>
      <c r="CIN58" s="228"/>
      <c r="CIO58" s="228"/>
      <c r="CIP58" s="228"/>
      <c r="CIQ58" s="228"/>
      <c r="CIR58" s="228"/>
      <c r="CIS58" s="229"/>
      <c r="CIT58" s="230"/>
      <c r="CIU58" s="230"/>
      <c r="CIV58" s="231"/>
      <c r="CIW58" s="229"/>
      <c r="CIX58" s="230"/>
      <c r="CIY58" s="229"/>
      <c r="CIZ58" s="229"/>
      <c r="CJA58" s="230"/>
      <c r="CJB58" s="230"/>
      <c r="CJC58" s="230"/>
      <c r="CJD58" s="230"/>
      <c r="CJE58" s="230"/>
      <c r="CJF58" s="230"/>
      <c r="CJG58" s="230"/>
      <c r="CJH58" s="230"/>
      <c r="CJI58" s="230"/>
      <c r="CJJ58" s="230"/>
      <c r="CJK58" s="230"/>
      <c r="CJL58" s="230"/>
      <c r="CJM58" s="229"/>
      <c r="CJN58" s="226"/>
      <c r="CJO58" s="227"/>
      <c r="CJP58" s="227"/>
      <c r="CJQ58" s="227"/>
      <c r="CJR58" s="228"/>
      <c r="CJS58" s="228"/>
      <c r="CJT58" s="228"/>
      <c r="CJU58" s="228"/>
      <c r="CJV58" s="228"/>
      <c r="CJW58" s="228"/>
      <c r="CJX58" s="229"/>
      <c r="CJY58" s="230"/>
      <c r="CJZ58" s="230"/>
      <c r="CKA58" s="231"/>
      <c r="CKB58" s="229"/>
      <c r="CKC58" s="230"/>
      <c r="CKD58" s="229"/>
      <c r="CKE58" s="229"/>
      <c r="CKF58" s="230"/>
      <c r="CKG58" s="230"/>
      <c r="CKH58" s="230"/>
      <c r="CKI58" s="230"/>
      <c r="CKJ58" s="230"/>
      <c r="CKK58" s="230"/>
      <c r="CKL58" s="230"/>
      <c r="CKM58" s="230"/>
      <c r="CKN58" s="230"/>
      <c r="CKO58" s="230"/>
      <c r="CKP58" s="230"/>
      <c r="CKQ58" s="230"/>
      <c r="CKR58" s="229"/>
      <c r="CKS58" s="226"/>
      <c r="CKT58" s="227"/>
      <c r="CKU58" s="227"/>
      <c r="CKV58" s="227"/>
      <c r="CKW58" s="228"/>
      <c r="CKX58" s="228"/>
      <c r="CKY58" s="228"/>
      <c r="CKZ58" s="228"/>
      <c r="CLA58" s="228"/>
      <c r="CLB58" s="228"/>
      <c r="CLC58" s="229"/>
      <c r="CLD58" s="230"/>
      <c r="CLE58" s="230"/>
      <c r="CLF58" s="231"/>
      <c r="CLG58" s="229"/>
      <c r="CLH58" s="230"/>
      <c r="CLI58" s="229"/>
      <c r="CLJ58" s="229"/>
      <c r="CLK58" s="230"/>
      <c r="CLL58" s="230"/>
      <c r="CLM58" s="230"/>
      <c r="CLN58" s="230"/>
      <c r="CLO58" s="230"/>
      <c r="CLP58" s="230"/>
      <c r="CLQ58" s="230"/>
      <c r="CLR58" s="230"/>
      <c r="CLS58" s="230"/>
      <c r="CLT58" s="230"/>
      <c r="CLU58" s="230"/>
      <c r="CLV58" s="230"/>
      <c r="CLW58" s="229"/>
      <c r="CLX58" s="226"/>
      <c r="CLY58" s="227"/>
      <c r="CLZ58" s="227"/>
      <c r="CMA58" s="227"/>
      <c r="CMB58" s="228"/>
      <c r="CMC58" s="228"/>
      <c r="CMD58" s="228"/>
      <c r="CME58" s="228"/>
      <c r="CMF58" s="228"/>
      <c r="CMG58" s="228"/>
      <c r="CMH58" s="229"/>
      <c r="CMI58" s="230"/>
      <c r="CMJ58" s="230"/>
      <c r="CMK58" s="231"/>
      <c r="CML58" s="229"/>
      <c r="CMM58" s="230"/>
      <c r="CMN58" s="229"/>
      <c r="CMO58" s="229"/>
      <c r="CMP58" s="230"/>
      <c r="CMQ58" s="230"/>
      <c r="CMR58" s="230"/>
      <c r="CMS58" s="230"/>
      <c r="CMT58" s="230"/>
      <c r="CMU58" s="230"/>
      <c r="CMV58" s="230"/>
      <c r="CMW58" s="230"/>
      <c r="CMX58" s="230"/>
      <c r="CMY58" s="230"/>
      <c r="CMZ58" s="230"/>
      <c r="CNA58" s="230"/>
      <c r="CNB58" s="229"/>
      <c r="CNC58" s="226"/>
      <c r="CND58" s="227"/>
      <c r="CNE58" s="227"/>
      <c r="CNF58" s="227"/>
      <c r="CNG58" s="228"/>
      <c r="CNH58" s="228"/>
      <c r="CNI58" s="228"/>
      <c r="CNJ58" s="228"/>
      <c r="CNK58" s="228"/>
      <c r="CNL58" s="228"/>
      <c r="CNM58" s="229"/>
      <c r="CNN58" s="230"/>
      <c r="CNO58" s="230"/>
      <c r="CNP58" s="231"/>
      <c r="CNQ58" s="229"/>
      <c r="CNR58" s="230"/>
      <c r="CNS58" s="229"/>
      <c r="CNT58" s="229"/>
      <c r="CNU58" s="230"/>
      <c r="CNV58" s="230"/>
      <c r="CNW58" s="230"/>
      <c r="CNX58" s="230"/>
      <c r="CNY58" s="230"/>
      <c r="CNZ58" s="230"/>
      <c r="COA58" s="230"/>
      <c r="COB58" s="230"/>
      <c r="COC58" s="230"/>
      <c r="COD58" s="230"/>
      <c r="COE58" s="230"/>
      <c r="COF58" s="230"/>
      <c r="COG58" s="229"/>
      <c r="COH58" s="226"/>
      <c r="COI58" s="227"/>
      <c r="COJ58" s="227"/>
      <c r="COK58" s="227"/>
      <c r="COL58" s="228"/>
      <c r="COM58" s="228"/>
      <c r="CON58" s="228"/>
      <c r="COO58" s="228"/>
      <c r="COP58" s="228"/>
      <c r="COQ58" s="228"/>
      <c r="COR58" s="229"/>
      <c r="COS58" s="230"/>
      <c r="COT58" s="230"/>
      <c r="COU58" s="231"/>
      <c r="COV58" s="229"/>
      <c r="COW58" s="230"/>
      <c r="COX58" s="229"/>
      <c r="COY58" s="229"/>
      <c r="COZ58" s="230"/>
      <c r="CPA58" s="230"/>
      <c r="CPB58" s="230"/>
      <c r="CPC58" s="230"/>
      <c r="CPD58" s="230"/>
      <c r="CPE58" s="230"/>
      <c r="CPF58" s="230"/>
      <c r="CPG58" s="230"/>
      <c r="CPH58" s="230"/>
      <c r="CPI58" s="230"/>
      <c r="CPJ58" s="230"/>
      <c r="CPK58" s="230"/>
      <c r="CPL58" s="229"/>
      <c r="CPM58" s="226"/>
      <c r="CPN58" s="227"/>
      <c r="CPO58" s="227"/>
      <c r="CPP58" s="227"/>
      <c r="CPQ58" s="228"/>
      <c r="CPR58" s="228"/>
      <c r="CPS58" s="228"/>
      <c r="CPT58" s="228"/>
      <c r="CPU58" s="228"/>
      <c r="CPV58" s="228"/>
      <c r="CPW58" s="229"/>
      <c r="CPX58" s="230"/>
      <c r="CPY58" s="230"/>
      <c r="CPZ58" s="231"/>
      <c r="CQA58" s="229"/>
      <c r="CQB58" s="230"/>
      <c r="CQC58" s="229"/>
      <c r="CQD58" s="229"/>
      <c r="CQE58" s="230"/>
      <c r="CQF58" s="230"/>
      <c r="CQG58" s="230"/>
      <c r="CQH58" s="230"/>
      <c r="CQI58" s="230"/>
      <c r="CQJ58" s="230"/>
      <c r="CQK58" s="230"/>
      <c r="CQL58" s="230"/>
      <c r="CQM58" s="230"/>
      <c r="CQN58" s="230"/>
      <c r="CQO58" s="230"/>
      <c r="CQP58" s="230"/>
      <c r="CQQ58" s="229"/>
      <c r="CQR58" s="226"/>
      <c r="CQS58" s="227"/>
      <c r="CQT58" s="227"/>
      <c r="CQU58" s="227"/>
      <c r="CQV58" s="228"/>
      <c r="CQW58" s="228"/>
      <c r="CQX58" s="228"/>
      <c r="CQY58" s="228"/>
      <c r="CQZ58" s="228"/>
      <c r="CRA58" s="228"/>
      <c r="CRB58" s="229"/>
      <c r="CRC58" s="230"/>
      <c r="CRD58" s="230"/>
      <c r="CRE58" s="231"/>
      <c r="CRF58" s="229"/>
      <c r="CRG58" s="230"/>
      <c r="CRH58" s="229"/>
      <c r="CRI58" s="229"/>
      <c r="CRJ58" s="230"/>
      <c r="CRK58" s="230"/>
      <c r="CRL58" s="230"/>
      <c r="CRM58" s="230"/>
      <c r="CRN58" s="230"/>
      <c r="CRO58" s="230"/>
      <c r="CRP58" s="230"/>
      <c r="CRQ58" s="230"/>
      <c r="CRR58" s="230"/>
      <c r="CRS58" s="230"/>
      <c r="CRT58" s="230"/>
      <c r="CRU58" s="230"/>
      <c r="CRV58" s="229"/>
      <c r="CRW58" s="226"/>
      <c r="CRX58" s="227"/>
      <c r="CRY58" s="227"/>
      <c r="CRZ58" s="227"/>
      <c r="CSA58" s="228"/>
      <c r="CSB58" s="228"/>
      <c r="CSC58" s="228"/>
      <c r="CSD58" s="228"/>
      <c r="CSE58" s="228"/>
      <c r="CSF58" s="228"/>
      <c r="CSG58" s="229"/>
      <c r="CSH58" s="230"/>
      <c r="CSI58" s="230"/>
      <c r="CSJ58" s="231"/>
      <c r="CSK58" s="229"/>
      <c r="CSL58" s="230"/>
      <c r="CSM58" s="229"/>
      <c r="CSN58" s="229"/>
      <c r="CSO58" s="230"/>
      <c r="CSP58" s="230"/>
      <c r="CSQ58" s="230"/>
      <c r="CSR58" s="230"/>
      <c r="CSS58" s="230"/>
      <c r="CST58" s="230"/>
      <c r="CSU58" s="230"/>
      <c r="CSV58" s="230"/>
      <c r="CSW58" s="230"/>
      <c r="CSX58" s="230"/>
      <c r="CSY58" s="230"/>
      <c r="CSZ58" s="230"/>
      <c r="CTA58" s="229"/>
      <c r="CTB58" s="226"/>
      <c r="CTC58" s="227"/>
      <c r="CTD58" s="227"/>
      <c r="CTE58" s="227"/>
      <c r="CTF58" s="228"/>
      <c r="CTG58" s="228"/>
      <c r="CTH58" s="228"/>
      <c r="CTI58" s="228"/>
      <c r="CTJ58" s="228"/>
      <c r="CTK58" s="228"/>
      <c r="CTL58" s="229"/>
      <c r="CTM58" s="230"/>
      <c r="CTN58" s="230"/>
      <c r="CTO58" s="231"/>
      <c r="CTP58" s="229"/>
      <c r="CTQ58" s="230"/>
      <c r="CTR58" s="229"/>
      <c r="CTS58" s="229"/>
      <c r="CTT58" s="230"/>
      <c r="CTU58" s="230"/>
      <c r="CTV58" s="230"/>
      <c r="CTW58" s="230"/>
      <c r="CTX58" s="230"/>
      <c r="CTY58" s="230"/>
      <c r="CTZ58" s="230"/>
      <c r="CUA58" s="230"/>
      <c r="CUB58" s="230"/>
      <c r="CUC58" s="230"/>
      <c r="CUD58" s="230"/>
      <c r="CUE58" s="230"/>
      <c r="CUF58" s="229"/>
      <c r="CUG58" s="226"/>
      <c r="CUH58" s="227"/>
      <c r="CUI58" s="227"/>
      <c r="CUJ58" s="227"/>
      <c r="CUK58" s="228"/>
      <c r="CUL58" s="228"/>
      <c r="CUM58" s="228"/>
      <c r="CUN58" s="228"/>
      <c r="CUO58" s="228"/>
      <c r="CUP58" s="228"/>
      <c r="CUQ58" s="229"/>
      <c r="CUR58" s="230"/>
      <c r="CUS58" s="230"/>
      <c r="CUT58" s="231"/>
      <c r="CUU58" s="229"/>
      <c r="CUV58" s="230"/>
      <c r="CUW58" s="229"/>
      <c r="CUX58" s="229"/>
      <c r="CUY58" s="230"/>
      <c r="CUZ58" s="230"/>
      <c r="CVA58" s="230"/>
      <c r="CVB58" s="230"/>
      <c r="CVC58" s="230"/>
      <c r="CVD58" s="230"/>
      <c r="CVE58" s="230"/>
      <c r="CVF58" s="230"/>
      <c r="CVG58" s="230"/>
      <c r="CVH58" s="230"/>
      <c r="CVI58" s="230"/>
      <c r="CVJ58" s="230"/>
      <c r="CVK58" s="229"/>
      <c r="CVL58" s="226"/>
      <c r="CVM58" s="227"/>
      <c r="CVN58" s="227"/>
      <c r="CVO58" s="227"/>
      <c r="CVP58" s="228"/>
      <c r="CVQ58" s="228"/>
      <c r="CVR58" s="228"/>
      <c r="CVS58" s="228"/>
      <c r="CVT58" s="228"/>
      <c r="CVU58" s="228"/>
      <c r="CVV58" s="229"/>
      <c r="CVW58" s="230"/>
      <c r="CVX58" s="230"/>
      <c r="CVY58" s="231"/>
      <c r="CVZ58" s="229"/>
      <c r="CWA58" s="230"/>
      <c r="CWB58" s="229"/>
      <c r="CWC58" s="229"/>
      <c r="CWD58" s="230"/>
      <c r="CWE58" s="230"/>
      <c r="CWF58" s="230"/>
      <c r="CWG58" s="230"/>
      <c r="CWH58" s="230"/>
      <c r="CWI58" s="230"/>
      <c r="CWJ58" s="230"/>
      <c r="CWK58" s="230"/>
      <c r="CWL58" s="230"/>
      <c r="CWM58" s="230"/>
      <c r="CWN58" s="230"/>
      <c r="CWO58" s="230"/>
      <c r="CWP58" s="229"/>
      <c r="CWQ58" s="226"/>
      <c r="CWR58" s="227"/>
      <c r="CWS58" s="227"/>
      <c r="CWT58" s="227"/>
      <c r="CWU58" s="228"/>
      <c r="CWV58" s="228"/>
      <c r="CWW58" s="228"/>
      <c r="CWX58" s="228"/>
      <c r="CWY58" s="228"/>
      <c r="CWZ58" s="228"/>
      <c r="CXA58" s="229"/>
      <c r="CXB58" s="230"/>
      <c r="CXC58" s="230"/>
      <c r="CXD58" s="231"/>
      <c r="CXE58" s="229"/>
      <c r="CXF58" s="230"/>
      <c r="CXG58" s="229"/>
      <c r="CXH58" s="229"/>
      <c r="CXI58" s="230"/>
      <c r="CXJ58" s="230"/>
      <c r="CXK58" s="230"/>
      <c r="CXL58" s="230"/>
      <c r="CXM58" s="230"/>
      <c r="CXN58" s="230"/>
      <c r="CXO58" s="230"/>
      <c r="CXP58" s="230"/>
      <c r="CXQ58" s="230"/>
      <c r="CXR58" s="230"/>
      <c r="CXS58" s="230"/>
      <c r="CXT58" s="230"/>
      <c r="CXU58" s="229"/>
      <c r="CXV58" s="226"/>
      <c r="CXW58" s="227"/>
      <c r="CXX58" s="227"/>
      <c r="CXY58" s="227"/>
      <c r="CXZ58" s="228"/>
      <c r="CYA58" s="228"/>
      <c r="CYB58" s="228"/>
      <c r="CYC58" s="228"/>
      <c r="CYD58" s="228"/>
      <c r="CYE58" s="228"/>
      <c r="CYF58" s="229"/>
      <c r="CYG58" s="230"/>
      <c r="CYH58" s="230"/>
      <c r="CYI58" s="231"/>
      <c r="CYJ58" s="229"/>
      <c r="CYK58" s="230"/>
      <c r="CYL58" s="229"/>
      <c r="CYM58" s="229"/>
      <c r="CYN58" s="230"/>
      <c r="CYO58" s="230"/>
      <c r="CYP58" s="230"/>
      <c r="CYQ58" s="230"/>
      <c r="CYR58" s="230"/>
      <c r="CYS58" s="230"/>
      <c r="CYT58" s="230"/>
      <c r="CYU58" s="230"/>
      <c r="CYV58" s="230"/>
      <c r="CYW58" s="230"/>
      <c r="CYX58" s="230"/>
      <c r="CYY58" s="230"/>
      <c r="CYZ58" s="229"/>
      <c r="CZA58" s="226"/>
      <c r="CZB58" s="227"/>
      <c r="CZC58" s="227"/>
      <c r="CZD58" s="227"/>
      <c r="CZE58" s="228"/>
      <c r="CZF58" s="228"/>
      <c r="CZG58" s="228"/>
      <c r="CZH58" s="228"/>
      <c r="CZI58" s="228"/>
      <c r="CZJ58" s="228"/>
      <c r="CZK58" s="229"/>
      <c r="CZL58" s="230"/>
      <c r="CZM58" s="230"/>
      <c r="CZN58" s="231"/>
      <c r="CZO58" s="229"/>
      <c r="CZP58" s="230"/>
      <c r="CZQ58" s="229"/>
      <c r="CZR58" s="229"/>
      <c r="CZS58" s="230"/>
      <c r="CZT58" s="230"/>
      <c r="CZU58" s="230"/>
      <c r="CZV58" s="230"/>
      <c r="CZW58" s="230"/>
      <c r="CZX58" s="230"/>
      <c r="CZY58" s="230"/>
      <c r="CZZ58" s="230"/>
      <c r="DAA58" s="230"/>
      <c r="DAB58" s="230"/>
      <c r="DAC58" s="230"/>
      <c r="DAD58" s="230"/>
      <c r="DAE58" s="229"/>
      <c r="DAF58" s="226"/>
      <c r="DAG58" s="227"/>
      <c r="DAH58" s="227"/>
      <c r="DAI58" s="227"/>
      <c r="DAJ58" s="228"/>
      <c r="DAK58" s="228"/>
      <c r="DAL58" s="228"/>
      <c r="DAM58" s="228"/>
      <c r="DAN58" s="228"/>
      <c r="DAO58" s="228"/>
      <c r="DAP58" s="229"/>
      <c r="DAQ58" s="230"/>
      <c r="DAR58" s="230"/>
      <c r="DAS58" s="231"/>
      <c r="DAT58" s="229"/>
      <c r="DAU58" s="230"/>
      <c r="DAV58" s="229"/>
      <c r="DAW58" s="229"/>
      <c r="DAX58" s="230"/>
      <c r="DAY58" s="230"/>
      <c r="DAZ58" s="230"/>
      <c r="DBA58" s="230"/>
      <c r="DBB58" s="230"/>
      <c r="DBC58" s="230"/>
      <c r="DBD58" s="230"/>
      <c r="DBE58" s="230"/>
      <c r="DBF58" s="230"/>
      <c r="DBG58" s="230"/>
      <c r="DBH58" s="230"/>
      <c r="DBI58" s="230"/>
      <c r="DBJ58" s="229"/>
      <c r="DBK58" s="226"/>
      <c r="DBL58" s="227"/>
      <c r="DBM58" s="227"/>
      <c r="DBN58" s="227"/>
      <c r="DBO58" s="228"/>
      <c r="DBP58" s="228"/>
      <c r="DBQ58" s="228"/>
      <c r="DBR58" s="228"/>
      <c r="DBS58" s="228"/>
      <c r="DBT58" s="228"/>
      <c r="DBU58" s="229"/>
      <c r="DBV58" s="230"/>
      <c r="DBW58" s="230"/>
      <c r="DBX58" s="231"/>
      <c r="DBY58" s="229"/>
      <c r="DBZ58" s="230"/>
      <c r="DCA58" s="229"/>
      <c r="DCB58" s="229"/>
      <c r="DCC58" s="230"/>
      <c r="DCD58" s="230"/>
      <c r="DCE58" s="230"/>
      <c r="DCF58" s="230"/>
      <c r="DCG58" s="230"/>
      <c r="DCH58" s="230"/>
      <c r="DCI58" s="230"/>
      <c r="DCJ58" s="230"/>
      <c r="DCK58" s="230"/>
      <c r="DCL58" s="230"/>
      <c r="DCM58" s="230"/>
      <c r="DCN58" s="230"/>
      <c r="DCO58" s="229"/>
      <c r="DCP58" s="226"/>
      <c r="DCQ58" s="227"/>
      <c r="DCR58" s="227"/>
      <c r="DCS58" s="227"/>
      <c r="DCT58" s="228"/>
      <c r="DCU58" s="228"/>
      <c r="DCV58" s="228"/>
      <c r="DCW58" s="228"/>
      <c r="DCX58" s="228"/>
      <c r="DCY58" s="228"/>
      <c r="DCZ58" s="229"/>
      <c r="DDA58" s="230"/>
      <c r="DDB58" s="230"/>
      <c r="DDC58" s="231"/>
      <c r="DDD58" s="229"/>
      <c r="DDE58" s="230"/>
      <c r="DDF58" s="229"/>
      <c r="DDG58" s="229"/>
      <c r="DDH58" s="230"/>
      <c r="DDI58" s="230"/>
      <c r="DDJ58" s="230"/>
      <c r="DDK58" s="230"/>
      <c r="DDL58" s="230"/>
      <c r="DDM58" s="230"/>
      <c r="DDN58" s="230"/>
      <c r="DDO58" s="230"/>
      <c r="DDP58" s="230"/>
      <c r="DDQ58" s="230"/>
      <c r="DDR58" s="230"/>
      <c r="DDS58" s="230"/>
      <c r="DDT58" s="229"/>
      <c r="DDU58" s="226"/>
      <c r="DDV58" s="227"/>
      <c r="DDW58" s="227"/>
      <c r="DDX58" s="227"/>
      <c r="DDY58" s="228"/>
      <c r="DDZ58" s="228"/>
      <c r="DEA58" s="228"/>
      <c r="DEB58" s="228"/>
      <c r="DEC58" s="228"/>
      <c r="DED58" s="228"/>
      <c r="DEE58" s="229"/>
      <c r="DEF58" s="230"/>
      <c r="DEG58" s="230"/>
      <c r="DEH58" s="231"/>
      <c r="DEI58" s="229"/>
      <c r="DEJ58" s="230"/>
      <c r="DEK58" s="229"/>
      <c r="DEL58" s="229"/>
      <c r="DEM58" s="230"/>
      <c r="DEN58" s="230"/>
      <c r="DEO58" s="230"/>
      <c r="DEP58" s="230"/>
      <c r="DEQ58" s="230"/>
      <c r="DER58" s="230"/>
      <c r="DES58" s="230"/>
      <c r="DET58" s="230"/>
      <c r="DEU58" s="230"/>
      <c r="DEV58" s="230"/>
      <c r="DEW58" s="230"/>
      <c r="DEX58" s="230"/>
      <c r="DEY58" s="229"/>
      <c r="DEZ58" s="226"/>
      <c r="DFA58" s="227"/>
      <c r="DFB58" s="227"/>
      <c r="DFC58" s="227"/>
      <c r="DFD58" s="228"/>
      <c r="DFE58" s="228"/>
      <c r="DFF58" s="228"/>
      <c r="DFG58" s="228"/>
      <c r="DFH58" s="228"/>
      <c r="DFI58" s="228"/>
      <c r="DFJ58" s="229"/>
      <c r="DFK58" s="230"/>
      <c r="DFL58" s="230"/>
      <c r="DFM58" s="231"/>
      <c r="DFN58" s="229"/>
      <c r="DFO58" s="230"/>
      <c r="DFP58" s="229"/>
      <c r="DFQ58" s="229"/>
      <c r="DFR58" s="230"/>
      <c r="DFS58" s="230"/>
      <c r="DFT58" s="230"/>
      <c r="DFU58" s="230"/>
      <c r="DFV58" s="230"/>
      <c r="DFW58" s="230"/>
      <c r="DFX58" s="230"/>
      <c r="DFY58" s="230"/>
      <c r="DFZ58" s="230"/>
      <c r="DGA58" s="230"/>
      <c r="DGB58" s="230"/>
      <c r="DGC58" s="230"/>
      <c r="DGD58" s="229"/>
      <c r="DGE58" s="226"/>
      <c r="DGF58" s="227"/>
      <c r="DGG58" s="227"/>
      <c r="DGH58" s="227"/>
      <c r="DGI58" s="228"/>
      <c r="DGJ58" s="228"/>
      <c r="DGK58" s="228"/>
      <c r="DGL58" s="228"/>
      <c r="DGM58" s="228"/>
      <c r="DGN58" s="228"/>
      <c r="DGO58" s="229"/>
      <c r="DGP58" s="230"/>
      <c r="DGQ58" s="230"/>
      <c r="DGR58" s="231"/>
      <c r="DGS58" s="229"/>
      <c r="DGT58" s="230"/>
      <c r="DGU58" s="229"/>
      <c r="DGV58" s="229"/>
      <c r="DGW58" s="230"/>
      <c r="DGX58" s="230"/>
      <c r="DGY58" s="230"/>
      <c r="DGZ58" s="230"/>
      <c r="DHA58" s="230"/>
      <c r="DHB58" s="230"/>
      <c r="DHC58" s="230"/>
      <c r="DHD58" s="230"/>
      <c r="DHE58" s="230"/>
      <c r="DHF58" s="230"/>
      <c r="DHG58" s="230"/>
      <c r="DHH58" s="230"/>
      <c r="DHI58" s="229"/>
      <c r="DHJ58" s="226"/>
      <c r="DHK58" s="227"/>
      <c r="DHL58" s="227"/>
      <c r="DHM58" s="227"/>
      <c r="DHN58" s="228"/>
      <c r="DHO58" s="228"/>
      <c r="DHP58" s="228"/>
      <c r="DHQ58" s="228"/>
      <c r="DHR58" s="228"/>
      <c r="DHS58" s="228"/>
      <c r="DHT58" s="229"/>
      <c r="DHU58" s="230"/>
      <c r="DHV58" s="230"/>
      <c r="DHW58" s="231"/>
      <c r="DHX58" s="229"/>
      <c r="DHY58" s="230"/>
      <c r="DHZ58" s="229"/>
      <c r="DIA58" s="229"/>
      <c r="DIB58" s="230"/>
      <c r="DIC58" s="230"/>
      <c r="DID58" s="230"/>
      <c r="DIE58" s="230"/>
      <c r="DIF58" s="230"/>
      <c r="DIG58" s="230"/>
      <c r="DIH58" s="230"/>
      <c r="DII58" s="230"/>
      <c r="DIJ58" s="230"/>
      <c r="DIK58" s="230"/>
      <c r="DIL58" s="230"/>
      <c r="DIM58" s="230"/>
      <c r="DIN58" s="229"/>
      <c r="DIO58" s="226"/>
      <c r="DIP58" s="227"/>
      <c r="DIQ58" s="227"/>
      <c r="DIR58" s="227"/>
      <c r="DIS58" s="228"/>
      <c r="DIT58" s="228"/>
      <c r="DIU58" s="228"/>
      <c r="DIV58" s="228"/>
      <c r="DIW58" s="228"/>
      <c r="DIX58" s="228"/>
      <c r="DIY58" s="229"/>
      <c r="DIZ58" s="230"/>
      <c r="DJA58" s="230"/>
      <c r="DJB58" s="231"/>
      <c r="DJC58" s="229"/>
      <c r="DJD58" s="230"/>
      <c r="DJE58" s="229"/>
      <c r="DJF58" s="229"/>
      <c r="DJG58" s="230"/>
      <c r="DJH58" s="230"/>
      <c r="DJI58" s="230"/>
      <c r="DJJ58" s="230"/>
      <c r="DJK58" s="230"/>
      <c r="DJL58" s="230"/>
      <c r="DJM58" s="230"/>
      <c r="DJN58" s="230"/>
      <c r="DJO58" s="230"/>
      <c r="DJP58" s="230"/>
      <c r="DJQ58" s="230"/>
      <c r="DJR58" s="230"/>
      <c r="DJS58" s="229"/>
      <c r="DJT58" s="226"/>
      <c r="DJU58" s="227"/>
      <c r="DJV58" s="227"/>
      <c r="DJW58" s="227"/>
      <c r="DJX58" s="228"/>
      <c r="DJY58" s="228"/>
      <c r="DJZ58" s="228"/>
      <c r="DKA58" s="228"/>
      <c r="DKB58" s="228"/>
      <c r="DKC58" s="228"/>
      <c r="DKD58" s="229"/>
      <c r="DKE58" s="230"/>
      <c r="DKF58" s="230"/>
      <c r="DKG58" s="231"/>
      <c r="DKH58" s="229"/>
      <c r="DKI58" s="230"/>
      <c r="DKJ58" s="229"/>
      <c r="DKK58" s="229"/>
      <c r="DKL58" s="230"/>
      <c r="DKM58" s="230"/>
      <c r="DKN58" s="230"/>
      <c r="DKO58" s="230"/>
      <c r="DKP58" s="230"/>
      <c r="DKQ58" s="230"/>
      <c r="DKR58" s="230"/>
      <c r="DKS58" s="230"/>
      <c r="DKT58" s="230"/>
      <c r="DKU58" s="230"/>
      <c r="DKV58" s="230"/>
      <c r="DKW58" s="230"/>
      <c r="DKX58" s="229"/>
      <c r="DKY58" s="226"/>
      <c r="DKZ58" s="227"/>
      <c r="DLA58" s="227"/>
      <c r="DLB58" s="227"/>
      <c r="DLC58" s="228"/>
      <c r="DLD58" s="228"/>
      <c r="DLE58" s="228"/>
      <c r="DLF58" s="228"/>
      <c r="DLG58" s="228"/>
      <c r="DLH58" s="228"/>
      <c r="DLI58" s="229"/>
      <c r="DLJ58" s="230"/>
      <c r="DLK58" s="230"/>
      <c r="DLL58" s="231"/>
      <c r="DLM58" s="229"/>
      <c r="DLN58" s="230"/>
      <c r="DLO58" s="229"/>
      <c r="DLP58" s="229"/>
      <c r="DLQ58" s="230"/>
      <c r="DLR58" s="230"/>
      <c r="DLS58" s="230"/>
      <c r="DLT58" s="230"/>
      <c r="DLU58" s="230"/>
      <c r="DLV58" s="230"/>
      <c r="DLW58" s="230"/>
      <c r="DLX58" s="230"/>
      <c r="DLY58" s="230"/>
      <c r="DLZ58" s="230"/>
      <c r="DMA58" s="230"/>
      <c r="DMB58" s="230"/>
      <c r="DMC58" s="229"/>
      <c r="DMD58" s="226"/>
      <c r="DME58" s="227"/>
      <c r="DMF58" s="227"/>
      <c r="DMG58" s="227"/>
      <c r="DMH58" s="228"/>
      <c r="DMI58" s="228"/>
      <c r="DMJ58" s="228"/>
      <c r="DMK58" s="228"/>
      <c r="DML58" s="228"/>
      <c r="DMM58" s="228"/>
      <c r="DMN58" s="229"/>
      <c r="DMO58" s="230"/>
      <c r="DMP58" s="230"/>
      <c r="DMQ58" s="231"/>
      <c r="DMR58" s="229"/>
      <c r="DMS58" s="230"/>
      <c r="DMT58" s="229"/>
      <c r="DMU58" s="229"/>
      <c r="DMV58" s="230"/>
      <c r="DMW58" s="230"/>
      <c r="DMX58" s="230"/>
      <c r="DMY58" s="230"/>
      <c r="DMZ58" s="230"/>
      <c r="DNA58" s="230"/>
      <c r="DNB58" s="230"/>
      <c r="DNC58" s="230"/>
      <c r="DND58" s="230"/>
      <c r="DNE58" s="230"/>
      <c r="DNF58" s="230"/>
      <c r="DNG58" s="230"/>
      <c r="DNH58" s="229"/>
      <c r="DNI58" s="226"/>
      <c r="DNJ58" s="227"/>
      <c r="DNK58" s="227"/>
      <c r="DNL58" s="227"/>
      <c r="DNM58" s="228"/>
      <c r="DNN58" s="228"/>
      <c r="DNO58" s="228"/>
      <c r="DNP58" s="228"/>
      <c r="DNQ58" s="228"/>
      <c r="DNR58" s="228"/>
      <c r="DNS58" s="229"/>
      <c r="DNT58" s="230"/>
      <c r="DNU58" s="230"/>
      <c r="DNV58" s="231"/>
      <c r="DNW58" s="229"/>
      <c r="DNX58" s="230"/>
      <c r="DNY58" s="229"/>
      <c r="DNZ58" s="229"/>
      <c r="DOA58" s="230"/>
      <c r="DOB58" s="230"/>
      <c r="DOC58" s="230"/>
      <c r="DOD58" s="230"/>
      <c r="DOE58" s="230"/>
      <c r="DOF58" s="230"/>
      <c r="DOG58" s="230"/>
      <c r="DOH58" s="230"/>
      <c r="DOI58" s="230"/>
      <c r="DOJ58" s="230"/>
      <c r="DOK58" s="230"/>
      <c r="DOL58" s="230"/>
      <c r="DOM58" s="229"/>
      <c r="DON58" s="226"/>
      <c r="DOO58" s="227"/>
      <c r="DOP58" s="227"/>
      <c r="DOQ58" s="227"/>
      <c r="DOR58" s="228"/>
      <c r="DOS58" s="228"/>
      <c r="DOT58" s="228"/>
      <c r="DOU58" s="228"/>
      <c r="DOV58" s="228"/>
      <c r="DOW58" s="228"/>
      <c r="DOX58" s="229"/>
      <c r="DOY58" s="230"/>
      <c r="DOZ58" s="230"/>
      <c r="DPA58" s="231"/>
      <c r="DPB58" s="229"/>
      <c r="DPC58" s="230"/>
      <c r="DPD58" s="229"/>
      <c r="DPE58" s="229"/>
      <c r="DPF58" s="230"/>
      <c r="DPG58" s="230"/>
      <c r="DPH58" s="230"/>
      <c r="DPI58" s="230"/>
      <c r="DPJ58" s="230"/>
      <c r="DPK58" s="230"/>
      <c r="DPL58" s="230"/>
      <c r="DPM58" s="230"/>
      <c r="DPN58" s="230"/>
      <c r="DPO58" s="230"/>
      <c r="DPP58" s="230"/>
      <c r="DPQ58" s="230"/>
      <c r="DPR58" s="229"/>
      <c r="DPS58" s="226"/>
      <c r="DPT58" s="227"/>
      <c r="DPU58" s="227"/>
      <c r="DPV58" s="227"/>
      <c r="DPW58" s="228"/>
      <c r="DPX58" s="228"/>
      <c r="DPY58" s="228"/>
      <c r="DPZ58" s="228"/>
      <c r="DQA58" s="228"/>
      <c r="DQB58" s="228"/>
      <c r="DQC58" s="229"/>
      <c r="DQD58" s="230"/>
      <c r="DQE58" s="230"/>
      <c r="DQF58" s="231"/>
      <c r="DQG58" s="229"/>
      <c r="DQH58" s="230"/>
      <c r="DQI58" s="229"/>
      <c r="DQJ58" s="229"/>
      <c r="DQK58" s="230"/>
      <c r="DQL58" s="230"/>
      <c r="DQM58" s="230"/>
      <c r="DQN58" s="230"/>
      <c r="DQO58" s="230"/>
      <c r="DQP58" s="230"/>
      <c r="DQQ58" s="230"/>
      <c r="DQR58" s="230"/>
      <c r="DQS58" s="230"/>
      <c r="DQT58" s="230"/>
      <c r="DQU58" s="230"/>
      <c r="DQV58" s="230"/>
      <c r="DQW58" s="229"/>
      <c r="DQX58" s="226"/>
      <c r="DQY58" s="227"/>
      <c r="DQZ58" s="227"/>
      <c r="DRA58" s="227"/>
      <c r="DRB58" s="228"/>
      <c r="DRC58" s="228"/>
      <c r="DRD58" s="228"/>
      <c r="DRE58" s="228"/>
      <c r="DRF58" s="228"/>
      <c r="DRG58" s="228"/>
      <c r="DRH58" s="229"/>
      <c r="DRI58" s="230"/>
      <c r="DRJ58" s="230"/>
      <c r="DRK58" s="231"/>
      <c r="DRL58" s="229"/>
      <c r="DRM58" s="230"/>
      <c r="DRN58" s="229"/>
      <c r="DRO58" s="229"/>
      <c r="DRP58" s="230"/>
      <c r="DRQ58" s="230"/>
      <c r="DRR58" s="230"/>
      <c r="DRS58" s="230"/>
      <c r="DRT58" s="230"/>
      <c r="DRU58" s="230"/>
      <c r="DRV58" s="230"/>
      <c r="DRW58" s="230"/>
      <c r="DRX58" s="230"/>
      <c r="DRY58" s="230"/>
      <c r="DRZ58" s="230"/>
      <c r="DSA58" s="230"/>
      <c r="DSB58" s="229"/>
      <c r="DSC58" s="226"/>
      <c r="DSD58" s="227"/>
      <c r="DSE58" s="227"/>
      <c r="DSF58" s="227"/>
      <c r="DSG58" s="228"/>
      <c r="DSH58" s="228"/>
      <c r="DSI58" s="228"/>
      <c r="DSJ58" s="228"/>
      <c r="DSK58" s="228"/>
      <c r="DSL58" s="228"/>
      <c r="DSM58" s="229"/>
      <c r="DSN58" s="230"/>
      <c r="DSO58" s="230"/>
      <c r="DSP58" s="231"/>
      <c r="DSQ58" s="229"/>
      <c r="DSR58" s="230"/>
      <c r="DSS58" s="229"/>
      <c r="DST58" s="229"/>
      <c r="DSU58" s="230"/>
      <c r="DSV58" s="230"/>
      <c r="DSW58" s="230"/>
      <c r="DSX58" s="230"/>
      <c r="DSY58" s="230"/>
      <c r="DSZ58" s="230"/>
      <c r="DTA58" s="230"/>
      <c r="DTB58" s="230"/>
      <c r="DTC58" s="230"/>
      <c r="DTD58" s="230"/>
      <c r="DTE58" s="230"/>
      <c r="DTF58" s="230"/>
      <c r="DTG58" s="229"/>
      <c r="DTH58" s="226"/>
      <c r="DTI58" s="227"/>
      <c r="DTJ58" s="227"/>
      <c r="DTK58" s="227"/>
      <c r="DTL58" s="228"/>
      <c r="DTM58" s="228"/>
      <c r="DTN58" s="228"/>
      <c r="DTO58" s="228"/>
      <c r="DTP58" s="228"/>
      <c r="DTQ58" s="228"/>
      <c r="DTR58" s="229"/>
      <c r="DTS58" s="230"/>
      <c r="DTT58" s="230"/>
      <c r="DTU58" s="231"/>
      <c r="DTV58" s="229"/>
      <c r="DTW58" s="230"/>
      <c r="DTX58" s="229"/>
      <c r="DTY58" s="229"/>
      <c r="DTZ58" s="230"/>
      <c r="DUA58" s="230"/>
      <c r="DUB58" s="230"/>
      <c r="DUC58" s="230"/>
      <c r="DUD58" s="230"/>
      <c r="DUE58" s="230"/>
      <c r="DUF58" s="230"/>
      <c r="DUG58" s="230"/>
      <c r="DUH58" s="230"/>
      <c r="DUI58" s="230"/>
      <c r="DUJ58" s="230"/>
      <c r="DUK58" s="230"/>
      <c r="DUL58" s="229"/>
      <c r="DUM58" s="226"/>
      <c r="DUN58" s="227"/>
      <c r="DUO58" s="227"/>
      <c r="DUP58" s="227"/>
      <c r="DUQ58" s="228"/>
      <c r="DUR58" s="228"/>
      <c r="DUS58" s="228"/>
      <c r="DUT58" s="228"/>
      <c r="DUU58" s="228"/>
      <c r="DUV58" s="228"/>
      <c r="DUW58" s="229"/>
      <c r="DUX58" s="230"/>
      <c r="DUY58" s="230"/>
      <c r="DUZ58" s="231"/>
      <c r="DVA58" s="229"/>
      <c r="DVB58" s="230"/>
      <c r="DVC58" s="229"/>
      <c r="DVD58" s="229"/>
      <c r="DVE58" s="230"/>
      <c r="DVF58" s="230"/>
      <c r="DVG58" s="230"/>
      <c r="DVH58" s="230"/>
      <c r="DVI58" s="230"/>
      <c r="DVJ58" s="230"/>
      <c r="DVK58" s="230"/>
      <c r="DVL58" s="230"/>
      <c r="DVM58" s="230"/>
      <c r="DVN58" s="230"/>
      <c r="DVO58" s="230"/>
      <c r="DVP58" s="230"/>
      <c r="DVQ58" s="229"/>
      <c r="DVR58" s="226"/>
      <c r="DVS58" s="227"/>
      <c r="DVT58" s="227"/>
      <c r="DVU58" s="227"/>
      <c r="DVV58" s="228"/>
      <c r="DVW58" s="228"/>
      <c r="DVX58" s="228"/>
      <c r="DVY58" s="228"/>
      <c r="DVZ58" s="228"/>
      <c r="DWA58" s="228"/>
      <c r="DWB58" s="229"/>
      <c r="DWC58" s="230"/>
      <c r="DWD58" s="230"/>
      <c r="DWE58" s="231"/>
      <c r="DWF58" s="229"/>
      <c r="DWG58" s="230"/>
      <c r="DWH58" s="229"/>
      <c r="DWI58" s="229"/>
      <c r="DWJ58" s="230"/>
      <c r="DWK58" s="230"/>
      <c r="DWL58" s="230"/>
      <c r="DWM58" s="230"/>
      <c r="DWN58" s="230"/>
      <c r="DWO58" s="230"/>
      <c r="DWP58" s="230"/>
      <c r="DWQ58" s="230"/>
      <c r="DWR58" s="230"/>
      <c r="DWS58" s="230"/>
      <c r="DWT58" s="230"/>
      <c r="DWU58" s="230"/>
      <c r="DWV58" s="229"/>
      <c r="DWW58" s="226"/>
      <c r="DWX58" s="227"/>
      <c r="DWY58" s="227"/>
      <c r="DWZ58" s="227"/>
      <c r="DXA58" s="228"/>
      <c r="DXB58" s="228"/>
      <c r="DXC58" s="228"/>
      <c r="DXD58" s="228"/>
      <c r="DXE58" s="228"/>
      <c r="DXF58" s="228"/>
      <c r="DXG58" s="229"/>
      <c r="DXH58" s="230"/>
      <c r="DXI58" s="230"/>
      <c r="DXJ58" s="231"/>
      <c r="DXK58" s="229"/>
      <c r="DXL58" s="230"/>
      <c r="DXM58" s="229"/>
      <c r="DXN58" s="229"/>
      <c r="DXO58" s="230"/>
      <c r="DXP58" s="230"/>
      <c r="DXQ58" s="230"/>
      <c r="DXR58" s="230"/>
      <c r="DXS58" s="230"/>
      <c r="DXT58" s="230"/>
      <c r="DXU58" s="230"/>
      <c r="DXV58" s="230"/>
      <c r="DXW58" s="230"/>
      <c r="DXX58" s="230"/>
      <c r="DXY58" s="230"/>
      <c r="DXZ58" s="230"/>
      <c r="DYA58" s="229"/>
      <c r="DYB58" s="226"/>
      <c r="DYC58" s="227"/>
      <c r="DYD58" s="227"/>
      <c r="DYE58" s="227"/>
      <c r="DYF58" s="228"/>
      <c r="DYG58" s="228"/>
      <c r="DYH58" s="228"/>
      <c r="DYI58" s="228"/>
      <c r="DYJ58" s="228"/>
      <c r="DYK58" s="228"/>
      <c r="DYL58" s="229"/>
      <c r="DYM58" s="230"/>
      <c r="DYN58" s="230"/>
      <c r="DYO58" s="231"/>
      <c r="DYP58" s="229"/>
      <c r="DYQ58" s="230"/>
      <c r="DYR58" s="229"/>
      <c r="DYS58" s="229"/>
      <c r="DYT58" s="230"/>
      <c r="DYU58" s="230"/>
      <c r="DYV58" s="230"/>
      <c r="DYW58" s="230"/>
      <c r="DYX58" s="230"/>
      <c r="DYY58" s="230"/>
      <c r="DYZ58" s="230"/>
      <c r="DZA58" s="230"/>
      <c r="DZB58" s="230"/>
      <c r="DZC58" s="230"/>
      <c r="DZD58" s="230"/>
      <c r="DZE58" s="230"/>
      <c r="DZF58" s="229"/>
      <c r="DZG58" s="226"/>
      <c r="DZH58" s="227"/>
      <c r="DZI58" s="227"/>
      <c r="DZJ58" s="227"/>
      <c r="DZK58" s="228"/>
      <c r="DZL58" s="228"/>
      <c r="DZM58" s="228"/>
      <c r="DZN58" s="228"/>
      <c r="DZO58" s="228"/>
      <c r="DZP58" s="228"/>
      <c r="DZQ58" s="229"/>
      <c r="DZR58" s="230"/>
      <c r="DZS58" s="230"/>
      <c r="DZT58" s="231"/>
      <c r="DZU58" s="229"/>
      <c r="DZV58" s="230"/>
      <c r="DZW58" s="229"/>
      <c r="DZX58" s="229"/>
      <c r="DZY58" s="230"/>
      <c r="DZZ58" s="230"/>
      <c r="EAA58" s="230"/>
      <c r="EAB58" s="230"/>
      <c r="EAC58" s="230"/>
      <c r="EAD58" s="230"/>
      <c r="EAE58" s="230"/>
      <c r="EAF58" s="230"/>
      <c r="EAG58" s="230"/>
      <c r="EAH58" s="230"/>
      <c r="EAI58" s="230"/>
      <c r="EAJ58" s="230"/>
      <c r="EAK58" s="229"/>
      <c r="EAL58" s="226"/>
      <c r="EAM58" s="227"/>
      <c r="EAN58" s="227"/>
      <c r="EAO58" s="227"/>
      <c r="EAP58" s="228"/>
      <c r="EAQ58" s="228"/>
      <c r="EAR58" s="228"/>
      <c r="EAS58" s="228"/>
      <c r="EAT58" s="228"/>
      <c r="EAU58" s="228"/>
      <c r="EAV58" s="229"/>
      <c r="EAW58" s="230"/>
      <c r="EAX58" s="230"/>
      <c r="EAY58" s="231"/>
      <c r="EAZ58" s="229"/>
      <c r="EBA58" s="230"/>
      <c r="EBB58" s="229"/>
      <c r="EBC58" s="229"/>
      <c r="EBD58" s="230"/>
      <c r="EBE58" s="230"/>
      <c r="EBF58" s="230"/>
      <c r="EBG58" s="230"/>
      <c r="EBH58" s="230"/>
      <c r="EBI58" s="230"/>
      <c r="EBJ58" s="230"/>
      <c r="EBK58" s="230"/>
      <c r="EBL58" s="230"/>
      <c r="EBM58" s="230"/>
      <c r="EBN58" s="230"/>
      <c r="EBO58" s="230"/>
      <c r="EBP58" s="229"/>
      <c r="EBQ58" s="226"/>
      <c r="EBR58" s="227"/>
      <c r="EBS58" s="227"/>
      <c r="EBT58" s="227"/>
      <c r="EBU58" s="228"/>
      <c r="EBV58" s="228"/>
      <c r="EBW58" s="228"/>
      <c r="EBX58" s="228"/>
      <c r="EBY58" s="228"/>
      <c r="EBZ58" s="228"/>
      <c r="ECA58" s="229"/>
      <c r="ECB58" s="230"/>
      <c r="ECC58" s="230"/>
      <c r="ECD58" s="231"/>
      <c r="ECE58" s="229"/>
      <c r="ECF58" s="230"/>
      <c r="ECG58" s="229"/>
      <c r="ECH58" s="229"/>
      <c r="ECI58" s="230"/>
      <c r="ECJ58" s="230"/>
      <c r="ECK58" s="230"/>
      <c r="ECL58" s="230"/>
      <c r="ECM58" s="230"/>
      <c r="ECN58" s="230"/>
      <c r="ECO58" s="230"/>
      <c r="ECP58" s="230"/>
      <c r="ECQ58" s="230"/>
      <c r="ECR58" s="230"/>
      <c r="ECS58" s="230"/>
      <c r="ECT58" s="230"/>
      <c r="ECU58" s="229"/>
      <c r="ECV58" s="226"/>
      <c r="ECW58" s="227"/>
      <c r="ECX58" s="227"/>
      <c r="ECY58" s="227"/>
      <c r="ECZ58" s="228"/>
      <c r="EDA58" s="228"/>
      <c r="EDB58" s="228"/>
      <c r="EDC58" s="228"/>
      <c r="EDD58" s="228"/>
      <c r="EDE58" s="228"/>
      <c r="EDF58" s="229"/>
      <c r="EDG58" s="230"/>
      <c r="EDH58" s="230"/>
      <c r="EDI58" s="231"/>
      <c r="EDJ58" s="229"/>
      <c r="EDK58" s="230"/>
      <c r="EDL58" s="229"/>
      <c r="EDM58" s="229"/>
      <c r="EDN58" s="230"/>
      <c r="EDO58" s="230"/>
      <c r="EDP58" s="230"/>
      <c r="EDQ58" s="230"/>
      <c r="EDR58" s="230"/>
      <c r="EDS58" s="230"/>
      <c r="EDT58" s="230"/>
      <c r="EDU58" s="230"/>
      <c r="EDV58" s="230"/>
      <c r="EDW58" s="230"/>
      <c r="EDX58" s="230"/>
      <c r="EDY58" s="230"/>
      <c r="EDZ58" s="229"/>
      <c r="EEA58" s="226"/>
      <c r="EEB58" s="227"/>
      <c r="EEC58" s="227"/>
      <c r="EED58" s="227"/>
      <c r="EEE58" s="228"/>
      <c r="EEF58" s="228"/>
      <c r="EEG58" s="228"/>
      <c r="EEH58" s="228"/>
      <c r="EEI58" s="228"/>
      <c r="EEJ58" s="228"/>
      <c r="EEK58" s="229"/>
      <c r="EEL58" s="230"/>
      <c r="EEM58" s="230"/>
      <c r="EEN58" s="231"/>
      <c r="EEO58" s="229"/>
      <c r="EEP58" s="230"/>
      <c r="EEQ58" s="229"/>
      <c r="EER58" s="229"/>
      <c r="EES58" s="230"/>
      <c r="EET58" s="230"/>
      <c r="EEU58" s="230"/>
      <c r="EEV58" s="230"/>
      <c r="EEW58" s="230"/>
      <c r="EEX58" s="230"/>
      <c r="EEY58" s="230"/>
      <c r="EEZ58" s="230"/>
      <c r="EFA58" s="230"/>
      <c r="EFB58" s="230"/>
      <c r="EFC58" s="230"/>
      <c r="EFD58" s="230"/>
      <c r="EFE58" s="229"/>
      <c r="EFF58" s="226"/>
      <c r="EFG58" s="227"/>
      <c r="EFH58" s="227"/>
      <c r="EFI58" s="227"/>
      <c r="EFJ58" s="228"/>
      <c r="EFK58" s="228"/>
      <c r="EFL58" s="228"/>
      <c r="EFM58" s="228"/>
      <c r="EFN58" s="228"/>
      <c r="EFO58" s="228"/>
      <c r="EFP58" s="229"/>
      <c r="EFQ58" s="230"/>
      <c r="EFR58" s="230"/>
      <c r="EFS58" s="231"/>
      <c r="EFT58" s="229"/>
      <c r="EFU58" s="230"/>
      <c r="EFV58" s="229"/>
      <c r="EFW58" s="229"/>
      <c r="EFX58" s="230"/>
      <c r="EFY58" s="230"/>
      <c r="EFZ58" s="230"/>
      <c r="EGA58" s="230"/>
      <c r="EGB58" s="230"/>
      <c r="EGC58" s="230"/>
      <c r="EGD58" s="230"/>
      <c r="EGE58" s="230"/>
      <c r="EGF58" s="230"/>
      <c r="EGG58" s="230"/>
      <c r="EGH58" s="230"/>
      <c r="EGI58" s="230"/>
      <c r="EGJ58" s="229"/>
      <c r="EGK58" s="226"/>
      <c r="EGL58" s="227"/>
      <c r="EGM58" s="227"/>
      <c r="EGN58" s="227"/>
      <c r="EGO58" s="228"/>
      <c r="EGP58" s="228"/>
      <c r="EGQ58" s="228"/>
      <c r="EGR58" s="228"/>
      <c r="EGS58" s="228"/>
      <c r="EGT58" s="228"/>
      <c r="EGU58" s="229"/>
      <c r="EGV58" s="230"/>
      <c r="EGW58" s="230"/>
      <c r="EGX58" s="231"/>
      <c r="EGY58" s="229"/>
      <c r="EGZ58" s="230"/>
      <c r="EHA58" s="229"/>
      <c r="EHB58" s="229"/>
      <c r="EHC58" s="230"/>
      <c r="EHD58" s="230"/>
      <c r="EHE58" s="230"/>
      <c r="EHF58" s="230"/>
      <c r="EHG58" s="230"/>
      <c r="EHH58" s="230"/>
      <c r="EHI58" s="230"/>
      <c r="EHJ58" s="230"/>
      <c r="EHK58" s="230"/>
      <c r="EHL58" s="230"/>
      <c r="EHM58" s="230"/>
      <c r="EHN58" s="230"/>
      <c r="EHO58" s="229"/>
      <c r="EHP58" s="226"/>
      <c r="EHQ58" s="227"/>
      <c r="EHR58" s="227"/>
      <c r="EHS58" s="227"/>
      <c r="EHT58" s="228"/>
      <c r="EHU58" s="228"/>
      <c r="EHV58" s="228"/>
      <c r="EHW58" s="228"/>
      <c r="EHX58" s="228"/>
      <c r="EHY58" s="228"/>
      <c r="EHZ58" s="229"/>
      <c r="EIA58" s="230"/>
      <c r="EIB58" s="230"/>
      <c r="EIC58" s="231"/>
      <c r="EID58" s="229"/>
      <c r="EIE58" s="230"/>
      <c r="EIF58" s="229"/>
      <c r="EIG58" s="229"/>
      <c r="EIH58" s="230"/>
      <c r="EII58" s="230"/>
      <c r="EIJ58" s="230"/>
      <c r="EIK58" s="230"/>
      <c r="EIL58" s="230"/>
      <c r="EIM58" s="230"/>
      <c r="EIN58" s="230"/>
      <c r="EIO58" s="230"/>
      <c r="EIP58" s="230"/>
      <c r="EIQ58" s="230"/>
      <c r="EIR58" s="230"/>
      <c r="EIS58" s="230"/>
      <c r="EIT58" s="229"/>
      <c r="EIU58" s="226"/>
      <c r="EIV58" s="227"/>
      <c r="EIW58" s="227"/>
      <c r="EIX58" s="227"/>
      <c r="EIY58" s="228"/>
      <c r="EIZ58" s="228"/>
      <c r="EJA58" s="228"/>
      <c r="EJB58" s="228"/>
      <c r="EJC58" s="228"/>
      <c r="EJD58" s="228"/>
      <c r="EJE58" s="229"/>
      <c r="EJF58" s="230"/>
      <c r="EJG58" s="230"/>
      <c r="EJH58" s="231"/>
      <c r="EJI58" s="229"/>
      <c r="EJJ58" s="230"/>
      <c r="EJK58" s="229"/>
      <c r="EJL58" s="229"/>
      <c r="EJM58" s="230"/>
      <c r="EJN58" s="230"/>
      <c r="EJO58" s="230"/>
      <c r="EJP58" s="230"/>
      <c r="EJQ58" s="230"/>
      <c r="EJR58" s="230"/>
      <c r="EJS58" s="230"/>
      <c r="EJT58" s="230"/>
      <c r="EJU58" s="230"/>
      <c r="EJV58" s="230"/>
      <c r="EJW58" s="230"/>
      <c r="EJX58" s="230"/>
      <c r="EJY58" s="229"/>
      <c r="EJZ58" s="226"/>
      <c r="EKA58" s="227"/>
      <c r="EKB58" s="227"/>
      <c r="EKC58" s="227"/>
      <c r="EKD58" s="228"/>
      <c r="EKE58" s="228"/>
      <c r="EKF58" s="228"/>
      <c r="EKG58" s="228"/>
      <c r="EKH58" s="228"/>
      <c r="EKI58" s="228"/>
      <c r="EKJ58" s="229"/>
      <c r="EKK58" s="230"/>
      <c r="EKL58" s="230"/>
      <c r="EKM58" s="231"/>
      <c r="EKN58" s="229"/>
      <c r="EKO58" s="230"/>
      <c r="EKP58" s="229"/>
      <c r="EKQ58" s="229"/>
      <c r="EKR58" s="230"/>
      <c r="EKS58" s="230"/>
      <c r="EKT58" s="230"/>
      <c r="EKU58" s="230"/>
      <c r="EKV58" s="230"/>
      <c r="EKW58" s="230"/>
      <c r="EKX58" s="230"/>
      <c r="EKY58" s="230"/>
      <c r="EKZ58" s="230"/>
      <c r="ELA58" s="230"/>
      <c r="ELB58" s="230"/>
      <c r="ELC58" s="230"/>
      <c r="ELD58" s="229"/>
      <c r="ELE58" s="226"/>
      <c r="ELF58" s="227"/>
      <c r="ELG58" s="227"/>
      <c r="ELH58" s="227"/>
      <c r="ELI58" s="228"/>
      <c r="ELJ58" s="228"/>
      <c r="ELK58" s="228"/>
      <c r="ELL58" s="228"/>
      <c r="ELM58" s="228"/>
      <c r="ELN58" s="228"/>
      <c r="ELO58" s="229"/>
      <c r="ELP58" s="230"/>
      <c r="ELQ58" s="230"/>
      <c r="ELR58" s="231"/>
      <c r="ELS58" s="229"/>
      <c r="ELT58" s="230"/>
      <c r="ELU58" s="229"/>
      <c r="ELV58" s="229"/>
      <c r="ELW58" s="230"/>
      <c r="ELX58" s="230"/>
      <c r="ELY58" s="230"/>
      <c r="ELZ58" s="230"/>
      <c r="EMA58" s="230"/>
      <c r="EMB58" s="230"/>
      <c r="EMC58" s="230"/>
      <c r="EMD58" s="230"/>
      <c r="EME58" s="230"/>
      <c r="EMF58" s="230"/>
      <c r="EMG58" s="230"/>
      <c r="EMH58" s="230"/>
      <c r="EMI58" s="229"/>
      <c r="EMJ58" s="226"/>
      <c r="EMK58" s="227"/>
      <c r="EML58" s="227"/>
      <c r="EMM58" s="227"/>
      <c r="EMN58" s="228"/>
      <c r="EMO58" s="228"/>
      <c r="EMP58" s="228"/>
      <c r="EMQ58" s="228"/>
      <c r="EMR58" s="228"/>
      <c r="EMS58" s="228"/>
      <c r="EMT58" s="229"/>
      <c r="EMU58" s="230"/>
      <c r="EMV58" s="230"/>
      <c r="EMW58" s="231"/>
      <c r="EMX58" s="229"/>
      <c r="EMY58" s="230"/>
      <c r="EMZ58" s="229"/>
      <c r="ENA58" s="229"/>
      <c r="ENB58" s="230"/>
      <c r="ENC58" s="230"/>
      <c r="END58" s="230"/>
      <c r="ENE58" s="230"/>
      <c r="ENF58" s="230"/>
      <c r="ENG58" s="230"/>
      <c r="ENH58" s="230"/>
      <c r="ENI58" s="230"/>
      <c r="ENJ58" s="230"/>
      <c r="ENK58" s="230"/>
      <c r="ENL58" s="230"/>
      <c r="ENM58" s="230"/>
      <c r="ENN58" s="229"/>
      <c r="ENO58" s="226"/>
      <c r="ENP58" s="227"/>
      <c r="ENQ58" s="227"/>
      <c r="ENR58" s="227"/>
      <c r="ENS58" s="228"/>
      <c r="ENT58" s="228"/>
      <c r="ENU58" s="228"/>
      <c r="ENV58" s="228"/>
      <c r="ENW58" s="228"/>
      <c r="ENX58" s="228"/>
      <c r="ENY58" s="229"/>
      <c r="ENZ58" s="230"/>
      <c r="EOA58" s="230"/>
      <c r="EOB58" s="231"/>
      <c r="EOC58" s="229"/>
      <c r="EOD58" s="230"/>
      <c r="EOE58" s="229"/>
      <c r="EOF58" s="229"/>
      <c r="EOG58" s="230"/>
      <c r="EOH58" s="230"/>
      <c r="EOI58" s="230"/>
      <c r="EOJ58" s="230"/>
      <c r="EOK58" s="230"/>
      <c r="EOL58" s="230"/>
      <c r="EOM58" s="230"/>
      <c r="EON58" s="230"/>
      <c r="EOO58" s="230"/>
      <c r="EOP58" s="230"/>
      <c r="EOQ58" s="230"/>
      <c r="EOR58" s="230"/>
      <c r="EOS58" s="229"/>
      <c r="EOT58" s="226"/>
      <c r="EOU58" s="227"/>
      <c r="EOV58" s="227"/>
      <c r="EOW58" s="227"/>
      <c r="EOX58" s="228"/>
      <c r="EOY58" s="228"/>
      <c r="EOZ58" s="228"/>
      <c r="EPA58" s="228"/>
      <c r="EPB58" s="228"/>
      <c r="EPC58" s="228"/>
      <c r="EPD58" s="229"/>
      <c r="EPE58" s="230"/>
      <c r="EPF58" s="230"/>
      <c r="EPG58" s="231"/>
      <c r="EPH58" s="229"/>
      <c r="EPI58" s="230"/>
      <c r="EPJ58" s="229"/>
      <c r="EPK58" s="229"/>
      <c r="EPL58" s="230"/>
      <c r="EPM58" s="230"/>
      <c r="EPN58" s="230"/>
      <c r="EPO58" s="230"/>
      <c r="EPP58" s="230"/>
      <c r="EPQ58" s="230"/>
      <c r="EPR58" s="230"/>
      <c r="EPS58" s="230"/>
      <c r="EPT58" s="230"/>
      <c r="EPU58" s="230"/>
      <c r="EPV58" s="230"/>
      <c r="EPW58" s="230"/>
      <c r="EPX58" s="229"/>
      <c r="EPY58" s="226"/>
      <c r="EPZ58" s="227"/>
      <c r="EQA58" s="227"/>
      <c r="EQB58" s="227"/>
      <c r="EQC58" s="228"/>
      <c r="EQD58" s="228"/>
      <c r="EQE58" s="228"/>
      <c r="EQF58" s="228"/>
      <c r="EQG58" s="228"/>
      <c r="EQH58" s="228"/>
      <c r="EQI58" s="229"/>
      <c r="EQJ58" s="230"/>
      <c r="EQK58" s="230"/>
      <c r="EQL58" s="231"/>
      <c r="EQM58" s="229"/>
      <c r="EQN58" s="230"/>
      <c r="EQO58" s="229"/>
      <c r="EQP58" s="229"/>
      <c r="EQQ58" s="230"/>
      <c r="EQR58" s="230"/>
      <c r="EQS58" s="230"/>
      <c r="EQT58" s="230"/>
      <c r="EQU58" s="230"/>
      <c r="EQV58" s="230"/>
      <c r="EQW58" s="230"/>
      <c r="EQX58" s="230"/>
      <c r="EQY58" s="230"/>
      <c r="EQZ58" s="230"/>
      <c r="ERA58" s="230"/>
      <c r="ERB58" s="230"/>
      <c r="ERC58" s="229"/>
      <c r="ERD58" s="226"/>
      <c r="ERE58" s="227"/>
      <c r="ERF58" s="227"/>
      <c r="ERG58" s="227"/>
      <c r="ERH58" s="228"/>
      <c r="ERI58" s="228"/>
      <c r="ERJ58" s="228"/>
      <c r="ERK58" s="228"/>
      <c r="ERL58" s="228"/>
      <c r="ERM58" s="228"/>
      <c r="ERN58" s="229"/>
      <c r="ERO58" s="230"/>
      <c r="ERP58" s="230"/>
      <c r="ERQ58" s="231"/>
      <c r="ERR58" s="229"/>
      <c r="ERS58" s="230"/>
      <c r="ERT58" s="229"/>
      <c r="ERU58" s="229"/>
      <c r="ERV58" s="230"/>
      <c r="ERW58" s="230"/>
      <c r="ERX58" s="230"/>
      <c r="ERY58" s="230"/>
      <c r="ERZ58" s="230"/>
      <c r="ESA58" s="230"/>
      <c r="ESB58" s="230"/>
      <c r="ESC58" s="230"/>
      <c r="ESD58" s="230"/>
      <c r="ESE58" s="230"/>
      <c r="ESF58" s="230"/>
      <c r="ESG58" s="230"/>
      <c r="ESH58" s="229"/>
      <c r="ESI58" s="226"/>
      <c r="ESJ58" s="227"/>
      <c r="ESK58" s="227"/>
      <c r="ESL58" s="227"/>
      <c r="ESM58" s="228"/>
      <c r="ESN58" s="228"/>
      <c r="ESO58" s="228"/>
      <c r="ESP58" s="228"/>
      <c r="ESQ58" s="228"/>
      <c r="ESR58" s="228"/>
      <c r="ESS58" s="229"/>
      <c r="EST58" s="230"/>
      <c r="ESU58" s="230"/>
      <c r="ESV58" s="231"/>
      <c r="ESW58" s="229"/>
      <c r="ESX58" s="230"/>
      <c r="ESY58" s="229"/>
      <c r="ESZ58" s="229"/>
      <c r="ETA58" s="230"/>
      <c r="ETB58" s="230"/>
      <c r="ETC58" s="230"/>
      <c r="ETD58" s="230"/>
      <c r="ETE58" s="230"/>
      <c r="ETF58" s="230"/>
      <c r="ETG58" s="230"/>
      <c r="ETH58" s="230"/>
      <c r="ETI58" s="230"/>
      <c r="ETJ58" s="230"/>
      <c r="ETK58" s="230"/>
      <c r="ETL58" s="230"/>
      <c r="ETM58" s="229"/>
      <c r="ETN58" s="226"/>
      <c r="ETO58" s="227"/>
      <c r="ETP58" s="227"/>
      <c r="ETQ58" s="227"/>
      <c r="ETR58" s="228"/>
      <c r="ETS58" s="228"/>
      <c r="ETT58" s="228"/>
      <c r="ETU58" s="228"/>
      <c r="ETV58" s="228"/>
      <c r="ETW58" s="228"/>
      <c r="ETX58" s="229"/>
      <c r="ETY58" s="230"/>
      <c r="ETZ58" s="230"/>
      <c r="EUA58" s="231"/>
      <c r="EUB58" s="229"/>
      <c r="EUC58" s="230"/>
      <c r="EUD58" s="229"/>
      <c r="EUE58" s="229"/>
      <c r="EUF58" s="230"/>
      <c r="EUG58" s="230"/>
      <c r="EUH58" s="230"/>
      <c r="EUI58" s="230"/>
      <c r="EUJ58" s="230"/>
      <c r="EUK58" s="230"/>
      <c r="EUL58" s="230"/>
      <c r="EUM58" s="230"/>
      <c r="EUN58" s="230"/>
      <c r="EUO58" s="230"/>
      <c r="EUP58" s="230"/>
      <c r="EUQ58" s="230"/>
      <c r="EUR58" s="229"/>
      <c r="EUS58" s="226"/>
      <c r="EUT58" s="227"/>
      <c r="EUU58" s="227"/>
      <c r="EUV58" s="227"/>
      <c r="EUW58" s="228"/>
      <c r="EUX58" s="228"/>
      <c r="EUY58" s="228"/>
      <c r="EUZ58" s="228"/>
      <c r="EVA58" s="228"/>
      <c r="EVB58" s="228"/>
      <c r="EVC58" s="229"/>
      <c r="EVD58" s="230"/>
      <c r="EVE58" s="230"/>
      <c r="EVF58" s="231"/>
      <c r="EVG58" s="229"/>
      <c r="EVH58" s="230"/>
      <c r="EVI58" s="229"/>
      <c r="EVJ58" s="229"/>
      <c r="EVK58" s="230"/>
      <c r="EVL58" s="230"/>
      <c r="EVM58" s="230"/>
      <c r="EVN58" s="230"/>
      <c r="EVO58" s="230"/>
      <c r="EVP58" s="230"/>
      <c r="EVQ58" s="230"/>
      <c r="EVR58" s="230"/>
      <c r="EVS58" s="230"/>
      <c r="EVT58" s="230"/>
      <c r="EVU58" s="230"/>
      <c r="EVV58" s="230"/>
      <c r="EVW58" s="229"/>
      <c r="EVX58" s="226"/>
      <c r="EVY58" s="227"/>
      <c r="EVZ58" s="227"/>
      <c r="EWA58" s="227"/>
      <c r="EWB58" s="228"/>
      <c r="EWC58" s="228"/>
      <c r="EWD58" s="228"/>
      <c r="EWE58" s="228"/>
      <c r="EWF58" s="228"/>
      <c r="EWG58" s="228"/>
      <c r="EWH58" s="229"/>
      <c r="EWI58" s="230"/>
      <c r="EWJ58" s="230"/>
      <c r="EWK58" s="231"/>
      <c r="EWL58" s="229"/>
      <c r="EWM58" s="230"/>
      <c r="EWN58" s="229"/>
      <c r="EWO58" s="229"/>
      <c r="EWP58" s="230"/>
      <c r="EWQ58" s="230"/>
      <c r="EWR58" s="230"/>
      <c r="EWS58" s="230"/>
      <c r="EWT58" s="230"/>
      <c r="EWU58" s="230"/>
      <c r="EWV58" s="230"/>
      <c r="EWW58" s="230"/>
      <c r="EWX58" s="230"/>
      <c r="EWY58" s="230"/>
      <c r="EWZ58" s="230"/>
      <c r="EXA58" s="230"/>
      <c r="EXB58" s="229"/>
      <c r="EXC58" s="226"/>
      <c r="EXD58" s="227"/>
      <c r="EXE58" s="227"/>
      <c r="EXF58" s="227"/>
      <c r="EXG58" s="228"/>
      <c r="EXH58" s="228"/>
      <c r="EXI58" s="228"/>
      <c r="EXJ58" s="228"/>
      <c r="EXK58" s="228"/>
      <c r="EXL58" s="228"/>
      <c r="EXM58" s="229"/>
      <c r="EXN58" s="230"/>
      <c r="EXO58" s="230"/>
      <c r="EXP58" s="231"/>
      <c r="EXQ58" s="229"/>
      <c r="EXR58" s="230"/>
      <c r="EXS58" s="229"/>
      <c r="EXT58" s="229"/>
      <c r="EXU58" s="230"/>
      <c r="EXV58" s="230"/>
      <c r="EXW58" s="230"/>
      <c r="EXX58" s="230"/>
      <c r="EXY58" s="230"/>
      <c r="EXZ58" s="230"/>
      <c r="EYA58" s="230"/>
      <c r="EYB58" s="230"/>
      <c r="EYC58" s="230"/>
      <c r="EYD58" s="230"/>
      <c r="EYE58" s="230"/>
      <c r="EYF58" s="230"/>
      <c r="EYG58" s="229"/>
      <c r="EYH58" s="226"/>
      <c r="EYI58" s="227"/>
      <c r="EYJ58" s="227"/>
      <c r="EYK58" s="227"/>
      <c r="EYL58" s="228"/>
      <c r="EYM58" s="228"/>
      <c r="EYN58" s="228"/>
      <c r="EYO58" s="228"/>
      <c r="EYP58" s="228"/>
      <c r="EYQ58" s="228"/>
      <c r="EYR58" s="229"/>
      <c r="EYS58" s="230"/>
      <c r="EYT58" s="230"/>
      <c r="EYU58" s="231"/>
      <c r="EYV58" s="229"/>
      <c r="EYW58" s="230"/>
      <c r="EYX58" s="229"/>
      <c r="EYY58" s="229"/>
      <c r="EYZ58" s="230"/>
      <c r="EZA58" s="230"/>
      <c r="EZB58" s="230"/>
      <c r="EZC58" s="230"/>
      <c r="EZD58" s="230"/>
      <c r="EZE58" s="230"/>
      <c r="EZF58" s="230"/>
      <c r="EZG58" s="230"/>
      <c r="EZH58" s="230"/>
      <c r="EZI58" s="230"/>
      <c r="EZJ58" s="230"/>
      <c r="EZK58" s="230"/>
      <c r="EZL58" s="229"/>
      <c r="EZM58" s="226"/>
      <c r="EZN58" s="227"/>
      <c r="EZO58" s="227"/>
      <c r="EZP58" s="227"/>
      <c r="EZQ58" s="228"/>
      <c r="EZR58" s="228"/>
      <c r="EZS58" s="228"/>
      <c r="EZT58" s="228"/>
      <c r="EZU58" s="228"/>
      <c r="EZV58" s="228"/>
      <c r="EZW58" s="229"/>
      <c r="EZX58" s="230"/>
      <c r="EZY58" s="230"/>
      <c r="EZZ58" s="231"/>
      <c r="FAA58" s="229"/>
      <c r="FAB58" s="230"/>
      <c r="FAC58" s="229"/>
      <c r="FAD58" s="229"/>
      <c r="FAE58" s="230"/>
      <c r="FAF58" s="230"/>
      <c r="FAG58" s="230"/>
      <c r="FAH58" s="230"/>
      <c r="FAI58" s="230"/>
      <c r="FAJ58" s="230"/>
      <c r="FAK58" s="230"/>
      <c r="FAL58" s="230"/>
      <c r="FAM58" s="230"/>
      <c r="FAN58" s="230"/>
      <c r="FAO58" s="230"/>
      <c r="FAP58" s="230"/>
      <c r="FAQ58" s="229"/>
      <c r="FAR58" s="226"/>
      <c r="FAS58" s="227"/>
      <c r="FAT58" s="227"/>
      <c r="FAU58" s="227"/>
      <c r="FAV58" s="228"/>
      <c r="FAW58" s="228"/>
      <c r="FAX58" s="228"/>
      <c r="FAY58" s="228"/>
      <c r="FAZ58" s="228"/>
      <c r="FBA58" s="228"/>
      <c r="FBB58" s="229"/>
      <c r="FBC58" s="230"/>
      <c r="FBD58" s="230"/>
      <c r="FBE58" s="231"/>
      <c r="FBF58" s="229"/>
      <c r="FBG58" s="230"/>
      <c r="FBH58" s="229"/>
      <c r="FBI58" s="229"/>
      <c r="FBJ58" s="230"/>
      <c r="FBK58" s="230"/>
      <c r="FBL58" s="230"/>
      <c r="FBM58" s="230"/>
      <c r="FBN58" s="230"/>
      <c r="FBO58" s="230"/>
      <c r="FBP58" s="230"/>
      <c r="FBQ58" s="230"/>
      <c r="FBR58" s="230"/>
      <c r="FBS58" s="230"/>
      <c r="FBT58" s="230"/>
      <c r="FBU58" s="230"/>
      <c r="FBV58" s="229"/>
      <c r="FBW58" s="226"/>
      <c r="FBX58" s="227"/>
      <c r="FBY58" s="227"/>
      <c r="FBZ58" s="227"/>
      <c r="FCA58" s="228"/>
      <c r="FCB58" s="228"/>
      <c r="FCC58" s="228"/>
      <c r="FCD58" s="228"/>
      <c r="FCE58" s="228"/>
      <c r="FCF58" s="228"/>
      <c r="FCG58" s="229"/>
      <c r="FCH58" s="230"/>
      <c r="FCI58" s="230"/>
      <c r="FCJ58" s="231"/>
      <c r="FCK58" s="229"/>
      <c r="FCL58" s="230"/>
      <c r="FCM58" s="229"/>
      <c r="FCN58" s="229"/>
      <c r="FCO58" s="230"/>
      <c r="FCP58" s="230"/>
      <c r="FCQ58" s="230"/>
      <c r="FCR58" s="230"/>
      <c r="FCS58" s="230"/>
      <c r="FCT58" s="230"/>
      <c r="FCU58" s="230"/>
      <c r="FCV58" s="230"/>
      <c r="FCW58" s="230"/>
      <c r="FCX58" s="230"/>
      <c r="FCY58" s="230"/>
      <c r="FCZ58" s="230"/>
      <c r="FDA58" s="229"/>
      <c r="FDB58" s="226"/>
      <c r="FDC58" s="227"/>
      <c r="FDD58" s="227"/>
      <c r="FDE58" s="227"/>
      <c r="FDF58" s="228"/>
      <c r="FDG58" s="228"/>
      <c r="FDH58" s="228"/>
      <c r="FDI58" s="228"/>
      <c r="FDJ58" s="228"/>
      <c r="FDK58" s="228"/>
      <c r="FDL58" s="229"/>
      <c r="FDM58" s="230"/>
      <c r="FDN58" s="230"/>
      <c r="FDO58" s="231"/>
      <c r="FDP58" s="229"/>
      <c r="FDQ58" s="230"/>
      <c r="FDR58" s="229"/>
      <c r="FDS58" s="229"/>
      <c r="FDT58" s="230"/>
      <c r="FDU58" s="230"/>
      <c r="FDV58" s="230"/>
      <c r="FDW58" s="230"/>
      <c r="FDX58" s="230"/>
      <c r="FDY58" s="230"/>
      <c r="FDZ58" s="230"/>
      <c r="FEA58" s="230"/>
      <c r="FEB58" s="230"/>
      <c r="FEC58" s="230"/>
      <c r="FED58" s="230"/>
      <c r="FEE58" s="230"/>
      <c r="FEF58" s="229"/>
      <c r="FEG58" s="226"/>
      <c r="FEH58" s="227"/>
      <c r="FEI58" s="227"/>
      <c r="FEJ58" s="227"/>
      <c r="FEK58" s="228"/>
      <c r="FEL58" s="228"/>
      <c r="FEM58" s="228"/>
      <c r="FEN58" s="228"/>
      <c r="FEO58" s="228"/>
      <c r="FEP58" s="228"/>
      <c r="FEQ58" s="229"/>
      <c r="FER58" s="230"/>
      <c r="FES58" s="230"/>
      <c r="FET58" s="231"/>
      <c r="FEU58" s="229"/>
      <c r="FEV58" s="230"/>
      <c r="FEW58" s="229"/>
      <c r="FEX58" s="229"/>
      <c r="FEY58" s="230"/>
      <c r="FEZ58" s="230"/>
      <c r="FFA58" s="230"/>
      <c r="FFB58" s="230"/>
      <c r="FFC58" s="230"/>
      <c r="FFD58" s="230"/>
      <c r="FFE58" s="230"/>
      <c r="FFF58" s="230"/>
      <c r="FFG58" s="230"/>
      <c r="FFH58" s="230"/>
      <c r="FFI58" s="230"/>
      <c r="FFJ58" s="230"/>
      <c r="FFK58" s="229"/>
      <c r="FFL58" s="226"/>
      <c r="FFM58" s="227"/>
      <c r="FFN58" s="227"/>
      <c r="FFO58" s="227"/>
      <c r="FFP58" s="228"/>
      <c r="FFQ58" s="228"/>
      <c r="FFR58" s="228"/>
      <c r="FFS58" s="228"/>
      <c r="FFT58" s="228"/>
      <c r="FFU58" s="228"/>
      <c r="FFV58" s="229"/>
      <c r="FFW58" s="230"/>
      <c r="FFX58" s="230"/>
      <c r="FFY58" s="231"/>
      <c r="FFZ58" s="229"/>
      <c r="FGA58" s="230"/>
      <c r="FGB58" s="229"/>
      <c r="FGC58" s="229"/>
      <c r="FGD58" s="230"/>
      <c r="FGE58" s="230"/>
      <c r="FGF58" s="230"/>
      <c r="FGG58" s="230"/>
      <c r="FGH58" s="230"/>
      <c r="FGI58" s="230"/>
      <c r="FGJ58" s="230"/>
      <c r="FGK58" s="230"/>
      <c r="FGL58" s="230"/>
      <c r="FGM58" s="230"/>
      <c r="FGN58" s="230"/>
      <c r="FGO58" s="230"/>
      <c r="FGP58" s="229"/>
      <c r="FGQ58" s="226"/>
      <c r="FGR58" s="227"/>
      <c r="FGS58" s="227"/>
      <c r="FGT58" s="227"/>
      <c r="FGU58" s="228"/>
      <c r="FGV58" s="228"/>
      <c r="FGW58" s="228"/>
      <c r="FGX58" s="228"/>
      <c r="FGY58" s="228"/>
      <c r="FGZ58" s="228"/>
      <c r="FHA58" s="229"/>
      <c r="FHB58" s="230"/>
      <c r="FHC58" s="230"/>
      <c r="FHD58" s="231"/>
      <c r="FHE58" s="229"/>
      <c r="FHF58" s="230"/>
      <c r="FHG58" s="229"/>
      <c r="FHH58" s="229"/>
      <c r="FHI58" s="230"/>
      <c r="FHJ58" s="230"/>
      <c r="FHK58" s="230"/>
      <c r="FHL58" s="230"/>
      <c r="FHM58" s="230"/>
      <c r="FHN58" s="230"/>
      <c r="FHO58" s="230"/>
      <c r="FHP58" s="230"/>
      <c r="FHQ58" s="230"/>
      <c r="FHR58" s="230"/>
      <c r="FHS58" s="230"/>
      <c r="FHT58" s="230"/>
      <c r="FHU58" s="229"/>
      <c r="FHV58" s="226"/>
      <c r="FHW58" s="227"/>
      <c r="FHX58" s="227"/>
      <c r="FHY58" s="227"/>
      <c r="FHZ58" s="228"/>
      <c r="FIA58" s="228"/>
      <c r="FIB58" s="228"/>
      <c r="FIC58" s="228"/>
      <c r="FID58" s="228"/>
      <c r="FIE58" s="228"/>
      <c r="FIF58" s="229"/>
      <c r="FIG58" s="230"/>
      <c r="FIH58" s="230"/>
      <c r="FII58" s="231"/>
      <c r="FIJ58" s="229"/>
      <c r="FIK58" s="230"/>
      <c r="FIL58" s="229"/>
      <c r="FIM58" s="229"/>
      <c r="FIN58" s="230"/>
      <c r="FIO58" s="230"/>
      <c r="FIP58" s="230"/>
      <c r="FIQ58" s="230"/>
      <c r="FIR58" s="230"/>
      <c r="FIS58" s="230"/>
      <c r="FIT58" s="230"/>
      <c r="FIU58" s="230"/>
      <c r="FIV58" s="230"/>
      <c r="FIW58" s="230"/>
      <c r="FIX58" s="230"/>
      <c r="FIY58" s="230"/>
      <c r="FIZ58" s="229"/>
      <c r="FJA58" s="226"/>
      <c r="FJB58" s="227"/>
      <c r="FJC58" s="227"/>
      <c r="FJD58" s="227"/>
      <c r="FJE58" s="228"/>
      <c r="FJF58" s="228"/>
      <c r="FJG58" s="228"/>
      <c r="FJH58" s="228"/>
      <c r="FJI58" s="228"/>
      <c r="FJJ58" s="228"/>
      <c r="FJK58" s="229"/>
      <c r="FJL58" s="230"/>
      <c r="FJM58" s="230"/>
      <c r="FJN58" s="231"/>
      <c r="FJO58" s="229"/>
      <c r="FJP58" s="230"/>
      <c r="FJQ58" s="229"/>
      <c r="FJR58" s="229"/>
      <c r="FJS58" s="230"/>
      <c r="FJT58" s="230"/>
      <c r="FJU58" s="230"/>
      <c r="FJV58" s="230"/>
      <c r="FJW58" s="230"/>
      <c r="FJX58" s="230"/>
      <c r="FJY58" s="230"/>
      <c r="FJZ58" s="230"/>
      <c r="FKA58" s="230"/>
      <c r="FKB58" s="230"/>
      <c r="FKC58" s="230"/>
      <c r="FKD58" s="230"/>
      <c r="FKE58" s="229"/>
      <c r="FKF58" s="226"/>
      <c r="FKG58" s="227"/>
      <c r="FKH58" s="227"/>
      <c r="FKI58" s="227"/>
      <c r="FKJ58" s="228"/>
      <c r="FKK58" s="228"/>
      <c r="FKL58" s="228"/>
      <c r="FKM58" s="228"/>
      <c r="FKN58" s="228"/>
      <c r="FKO58" s="228"/>
      <c r="FKP58" s="229"/>
      <c r="FKQ58" s="230"/>
      <c r="FKR58" s="230"/>
      <c r="FKS58" s="231"/>
      <c r="FKT58" s="229"/>
      <c r="FKU58" s="230"/>
      <c r="FKV58" s="229"/>
      <c r="FKW58" s="229"/>
      <c r="FKX58" s="230"/>
      <c r="FKY58" s="230"/>
      <c r="FKZ58" s="230"/>
      <c r="FLA58" s="230"/>
      <c r="FLB58" s="230"/>
      <c r="FLC58" s="230"/>
      <c r="FLD58" s="230"/>
      <c r="FLE58" s="230"/>
      <c r="FLF58" s="230"/>
      <c r="FLG58" s="230"/>
      <c r="FLH58" s="230"/>
      <c r="FLI58" s="230"/>
      <c r="FLJ58" s="229"/>
      <c r="FLK58" s="226"/>
      <c r="FLL58" s="227"/>
      <c r="FLM58" s="227"/>
      <c r="FLN58" s="227"/>
      <c r="FLO58" s="228"/>
      <c r="FLP58" s="228"/>
      <c r="FLQ58" s="228"/>
      <c r="FLR58" s="228"/>
      <c r="FLS58" s="228"/>
      <c r="FLT58" s="228"/>
      <c r="FLU58" s="229"/>
      <c r="FLV58" s="230"/>
      <c r="FLW58" s="230"/>
      <c r="FLX58" s="231"/>
      <c r="FLY58" s="229"/>
      <c r="FLZ58" s="230"/>
      <c r="FMA58" s="229"/>
      <c r="FMB58" s="229"/>
      <c r="FMC58" s="230"/>
      <c r="FMD58" s="230"/>
      <c r="FME58" s="230"/>
      <c r="FMF58" s="230"/>
      <c r="FMG58" s="230"/>
      <c r="FMH58" s="230"/>
      <c r="FMI58" s="230"/>
      <c r="FMJ58" s="230"/>
      <c r="FMK58" s="230"/>
      <c r="FML58" s="230"/>
      <c r="FMM58" s="230"/>
      <c r="FMN58" s="230"/>
      <c r="FMO58" s="229"/>
      <c r="FMP58" s="226"/>
      <c r="FMQ58" s="227"/>
      <c r="FMR58" s="227"/>
      <c r="FMS58" s="227"/>
      <c r="FMT58" s="228"/>
      <c r="FMU58" s="228"/>
      <c r="FMV58" s="228"/>
      <c r="FMW58" s="228"/>
      <c r="FMX58" s="228"/>
      <c r="FMY58" s="228"/>
      <c r="FMZ58" s="229"/>
      <c r="FNA58" s="230"/>
      <c r="FNB58" s="230"/>
      <c r="FNC58" s="231"/>
      <c r="FND58" s="229"/>
      <c r="FNE58" s="230"/>
      <c r="FNF58" s="229"/>
      <c r="FNG58" s="229"/>
      <c r="FNH58" s="230"/>
      <c r="FNI58" s="230"/>
      <c r="FNJ58" s="230"/>
      <c r="FNK58" s="230"/>
      <c r="FNL58" s="230"/>
      <c r="FNM58" s="230"/>
      <c r="FNN58" s="230"/>
      <c r="FNO58" s="230"/>
      <c r="FNP58" s="230"/>
      <c r="FNQ58" s="230"/>
      <c r="FNR58" s="230"/>
      <c r="FNS58" s="230"/>
      <c r="FNT58" s="229"/>
      <c r="FNU58" s="226"/>
      <c r="FNV58" s="227"/>
      <c r="FNW58" s="227"/>
      <c r="FNX58" s="227"/>
      <c r="FNY58" s="228"/>
      <c r="FNZ58" s="228"/>
      <c r="FOA58" s="228"/>
      <c r="FOB58" s="228"/>
      <c r="FOC58" s="228"/>
      <c r="FOD58" s="228"/>
      <c r="FOE58" s="229"/>
      <c r="FOF58" s="230"/>
      <c r="FOG58" s="230"/>
      <c r="FOH58" s="231"/>
      <c r="FOI58" s="229"/>
      <c r="FOJ58" s="230"/>
      <c r="FOK58" s="229"/>
      <c r="FOL58" s="229"/>
      <c r="FOM58" s="230"/>
      <c r="FON58" s="230"/>
      <c r="FOO58" s="230"/>
      <c r="FOP58" s="230"/>
      <c r="FOQ58" s="230"/>
      <c r="FOR58" s="230"/>
      <c r="FOS58" s="230"/>
      <c r="FOT58" s="230"/>
      <c r="FOU58" s="230"/>
      <c r="FOV58" s="230"/>
      <c r="FOW58" s="230"/>
      <c r="FOX58" s="230"/>
      <c r="FOY58" s="229"/>
      <c r="FOZ58" s="226"/>
      <c r="FPA58" s="227"/>
      <c r="FPB58" s="227"/>
      <c r="FPC58" s="227"/>
      <c r="FPD58" s="228"/>
      <c r="FPE58" s="228"/>
      <c r="FPF58" s="228"/>
      <c r="FPG58" s="228"/>
      <c r="FPH58" s="228"/>
      <c r="FPI58" s="228"/>
      <c r="FPJ58" s="229"/>
      <c r="FPK58" s="230"/>
      <c r="FPL58" s="230"/>
      <c r="FPM58" s="231"/>
      <c r="FPN58" s="229"/>
      <c r="FPO58" s="230"/>
      <c r="FPP58" s="229"/>
      <c r="FPQ58" s="229"/>
      <c r="FPR58" s="230"/>
      <c r="FPS58" s="230"/>
      <c r="FPT58" s="230"/>
      <c r="FPU58" s="230"/>
      <c r="FPV58" s="230"/>
      <c r="FPW58" s="230"/>
      <c r="FPX58" s="230"/>
      <c r="FPY58" s="230"/>
      <c r="FPZ58" s="230"/>
      <c r="FQA58" s="230"/>
      <c r="FQB58" s="230"/>
      <c r="FQC58" s="230"/>
      <c r="FQD58" s="229"/>
      <c r="FQE58" s="226"/>
      <c r="FQF58" s="227"/>
      <c r="FQG58" s="227"/>
      <c r="FQH58" s="227"/>
      <c r="FQI58" s="228"/>
      <c r="FQJ58" s="228"/>
      <c r="FQK58" s="228"/>
      <c r="FQL58" s="228"/>
      <c r="FQM58" s="228"/>
      <c r="FQN58" s="228"/>
      <c r="FQO58" s="229"/>
      <c r="FQP58" s="230"/>
      <c r="FQQ58" s="230"/>
      <c r="FQR58" s="231"/>
      <c r="FQS58" s="229"/>
      <c r="FQT58" s="230"/>
      <c r="FQU58" s="229"/>
      <c r="FQV58" s="229"/>
      <c r="FQW58" s="230"/>
      <c r="FQX58" s="230"/>
      <c r="FQY58" s="230"/>
      <c r="FQZ58" s="230"/>
      <c r="FRA58" s="230"/>
      <c r="FRB58" s="230"/>
      <c r="FRC58" s="230"/>
      <c r="FRD58" s="230"/>
      <c r="FRE58" s="230"/>
      <c r="FRF58" s="230"/>
      <c r="FRG58" s="230"/>
      <c r="FRH58" s="230"/>
      <c r="FRI58" s="229"/>
      <c r="FRJ58" s="226"/>
      <c r="FRK58" s="227"/>
      <c r="FRL58" s="227"/>
      <c r="FRM58" s="227"/>
      <c r="FRN58" s="228"/>
      <c r="FRO58" s="228"/>
      <c r="FRP58" s="228"/>
      <c r="FRQ58" s="228"/>
      <c r="FRR58" s="228"/>
      <c r="FRS58" s="228"/>
      <c r="FRT58" s="229"/>
      <c r="FRU58" s="230"/>
      <c r="FRV58" s="230"/>
      <c r="FRW58" s="231"/>
      <c r="FRX58" s="229"/>
      <c r="FRY58" s="230"/>
      <c r="FRZ58" s="229"/>
      <c r="FSA58" s="229"/>
      <c r="FSB58" s="230"/>
      <c r="FSC58" s="230"/>
      <c r="FSD58" s="230"/>
      <c r="FSE58" s="230"/>
      <c r="FSF58" s="230"/>
      <c r="FSG58" s="230"/>
      <c r="FSH58" s="230"/>
      <c r="FSI58" s="230"/>
      <c r="FSJ58" s="230"/>
      <c r="FSK58" s="230"/>
      <c r="FSL58" s="230"/>
      <c r="FSM58" s="230"/>
      <c r="FSN58" s="229"/>
      <c r="FSO58" s="226"/>
      <c r="FSP58" s="227"/>
      <c r="FSQ58" s="227"/>
      <c r="FSR58" s="227"/>
      <c r="FSS58" s="228"/>
      <c r="FST58" s="228"/>
      <c r="FSU58" s="228"/>
      <c r="FSV58" s="228"/>
      <c r="FSW58" s="228"/>
      <c r="FSX58" s="228"/>
      <c r="FSY58" s="229"/>
      <c r="FSZ58" s="230"/>
      <c r="FTA58" s="230"/>
      <c r="FTB58" s="231"/>
      <c r="FTC58" s="229"/>
      <c r="FTD58" s="230"/>
      <c r="FTE58" s="229"/>
      <c r="FTF58" s="229"/>
      <c r="FTG58" s="230"/>
      <c r="FTH58" s="230"/>
      <c r="FTI58" s="230"/>
      <c r="FTJ58" s="230"/>
      <c r="FTK58" s="230"/>
      <c r="FTL58" s="230"/>
      <c r="FTM58" s="230"/>
      <c r="FTN58" s="230"/>
      <c r="FTO58" s="230"/>
      <c r="FTP58" s="230"/>
      <c r="FTQ58" s="230"/>
      <c r="FTR58" s="230"/>
      <c r="FTS58" s="229"/>
      <c r="FTT58" s="226"/>
      <c r="FTU58" s="227"/>
      <c r="FTV58" s="227"/>
      <c r="FTW58" s="227"/>
      <c r="FTX58" s="228"/>
      <c r="FTY58" s="228"/>
      <c r="FTZ58" s="228"/>
      <c r="FUA58" s="228"/>
      <c r="FUB58" s="228"/>
      <c r="FUC58" s="228"/>
      <c r="FUD58" s="229"/>
      <c r="FUE58" s="230"/>
      <c r="FUF58" s="230"/>
      <c r="FUG58" s="231"/>
      <c r="FUH58" s="229"/>
      <c r="FUI58" s="230"/>
      <c r="FUJ58" s="229"/>
      <c r="FUK58" s="229"/>
      <c r="FUL58" s="230"/>
      <c r="FUM58" s="230"/>
      <c r="FUN58" s="230"/>
      <c r="FUO58" s="230"/>
      <c r="FUP58" s="230"/>
      <c r="FUQ58" s="230"/>
      <c r="FUR58" s="230"/>
      <c r="FUS58" s="230"/>
      <c r="FUT58" s="230"/>
      <c r="FUU58" s="230"/>
      <c r="FUV58" s="230"/>
      <c r="FUW58" s="230"/>
      <c r="FUX58" s="229"/>
      <c r="FUY58" s="226"/>
      <c r="FUZ58" s="227"/>
      <c r="FVA58" s="227"/>
      <c r="FVB58" s="227"/>
      <c r="FVC58" s="228"/>
      <c r="FVD58" s="228"/>
      <c r="FVE58" s="228"/>
      <c r="FVF58" s="228"/>
      <c r="FVG58" s="228"/>
      <c r="FVH58" s="228"/>
      <c r="FVI58" s="229"/>
      <c r="FVJ58" s="230"/>
      <c r="FVK58" s="230"/>
      <c r="FVL58" s="231"/>
      <c r="FVM58" s="229"/>
      <c r="FVN58" s="230"/>
      <c r="FVO58" s="229"/>
      <c r="FVP58" s="229"/>
      <c r="FVQ58" s="230"/>
      <c r="FVR58" s="230"/>
      <c r="FVS58" s="230"/>
      <c r="FVT58" s="230"/>
      <c r="FVU58" s="230"/>
      <c r="FVV58" s="230"/>
      <c r="FVW58" s="230"/>
      <c r="FVX58" s="230"/>
      <c r="FVY58" s="230"/>
      <c r="FVZ58" s="230"/>
      <c r="FWA58" s="230"/>
      <c r="FWB58" s="230"/>
      <c r="FWC58" s="229"/>
      <c r="FWD58" s="226"/>
      <c r="FWE58" s="227"/>
      <c r="FWF58" s="227"/>
      <c r="FWG58" s="227"/>
      <c r="FWH58" s="228"/>
      <c r="FWI58" s="228"/>
      <c r="FWJ58" s="228"/>
      <c r="FWK58" s="228"/>
      <c r="FWL58" s="228"/>
      <c r="FWM58" s="228"/>
      <c r="FWN58" s="229"/>
      <c r="FWO58" s="230"/>
      <c r="FWP58" s="230"/>
      <c r="FWQ58" s="231"/>
      <c r="FWR58" s="229"/>
      <c r="FWS58" s="230"/>
      <c r="FWT58" s="229"/>
      <c r="FWU58" s="229"/>
      <c r="FWV58" s="230"/>
      <c r="FWW58" s="230"/>
      <c r="FWX58" s="230"/>
      <c r="FWY58" s="230"/>
      <c r="FWZ58" s="230"/>
      <c r="FXA58" s="230"/>
      <c r="FXB58" s="230"/>
      <c r="FXC58" s="230"/>
      <c r="FXD58" s="230"/>
      <c r="FXE58" s="230"/>
      <c r="FXF58" s="230"/>
      <c r="FXG58" s="230"/>
      <c r="FXH58" s="229"/>
      <c r="FXI58" s="226"/>
      <c r="FXJ58" s="227"/>
      <c r="FXK58" s="227"/>
      <c r="FXL58" s="227"/>
      <c r="FXM58" s="228"/>
      <c r="FXN58" s="228"/>
      <c r="FXO58" s="228"/>
      <c r="FXP58" s="228"/>
      <c r="FXQ58" s="228"/>
      <c r="FXR58" s="228"/>
      <c r="FXS58" s="229"/>
      <c r="FXT58" s="230"/>
      <c r="FXU58" s="230"/>
      <c r="FXV58" s="231"/>
      <c r="FXW58" s="229"/>
      <c r="FXX58" s="230"/>
      <c r="FXY58" s="229"/>
      <c r="FXZ58" s="229"/>
      <c r="FYA58" s="230"/>
      <c r="FYB58" s="230"/>
      <c r="FYC58" s="230"/>
      <c r="FYD58" s="230"/>
      <c r="FYE58" s="230"/>
      <c r="FYF58" s="230"/>
      <c r="FYG58" s="230"/>
      <c r="FYH58" s="230"/>
      <c r="FYI58" s="230"/>
      <c r="FYJ58" s="230"/>
      <c r="FYK58" s="230"/>
      <c r="FYL58" s="230"/>
      <c r="FYM58" s="229"/>
      <c r="FYN58" s="226"/>
      <c r="FYO58" s="227"/>
      <c r="FYP58" s="227"/>
      <c r="FYQ58" s="227"/>
      <c r="FYR58" s="228"/>
      <c r="FYS58" s="228"/>
      <c r="FYT58" s="228"/>
      <c r="FYU58" s="228"/>
      <c r="FYV58" s="228"/>
      <c r="FYW58" s="228"/>
      <c r="FYX58" s="229"/>
      <c r="FYY58" s="230"/>
      <c r="FYZ58" s="230"/>
      <c r="FZA58" s="231"/>
      <c r="FZB58" s="229"/>
      <c r="FZC58" s="230"/>
      <c r="FZD58" s="229"/>
      <c r="FZE58" s="229"/>
      <c r="FZF58" s="230"/>
      <c r="FZG58" s="230"/>
      <c r="FZH58" s="230"/>
      <c r="FZI58" s="230"/>
      <c r="FZJ58" s="230"/>
      <c r="FZK58" s="230"/>
      <c r="FZL58" s="230"/>
      <c r="FZM58" s="230"/>
      <c r="FZN58" s="230"/>
      <c r="FZO58" s="230"/>
      <c r="FZP58" s="230"/>
      <c r="FZQ58" s="230"/>
      <c r="FZR58" s="229"/>
      <c r="FZS58" s="226"/>
      <c r="FZT58" s="227"/>
      <c r="FZU58" s="227"/>
      <c r="FZV58" s="227"/>
      <c r="FZW58" s="228"/>
      <c r="FZX58" s="228"/>
      <c r="FZY58" s="228"/>
      <c r="FZZ58" s="228"/>
      <c r="GAA58" s="228"/>
      <c r="GAB58" s="228"/>
      <c r="GAC58" s="229"/>
      <c r="GAD58" s="230"/>
      <c r="GAE58" s="230"/>
      <c r="GAF58" s="231"/>
      <c r="GAG58" s="229"/>
      <c r="GAH58" s="230"/>
      <c r="GAI58" s="229"/>
      <c r="GAJ58" s="229"/>
      <c r="GAK58" s="230"/>
      <c r="GAL58" s="230"/>
      <c r="GAM58" s="230"/>
      <c r="GAN58" s="230"/>
      <c r="GAO58" s="230"/>
      <c r="GAP58" s="230"/>
      <c r="GAQ58" s="230"/>
      <c r="GAR58" s="230"/>
      <c r="GAS58" s="230"/>
      <c r="GAT58" s="230"/>
      <c r="GAU58" s="230"/>
      <c r="GAV58" s="230"/>
      <c r="GAW58" s="229"/>
      <c r="GAX58" s="226"/>
      <c r="GAY58" s="227"/>
      <c r="GAZ58" s="227"/>
      <c r="GBA58" s="227"/>
      <c r="GBB58" s="228"/>
      <c r="GBC58" s="228"/>
      <c r="GBD58" s="228"/>
      <c r="GBE58" s="228"/>
      <c r="GBF58" s="228"/>
      <c r="GBG58" s="228"/>
      <c r="GBH58" s="229"/>
      <c r="GBI58" s="230"/>
      <c r="GBJ58" s="230"/>
      <c r="GBK58" s="231"/>
      <c r="GBL58" s="229"/>
      <c r="GBM58" s="230"/>
      <c r="GBN58" s="229"/>
      <c r="GBO58" s="229"/>
      <c r="GBP58" s="230"/>
      <c r="GBQ58" s="230"/>
      <c r="GBR58" s="230"/>
      <c r="GBS58" s="230"/>
      <c r="GBT58" s="230"/>
      <c r="GBU58" s="230"/>
      <c r="GBV58" s="230"/>
      <c r="GBW58" s="230"/>
      <c r="GBX58" s="230"/>
      <c r="GBY58" s="230"/>
      <c r="GBZ58" s="230"/>
      <c r="GCA58" s="230"/>
      <c r="GCB58" s="229"/>
      <c r="GCC58" s="226"/>
      <c r="GCD58" s="227"/>
      <c r="GCE58" s="227"/>
      <c r="GCF58" s="227"/>
      <c r="GCG58" s="228"/>
      <c r="GCH58" s="228"/>
      <c r="GCI58" s="228"/>
      <c r="GCJ58" s="228"/>
      <c r="GCK58" s="228"/>
      <c r="GCL58" s="228"/>
      <c r="GCM58" s="229"/>
      <c r="GCN58" s="230"/>
      <c r="GCO58" s="230"/>
      <c r="GCP58" s="231"/>
      <c r="GCQ58" s="229"/>
      <c r="GCR58" s="230"/>
      <c r="GCS58" s="229"/>
      <c r="GCT58" s="229"/>
      <c r="GCU58" s="230"/>
      <c r="GCV58" s="230"/>
      <c r="GCW58" s="230"/>
      <c r="GCX58" s="230"/>
      <c r="GCY58" s="230"/>
      <c r="GCZ58" s="230"/>
      <c r="GDA58" s="230"/>
      <c r="GDB58" s="230"/>
      <c r="GDC58" s="230"/>
      <c r="GDD58" s="230"/>
      <c r="GDE58" s="230"/>
      <c r="GDF58" s="230"/>
      <c r="GDG58" s="229"/>
      <c r="GDH58" s="226"/>
      <c r="GDI58" s="227"/>
      <c r="GDJ58" s="227"/>
      <c r="GDK58" s="227"/>
      <c r="GDL58" s="228"/>
      <c r="GDM58" s="228"/>
      <c r="GDN58" s="228"/>
      <c r="GDO58" s="228"/>
      <c r="GDP58" s="228"/>
      <c r="GDQ58" s="228"/>
      <c r="GDR58" s="229"/>
      <c r="GDS58" s="230"/>
      <c r="GDT58" s="230"/>
      <c r="GDU58" s="231"/>
      <c r="GDV58" s="229"/>
      <c r="GDW58" s="230"/>
      <c r="GDX58" s="229"/>
      <c r="GDY58" s="229"/>
      <c r="GDZ58" s="230"/>
      <c r="GEA58" s="230"/>
      <c r="GEB58" s="230"/>
      <c r="GEC58" s="230"/>
      <c r="GED58" s="230"/>
      <c r="GEE58" s="230"/>
      <c r="GEF58" s="230"/>
      <c r="GEG58" s="230"/>
      <c r="GEH58" s="230"/>
      <c r="GEI58" s="230"/>
      <c r="GEJ58" s="230"/>
      <c r="GEK58" s="230"/>
      <c r="GEL58" s="229"/>
      <c r="GEM58" s="226"/>
      <c r="GEN58" s="227"/>
      <c r="GEO58" s="227"/>
      <c r="GEP58" s="227"/>
      <c r="GEQ58" s="228"/>
      <c r="GER58" s="228"/>
      <c r="GES58" s="228"/>
      <c r="GET58" s="228"/>
      <c r="GEU58" s="228"/>
      <c r="GEV58" s="228"/>
      <c r="GEW58" s="229"/>
      <c r="GEX58" s="230"/>
      <c r="GEY58" s="230"/>
      <c r="GEZ58" s="231"/>
      <c r="GFA58" s="229"/>
      <c r="GFB58" s="230"/>
      <c r="GFC58" s="229"/>
      <c r="GFD58" s="229"/>
      <c r="GFE58" s="230"/>
      <c r="GFF58" s="230"/>
      <c r="GFG58" s="230"/>
      <c r="GFH58" s="230"/>
      <c r="GFI58" s="230"/>
      <c r="GFJ58" s="230"/>
      <c r="GFK58" s="230"/>
      <c r="GFL58" s="230"/>
      <c r="GFM58" s="230"/>
      <c r="GFN58" s="230"/>
      <c r="GFO58" s="230"/>
      <c r="GFP58" s="230"/>
      <c r="GFQ58" s="229"/>
      <c r="GFR58" s="226"/>
      <c r="GFS58" s="227"/>
      <c r="GFT58" s="227"/>
      <c r="GFU58" s="227"/>
      <c r="GFV58" s="228"/>
      <c r="GFW58" s="228"/>
      <c r="GFX58" s="228"/>
      <c r="GFY58" s="228"/>
      <c r="GFZ58" s="228"/>
      <c r="GGA58" s="228"/>
      <c r="GGB58" s="229"/>
      <c r="GGC58" s="230"/>
      <c r="GGD58" s="230"/>
      <c r="GGE58" s="231"/>
      <c r="GGF58" s="229"/>
      <c r="GGG58" s="230"/>
      <c r="GGH58" s="229"/>
      <c r="GGI58" s="229"/>
      <c r="GGJ58" s="230"/>
      <c r="GGK58" s="230"/>
      <c r="GGL58" s="230"/>
      <c r="GGM58" s="230"/>
      <c r="GGN58" s="230"/>
      <c r="GGO58" s="230"/>
      <c r="GGP58" s="230"/>
      <c r="GGQ58" s="230"/>
      <c r="GGR58" s="230"/>
      <c r="GGS58" s="230"/>
      <c r="GGT58" s="230"/>
      <c r="GGU58" s="230"/>
      <c r="GGV58" s="229"/>
      <c r="GGW58" s="226"/>
      <c r="GGX58" s="227"/>
      <c r="GGY58" s="227"/>
      <c r="GGZ58" s="227"/>
      <c r="GHA58" s="228"/>
      <c r="GHB58" s="228"/>
      <c r="GHC58" s="228"/>
      <c r="GHD58" s="228"/>
      <c r="GHE58" s="228"/>
      <c r="GHF58" s="228"/>
      <c r="GHG58" s="229"/>
      <c r="GHH58" s="230"/>
      <c r="GHI58" s="230"/>
      <c r="GHJ58" s="231"/>
      <c r="GHK58" s="229"/>
      <c r="GHL58" s="230"/>
      <c r="GHM58" s="229"/>
      <c r="GHN58" s="229"/>
      <c r="GHO58" s="230"/>
      <c r="GHP58" s="230"/>
      <c r="GHQ58" s="230"/>
      <c r="GHR58" s="230"/>
      <c r="GHS58" s="230"/>
      <c r="GHT58" s="230"/>
      <c r="GHU58" s="230"/>
      <c r="GHV58" s="230"/>
      <c r="GHW58" s="230"/>
      <c r="GHX58" s="230"/>
      <c r="GHY58" s="230"/>
      <c r="GHZ58" s="230"/>
      <c r="GIA58" s="229"/>
      <c r="GIB58" s="226"/>
      <c r="GIC58" s="227"/>
      <c r="GID58" s="227"/>
      <c r="GIE58" s="227"/>
      <c r="GIF58" s="228"/>
      <c r="GIG58" s="228"/>
      <c r="GIH58" s="228"/>
      <c r="GII58" s="228"/>
      <c r="GIJ58" s="228"/>
      <c r="GIK58" s="228"/>
      <c r="GIL58" s="229"/>
      <c r="GIM58" s="230"/>
      <c r="GIN58" s="230"/>
      <c r="GIO58" s="231"/>
      <c r="GIP58" s="229"/>
      <c r="GIQ58" s="230"/>
      <c r="GIR58" s="229"/>
      <c r="GIS58" s="229"/>
      <c r="GIT58" s="230"/>
      <c r="GIU58" s="230"/>
      <c r="GIV58" s="230"/>
      <c r="GIW58" s="230"/>
      <c r="GIX58" s="230"/>
      <c r="GIY58" s="230"/>
      <c r="GIZ58" s="230"/>
      <c r="GJA58" s="230"/>
      <c r="GJB58" s="230"/>
      <c r="GJC58" s="230"/>
      <c r="GJD58" s="230"/>
      <c r="GJE58" s="230"/>
      <c r="GJF58" s="229"/>
      <c r="GJG58" s="226"/>
      <c r="GJH58" s="227"/>
      <c r="GJI58" s="227"/>
      <c r="GJJ58" s="227"/>
      <c r="GJK58" s="228"/>
      <c r="GJL58" s="228"/>
      <c r="GJM58" s="228"/>
      <c r="GJN58" s="228"/>
      <c r="GJO58" s="228"/>
      <c r="GJP58" s="228"/>
      <c r="GJQ58" s="229"/>
      <c r="GJR58" s="230"/>
      <c r="GJS58" s="230"/>
      <c r="GJT58" s="231"/>
      <c r="GJU58" s="229"/>
      <c r="GJV58" s="230"/>
      <c r="GJW58" s="229"/>
      <c r="GJX58" s="229"/>
      <c r="GJY58" s="230"/>
      <c r="GJZ58" s="230"/>
      <c r="GKA58" s="230"/>
      <c r="GKB58" s="230"/>
      <c r="GKC58" s="230"/>
      <c r="GKD58" s="230"/>
      <c r="GKE58" s="230"/>
      <c r="GKF58" s="230"/>
      <c r="GKG58" s="230"/>
      <c r="GKH58" s="230"/>
      <c r="GKI58" s="230"/>
      <c r="GKJ58" s="230"/>
      <c r="GKK58" s="229"/>
      <c r="GKL58" s="226"/>
      <c r="GKM58" s="227"/>
      <c r="GKN58" s="227"/>
      <c r="GKO58" s="227"/>
      <c r="GKP58" s="228"/>
      <c r="GKQ58" s="228"/>
      <c r="GKR58" s="228"/>
      <c r="GKS58" s="228"/>
      <c r="GKT58" s="228"/>
      <c r="GKU58" s="228"/>
      <c r="GKV58" s="229"/>
      <c r="GKW58" s="230"/>
      <c r="GKX58" s="230"/>
      <c r="GKY58" s="231"/>
      <c r="GKZ58" s="229"/>
      <c r="GLA58" s="230"/>
      <c r="GLB58" s="229"/>
      <c r="GLC58" s="229"/>
      <c r="GLD58" s="230"/>
      <c r="GLE58" s="230"/>
      <c r="GLF58" s="230"/>
      <c r="GLG58" s="230"/>
      <c r="GLH58" s="230"/>
      <c r="GLI58" s="230"/>
      <c r="GLJ58" s="230"/>
      <c r="GLK58" s="230"/>
      <c r="GLL58" s="230"/>
      <c r="GLM58" s="230"/>
      <c r="GLN58" s="230"/>
      <c r="GLO58" s="230"/>
      <c r="GLP58" s="229"/>
      <c r="GLQ58" s="226"/>
      <c r="GLR58" s="227"/>
      <c r="GLS58" s="227"/>
      <c r="GLT58" s="227"/>
      <c r="GLU58" s="228"/>
      <c r="GLV58" s="228"/>
      <c r="GLW58" s="228"/>
      <c r="GLX58" s="228"/>
      <c r="GLY58" s="228"/>
      <c r="GLZ58" s="228"/>
      <c r="GMA58" s="229"/>
      <c r="GMB58" s="230"/>
      <c r="GMC58" s="230"/>
      <c r="GMD58" s="231"/>
      <c r="GME58" s="229"/>
      <c r="GMF58" s="230"/>
      <c r="GMG58" s="229"/>
      <c r="GMH58" s="229"/>
      <c r="GMI58" s="230"/>
      <c r="GMJ58" s="230"/>
      <c r="GMK58" s="230"/>
      <c r="GML58" s="230"/>
      <c r="GMM58" s="230"/>
      <c r="GMN58" s="230"/>
      <c r="GMO58" s="230"/>
      <c r="GMP58" s="230"/>
      <c r="GMQ58" s="230"/>
      <c r="GMR58" s="230"/>
      <c r="GMS58" s="230"/>
      <c r="GMT58" s="230"/>
      <c r="GMU58" s="229"/>
      <c r="GMV58" s="226"/>
      <c r="GMW58" s="227"/>
      <c r="GMX58" s="227"/>
      <c r="GMY58" s="227"/>
      <c r="GMZ58" s="228"/>
      <c r="GNA58" s="228"/>
      <c r="GNB58" s="228"/>
      <c r="GNC58" s="228"/>
      <c r="GND58" s="228"/>
      <c r="GNE58" s="228"/>
      <c r="GNF58" s="229"/>
      <c r="GNG58" s="230"/>
      <c r="GNH58" s="230"/>
      <c r="GNI58" s="231"/>
      <c r="GNJ58" s="229"/>
      <c r="GNK58" s="230"/>
      <c r="GNL58" s="229"/>
      <c r="GNM58" s="229"/>
      <c r="GNN58" s="230"/>
      <c r="GNO58" s="230"/>
      <c r="GNP58" s="230"/>
      <c r="GNQ58" s="230"/>
      <c r="GNR58" s="230"/>
      <c r="GNS58" s="230"/>
      <c r="GNT58" s="230"/>
      <c r="GNU58" s="230"/>
      <c r="GNV58" s="230"/>
      <c r="GNW58" s="230"/>
      <c r="GNX58" s="230"/>
      <c r="GNY58" s="230"/>
      <c r="GNZ58" s="229"/>
      <c r="GOA58" s="226"/>
      <c r="GOB58" s="227"/>
      <c r="GOC58" s="227"/>
      <c r="GOD58" s="227"/>
      <c r="GOE58" s="228"/>
      <c r="GOF58" s="228"/>
      <c r="GOG58" s="228"/>
      <c r="GOH58" s="228"/>
      <c r="GOI58" s="228"/>
      <c r="GOJ58" s="228"/>
      <c r="GOK58" s="229"/>
      <c r="GOL58" s="230"/>
      <c r="GOM58" s="230"/>
      <c r="GON58" s="231"/>
      <c r="GOO58" s="229"/>
      <c r="GOP58" s="230"/>
      <c r="GOQ58" s="229"/>
      <c r="GOR58" s="229"/>
      <c r="GOS58" s="230"/>
      <c r="GOT58" s="230"/>
      <c r="GOU58" s="230"/>
      <c r="GOV58" s="230"/>
      <c r="GOW58" s="230"/>
      <c r="GOX58" s="230"/>
      <c r="GOY58" s="230"/>
      <c r="GOZ58" s="230"/>
      <c r="GPA58" s="230"/>
      <c r="GPB58" s="230"/>
      <c r="GPC58" s="230"/>
      <c r="GPD58" s="230"/>
      <c r="GPE58" s="229"/>
      <c r="GPF58" s="226"/>
      <c r="GPG58" s="227"/>
      <c r="GPH58" s="227"/>
      <c r="GPI58" s="227"/>
      <c r="GPJ58" s="228"/>
      <c r="GPK58" s="228"/>
      <c r="GPL58" s="228"/>
      <c r="GPM58" s="228"/>
      <c r="GPN58" s="228"/>
      <c r="GPO58" s="228"/>
      <c r="GPP58" s="229"/>
      <c r="GPQ58" s="230"/>
      <c r="GPR58" s="230"/>
      <c r="GPS58" s="231"/>
      <c r="GPT58" s="229"/>
      <c r="GPU58" s="230"/>
      <c r="GPV58" s="229"/>
      <c r="GPW58" s="229"/>
      <c r="GPX58" s="230"/>
      <c r="GPY58" s="230"/>
      <c r="GPZ58" s="230"/>
      <c r="GQA58" s="230"/>
      <c r="GQB58" s="230"/>
      <c r="GQC58" s="230"/>
      <c r="GQD58" s="230"/>
      <c r="GQE58" s="230"/>
      <c r="GQF58" s="230"/>
      <c r="GQG58" s="230"/>
      <c r="GQH58" s="230"/>
      <c r="GQI58" s="230"/>
      <c r="GQJ58" s="229"/>
      <c r="GQK58" s="226"/>
      <c r="GQL58" s="227"/>
      <c r="GQM58" s="227"/>
      <c r="GQN58" s="227"/>
      <c r="GQO58" s="228"/>
      <c r="GQP58" s="228"/>
      <c r="GQQ58" s="228"/>
      <c r="GQR58" s="228"/>
      <c r="GQS58" s="228"/>
      <c r="GQT58" s="228"/>
      <c r="GQU58" s="229"/>
      <c r="GQV58" s="230"/>
      <c r="GQW58" s="230"/>
      <c r="GQX58" s="231"/>
      <c r="GQY58" s="229"/>
      <c r="GQZ58" s="230"/>
      <c r="GRA58" s="229"/>
      <c r="GRB58" s="229"/>
      <c r="GRC58" s="230"/>
      <c r="GRD58" s="230"/>
      <c r="GRE58" s="230"/>
      <c r="GRF58" s="230"/>
      <c r="GRG58" s="230"/>
      <c r="GRH58" s="230"/>
      <c r="GRI58" s="230"/>
      <c r="GRJ58" s="230"/>
      <c r="GRK58" s="230"/>
      <c r="GRL58" s="230"/>
      <c r="GRM58" s="230"/>
      <c r="GRN58" s="230"/>
      <c r="GRO58" s="229"/>
      <c r="GRP58" s="226"/>
      <c r="GRQ58" s="227"/>
      <c r="GRR58" s="227"/>
      <c r="GRS58" s="227"/>
      <c r="GRT58" s="228"/>
      <c r="GRU58" s="228"/>
      <c r="GRV58" s="228"/>
      <c r="GRW58" s="228"/>
      <c r="GRX58" s="228"/>
      <c r="GRY58" s="228"/>
      <c r="GRZ58" s="229"/>
      <c r="GSA58" s="230"/>
      <c r="GSB58" s="230"/>
      <c r="GSC58" s="231"/>
      <c r="GSD58" s="229"/>
      <c r="GSE58" s="230"/>
      <c r="GSF58" s="229"/>
      <c r="GSG58" s="229"/>
      <c r="GSH58" s="230"/>
      <c r="GSI58" s="230"/>
      <c r="GSJ58" s="230"/>
      <c r="GSK58" s="230"/>
      <c r="GSL58" s="230"/>
      <c r="GSM58" s="230"/>
      <c r="GSN58" s="230"/>
      <c r="GSO58" s="230"/>
      <c r="GSP58" s="230"/>
      <c r="GSQ58" s="230"/>
      <c r="GSR58" s="230"/>
      <c r="GSS58" s="230"/>
      <c r="GST58" s="229"/>
      <c r="GSU58" s="226"/>
      <c r="GSV58" s="227"/>
      <c r="GSW58" s="227"/>
      <c r="GSX58" s="227"/>
      <c r="GSY58" s="228"/>
      <c r="GSZ58" s="228"/>
      <c r="GTA58" s="228"/>
      <c r="GTB58" s="228"/>
      <c r="GTC58" s="228"/>
      <c r="GTD58" s="228"/>
      <c r="GTE58" s="229"/>
      <c r="GTF58" s="230"/>
      <c r="GTG58" s="230"/>
      <c r="GTH58" s="231"/>
      <c r="GTI58" s="229"/>
      <c r="GTJ58" s="230"/>
      <c r="GTK58" s="229"/>
      <c r="GTL58" s="229"/>
      <c r="GTM58" s="230"/>
      <c r="GTN58" s="230"/>
      <c r="GTO58" s="230"/>
      <c r="GTP58" s="230"/>
      <c r="GTQ58" s="230"/>
      <c r="GTR58" s="230"/>
      <c r="GTS58" s="230"/>
      <c r="GTT58" s="230"/>
      <c r="GTU58" s="230"/>
      <c r="GTV58" s="230"/>
      <c r="GTW58" s="230"/>
      <c r="GTX58" s="230"/>
      <c r="GTY58" s="229"/>
      <c r="GTZ58" s="226"/>
      <c r="GUA58" s="227"/>
      <c r="GUB58" s="227"/>
      <c r="GUC58" s="227"/>
      <c r="GUD58" s="228"/>
      <c r="GUE58" s="228"/>
      <c r="GUF58" s="228"/>
      <c r="GUG58" s="228"/>
      <c r="GUH58" s="228"/>
      <c r="GUI58" s="228"/>
      <c r="GUJ58" s="229"/>
      <c r="GUK58" s="230"/>
      <c r="GUL58" s="230"/>
      <c r="GUM58" s="231"/>
      <c r="GUN58" s="229"/>
      <c r="GUO58" s="230"/>
      <c r="GUP58" s="229"/>
      <c r="GUQ58" s="229"/>
      <c r="GUR58" s="230"/>
      <c r="GUS58" s="230"/>
      <c r="GUT58" s="230"/>
      <c r="GUU58" s="230"/>
      <c r="GUV58" s="230"/>
      <c r="GUW58" s="230"/>
      <c r="GUX58" s="230"/>
      <c r="GUY58" s="230"/>
      <c r="GUZ58" s="230"/>
      <c r="GVA58" s="230"/>
      <c r="GVB58" s="230"/>
      <c r="GVC58" s="230"/>
      <c r="GVD58" s="229"/>
      <c r="GVE58" s="226"/>
      <c r="GVF58" s="227"/>
      <c r="GVG58" s="227"/>
      <c r="GVH58" s="227"/>
      <c r="GVI58" s="228"/>
      <c r="GVJ58" s="228"/>
      <c r="GVK58" s="228"/>
      <c r="GVL58" s="228"/>
      <c r="GVM58" s="228"/>
      <c r="GVN58" s="228"/>
      <c r="GVO58" s="229"/>
      <c r="GVP58" s="230"/>
      <c r="GVQ58" s="230"/>
      <c r="GVR58" s="231"/>
      <c r="GVS58" s="229"/>
      <c r="GVT58" s="230"/>
      <c r="GVU58" s="229"/>
      <c r="GVV58" s="229"/>
      <c r="GVW58" s="230"/>
      <c r="GVX58" s="230"/>
      <c r="GVY58" s="230"/>
      <c r="GVZ58" s="230"/>
      <c r="GWA58" s="230"/>
      <c r="GWB58" s="230"/>
      <c r="GWC58" s="230"/>
      <c r="GWD58" s="230"/>
      <c r="GWE58" s="230"/>
      <c r="GWF58" s="230"/>
      <c r="GWG58" s="230"/>
      <c r="GWH58" s="230"/>
      <c r="GWI58" s="229"/>
      <c r="GWJ58" s="226"/>
      <c r="GWK58" s="227"/>
      <c r="GWL58" s="227"/>
      <c r="GWM58" s="227"/>
      <c r="GWN58" s="228"/>
      <c r="GWO58" s="228"/>
      <c r="GWP58" s="228"/>
      <c r="GWQ58" s="228"/>
      <c r="GWR58" s="228"/>
      <c r="GWS58" s="228"/>
      <c r="GWT58" s="229"/>
      <c r="GWU58" s="230"/>
      <c r="GWV58" s="230"/>
      <c r="GWW58" s="231"/>
      <c r="GWX58" s="229"/>
      <c r="GWY58" s="230"/>
      <c r="GWZ58" s="229"/>
      <c r="GXA58" s="229"/>
      <c r="GXB58" s="230"/>
      <c r="GXC58" s="230"/>
      <c r="GXD58" s="230"/>
      <c r="GXE58" s="230"/>
      <c r="GXF58" s="230"/>
      <c r="GXG58" s="230"/>
      <c r="GXH58" s="230"/>
      <c r="GXI58" s="230"/>
      <c r="GXJ58" s="230"/>
      <c r="GXK58" s="230"/>
      <c r="GXL58" s="230"/>
      <c r="GXM58" s="230"/>
      <c r="GXN58" s="229"/>
      <c r="GXO58" s="226"/>
      <c r="GXP58" s="227"/>
      <c r="GXQ58" s="227"/>
      <c r="GXR58" s="227"/>
      <c r="GXS58" s="228"/>
      <c r="GXT58" s="228"/>
      <c r="GXU58" s="228"/>
      <c r="GXV58" s="228"/>
      <c r="GXW58" s="228"/>
      <c r="GXX58" s="228"/>
      <c r="GXY58" s="229"/>
      <c r="GXZ58" s="230"/>
      <c r="GYA58" s="230"/>
      <c r="GYB58" s="231"/>
      <c r="GYC58" s="229"/>
      <c r="GYD58" s="230"/>
      <c r="GYE58" s="229"/>
      <c r="GYF58" s="229"/>
      <c r="GYG58" s="230"/>
      <c r="GYH58" s="230"/>
      <c r="GYI58" s="230"/>
      <c r="GYJ58" s="230"/>
      <c r="GYK58" s="230"/>
      <c r="GYL58" s="230"/>
      <c r="GYM58" s="230"/>
      <c r="GYN58" s="230"/>
      <c r="GYO58" s="230"/>
      <c r="GYP58" s="230"/>
      <c r="GYQ58" s="230"/>
      <c r="GYR58" s="230"/>
      <c r="GYS58" s="229"/>
      <c r="GYT58" s="226"/>
      <c r="GYU58" s="227"/>
      <c r="GYV58" s="227"/>
      <c r="GYW58" s="227"/>
      <c r="GYX58" s="228"/>
      <c r="GYY58" s="228"/>
      <c r="GYZ58" s="228"/>
      <c r="GZA58" s="228"/>
      <c r="GZB58" s="228"/>
      <c r="GZC58" s="228"/>
      <c r="GZD58" s="229"/>
      <c r="GZE58" s="230"/>
      <c r="GZF58" s="230"/>
      <c r="GZG58" s="231"/>
      <c r="GZH58" s="229"/>
      <c r="GZI58" s="230"/>
      <c r="GZJ58" s="229"/>
      <c r="GZK58" s="229"/>
      <c r="GZL58" s="230"/>
      <c r="GZM58" s="230"/>
      <c r="GZN58" s="230"/>
      <c r="GZO58" s="230"/>
      <c r="GZP58" s="230"/>
      <c r="GZQ58" s="230"/>
      <c r="GZR58" s="230"/>
      <c r="GZS58" s="230"/>
      <c r="GZT58" s="230"/>
      <c r="GZU58" s="230"/>
      <c r="GZV58" s="230"/>
      <c r="GZW58" s="230"/>
      <c r="GZX58" s="229"/>
      <c r="GZY58" s="226"/>
      <c r="GZZ58" s="227"/>
      <c r="HAA58" s="227"/>
      <c r="HAB58" s="227"/>
      <c r="HAC58" s="228"/>
      <c r="HAD58" s="228"/>
      <c r="HAE58" s="228"/>
      <c r="HAF58" s="228"/>
      <c r="HAG58" s="228"/>
      <c r="HAH58" s="228"/>
      <c r="HAI58" s="229"/>
      <c r="HAJ58" s="230"/>
      <c r="HAK58" s="230"/>
      <c r="HAL58" s="231"/>
      <c r="HAM58" s="229"/>
      <c r="HAN58" s="230"/>
      <c r="HAO58" s="229"/>
      <c r="HAP58" s="229"/>
      <c r="HAQ58" s="230"/>
      <c r="HAR58" s="230"/>
      <c r="HAS58" s="230"/>
      <c r="HAT58" s="230"/>
      <c r="HAU58" s="230"/>
      <c r="HAV58" s="230"/>
      <c r="HAW58" s="230"/>
      <c r="HAX58" s="230"/>
      <c r="HAY58" s="230"/>
      <c r="HAZ58" s="230"/>
      <c r="HBA58" s="230"/>
      <c r="HBB58" s="230"/>
      <c r="HBC58" s="229"/>
      <c r="HBD58" s="226"/>
      <c r="HBE58" s="227"/>
      <c r="HBF58" s="227"/>
      <c r="HBG58" s="227"/>
      <c r="HBH58" s="228"/>
      <c r="HBI58" s="228"/>
      <c r="HBJ58" s="228"/>
      <c r="HBK58" s="228"/>
      <c r="HBL58" s="228"/>
      <c r="HBM58" s="228"/>
      <c r="HBN58" s="229"/>
      <c r="HBO58" s="230"/>
      <c r="HBP58" s="230"/>
      <c r="HBQ58" s="231"/>
      <c r="HBR58" s="229"/>
      <c r="HBS58" s="230"/>
      <c r="HBT58" s="229"/>
      <c r="HBU58" s="229"/>
      <c r="HBV58" s="230"/>
      <c r="HBW58" s="230"/>
      <c r="HBX58" s="230"/>
      <c r="HBY58" s="230"/>
      <c r="HBZ58" s="230"/>
      <c r="HCA58" s="230"/>
      <c r="HCB58" s="230"/>
      <c r="HCC58" s="230"/>
      <c r="HCD58" s="230"/>
      <c r="HCE58" s="230"/>
      <c r="HCF58" s="230"/>
      <c r="HCG58" s="230"/>
      <c r="HCH58" s="229"/>
      <c r="HCI58" s="226"/>
      <c r="HCJ58" s="227"/>
      <c r="HCK58" s="227"/>
      <c r="HCL58" s="227"/>
      <c r="HCM58" s="228"/>
      <c r="HCN58" s="228"/>
      <c r="HCO58" s="228"/>
      <c r="HCP58" s="228"/>
      <c r="HCQ58" s="228"/>
      <c r="HCR58" s="228"/>
      <c r="HCS58" s="229"/>
      <c r="HCT58" s="230"/>
      <c r="HCU58" s="230"/>
      <c r="HCV58" s="231"/>
      <c r="HCW58" s="229"/>
      <c r="HCX58" s="230"/>
      <c r="HCY58" s="229"/>
      <c r="HCZ58" s="229"/>
      <c r="HDA58" s="230"/>
      <c r="HDB58" s="230"/>
      <c r="HDC58" s="230"/>
      <c r="HDD58" s="230"/>
      <c r="HDE58" s="230"/>
      <c r="HDF58" s="230"/>
      <c r="HDG58" s="230"/>
      <c r="HDH58" s="230"/>
      <c r="HDI58" s="230"/>
      <c r="HDJ58" s="230"/>
      <c r="HDK58" s="230"/>
      <c r="HDL58" s="230"/>
      <c r="HDM58" s="229"/>
      <c r="HDN58" s="226"/>
      <c r="HDO58" s="227"/>
      <c r="HDP58" s="227"/>
      <c r="HDQ58" s="227"/>
      <c r="HDR58" s="228"/>
      <c r="HDS58" s="228"/>
      <c r="HDT58" s="228"/>
      <c r="HDU58" s="228"/>
      <c r="HDV58" s="228"/>
      <c r="HDW58" s="228"/>
      <c r="HDX58" s="229"/>
      <c r="HDY58" s="230"/>
      <c r="HDZ58" s="230"/>
      <c r="HEA58" s="231"/>
      <c r="HEB58" s="229"/>
      <c r="HEC58" s="230"/>
      <c r="HED58" s="229"/>
      <c r="HEE58" s="229"/>
      <c r="HEF58" s="230"/>
      <c r="HEG58" s="230"/>
      <c r="HEH58" s="230"/>
      <c r="HEI58" s="230"/>
      <c r="HEJ58" s="230"/>
      <c r="HEK58" s="230"/>
      <c r="HEL58" s="230"/>
      <c r="HEM58" s="230"/>
      <c r="HEN58" s="230"/>
      <c r="HEO58" s="230"/>
      <c r="HEP58" s="230"/>
      <c r="HEQ58" s="230"/>
      <c r="HER58" s="229"/>
      <c r="HES58" s="226"/>
      <c r="HET58" s="227"/>
      <c r="HEU58" s="227"/>
      <c r="HEV58" s="227"/>
      <c r="HEW58" s="228"/>
      <c r="HEX58" s="228"/>
      <c r="HEY58" s="228"/>
      <c r="HEZ58" s="228"/>
      <c r="HFA58" s="228"/>
      <c r="HFB58" s="228"/>
      <c r="HFC58" s="229"/>
      <c r="HFD58" s="230"/>
      <c r="HFE58" s="230"/>
      <c r="HFF58" s="231"/>
      <c r="HFG58" s="229"/>
      <c r="HFH58" s="230"/>
      <c r="HFI58" s="229"/>
      <c r="HFJ58" s="229"/>
      <c r="HFK58" s="230"/>
      <c r="HFL58" s="230"/>
      <c r="HFM58" s="230"/>
      <c r="HFN58" s="230"/>
      <c r="HFO58" s="230"/>
      <c r="HFP58" s="230"/>
      <c r="HFQ58" s="230"/>
      <c r="HFR58" s="230"/>
      <c r="HFS58" s="230"/>
      <c r="HFT58" s="230"/>
      <c r="HFU58" s="230"/>
      <c r="HFV58" s="230"/>
      <c r="HFW58" s="229"/>
      <c r="HFX58" s="226"/>
      <c r="HFY58" s="227"/>
      <c r="HFZ58" s="227"/>
      <c r="HGA58" s="227"/>
      <c r="HGB58" s="228"/>
      <c r="HGC58" s="228"/>
      <c r="HGD58" s="228"/>
      <c r="HGE58" s="228"/>
      <c r="HGF58" s="228"/>
      <c r="HGG58" s="228"/>
      <c r="HGH58" s="229"/>
      <c r="HGI58" s="230"/>
      <c r="HGJ58" s="230"/>
      <c r="HGK58" s="231"/>
      <c r="HGL58" s="229"/>
      <c r="HGM58" s="230"/>
      <c r="HGN58" s="229"/>
      <c r="HGO58" s="229"/>
      <c r="HGP58" s="230"/>
      <c r="HGQ58" s="230"/>
      <c r="HGR58" s="230"/>
      <c r="HGS58" s="230"/>
      <c r="HGT58" s="230"/>
      <c r="HGU58" s="230"/>
      <c r="HGV58" s="230"/>
      <c r="HGW58" s="230"/>
      <c r="HGX58" s="230"/>
      <c r="HGY58" s="230"/>
      <c r="HGZ58" s="230"/>
      <c r="HHA58" s="230"/>
      <c r="HHB58" s="229"/>
      <c r="HHC58" s="226"/>
      <c r="HHD58" s="227"/>
      <c r="HHE58" s="227"/>
      <c r="HHF58" s="227"/>
      <c r="HHG58" s="228"/>
      <c r="HHH58" s="228"/>
      <c r="HHI58" s="228"/>
      <c r="HHJ58" s="228"/>
      <c r="HHK58" s="228"/>
      <c r="HHL58" s="228"/>
      <c r="HHM58" s="229"/>
      <c r="HHN58" s="230"/>
      <c r="HHO58" s="230"/>
      <c r="HHP58" s="231"/>
      <c r="HHQ58" s="229"/>
      <c r="HHR58" s="230"/>
      <c r="HHS58" s="229"/>
      <c r="HHT58" s="229"/>
      <c r="HHU58" s="230"/>
      <c r="HHV58" s="230"/>
      <c r="HHW58" s="230"/>
      <c r="HHX58" s="230"/>
      <c r="HHY58" s="230"/>
      <c r="HHZ58" s="230"/>
      <c r="HIA58" s="230"/>
      <c r="HIB58" s="230"/>
      <c r="HIC58" s="230"/>
      <c r="HID58" s="230"/>
      <c r="HIE58" s="230"/>
      <c r="HIF58" s="230"/>
      <c r="HIG58" s="229"/>
      <c r="HIH58" s="226"/>
      <c r="HII58" s="227"/>
      <c r="HIJ58" s="227"/>
      <c r="HIK58" s="227"/>
      <c r="HIL58" s="228"/>
      <c r="HIM58" s="228"/>
      <c r="HIN58" s="228"/>
      <c r="HIO58" s="228"/>
      <c r="HIP58" s="228"/>
      <c r="HIQ58" s="228"/>
      <c r="HIR58" s="229"/>
      <c r="HIS58" s="230"/>
      <c r="HIT58" s="230"/>
      <c r="HIU58" s="231"/>
      <c r="HIV58" s="229"/>
      <c r="HIW58" s="230"/>
      <c r="HIX58" s="229"/>
      <c r="HIY58" s="229"/>
      <c r="HIZ58" s="230"/>
      <c r="HJA58" s="230"/>
      <c r="HJB58" s="230"/>
      <c r="HJC58" s="230"/>
      <c r="HJD58" s="230"/>
      <c r="HJE58" s="230"/>
      <c r="HJF58" s="230"/>
      <c r="HJG58" s="230"/>
      <c r="HJH58" s="230"/>
      <c r="HJI58" s="230"/>
      <c r="HJJ58" s="230"/>
      <c r="HJK58" s="230"/>
      <c r="HJL58" s="229"/>
      <c r="HJM58" s="226"/>
      <c r="HJN58" s="227"/>
      <c r="HJO58" s="227"/>
      <c r="HJP58" s="227"/>
      <c r="HJQ58" s="228"/>
      <c r="HJR58" s="228"/>
      <c r="HJS58" s="228"/>
      <c r="HJT58" s="228"/>
      <c r="HJU58" s="228"/>
      <c r="HJV58" s="228"/>
      <c r="HJW58" s="229"/>
      <c r="HJX58" s="230"/>
      <c r="HJY58" s="230"/>
      <c r="HJZ58" s="231"/>
      <c r="HKA58" s="229"/>
      <c r="HKB58" s="230"/>
      <c r="HKC58" s="229"/>
      <c r="HKD58" s="229"/>
      <c r="HKE58" s="230"/>
      <c r="HKF58" s="230"/>
      <c r="HKG58" s="230"/>
      <c r="HKH58" s="230"/>
      <c r="HKI58" s="230"/>
      <c r="HKJ58" s="230"/>
      <c r="HKK58" s="230"/>
      <c r="HKL58" s="230"/>
      <c r="HKM58" s="230"/>
      <c r="HKN58" s="230"/>
      <c r="HKO58" s="230"/>
      <c r="HKP58" s="230"/>
      <c r="HKQ58" s="229"/>
      <c r="HKR58" s="226"/>
      <c r="HKS58" s="227"/>
      <c r="HKT58" s="227"/>
      <c r="HKU58" s="227"/>
      <c r="HKV58" s="228"/>
      <c r="HKW58" s="228"/>
      <c r="HKX58" s="228"/>
      <c r="HKY58" s="228"/>
      <c r="HKZ58" s="228"/>
      <c r="HLA58" s="228"/>
      <c r="HLB58" s="229"/>
      <c r="HLC58" s="230"/>
      <c r="HLD58" s="230"/>
      <c r="HLE58" s="231"/>
      <c r="HLF58" s="229"/>
      <c r="HLG58" s="230"/>
      <c r="HLH58" s="229"/>
      <c r="HLI58" s="229"/>
      <c r="HLJ58" s="230"/>
      <c r="HLK58" s="230"/>
      <c r="HLL58" s="230"/>
      <c r="HLM58" s="230"/>
      <c r="HLN58" s="230"/>
      <c r="HLO58" s="230"/>
      <c r="HLP58" s="230"/>
      <c r="HLQ58" s="230"/>
      <c r="HLR58" s="230"/>
      <c r="HLS58" s="230"/>
      <c r="HLT58" s="230"/>
      <c r="HLU58" s="230"/>
      <c r="HLV58" s="229"/>
      <c r="HLW58" s="226"/>
      <c r="HLX58" s="227"/>
      <c r="HLY58" s="227"/>
      <c r="HLZ58" s="227"/>
      <c r="HMA58" s="228"/>
      <c r="HMB58" s="228"/>
      <c r="HMC58" s="228"/>
      <c r="HMD58" s="228"/>
      <c r="HME58" s="228"/>
      <c r="HMF58" s="228"/>
      <c r="HMG58" s="229"/>
      <c r="HMH58" s="230"/>
      <c r="HMI58" s="230"/>
      <c r="HMJ58" s="231"/>
      <c r="HMK58" s="229"/>
      <c r="HML58" s="230"/>
      <c r="HMM58" s="229"/>
      <c r="HMN58" s="229"/>
      <c r="HMO58" s="230"/>
      <c r="HMP58" s="230"/>
      <c r="HMQ58" s="230"/>
      <c r="HMR58" s="230"/>
      <c r="HMS58" s="230"/>
      <c r="HMT58" s="230"/>
      <c r="HMU58" s="230"/>
      <c r="HMV58" s="230"/>
      <c r="HMW58" s="230"/>
      <c r="HMX58" s="230"/>
      <c r="HMY58" s="230"/>
      <c r="HMZ58" s="230"/>
      <c r="HNA58" s="229"/>
      <c r="HNB58" s="226"/>
      <c r="HNC58" s="227"/>
      <c r="HND58" s="227"/>
      <c r="HNE58" s="227"/>
      <c r="HNF58" s="228"/>
      <c r="HNG58" s="228"/>
      <c r="HNH58" s="228"/>
      <c r="HNI58" s="228"/>
      <c r="HNJ58" s="228"/>
      <c r="HNK58" s="228"/>
      <c r="HNL58" s="229"/>
      <c r="HNM58" s="230"/>
      <c r="HNN58" s="230"/>
      <c r="HNO58" s="231"/>
      <c r="HNP58" s="229"/>
      <c r="HNQ58" s="230"/>
      <c r="HNR58" s="229"/>
      <c r="HNS58" s="229"/>
      <c r="HNT58" s="230"/>
      <c r="HNU58" s="230"/>
      <c r="HNV58" s="230"/>
      <c r="HNW58" s="230"/>
      <c r="HNX58" s="230"/>
      <c r="HNY58" s="230"/>
      <c r="HNZ58" s="230"/>
      <c r="HOA58" s="230"/>
      <c r="HOB58" s="230"/>
      <c r="HOC58" s="230"/>
      <c r="HOD58" s="230"/>
      <c r="HOE58" s="230"/>
      <c r="HOF58" s="229"/>
      <c r="HOG58" s="226"/>
      <c r="HOH58" s="227"/>
      <c r="HOI58" s="227"/>
      <c r="HOJ58" s="227"/>
      <c r="HOK58" s="228"/>
      <c r="HOL58" s="228"/>
      <c r="HOM58" s="228"/>
      <c r="HON58" s="228"/>
      <c r="HOO58" s="228"/>
      <c r="HOP58" s="228"/>
      <c r="HOQ58" s="229"/>
      <c r="HOR58" s="230"/>
      <c r="HOS58" s="230"/>
      <c r="HOT58" s="231"/>
      <c r="HOU58" s="229"/>
      <c r="HOV58" s="230"/>
      <c r="HOW58" s="229"/>
      <c r="HOX58" s="229"/>
      <c r="HOY58" s="230"/>
      <c r="HOZ58" s="230"/>
      <c r="HPA58" s="230"/>
      <c r="HPB58" s="230"/>
      <c r="HPC58" s="230"/>
      <c r="HPD58" s="230"/>
      <c r="HPE58" s="230"/>
      <c r="HPF58" s="230"/>
      <c r="HPG58" s="230"/>
      <c r="HPH58" s="230"/>
      <c r="HPI58" s="230"/>
      <c r="HPJ58" s="230"/>
      <c r="HPK58" s="229"/>
      <c r="HPL58" s="226"/>
      <c r="HPM58" s="227"/>
      <c r="HPN58" s="227"/>
      <c r="HPO58" s="227"/>
      <c r="HPP58" s="228"/>
      <c r="HPQ58" s="228"/>
      <c r="HPR58" s="228"/>
      <c r="HPS58" s="228"/>
      <c r="HPT58" s="228"/>
      <c r="HPU58" s="228"/>
      <c r="HPV58" s="229"/>
      <c r="HPW58" s="230"/>
      <c r="HPX58" s="230"/>
      <c r="HPY58" s="231"/>
      <c r="HPZ58" s="229"/>
      <c r="HQA58" s="230"/>
      <c r="HQB58" s="229"/>
      <c r="HQC58" s="229"/>
      <c r="HQD58" s="230"/>
      <c r="HQE58" s="230"/>
      <c r="HQF58" s="230"/>
      <c r="HQG58" s="230"/>
      <c r="HQH58" s="230"/>
      <c r="HQI58" s="230"/>
      <c r="HQJ58" s="230"/>
      <c r="HQK58" s="230"/>
      <c r="HQL58" s="230"/>
      <c r="HQM58" s="230"/>
      <c r="HQN58" s="230"/>
      <c r="HQO58" s="230"/>
      <c r="HQP58" s="229"/>
      <c r="HQQ58" s="226"/>
      <c r="HQR58" s="227"/>
      <c r="HQS58" s="227"/>
      <c r="HQT58" s="227"/>
      <c r="HQU58" s="228"/>
      <c r="HQV58" s="228"/>
      <c r="HQW58" s="228"/>
      <c r="HQX58" s="228"/>
      <c r="HQY58" s="228"/>
      <c r="HQZ58" s="228"/>
      <c r="HRA58" s="229"/>
      <c r="HRB58" s="230"/>
      <c r="HRC58" s="230"/>
      <c r="HRD58" s="231"/>
      <c r="HRE58" s="229"/>
      <c r="HRF58" s="230"/>
      <c r="HRG58" s="229"/>
      <c r="HRH58" s="229"/>
      <c r="HRI58" s="230"/>
      <c r="HRJ58" s="230"/>
      <c r="HRK58" s="230"/>
      <c r="HRL58" s="230"/>
      <c r="HRM58" s="230"/>
      <c r="HRN58" s="230"/>
      <c r="HRO58" s="230"/>
      <c r="HRP58" s="230"/>
      <c r="HRQ58" s="230"/>
      <c r="HRR58" s="230"/>
      <c r="HRS58" s="230"/>
      <c r="HRT58" s="230"/>
      <c r="HRU58" s="229"/>
      <c r="HRV58" s="226"/>
      <c r="HRW58" s="227"/>
      <c r="HRX58" s="227"/>
      <c r="HRY58" s="227"/>
      <c r="HRZ58" s="228"/>
      <c r="HSA58" s="228"/>
      <c r="HSB58" s="228"/>
      <c r="HSC58" s="228"/>
      <c r="HSD58" s="228"/>
      <c r="HSE58" s="228"/>
      <c r="HSF58" s="229"/>
      <c r="HSG58" s="230"/>
      <c r="HSH58" s="230"/>
      <c r="HSI58" s="231"/>
      <c r="HSJ58" s="229"/>
      <c r="HSK58" s="230"/>
      <c r="HSL58" s="229"/>
      <c r="HSM58" s="229"/>
      <c r="HSN58" s="230"/>
      <c r="HSO58" s="230"/>
      <c r="HSP58" s="230"/>
      <c r="HSQ58" s="230"/>
      <c r="HSR58" s="230"/>
      <c r="HSS58" s="230"/>
      <c r="HST58" s="230"/>
      <c r="HSU58" s="230"/>
      <c r="HSV58" s="230"/>
      <c r="HSW58" s="230"/>
      <c r="HSX58" s="230"/>
      <c r="HSY58" s="230"/>
      <c r="HSZ58" s="229"/>
      <c r="HTA58" s="226"/>
      <c r="HTB58" s="227"/>
      <c r="HTC58" s="227"/>
      <c r="HTD58" s="227"/>
      <c r="HTE58" s="228"/>
      <c r="HTF58" s="228"/>
      <c r="HTG58" s="228"/>
      <c r="HTH58" s="228"/>
      <c r="HTI58" s="228"/>
      <c r="HTJ58" s="228"/>
      <c r="HTK58" s="229"/>
      <c r="HTL58" s="230"/>
      <c r="HTM58" s="230"/>
      <c r="HTN58" s="231"/>
      <c r="HTO58" s="229"/>
      <c r="HTP58" s="230"/>
      <c r="HTQ58" s="229"/>
      <c r="HTR58" s="229"/>
      <c r="HTS58" s="230"/>
      <c r="HTT58" s="230"/>
      <c r="HTU58" s="230"/>
      <c r="HTV58" s="230"/>
      <c r="HTW58" s="230"/>
      <c r="HTX58" s="230"/>
      <c r="HTY58" s="230"/>
      <c r="HTZ58" s="230"/>
      <c r="HUA58" s="230"/>
      <c r="HUB58" s="230"/>
      <c r="HUC58" s="230"/>
      <c r="HUD58" s="230"/>
      <c r="HUE58" s="229"/>
      <c r="HUF58" s="226"/>
      <c r="HUG58" s="227"/>
      <c r="HUH58" s="227"/>
      <c r="HUI58" s="227"/>
      <c r="HUJ58" s="228"/>
      <c r="HUK58" s="228"/>
      <c r="HUL58" s="228"/>
      <c r="HUM58" s="228"/>
      <c r="HUN58" s="228"/>
      <c r="HUO58" s="228"/>
      <c r="HUP58" s="229"/>
      <c r="HUQ58" s="230"/>
      <c r="HUR58" s="230"/>
      <c r="HUS58" s="231"/>
      <c r="HUT58" s="229"/>
      <c r="HUU58" s="230"/>
      <c r="HUV58" s="229"/>
      <c r="HUW58" s="229"/>
      <c r="HUX58" s="230"/>
      <c r="HUY58" s="230"/>
      <c r="HUZ58" s="230"/>
      <c r="HVA58" s="230"/>
      <c r="HVB58" s="230"/>
      <c r="HVC58" s="230"/>
      <c r="HVD58" s="230"/>
      <c r="HVE58" s="230"/>
      <c r="HVF58" s="230"/>
      <c r="HVG58" s="230"/>
      <c r="HVH58" s="230"/>
      <c r="HVI58" s="230"/>
      <c r="HVJ58" s="229"/>
      <c r="HVK58" s="226"/>
      <c r="HVL58" s="227"/>
      <c r="HVM58" s="227"/>
      <c r="HVN58" s="227"/>
      <c r="HVO58" s="228"/>
      <c r="HVP58" s="228"/>
      <c r="HVQ58" s="228"/>
      <c r="HVR58" s="228"/>
      <c r="HVS58" s="228"/>
      <c r="HVT58" s="228"/>
      <c r="HVU58" s="229"/>
      <c r="HVV58" s="230"/>
      <c r="HVW58" s="230"/>
      <c r="HVX58" s="231"/>
      <c r="HVY58" s="229"/>
      <c r="HVZ58" s="230"/>
      <c r="HWA58" s="229"/>
      <c r="HWB58" s="229"/>
      <c r="HWC58" s="230"/>
      <c r="HWD58" s="230"/>
      <c r="HWE58" s="230"/>
      <c r="HWF58" s="230"/>
      <c r="HWG58" s="230"/>
      <c r="HWH58" s="230"/>
      <c r="HWI58" s="230"/>
      <c r="HWJ58" s="230"/>
      <c r="HWK58" s="230"/>
      <c r="HWL58" s="230"/>
      <c r="HWM58" s="230"/>
      <c r="HWN58" s="230"/>
      <c r="HWO58" s="229"/>
      <c r="HWP58" s="226"/>
      <c r="HWQ58" s="227"/>
      <c r="HWR58" s="227"/>
      <c r="HWS58" s="227"/>
      <c r="HWT58" s="228"/>
      <c r="HWU58" s="228"/>
      <c r="HWV58" s="228"/>
      <c r="HWW58" s="228"/>
      <c r="HWX58" s="228"/>
      <c r="HWY58" s="228"/>
      <c r="HWZ58" s="229"/>
      <c r="HXA58" s="230"/>
      <c r="HXB58" s="230"/>
      <c r="HXC58" s="231"/>
      <c r="HXD58" s="229"/>
      <c r="HXE58" s="230"/>
      <c r="HXF58" s="229"/>
      <c r="HXG58" s="229"/>
      <c r="HXH58" s="230"/>
      <c r="HXI58" s="230"/>
      <c r="HXJ58" s="230"/>
      <c r="HXK58" s="230"/>
      <c r="HXL58" s="230"/>
      <c r="HXM58" s="230"/>
      <c r="HXN58" s="230"/>
      <c r="HXO58" s="230"/>
      <c r="HXP58" s="230"/>
      <c r="HXQ58" s="230"/>
      <c r="HXR58" s="230"/>
      <c r="HXS58" s="230"/>
      <c r="HXT58" s="229"/>
      <c r="HXU58" s="226"/>
      <c r="HXV58" s="227"/>
      <c r="HXW58" s="227"/>
      <c r="HXX58" s="227"/>
      <c r="HXY58" s="228"/>
      <c r="HXZ58" s="228"/>
      <c r="HYA58" s="228"/>
      <c r="HYB58" s="228"/>
      <c r="HYC58" s="228"/>
      <c r="HYD58" s="228"/>
      <c r="HYE58" s="229"/>
      <c r="HYF58" s="230"/>
      <c r="HYG58" s="230"/>
      <c r="HYH58" s="231"/>
      <c r="HYI58" s="229"/>
      <c r="HYJ58" s="230"/>
      <c r="HYK58" s="229"/>
      <c r="HYL58" s="229"/>
      <c r="HYM58" s="230"/>
      <c r="HYN58" s="230"/>
      <c r="HYO58" s="230"/>
      <c r="HYP58" s="230"/>
      <c r="HYQ58" s="230"/>
      <c r="HYR58" s="230"/>
      <c r="HYS58" s="230"/>
      <c r="HYT58" s="230"/>
      <c r="HYU58" s="230"/>
      <c r="HYV58" s="230"/>
      <c r="HYW58" s="230"/>
      <c r="HYX58" s="230"/>
      <c r="HYY58" s="229"/>
      <c r="HYZ58" s="226"/>
      <c r="HZA58" s="227"/>
      <c r="HZB58" s="227"/>
      <c r="HZC58" s="227"/>
      <c r="HZD58" s="228"/>
      <c r="HZE58" s="228"/>
      <c r="HZF58" s="228"/>
      <c r="HZG58" s="228"/>
      <c r="HZH58" s="228"/>
      <c r="HZI58" s="228"/>
      <c r="HZJ58" s="229"/>
      <c r="HZK58" s="230"/>
      <c r="HZL58" s="230"/>
      <c r="HZM58" s="231"/>
      <c r="HZN58" s="229"/>
      <c r="HZO58" s="230"/>
      <c r="HZP58" s="229"/>
      <c r="HZQ58" s="229"/>
      <c r="HZR58" s="230"/>
      <c r="HZS58" s="230"/>
      <c r="HZT58" s="230"/>
      <c r="HZU58" s="230"/>
      <c r="HZV58" s="230"/>
      <c r="HZW58" s="230"/>
      <c r="HZX58" s="230"/>
      <c r="HZY58" s="230"/>
      <c r="HZZ58" s="230"/>
      <c r="IAA58" s="230"/>
      <c r="IAB58" s="230"/>
      <c r="IAC58" s="230"/>
      <c r="IAD58" s="229"/>
      <c r="IAE58" s="226"/>
      <c r="IAF58" s="227"/>
      <c r="IAG58" s="227"/>
      <c r="IAH58" s="227"/>
      <c r="IAI58" s="228"/>
      <c r="IAJ58" s="228"/>
      <c r="IAK58" s="228"/>
      <c r="IAL58" s="228"/>
      <c r="IAM58" s="228"/>
      <c r="IAN58" s="228"/>
      <c r="IAO58" s="229"/>
      <c r="IAP58" s="230"/>
      <c r="IAQ58" s="230"/>
      <c r="IAR58" s="231"/>
      <c r="IAS58" s="229"/>
      <c r="IAT58" s="230"/>
      <c r="IAU58" s="229"/>
      <c r="IAV58" s="229"/>
      <c r="IAW58" s="230"/>
      <c r="IAX58" s="230"/>
      <c r="IAY58" s="230"/>
      <c r="IAZ58" s="230"/>
      <c r="IBA58" s="230"/>
      <c r="IBB58" s="230"/>
      <c r="IBC58" s="230"/>
      <c r="IBD58" s="230"/>
      <c r="IBE58" s="230"/>
      <c r="IBF58" s="230"/>
      <c r="IBG58" s="230"/>
      <c r="IBH58" s="230"/>
      <c r="IBI58" s="229"/>
      <c r="IBJ58" s="226"/>
      <c r="IBK58" s="227"/>
      <c r="IBL58" s="227"/>
      <c r="IBM58" s="227"/>
      <c r="IBN58" s="228"/>
      <c r="IBO58" s="228"/>
      <c r="IBP58" s="228"/>
      <c r="IBQ58" s="228"/>
      <c r="IBR58" s="228"/>
      <c r="IBS58" s="228"/>
      <c r="IBT58" s="229"/>
      <c r="IBU58" s="230"/>
      <c r="IBV58" s="230"/>
      <c r="IBW58" s="231"/>
      <c r="IBX58" s="229"/>
      <c r="IBY58" s="230"/>
      <c r="IBZ58" s="229"/>
      <c r="ICA58" s="229"/>
      <c r="ICB58" s="230"/>
      <c r="ICC58" s="230"/>
      <c r="ICD58" s="230"/>
      <c r="ICE58" s="230"/>
      <c r="ICF58" s="230"/>
      <c r="ICG58" s="230"/>
      <c r="ICH58" s="230"/>
      <c r="ICI58" s="230"/>
      <c r="ICJ58" s="230"/>
      <c r="ICK58" s="230"/>
      <c r="ICL58" s="230"/>
      <c r="ICM58" s="230"/>
      <c r="ICN58" s="229"/>
      <c r="ICO58" s="226"/>
      <c r="ICP58" s="227"/>
      <c r="ICQ58" s="227"/>
      <c r="ICR58" s="227"/>
      <c r="ICS58" s="228"/>
      <c r="ICT58" s="228"/>
      <c r="ICU58" s="228"/>
      <c r="ICV58" s="228"/>
      <c r="ICW58" s="228"/>
      <c r="ICX58" s="228"/>
      <c r="ICY58" s="229"/>
      <c r="ICZ58" s="230"/>
      <c r="IDA58" s="230"/>
      <c r="IDB58" s="231"/>
      <c r="IDC58" s="229"/>
      <c r="IDD58" s="230"/>
      <c r="IDE58" s="229"/>
      <c r="IDF58" s="229"/>
      <c r="IDG58" s="230"/>
      <c r="IDH58" s="230"/>
      <c r="IDI58" s="230"/>
      <c r="IDJ58" s="230"/>
      <c r="IDK58" s="230"/>
      <c r="IDL58" s="230"/>
      <c r="IDM58" s="230"/>
      <c r="IDN58" s="230"/>
      <c r="IDO58" s="230"/>
      <c r="IDP58" s="230"/>
      <c r="IDQ58" s="230"/>
      <c r="IDR58" s="230"/>
      <c r="IDS58" s="229"/>
      <c r="IDT58" s="226"/>
      <c r="IDU58" s="227"/>
      <c r="IDV58" s="227"/>
      <c r="IDW58" s="227"/>
      <c r="IDX58" s="228"/>
      <c r="IDY58" s="228"/>
      <c r="IDZ58" s="228"/>
      <c r="IEA58" s="228"/>
      <c r="IEB58" s="228"/>
      <c r="IEC58" s="228"/>
      <c r="IED58" s="229"/>
      <c r="IEE58" s="230"/>
      <c r="IEF58" s="230"/>
      <c r="IEG58" s="231"/>
      <c r="IEH58" s="229"/>
      <c r="IEI58" s="230"/>
      <c r="IEJ58" s="229"/>
      <c r="IEK58" s="229"/>
      <c r="IEL58" s="230"/>
      <c r="IEM58" s="230"/>
      <c r="IEN58" s="230"/>
      <c r="IEO58" s="230"/>
      <c r="IEP58" s="230"/>
      <c r="IEQ58" s="230"/>
      <c r="IER58" s="230"/>
      <c r="IES58" s="230"/>
      <c r="IET58" s="230"/>
      <c r="IEU58" s="230"/>
      <c r="IEV58" s="230"/>
      <c r="IEW58" s="230"/>
      <c r="IEX58" s="229"/>
      <c r="IEY58" s="226"/>
      <c r="IEZ58" s="227"/>
      <c r="IFA58" s="227"/>
      <c r="IFB58" s="227"/>
      <c r="IFC58" s="228"/>
      <c r="IFD58" s="228"/>
      <c r="IFE58" s="228"/>
      <c r="IFF58" s="228"/>
      <c r="IFG58" s="228"/>
      <c r="IFH58" s="228"/>
      <c r="IFI58" s="229"/>
      <c r="IFJ58" s="230"/>
      <c r="IFK58" s="230"/>
      <c r="IFL58" s="231"/>
      <c r="IFM58" s="229"/>
      <c r="IFN58" s="230"/>
      <c r="IFO58" s="229"/>
      <c r="IFP58" s="229"/>
      <c r="IFQ58" s="230"/>
      <c r="IFR58" s="230"/>
      <c r="IFS58" s="230"/>
      <c r="IFT58" s="230"/>
      <c r="IFU58" s="230"/>
      <c r="IFV58" s="230"/>
      <c r="IFW58" s="230"/>
      <c r="IFX58" s="230"/>
      <c r="IFY58" s="230"/>
      <c r="IFZ58" s="230"/>
      <c r="IGA58" s="230"/>
      <c r="IGB58" s="230"/>
      <c r="IGC58" s="229"/>
      <c r="IGD58" s="226"/>
      <c r="IGE58" s="227"/>
      <c r="IGF58" s="227"/>
      <c r="IGG58" s="227"/>
      <c r="IGH58" s="228"/>
      <c r="IGI58" s="228"/>
      <c r="IGJ58" s="228"/>
      <c r="IGK58" s="228"/>
      <c r="IGL58" s="228"/>
      <c r="IGM58" s="228"/>
      <c r="IGN58" s="229"/>
      <c r="IGO58" s="230"/>
      <c r="IGP58" s="230"/>
      <c r="IGQ58" s="231"/>
      <c r="IGR58" s="229"/>
      <c r="IGS58" s="230"/>
      <c r="IGT58" s="229"/>
      <c r="IGU58" s="229"/>
      <c r="IGV58" s="230"/>
      <c r="IGW58" s="230"/>
      <c r="IGX58" s="230"/>
      <c r="IGY58" s="230"/>
      <c r="IGZ58" s="230"/>
      <c r="IHA58" s="230"/>
      <c r="IHB58" s="230"/>
      <c r="IHC58" s="230"/>
      <c r="IHD58" s="230"/>
      <c r="IHE58" s="230"/>
      <c r="IHF58" s="230"/>
      <c r="IHG58" s="230"/>
      <c r="IHH58" s="229"/>
      <c r="IHI58" s="226"/>
      <c r="IHJ58" s="227"/>
      <c r="IHK58" s="227"/>
      <c r="IHL58" s="227"/>
      <c r="IHM58" s="228"/>
      <c r="IHN58" s="228"/>
      <c r="IHO58" s="228"/>
      <c r="IHP58" s="228"/>
      <c r="IHQ58" s="228"/>
      <c r="IHR58" s="228"/>
      <c r="IHS58" s="229"/>
      <c r="IHT58" s="230"/>
      <c r="IHU58" s="230"/>
      <c r="IHV58" s="231"/>
      <c r="IHW58" s="229"/>
      <c r="IHX58" s="230"/>
      <c r="IHY58" s="229"/>
      <c r="IHZ58" s="229"/>
      <c r="IIA58" s="230"/>
      <c r="IIB58" s="230"/>
      <c r="IIC58" s="230"/>
      <c r="IID58" s="230"/>
      <c r="IIE58" s="230"/>
      <c r="IIF58" s="230"/>
      <c r="IIG58" s="230"/>
      <c r="IIH58" s="230"/>
      <c r="III58" s="230"/>
      <c r="IIJ58" s="230"/>
      <c r="IIK58" s="230"/>
      <c r="IIL58" s="230"/>
      <c r="IIM58" s="229"/>
      <c r="IIN58" s="226"/>
      <c r="IIO58" s="227"/>
      <c r="IIP58" s="227"/>
      <c r="IIQ58" s="227"/>
      <c r="IIR58" s="228"/>
      <c r="IIS58" s="228"/>
      <c r="IIT58" s="228"/>
      <c r="IIU58" s="228"/>
      <c r="IIV58" s="228"/>
      <c r="IIW58" s="228"/>
      <c r="IIX58" s="229"/>
      <c r="IIY58" s="230"/>
      <c r="IIZ58" s="230"/>
      <c r="IJA58" s="231"/>
      <c r="IJB58" s="229"/>
      <c r="IJC58" s="230"/>
      <c r="IJD58" s="229"/>
      <c r="IJE58" s="229"/>
      <c r="IJF58" s="230"/>
      <c r="IJG58" s="230"/>
      <c r="IJH58" s="230"/>
      <c r="IJI58" s="230"/>
      <c r="IJJ58" s="230"/>
      <c r="IJK58" s="230"/>
      <c r="IJL58" s="230"/>
      <c r="IJM58" s="230"/>
      <c r="IJN58" s="230"/>
      <c r="IJO58" s="230"/>
      <c r="IJP58" s="230"/>
      <c r="IJQ58" s="230"/>
      <c r="IJR58" s="229"/>
      <c r="IJS58" s="226"/>
      <c r="IJT58" s="227"/>
      <c r="IJU58" s="227"/>
      <c r="IJV58" s="227"/>
      <c r="IJW58" s="228"/>
      <c r="IJX58" s="228"/>
      <c r="IJY58" s="228"/>
      <c r="IJZ58" s="228"/>
      <c r="IKA58" s="228"/>
      <c r="IKB58" s="228"/>
      <c r="IKC58" s="229"/>
      <c r="IKD58" s="230"/>
      <c r="IKE58" s="230"/>
      <c r="IKF58" s="231"/>
      <c r="IKG58" s="229"/>
      <c r="IKH58" s="230"/>
      <c r="IKI58" s="229"/>
      <c r="IKJ58" s="229"/>
      <c r="IKK58" s="230"/>
      <c r="IKL58" s="230"/>
      <c r="IKM58" s="230"/>
      <c r="IKN58" s="230"/>
      <c r="IKO58" s="230"/>
      <c r="IKP58" s="230"/>
      <c r="IKQ58" s="230"/>
      <c r="IKR58" s="230"/>
      <c r="IKS58" s="230"/>
      <c r="IKT58" s="230"/>
      <c r="IKU58" s="230"/>
      <c r="IKV58" s="230"/>
      <c r="IKW58" s="229"/>
      <c r="IKX58" s="226"/>
      <c r="IKY58" s="227"/>
      <c r="IKZ58" s="227"/>
      <c r="ILA58" s="227"/>
      <c r="ILB58" s="228"/>
      <c r="ILC58" s="228"/>
      <c r="ILD58" s="228"/>
      <c r="ILE58" s="228"/>
      <c r="ILF58" s="228"/>
      <c r="ILG58" s="228"/>
      <c r="ILH58" s="229"/>
      <c r="ILI58" s="230"/>
      <c r="ILJ58" s="230"/>
      <c r="ILK58" s="231"/>
      <c r="ILL58" s="229"/>
      <c r="ILM58" s="230"/>
      <c r="ILN58" s="229"/>
      <c r="ILO58" s="229"/>
      <c r="ILP58" s="230"/>
      <c r="ILQ58" s="230"/>
      <c r="ILR58" s="230"/>
      <c r="ILS58" s="230"/>
      <c r="ILT58" s="230"/>
      <c r="ILU58" s="230"/>
      <c r="ILV58" s="230"/>
      <c r="ILW58" s="230"/>
      <c r="ILX58" s="230"/>
      <c r="ILY58" s="230"/>
      <c r="ILZ58" s="230"/>
      <c r="IMA58" s="230"/>
      <c r="IMB58" s="229"/>
      <c r="IMC58" s="226"/>
      <c r="IMD58" s="227"/>
      <c r="IME58" s="227"/>
      <c r="IMF58" s="227"/>
      <c r="IMG58" s="228"/>
      <c r="IMH58" s="228"/>
      <c r="IMI58" s="228"/>
      <c r="IMJ58" s="228"/>
      <c r="IMK58" s="228"/>
      <c r="IML58" s="228"/>
      <c r="IMM58" s="229"/>
      <c r="IMN58" s="230"/>
      <c r="IMO58" s="230"/>
      <c r="IMP58" s="231"/>
      <c r="IMQ58" s="229"/>
      <c r="IMR58" s="230"/>
      <c r="IMS58" s="229"/>
      <c r="IMT58" s="229"/>
      <c r="IMU58" s="230"/>
      <c r="IMV58" s="230"/>
      <c r="IMW58" s="230"/>
      <c r="IMX58" s="230"/>
      <c r="IMY58" s="230"/>
      <c r="IMZ58" s="230"/>
      <c r="INA58" s="230"/>
      <c r="INB58" s="230"/>
      <c r="INC58" s="230"/>
      <c r="IND58" s="230"/>
      <c r="INE58" s="230"/>
      <c r="INF58" s="230"/>
      <c r="ING58" s="229"/>
      <c r="INH58" s="226"/>
      <c r="INI58" s="227"/>
      <c r="INJ58" s="227"/>
      <c r="INK58" s="227"/>
      <c r="INL58" s="228"/>
      <c r="INM58" s="228"/>
      <c r="INN58" s="228"/>
      <c r="INO58" s="228"/>
      <c r="INP58" s="228"/>
      <c r="INQ58" s="228"/>
      <c r="INR58" s="229"/>
      <c r="INS58" s="230"/>
      <c r="INT58" s="230"/>
      <c r="INU58" s="231"/>
      <c r="INV58" s="229"/>
      <c r="INW58" s="230"/>
      <c r="INX58" s="229"/>
      <c r="INY58" s="229"/>
      <c r="INZ58" s="230"/>
      <c r="IOA58" s="230"/>
      <c r="IOB58" s="230"/>
      <c r="IOC58" s="230"/>
      <c r="IOD58" s="230"/>
      <c r="IOE58" s="230"/>
      <c r="IOF58" s="230"/>
      <c r="IOG58" s="230"/>
      <c r="IOH58" s="230"/>
      <c r="IOI58" s="230"/>
      <c r="IOJ58" s="230"/>
      <c r="IOK58" s="230"/>
      <c r="IOL58" s="229"/>
      <c r="IOM58" s="226"/>
      <c r="ION58" s="227"/>
      <c r="IOO58" s="227"/>
      <c r="IOP58" s="227"/>
      <c r="IOQ58" s="228"/>
      <c r="IOR58" s="228"/>
      <c r="IOS58" s="228"/>
      <c r="IOT58" s="228"/>
      <c r="IOU58" s="228"/>
      <c r="IOV58" s="228"/>
      <c r="IOW58" s="229"/>
      <c r="IOX58" s="230"/>
      <c r="IOY58" s="230"/>
      <c r="IOZ58" s="231"/>
      <c r="IPA58" s="229"/>
      <c r="IPB58" s="230"/>
      <c r="IPC58" s="229"/>
      <c r="IPD58" s="229"/>
      <c r="IPE58" s="230"/>
      <c r="IPF58" s="230"/>
      <c r="IPG58" s="230"/>
      <c r="IPH58" s="230"/>
      <c r="IPI58" s="230"/>
      <c r="IPJ58" s="230"/>
      <c r="IPK58" s="230"/>
      <c r="IPL58" s="230"/>
      <c r="IPM58" s="230"/>
      <c r="IPN58" s="230"/>
      <c r="IPO58" s="230"/>
      <c r="IPP58" s="230"/>
      <c r="IPQ58" s="229"/>
      <c r="IPR58" s="226"/>
      <c r="IPS58" s="227"/>
      <c r="IPT58" s="227"/>
      <c r="IPU58" s="227"/>
      <c r="IPV58" s="228"/>
      <c r="IPW58" s="228"/>
      <c r="IPX58" s="228"/>
      <c r="IPY58" s="228"/>
      <c r="IPZ58" s="228"/>
      <c r="IQA58" s="228"/>
      <c r="IQB58" s="229"/>
      <c r="IQC58" s="230"/>
      <c r="IQD58" s="230"/>
      <c r="IQE58" s="231"/>
      <c r="IQF58" s="229"/>
      <c r="IQG58" s="230"/>
      <c r="IQH58" s="229"/>
      <c r="IQI58" s="229"/>
      <c r="IQJ58" s="230"/>
      <c r="IQK58" s="230"/>
      <c r="IQL58" s="230"/>
      <c r="IQM58" s="230"/>
      <c r="IQN58" s="230"/>
      <c r="IQO58" s="230"/>
      <c r="IQP58" s="230"/>
      <c r="IQQ58" s="230"/>
      <c r="IQR58" s="230"/>
      <c r="IQS58" s="230"/>
      <c r="IQT58" s="230"/>
      <c r="IQU58" s="230"/>
      <c r="IQV58" s="229"/>
      <c r="IQW58" s="226"/>
      <c r="IQX58" s="227"/>
      <c r="IQY58" s="227"/>
      <c r="IQZ58" s="227"/>
      <c r="IRA58" s="228"/>
      <c r="IRB58" s="228"/>
      <c r="IRC58" s="228"/>
      <c r="IRD58" s="228"/>
      <c r="IRE58" s="228"/>
      <c r="IRF58" s="228"/>
      <c r="IRG58" s="229"/>
      <c r="IRH58" s="230"/>
      <c r="IRI58" s="230"/>
      <c r="IRJ58" s="231"/>
      <c r="IRK58" s="229"/>
      <c r="IRL58" s="230"/>
      <c r="IRM58" s="229"/>
      <c r="IRN58" s="229"/>
      <c r="IRO58" s="230"/>
      <c r="IRP58" s="230"/>
      <c r="IRQ58" s="230"/>
      <c r="IRR58" s="230"/>
      <c r="IRS58" s="230"/>
      <c r="IRT58" s="230"/>
      <c r="IRU58" s="230"/>
      <c r="IRV58" s="230"/>
      <c r="IRW58" s="230"/>
      <c r="IRX58" s="230"/>
      <c r="IRY58" s="230"/>
      <c r="IRZ58" s="230"/>
      <c r="ISA58" s="229"/>
      <c r="ISB58" s="226"/>
      <c r="ISC58" s="227"/>
      <c r="ISD58" s="227"/>
      <c r="ISE58" s="227"/>
      <c r="ISF58" s="228"/>
      <c r="ISG58" s="228"/>
      <c r="ISH58" s="228"/>
      <c r="ISI58" s="228"/>
      <c r="ISJ58" s="228"/>
      <c r="ISK58" s="228"/>
      <c r="ISL58" s="229"/>
      <c r="ISM58" s="230"/>
      <c r="ISN58" s="230"/>
      <c r="ISO58" s="231"/>
      <c r="ISP58" s="229"/>
      <c r="ISQ58" s="230"/>
      <c r="ISR58" s="229"/>
      <c r="ISS58" s="229"/>
      <c r="IST58" s="230"/>
      <c r="ISU58" s="230"/>
      <c r="ISV58" s="230"/>
      <c r="ISW58" s="230"/>
      <c r="ISX58" s="230"/>
      <c r="ISY58" s="230"/>
      <c r="ISZ58" s="230"/>
      <c r="ITA58" s="230"/>
      <c r="ITB58" s="230"/>
      <c r="ITC58" s="230"/>
      <c r="ITD58" s="230"/>
      <c r="ITE58" s="230"/>
      <c r="ITF58" s="229"/>
      <c r="ITG58" s="226"/>
      <c r="ITH58" s="227"/>
      <c r="ITI58" s="227"/>
      <c r="ITJ58" s="227"/>
      <c r="ITK58" s="228"/>
      <c r="ITL58" s="228"/>
      <c r="ITM58" s="228"/>
      <c r="ITN58" s="228"/>
      <c r="ITO58" s="228"/>
      <c r="ITP58" s="228"/>
      <c r="ITQ58" s="229"/>
      <c r="ITR58" s="230"/>
      <c r="ITS58" s="230"/>
      <c r="ITT58" s="231"/>
      <c r="ITU58" s="229"/>
      <c r="ITV58" s="230"/>
      <c r="ITW58" s="229"/>
      <c r="ITX58" s="229"/>
      <c r="ITY58" s="230"/>
      <c r="ITZ58" s="230"/>
      <c r="IUA58" s="230"/>
      <c r="IUB58" s="230"/>
      <c r="IUC58" s="230"/>
      <c r="IUD58" s="230"/>
      <c r="IUE58" s="230"/>
      <c r="IUF58" s="230"/>
      <c r="IUG58" s="230"/>
      <c r="IUH58" s="230"/>
      <c r="IUI58" s="230"/>
      <c r="IUJ58" s="230"/>
      <c r="IUK58" s="229"/>
      <c r="IUL58" s="226"/>
      <c r="IUM58" s="227"/>
      <c r="IUN58" s="227"/>
      <c r="IUO58" s="227"/>
      <c r="IUP58" s="228"/>
      <c r="IUQ58" s="228"/>
      <c r="IUR58" s="228"/>
      <c r="IUS58" s="228"/>
      <c r="IUT58" s="228"/>
      <c r="IUU58" s="228"/>
      <c r="IUV58" s="229"/>
      <c r="IUW58" s="230"/>
      <c r="IUX58" s="230"/>
      <c r="IUY58" s="231"/>
      <c r="IUZ58" s="229"/>
      <c r="IVA58" s="230"/>
      <c r="IVB58" s="229"/>
      <c r="IVC58" s="229"/>
      <c r="IVD58" s="230"/>
      <c r="IVE58" s="230"/>
      <c r="IVF58" s="230"/>
      <c r="IVG58" s="230"/>
      <c r="IVH58" s="230"/>
      <c r="IVI58" s="230"/>
      <c r="IVJ58" s="230"/>
      <c r="IVK58" s="230"/>
      <c r="IVL58" s="230"/>
      <c r="IVM58" s="230"/>
      <c r="IVN58" s="230"/>
      <c r="IVO58" s="230"/>
      <c r="IVP58" s="229"/>
      <c r="IVQ58" s="226"/>
      <c r="IVR58" s="227"/>
      <c r="IVS58" s="227"/>
      <c r="IVT58" s="227"/>
      <c r="IVU58" s="228"/>
      <c r="IVV58" s="228"/>
      <c r="IVW58" s="228"/>
      <c r="IVX58" s="228"/>
      <c r="IVY58" s="228"/>
      <c r="IVZ58" s="228"/>
      <c r="IWA58" s="229"/>
      <c r="IWB58" s="230"/>
      <c r="IWC58" s="230"/>
      <c r="IWD58" s="231"/>
      <c r="IWE58" s="229"/>
      <c r="IWF58" s="230"/>
      <c r="IWG58" s="229"/>
      <c r="IWH58" s="229"/>
      <c r="IWI58" s="230"/>
      <c r="IWJ58" s="230"/>
      <c r="IWK58" s="230"/>
      <c r="IWL58" s="230"/>
      <c r="IWM58" s="230"/>
      <c r="IWN58" s="230"/>
      <c r="IWO58" s="230"/>
      <c r="IWP58" s="230"/>
      <c r="IWQ58" s="230"/>
      <c r="IWR58" s="230"/>
      <c r="IWS58" s="230"/>
      <c r="IWT58" s="230"/>
      <c r="IWU58" s="229"/>
      <c r="IWV58" s="226"/>
      <c r="IWW58" s="227"/>
      <c r="IWX58" s="227"/>
      <c r="IWY58" s="227"/>
      <c r="IWZ58" s="228"/>
      <c r="IXA58" s="228"/>
      <c r="IXB58" s="228"/>
      <c r="IXC58" s="228"/>
      <c r="IXD58" s="228"/>
      <c r="IXE58" s="228"/>
      <c r="IXF58" s="229"/>
      <c r="IXG58" s="230"/>
      <c r="IXH58" s="230"/>
      <c r="IXI58" s="231"/>
      <c r="IXJ58" s="229"/>
      <c r="IXK58" s="230"/>
      <c r="IXL58" s="229"/>
      <c r="IXM58" s="229"/>
      <c r="IXN58" s="230"/>
      <c r="IXO58" s="230"/>
      <c r="IXP58" s="230"/>
      <c r="IXQ58" s="230"/>
      <c r="IXR58" s="230"/>
      <c r="IXS58" s="230"/>
      <c r="IXT58" s="230"/>
      <c r="IXU58" s="230"/>
      <c r="IXV58" s="230"/>
      <c r="IXW58" s="230"/>
      <c r="IXX58" s="230"/>
      <c r="IXY58" s="230"/>
      <c r="IXZ58" s="229"/>
      <c r="IYA58" s="226"/>
      <c r="IYB58" s="227"/>
      <c r="IYC58" s="227"/>
      <c r="IYD58" s="227"/>
      <c r="IYE58" s="228"/>
      <c r="IYF58" s="228"/>
      <c r="IYG58" s="228"/>
      <c r="IYH58" s="228"/>
      <c r="IYI58" s="228"/>
      <c r="IYJ58" s="228"/>
      <c r="IYK58" s="229"/>
      <c r="IYL58" s="230"/>
      <c r="IYM58" s="230"/>
      <c r="IYN58" s="231"/>
      <c r="IYO58" s="229"/>
      <c r="IYP58" s="230"/>
      <c r="IYQ58" s="229"/>
      <c r="IYR58" s="229"/>
      <c r="IYS58" s="230"/>
      <c r="IYT58" s="230"/>
      <c r="IYU58" s="230"/>
      <c r="IYV58" s="230"/>
      <c r="IYW58" s="230"/>
      <c r="IYX58" s="230"/>
      <c r="IYY58" s="230"/>
      <c r="IYZ58" s="230"/>
      <c r="IZA58" s="230"/>
      <c r="IZB58" s="230"/>
      <c r="IZC58" s="230"/>
      <c r="IZD58" s="230"/>
      <c r="IZE58" s="229"/>
      <c r="IZF58" s="226"/>
      <c r="IZG58" s="227"/>
      <c r="IZH58" s="227"/>
      <c r="IZI58" s="227"/>
      <c r="IZJ58" s="228"/>
      <c r="IZK58" s="228"/>
      <c r="IZL58" s="228"/>
      <c r="IZM58" s="228"/>
      <c r="IZN58" s="228"/>
      <c r="IZO58" s="228"/>
      <c r="IZP58" s="229"/>
      <c r="IZQ58" s="230"/>
      <c r="IZR58" s="230"/>
      <c r="IZS58" s="231"/>
      <c r="IZT58" s="229"/>
      <c r="IZU58" s="230"/>
      <c r="IZV58" s="229"/>
      <c r="IZW58" s="229"/>
      <c r="IZX58" s="230"/>
      <c r="IZY58" s="230"/>
      <c r="IZZ58" s="230"/>
      <c r="JAA58" s="230"/>
      <c r="JAB58" s="230"/>
      <c r="JAC58" s="230"/>
      <c r="JAD58" s="230"/>
      <c r="JAE58" s="230"/>
      <c r="JAF58" s="230"/>
      <c r="JAG58" s="230"/>
      <c r="JAH58" s="230"/>
      <c r="JAI58" s="230"/>
      <c r="JAJ58" s="229"/>
      <c r="JAK58" s="226"/>
      <c r="JAL58" s="227"/>
      <c r="JAM58" s="227"/>
      <c r="JAN58" s="227"/>
      <c r="JAO58" s="228"/>
      <c r="JAP58" s="228"/>
      <c r="JAQ58" s="228"/>
      <c r="JAR58" s="228"/>
      <c r="JAS58" s="228"/>
      <c r="JAT58" s="228"/>
      <c r="JAU58" s="229"/>
      <c r="JAV58" s="230"/>
      <c r="JAW58" s="230"/>
      <c r="JAX58" s="231"/>
      <c r="JAY58" s="229"/>
      <c r="JAZ58" s="230"/>
      <c r="JBA58" s="229"/>
      <c r="JBB58" s="229"/>
      <c r="JBC58" s="230"/>
      <c r="JBD58" s="230"/>
      <c r="JBE58" s="230"/>
      <c r="JBF58" s="230"/>
      <c r="JBG58" s="230"/>
      <c r="JBH58" s="230"/>
      <c r="JBI58" s="230"/>
      <c r="JBJ58" s="230"/>
      <c r="JBK58" s="230"/>
      <c r="JBL58" s="230"/>
      <c r="JBM58" s="230"/>
      <c r="JBN58" s="230"/>
      <c r="JBO58" s="229"/>
      <c r="JBP58" s="226"/>
      <c r="JBQ58" s="227"/>
      <c r="JBR58" s="227"/>
      <c r="JBS58" s="227"/>
      <c r="JBT58" s="228"/>
      <c r="JBU58" s="228"/>
      <c r="JBV58" s="228"/>
      <c r="JBW58" s="228"/>
      <c r="JBX58" s="228"/>
      <c r="JBY58" s="228"/>
      <c r="JBZ58" s="229"/>
      <c r="JCA58" s="230"/>
      <c r="JCB58" s="230"/>
      <c r="JCC58" s="231"/>
      <c r="JCD58" s="229"/>
      <c r="JCE58" s="230"/>
      <c r="JCF58" s="229"/>
      <c r="JCG58" s="229"/>
      <c r="JCH58" s="230"/>
      <c r="JCI58" s="230"/>
      <c r="JCJ58" s="230"/>
      <c r="JCK58" s="230"/>
      <c r="JCL58" s="230"/>
      <c r="JCM58" s="230"/>
      <c r="JCN58" s="230"/>
      <c r="JCO58" s="230"/>
      <c r="JCP58" s="230"/>
      <c r="JCQ58" s="230"/>
      <c r="JCR58" s="230"/>
      <c r="JCS58" s="230"/>
      <c r="JCT58" s="229"/>
      <c r="JCU58" s="226"/>
      <c r="JCV58" s="227"/>
      <c r="JCW58" s="227"/>
      <c r="JCX58" s="227"/>
      <c r="JCY58" s="228"/>
      <c r="JCZ58" s="228"/>
      <c r="JDA58" s="228"/>
      <c r="JDB58" s="228"/>
      <c r="JDC58" s="228"/>
      <c r="JDD58" s="228"/>
      <c r="JDE58" s="229"/>
      <c r="JDF58" s="230"/>
      <c r="JDG58" s="230"/>
      <c r="JDH58" s="231"/>
      <c r="JDI58" s="229"/>
      <c r="JDJ58" s="230"/>
      <c r="JDK58" s="229"/>
      <c r="JDL58" s="229"/>
      <c r="JDM58" s="230"/>
      <c r="JDN58" s="230"/>
      <c r="JDO58" s="230"/>
      <c r="JDP58" s="230"/>
      <c r="JDQ58" s="230"/>
      <c r="JDR58" s="230"/>
      <c r="JDS58" s="230"/>
      <c r="JDT58" s="230"/>
      <c r="JDU58" s="230"/>
      <c r="JDV58" s="230"/>
      <c r="JDW58" s="230"/>
      <c r="JDX58" s="230"/>
      <c r="JDY58" s="229"/>
      <c r="JDZ58" s="226"/>
      <c r="JEA58" s="227"/>
      <c r="JEB58" s="227"/>
      <c r="JEC58" s="227"/>
      <c r="JED58" s="228"/>
      <c r="JEE58" s="228"/>
      <c r="JEF58" s="228"/>
      <c r="JEG58" s="228"/>
      <c r="JEH58" s="228"/>
      <c r="JEI58" s="228"/>
      <c r="JEJ58" s="229"/>
      <c r="JEK58" s="230"/>
      <c r="JEL58" s="230"/>
      <c r="JEM58" s="231"/>
      <c r="JEN58" s="229"/>
      <c r="JEO58" s="230"/>
      <c r="JEP58" s="229"/>
      <c r="JEQ58" s="229"/>
      <c r="JER58" s="230"/>
      <c r="JES58" s="230"/>
      <c r="JET58" s="230"/>
      <c r="JEU58" s="230"/>
      <c r="JEV58" s="230"/>
      <c r="JEW58" s="230"/>
      <c r="JEX58" s="230"/>
      <c r="JEY58" s="230"/>
      <c r="JEZ58" s="230"/>
      <c r="JFA58" s="230"/>
      <c r="JFB58" s="230"/>
      <c r="JFC58" s="230"/>
      <c r="JFD58" s="229"/>
      <c r="JFE58" s="226"/>
      <c r="JFF58" s="227"/>
      <c r="JFG58" s="227"/>
      <c r="JFH58" s="227"/>
      <c r="JFI58" s="228"/>
      <c r="JFJ58" s="228"/>
      <c r="JFK58" s="228"/>
      <c r="JFL58" s="228"/>
      <c r="JFM58" s="228"/>
      <c r="JFN58" s="228"/>
      <c r="JFO58" s="229"/>
      <c r="JFP58" s="230"/>
      <c r="JFQ58" s="230"/>
      <c r="JFR58" s="231"/>
      <c r="JFS58" s="229"/>
      <c r="JFT58" s="230"/>
      <c r="JFU58" s="229"/>
      <c r="JFV58" s="229"/>
      <c r="JFW58" s="230"/>
      <c r="JFX58" s="230"/>
      <c r="JFY58" s="230"/>
      <c r="JFZ58" s="230"/>
      <c r="JGA58" s="230"/>
      <c r="JGB58" s="230"/>
      <c r="JGC58" s="230"/>
      <c r="JGD58" s="230"/>
      <c r="JGE58" s="230"/>
      <c r="JGF58" s="230"/>
      <c r="JGG58" s="230"/>
      <c r="JGH58" s="230"/>
      <c r="JGI58" s="229"/>
      <c r="JGJ58" s="226"/>
      <c r="JGK58" s="227"/>
      <c r="JGL58" s="227"/>
      <c r="JGM58" s="227"/>
      <c r="JGN58" s="228"/>
      <c r="JGO58" s="228"/>
      <c r="JGP58" s="228"/>
      <c r="JGQ58" s="228"/>
      <c r="JGR58" s="228"/>
      <c r="JGS58" s="228"/>
      <c r="JGT58" s="229"/>
      <c r="JGU58" s="230"/>
      <c r="JGV58" s="230"/>
      <c r="JGW58" s="231"/>
      <c r="JGX58" s="229"/>
      <c r="JGY58" s="230"/>
      <c r="JGZ58" s="229"/>
      <c r="JHA58" s="229"/>
      <c r="JHB58" s="230"/>
      <c r="JHC58" s="230"/>
      <c r="JHD58" s="230"/>
      <c r="JHE58" s="230"/>
      <c r="JHF58" s="230"/>
      <c r="JHG58" s="230"/>
      <c r="JHH58" s="230"/>
      <c r="JHI58" s="230"/>
      <c r="JHJ58" s="230"/>
      <c r="JHK58" s="230"/>
      <c r="JHL58" s="230"/>
      <c r="JHM58" s="230"/>
      <c r="JHN58" s="229"/>
      <c r="JHO58" s="226"/>
      <c r="JHP58" s="227"/>
      <c r="JHQ58" s="227"/>
      <c r="JHR58" s="227"/>
      <c r="JHS58" s="228"/>
      <c r="JHT58" s="228"/>
      <c r="JHU58" s="228"/>
      <c r="JHV58" s="228"/>
      <c r="JHW58" s="228"/>
      <c r="JHX58" s="228"/>
      <c r="JHY58" s="229"/>
      <c r="JHZ58" s="230"/>
      <c r="JIA58" s="230"/>
      <c r="JIB58" s="231"/>
      <c r="JIC58" s="229"/>
      <c r="JID58" s="230"/>
      <c r="JIE58" s="229"/>
      <c r="JIF58" s="229"/>
      <c r="JIG58" s="230"/>
      <c r="JIH58" s="230"/>
      <c r="JII58" s="230"/>
      <c r="JIJ58" s="230"/>
      <c r="JIK58" s="230"/>
      <c r="JIL58" s="230"/>
      <c r="JIM58" s="230"/>
      <c r="JIN58" s="230"/>
      <c r="JIO58" s="230"/>
      <c r="JIP58" s="230"/>
      <c r="JIQ58" s="230"/>
      <c r="JIR58" s="230"/>
      <c r="JIS58" s="229"/>
      <c r="JIT58" s="226"/>
      <c r="JIU58" s="227"/>
      <c r="JIV58" s="227"/>
      <c r="JIW58" s="227"/>
      <c r="JIX58" s="228"/>
      <c r="JIY58" s="228"/>
      <c r="JIZ58" s="228"/>
      <c r="JJA58" s="228"/>
      <c r="JJB58" s="228"/>
      <c r="JJC58" s="228"/>
      <c r="JJD58" s="229"/>
      <c r="JJE58" s="230"/>
      <c r="JJF58" s="230"/>
      <c r="JJG58" s="231"/>
      <c r="JJH58" s="229"/>
      <c r="JJI58" s="230"/>
      <c r="JJJ58" s="229"/>
      <c r="JJK58" s="229"/>
      <c r="JJL58" s="230"/>
      <c r="JJM58" s="230"/>
      <c r="JJN58" s="230"/>
      <c r="JJO58" s="230"/>
      <c r="JJP58" s="230"/>
      <c r="JJQ58" s="230"/>
      <c r="JJR58" s="230"/>
      <c r="JJS58" s="230"/>
      <c r="JJT58" s="230"/>
      <c r="JJU58" s="230"/>
      <c r="JJV58" s="230"/>
      <c r="JJW58" s="230"/>
      <c r="JJX58" s="229"/>
      <c r="JJY58" s="226"/>
      <c r="JJZ58" s="227"/>
      <c r="JKA58" s="227"/>
      <c r="JKB58" s="227"/>
      <c r="JKC58" s="228"/>
      <c r="JKD58" s="228"/>
      <c r="JKE58" s="228"/>
      <c r="JKF58" s="228"/>
      <c r="JKG58" s="228"/>
      <c r="JKH58" s="228"/>
      <c r="JKI58" s="229"/>
      <c r="JKJ58" s="230"/>
      <c r="JKK58" s="230"/>
      <c r="JKL58" s="231"/>
      <c r="JKM58" s="229"/>
      <c r="JKN58" s="230"/>
      <c r="JKO58" s="229"/>
      <c r="JKP58" s="229"/>
      <c r="JKQ58" s="230"/>
      <c r="JKR58" s="230"/>
      <c r="JKS58" s="230"/>
      <c r="JKT58" s="230"/>
      <c r="JKU58" s="230"/>
      <c r="JKV58" s="230"/>
      <c r="JKW58" s="230"/>
      <c r="JKX58" s="230"/>
      <c r="JKY58" s="230"/>
      <c r="JKZ58" s="230"/>
      <c r="JLA58" s="230"/>
      <c r="JLB58" s="230"/>
      <c r="JLC58" s="229"/>
      <c r="JLD58" s="226"/>
      <c r="JLE58" s="227"/>
      <c r="JLF58" s="227"/>
      <c r="JLG58" s="227"/>
      <c r="JLH58" s="228"/>
      <c r="JLI58" s="228"/>
      <c r="JLJ58" s="228"/>
      <c r="JLK58" s="228"/>
      <c r="JLL58" s="228"/>
      <c r="JLM58" s="228"/>
      <c r="JLN58" s="229"/>
      <c r="JLO58" s="230"/>
      <c r="JLP58" s="230"/>
      <c r="JLQ58" s="231"/>
      <c r="JLR58" s="229"/>
      <c r="JLS58" s="230"/>
      <c r="JLT58" s="229"/>
      <c r="JLU58" s="229"/>
      <c r="JLV58" s="230"/>
      <c r="JLW58" s="230"/>
      <c r="JLX58" s="230"/>
      <c r="JLY58" s="230"/>
      <c r="JLZ58" s="230"/>
      <c r="JMA58" s="230"/>
      <c r="JMB58" s="230"/>
      <c r="JMC58" s="230"/>
      <c r="JMD58" s="230"/>
      <c r="JME58" s="230"/>
      <c r="JMF58" s="230"/>
      <c r="JMG58" s="230"/>
      <c r="JMH58" s="229"/>
      <c r="JMI58" s="226"/>
      <c r="JMJ58" s="227"/>
      <c r="JMK58" s="227"/>
      <c r="JML58" s="227"/>
      <c r="JMM58" s="228"/>
      <c r="JMN58" s="228"/>
      <c r="JMO58" s="228"/>
      <c r="JMP58" s="228"/>
      <c r="JMQ58" s="228"/>
      <c r="JMR58" s="228"/>
      <c r="JMS58" s="229"/>
      <c r="JMT58" s="230"/>
      <c r="JMU58" s="230"/>
      <c r="JMV58" s="231"/>
      <c r="JMW58" s="229"/>
      <c r="JMX58" s="230"/>
      <c r="JMY58" s="229"/>
      <c r="JMZ58" s="229"/>
      <c r="JNA58" s="230"/>
      <c r="JNB58" s="230"/>
      <c r="JNC58" s="230"/>
      <c r="JND58" s="230"/>
      <c r="JNE58" s="230"/>
      <c r="JNF58" s="230"/>
      <c r="JNG58" s="230"/>
      <c r="JNH58" s="230"/>
      <c r="JNI58" s="230"/>
      <c r="JNJ58" s="230"/>
      <c r="JNK58" s="230"/>
      <c r="JNL58" s="230"/>
      <c r="JNM58" s="229"/>
      <c r="JNN58" s="226"/>
      <c r="JNO58" s="227"/>
      <c r="JNP58" s="227"/>
      <c r="JNQ58" s="227"/>
      <c r="JNR58" s="228"/>
      <c r="JNS58" s="228"/>
      <c r="JNT58" s="228"/>
      <c r="JNU58" s="228"/>
      <c r="JNV58" s="228"/>
      <c r="JNW58" s="228"/>
      <c r="JNX58" s="229"/>
      <c r="JNY58" s="230"/>
      <c r="JNZ58" s="230"/>
      <c r="JOA58" s="231"/>
      <c r="JOB58" s="229"/>
      <c r="JOC58" s="230"/>
      <c r="JOD58" s="229"/>
      <c r="JOE58" s="229"/>
      <c r="JOF58" s="230"/>
      <c r="JOG58" s="230"/>
      <c r="JOH58" s="230"/>
      <c r="JOI58" s="230"/>
      <c r="JOJ58" s="230"/>
      <c r="JOK58" s="230"/>
      <c r="JOL58" s="230"/>
      <c r="JOM58" s="230"/>
      <c r="JON58" s="230"/>
      <c r="JOO58" s="230"/>
      <c r="JOP58" s="230"/>
      <c r="JOQ58" s="230"/>
      <c r="JOR58" s="229"/>
      <c r="JOS58" s="226"/>
      <c r="JOT58" s="227"/>
      <c r="JOU58" s="227"/>
      <c r="JOV58" s="227"/>
      <c r="JOW58" s="228"/>
      <c r="JOX58" s="228"/>
      <c r="JOY58" s="228"/>
      <c r="JOZ58" s="228"/>
      <c r="JPA58" s="228"/>
      <c r="JPB58" s="228"/>
      <c r="JPC58" s="229"/>
      <c r="JPD58" s="230"/>
      <c r="JPE58" s="230"/>
      <c r="JPF58" s="231"/>
      <c r="JPG58" s="229"/>
      <c r="JPH58" s="230"/>
      <c r="JPI58" s="229"/>
      <c r="JPJ58" s="229"/>
      <c r="JPK58" s="230"/>
      <c r="JPL58" s="230"/>
      <c r="JPM58" s="230"/>
      <c r="JPN58" s="230"/>
      <c r="JPO58" s="230"/>
      <c r="JPP58" s="230"/>
      <c r="JPQ58" s="230"/>
      <c r="JPR58" s="230"/>
      <c r="JPS58" s="230"/>
      <c r="JPT58" s="230"/>
      <c r="JPU58" s="230"/>
      <c r="JPV58" s="230"/>
      <c r="JPW58" s="229"/>
      <c r="JPX58" s="226"/>
      <c r="JPY58" s="227"/>
      <c r="JPZ58" s="227"/>
      <c r="JQA58" s="227"/>
      <c r="JQB58" s="228"/>
      <c r="JQC58" s="228"/>
      <c r="JQD58" s="228"/>
      <c r="JQE58" s="228"/>
      <c r="JQF58" s="228"/>
      <c r="JQG58" s="228"/>
      <c r="JQH58" s="229"/>
      <c r="JQI58" s="230"/>
      <c r="JQJ58" s="230"/>
      <c r="JQK58" s="231"/>
      <c r="JQL58" s="229"/>
      <c r="JQM58" s="230"/>
      <c r="JQN58" s="229"/>
      <c r="JQO58" s="229"/>
      <c r="JQP58" s="230"/>
      <c r="JQQ58" s="230"/>
      <c r="JQR58" s="230"/>
      <c r="JQS58" s="230"/>
      <c r="JQT58" s="230"/>
      <c r="JQU58" s="230"/>
      <c r="JQV58" s="230"/>
      <c r="JQW58" s="230"/>
      <c r="JQX58" s="230"/>
      <c r="JQY58" s="230"/>
      <c r="JQZ58" s="230"/>
      <c r="JRA58" s="230"/>
      <c r="JRB58" s="229"/>
      <c r="JRC58" s="226"/>
      <c r="JRD58" s="227"/>
      <c r="JRE58" s="227"/>
      <c r="JRF58" s="227"/>
      <c r="JRG58" s="228"/>
      <c r="JRH58" s="228"/>
      <c r="JRI58" s="228"/>
      <c r="JRJ58" s="228"/>
      <c r="JRK58" s="228"/>
      <c r="JRL58" s="228"/>
      <c r="JRM58" s="229"/>
      <c r="JRN58" s="230"/>
      <c r="JRO58" s="230"/>
      <c r="JRP58" s="231"/>
      <c r="JRQ58" s="229"/>
      <c r="JRR58" s="230"/>
      <c r="JRS58" s="229"/>
      <c r="JRT58" s="229"/>
      <c r="JRU58" s="230"/>
      <c r="JRV58" s="230"/>
      <c r="JRW58" s="230"/>
      <c r="JRX58" s="230"/>
      <c r="JRY58" s="230"/>
      <c r="JRZ58" s="230"/>
      <c r="JSA58" s="230"/>
      <c r="JSB58" s="230"/>
      <c r="JSC58" s="230"/>
      <c r="JSD58" s="230"/>
      <c r="JSE58" s="230"/>
      <c r="JSF58" s="230"/>
      <c r="JSG58" s="229"/>
      <c r="JSH58" s="226"/>
      <c r="JSI58" s="227"/>
      <c r="JSJ58" s="227"/>
      <c r="JSK58" s="227"/>
      <c r="JSL58" s="228"/>
      <c r="JSM58" s="228"/>
      <c r="JSN58" s="228"/>
      <c r="JSO58" s="228"/>
      <c r="JSP58" s="228"/>
      <c r="JSQ58" s="228"/>
      <c r="JSR58" s="229"/>
      <c r="JSS58" s="230"/>
      <c r="JST58" s="230"/>
      <c r="JSU58" s="231"/>
      <c r="JSV58" s="229"/>
      <c r="JSW58" s="230"/>
      <c r="JSX58" s="229"/>
      <c r="JSY58" s="229"/>
      <c r="JSZ58" s="230"/>
      <c r="JTA58" s="230"/>
      <c r="JTB58" s="230"/>
      <c r="JTC58" s="230"/>
      <c r="JTD58" s="230"/>
      <c r="JTE58" s="230"/>
      <c r="JTF58" s="230"/>
      <c r="JTG58" s="230"/>
      <c r="JTH58" s="230"/>
      <c r="JTI58" s="230"/>
      <c r="JTJ58" s="230"/>
      <c r="JTK58" s="230"/>
      <c r="JTL58" s="229"/>
      <c r="JTM58" s="226"/>
      <c r="JTN58" s="227"/>
      <c r="JTO58" s="227"/>
      <c r="JTP58" s="227"/>
      <c r="JTQ58" s="228"/>
      <c r="JTR58" s="228"/>
      <c r="JTS58" s="228"/>
      <c r="JTT58" s="228"/>
      <c r="JTU58" s="228"/>
      <c r="JTV58" s="228"/>
      <c r="JTW58" s="229"/>
      <c r="JTX58" s="230"/>
      <c r="JTY58" s="230"/>
      <c r="JTZ58" s="231"/>
      <c r="JUA58" s="229"/>
      <c r="JUB58" s="230"/>
      <c r="JUC58" s="229"/>
      <c r="JUD58" s="229"/>
      <c r="JUE58" s="230"/>
      <c r="JUF58" s="230"/>
      <c r="JUG58" s="230"/>
      <c r="JUH58" s="230"/>
      <c r="JUI58" s="230"/>
      <c r="JUJ58" s="230"/>
      <c r="JUK58" s="230"/>
      <c r="JUL58" s="230"/>
      <c r="JUM58" s="230"/>
      <c r="JUN58" s="230"/>
      <c r="JUO58" s="230"/>
      <c r="JUP58" s="230"/>
      <c r="JUQ58" s="229"/>
      <c r="JUR58" s="226"/>
      <c r="JUS58" s="227"/>
      <c r="JUT58" s="227"/>
      <c r="JUU58" s="227"/>
      <c r="JUV58" s="228"/>
      <c r="JUW58" s="228"/>
      <c r="JUX58" s="228"/>
      <c r="JUY58" s="228"/>
      <c r="JUZ58" s="228"/>
      <c r="JVA58" s="228"/>
      <c r="JVB58" s="229"/>
      <c r="JVC58" s="230"/>
      <c r="JVD58" s="230"/>
      <c r="JVE58" s="231"/>
      <c r="JVF58" s="229"/>
      <c r="JVG58" s="230"/>
      <c r="JVH58" s="229"/>
      <c r="JVI58" s="229"/>
      <c r="JVJ58" s="230"/>
      <c r="JVK58" s="230"/>
      <c r="JVL58" s="230"/>
      <c r="JVM58" s="230"/>
      <c r="JVN58" s="230"/>
      <c r="JVO58" s="230"/>
      <c r="JVP58" s="230"/>
      <c r="JVQ58" s="230"/>
      <c r="JVR58" s="230"/>
      <c r="JVS58" s="230"/>
      <c r="JVT58" s="230"/>
      <c r="JVU58" s="230"/>
      <c r="JVV58" s="229"/>
      <c r="JVW58" s="226"/>
      <c r="JVX58" s="227"/>
      <c r="JVY58" s="227"/>
      <c r="JVZ58" s="227"/>
      <c r="JWA58" s="228"/>
      <c r="JWB58" s="228"/>
      <c r="JWC58" s="228"/>
      <c r="JWD58" s="228"/>
      <c r="JWE58" s="228"/>
      <c r="JWF58" s="228"/>
      <c r="JWG58" s="229"/>
      <c r="JWH58" s="230"/>
      <c r="JWI58" s="230"/>
      <c r="JWJ58" s="231"/>
      <c r="JWK58" s="229"/>
      <c r="JWL58" s="230"/>
      <c r="JWM58" s="229"/>
      <c r="JWN58" s="229"/>
      <c r="JWO58" s="230"/>
      <c r="JWP58" s="230"/>
      <c r="JWQ58" s="230"/>
      <c r="JWR58" s="230"/>
      <c r="JWS58" s="230"/>
      <c r="JWT58" s="230"/>
      <c r="JWU58" s="230"/>
      <c r="JWV58" s="230"/>
      <c r="JWW58" s="230"/>
      <c r="JWX58" s="230"/>
      <c r="JWY58" s="230"/>
      <c r="JWZ58" s="230"/>
      <c r="JXA58" s="229"/>
      <c r="JXB58" s="226"/>
      <c r="JXC58" s="227"/>
      <c r="JXD58" s="227"/>
      <c r="JXE58" s="227"/>
      <c r="JXF58" s="228"/>
      <c r="JXG58" s="228"/>
      <c r="JXH58" s="228"/>
      <c r="JXI58" s="228"/>
      <c r="JXJ58" s="228"/>
      <c r="JXK58" s="228"/>
      <c r="JXL58" s="229"/>
      <c r="JXM58" s="230"/>
      <c r="JXN58" s="230"/>
      <c r="JXO58" s="231"/>
      <c r="JXP58" s="229"/>
      <c r="JXQ58" s="230"/>
      <c r="JXR58" s="229"/>
      <c r="JXS58" s="229"/>
      <c r="JXT58" s="230"/>
      <c r="JXU58" s="230"/>
      <c r="JXV58" s="230"/>
      <c r="JXW58" s="230"/>
      <c r="JXX58" s="230"/>
      <c r="JXY58" s="230"/>
      <c r="JXZ58" s="230"/>
      <c r="JYA58" s="230"/>
      <c r="JYB58" s="230"/>
      <c r="JYC58" s="230"/>
      <c r="JYD58" s="230"/>
      <c r="JYE58" s="230"/>
      <c r="JYF58" s="229"/>
      <c r="JYG58" s="226"/>
      <c r="JYH58" s="227"/>
      <c r="JYI58" s="227"/>
      <c r="JYJ58" s="227"/>
      <c r="JYK58" s="228"/>
      <c r="JYL58" s="228"/>
      <c r="JYM58" s="228"/>
      <c r="JYN58" s="228"/>
      <c r="JYO58" s="228"/>
      <c r="JYP58" s="228"/>
      <c r="JYQ58" s="229"/>
      <c r="JYR58" s="230"/>
      <c r="JYS58" s="230"/>
      <c r="JYT58" s="231"/>
      <c r="JYU58" s="229"/>
      <c r="JYV58" s="230"/>
      <c r="JYW58" s="229"/>
      <c r="JYX58" s="229"/>
      <c r="JYY58" s="230"/>
      <c r="JYZ58" s="230"/>
      <c r="JZA58" s="230"/>
      <c r="JZB58" s="230"/>
      <c r="JZC58" s="230"/>
      <c r="JZD58" s="230"/>
      <c r="JZE58" s="230"/>
      <c r="JZF58" s="230"/>
      <c r="JZG58" s="230"/>
      <c r="JZH58" s="230"/>
      <c r="JZI58" s="230"/>
      <c r="JZJ58" s="230"/>
      <c r="JZK58" s="229"/>
      <c r="JZL58" s="226"/>
      <c r="JZM58" s="227"/>
      <c r="JZN58" s="227"/>
      <c r="JZO58" s="227"/>
      <c r="JZP58" s="228"/>
      <c r="JZQ58" s="228"/>
      <c r="JZR58" s="228"/>
      <c r="JZS58" s="228"/>
      <c r="JZT58" s="228"/>
      <c r="JZU58" s="228"/>
      <c r="JZV58" s="229"/>
      <c r="JZW58" s="230"/>
      <c r="JZX58" s="230"/>
      <c r="JZY58" s="231"/>
      <c r="JZZ58" s="229"/>
      <c r="KAA58" s="230"/>
      <c r="KAB58" s="229"/>
      <c r="KAC58" s="229"/>
      <c r="KAD58" s="230"/>
      <c r="KAE58" s="230"/>
      <c r="KAF58" s="230"/>
      <c r="KAG58" s="230"/>
      <c r="KAH58" s="230"/>
      <c r="KAI58" s="230"/>
      <c r="KAJ58" s="230"/>
      <c r="KAK58" s="230"/>
      <c r="KAL58" s="230"/>
      <c r="KAM58" s="230"/>
      <c r="KAN58" s="230"/>
      <c r="KAO58" s="230"/>
      <c r="KAP58" s="229"/>
      <c r="KAQ58" s="226"/>
      <c r="KAR58" s="227"/>
      <c r="KAS58" s="227"/>
      <c r="KAT58" s="227"/>
      <c r="KAU58" s="228"/>
      <c r="KAV58" s="228"/>
      <c r="KAW58" s="228"/>
      <c r="KAX58" s="228"/>
      <c r="KAY58" s="228"/>
      <c r="KAZ58" s="228"/>
      <c r="KBA58" s="229"/>
      <c r="KBB58" s="230"/>
      <c r="KBC58" s="230"/>
      <c r="KBD58" s="231"/>
      <c r="KBE58" s="229"/>
      <c r="KBF58" s="230"/>
      <c r="KBG58" s="229"/>
      <c r="KBH58" s="229"/>
      <c r="KBI58" s="230"/>
      <c r="KBJ58" s="230"/>
      <c r="KBK58" s="230"/>
      <c r="KBL58" s="230"/>
      <c r="KBM58" s="230"/>
      <c r="KBN58" s="230"/>
      <c r="KBO58" s="230"/>
      <c r="KBP58" s="230"/>
      <c r="KBQ58" s="230"/>
      <c r="KBR58" s="230"/>
      <c r="KBS58" s="230"/>
      <c r="KBT58" s="230"/>
      <c r="KBU58" s="229"/>
      <c r="KBV58" s="226"/>
      <c r="KBW58" s="227"/>
      <c r="KBX58" s="227"/>
      <c r="KBY58" s="227"/>
      <c r="KBZ58" s="228"/>
      <c r="KCA58" s="228"/>
      <c r="KCB58" s="228"/>
      <c r="KCC58" s="228"/>
      <c r="KCD58" s="228"/>
      <c r="KCE58" s="228"/>
      <c r="KCF58" s="229"/>
      <c r="KCG58" s="230"/>
      <c r="KCH58" s="230"/>
      <c r="KCI58" s="231"/>
      <c r="KCJ58" s="229"/>
      <c r="KCK58" s="230"/>
      <c r="KCL58" s="229"/>
      <c r="KCM58" s="229"/>
      <c r="KCN58" s="230"/>
      <c r="KCO58" s="230"/>
      <c r="KCP58" s="230"/>
      <c r="KCQ58" s="230"/>
      <c r="KCR58" s="230"/>
      <c r="KCS58" s="230"/>
      <c r="KCT58" s="230"/>
      <c r="KCU58" s="230"/>
      <c r="KCV58" s="230"/>
      <c r="KCW58" s="230"/>
      <c r="KCX58" s="230"/>
      <c r="KCY58" s="230"/>
      <c r="KCZ58" s="229"/>
      <c r="KDA58" s="226"/>
      <c r="KDB58" s="227"/>
      <c r="KDC58" s="227"/>
      <c r="KDD58" s="227"/>
      <c r="KDE58" s="228"/>
      <c r="KDF58" s="228"/>
      <c r="KDG58" s="228"/>
      <c r="KDH58" s="228"/>
      <c r="KDI58" s="228"/>
      <c r="KDJ58" s="228"/>
      <c r="KDK58" s="229"/>
      <c r="KDL58" s="230"/>
      <c r="KDM58" s="230"/>
      <c r="KDN58" s="231"/>
      <c r="KDO58" s="229"/>
      <c r="KDP58" s="230"/>
      <c r="KDQ58" s="229"/>
      <c r="KDR58" s="229"/>
      <c r="KDS58" s="230"/>
      <c r="KDT58" s="230"/>
      <c r="KDU58" s="230"/>
      <c r="KDV58" s="230"/>
      <c r="KDW58" s="230"/>
      <c r="KDX58" s="230"/>
      <c r="KDY58" s="230"/>
      <c r="KDZ58" s="230"/>
      <c r="KEA58" s="230"/>
      <c r="KEB58" s="230"/>
      <c r="KEC58" s="230"/>
      <c r="KED58" s="230"/>
      <c r="KEE58" s="229"/>
      <c r="KEF58" s="226"/>
      <c r="KEG58" s="227"/>
      <c r="KEH58" s="227"/>
      <c r="KEI58" s="227"/>
      <c r="KEJ58" s="228"/>
      <c r="KEK58" s="228"/>
      <c r="KEL58" s="228"/>
      <c r="KEM58" s="228"/>
      <c r="KEN58" s="228"/>
      <c r="KEO58" s="228"/>
      <c r="KEP58" s="229"/>
      <c r="KEQ58" s="230"/>
      <c r="KER58" s="230"/>
      <c r="KES58" s="231"/>
      <c r="KET58" s="229"/>
      <c r="KEU58" s="230"/>
      <c r="KEV58" s="229"/>
      <c r="KEW58" s="229"/>
      <c r="KEX58" s="230"/>
      <c r="KEY58" s="230"/>
      <c r="KEZ58" s="230"/>
      <c r="KFA58" s="230"/>
      <c r="KFB58" s="230"/>
      <c r="KFC58" s="230"/>
      <c r="KFD58" s="230"/>
      <c r="KFE58" s="230"/>
      <c r="KFF58" s="230"/>
      <c r="KFG58" s="230"/>
      <c r="KFH58" s="230"/>
      <c r="KFI58" s="230"/>
      <c r="KFJ58" s="229"/>
      <c r="KFK58" s="226"/>
      <c r="KFL58" s="227"/>
      <c r="KFM58" s="227"/>
      <c r="KFN58" s="227"/>
      <c r="KFO58" s="228"/>
      <c r="KFP58" s="228"/>
      <c r="KFQ58" s="228"/>
      <c r="KFR58" s="228"/>
      <c r="KFS58" s="228"/>
      <c r="KFT58" s="228"/>
      <c r="KFU58" s="229"/>
      <c r="KFV58" s="230"/>
      <c r="KFW58" s="230"/>
      <c r="KFX58" s="231"/>
      <c r="KFY58" s="229"/>
      <c r="KFZ58" s="230"/>
      <c r="KGA58" s="229"/>
      <c r="KGB58" s="229"/>
      <c r="KGC58" s="230"/>
      <c r="KGD58" s="230"/>
      <c r="KGE58" s="230"/>
      <c r="KGF58" s="230"/>
      <c r="KGG58" s="230"/>
      <c r="KGH58" s="230"/>
      <c r="KGI58" s="230"/>
      <c r="KGJ58" s="230"/>
      <c r="KGK58" s="230"/>
      <c r="KGL58" s="230"/>
      <c r="KGM58" s="230"/>
      <c r="KGN58" s="230"/>
      <c r="KGO58" s="229"/>
      <c r="KGP58" s="226"/>
      <c r="KGQ58" s="227"/>
      <c r="KGR58" s="227"/>
      <c r="KGS58" s="227"/>
      <c r="KGT58" s="228"/>
      <c r="KGU58" s="228"/>
      <c r="KGV58" s="228"/>
      <c r="KGW58" s="228"/>
      <c r="KGX58" s="228"/>
      <c r="KGY58" s="228"/>
      <c r="KGZ58" s="229"/>
      <c r="KHA58" s="230"/>
      <c r="KHB58" s="230"/>
      <c r="KHC58" s="231"/>
      <c r="KHD58" s="229"/>
      <c r="KHE58" s="230"/>
      <c r="KHF58" s="229"/>
      <c r="KHG58" s="229"/>
      <c r="KHH58" s="230"/>
      <c r="KHI58" s="230"/>
      <c r="KHJ58" s="230"/>
      <c r="KHK58" s="230"/>
      <c r="KHL58" s="230"/>
      <c r="KHM58" s="230"/>
      <c r="KHN58" s="230"/>
      <c r="KHO58" s="230"/>
      <c r="KHP58" s="230"/>
      <c r="KHQ58" s="230"/>
      <c r="KHR58" s="230"/>
      <c r="KHS58" s="230"/>
      <c r="KHT58" s="229"/>
      <c r="KHU58" s="226"/>
      <c r="KHV58" s="227"/>
      <c r="KHW58" s="227"/>
      <c r="KHX58" s="227"/>
      <c r="KHY58" s="228"/>
      <c r="KHZ58" s="228"/>
      <c r="KIA58" s="228"/>
      <c r="KIB58" s="228"/>
      <c r="KIC58" s="228"/>
      <c r="KID58" s="228"/>
      <c r="KIE58" s="229"/>
      <c r="KIF58" s="230"/>
      <c r="KIG58" s="230"/>
      <c r="KIH58" s="231"/>
      <c r="KII58" s="229"/>
      <c r="KIJ58" s="230"/>
      <c r="KIK58" s="229"/>
      <c r="KIL58" s="229"/>
      <c r="KIM58" s="230"/>
      <c r="KIN58" s="230"/>
      <c r="KIO58" s="230"/>
      <c r="KIP58" s="230"/>
      <c r="KIQ58" s="230"/>
      <c r="KIR58" s="230"/>
      <c r="KIS58" s="230"/>
      <c r="KIT58" s="230"/>
      <c r="KIU58" s="230"/>
      <c r="KIV58" s="230"/>
      <c r="KIW58" s="230"/>
      <c r="KIX58" s="230"/>
      <c r="KIY58" s="229"/>
      <c r="KIZ58" s="226"/>
      <c r="KJA58" s="227"/>
      <c r="KJB58" s="227"/>
      <c r="KJC58" s="227"/>
      <c r="KJD58" s="228"/>
      <c r="KJE58" s="228"/>
      <c r="KJF58" s="228"/>
      <c r="KJG58" s="228"/>
      <c r="KJH58" s="228"/>
      <c r="KJI58" s="228"/>
      <c r="KJJ58" s="229"/>
      <c r="KJK58" s="230"/>
      <c r="KJL58" s="230"/>
      <c r="KJM58" s="231"/>
      <c r="KJN58" s="229"/>
      <c r="KJO58" s="230"/>
      <c r="KJP58" s="229"/>
      <c r="KJQ58" s="229"/>
      <c r="KJR58" s="230"/>
      <c r="KJS58" s="230"/>
      <c r="KJT58" s="230"/>
      <c r="KJU58" s="230"/>
      <c r="KJV58" s="230"/>
      <c r="KJW58" s="230"/>
      <c r="KJX58" s="230"/>
      <c r="KJY58" s="230"/>
      <c r="KJZ58" s="230"/>
      <c r="KKA58" s="230"/>
      <c r="KKB58" s="230"/>
      <c r="KKC58" s="230"/>
      <c r="KKD58" s="229"/>
      <c r="KKE58" s="226"/>
      <c r="KKF58" s="227"/>
      <c r="KKG58" s="227"/>
      <c r="KKH58" s="227"/>
      <c r="KKI58" s="228"/>
      <c r="KKJ58" s="228"/>
      <c r="KKK58" s="228"/>
      <c r="KKL58" s="228"/>
      <c r="KKM58" s="228"/>
      <c r="KKN58" s="228"/>
      <c r="KKO58" s="229"/>
      <c r="KKP58" s="230"/>
      <c r="KKQ58" s="230"/>
      <c r="KKR58" s="231"/>
      <c r="KKS58" s="229"/>
      <c r="KKT58" s="230"/>
      <c r="KKU58" s="229"/>
      <c r="KKV58" s="229"/>
      <c r="KKW58" s="230"/>
      <c r="KKX58" s="230"/>
      <c r="KKY58" s="230"/>
      <c r="KKZ58" s="230"/>
      <c r="KLA58" s="230"/>
      <c r="KLB58" s="230"/>
      <c r="KLC58" s="230"/>
      <c r="KLD58" s="230"/>
      <c r="KLE58" s="230"/>
      <c r="KLF58" s="230"/>
      <c r="KLG58" s="230"/>
      <c r="KLH58" s="230"/>
      <c r="KLI58" s="229"/>
      <c r="KLJ58" s="226"/>
      <c r="KLK58" s="227"/>
      <c r="KLL58" s="227"/>
      <c r="KLM58" s="227"/>
      <c r="KLN58" s="228"/>
      <c r="KLO58" s="228"/>
      <c r="KLP58" s="228"/>
      <c r="KLQ58" s="228"/>
      <c r="KLR58" s="228"/>
      <c r="KLS58" s="228"/>
      <c r="KLT58" s="229"/>
      <c r="KLU58" s="230"/>
      <c r="KLV58" s="230"/>
      <c r="KLW58" s="231"/>
      <c r="KLX58" s="229"/>
      <c r="KLY58" s="230"/>
      <c r="KLZ58" s="229"/>
      <c r="KMA58" s="229"/>
      <c r="KMB58" s="230"/>
      <c r="KMC58" s="230"/>
      <c r="KMD58" s="230"/>
      <c r="KME58" s="230"/>
      <c r="KMF58" s="230"/>
      <c r="KMG58" s="230"/>
      <c r="KMH58" s="230"/>
      <c r="KMI58" s="230"/>
      <c r="KMJ58" s="230"/>
      <c r="KMK58" s="230"/>
      <c r="KML58" s="230"/>
      <c r="KMM58" s="230"/>
      <c r="KMN58" s="229"/>
      <c r="KMO58" s="226"/>
      <c r="KMP58" s="227"/>
      <c r="KMQ58" s="227"/>
      <c r="KMR58" s="227"/>
      <c r="KMS58" s="228"/>
      <c r="KMT58" s="228"/>
      <c r="KMU58" s="228"/>
      <c r="KMV58" s="228"/>
      <c r="KMW58" s="228"/>
      <c r="KMX58" s="228"/>
      <c r="KMY58" s="229"/>
      <c r="KMZ58" s="230"/>
      <c r="KNA58" s="230"/>
      <c r="KNB58" s="231"/>
      <c r="KNC58" s="229"/>
      <c r="KND58" s="230"/>
      <c r="KNE58" s="229"/>
      <c r="KNF58" s="229"/>
      <c r="KNG58" s="230"/>
      <c r="KNH58" s="230"/>
      <c r="KNI58" s="230"/>
      <c r="KNJ58" s="230"/>
      <c r="KNK58" s="230"/>
      <c r="KNL58" s="230"/>
      <c r="KNM58" s="230"/>
      <c r="KNN58" s="230"/>
      <c r="KNO58" s="230"/>
      <c r="KNP58" s="230"/>
      <c r="KNQ58" s="230"/>
      <c r="KNR58" s="230"/>
      <c r="KNS58" s="229"/>
      <c r="KNT58" s="226"/>
      <c r="KNU58" s="227"/>
      <c r="KNV58" s="227"/>
      <c r="KNW58" s="227"/>
      <c r="KNX58" s="228"/>
      <c r="KNY58" s="228"/>
      <c r="KNZ58" s="228"/>
      <c r="KOA58" s="228"/>
      <c r="KOB58" s="228"/>
      <c r="KOC58" s="228"/>
      <c r="KOD58" s="229"/>
      <c r="KOE58" s="230"/>
      <c r="KOF58" s="230"/>
      <c r="KOG58" s="231"/>
      <c r="KOH58" s="229"/>
      <c r="KOI58" s="230"/>
      <c r="KOJ58" s="229"/>
      <c r="KOK58" s="229"/>
      <c r="KOL58" s="230"/>
      <c r="KOM58" s="230"/>
      <c r="KON58" s="230"/>
      <c r="KOO58" s="230"/>
      <c r="KOP58" s="230"/>
      <c r="KOQ58" s="230"/>
      <c r="KOR58" s="230"/>
      <c r="KOS58" s="230"/>
      <c r="KOT58" s="230"/>
      <c r="KOU58" s="230"/>
      <c r="KOV58" s="230"/>
      <c r="KOW58" s="230"/>
      <c r="KOX58" s="229"/>
      <c r="KOY58" s="226"/>
      <c r="KOZ58" s="227"/>
      <c r="KPA58" s="227"/>
      <c r="KPB58" s="227"/>
      <c r="KPC58" s="228"/>
      <c r="KPD58" s="228"/>
      <c r="KPE58" s="228"/>
      <c r="KPF58" s="228"/>
      <c r="KPG58" s="228"/>
      <c r="KPH58" s="228"/>
      <c r="KPI58" s="229"/>
      <c r="KPJ58" s="230"/>
      <c r="KPK58" s="230"/>
      <c r="KPL58" s="231"/>
      <c r="KPM58" s="229"/>
      <c r="KPN58" s="230"/>
      <c r="KPO58" s="229"/>
      <c r="KPP58" s="229"/>
      <c r="KPQ58" s="230"/>
      <c r="KPR58" s="230"/>
      <c r="KPS58" s="230"/>
      <c r="KPT58" s="230"/>
      <c r="KPU58" s="230"/>
      <c r="KPV58" s="230"/>
      <c r="KPW58" s="230"/>
      <c r="KPX58" s="230"/>
      <c r="KPY58" s="230"/>
      <c r="KPZ58" s="230"/>
      <c r="KQA58" s="230"/>
      <c r="KQB58" s="230"/>
      <c r="KQC58" s="229"/>
      <c r="KQD58" s="226"/>
      <c r="KQE58" s="227"/>
      <c r="KQF58" s="227"/>
      <c r="KQG58" s="227"/>
      <c r="KQH58" s="228"/>
      <c r="KQI58" s="228"/>
      <c r="KQJ58" s="228"/>
      <c r="KQK58" s="228"/>
      <c r="KQL58" s="228"/>
      <c r="KQM58" s="228"/>
      <c r="KQN58" s="229"/>
      <c r="KQO58" s="230"/>
      <c r="KQP58" s="230"/>
      <c r="KQQ58" s="231"/>
      <c r="KQR58" s="229"/>
      <c r="KQS58" s="230"/>
      <c r="KQT58" s="229"/>
      <c r="KQU58" s="229"/>
      <c r="KQV58" s="230"/>
      <c r="KQW58" s="230"/>
      <c r="KQX58" s="230"/>
      <c r="KQY58" s="230"/>
      <c r="KQZ58" s="230"/>
      <c r="KRA58" s="230"/>
      <c r="KRB58" s="230"/>
      <c r="KRC58" s="230"/>
      <c r="KRD58" s="230"/>
      <c r="KRE58" s="230"/>
      <c r="KRF58" s="230"/>
      <c r="KRG58" s="230"/>
      <c r="KRH58" s="229"/>
      <c r="KRI58" s="226"/>
      <c r="KRJ58" s="227"/>
      <c r="KRK58" s="227"/>
      <c r="KRL58" s="227"/>
      <c r="KRM58" s="228"/>
      <c r="KRN58" s="228"/>
      <c r="KRO58" s="228"/>
      <c r="KRP58" s="228"/>
      <c r="KRQ58" s="228"/>
      <c r="KRR58" s="228"/>
      <c r="KRS58" s="229"/>
      <c r="KRT58" s="230"/>
      <c r="KRU58" s="230"/>
      <c r="KRV58" s="231"/>
      <c r="KRW58" s="229"/>
      <c r="KRX58" s="230"/>
      <c r="KRY58" s="229"/>
      <c r="KRZ58" s="229"/>
      <c r="KSA58" s="230"/>
      <c r="KSB58" s="230"/>
      <c r="KSC58" s="230"/>
      <c r="KSD58" s="230"/>
      <c r="KSE58" s="230"/>
      <c r="KSF58" s="230"/>
      <c r="KSG58" s="230"/>
      <c r="KSH58" s="230"/>
      <c r="KSI58" s="230"/>
      <c r="KSJ58" s="230"/>
      <c r="KSK58" s="230"/>
      <c r="KSL58" s="230"/>
      <c r="KSM58" s="229"/>
      <c r="KSN58" s="226"/>
      <c r="KSO58" s="227"/>
      <c r="KSP58" s="227"/>
      <c r="KSQ58" s="227"/>
      <c r="KSR58" s="228"/>
      <c r="KSS58" s="228"/>
      <c r="KST58" s="228"/>
      <c r="KSU58" s="228"/>
      <c r="KSV58" s="228"/>
      <c r="KSW58" s="228"/>
      <c r="KSX58" s="229"/>
      <c r="KSY58" s="230"/>
      <c r="KSZ58" s="230"/>
      <c r="KTA58" s="231"/>
      <c r="KTB58" s="229"/>
      <c r="KTC58" s="230"/>
      <c r="KTD58" s="229"/>
      <c r="KTE58" s="229"/>
      <c r="KTF58" s="230"/>
      <c r="KTG58" s="230"/>
      <c r="KTH58" s="230"/>
      <c r="KTI58" s="230"/>
      <c r="KTJ58" s="230"/>
      <c r="KTK58" s="230"/>
      <c r="KTL58" s="230"/>
      <c r="KTM58" s="230"/>
      <c r="KTN58" s="230"/>
      <c r="KTO58" s="230"/>
      <c r="KTP58" s="230"/>
      <c r="KTQ58" s="230"/>
      <c r="KTR58" s="229"/>
      <c r="KTS58" s="226"/>
      <c r="KTT58" s="227"/>
      <c r="KTU58" s="227"/>
      <c r="KTV58" s="227"/>
      <c r="KTW58" s="228"/>
      <c r="KTX58" s="228"/>
      <c r="KTY58" s="228"/>
      <c r="KTZ58" s="228"/>
      <c r="KUA58" s="228"/>
      <c r="KUB58" s="228"/>
      <c r="KUC58" s="229"/>
      <c r="KUD58" s="230"/>
      <c r="KUE58" s="230"/>
      <c r="KUF58" s="231"/>
      <c r="KUG58" s="229"/>
      <c r="KUH58" s="230"/>
      <c r="KUI58" s="229"/>
      <c r="KUJ58" s="229"/>
      <c r="KUK58" s="230"/>
      <c r="KUL58" s="230"/>
      <c r="KUM58" s="230"/>
      <c r="KUN58" s="230"/>
      <c r="KUO58" s="230"/>
      <c r="KUP58" s="230"/>
      <c r="KUQ58" s="230"/>
      <c r="KUR58" s="230"/>
      <c r="KUS58" s="230"/>
      <c r="KUT58" s="230"/>
      <c r="KUU58" s="230"/>
      <c r="KUV58" s="230"/>
      <c r="KUW58" s="229"/>
      <c r="KUX58" s="226"/>
      <c r="KUY58" s="227"/>
      <c r="KUZ58" s="227"/>
      <c r="KVA58" s="227"/>
      <c r="KVB58" s="228"/>
      <c r="KVC58" s="228"/>
      <c r="KVD58" s="228"/>
      <c r="KVE58" s="228"/>
      <c r="KVF58" s="228"/>
      <c r="KVG58" s="228"/>
      <c r="KVH58" s="229"/>
      <c r="KVI58" s="230"/>
      <c r="KVJ58" s="230"/>
      <c r="KVK58" s="231"/>
      <c r="KVL58" s="229"/>
      <c r="KVM58" s="230"/>
      <c r="KVN58" s="229"/>
      <c r="KVO58" s="229"/>
      <c r="KVP58" s="230"/>
      <c r="KVQ58" s="230"/>
      <c r="KVR58" s="230"/>
      <c r="KVS58" s="230"/>
      <c r="KVT58" s="230"/>
      <c r="KVU58" s="230"/>
      <c r="KVV58" s="230"/>
      <c r="KVW58" s="230"/>
      <c r="KVX58" s="230"/>
      <c r="KVY58" s="230"/>
      <c r="KVZ58" s="230"/>
      <c r="KWA58" s="230"/>
      <c r="KWB58" s="229"/>
      <c r="KWC58" s="226"/>
      <c r="KWD58" s="227"/>
      <c r="KWE58" s="227"/>
      <c r="KWF58" s="227"/>
      <c r="KWG58" s="228"/>
      <c r="KWH58" s="228"/>
      <c r="KWI58" s="228"/>
      <c r="KWJ58" s="228"/>
      <c r="KWK58" s="228"/>
      <c r="KWL58" s="228"/>
      <c r="KWM58" s="229"/>
      <c r="KWN58" s="230"/>
      <c r="KWO58" s="230"/>
      <c r="KWP58" s="231"/>
      <c r="KWQ58" s="229"/>
      <c r="KWR58" s="230"/>
      <c r="KWS58" s="229"/>
      <c r="KWT58" s="229"/>
      <c r="KWU58" s="230"/>
      <c r="KWV58" s="230"/>
      <c r="KWW58" s="230"/>
      <c r="KWX58" s="230"/>
      <c r="KWY58" s="230"/>
      <c r="KWZ58" s="230"/>
      <c r="KXA58" s="230"/>
      <c r="KXB58" s="230"/>
      <c r="KXC58" s="230"/>
      <c r="KXD58" s="230"/>
      <c r="KXE58" s="230"/>
      <c r="KXF58" s="230"/>
      <c r="KXG58" s="229"/>
      <c r="KXH58" s="226"/>
      <c r="KXI58" s="227"/>
      <c r="KXJ58" s="227"/>
      <c r="KXK58" s="227"/>
      <c r="KXL58" s="228"/>
      <c r="KXM58" s="228"/>
      <c r="KXN58" s="228"/>
      <c r="KXO58" s="228"/>
      <c r="KXP58" s="228"/>
      <c r="KXQ58" s="228"/>
      <c r="KXR58" s="229"/>
      <c r="KXS58" s="230"/>
      <c r="KXT58" s="230"/>
      <c r="KXU58" s="231"/>
      <c r="KXV58" s="229"/>
      <c r="KXW58" s="230"/>
      <c r="KXX58" s="229"/>
      <c r="KXY58" s="229"/>
      <c r="KXZ58" s="230"/>
      <c r="KYA58" s="230"/>
      <c r="KYB58" s="230"/>
      <c r="KYC58" s="230"/>
      <c r="KYD58" s="230"/>
      <c r="KYE58" s="230"/>
      <c r="KYF58" s="230"/>
      <c r="KYG58" s="230"/>
      <c r="KYH58" s="230"/>
      <c r="KYI58" s="230"/>
      <c r="KYJ58" s="230"/>
      <c r="KYK58" s="230"/>
      <c r="KYL58" s="229"/>
      <c r="KYM58" s="226"/>
      <c r="KYN58" s="227"/>
      <c r="KYO58" s="227"/>
      <c r="KYP58" s="227"/>
      <c r="KYQ58" s="228"/>
      <c r="KYR58" s="228"/>
      <c r="KYS58" s="228"/>
      <c r="KYT58" s="228"/>
      <c r="KYU58" s="228"/>
      <c r="KYV58" s="228"/>
      <c r="KYW58" s="229"/>
      <c r="KYX58" s="230"/>
      <c r="KYY58" s="230"/>
      <c r="KYZ58" s="231"/>
      <c r="KZA58" s="229"/>
      <c r="KZB58" s="230"/>
      <c r="KZC58" s="229"/>
      <c r="KZD58" s="229"/>
      <c r="KZE58" s="230"/>
      <c r="KZF58" s="230"/>
      <c r="KZG58" s="230"/>
      <c r="KZH58" s="230"/>
      <c r="KZI58" s="230"/>
      <c r="KZJ58" s="230"/>
      <c r="KZK58" s="230"/>
      <c r="KZL58" s="230"/>
      <c r="KZM58" s="230"/>
      <c r="KZN58" s="230"/>
      <c r="KZO58" s="230"/>
      <c r="KZP58" s="230"/>
      <c r="KZQ58" s="229"/>
      <c r="KZR58" s="226"/>
      <c r="KZS58" s="227"/>
      <c r="KZT58" s="227"/>
      <c r="KZU58" s="227"/>
      <c r="KZV58" s="228"/>
      <c r="KZW58" s="228"/>
      <c r="KZX58" s="228"/>
      <c r="KZY58" s="228"/>
      <c r="KZZ58" s="228"/>
      <c r="LAA58" s="228"/>
      <c r="LAB58" s="229"/>
      <c r="LAC58" s="230"/>
      <c r="LAD58" s="230"/>
      <c r="LAE58" s="231"/>
      <c r="LAF58" s="229"/>
      <c r="LAG58" s="230"/>
      <c r="LAH58" s="229"/>
      <c r="LAI58" s="229"/>
      <c r="LAJ58" s="230"/>
      <c r="LAK58" s="230"/>
      <c r="LAL58" s="230"/>
      <c r="LAM58" s="230"/>
      <c r="LAN58" s="230"/>
      <c r="LAO58" s="230"/>
      <c r="LAP58" s="230"/>
      <c r="LAQ58" s="230"/>
      <c r="LAR58" s="230"/>
      <c r="LAS58" s="230"/>
      <c r="LAT58" s="230"/>
      <c r="LAU58" s="230"/>
      <c r="LAV58" s="229"/>
      <c r="LAW58" s="226"/>
      <c r="LAX58" s="227"/>
      <c r="LAY58" s="227"/>
      <c r="LAZ58" s="227"/>
      <c r="LBA58" s="228"/>
      <c r="LBB58" s="228"/>
      <c r="LBC58" s="228"/>
      <c r="LBD58" s="228"/>
      <c r="LBE58" s="228"/>
      <c r="LBF58" s="228"/>
      <c r="LBG58" s="229"/>
      <c r="LBH58" s="230"/>
      <c r="LBI58" s="230"/>
      <c r="LBJ58" s="231"/>
      <c r="LBK58" s="229"/>
      <c r="LBL58" s="230"/>
      <c r="LBM58" s="229"/>
      <c r="LBN58" s="229"/>
      <c r="LBO58" s="230"/>
      <c r="LBP58" s="230"/>
      <c r="LBQ58" s="230"/>
      <c r="LBR58" s="230"/>
      <c r="LBS58" s="230"/>
      <c r="LBT58" s="230"/>
      <c r="LBU58" s="230"/>
      <c r="LBV58" s="230"/>
      <c r="LBW58" s="230"/>
      <c r="LBX58" s="230"/>
      <c r="LBY58" s="230"/>
      <c r="LBZ58" s="230"/>
      <c r="LCA58" s="229"/>
      <c r="LCB58" s="226"/>
      <c r="LCC58" s="227"/>
      <c r="LCD58" s="227"/>
      <c r="LCE58" s="227"/>
      <c r="LCF58" s="228"/>
      <c r="LCG58" s="228"/>
      <c r="LCH58" s="228"/>
      <c r="LCI58" s="228"/>
      <c r="LCJ58" s="228"/>
      <c r="LCK58" s="228"/>
      <c r="LCL58" s="229"/>
      <c r="LCM58" s="230"/>
      <c r="LCN58" s="230"/>
      <c r="LCO58" s="231"/>
      <c r="LCP58" s="229"/>
      <c r="LCQ58" s="230"/>
      <c r="LCR58" s="229"/>
      <c r="LCS58" s="229"/>
      <c r="LCT58" s="230"/>
      <c r="LCU58" s="230"/>
      <c r="LCV58" s="230"/>
      <c r="LCW58" s="230"/>
      <c r="LCX58" s="230"/>
      <c r="LCY58" s="230"/>
      <c r="LCZ58" s="230"/>
      <c r="LDA58" s="230"/>
      <c r="LDB58" s="230"/>
      <c r="LDC58" s="230"/>
      <c r="LDD58" s="230"/>
      <c r="LDE58" s="230"/>
      <c r="LDF58" s="229"/>
      <c r="LDG58" s="226"/>
      <c r="LDH58" s="227"/>
      <c r="LDI58" s="227"/>
      <c r="LDJ58" s="227"/>
      <c r="LDK58" s="228"/>
      <c r="LDL58" s="228"/>
      <c r="LDM58" s="228"/>
      <c r="LDN58" s="228"/>
      <c r="LDO58" s="228"/>
      <c r="LDP58" s="228"/>
      <c r="LDQ58" s="229"/>
      <c r="LDR58" s="230"/>
      <c r="LDS58" s="230"/>
      <c r="LDT58" s="231"/>
      <c r="LDU58" s="229"/>
      <c r="LDV58" s="230"/>
      <c r="LDW58" s="229"/>
      <c r="LDX58" s="229"/>
      <c r="LDY58" s="230"/>
      <c r="LDZ58" s="230"/>
      <c r="LEA58" s="230"/>
      <c r="LEB58" s="230"/>
      <c r="LEC58" s="230"/>
      <c r="LED58" s="230"/>
      <c r="LEE58" s="230"/>
      <c r="LEF58" s="230"/>
      <c r="LEG58" s="230"/>
      <c r="LEH58" s="230"/>
      <c r="LEI58" s="230"/>
      <c r="LEJ58" s="230"/>
      <c r="LEK58" s="229"/>
      <c r="LEL58" s="226"/>
      <c r="LEM58" s="227"/>
      <c r="LEN58" s="227"/>
      <c r="LEO58" s="227"/>
      <c r="LEP58" s="228"/>
      <c r="LEQ58" s="228"/>
      <c r="LER58" s="228"/>
      <c r="LES58" s="228"/>
      <c r="LET58" s="228"/>
      <c r="LEU58" s="228"/>
      <c r="LEV58" s="229"/>
      <c r="LEW58" s="230"/>
      <c r="LEX58" s="230"/>
      <c r="LEY58" s="231"/>
      <c r="LEZ58" s="229"/>
      <c r="LFA58" s="230"/>
      <c r="LFB58" s="229"/>
      <c r="LFC58" s="229"/>
      <c r="LFD58" s="230"/>
      <c r="LFE58" s="230"/>
      <c r="LFF58" s="230"/>
      <c r="LFG58" s="230"/>
      <c r="LFH58" s="230"/>
      <c r="LFI58" s="230"/>
      <c r="LFJ58" s="230"/>
      <c r="LFK58" s="230"/>
      <c r="LFL58" s="230"/>
      <c r="LFM58" s="230"/>
      <c r="LFN58" s="230"/>
      <c r="LFO58" s="230"/>
      <c r="LFP58" s="229"/>
      <c r="LFQ58" s="226"/>
      <c r="LFR58" s="227"/>
      <c r="LFS58" s="227"/>
      <c r="LFT58" s="227"/>
      <c r="LFU58" s="228"/>
      <c r="LFV58" s="228"/>
      <c r="LFW58" s="228"/>
      <c r="LFX58" s="228"/>
      <c r="LFY58" s="228"/>
      <c r="LFZ58" s="228"/>
      <c r="LGA58" s="229"/>
      <c r="LGB58" s="230"/>
      <c r="LGC58" s="230"/>
      <c r="LGD58" s="231"/>
      <c r="LGE58" s="229"/>
      <c r="LGF58" s="230"/>
      <c r="LGG58" s="229"/>
      <c r="LGH58" s="229"/>
      <c r="LGI58" s="230"/>
      <c r="LGJ58" s="230"/>
      <c r="LGK58" s="230"/>
      <c r="LGL58" s="230"/>
      <c r="LGM58" s="230"/>
      <c r="LGN58" s="230"/>
      <c r="LGO58" s="230"/>
      <c r="LGP58" s="230"/>
      <c r="LGQ58" s="230"/>
      <c r="LGR58" s="230"/>
      <c r="LGS58" s="230"/>
      <c r="LGT58" s="230"/>
      <c r="LGU58" s="229"/>
      <c r="LGV58" s="226"/>
      <c r="LGW58" s="227"/>
      <c r="LGX58" s="227"/>
      <c r="LGY58" s="227"/>
      <c r="LGZ58" s="228"/>
      <c r="LHA58" s="228"/>
      <c r="LHB58" s="228"/>
      <c r="LHC58" s="228"/>
      <c r="LHD58" s="228"/>
      <c r="LHE58" s="228"/>
      <c r="LHF58" s="229"/>
      <c r="LHG58" s="230"/>
      <c r="LHH58" s="230"/>
      <c r="LHI58" s="231"/>
      <c r="LHJ58" s="229"/>
      <c r="LHK58" s="230"/>
      <c r="LHL58" s="229"/>
      <c r="LHM58" s="229"/>
      <c r="LHN58" s="230"/>
      <c r="LHO58" s="230"/>
      <c r="LHP58" s="230"/>
      <c r="LHQ58" s="230"/>
      <c r="LHR58" s="230"/>
      <c r="LHS58" s="230"/>
      <c r="LHT58" s="230"/>
      <c r="LHU58" s="230"/>
      <c r="LHV58" s="230"/>
      <c r="LHW58" s="230"/>
      <c r="LHX58" s="230"/>
      <c r="LHY58" s="230"/>
      <c r="LHZ58" s="229"/>
      <c r="LIA58" s="226"/>
      <c r="LIB58" s="227"/>
      <c r="LIC58" s="227"/>
      <c r="LID58" s="227"/>
      <c r="LIE58" s="228"/>
      <c r="LIF58" s="228"/>
      <c r="LIG58" s="228"/>
      <c r="LIH58" s="228"/>
      <c r="LII58" s="228"/>
      <c r="LIJ58" s="228"/>
      <c r="LIK58" s="229"/>
      <c r="LIL58" s="230"/>
      <c r="LIM58" s="230"/>
      <c r="LIN58" s="231"/>
      <c r="LIO58" s="229"/>
      <c r="LIP58" s="230"/>
      <c r="LIQ58" s="229"/>
      <c r="LIR58" s="229"/>
      <c r="LIS58" s="230"/>
      <c r="LIT58" s="230"/>
      <c r="LIU58" s="230"/>
      <c r="LIV58" s="230"/>
      <c r="LIW58" s="230"/>
      <c r="LIX58" s="230"/>
      <c r="LIY58" s="230"/>
      <c r="LIZ58" s="230"/>
      <c r="LJA58" s="230"/>
      <c r="LJB58" s="230"/>
      <c r="LJC58" s="230"/>
      <c r="LJD58" s="230"/>
      <c r="LJE58" s="229"/>
      <c r="LJF58" s="226"/>
      <c r="LJG58" s="227"/>
      <c r="LJH58" s="227"/>
      <c r="LJI58" s="227"/>
      <c r="LJJ58" s="228"/>
      <c r="LJK58" s="228"/>
      <c r="LJL58" s="228"/>
      <c r="LJM58" s="228"/>
      <c r="LJN58" s="228"/>
      <c r="LJO58" s="228"/>
      <c r="LJP58" s="229"/>
      <c r="LJQ58" s="230"/>
      <c r="LJR58" s="230"/>
      <c r="LJS58" s="231"/>
      <c r="LJT58" s="229"/>
      <c r="LJU58" s="230"/>
      <c r="LJV58" s="229"/>
      <c r="LJW58" s="229"/>
      <c r="LJX58" s="230"/>
      <c r="LJY58" s="230"/>
      <c r="LJZ58" s="230"/>
      <c r="LKA58" s="230"/>
      <c r="LKB58" s="230"/>
      <c r="LKC58" s="230"/>
      <c r="LKD58" s="230"/>
      <c r="LKE58" s="230"/>
      <c r="LKF58" s="230"/>
      <c r="LKG58" s="230"/>
      <c r="LKH58" s="230"/>
      <c r="LKI58" s="230"/>
      <c r="LKJ58" s="229"/>
      <c r="LKK58" s="226"/>
      <c r="LKL58" s="227"/>
      <c r="LKM58" s="227"/>
      <c r="LKN58" s="227"/>
      <c r="LKO58" s="228"/>
      <c r="LKP58" s="228"/>
      <c r="LKQ58" s="228"/>
      <c r="LKR58" s="228"/>
      <c r="LKS58" s="228"/>
      <c r="LKT58" s="228"/>
      <c r="LKU58" s="229"/>
      <c r="LKV58" s="230"/>
      <c r="LKW58" s="230"/>
      <c r="LKX58" s="231"/>
      <c r="LKY58" s="229"/>
      <c r="LKZ58" s="230"/>
      <c r="LLA58" s="229"/>
      <c r="LLB58" s="229"/>
      <c r="LLC58" s="230"/>
      <c r="LLD58" s="230"/>
      <c r="LLE58" s="230"/>
      <c r="LLF58" s="230"/>
      <c r="LLG58" s="230"/>
      <c r="LLH58" s="230"/>
      <c r="LLI58" s="230"/>
      <c r="LLJ58" s="230"/>
      <c r="LLK58" s="230"/>
      <c r="LLL58" s="230"/>
      <c r="LLM58" s="230"/>
      <c r="LLN58" s="230"/>
      <c r="LLO58" s="229"/>
      <c r="LLP58" s="226"/>
      <c r="LLQ58" s="227"/>
      <c r="LLR58" s="227"/>
      <c r="LLS58" s="227"/>
      <c r="LLT58" s="228"/>
      <c r="LLU58" s="228"/>
      <c r="LLV58" s="228"/>
      <c r="LLW58" s="228"/>
      <c r="LLX58" s="228"/>
      <c r="LLY58" s="228"/>
      <c r="LLZ58" s="229"/>
      <c r="LMA58" s="230"/>
      <c r="LMB58" s="230"/>
      <c r="LMC58" s="231"/>
      <c r="LMD58" s="229"/>
      <c r="LME58" s="230"/>
      <c r="LMF58" s="229"/>
      <c r="LMG58" s="229"/>
      <c r="LMH58" s="230"/>
      <c r="LMI58" s="230"/>
      <c r="LMJ58" s="230"/>
      <c r="LMK58" s="230"/>
      <c r="LML58" s="230"/>
      <c r="LMM58" s="230"/>
      <c r="LMN58" s="230"/>
      <c r="LMO58" s="230"/>
      <c r="LMP58" s="230"/>
      <c r="LMQ58" s="230"/>
      <c r="LMR58" s="230"/>
      <c r="LMS58" s="230"/>
      <c r="LMT58" s="229"/>
      <c r="LMU58" s="226"/>
      <c r="LMV58" s="227"/>
      <c r="LMW58" s="227"/>
      <c r="LMX58" s="227"/>
      <c r="LMY58" s="228"/>
      <c r="LMZ58" s="228"/>
      <c r="LNA58" s="228"/>
      <c r="LNB58" s="228"/>
      <c r="LNC58" s="228"/>
      <c r="LND58" s="228"/>
      <c r="LNE58" s="229"/>
      <c r="LNF58" s="230"/>
      <c r="LNG58" s="230"/>
      <c r="LNH58" s="231"/>
      <c r="LNI58" s="229"/>
      <c r="LNJ58" s="230"/>
      <c r="LNK58" s="229"/>
      <c r="LNL58" s="229"/>
      <c r="LNM58" s="230"/>
      <c r="LNN58" s="230"/>
      <c r="LNO58" s="230"/>
      <c r="LNP58" s="230"/>
      <c r="LNQ58" s="230"/>
      <c r="LNR58" s="230"/>
      <c r="LNS58" s="230"/>
      <c r="LNT58" s="230"/>
      <c r="LNU58" s="230"/>
      <c r="LNV58" s="230"/>
      <c r="LNW58" s="230"/>
      <c r="LNX58" s="230"/>
      <c r="LNY58" s="229"/>
      <c r="LNZ58" s="226"/>
      <c r="LOA58" s="227"/>
      <c r="LOB58" s="227"/>
      <c r="LOC58" s="227"/>
      <c r="LOD58" s="228"/>
      <c r="LOE58" s="228"/>
      <c r="LOF58" s="228"/>
      <c r="LOG58" s="228"/>
      <c r="LOH58" s="228"/>
      <c r="LOI58" s="228"/>
      <c r="LOJ58" s="229"/>
      <c r="LOK58" s="230"/>
      <c r="LOL58" s="230"/>
      <c r="LOM58" s="231"/>
      <c r="LON58" s="229"/>
      <c r="LOO58" s="230"/>
      <c r="LOP58" s="229"/>
      <c r="LOQ58" s="229"/>
      <c r="LOR58" s="230"/>
      <c r="LOS58" s="230"/>
      <c r="LOT58" s="230"/>
      <c r="LOU58" s="230"/>
      <c r="LOV58" s="230"/>
      <c r="LOW58" s="230"/>
      <c r="LOX58" s="230"/>
      <c r="LOY58" s="230"/>
      <c r="LOZ58" s="230"/>
      <c r="LPA58" s="230"/>
      <c r="LPB58" s="230"/>
      <c r="LPC58" s="230"/>
      <c r="LPD58" s="229"/>
      <c r="LPE58" s="226"/>
      <c r="LPF58" s="227"/>
      <c r="LPG58" s="227"/>
      <c r="LPH58" s="227"/>
      <c r="LPI58" s="228"/>
      <c r="LPJ58" s="228"/>
      <c r="LPK58" s="228"/>
      <c r="LPL58" s="228"/>
      <c r="LPM58" s="228"/>
      <c r="LPN58" s="228"/>
      <c r="LPO58" s="229"/>
      <c r="LPP58" s="230"/>
      <c r="LPQ58" s="230"/>
      <c r="LPR58" s="231"/>
      <c r="LPS58" s="229"/>
      <c r="LPT58" s="230"/>
      <c r="LPU58" s="229"/>
      <c r="LPV58" s="229"/>
      <c r="LPW58" s="230"/>
      <c r="LPX58" s="230"/>
      <c r="LPY58" s="230"/>
      <c r="LPZ58" s="230"/>
      <c r="LQA58" s="230"/>
      <c r="LQB58" s="230"/>
      <c r="LQC58" s="230"/>
      <c r="LQD58" s="230"/>
      <c r="LQE58" s="230"/>
      <c r="LQF58" s="230"/>
      <c r="LQG58" s="230"/>
      <c r="LQH58" s="230"/>
      <c r="LQI58" s="229"/>
      <c r="LQJ58" s="226"/>
      <c r="LQK58" s="227"/>
      <c r="LQL58" s="227"/>
      <c r="LQM58" s="227"/>
      <c r="LQN58" s="228"/>
      <c r="LQO58" s="228"/>
      <c r="LQP58" s="228"/>
      <c r="LQQ58" s="228"/>
      <c r="LQR58" s="228"/>
      <c r="LQS58" s="228"/>
      <c r="LQT58" s="229"/>
      <c r="LQU58" s="230"/>
      <c r="LQV58" s="230"/>
      <c r="LQW58" s="231"/>
      <c r="LQX58" s="229"/>
      <c r="LQY58" s="230"/>
      <c r="LQZ58" s="229"/>
      <c r="LRA58" s="229"/>
      <c r="LRB58" s="230"/>
      <c r="LRC58" s="230"/>
      <c r="LRD58" s="230"/>
      <c r="LRE58" s="230"/>
      <c r="LRF58" s="230"/>
      <c r="LRG58" s="230"/>
      <c r="LRH58" s="230"/>
      <c r="LRI58" s="230"/>
      <c r="LRJ58" s="230"/>
      <c r="LRK58" s="230"/>
      <c r="LRL58" s="230"/>
      <c r="LRM58" s="230"/>
      <c r="LRN58" s="229"/>
      <c r="LRO58" s="226"/>
      <c r="LRP58" s="227"/>
      <c r="LRQ58" s="227"/>
      <c r="LRR58" s="227"/>
      <c r="LRS58" s="228"/>
      <c r="LRT58" s="228"/>
      <c r="LRU58" s="228"/>
      <c r="LRV58" s="228"/>
      <c r="LRW58" s="228"/>
      <c r="LRX58" s="228"/>
      <c r="LRY58" s="229"/>
      <c r="LRZ58" s="230"/>
      <c r="LSA58" s="230"/>
      <c r="LSB58" s="231"/>
      <c r="LSC58" s="229"/>
      <c r="LSD58" s="230"/>
      <c r="LSE58" s="229"/>
      <c r="LSF58" s="229"/>
      <c r="LSG58" s="230"/>
      <c r="LSH58" s="230"/>
      <c r="LSI58" s="230"/>
      <c r="LSJ58" s="230"/>
      <c r="LSK58" s="230"/>
      <c r="LSL58" s="230"/>
      <c r="LSM58" s="230"/>
      <c r="LSN58" s="230"/>
      <c r="LSO58" s="230"/>
      <c r="LSP58" s="230"/>
      <c r="LSQ58" s="230"/>
      <c r="LSR58" s="230"/>
      <c r="LSS58" s="229"/>
      <c r="LST58" s="226"/>
      <c r="LSU58" s="227"/>
      <c r="LSV58" s="227"/>
      <c r="LSW58" s="227"/>
      <c r="LSX58" s="228"/>
      <c r="LSY58" s="228"/>
      <c r="LSZ58" s="228"/>
      <c r="LTA58" s="228"/>
      <c r="LTB58" s="228"/>
      <c r="LTC58" s="228"/>
      <c r="LTD58" s="229"/>
      <c r="LTE58" s="230"/>
      <c r="LTF58" s="230"/>
      <c r="LTG58" s="231"/>
      <c r="LTH58" s="229"/>
      <c r="LTI58" s="230"/>
      <c r="LTJ58" s="229"/>
      <c r="LTK58" s="229"/>
      <c r="LTL58" s="230"/>
      <c r="LTM58" s="230"/>
      <c r="LTN58" s="230"/>
      <c r="LTO58" s="230"/>
      <c r="LTP58" s="230"/>
      <c r="LTQ58" s="230"/>
      <c r="LTR58" s="230"/>
      <c r="LTS58" s="230"/>
      <c r="LTT58" s="230"/>
      <c r="LTU58" s="230"/>
      <c r="LTV58" s="230"/>
      <c r="LTW58" s="230"/>
      <c r="LTX58" s="229"/>
      <c r="LTY58" s="226"/>
      <c r="LTZ58" s="227"/>
      <c r="LUA58" s="227"/>
      <c r="LUB58" s="227"/>
      <c r="LUC58" s="228"/>
      <c r="LUD58" s="228"/>
      <c r="LUE58" s="228"/>
      <c r="LUF58" s="228"/>
      <c r="LUG58" s="228"/>
      <c r="LUH58" s="228"/>
      <c r="LUI58" s="229"/>
      <c r="LUJ58" s="230"/>
      <c r="LUK58" s="230"/>
      <c r="LUL58" s="231"/>
      <c r="LUM58" s="229"/>
      <c r="LUN58" s="230"/>
      <c r="LUO58" s="229"/>
      <c r="LUP58" s="229"/>
      <c r="LUQ58" s="230"/>
      <c r="LUR58" s="230"/>
      <c r="LUS58" s="230"/>
      <c r="LUT58" s="230"/>
      <c r="LUU58" s="230"/>
      <c r="LUV58" s="230"/>
      <c r="LUW58" s="230"/>
      <c r="LUX58" s="230"/>
      <c r="LUY58" s="230"/>
      <c r="LUZ58" s="230"/>
      <c r="LVA58" s="230"/>
      <c r="LVB58" s="230"/>
      <c r="LVC58" s="229"/>
      <c r="LVD58" s="226"/>
      <c r="LVE58" s="227"/>
      <c r="LVF58" s="227"/>
      <c r="LVG58" s="227"/>
      <c r="LVH58" s="228"/>
      <c r="LVI58" s="228"/>
      <c r="LVJ58" s="228"/>
      <c r="LVK58" s="228"/>
      <c r="LVL58" s="228"/>
      <c r="LVM58" s="228"/>
      <c r="LVN58" s="229"/>
      <c r="LVO58" s="230"/>
      <c r="LVP58" s="230"/>
      <c r="LVQ58" s="231"/>
      <c r="LVR58" s="229"/>
      <c r="LVS58" s="230"/>
      <c r="LVT58" s="229"/>
      <c r="LVU58" s="229"/>
      <c r="LVV58" s="230"/>
      <c r="LVW58" s="230"/>
      <c r="LVX58" s="230"/>
      <c r="LVY58" s="230"/>
      <c r="LVZ58" s="230"/>
      <c r="LWA58" s="230"/>
      <c r="LWB58" s="230"/>
      <c r="LWC58" s="230"/>
      <c r="LWD58" s="230"/>
      <c r="LWE58" s="230"/>
      <c r="LWF58" s="230"/>
      <c r="LWG58" s="230"/>
      <c r="LWH58" s="229"/>
      <c r="LWI58" s="226"/>
      <c r="LWJ58" s="227"/>
      <c r="LWK58" s="227"/>
      <c r="LWL58" s="227"/>
      <c r="LWM58" s="228"/>
      <c r="LWN58" s="228"/>
      <c r="LWO58" s="228"/>
      <c r="LWP58" s="228"/>
      <c r="LWQ58" s="228"/>
      <c r="LWR58" s="228"/>
      <c r="LWS58" s="229"/>
      <c r="LWT58" s="230"/>
      <c r="LWU58" s="230"/>
      <c r="LWV58" s="231"/>
      <c r="LWW58" s="229"/>
      <c r="LWX58" s="230"/>
      <c r="LWY58" s="229"/>
      <c r="LWZ58" s="229"/>
      <c r="LXA58" s="230"/>
      <c r="LXB58" s="230"/>
      <c r="LXC58" s="230"/>
      <c r="LXD58" s="230"/>
      <c r="LXE58" s="230"/>
      <c r="LXF58" s="230"/>
      <c r="LXG58" s="230"/>
      <c r="LXH58" s="230"/>
      <c r="LXI58" s="230"/>
      <c r="LXJ58" s="230"/>
      <c r="LXK58" s="230"/>
      <c r="LXL58" s="230"/>
      <c r="LXM58" s="229"/>
      <c r="LXN58" s="226"/>
      <c r="LXO58" s="227"/>
      <c r="LXP58" s="227"/>
      <c r="LXQ58" s="227"/>
      <c r="LXR58" s="228"/>
      <c r="LXS58" s="228"/>
      <c r="LXT58" s="228"/>
      <c r="LXU58" s="228"/>
      <c r="LXV58" s="228"/>
      <c r="LXW58" s="228"/>
      <c r="LXX58" s="229"/>
      <c r="LXY58" s="230"/>
      <c r="LXZ58" s="230"/>
      <c r="LYA58" s="231"/>
      <c r="LYB58" s="229"/>
      <c r="LYC58" s="230"/>
      <c r="LYD58" s="229"/>
      <c r="LYE58" s="229"/>
      <c r="LYF58" s="230"/>
      <c r="LYG58" s="230"/>
      <c r="LYH58" s="230"/>
      <c r="LYI58" s="230"/>
      <c r="LYJ58" s="230"/>
      <c r="LYK58" s="230"/>
      <c r="LYL58" s="230"/>
      <c r="LYM58" s="230"/>
      <c r="LYN58" s="230"/>
      <c r="LYO58" s="230"/>
      <c r="LYP58" s="230"/>
      <c r="LYQ58" s="230"/>
      <c r="LYR58" s="229"/>
      <c r="LYS58" s="226"/>
      <c r="LYT58" s="227"/>
      <c r="LYU58" s="227"/>
      <c r="LYV58" s="227"/>
      <c r="LYW58" s="228"/>
      <c r="LYX58" s="228"/>
      <c r="LYY58" s="228"/>
      <c r="LYZ58" s="228"/>
      <c r="LZA58" s="228"/>
      <c r="LZB58" s="228"/>
      <c r="LZC58" s="229"/>
      <c r="LZD58" s="230"/>
      <c r="LZE58" s="230"/>
      <c r="LZF58" s="231"/>
      <c r="LZG58" s="229"/>
      <c r="LZH58" s="230"/>
      <c r="LZI58" s="229"/>
      <c r="LZJ58" s="229"/>
      <c r="LZK58" s="230"/>
      <c r="LZL58" s="230"/>
      <c r="LZM58" s="230"/>
      <c r="LZN58" s="230"/>
      <c r="LZO58" s="230"/>
      <c r="LZP58" s="230"/>
      <c r="LZQ58" s="230"/>
      <c r="LZR58" s="230"/>
      <c r="LZS58" s="230"/>
      <c r="LZT58" s="230"/>
      <c r="LZU58" s="230"/>
      <c r="LZV58" s="230"/>
      <c r="LZW58" s="229"/>
      <c r="LZX58" s="226"/>
      <c r="LZY58" s="227"/>
      <c r="LZZ58" s="227"/>
      <c r="MAA58" s="227"/>
      <c r="MAB58" s="228"/>
      <c r="MAC58" s="228"/>
      <c r="MAD58" s="228"/>
      <c r="MAE58" s="228"/>
      <c r="MAF58" s="228"/>
      <c r="MAG58" s="228"/>
      <c r="MAH58" s="229"/>
      <c r="MAI58" s="230"/>
      <c r="MAJ58" s="230"/>
      <c r="MAK58" s="231"/>
      <c r="MAL58" s="229"/>
      <c r="MAM58" s="230"/>
      <c r="MAN58" s="229"/>
      <c r="MAO58" s="229"/>
      <c r="MAP58" s="230"/>
      <c r="MAQ58" s="230"/>
      <c r="MAR58" s="230"/>
      <c r="MAS58" s="230"/>
      <c r="MAT58" s="230"/>
      <c r="MAU58" s="230"/>
      <c r="MAV58" s="230"/>
      <c r="MAW58" s="230"/>
      <c r="MAX58" s="230"/>
      <c r="MAY58" s="230"/>
      <c r="MAZ58" s="230"/>
      <c r="MBA58" s="230"/>
      <c r="MBB58" s="229"/>
      <c r="MBC58" s="226"/>
      <c r="MBD58" s="227"/>
      <c r="MBE58" s="227"/>
      <c r="MBF58" s="227"/>
      <c r="MBG58" s="228"/>
      <c r="MBH58" s="228"/>
      <c r="MBI58" s="228"/>
      <c r="MBJ58" s="228"/>
      <c r="MBK58" s="228"/>
      <c r="MBL58" s="228"/>
      <c r="MBM58" s="229"/>
      <c r="MBN58" s="230"/>
      <c r="MBO58" s="230"/>
      <c r="MBP58" s="231"/>
      <c r="MBQ58" s="229"/>
      <c r="MBR58" s="230"/>
      <c r="MBS58" s="229"/>
      <c r="MBT58" s="229"/>
      <c r="MBU58" s="230"/>
      <c r="MBV58" s="230"/>
      <c r="MBW58" s="230"/>
      <c r="MBX58" s="230"/>
      <c r="MBY58" s="230"/>
      <c r="MBZ58" s="230"/>
      <c r="MCA58" s="230"/>
      <c r="MCB58" s="230"/>
      <c r="MCC58" s="230"/>
      <c r="MCD58" s="230"/>
      <c r="MCE58" s="230"/>
      <c r="MCF58" s="230"/>
      <c r="MCG58" s="229"/>
      <c r="MCH58" s="226"/>
      <c r="MCI58" s="227"/>
      <c r="MCJ58" s="227"/>
      <c r="MCK58" s="227"/>
      <c r="MCL58" s="228"/>
      <c r="MCM58" s="228"/>
      <c r="MCN58" s="228"/>
      <c r="MCO58" s="228"/>
      <c r="MCP58" s="228"/>
      <c r="MCQ58" s="228"/>
      <c r="MCR58" s="229"/>
      <c r="MCS58" s="230"/>
      <c r="MCT58" s="230"/>
      <c r="MCU58" s="231"/>
      <c r="MCV58" s="229"/>
      <c r="MCW58" s="230"/>
      <c r="MCX58" s="229"/>
      <c r="MCY58" s="229"/>
      <c r="MCZ58" s="230"/>
      <c r="MDA58" s="230"/>
      <c r="MDB58" s="230"/>
      <c r="MDC58" s="230"/>
      <c r="MDD58" s="230"/>
      <c r="MDE58" s="230"/>
      <c r="MDF58" s="230"/>
      <c r="MDG58" s="230"/>
      <c r="MDH58" s="230"/>
      <c r="MDI58" s="230"/>
      <c r="MDJ58" s="230"/>
      <c r="MDK58" s="230"/>
      <c r="MDL58" s="229"/>
      <c r="MDM58" s="226"/>
      <c r="MDN58" s="227"/>
      <c r="MDO58" s="227"/>
      <c r="MDP58" s="227"/>
      <c r="MDQ58" s="228"/>
      <c r="MDR58" s="228"/>
      <c r="MDS58" s="228"/>
      <c r="MDT58" s="228"/>
      <c r="MDU58" s="228"/>
      <c r="MDV58" s="228"/>
      <c r="MDW58" s="229"/>
      <c r="MDX58" s="230"/>
      <c r="MDY58" s="230"/>
      <c r="MDZ58" s="231"/>
      <c r="MEA58" s="229"/>
      <c r="MEB58" s="230"/>
      <c r="MEC58" s="229"/>
      <c r="MED58" s="229"/>
      <c r="MEE58" s="230"/>
      <c r="MEF58" s="230"/>
      <c r="MEG58" s="230"/>
      <c r="MEH58" s="230"/>
      <c r="MEI58" s="230"/>
      <c r="MEJ58" s="230"/>
      <c r="MEK58" s="230"/>
      <c r="MEL58" s="230"/>
      <c r="MEM58" s="230"/>
      <c r="MEN58" s="230"/>
      <c r="MEO58" s="230"/>
      <c r="MEP58" s="230"/>
      <c r="MEQ58" s="229"/>
      <c r="MER58" s="226"/>
      <c r="MES58" s="227"/>
      <c r="MET58" s="227"/>
      <c r="MEU58" s="227"/>
      <c r="MEV58" s="228"/>
      <c r="MEW58" s="228"/>
      <c r="MEX58" s="228"/>
      <c r="MEY58" s="228"/>
      <c r="MEZ58" s="228"/>
      <c r="MFA58" s="228"/>
      <c r="MFB58" s="229"/>
      <c r="MFC58" s="230"/>
      <c r="MFD58" s="230"/>
      <c r="MFE58" s="231"/>
      <c r="MFF58" s="229"/>
      <c r="MFG58" s="230"/>
      <c r="MFH58" s="229"/>
      <c r="MFI58" s="229"/>
      <c r="MFJ58" s="230"/>
      <c r="MFK58" s="230"/>
      <c r="MFL58" s="230"/>
      <c r="MFM58" s="230"/>
      <c r="MFN58" s="230"/>
      <c r="MFO58" s="230"/>
      <c r="MFP58" s="230"/>
      <c r="MFQ58" s="230"/>
      <c r="MFR58" s="230"/>
      <c r="MFS58" s="230"/>
      <c r="MFT58" s="230"/>
      <c r="MFU58" s="230"/>
      <c r="MFV58" s="229"/>
      <c r="MFW58" s="226"/>
      <c r="MFX58" s="227"/>
      <c r="MFY58" s="227"/>
      <c r="MFZ58" s="227"/>
      <c r="MGA58" s="228"/>
      <c r="MGB58" s="228"/>
      <c r="MGC58" s="228"/>
      <c r="MGD58" s="228"/>
      <c r="MGE58" s="228"/>
      <c r="MGF58" s="228"/>
      <c r="MGG58" s="229"/>
      <c r="MGH58" s="230"/>
      <c r="MGI58" s="230"/>
      <c r="MGJ58" s="231"/>
      <c r="MGK58" s="229"/>
      <c r="MGL58" s="230"/>
      <c r="MGM58" s="229"/>
      <c r="MGN58" s="229"/>
      <c r="MGO58" s="230"/>
      <c r="MGP58" s="230"/>
      <c r="MGQ58" s="230"/>
      <c r="MGR58" s="230"/>
      <c r="MGS58" s="230"/>
      <c r="MGT58" s="230"/>
      <c r="MGU58" s="230"/>
      <c r="MGV58" s="230"/>
      <c r="MGW58" s="230"/>
      <c r="MGX58" s="230"/>
      <c r="MGY58" s="230"/>
      <c r="MGZ58" s="230"/>
      <c r="MHA58" s="229"/>
      <c r="MHB58" s="226"/>
      <c r="MHC58" s="227"/>
      <c r="MHD58" s="227"/>
      <c r="MHE58" s="227"/>
      <c r="MHF58" s="228"/>
      <c r="MHG58" s="228"/>
      <c r="MHH58" s="228"/>
      <c r="MHI58" s="228"/>
      <c r="MHJ58" s="228"/>
      <c r="MHK58" s="228"/>
      <c r="MHL58" s="229"/>
      <c r="MHM58" s="230"/>
      <c r="MHN58" s="230"/>
      <c r="MHO58" s="231"/>
      <c r="MHP58" s="229"/>
      <c r="MHQ58" s="230"/>
      <c r="MHR58" s="229"/>
      <c r="MHS58" s="229"/>
      <c r="MHT58" s="230"/>
      <c r="MHU58" s="230"/>
      <c r="MHV58" s="230"/>
      <c r="MHW58" s="230"/>
      <c r="MHX58" s="230"/>
      <c r="MHY58" s="230"/>
      <c r="MHZ58" s="230"/>
      <c r="MIA58" s="230"/>
      <c r="MIB58" s="230"/>
      <c r="MIC58" s="230"/>
      <c r="MID58" s="230"/>
      <c r="MIE58" s="230"/>
      <c r="MIF58" s="229"/>
      <c r="MIG58" s="226"/>
      <c r="MIH58" s="227"/>
      <c r="MII58" s="227"/>
      <c r="MIJ58" s="227"/>
      <c r="MIK58" s="228"/>
      <c r="MIL58" s="228"/>
      <c r="MIM58" s="228"/>
      <c r="MIN58" s="228"/>
      <c r="MIO58" s="228"/>
      <c r="MIP58" s="228"/>
      <c r="MIQ58" s="229"/>
      <c r="MIR58" s="230"/>
      <c r="MIS58" s="230"/>
      <c r="MIT58" s="231"/>
      <c r="MIU58" s="229"/>
      <c r="MIV58" s="230"/>
      <c r="MIW58" s="229"/>
      <c r="MIX58" s="229"/>
      <c r="MIY58" s="230"/>
      <c r="MIZ58" s="230"/>
      <c r="MJA58" s="230"/>
      <c r="MJB58" s="230"/>
      <c r="MJC58" s="230"/>
      <c r="MJD58" s="230"/>
      <c r="MJE58" s="230"/>
      <c r="MJF58" s="230"/>
      <c r="MJG58" s="230"/>
      <c r="MJH58" s="230"/>
      <c r="MJI58" s="230"/>
      <c r="MJJ58" s="230"/>
      <c r="MJK58" s="229"/>
      <c r="MJL58" s="226"/>
      <c r="MJM58" s="227"/>
      <c r="MJN58" s="227"/>
      <c r="MJO58" s="227"/>
      <c r="MJP58" s="228"/>
      <c r="MJQ58" s="228"/>
      <c r="MJR58" s="228"/>
      <c r="MJS58" s="228"/>
      <c r="MJT58" s="228"/>
      <c r="MJU58" s="228"/>
      <c r="MJV58" s="229"/>
      <c r="MJW58" s="230"/>
      <c r="MJX58" s="230"/>
      <c r="MJY58" s="231"/>
      <c r="MJZ58" s="229"/>
      <c r="MKA58" s="230"/>
      <c r="MKB58" s="229"/>
      <c r="MKC58" s="229"/>
      <c r="MKD58" s="230"/>
      <c r="MKE58" s="230"/>
      <c r="MKF58" s="230"/>
      <c r="MKG58" s="230"/>
      <c r="MKH58" s="230"/>
      <c r="MKI58" s="230"/>
      <c r="MKJ58" s="230"/>
      <c r="MKK58" s="230"/>
      <c r="MKL58" s="230"/>
      <c r="MKM58" s="230"/>
      <c r="MKN58" s="230"/>
      <c r="MKO58" s="230"/>
      <c r="MKP58" s="229"/>
      <c r="MKQ58" s="226"/>
      <c r="MKR58" s="227"/>
      <c r="MKS58" s="227"/>
      <c r="MKT58" s="227"/>
      <c r="MKU58" s="228"/>
      <c r="MKV58" s="228"/>
      <c r="MKW58" s="228"/>
      <c r="MKX58" s="228"/>
      <c r="MKY58" s="228"/>
      <c r="MKZ58" s="228"/>
      <c r="MLA58" s="229"/>
      <c r="MLB58" s="230"/>
      <c r="MLC58" s="230"/>
      <c r="MLD58" s="231"/>
      <c r="MLE58" s="229"/>
      <c r="MLF58" s="230"/>
      <c r="MLG58" s="229"/>
      <c r="MLH58" s="229"/>
      <c r="MLI58" s="230"/>
      <c r="MLJ58" s="230"/>
      <c r="MLK58" s="230"/>
      <c r="MLL58" s="230"/>
      <c r="MLM58" s="230"/>
      <c r="MLN58" s="230"/>
      <c r="MLO58" s="230"/>
      <c r="MLP58" s="230"/>
      <c r="MLQ58" s="230"/>
      <c r="MLR58" s="230"/>
      <c r="MLS58" s="230"/>
      <c r="MLT58" s="230"/>
      <c r="MLU58" s="229"/>
      <c r="MLV58" s="226"/>
      <c r="MLW58" s="227"/>
      <c r="MLX58" s="227"/>
      <c r="MLY58" s="227"/>
      <c r="MLZ58" s="228"/>
      <c r="MMA58" s="228"/>
      <c r="MMB58" s="228"/>
      <c r="MMC58" s="228"/>
      <c r="MMD58" s="228"/>
      <c r="MME58" s="228"/>
      <c r="MMF58" s="229"/>
      <c r="MMG58" s="230"/>
      <c r="MMH58" s="230"/>
      <c r="MMI58" s="231"/>
      <c r="MMJ58" s="229"/>
      <c r="MMK58" s="230"/>
      <c r="MML58" s="229"/>
      <c r="MMM58" s="229"/>
      <c r="MMN58" s="230"/>
      <c r="MMO58" s="230"/>
      <c r="MMP58" s="230"/>
      <c r="MMQ58" s="230"/>
      <c r="MMR58" s="230"/>
      <c r="MMS58" s="230"/>
      <c r="MMT58" s="230"/>
      <c r="MMU58" s="230"/>
      <c r="MMV58" s="230"/>
      <c r="MMW58" s="230"/>
      <c r="MMX58" s="230"/>
      <c r="MMY58" s="230"/>
      <c r="MMZ58" s="229"/>
      <c r="MNA58" s="226"/>
      <c r="MNB58" s="227"/>
      <c r="MNC58" s="227"/>
      <c r="MND58" s="227"/>
      <c r="MNE58" s="228"/>
      <c r="MNF58" s="228"/>
      <c r="MNG58" s="228"/>
      <c r="MNH58" s="228"/>
      <c r="MNI58" s="228"/>
      <c r="MNJ58" s="228"/>
      <c r="MNK58" s="229"/>
      <c r="MNL58" s="230"/>
      <c r="MNM58" s="230"/>
      <c r="MNN58" s="231"/>
      <c r="MNO58" s="229"/>
      <c r="MNP58" s="230"/>
      <c r="MNQ58" s="229"/>
      <c r="MNR58" s="229"/>
      <c r="MNS58" s="230"/>
      <c r="MNT58" s="230"/>
      <c r="MNU58" s="230"/>
      <c r="MNV58" s="230"/>
      <c r="MNW58" s="230"/>
      <c r="MNX58" s="230"/>
      <c r="MNY58" s="230"/>
      <c r="MNZ58" s="230"/>
      <c r="MOA58" s="230"/>
      <c r="MOB58" s="230"/>
      <c r="MOC58" s="230"/>
      <c r="MOD58" s="230"/>
      <c r="MOE58" s="229"/>
      <c r="MOF58" s="226"/>
      <c r="MOG58" s="227"/>
      <c r="MOH58" s="227"/>
      <c r="MOI58" s="227"/>
      <c r="MOJ58" s="228"/>
      <c r="MOK58" s="228"/>
      <c r="MOL58" s="228"/>
      <c r="MOM58" s="228"/>
      <c r="MON58" s="228"/>
      <c r="MOO58" s="228"/>
      <c r="MOP58" s="229"/>
      <c r="MOQ58" s="230"/>
      <c r="MOR58" s="230"/>
      <c r="MOS58" s="231"/>
      <c r="MOT58" s="229"/>
      <c r="MOU58" s="230"/>
      <c r="MOV58" s="229"/>
      <c r="MOW58" s="229"/>
      <c r="MOX58" s="230"/>
      <c r="MOY58" s="230"/>
      <c r="MOZ58" s="230"/>
      <c r="MPA58" s="230"/>
      <c r="MPB58" s="230"/>
      <c r="MPC58" s="230"/>
      <c r="MPD58" s="230"/>
      <c r="MPE58" s="230"/>
      <c r="MPF58" s="230"/>
      <c r="MPG58" s="230"/>
      <c r="MPH58" s="230"/>
      <c r="MPI58" s="230"/>
      <c r="MPJ58" s="229"/>
      <c r="MPK58" s="226"/>
      <c r="MPL58" s="227"/>
      <c r="MPM58" s="227"/>
      <c r="MPN58" s="227"/>
      <c r="MPO58" s="228"/>
      <c r="MPP58" s="228"/>
      <c r="MPQ58" s="228"/>
      <c r="MPR58" s="228"/>
      <c r="MPS58" s="228"/>
      <c r="MPT58" s="228"/>
      <c r="MPU58" s="229"/>
      <c r="MPV58" s="230"/>
      <c r="MPW58" s="230"/>
      <c r="MPX58" s="231"/>
      <c r="MPY58" s="229"/>
      <c r="MPZ58" s="230"/>
      <c r="MQA58" s="229"/>
      <c r="MQB58" s="229"/>
      <c r="MQC58" s="230"/>
      <c r="MQD58" s="230"/>
      <c r="MQE58" s="230"/>
      <c r="MQF58" s="230"/>
      <c r="MQG58" s="230"/>
      <c r="MQH58" s="230"/>
      <c r="MQI58" s="230"/>
      <c r="MQJ58" s="230"/>
      <c r="MQK58" s="230"/>
      <c r="MQL58" s="230"/>
      <c r="MQM58" s="230"/>
      <c r="MQN58" s="230"/>
      <c r="MQO58" s="229"/>
      <c r="MQP58" s="226"/>
      <c r="MQQ58" s="227"/>
      <c r="MQR58" s="227"/>
      <c r="MQS58" s="227"/>
      <c r="MQT58" s="228"/>
      <c r="MQU58" s="228"/>
      <c r="MQV58" s="228"/>
      <c r="MQW58" s="228"/>
      <c r="MQX58" s="228"/>
      <c r="MQY58" s="228"/>
      <c r="MQZ58" s="229"/>
      <c r="MRA58" s="230"/>
      <c r="MRB58" s="230"/>
      <c r="MRC58" s="231"/>
      <c r="MRD58" s="229"/>
      <c r="MRE58" s="230"/>
      <c r="MRF58" s="229"/>
      <c r="MRG58" s="229"/>
      <c r="MRH58" s="230"/>
      <c r="MRI58" s="230"/>
      <c r="MRJ58" s="230"/>
      <c r="MRK58" s="230"/>
      <c r="MRL58" s="230"/>
      <c r="MRM58" s="230"/>
      <c r="MRN58" s="230"/>
      <c r="MRO58" s="230"/>
      <c r="MRP58" s="230"/>
      <c r="MRQ58" s="230"/>
      <c r="MRR58" s="230"/>
      <c r="MRS58" s="230"/>
      <c r="MRT58" s="229"/>
      <c r="MRU58" s="226"/>
      <c r="MRV58" s="227"/>
      <c r="MRW58" s="227"/>
      <c r="MRX58" s="227"/>
      <c r="MRY58" s="228"/>
      <c r="MRZ58" s="228"/>
      <c r="MSA58" s="228"/>
      <c r="MSB58" s="228"/>
      <c r="MSC58" s="228"/>
      <c r="MSD58" s="228"/>
      <c r="MSE58" s="229"/>
      <c r="MSF58" s="230"/>
      <c r="MSG58" s="230"/>
      <c r="MSH58" s="231"/>
      <c r="MSI58" s="229"/>
      <c r="MSJ58" s="230"/>
      <c r="MSK58" s="229"/>
      <c r="MSL58" s="229"/>
      <c r="MSM58" s="230"/>
      <c r="MSN58" s="230"/>
      <c r="MSO58" s="230"/>
      <c r="MSP58" s="230"/>
      <c r="MSQ58" s="230"/>
      <c r="MSR58" s="230"/>
      <c r="MSS58" s="230"/>
      <c r="MST58" s="230"/>
      <c r="MSU58" s="230"/>
      <c r="MSV58" s="230"/>
      <c r="MSW58" s="230"/>
      <c r="MSX58" s="230"/>
      <c r="MSY58" s="229"/>
      <c r="MSZ58" s="226"/>
      <c r="MTA58" s="227"/>
      <c r="MTB58" s="227"/>
      <c r="MTC58" s="227"/>
      <c r="MTD58" s="228"/>
      <c r="MTE58" s="228"/>
      <c r="MTF58" s="228"/>
      <c r="MTG58" s="228"/>
      <c r="MTH58" s="228"/>
      <c r="MTI58" s="228"/>
      <c r="MTJ58" s="229"/>
      <c r="MTK58" s="230"/>
      <c r="MTL58" s="230"/>
      <c r="MTM58" s="231"/>
      <c r="MTN58" s="229"/>
      <c r="MTO58" s="230"/>
      <c r="MTP58" s="229"/>
      <c r="MTQ58" s="229"/>
      <c r="MTR58" s="230"/>
      <c r="MTS58" s="230"/>
      <c r="MTT58" s="230"/>
      <c r="MTU58" s="230"/>
      <c r="MTV58" s="230"/>
      <c r="MTW58" s="230"/>
      <c r="MTX58" s="230"/>
      <c r="MTY58" s="230"/>
      <c r="MTZ58" s="230"/>
      <c r="MUA58" s="230"/>
      <c r="MUB58" s="230"/>
      <c r="MUC58" s="230"/>
      <c r="MUD58" s="229"/>
      <c r="MUE58" s="226"/>
      <c r="MUF58" s="227"/>
      <c r="MUG58" s="227"/>
      <c r="MUH58" s="227"/>
      <c r="MUI58" s="228"/>
      <c r="MUJ58" s="228"/>
      <c r="MUK58" s="228"/>
      <c r="MUL58" s="228"/>
      <c r="MUM58" s="228"/>
      <c r="MUN58" s="228"/>
      <c r="MUO58" s="229"/>
      <c r="MUP58" s="230"/>
      <c r="MUQ58" s="230"/>
      <c r="MUR58" s="231"/>
      <c r="MUS58" s="229"/>
      <c r="MUT58" s="230"/>
      <c r="MUU58" s="229"/>
      <c r="MUV58" s="229"/>
      <c r="MUW58" s="230"/>
      <c r="MUX58" s="230"/>
      <c r="MUY58" s="230"/>
      <c r="MUZ58" s="230"/>
      <c r="MVA58" s="230"/>
      <c r="MVB58" s="230"/>
      <c r="MVC58" s="230"/>
      <c r="MVD58" s="230"/>
      <c r="MVE58" s="230"/>
      <c r="MVF58" s="230"/>
      <c r="MVG58" s="230"/>
      <c r="MVH58" s="230"/>
      <c r="MVI58" s="229"/>
      <c r="MVJ58" s="226"/>
      <c r="MVK58" s="227"/>
      <c r="MVL58" s="227"/>
      <c r="MVM58" s="227"/>
      <c r="MVN58" s="228"/>
      <c r="MVO58" s="228"/>
      <c r="MVP58" s="228"/>
      <c r="MVQ58" s="228"/>
      <c r="MVR58" s="228"/>
      <c r="MVS58" s="228"/>
      <c r="MVT58" s="229"/>
      <c r="MVU58" s="230"/>
      <c r="MVV58" s="230"/>
      <c r="MVW58" s="231"/>
      <c r="MVX58" s="229"/>
      <c r="MVY58" s="230"/>
      <c r="MVZ58" s="229"/>
      <c r="MWA58" s="229"/>
      <c r="MWB58" s="230"/>
      <c r="MWC58" s="230"/>
      <c r="MWD58" s="230"/>
      <c r="MWE58" s="230"/>
      <c r="MWF58" s="230"/>
      <c r="MWG58" s="230"/>
      <c r="MWH58" s="230"/>
      <c r="MWI58" s="230"/>
      <c r="MWJ58" s="230"/>
      <c r="MWK58" s="230"/>
      <c r="MWL58" s="230"/>
      <c r="MWM58" s="230"/>
      <c r="MWN58" s="229"/>
      <c r="MWO58" s="226"/>
      <c r="MWP58" s="227"/>
      <c r="MWQ58" s="227"/>
      <c r="MWR58" s="227"/>
      <c r="MWS58" s="228"/>
      <c r="MWT58" s="228"/>
      <c r="MWU58" s="228"/>
      <c r="MWV58" s="228"/>
      <c r="MWW58" s="228"/>
      <c r="MWX58" s="228"/>
      <c r="MWY58" s="229"/>
      <c r="MWZ58" s="230"/>
      <c r="MXA58" s="230"/>
      <c r="MXB58" s="231"/>
      <c r="MXC58" s="229"/>
      <c r="MXD58" s="230"/>
      <c r="MXE58" s="229"/>
      <c r="MXF58" s="229"/>
      <c r="MXG58" s="230"/>
      <c r="MXH58" s="230"/>
      <c r="MXI58" s="230"/>
      <c r="MXJ58" s="230"/>
      <c r="MXK58" s="230"/>
      <c r="MXL58" s="230"/>
      <c r="MXM58" s="230"/>
      <c r="MXN58" s="230"/>
      <c r="MXO58" s="230"/>
      <c r="MXP58" s="230"/>
      <c r="MXQ58" s="230"/>
      <c r="MXR58" s="230"/>
      <c r="MXS58" s="229"/>
      <c r="MXT58" s="226"/>
      <c r="MXU58" s="227"/>
      <c r="MXV58" s="227"/>
      <c r="MXW58" s="227"/>
      <c r="MXX58" s="228"/>
      <c r="MXY58" s="228"/>
      <c r="MXZ58" s="228"/>
      <c r="MYA58" s="228"/>
      <c r="MYB58" s="228"/>
      <c r="MYC58" s="228"/>
      <c r="MYD58" s="229"/>
      <c r="MYE58" s="230"/>
      <c r="MYF58" s="230"/>
      <c r="MYG58" s="231"/>
      <c r="MYH58" s="229"/>
      <c r="MYI58" s="230"/>
      <c r="MYJ58" s="229"/>
      <c r="MYK58" s="229"/>
      <c r="MYL58" s="230"/>
      <c r="MYM58" s="230"/>
      <c r="MYN58" s="230"/>
      <c r="MYO58" s="230"/>
      <c r="MYP58" s="230"/>
      <c r="MYQ58" s="230"/>
      <c r="MYR58" s="230"/>
      <c r="MYS58" s="230"/>
      <c r="MYT58" s="230"/>
      <c r="MYU58" s="230"/>
      <c r="MYV58" s="230"/>
      <c r="MYW58" s="230"/>
      <c r="MYX58" s="229"/>
      <c r="MYY58" s="226"/>
      <c r="MYZ58" s="227"/>
      <c r="MZA58" s="227"/>
      <c r="MZB58" s="227"/>
      <c r="MZC58" s="228"/>
      <c r="MZD58" s="228"/>
      <c r="MZE58" s="228"/>
      <c r="MZF58" s="228"/>
      <c r="MZG58" s="228"/>
      <c r="MZH58" s="228"/>
      <c r="MZI58" s="229"/>
      <c r="MZJ58" s="230"/>
      <c r="MZK58" s="230"/>
      <c r="MZL58" s="231"/>
      <c r="MZM58" s="229"/>
      <c r="MZN58" s="230"/>
      <c r="MZO58" s="229"/>
      <c r="MZP58" s="229"/>
      <c r="MZQ58" s="230"/>
      <c r="MZR58" s="230"/>
      <c r="MZS58" s="230"/>
      <c r="MZT58" s="230"/>
      <c r="MZU58" s="230"/>
      <c r="MZV58" s="230"/>
      <c r="MZW58" s="230"/>
      <c r="MZX58" s="230"/>
      <c r="MZY58" s="230"/>
      <c r="MZZ58" s="230"/>
      <c r="NAA58" s="230"/>
      <c r="NAB58" s="230"/>
      <c r="NAC58" s="229"/>
      <c r="NAD58" s="226"/>
      <c r="NAE58" s="227"/>
      <c r="NAF58" s="227"/>
      <c r="NAG58" s="227"/>
      <c r="NAH58" s="228"/>
      <c r="NAI58" s="228"/>
      <c r="NAJ58" s="228"/>
      <c r="NAK58" s="228"/>
      <c r="NAL58" s="228"/>
      <c r="NAM58" s="228"/>
      <c r="NAN58" s="229"/>
      <c r="NAO58" s="230"/>
      <c r="NAP58" s="230"/>
      <c r="NAQ58" s="231"/>
      <c r="NAR58" s="229"/>
      <c r="NAS58" s="230"/>
      <c r="NAT58" s="229"/>
      <c r="NAU58" s="229"/>
      <c r="NAV58" s="230"/>
      <c r="NAW58" s="230"/>
      <c r="NAX58" s="230"/>
      <c r="NAY58" s="230"/>
      <c r="NAZ58" s="230"/>
      <c r="NBA58" s="230"/>
      <c r="NBB58" s="230"/>
      <c r="NBC58" s="230"/>
      <c r="NBD58" s="230"/>
      <c r="NBE58" s="230"/>
      <c r="NBF58" s="230"/>
      <c r="NBG58" s="230"/>
      <c r="NBH58" s="229"/>
      <c r="NBI58" s="226"/>
      <c r="NBJ58" s="227"/>
      <c r="NBK58" s="227"/>
      <c r="NBL58" s="227"/>
      <c r="NBM58" s="228"/>
      <c r="NBN58" s="228"/>
      <c r="NBO58" s="228"/>
      <c r="NBP58" s="228"/>
      <c r="NBQ58" s="228"/>
      <c r="NBR58" s="228"/>
      <c r="NBS58" s="229"/>
      <c r="NBT58" s="230"/>
      <c r="NBU58" s="230"/>
      <c r="NBV58" s="231"/>
      <c r="NBW58" s="229"/>
      <c r="NBX58" s="230"/>
      <c r="NBY58" s="229"/>
      <c r="NBZ58" s="229"/>
      <c r="NCA58" s="230"/>
      <c r="NCB58" s="230"/>
      <c r="NCC58" s="230"/>
      <c r="NCD58" s="230"/>
      <c r="NCE58" s="230"/>
      <c r="NCF58" s="230"/>
      <c r="NCG58" s="230"/>
      <c r="NCH58" s="230"/>
      <c r="NCI58" s="230"/>
      <c r="NCJ58" s="230"/>
      <c r="NCK58" s="230"/>
      <c r="NCL58" s="230"/>
      <c r="NCM58" s="229"/>
      <c r="NCN58" s="226"/>
      <c r="NCO58" s="227"/>
      <c r="NCP58" s="227"/>
      <c r="NCQ58" s="227"/>
      <c r="NCR58" s="228"/>
      <c r="NCS58" s="228"/>
      <c r="NCT58" s="228"/>
      <c r="NCU58" s="228"/>
      <c r="NCV58" s="228"/>
      <c r="NCW58" s="228"/>
      <c r="NCX58" s="229"/>
      <c r="NCY58" s="230"/>
      <c r="NCZ58" s="230"/>
      <c r="NDA58" s="231"/>
      <c r="NDB58" s="229"/>
      <c r="NDC58" s="230"/>
      <c r="NDD58" s="229"/>
      <c r="NDE58" s="229"/>
      <c r="NDF58" s="230"/>
      <c r="NDG58" s="230"/>
      <c r="NDH58" s="230"/>
      <c r="NDI58" s="230"/>
      <c r="NDJ58" s="230"/>
      <c r="NDK58" s="230"/>
      <c r="NDL58" s="230"/>
      <c r="NDM58" s="230"/>
      <c r="NDN58" s="230"/>
      <c r="NDO58" s="230"/>
      <c r="NDP58" s="230"/>
      <c r="NDQ58" s="230"/>
      <c r="NDR58" s="229"/>
      <c r="NDS58" s="226"/>
      <c r="NDT58" s="227"/>
      <c r="NDU58" s="227"/>
      <c r="NDV58" s="227"/>
      <c r="NDW58" s="228"/>
      <c r="NDX58" s="228"/>
      <c r="NDY58" s="228"/>
      <c r="NDZ58" s="228"/>
      <c r="NEA58" s="228"/>
      <c r="NEB58" s="228"/>
      <c r="NEC58" s="229"/>
      <c r="NED58" s="230"/>
      <c r="NEE58" s="230"/>
      <c r="NEF58" s="231"/>
      <c r="NEG58" s="229"/>
      <c r="NEH58" s="230"/>
      <c r="NEI58" s="229"/>
      <c r="NEJ58" s="229"/>
      <c r="NEK58" s="230"/>
      <c r="NEL58" s="230"/>
      <c r="NEM58" s="230"/>
      <c r="NEN58" s="230"/>
      <c r="NEO58" s="230"/>
      <c r="NEP58" s="230"/>
      <c r="NEQ58" s="230"/>
      <c r="NER58" s="230"/>
      <c r="NES58" s="230"/>
      <c r="NET58" s="230"/>
      <c r="NEU58" s="230"/>
      <c r="NEV58" s="230"/>
      <c r="NEW58" s="229"/>
      <c r="NEX58" s="226"/>
      <c r="NEY58" s="227"/>
      <c r="NEZ58" s="227"/>
      <c r="NFA58" s="227"/>
      <c r="NFB58" s="228"/>
      <c r="NFC58" s="228"/>
      <c r="NFD58" s="228"/>
      <c r="NFE58" s="228"/>
      <c r="NFF58" s="228"/>
      <c r="NFG58" s="228"/>
      <c r="NFH58" s="229"/>
      <c r="NFI58" s="230"/>
      <c r="NFJ58" s="230"/>
      <c r="NFK58" s="231"/>
      <c r="NFL58" s="229"/>
      <c r="NFM58" s="230"/>
      <c r="NFN58" s="229"/>
      <c r="NFO58" s="229"/>
      <c r="NFP58" s="230"/>
      <c r="NFQ58" s="230"/>
      <c r="NFR58" s="230"/>
      <c r="NFS58" s="230"/>
      <c r="NFT58" s="230"/>
      <c r="NFU58" s="230"/>
      <c r="NFV58" s="230"/>
      <c r="NFW58" s="230"/>
      <c r="NFX58" s="230"/>
      <c r="NFY58" s="230"/>
      <c r="NFZ58" s="230"/>
      <c r="NGA58" s="230"/>
      <c r="NGB58" s="229"/>
      <c r="NGC58" s="226"/>
      <c r="NGD58" s="227"/>
      <c r="NGE58" s="227"/>
      <c r="NGF58" s="227"/>
      <c r="NGG58" s="228"/>
      <c r="NGH58" s="228"/>
      <c r="NGI58" s="228"/>
      <c r="NGJ58" s="228"/>
      <c r="NGK58" s="228"/>
      <c r="NGL58" s="228"/>
      <c r="NGM58" s="229"/>
      <c r="NGN58" s="230"/>
      <c r="NGO58" s="230"/>
      <c r="NGP58" s="231"/>
      <c r="NGQ58" s="229"/>
      <c r="NGR58" s="230"/>
      <c r="NGS58" s="229"/>
      <c r="NGT58" s="229"/>
      <c r="NGU58" s="230"/>
      <c r="NGV58" s="230"/>
      <c r="NGW58" s="230"/>
      <c r="NGX58" s="230"/>
      <c r="NGY58" s="230"/>
      <c r="NGZ58" s="230"/>
      <c r="NHA58" s="230"/>
      <c r="NHB58" s="230"/>
      <c r="NHC58" s="230"/>
      <c r="NHD58" s="230"/>
      <c r="NHE58" s="230"/>
      <c r="NHF58" s="230"/>
      <c r="NHG58" s="229"/>
      <c r="NHH58" s="226"/>
      <c r="NHI58" s="227"/>
      <c r="NHJ58" s="227"/>
      <c r="NHK58" s="227"/>
      <c r="NHL58" s="228"/>
      <c r="NHM58" s="228"/>
      <c r="NHN58" s="228"/>
      <c r="NHO58" s="228"/>
      <c r="NHP58" s="228"/>
      <c r="NHQ58" s="228"/>
      <c r="NHR58" s="229"/>
      <c r="NHS58" s="230"/>
      <c r="NHT58" s="230"/>
      <c r="NHU58" s="231"/>
      <c r="NHV58" s="229"/>
      <c r="NHW58" s="230"/>
      <c r="NHX58" s="229"/>
      <c r="NHY58" s="229"/>
      <c r="NHZ58" s="230"/>
      <c r="NIA58" s="230"/>
      <c r="NIB58" s="230"/>
      <c r="NIC58" s="230"/>
      <c r="NID58" s="230"/>
      <c r="NIE58" s="230"/>
      <c r="NIF58" s="230"/>
      <c r="NIG58" s="230"/>
      <c r="NIH58" s="230"/>
      <c r="NII58" s="230"/>
      <c r="NIJ58" s="230"/>
      <c r="NIK58" s="230"/>
      <c r="NIL58" s="229"/>
      <c r="NIM58" s="226"/>
      <c r="NIN58" s="227"/>
      <c r="NIO58" s="227"/>
      <c r="NIP58" s="227"/>
      <c r="NIQ58" s="228"/>
      <c r="NIR58" s="228"/>
      <c r="NIS58" s="228"/>
      <c r="NIT58" s="228"/>
      <c r="NIU58" s="228"/>
      <c r="NIV58" s="228"/>
      <c r="NIW58" s="229"/>
      <c r="NIX58" s="230"/>
      <c r="NIY58" s="230"/>
      <c r="NIZ58" s="231"/>
      <c r="NJA58" s="229"/>
      <c r="NJB58" s="230"/>
      <c r="NJC58" s="229"/>
      <c r="NJD58" s="229"/>
      <c r="NJE58" s="230"/>
      <c r="NJF58" s="230"/>
      <c r="NJG58" s="230"/>
      <c r="NJH58" s="230"/>
      <c r="NJI58" s="230"/>
      <c r="NJJ58" s="230"/>
      <c r="NJK58" s="230"/>
      <c r="NJL58" s="230"/>
      <c r="NJM58" s="230"/>
      <c r="NJN58" s="230"/>
      <c r="NJO58" s="230"/>
      <c r="NJP58" s="230"/>
      <c r="NJQ58" s="229"/>
      <c r="NJR58" s="226"/>
      <c r="NJS58" s="227"/>
      <c r="NJT58" s="227"/>
      <c r="NJU58" s="227"/>
      <c r="NJV58" s="228"/>
      <c r="NJW58" s="228"/>
      <c r="NJX58" s="228"/>
      <c r="NJY58" s="228"/>
      <c r="NJZ58" s="228"/>
      <c r="NKA58" s="228"/>
      <c r="NKB58" s="229"/>
      <c r="NKC58" s="230"/>
      <c r="NKD58" s="230"/>
      <c r="NKE58" s="231"/>
      <c r="NKF58" s="229"/>
      <c r="NKG58" s="230"/>
      <c r="NKH58" s="229"/>
      <c r="NKI58" s="229"/>
      <c r="NKJ58" s="230"/>
      <c r="NKK58" s="230"/>
      <c r="NKL58" s="230"/>
      <c r="NKM58" s="230"/>
      <c r="NKN58" s="230"/>
      <c r="NKO58" s="230"/>
      <c r="NKP58" s="230"/>
      <c r="NKQ58" s="230"/>
      <c r="NKR58" s="230"/>
      <c r="NKS58" s="230"/>
      <c r="NKT58" s="230"/>
      <c r="NKU58" s="230"/>
      <c r="NKV58" s="229"/>
      <c r="NKW58" s="226"/>
      <c r="NKX58" s="227"/>
      <c r="NKY58" s="227"/>
      <c r="NKZ58" s="227"/>
      <c r="NLA58" s="228"/>
      <c r="NLB58" s="228"/>
      <c r="NLC58" s="228"/>
      <c r="NLD58" s="228"/>
      <c r="NLE58" s="228"/>
      <c r="NLF58" s="228"/>
      <c r="NLG58" s="229"/>
      <c r="NLH58" s="230"/>
      <c r="NLI58" s="230"/>
      <c r="NLJ58" s="231"/>
      <c r="NLK58" s="229"/>
      <c r="NLL58" s="230"/>
      <c r="NLM58" s="229"/>
      <c r="NLN58" s="229"/>
      <c r="NLO58" s="230"/>
      <c r="NLP58" s="230"/>
      <c r="NLQ58" s="230"/>
      <c r="NLR58" s="230"/>
      <c r="NLS58" s="230"/>
      <c r="NLT58" s="230"/>
      <c r="NLU58" s="230"/>
      <c r="NLV58" s="230"/>
      <c r="NLW58" s="230"/>
      <c r="NLX58" s="230"/>
      <c r="NLY58" s="230"/>
      <c r="NLZ58" s="230"/>
      <c r="NMA58" s="229"/>
      <c r="NMB58" s="226"/>
      <c r="NMC58" s="227"/>
      <c r="NMD58" s="227"/>
      <c r="NME58" s="227"/>
      <c r="NMF58" s="228"/>
      <c r="NMG58" s="228"/>
      <c r="NMH58" s="228"/>
      <c r="NMI58" s="228"/>
      <c r="NMJ58" s="228"/>
      <c r="NMK58" s="228"/>
      <c r="NML58" s="229"/>
      <c r="NMM58" s="230"/>
      <c r="NMN58" s="230"/>
      <c r="NMO58" s="231"/>
      <c r="NMP58" s="229"/>
      <c r="NMQ58" s="230"/>
      <c r="NMR58" s="229"/>
      <c r="NMS58" s="229"/>
      <c r="NMT58" s="230"/>
      <c r="NMU58" s="230"/>
      <c r="NMV58" s="230"/>
      <c r="NMW58" s="230"/>
      <c r="NMX58" s="230"/>
      <c r="NMY58" s="230"/>
      <c r="NMZ58" s="230"/>
      <c r="NNA58" s="230"/>
      <c r="NNB58" s="230"/>
      <c r="NNC58" s="230"/>
      <c r="NND58" s="230"/>
      <c r="NNE58" s="230"/>
      <c r="NNF58" s="229"/>
      <c r="NNG58" s="226"/>
      <c r="NNH58" s="227"/>
      <c r="NNI58" s="227"/>
      <c r="NNJ58" s="227"/>
      <c r="NNK58" s="228"/>
      <c r="NNL58" s="228"/>
      <c r="NNM58" s="228"/>
      <c r="NNN58" s="228"/>
      <c r="NNO58" s="228"/>
      <c r="NNP58" s="228"/>
      <c r="NNQ58" s="229"/>
      <c r="NNR58" s="230"/>
      <c r="NNS58" s="230"/>
      <c r="NNT58" s="231"/>
      <c r="NNU58" s="229"/>
      <c r="NNV58" s="230"/>
      <c r="NNW58" s="229"/>
      <c r="NNX58" s="229"/>
      <c r="NNY58" s="230"/>
      <c r="NNZ58" s="230"/>
      <c r="NOA58" s="230"/>
      <c r="NOB58" s="230"/>
      <c r="NOC58" s="230"/>
      <c r="NOD58" s="230"/>
      <c r="NOE58" s="230"/>
      <c r="NOF58" s="230"/>
      <c r="NOG58" s="230"/>
      <c r="NOH58" s="230"/>
      <c r="NOI58" s="230"/>
      <c r="NOJ58" s="230"/>
      <c r="NOK58" s="229"/>
      <c r="NOL58" s="226"/>
      <c r="NOM58" s="227"/>
      <c r="NON58" s="227"/>
      <c r="NOO58" s="227"/>
      <c r="NOP58" s="228"/>
      <c r="NOQ58" s="228"/>
      <c r="NOR58" s="228"/>
      <c r="NOS58" s="228"/>
      <c r="NOT58" s="228"/>
      <c r="NOU58" s="228"/>
      <c r="NOV58" s="229"/>
      <c r="NOW58" s="230"/>
      <c r="NOX58" s="230"/>
      <c r="NOY58" s="231"/>
      <c r="NOZ58" s="229"/>
      <c r="NPA58" s="230"/>
      <c r="NPB58" s="229"/>
      <c r="NPC58" s="229"/>
      <c r="NPD58" s="230"/>
      <c r="NPE58" s="230"/>
      <c r="NPF58" s="230"/>
      <c r="NPG58" s="230"/>
      <c r="NPH58" s="230"/>
      <c r="NPI58" s="230"/>
      <c r="NPJ58" s="230"/>
      <c r="NPK58" s="230"/>
      <c r="NPL58" s="230"/>
      <c r="NPM58" s="230"/>
      <c r="NPN58" s="230"/>
      <c r="NPO58" s="230"/>
      <c r="NPP58" s="229"/>
      <c r="NPQ58" s="226"/>
      <c r="NPR58" s="227"/>
      <c r="NPS58" s="227"/>
      <c r="NPT58" s="227"/>
      <c r="NPU58" s="228"/>
      <c r="NPV58" s="228"/>
      <c r="NPW58" s="228"/>
      <c r="NPX58" s="228"/>
      <c r="NPY58" s="228"/>
      <c r="NPZ58" s="228"/>
      <c r="NQA58" s="229"/>
      <c r="NQB58" s="230"/>
      <c r="NQC58" s="230"/>
      <c r="NQD58" s="231"/>
      <c r="NQE58" s="229"/>
      <c r="NQF58" s="230"/>
      <c r="NQG58" s="229"/>
      <c r="NQH58" s="229"/>
      <c r="NQI58" s="230"/>
      <c r="NQJ58" s="230"/>
      <c r="NQK58" s="230"/>
      <c r="NQL58" s="230"/>
      <c r="NQM58" s="230"/>
      <c r="NQN58" s="230"/>
      <c r="NQO58" s="230"/>
      <c r="NQP58" s="230"/>
      <c r="NQQ58" s="230"/>
      <c r="NQR58" s="230"/>
      <c r="NQS58" s="230"/>
      <c r="NQT58" s="230"/>
      <c r="NQU58" s="229"/>
      <c r="NQV58" s="226"/>
      <c r="NQW58" s="227"/>
      <c r="NQX58" s="227"/>
      <c r="NQY58" s="227"/>
      <c r="NQZ58" s="228"/>
      <c r="NRA58" s="228"/>
      <c r="NRB58" s="228"/>
      <c r="NRC58" s="228"/>
      <c r="NRD58" s="228"/>
      <c r="NRE58" s="228"/>
      <c r="NRF58" s="229"/>
      <c r="NRG58" s="230"/>
      <c r="NRH58" s="230"/>
      <c r="NRI58" s="231"/>
      <c r="NRJ58" s="229"/>
      <c r="NRK58" s="230"/>
      <c r="NRL58" s="229"/>
      <c r="NRM58" s="229"/>
      <c r="NRN58" s="230"/>
      <c r="NRO58" s="230"/>
      <c r="NRP58" s="230"/>
      <c r="NRQ58" s="230"/>
      <c r="NRR58" s="230"/>
      <c r="NRS58" s="230"/>
      <c r="NRT58" s="230"/>
      <c r="NRU58" s="230"/>
      <c r="NRV58" s="230"/>
      <c r="NRW58" s="230"/>
      <c r="NRX58" s="230"/>
      <c r="NRY58" s="230"/>
      <c r="NRZ58" s="229"/>
      <c r="NSA58" s="226"/>
      <c r="NSB58" s="227"/>
      <c r="NSC58" s="227"/>
      <c r="NSD58" s="227"/>
      <c r="NSE58" s="228"/>
      <c r="NSF58" s="228"/>
      <c r="NSG58" s="228"/>
      <c r="NSH58" s="228"/>
      <c r="NSI58" s="228"/>
      <c r="NSJ58" s="228"/>
      <c r="NSK58" s="229"/>
      <c r="NSL58" s="230"/>
      <c r="NSM58" s="230"/>
      <c r="NSN58" s="231"/>
      <c r="NSO58" s="229"/>
      <c r="NSP58" s="230"/>
      <c r="NSQ58" s="229"/>
      <c r="NSR58" s="229"/>
      <c r="NSS58" s="230"/>
      <c r="NST58" s="230"/>
      <c r="NSU58" s="230"/>
      <c r="NSV58" s="230"/>
      <c r="NSW58" s="230"/>
      <c r="NSX58" s="230"/>
      <c r="NSY58" s="230"/>
      <c r="NSZ58" s="230"/>
      <c r="NTA58" s="230"/>
      <c r="NTB58" s="230"/>
      <c r="NTC58" s="230"/>
      <c r="NTD58" s="230"/>
      <c r="NTE58" s="229"/>
      <c r="NTF58" s="226"/>
      <c r="NTG58" s="227"/>
      <c r="NTH58" s="227"/>
      <c r="NTI58" s="227"/>
      <c r="NTJ58" s="228"/>
      <c r="NTK58" s="228"/>
      <c r="NTL58" s="228"/>
      <c r="NTM58" s="228"/>
      <c r="NTN58" s="228"/>
      <c r="NTO58" s="228"/>
      <c r="NTP58" s="229"/>
      <c r="NTQ58" s="230"/>
      <c r="NTR58" s="230"/>
      <c r="NTS58" s="231"/>
      <c r="NTT58" s="229"/>
      <c r="NTU58" s="230"/>
      <c r="NTV58" s="229"/>
      <c r="NTW58" s="229"/>
      <c r="NTX58" s="230"/>
      <c r="NTY58" s="230"/>
      <c r="NTZ58" s="230"/>
      <c r="NUA58" s="230"/>
      <c r="NUB58" s="230"/>
      <c r="NUC58" s="230"/>
      <c r="NUD58" s="230"/>
      <c r="NUE58" s="230"/>
      <c r="NUF58" s="230"/>
      <c r="NUG58" s="230"/>
      <c r="NUH58" s="230"/>
      <c r="NUI58" s="230"/>
      <c r="NUJ58" s="229"/>
      <c r="NUK58" s="226"/>
      <c r="NUL58" s="227"/>
      <c r="NUM58" s="227"/>
      <c r="NUN58" s="227"/>
      <c r="NUO58" s="228"/>
      <c r="NUP58" s="228"/>
      <c r="NUQ58" s="228"/>
      <c r="NUR58" s="228"/>
      <c r="NUS58" s="228"/>
      <c r="NUT58" s="228"/>
      <c r="NUU58" s="229"/>
      <c r="NUV58" s="230"/>
      <c r="NUW58" s="230"/>
      <c r="NUX58" s="231"/>
      <c r="NUY58" s="229"/>
      <c r="NUZ58" s="230"/>
      <c r="NVA58" s="229"/>
      <c r="NVB58" s="229"/>
      <c r="NVC58" s="230"/>
      <c r="NVD58" s="230"/>
      <c r="NVE58" s="230"/>
      <c r="NVF58" s="230"/>
      <c r="NVG58" s="230"/>
      <c r="NVH58" s="230"/>
      <c r="NVI58" s="230"/>
      <c r="NVJ58" s="230"/>
      <c r="NVK58" s="230"/>
      <c r="NVL58" s="230"/>
      <c r="NVM58" s="230"/>
      <c r="NVN58" s="230"/>
      <c r="NVO58" s="229"/>
      <c r="NVP58" s="226"/>
      <c r="NVQ58" s="227"/>
      <c r="NVR58" s="227"/>
      <c r="NVS58" s="227"/>
      <c r="NVT58" s="228"/>
      <c r="NVU58" s="228"/>
      <c r="NVV58" s="228"/>
      <c r="NVW58" s="228"/>
      <c r="NVX58" s="228"/>
      <c r="NVY58" s="228"/>
      <c r="NVZ58" s="229"/>
      <c r="NWA58" s="230"/>
      <c r="NWB58" s="230"/>
      <c r="NWC58" s="231"/>
      <c r="NWD58" s="229"/>
      <c r="NWE58" s="230"/>
      <c r="NWF58" s="229"/>
      <c r="NWG58" s="229"/>
      <c r="NWH58" s="230"/>
      <c r="NWI58" s="230"/>
      <c r="NWJ58" s="230"/>
      <c r="NWK58" s="230"/>
      <c r="NWL58" s="230"/>
      <c r="NWM58" s="230"/>
      <c r="NWN58" s="230"/>
      <c r="NWO58" s="230"/>
      <c r="NWP58" s="230"/>
      <c r="NWQ58" s="230"/>
      <c r="NWR58" s="230"/>
      <c r="NWS58" s="230"/>
      <c r="NWT58" s="229"/>
      <c r="NWU58" s="226"/>
      <c r="NWV58" s="227"/>
      <c r="NWW58" s="227"/>
      <c r="NWX58" s="227"/>
      <c r="NWY58" s="228"/>
      <c r="NWZ58" s="228"/>
      <c r="NXA58" s="228"/>
      <c r="NXB58" s="228"/>
      <c r="NXC58" s="228"/>
      <c r="NXD58" s="228"/>
      <c r="NXE58" s="229"/>
      <c r="NXF58" s="230"/>
      <c r="NXG58" s="230"/>
      <c r="NXH58" s="231"/>
      <c r="NXI58" s="229"/>
      <c r="NXJ58" s="230"/>
      <c r="NXK58" s="229"/>
      <c r="NXL58" s="229"/>
      <c r="NXM58" s="230"/>
      <c r="NXN58" s="230"/>
      <c r="NXO58" s="230"/>
      <c r="NXP58" s="230"/>
      <c r="NXQ58" s="230"/>
      <c r="NXR58" s="230"/>
      <c r="NXS58" s="230"/>
      <c r="NXT58" s="230"/>
      <c r="NXU58" s="230"/>
      <c r="NXV58" s="230"/>
      <c r="NXW58" s="230"/>
      <c r="NXX58" s="230"/>
      <c r="NXY58" s="229"/>
      <c r="NXZ58" s="226"/>
      <c r="NYA58" s="227"/>
      <c r="NYB58" s="227"/>
      <c r="NYC58" s="227"/>
      <c r="NYD58" s="228"/>
      <c r="NYE58" s="228"/>
      <c r="NYF58" s="228"/>
      <c r="NYG58" s="228"/>
      <c r="NYH58" s="228"/>
      <c r="NYI58" s="228"/>
      <c r="NYJ58" s="229"/>
      <c r="NYK58" s="230"/>
      <c r="NYL58" s="230"/>
      <c r="NYM58" s="231"/>
      <c r="NYN58" s="229"/>
      <c r="NYO58" s="230"/>
      <c r="NYP58" s="229"/>
      <c r="NYQ58" s="229"/>
      <c r="NYR58" s="230"/>
      <c r="NYS58" s="230"/>
      <c r="NYT58" s="230"/>
      <c r="NYU58" s="230"/>
      <c r="NYV58" s="230"/>
      <c r="NYW58" s="230"/>
      <c r="NYX58" s="230"/>
      <c r="NYY58" s="230"/>
      <c r="NYZ58" s="230"/>
      <c r="NZA58" s="230"/>
      <c r="NZB58" s="230"/>
      <c r="NZC58" s="230"/>
      <c r="NZD58" s="229"/>
      <c r="NZE58" s="226"/>
      <c r="NZF58" s="227"/>
      <c r="NZG58" s="227"/>
      <c r="NZH58" s="227"/>
      <c r="NZI58" s="228"/>
      <c r="NZJ58" s="228"/>
      <c r="NZK58" s="228"/>
      <c r="NZL58" s="228"/>
      <c r="NZM58" s="228"/>
      <c r="NZN58" s="228"/>
      <c r="NZO58" s="229"/>
      <c r="NZP58" s="230"/>
      <c r="NZQ58" s="230"/>
      <c r="NZR58" s="231"/>
      <c r="NZS58" s="229"/>
      <c r="NZT58" s="230"/>
      <c r="NZU58" s="229"/>
      <c r="NZV58" s="229"/>
      <c r="NZW58" s="230"/>
      <c r="NZX58" s="230"/>
      <c r="NZY58" s="230"/>
      <c r="NZZ58" s="230"/>
      <c r="OAA58" s="230"/>
      <c r="OAB58" s="230"/>
      <c r="OAC58" s="230"/>
      <c r="OAD58" s="230"/>
      <c r="OAE58" s="230"/>
      <c r="OAF58" s="230"/>
      <c r="OAG58" s="230"/>
      <c r="OAH58" s="230"/>
      <c r="OAI58" s="229"/>
      <c r="OAJ58" s="226"/>
      <c r="OAK58" s="227"/>
      <c r="OAL58" s="227"/>
      <c r="OAM58" s="227"/>
      <c r="OAN58" s="228"/>
      <c r="OAO58" s="228"/>
      <c r="OAP58" s="228"/>
      <c r="OAQ58" s="228"/>
      <c r="OAR58" s="228"/>
      <c r="OAS58" s="228"/>
      <c r="OAT58" s="229"/>
      <c r="OAU58" s="230"/>
      <c r="OAV58" s="230"/>
      <c r="OAW58" s="231"/>
      <c r="OAX58" s="229"/>
      <c r="OAY58" s="230"/>
      <c r="OAZ58" s="229"/>
      <c r="OBA58" s="229"/>
      <c r="OBB58" s="230"/>
      <c r="OBC58" s="230"/>
      <c r="OBD58" s="230"/>
      <c r="OBE58" s="230"/>
      <c r="OBF58" s="230"/>
      <c r="OBG58" s="230"/>
      <c r="OBH58" s="230"/>
      <c r="OBI58" s="230"/>
      <c r="OBJ58" s="230"/>
      <c r="OBK58" s="230"/>
      <c r="OBL58" s="230"/>
      <c r="OBM58" s="230"/>
      <c r="OBN58" s="229"/>
      <c r="OBO58" s="226"/>
      <c r="OBP58" s="227"/>
      <c r="OBQ58" s="227"/>
      <c r="OBR58" s="227"/>
      <c r="OBS58" s="228"/>
      <c r="OBT58" s="228"/>
      <c r="OBU58" s="228"/>
      <c r="OBV58" s="228"/>
      <c r="OBW58" s="228"/>
      <c r="OBX58" s="228"/>
      <c r="OBY58" s="229"/>
      <c r="OBZ58" s="230"/>
      <c r="OCA58" s="230"/>
      <c r="OCB58" s="231"/>
      <c r="OCC58" s="229"/>
      <c r="OCD58" s="230"/>
      <c r="OCE58" s="229"/>
      <c r="OCF58" s="229"/>
      <c r="OCG58" s="230"/>
      <c r="OCH58" s="230"/>
      <c r="OCI58" s="230"/>
      <c r="OCJ58" s="230"/>
      <c r="OCK58" s="230"/>
      <c r="OCL58" s="230"/>
      <c r="OCM58" s="230"/>
      <c r="OCN58" s="230"/>
      <c r="OCO58" s="230"/>
      <c r="OCP58" s="230"/>
      <c r="OCQ58" s="230"/>
      <c r="OCR58" s="230"/>
      <c r="OCS58" s="229"/>
      <c r="OCT58" s="226"/>
      <c r="OCU58" s="227"/>
      <c r="OCV58" s="227"/>
      <c r="OCW58" s="227"/>
      <c r="OCX58" s="228"/>
      <c r="OCY58" s="228"/>
      <c r="OCZ58" s="228"/>
      <c r="ODA58" s="228"/>
      <c r="ODB58" s="228"/>
      <c r="ODC58" s="228"/>
      <c r="ODD58" s="229"/>
      <c r="ODE58" s="230"/>
      <c r="ODF58" s="230"/>
      <c r="ODG58" s="231"/>
      <c r="ODH58" s="229"/>
      <c r="ODI58" s="230"/>
      <c r="ODJ58" s="229"/>
      <c r="ODK58" s="229"/>
      <c r="ODL58" s="230"/>
      <c r="ODM58" s="230"/>
      <c r="ODN58" s="230"/>
      <c r="ODO58" s="230"/>
      <c r="ODP58" s="230"/>
      <c r="ODQ58" s="230"/>
      <c r="ODR58" s="230"/>
      <c r="ODS58" s="230"/>
      <c r="ODT58" s="230"/>
      <c r="ODU58" s="230"/>
      <c r="ODV58" s="230"/>
      <c r="ODW58" s="230"/>
      <c r="ODX58" s="229"/>
      <c r="ODY58" s="226"/>
      <c r="ODZ58" s="227"/>
      <c r="OEA58" s="227"/>
      <c r="OEB58" s="227"/>
      <c r="OEC58" s="228"/>
      <c r="OED58" s="228"/>
      <c r="OEE58" s="228"/>
      <c r="OEF58" s="228"/>
      <c r="OEG58" s="228"/>
      <c r="OEH58" s="228"/>
      <c r="OEI58" s="229"/>
      <c r="OEJ58" s="230"/>
      <c r="OEK58" s="230"/>
      <c r="OEL58" s="231"/>
      <c r="OEM58" s="229"/>
      <c r="OEN58" s="230"/>
      <c r="OEO58" s="229"/>
      <c r="OEP58" s="229"/>
      <c r="OEQ58" s="230"/>
      <c r="OER58" s="230"/>
      <c r="OES58" s="230"/>
      <c r="OET58" s="230"/>
      <c r="OEU58" s="230"/>
      <c r="OEV58" s="230"/>
      <c r="OEW58" s="230"/>
      <c r="OEX58" s="230"/>
      <c r="OEY58" s="230"/>
      <c r="OEZ58" s="230"/>
      <c r="OFA58" s="230"/>
      <c r="OFB58" s="230"/>
      <c r="OFC58" s="229"/>
      <c r="OFD58" s="226"/>
      <c r="OFE58" s="227"/>
      <c r="OFF58" s="227"/>
      <c r="OFG58" s="227"/>
      <c r="OFH58" s="228"/>
      <c r="OFI58" s="228"/>
      <c r="OFJ58" s="228"/>
      <c r="OFK58" s="228"/>
      <c r="OFL58" s="228"/>
      <c r="OFM58" s="228"/>
      <c r="OFN58" s="229"/>
      <c r="OFO58" s="230"/>
      <c r="OFP58" s="230"/>
      <c r="OFQ58" s="231"/>
      <c r="OFR58" s="229"/>
      <c r="OFS58" s="230"/>
      <c r="OFT58" s="229"/>
      <c r="OFU58" s="229"/>
      <c r="OFV58" s="230"/>
      <c r="OFW58" s="230"/>
      <c r="OFX58" s="230"/>
      <c r="OFY58" s="230"/>
      <c r="OFZ58" s="230"/>
      <c r="OGA58" s="230"/>
      <c r="OGB58" s="230"/>
      <c r="OGC58" s="230"/>
      <c r="OGD58" s="230"/>
      <c r="OGE58" s="230"/>
      <c r="OGF58" s="230"/>
      <c r="OGG58" s="230"/>
      <c r="OGH58" s="229"/>
      <c r="OGI58" s="226"/>
      <c r="OGJ58" s="227"/>
      <c r="OGK58" s="227"/>
      <c r="OGL58" s="227"/>
      <c r="OGM58" s="228"/>
      <c r="OGN58" s="228"/>
      <c r="OGO58" s="228"/>
      <c r="OGP58" s="228"/>
      <c r="OGQ58" s="228"/>
      <c r="OGR58" s="228"/>
      <c r="OGS58" s="229"/>
      <c r="OGT58" s="230"/>
      <c r="OGU58" s="230"/>
      <c r="OGV58" s="231"/>
      <c r="OGW58" s="229"/>
      <c r="OGX58" s="230"/>
      <c r="OGY58" s="229"/>
      <c r="OGZ58" s="229"/>
      <c r="OHA58" s="230"/>
      <c r="OHB58" s="230"/>
      <c r="OHC58" s="230"/>
      <c r="OHD58" s="230"/>
      <c r="OHE58" s="230"/>
      <c r="OHF58" s="230"/>
      <c r="OHG58" s="230"/>
      <c r="OHH58" s="230"/>
      <c r="OHI58" s="230"/>
      <c r="OHJ58" s="230"/>
      <c r="OHK58" s="230"/>
      <c r="OHL58" s="230"/>
      <c r="OHM58" s="229"/>
      <c r="OHN58" s="226"/>
      <c r="OHO58" s="227"/>
      <c r="OHP58" s="227"/>
      <c r="OHQ58" s="227"/>
      <c r="OHR58" s="228"/>
      <c r="OHS58" s="228"/>
      <c r="OHT58" s="228"/>
      <c r="OHU58" s="228"/>
      <c r="OHV58" s="228"/>
      <c r="OHW58" s="228"/>
      <c r="OHX58" s="229"/>
      <c r="OHY58" s="230"/>
      <c r="OHZ58" s="230"/>
      <c r="OIA58" s="231"/>
      <c r="OIB58" s="229"/>
      <c r="OIC58" s="230"/>
      <c r="OID58" s="229"/>
      <c r="OIE58" s="229"/>
      <c r="OIF58" s="230"/>
      <c r="OIG58" s="230"/>
      <c r="OIH58" s="230"/>
      <c r="OII58" s="230"/>
      <c r="OIJ58" s="230"/>
      <c r="OIK58" s="230"/>
      <c r="OIL58" s="230"/>
      <c r="OIM58" s="230"/>
      <c r="OIN58" s="230"/>
      <c r="OIO58" s="230"/>
      <c r="OIP58" s="230"/>
      <c r="OIQ58" s="230"/>
      <c r="OIR58" s="229"/>
      <c r="OIS58" s="226"/>
      <c r="OIT58" s="227"/>
      <c r="OIU58" s="227"/>
      <c r="OIV58" s="227"/>
      <c r="OIW58" s="228"/>
      <c r="OIX58" s="228"/>
      <c r="OIY58" s="228"/>
      <c r="OIZ58" s="228"/>
      <c r="OJA58" s="228"/>
      <c r="OJB58" s="228"/>
      <c r="OJC58" s="229"/>
      <c r="OJD58" s="230"/>
      <c r="OJE58" s="230"/>
      <c r="OJF58" s="231"/>
      <c r="OJG58" s="229"/>
      <c r="OJH58" s="230"/>
      <c r="OJI58" s="229"/>
      <c r="OJJ58" s="229"/>
      <c r="OJK58" s="230"/>
      <c r="OJL58" s="230"/>
      <c r="OJM58" s="230"/>
      <c r="OJN58" s="230"/>
      <c r="OJO58" s="230"/>
      <c r="OJP58" s="230"/>
      <c r="OJQ58" s="230"/>
      <c r="OJR58" s="230"/>
      <c r="OJS58" s="230"/>
      <c r="OJT58" s="230"/>
      <c r="OJU58" s="230"/>
      <c r="OJV58" s="230"/>
      <c r="OJW58" s="229"/>
      <c r="OJX58" s="226"/>
      <c r="OJY58" s="227"/>
      <c r="OJZ58" s="227"/>
      <c r="OKA58" s="227"/>
      <c r="OKB58" s="228"/>
      <c r="OKC58" s="228"/>
      <c r="OKD58" s="228"/>
      <c r="OKE58" s="228"/>
      <c r="OKF58" s="228"/>
      <c r="OKG58" s="228"/>
      <c r="OKH58" s="229"/>
      <c r="OKI58" s="230"/>
      <c r="OKJ58" s="230"/>
      <c r="OKK58" s="231"/>
      <c r="OKL58" s="229"/>
      <c r="OKM58" s="230"/>
      <c r="OKN58" s="229"/>
      <c r="OKO58" s="229"/>
      <c r="OKP58" s="230"/>
      <c r="OKQ58" s="230"/>
      <c r="OKR58" s="230"/>
      <c r="OKS58" s="230"/>
      <c r="OKT58" s="230"/>
      <c r="OKU58" s="230"/>
      <c r="OKV58" s="230"/>
      <c r="OKW58" s="230"/>
      <c r="OKX58" s="230"/>
      <c r="OKY58" s="230"/>
      <c r="OKZ58" s="230"/>
      <c r="OLA58" s="230"/>
      <c r="OLB58" s="229"/>
      <c r="OLC58" s="226"/>
      <c r="OLD58" s="227"/>
      <c r="OLE58" s="227"/>
      <c r="OLF58" s="227"/>
      <c r="OLG58" s="228"/>
      <c r="OLH58" s="228"/>
      <c r="OLI58" s="228"/>
      <c r="OLJ58" s="228"/>
      <c r="OLK58" s="228"/>
      <c r="OLL58" s="228"/>
      <c r="OLM58" s="229"/>
      <c r="OLN58" s="230"/>
      <c r="OLO58" s="230"/>
      <c r="OLP58" s="231"/>
      <c r="OLQ58" s="229"/>
      <c r="OLR58" s="230"/>
      <c r="OLS58" s="229"/>
      <c r="OLT58" s="229"/>
      <c r="OLU58" s="230"/>
      <c r="OLV58" s="230"/>
      <c r="OLW58" s="230"/>
      <c r="OLX58" s="230"/>
      <c r="OLY58" s="230"/>
      <c r="OLZ58" s="230"/>
      <c r="OMA58" s="230"/>
      <c r="OMB58" s="230"/>
      <c r="OMC58" s="230"/>
      <c r="OMD58" s="230"/>
      <c r="OME58" s="230"/>
      <c r="OMF58" s="230"/>
      <c r="OMG58" s="229"/>
      <c r="OMH58" s="226"/>
      <c r="OMI58" s="227"/>
      <c r="OMJ58" s="227"/>
      <c r="OMK58" s="227"/>
      <c r="OML58" s="228"/>
      <c r="OMM58" s="228"/>
      <c r="OMN58" s="228"/>
      <c r="OMO58" s="228"/>
      <c r="OMP58" s="228"/>
      <c r="OMQ58" s="228"/>
      <c r="OMR58" s="229"/>
      <c r="OMS58" s="230"/>
      <c r="OMT58" s="230"/>
      <c r="OMU58" s="231"/>
      <c r="OMV58" s="229"/>
      <c r="OMW58" s="230"/>
      <c r="OMX58" s="229"/>
      <c r="OMY58" s="229"/>
      <c r="OMZ58" s="230"/>
      <c r="ONA58" s="230"/>
      <c r="ONB58" s="230"/>
      <c r="ONC58" s="230"/>
      <c r="OND58" s="230"/>
      <c r="ONE58" s="230"/>
      <c r="ONF58" s="230"/>
      <c r="ONG58" s="230"/>
      <c r="ONH58" s="230"/>
      <c r="ONI58" s="230"/>
      <c r="ONJ58" s="230"/>
      <c r="ONK58" s="230"/>
      <c r="ONL58" s="229"/>
      <c r="ONM58" s="226"/>
      <c r="ONN58" s="227"/>
      <c r="ONO58" s="227"/>
      <c r="ONP58" s="227"/>
      <c r="ONQ58" s="228"/>
      <c r="ONR58" s="228"/>
      <c r="ONS58" s="228"/>
      <c r="ONT58" s="228"/>
      <c r="ONU58" s="228"/>
      <c r="ONV58" s="228"/>
      <c r="ONW58" s="229"/>
      <c r="ONX58" s="230"/>
      <c r="ONY58" s="230"/>
      <c r="ONZ58" s="231"/>
      <c r="OOA58" s="229"/>
      <c r="OOB58" s="230"/>
      <c r="OOC58" s="229"/>
      <c r="OOD58" s="229"/>
      <c r="OOE58" s="230"/>
      <c r="OOF58" s="230"/>
      <c r="OOG58" s="230"/>
      <c r="OOH58" s="230"/>
      <c r="OOI58" s="230"/>
      <c r="OOJ58" s="230"/>
      <c r="OOK58" s="230"/>
      <c r="OOL58" s="230"/>
      <c r="OOM58" s="230"/>
      <c r="OON58" s="230"/>
      <c r="OOO58" s="230"/>
      <c r="OOP58" s="230"/>
      <c r="OOQ58" s="229"/>
      <c r="OOR58" s="226"/>
      <c r="OOS58" s="227"/>
      <c r="OOT58" s="227"/>
      <c r="OOU58" s="227"/>
      <c r="OOV58" s="228"/>
      <c r="OOW58" s="228"/>
      <c r="OOX58" s="228"/>
      <c r="OOY58" s="228"/>
      <c r="OOZ58" s="228"/>
      <c r="OPA58" s="228"/>
      <c r="OPB58" s="229"/>
      <c r="OPC58" s="230"/>
      <c r="OPD58" s="230"/>
      <c r="OPE58" s="231"/>
      <c r="OPF58" s="229"/>
      <c r="OPG58" s="230"/>
      <c r="OPH58" s="229"/>
      <c r="OPI58" s="229"/>
      <c r="OPJ58" s="230"/>
      <c r="OPK58" s="230"/>
      <c r="OPL58" s="230"/>
      <c r="OPM58" s="230"/>
      <c r="OPN58" s="230"/>
      <c r="OPO58" s="230"/>
      <c r="OPP58" s="230"/>
      <c r="OPQ58" s="230"/>
      <c r="OPR58" s="230"/>
      <c r="OPS58" s="230"/>
      <c r="OPT58" s="230"/>
      <c r="OPU58" s="230"/>
      <c r="OPV58" s="229"/>
      <c r="OPW58" s="226"/>
      <c r="OPX58" s="227"/>
      <c r="OPY58" s="227"/>
      <c r="OPZ58" s="227"/>
      <c r="OQA58" s="228"/>
      <c r="OQB58" s="228"/>
      <c r="OQC58" s="228"/>
      <c r="OQD58" s="228"/>
      <c r="OQE58" s="228"/>
      <c r="OQF58" s="228"/>
      <c r="OQG58" s="229"/>
      <c r="OQH58" s="230"/>
      <c r="OQI58" s="230"/>
      <c r="OQJ58" s="231"/>
      <c r="OQK58" s="229"/>
      <c r="OQL58" s="230"/>
      <c r="OQM58" s="229"/>
      <c r="OQN58" s="229"/>
      <c r="OQO58" s="230"/>
      <c r="OQP58" s="230"/>
      <c r="OQQ58" s="230"/>
      <c r="OQR58" s="230"/>
      <c r="OQS58" s="230"/>
      <c r="OQT58" s="230"/>
      <c r="OQU58" s="230"/>
      <c r="OQV58" s="230"/>
      <c r="OQW58" s="230"/>
      <c r="OQX58" s="230"/>
      <c r="OQY58" s="230"/>
      <c r="OQZ58" s="230"/>
      <c r="ORA58" s="229"/>
      <c r="ORB58" s="226"/>
      <c r="ORC58" s="227"/>
      <c r="ORD58" s="227"/>
      <c r="ORE58" s="227"/>
      <c r="ORF58" s="228"/>
      <c r="ORG58" s="228"/>
      <c r="ORH58" s="228"/>
      <c r="ORI58" s="228"/>
      <c r="ORJ58" s="228"/>
      <c r="ORK58" s="228"/>
      <c r="ORL58" s="229"/>
      <c r="ORM58" s="230"/>
      <c r="ORN58" s="230"/>
      <c r="ORO58" s="231"/>
      <c r="ORP58" s="229"/>
      <c r="ORQ58" s="230"/>
      <c r="ORR58" s="229"/>
      <c r="ORS58" s="229"/>
      <c r="ORT58" s="230"/>
      <c r="ORU58" s="230"/>
      <c r="ORV58" s="230"/>
      <c r="ORW58" s="230"/>
      <c r="ORX58" s="230"/>
      <c r="ORY58" s="230"/>
      <c r="ORZ58" s="230"/>
      <c r="OSA58" s="230"/>
      <c r="OSB58" s="230"/>
      <c r="OSC58" s="230"/>
      <c r="OSD58" s="230"/>
      <c r="OSE58" s="230"/>
      <c r="OSF58" s="229"/>
      <c r="OSG58" s="226"/>
      <c r="OSH58" s="227"/>
      <c r="OSI58" s="227"/>
      <c r="OSJ58" s="227"/>
      <c r="OSK58" s="228"/>
      <c r="OSL58" s="228"/>
      <c r="OSM58" s="228"/>
      <c r="OSN58" s="228"/>
      <c r="OSO58" s="228"/>
      <c r="OSP58" s="228"/>
      <c r="OSQ58" s="229"/>
      <c r="OSR58" s="230"/>
      <c r="OSS58" s="230"/>
      <c r="OST58" s="231"/>
      <c r="OSU58" s="229"/>
      <c r="OSV58" s="230"/>
      <c r="OSW58" s="229"/>
      <c r="OSX58" s="229"/>
      <c r="OSY58" s="230"/>
      <c r="OSZ58" s="230"/>
      <c r="OTA58" s="230"/>
      <c r="OTB58" s="230"/>
      <c r="OTC58" s="230"/>
      <c r="OTD58" s="230"/>
      <c r="OTE58" s="230"/>
      <c r="OTF58" s="230"/>
      <c r="OTG58" s="230"/>
      <c r="OTH58" s="230"/>
      <c r="OTI58" s="230"/>
      <c r="OTJ58" s="230"/>
      <c r="OTK58" s="229"/>
      <c r="OTL58" s="226"/>
      <c r="OTM58" s="227"/>
      <c r="OTN58" s="227"/>
      <c r="OTO58" s="227"/>
      <c r="OTP58" s="228"/>
      <c r="OTQ58" s="228"/>
      <c r="OTR58" s="228"/>
      <c r="OTS58" s="228"/>
      <c r="OTT58" s="228"/>
      <c r="OTU58" s="228"/>
      <c r="OTV58" s="229"/>
      <c r="OTW58" s="230"/>
      <c r="OTX58" s="230"/>
      <c r="OTY58" s="231"/>
      <c r="OTZ58" s="229"/>
      <c r="OUA58" s="230"/>
      <c r="OUB58" s="229"/>
      <c r="OUC58" s="229"/>
      <c r="OUD58" s="230"/>
      <c r="OUE58" s="230"/>
      <c r="OUF58" s="230"/>
      <c r="OUG58" s="230"/>
      <c r="OUH58" s="230"/>
      <c r="OUI58" s="230"/>
      <c r="OUJ58" s="230"/>
      <c r="OUK58" s="230"/>
      <c r="OUL58" s="230"/>
      <c r="OUM58" s="230"/>
      <c r="OUN58" s="230"/>
      <c r="OUO58" s="230"/>
      <c r="OUP58" s="229"/>
      <c r="OUQ58" s="226"/>
      <c r="OUR58" s="227"/>
      <c r="OUS58" s="227"/>
      <c r="OUT58" s="227"/>
      <c r="OUU58" s="228"/>
      <c r="OUV58" s="228"/>
      <c r="OUW58" s="228"/>
      <c r="OUX58" s="228"/>
      <c r="OUY58" s="228"/>
      <c r="OUZ58" s="228"/>
      <c r="OVA58" s="229"/>
      <c r="OVB58" s="230"/>
      <c r="OVC58" s="230"/>
      <c r="OVD58" s="231"/>
      <c r="OVE58" s="229"/>
      <c r="OVF58" s="230"/>
      <c r="OVG58" s="229"/>
      <c r="OVH58" s="229"/>
      <c r="OVI58" s="230"/>
      <c r="OVJ58" s="230"/>
      <c r="OVK58" s="230"/>
      <c r="OVL58" s="230"/>
      <c r="OVM58" s="230"/>
      <c r="OVN58" s="230"/>
      <c r="OVO58" s="230"/>
      <c r="OVP58" s="230"/>
      <c r="OVQ58" s="230"/>
      <c r="OVR58" s="230"/>
      <c r="OVS58" s="230"/>
      <c r="OVT58" s="230"/>
      <c r="OVU58" s="229"/>
      <c r="OVV58" s="226"/>
      <c r="OVW58" s="227"/>
      <c r="OVX58" s="227"/>
      <c r="OVY58" s="227"/>
      <c r="OVZ58" s="228"/>
      <c r="OWA58" s="228"/>
      <c r="OWB58" s="228"/>
      <c r="OWC58" s="228"/>
      <c r="OWD58" s="228"/>
      <c r="OWE58" s="228"/>
      <c r="OWF58" s="229"/>
      <c r="OWG58" s="230"/>
      <c r="OWH58" s="230"/>
      <c r="OWI58" s="231"/>
      <c r="OWJ58" s="229"/>
      <c r="OWK58" s="230"/>
      <c r="OWL58" s="229"/>
      <c r="OWM58" s="229"/>
      <c r="OWN58" s="230"/>
      <c r="OWO58" s="230"/>
      <c r="OWP58" s="230"/>
      <c r="OWQ58" s="230"/>
      <c r="OWR58" s="230"/>
      <c r="OWS58" s="230"/>
      <c r="OWT58" s="230"/>
      <c r="OWU58" s="230"/>
      <c r="OWV58" s="230"/>
      <c r="OWW58" s="230"/>
      <c r="OWX58" s="230"/>
      <c r="OWY58" s="230"/>
      <c r="OWZ58" s="229"/>
      <c r="OXA58" s="226"/>
      <c r="OXB58" s="227"/>
      <c r="OXC58" s="227"/>
      <c r="OXD58" s="227"/>
      <c r="OXE58" s="228"/>
      <c r="OXF58" s="228"/>
      <c r="OXG58" s="228"/>
      <c r="OXH58" s="228"/>
      <c r="OXI58" s="228"/>
      <c r="OXJ58" s="228"/>
      <c r="OXK58" s="229"/>
      <c r="OXL58" s="230"/>
      <c r="OXM58" s="230"/>
      <c r="OXN58" s="231"/>
      <c r="OXO58" s="229"/>
      <c r="OXP58" s="230"/>
      <c r="OXQ58" s="229"/>
      <c r="OXR58" s="229"/>
      <c r="OXS58" s="230"/>
      <c r="OXT58" s="230"/>
      <c r="OXU58" s="230"/>
      <c r="OXV58" s="230"/>
      <c r="OXW58" s="230"/>
      <c r="OXX58" s="230"/>
      <c r="OXY58" s="230"/>
      <c r="OXZ58" s="230"/>
      <c r="OYA58" s="230"/>
      <c r="OYB58" s="230"/>
      <c r="OYC58" s="230"/>
      <c r="OYD58" s="230"/>
      <c r="OYE58" s="229"/>
      <c r="OYF58" s="226"/>
      <c r="OYG58" s="227"/>
      <c r="OYH58" s="227"/>
      <c r="OYI58" s="227"/>
      <c r="OYJ58" s="228"/>
      <c r="OYK58" s="228"/>
      <c r="OYL58" s="228"/>
      <c r="OYM58" s="228"/>
      <c r="OYN58" s="228"/>
      <c r="OYO58" s="228"/>
      <c r="OYP58" s="229"/>
      <c r="OYQ58" s="230"/>
      <c r="OYR58" s="230"/>
      <c r="OYS58" s="231"/>
      <c r="OYT58" s="229"/>
      <c r="OYU58" s="230"/>
      <c r="OYV58" s="229"/>
      <c r="OYW58" s="229"/>
      <c r="OYX58" s="230"/>
      <c r="OYY58" s="230"/>
      <c r="OYZ58" s="230"/>
      <c r="OZA58" s="230"/>
      <c r="OZB58" s="230"/>
      <c r="OZC58" s="230"/>
      <c r="OZD58" s="230"/>
      <c r="OZE58" s="230"/>
      <c r="OZF58" s="230"/>
      <c r="OZG58" s="230"/>
      <c r="OZH58" s="230"/>
      <c r="OZI58" s="230"/>
      <c r="OZJ58" s="229"/>
      <c r="OZK58" s="226"/>
      <c r="OZL58" s="227"/>
      <c r="OZM58" s="227"/>
      <c r="OZN58" s="227"/>
      <c r="OZO58" s="228"/>
      <c r="OZP58" s="228"/>
      <c r="OZQ58" s="228"/>
      <c r="OZR58" s="228"/>
      <c r="OZS58" s="228"/>
      <c r="OZT58" s="228"/>
      <c r="OZU58" s="229"/>
      <c r="OZV58" s="230"/>
      <c r="OZW58" s="230"/>
      <c r="OZX58" s="231"/>
      <c r="OZY58" s="229"/>
      <c r="OZZ58" s="230"/>
      <c r="PAA58" s="229"/>
      <c r="PAB58" s="229"/>
      <c r="PAC58" s="230"/>
      <c r="PAD58" s="230"/>
      <c r="PAE58" s="230"/>
      <c r="PAF58" s="230"/>
      <c r="PAG58" s="230"/>
      <c r="PAH58" s="230"/>
      <c r="PAI58" s="230"/>
      <c r="PAJ58" s="230"/>
      <c r="PAK58" s="230"/>
      <c r="PAL58" s="230"/>
      <c r="PAM58" s="230"/>
      <c r="PAN58" s="230"/>
      <c r="PAO58" s="229"/>
      <c r="PAP58" s="226"/>
      <c r="PAQ58" s="227"/>
      <c r="PAR58" s="227"/>
      <c r="PAS58" s="227"/>
      <c r="PAT58" s="228"/>
      <c r="PAU58" s="228"/>
      <c r="PAV58" s="228"/>
      <c r="PAW58" s="228"/>
      <c r="PAX58" s="228"/>
      <c r="PAY58" s="228"/>
      <c r="PAZ58" s="229"/>
      <c r="PBA58" s="230"/>
      <c r="PBB58" s="230"/>
      <c r="PBC58" s="231"/>
      <c r="PBD58" s="229"/>
      <c r="PBE58" s="230"/>
      <c r="PBF58" s="229"/>
      <c r="PBG58" s="229"/>
      <c r="PBH58" s="230"/>
      <c r="PBI58" s="230"/>
      <c r="PBJ58" s="230"/>
      <c r="PBK58" s="230"/>
      <c r="PBL58" s="230"/>
      <c r="PBM58" s="230"/>
      <c r="PBN58" s="230"/>
      <c r="PBO58" s="230"/>
      <c r="PBP58" s="230"/>
      <c r="PBQ58" s="230"/>
      <c r="PBR58" s="230"/>
      <c r="PBS58" s="230"/>
      <c r="PBT58" s="229"/>
      <c r="PBU58" s="226"/>
      <c r="PBV58" s="227"/>
      <c r="PBW58" s="227"/>
      <c r="PBX58" s="227"/>
      <c r="PBY58" s="228"/>
      <c r="PBZ58" s="228"/>
      <c r="PCA58" s="228"/>
      <c r="PCB58" s="228"/>
      <c r="PCC58" s="228"/>
      <c r="PCD58" s="228"/>
      <c r="PCE58" s="229"/>
      <c r="PCF58" s="230"/>
      <c r="PCG58" s="230"/>
      <c r="PCH58" s="231"/>
      <c r="PCI58" s="229"/>
      <c r="PCJ58" s="230"/>
      <c r="PCK58" s="229"/>
      <c r="PCL58" s="229"/>
      <c r="PCM58" s="230"/>
      <c r="PCN58" s="230"/>
      <c r="PCO58" s="230"/>
      <c r="PCP58" s="230"/>
      <c r="PCQ58" s="230"/>
      <c r="PCR58" s="230"/>
      <c r="PCS58" s="230"/>
      <c r="PCT58" s="230"/>
      <c r="PCU58" s="230"/>
      <c r="PCV58" s="230"/>
      <c r="PCW58" s="230"/>
      <c r="PCX58" s="230"/>
      <c r="PCY58" s="229"/>
      <c r="PCZ58" s="226"/>
      <c r="PDA58" s="227"/>
      <c r="PDB58" s="227"/>
      <c r="PDC58" s="227"/>
      <c r="PDD58" s="228"/>
      <c r="PDE58" s="228"/>
      <c r="PDF58" s="228"/>
      <c r="PDG58" s="228"/>
      <c r="PDH58" s="228"/>
      <c r="PDI58" s="228"/>
      <c r="PDJ58" s="229"/>
      <c r="PDK58" s="230"/>
      <c r="PDL58" s="230"/>
      <c r="PDM58" s="231"/>
      <c r="PDN58" s="229"/>
      <c r="PDO58" s="230"/>
      <c r="PDP58" s="229"/>
      <c r="PDQ58" s="229"/>
      <c r="PDR58" s="230"/>
      <c r="PDS58" s="230"/>
      <c r="PDT58" s="230"/>
      <c r="PDU58" s="230"/>
      <c r="PDV58" s="230"/>
      <c r="PDW58" s="230"/>
      <c r="PDX58" s="230"/>
      <c r="PDY58" s="230"/>
      <c r="PDZ58" s="230"/>
      <c r="PEA58" s="230"/>
      <c r="PEB58" s="230"/>
      <c r="PEC58" s="230"/>
      <c r="PED58" s="229"/>
      <c r="PEE58" s="226"/>
      <c r="PEF58" s="227"/>
      <c r="PEG58" s="227"/>
      <c r="PEH58" s="227"/>
      <c r="PEI58" s="228"/>
      <c r="PEJ58" s="228"/>
      <c r="PEK58" s="228"/>
      <c r="PEL58" s="228"/>
      <c r="PEM58" s="228"/>
      <c r="PEN58" s="228"/>
      <c r="PEO58" s="229"/>
      <c r="PEP58" s="230"/>
      <c r="PEQ58" s="230"/>
      <c r="PER58" s="231"/>
      <c r="PES58" s="229"/>
      <c r="PET58" s="230"/>
      <c r="PEU58" s="229"/>
      <c r="PEV58" s="229"/>
      <c r="PEW58" s="230"/>
      <c r="PEX58" s="230"/>
      <c r="PEY58" s="230"/>
      <c r="PEZ58" s="230"/>
      <c r="PFA58" s="230"/>
      <c r="PFB58" s="230"/>
      <c r="PFC58" s="230"/>
      <c r="PFD58" s="230"/>
      <c r="PFE58" s="230"/>
      <c r="PFF58" s="230"/>
      <c r="PFG58" s="230"/>
      <c r="PFH58" s="230"/>
      <c r="PFI58" s="229"/>
      <c r="PFJ58" s="226"/>
      <c r="PFK58" s="227"/>
      <c r="PFL58" s="227"/>
      <c r="PFM58" s="227"/>
      <c r="PFN58" s="228"/>
      <c r="PFO58" s="228"/>
      <c r="PFP58" s="228"/>
      <c r="PFQ58" s="228"/>
      <c r="PFR58" s="228"/>
      <c r="PFS58" s="228"/>
      <c r="PFT58" s="229"/>
      <c r="PFU58" s="230"/>
      <c r="PFV58" s="230"/>
      <c r="PFW58" s="231"/>
      <c r="PFX58" s="229"/>
      <c r="PFY58" s="230"/>
      <c r="PFZ58" s="229"/>
      <c r="PGA58" s="229"/>
      <c r="PGB58" s="230"/>
      <c r="PGC58" s="230"/>
      <c r="PGD58" s="230"/>
      <c r="PGE58" s="230"/>
      <c r="PGF58" s="230"/>
      <c r="PGG58" s="230"/>
      <c r="PGH58" s="230"/>
      <c r="PGI58" s="230"/>
      <c r="PGJ58" s="230"/>
      <c r="PGK58" s="230"/>
      <c r="PGL58" s="230"/>
      <c r="PGM58" s="230"/>
      <c r="PGN58" s="229"/>
      <c r="PGO58" s="226"/>
      <c r="PGP58" s="227"/>
      <c r="PGQ58" s="227"/>
      <c r="PGR58" s="227"/>
      <c r="PGS58" s="228"/>
      <c r="PGT58" s="228"/>
      <c r="PGU58" s="228"/>
      <c r="PGV58" s="228"/>
      <c r="PGW58" s="228"/>
      <c r="PGX58" s="228"/>
      <c r="PGY58" s="229"/>
      <c r="PGZ58" s="230"/>
      <c r="PHA58" s="230"/>
      <c r="PHB58" s="231"/>
      <c r="PHC58" s="229"/>
      <c r="PHD58" s="230"/>
      <c r="PHE58" s="229"/>
      <c r="PHF58" s="229"/>
      <c r="PHG58" s="230"/>
      <c r="PHH58" s="230"/>
      <c r="PHI58" s="230"/>
      <c r="PHJ58" s="230"/>
      <c r="PHK58" s="230"/>
      <c r="PHL58" s="230"/>
      <c r="PHM58" s="230"/>
      <c r="PHN58" s="230"/>
      <c r="PHO58" s="230"/>
      <c r="PHP58" s="230"/>
      <c r="PHQ58" s="230"/>
      <c r="PHR58" s="230"/>
      <c r="PHS58" s="229"/>
      <c r="PHT58" s="226"/>
      <c r="PHU58" s="227"/>
      <c r="PHV58" s="227"/>
      <c r="PHW58" s="227"/>
      <c r="PHX58" s="228"/>
      <c r="PHY58" s="228"/>
      <c r="PHZ58" s="228"/>
      <c r="PIA58" s="228"/>
      <c r="PIB58" s="228"/>
      <c r="PIC58" s="228"/>
      <c r="PID58" s="229"/>
      <c r="PIE58" s="230"/>
      <c r="PIF58" s="230"/>
      <c r="PIG58" s="231"/>
      <c r="PIH58" s="229"/>
      <c r="PII58" s="230"/>
      <c r="PIJ58" s="229"/>
      <c r="PIK58" s="229"/>
      <c r="PIL58" s="230"/>
      <c r="PIM58" s="230"/>
      <c r="PIN58" s="230"/>
      <c r="PIO58" s="230"/>
      <c r="PIP58" s="230"/>
      <c r="PIQ58" s="230"/>
      <c r="PIR58" s="230"/>
      <c r="PIS58" s="230"/>
      <c r="PIT58" s="230"/>
      <c r="PIU58" s="230"/>
      <c r="PIV58" s="230"/>
      <c r="PIW58" s="230"/>
      <c r="PIX58" s="229"/>
      <c r="PIY58" s="226"/>
      <c r="PIZ58" s="227"/>
      <c r="PJA58" s="227"/>
      <c r="PJB58" s="227"/>
      <c r="PJC58" s="228"/>
      <c r="PJD58" s="228"/>
      <c r="PJE58" s="228"/>
      <c r="PJF58" s="228"/>
      <c r="PJG58" s="228"/>
      <c r="PJH58" s="228"/>
      <c r="PJI58" s="229"/>
      <c r="PJJ58" s="230"/>
      <c r="PJK58" s="230"/>
      <c r="PJL58" s="231"/>
      <c r="PJM58" s="229"/>
      <c r="PJN58" s="230"/>
      <c r="PJO58" s="229"/>
      <c r="PJP58" s="229"/>
      <c r="PJQ58" s="230"/>
      <c r="PJR58" s="230"/>
      <c r="PJS58" s="230"/>
      <c r="PJT58" s="230"/>
      <c r="PJU58" s="230"/>
      <c r="PJV58" s="230"/>
      <c r="PJW58" s="230"/>
      <c r="PJX58" s="230"/>
      <c r="PJY58" s="230"/>
      <c r="PJZ58" s="230"/>
      <c r="PKA58" s="230"/>
      <c r="PKB58" s="230"/>
      <c r="PKC58" s="229"/>
      <c r="PKD58" s="226"/>
      <c r="PKE58" s="227"/>
      <c r="PKF58" s="227"/>
      <c r="PKG58" s="227"/>
      <c r="PKH58" s="228"/>
      <c r="PKI58" s="228"/>
      <c r="PKJ58" s="228"/>
      <c r="PKK58" s="228"/>
      <c r="PKL58" s="228"/>
      <c r="PKM58" s="228"/>
      <c r="PKN58" s="229"/>
      <c r="PKO58" s="230"/>
      <c r="PKP58" s="230"/>
      <c r="PKQ58" s="231"/>
      <c r="PKR58" s="229"/>
      <c r="PKS58" s="230"/>
      <c r="PKT58" s="229"/>
      <c r="PKU58" s="229"/>
      <c r="PKV58" s="230"/>
      <c r="PKW58" s="230"/>
      <c r="PKX58" s="230"/>
      <c r="PKY58" s="230"/>
      <c r="PKZ58" s="230"/>
      <c r="PLA58" s="230"/>
      <c r="PLB58" s="230"/>
      <c r="PLC58" s="230"/>
      <c r="PLD58" s="230"/>
      <c r="PLE58" s="230"/>
      <c r="PLF58" s="230"/>
      <c r="PLG58" s="230"/>
      <c r="PLH58" s="229"/>
      <c r="PLI58" s="226"/>
      <c r="PLJ58" s="227"/>
      <c r="PLK58" s="227"/>
      <c r="PLL58" s="227"/>
      <c r="PLM58" s="228"/>
      <c r="PLN58" s="228"/>
      <c r="PLO58" s="228"/>
      <c r="PLP58" s="228"/>
      <c r="PLQ58" s="228"/>
      <c r="PLR58" s="228"/>
      <c r="PLS58" s="229"/>
      <c r="PLT58" s="230"/>
      <c r="PLU58" s="230"/>
      <c r="PLV58" s="231"/>
      <c r="PLW58" s="229"/>
      <c r="PLX58" s="230"/>
      <c r="PLY58" s="229"/>
      <c r="PLZ58" s="229"/>
      <c r="PMA58" s="230"/>
      <c r="PMB58" s="230"/>
      <c r="PMC58" s="230"/>
      <c r="PMD58" s="230"/>
      <c r="PME58" s="230"/>
      <c r="PMF58" s="230"/>
      <c r="PMG58" s="230"/>
      <c r="PMH58" s="230"/>
      <c r="PMI58" s="230"/>
      <c r="PMJ58" s="230"/>
      <c r="PMK58" s="230"/>
      <c r="PML58" s="230"/>
      <c r="PMM58" s="229"/>
      <c r="PMN58" s="226"/>
      <c r="PMO58" s="227"/>
      <c r="PMP58" s="227"/>
      <c r="PMQ58" s="227"/>
      <c r="PMR58" s="228"/>
      <c r="PMS58" s="228"/>
      <c r="PMT58" s="228"/>
      <c r="PMU58" s="228"/>
      <c r="PMV58" s="228"/>
      <c r="PMW58" s="228"/>
      <c r="PMX58" s="229"/>
      <c r="PMY58" s="230"/>
      <c r="PMZ58" s="230"/>
      <c r="PNA58" s="231"/>
      <c r="PNB58" s="229"/>
      <c r="PNC58" s="230"/>
      <c r="PND58" s="229"/>
      <c r="PNE58" s="229"/>
      <c r="PNF58" s="230"/>
      <c r="PNG58" s="230"/>
      <c r="PNH58" s="230"/>
      <c r="PNI58" s="230"/>
      <c r="PNJ58" s="230"/>
      <c r="PNK58" s="230"/>
      <c r="PNL58" s="230"/>
      <c r="PNM58" s="230"/>
      <c r="PNN58" s="230"/>
      <c r="PNO58" s="230"/>
      <c r="PNP58" s="230"/>
      <c r="PNQ58" s="230"/>
      <c r="PNR58" s="229"/>
      <c r="PNS58" s="226"/>
      <c r="PNT58" s="227"/>
      <c r="PNU58" s="227"/>
      <c r="PNV58" s="227"/>
      <c r="PNW58" s="228"/>
      <c r="PNX58" s="228"/>
      <c r="PNY58" s="228"/>
      <c r="PNZ58" s="228"/>
      <c r="POA58" s="228"/>
      <c r="POB58" s="228"/>
      <c r="POC58" s="229"/>
      <c r="POD58" s="230"/>
      <c r="POE58" s="230"/>
      <c r="POF58" s="231"/>
      <c r="POG58" s="229"/>
      <c r="POH58" s="230"/>
      <c r="POI58" s="229"/>
      <c r="POJ58" s="229"/>
      <c r="POK58" s="230"/>
      <c r="POL58" s="230"/>
      <c r="POM58" s="230"/>
      <c r="PON58" s="230"/>
      <c r="POO58" s="230"/>
      <c r="POP58" s="230"/>
      <c r="POQ58" s="230"/>
      <c r="POR58" s="230"/>
      <c r="POS58" s="230"/>
      <c r="POT58" s="230"/>
      <c r="POU58" s="230"/>
      <c r="POV58" s="230"/>
      <c r="POW58" s="229"/>
      <c r="POX58" s="226"/>
      <c r="POY58" s="227"/>
      <c r="POZ58" s="227"/>
      <c r="PPA58" s="227"/>
      <c r="PPB58" s="228"/>
      <c r="PPC58" s="228"/>
      <c r="PPD58" s="228"/>
      <c r="PPE58" s="228"/>
      <c r="PPF58" s="228"/>
      <c r="PPG58" s="228"/>
      <c r="PPH58" s="229"/>
      <c r="PPI58" s="230"/>
      <c r="PPJ58" s="230"/>
      <c r="PPK58" s="231"/>
      <c r="PPL58" s="229"/>
      <c r="PPM58" s="230"/>
      <c r="PPN58" s="229"/>
      <c r="PPO58" s="229"/>
      <c r="PPP58" s="230"/>
      <c r="PPQ58" s="230"/>
      <c r="PPR58" s="230"/>
      <c r="PPS58" s="230"/>
      <c r="PPT58" s="230"/>
      <c r="PPU58" s="230"/>
      <c r="PPV58" s="230"/>
      <c r="PPW58" s="230"/>
      <c r="PPX58" s="230"/>
      <c r="PPY58" s="230"/>
      <c r="PPZ58" s="230"/>
      <c r="PQA58" s="230"/>
      <c r="PQB58" s="229"/>
      <c r="PQC58" s="226"/>
      <c r="PQD58" s="227"/>
      <c r="PQE58" s="227"/>
      <c r="PQF58" s="227"/>
      <c r="PQG58" s="228"/>
      <c r="PQH58" s="228"/>
      <c r="PQI58" s="228"/>
      <c r="PQJ58" s="228"/>
      <c r="PQK58" s="228"/>
      <c r="PQL58" s="228"/>
      <c r="PQM58" s="229"/>
      <c r="PQN58" s="230"/>
      <c r="PQO58" s="230"/>
      <c r="PQP58" s="231"/>
      <c r="PQQ58" s="229"/>
      <c r="PQR58" s="230"/>
      <c r="PQS58" s="229"/>
      <c r="PQT58" s="229"/>
      <c r="PQU58" s="230"/>
      <c r="PQV58" s="230"/>
      <c r="PQW58" s="230"/>
      <c r="PQX58" s="230"/>
      <c r="PQY58" s="230"/>
      <c r="PQZ58" s="230"/>
      <c r="PRA58" s="230"/>
      <c r="PRB58" s="230"/>
      <c r="PRC58" s="230"/>
      <c r="PRD58" s="230"/>
      <c r="PRE58" s="230"/>
      <c r="PRF58" s="230"/>
      <c r="PRG58" s="229"/>
      <c r="PRH58" s="226"/>
      <c r="PRI58" s="227"/>
      <c r="PRJ58" s="227"/>
      <c r="PRK58" s="227"/>
      <c r="PRL58" s="228"/>
      <c r="PRM58" s="228"/>
      <c r="PRN58" s="228"/>
      <c r="PRO58" s="228"/>
      <c r="PRP58" s="228"/>
      <c r="PRQ58" s="228"/>
      <c r="PRR58" s="229"/>
      <c r="PRS58" s="230"/>
      <c r="PRT58" s="230"/>
      <c r="PRU58" s="231"/>
      <c r="PRV58" s="229"/>
      <c r="PRW58" s="230"/>
      <c r="PRX58" s="229"/>
      <c r="PRY58" s="229"/>
      <c r="PRZ58" s="230"/>
      <c r="PSA58" s="230"/>
      <c r="PSB58" s="230"/>
      <c r="PSC58" s="230"/>
      <c r="PSD58" s="230"/>
      <c r="PSE58" s="230"/>
      <c r="PSF58" s="230"/>
      <c r="PSG58" s="230"/>
      <c r="PSH58" s="230"/>
      <c r="PSI58" s="230"/>
      <c r="PSJ58" s="230"/>
      <c r="PSK58" s="230"/>
      <c r="PSL58" s="229"/>
      <c r="PSM58" s="226"/>
      <c r="PSN58" s="227"/>
      <c r="PSO58" s="227"/>
      <c r="PSP58" s="227"/>
      <c r="PSQ58" s="228"/>
      <c r="PSR58" s="228"/>
      <c r="PSS58" s="228"/>
      <c r="PST58" s="228"/>
      <c r="PSU58" s="228"/>
      <c r="PSV58" s="228"/>
      <c r="PSW58" s="229"/>
      <c r="PSX58" s="230"/>
      <c r="PSY58" s="230"/>
      <c r="PSZ58" s="231"/>
      <c r="PTA58" s="229"/>
      <c r="PTB58" s="230"/>
      <c r="PTC58" s="229"/>
      <c r="PTD58" s="229"/>
      <c r="PTE58" s="230"/>
      <c r="PTF58" s="230"/>
      <c r="PTG58" s="230"/>
      <c r="PTH58" s="230"/>
      <c r="PTI58" s="230"/>
      <c r="PTJ58" s="230"/>
      <c r="PTK58" s="230"/>
      <c r="PTL58" s="230"/>
      <c r="PTM58" s="230"/>
      <c r="PTN58" s="230"/>
      <c r="PTO58" s="230"/>
      <c r="PTP58" s="230"/>
      <c r="PTQ58" s="229"/>
      <c r="PTR58" s="226"/>
      <c r="PTS58" s="227"/>
      <c r="PTT58" s="227"/>
      <c r="PTU58" s="227"/>
      <c r="PTV58" s="228"/>
      <c r="PTW58" s="228"/>
      <c r="PTX58" s="228"/>
    </row>
    <row r="59" spans="1:11360" s="33" customFormat="1" ht="49.5" x14ac:dyDescent="0.95">
      <c r="A59" s="34">
        <v>4</v>
      </c>
      <c r="B59" s="39" t="s">
        <v>1069</v>
      </c>
      <c r="C59" s="34">
        <v>326615</v>
      </c>
      <c r="D59" s="55">
        <v>326738</v>
      </c>
      <c r="E59" s="55"/>
      <c r="F59" s="41">
        <v>7</v>
      </c>
      <c r="G59" s="41">
        <v>12</v>
      </c>
      <c r="H59" s="41">
        <v>13</v>
      </c>
      <c r="I59" s="41">
        <v>17</v>
      </c>
      <c r="J59" s="225"/>
      <c r="K59" s="225"/>
      <c r="L59" s="248">
        <v>11</v>
      </c>
      <c r="M59" s="249">
        <v>13</v>
      </c>
      <c r="N59" s="249"/>
      <c r="O59" s="250"/>
      <c r="P59" s="248"/>
      <c r="Q59" s="249"/>
      <c r="R59" s="248"/>
      <c r="S59" s="248"/>
      <c r="T59" s="250"/>
      <c r="U59" s="248"/>
      <c r="V59" s="249"/>
      <c r="W59" s="249"/>
      <c r="X59" s="249"/>
      <c r="Y59" s="249"/>
      <c r="Z59" s="249"/>
      <c r="AA59" s="249"/>
      <c r="AB59" s="43"/>
      <c r="AC59" s="43"/>
      <c r="AD59" s="43"/>
      <c r="AE59" s="43"/>
      <c r="AF59" s="42" t="s">
        <v>911</v>
      </c>
      <c r="AG59" s="32">
        <f t="shared" si="3"/>
        <v>123</v>
      </c>
      <c r="AH59" s="32">
        <v>123</v>
      </c>
    </row>
    <row r="60" spans="1:11360" s="33" customFormat="1" ht="49.5" x14ac:dyDescent="0.95">
      <c r="A60" s="34">
        <v>5</v>
      </c>
      <c r="B60" s="39" t="s">
        <v>1070</v>
      </c>
      <c r="C60" s="55">
        <v>326738</v>
      </c>
      <c r="D60" s="34">
        <v>326988</v>
      </c>
      <c r="E60" s="34"/>
      <c r="F60" s="41">
        <v>7</v>
      </c>
      <c r="G60" s="41">
        <v>12</v>
      </c>
      <c r="H60" s="41">
        <v>13</v>
      </c>
      <c r="I60" s="41">
        <v>17</v>
      </c>
      <c r="J60" s="41"/>
      <c r="K60" s="41"/>
      <c r="L60" s="42">
        <v>13</v>
      </c>
      <c r="M60" s="43"/>
      <c r="N60" s="43"/>
      <c r="O60" s="44"/>
      <c r="P60" s="42"/>
      <c r="Q60" s="43"/>
      <c r="R60" s="42"/>
      <c r="S60" s="42"/>
      <c r="T60" s="44"/>
      <c r="U60" s="42"/>
      <c r="V60" s="43"/>
      <c r="W60" s="43">
        <v>1</v>
      </c>
      <c r="X60" s="43"/>
      <c r="Y60" s="43"/>
      <c r="Z60" s="43"/>
      <c r="AA60" s="43"/>
      <c r="AB60" s="43"/>
      <c r="AC60" s="43"/>
      <c r="AD60" s="43"/>
      <c r="AE60" s="43"/>
      <c r="AF60" s="42" t="s">
        <v>1124</v>
      </c>
      <c r="AG60" s="32">
        <f t="shared" si="3"/>
        <v>250</v>
      </c>
      <c r="AH60" s="32">
        <v>250</v>
      </c>
    </row>
    <row r="61" spans="1:11360" s="33" customFormat="1" ht="49.5" x14ac:dyDescent="0.95">
      <c r="A61" s="34">
        <v>6</v>
      </c>
      <c r="B61" s="39" t="s">
        <v>1071</v>
      </c>
      <c r="C61" s="34">
        <v>326988</v>
      </c>
      <c r="D61" s="34">
        <v>327055</v>
      </c>
      <c r="E61" s="34"/>
      <c r="F61" s="41">
        <v>7</v>
      </c>
      <c r="G61" s="41">
        <v>12</v>
      </c>
      <c r="H61" s="41">
        <v>13</v>
      </c>
      <c r="I61" s="41">
        <v>17</v>
      </c>
      <c r="J61" s="41"/>
      <c r="K61" s="41"/>
      <c r="L61" s="42">
        <v>14</v>
      </c>
      <c r="M61" s="43"/>
      <c r="N61" s="43"/>
      <c r="O61" s="44"/>
      <c r="P61" s="42"/>
      <c r="Q61" s="43"/>
      <c r="R61" s="42"/>
      <c r="S61" s="42"/>
      <c r="T61" s="44"/>
      <c r="U61" s="42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2" t="s">
        <v>922</v>
      </c>
      <c r="AG61" s="32">
        <f t="shared" si="3"/>
        <v>67</v>
      </c>
      <c r="AH61" s="32">
        <v>67</v>
      </c>
    </row>
    <row r="62" spans="1:11360" s="33" customFormat="1" ht="49.5" x14ac:dyDescent="0.95">
      <c r="A62" s="34">
        <v>7</v>
      </c>
      <c r="B62" s="25" t="s">
        <v>1072</v>
      </c>
      <c r="C62" s="35"/>
      <c r="D62" s="35"/>
      <c r="E62" s="35"/>
      <c r="F62" s="36"/>
      <c r="G62" s="36"/>
      <c r="H62" s="36"/>
      <c r="I62" s="36"/>
      <c r="J62" s="36"/>
      <c r="K62" s="36"/>
      <c r="L62" s="37"/>
      <c r="M62" s="38"/>
      <c r="N62" s="38"/>
      <c r="O62" s="204"/>
      <c r="P62" s="37"/>
      <c r="Q62" s="38"/>
      <c r="R62" s="37"/>
      <c r="S62" s="37"/>
      <c r="T62" s="204"/>
      <c r="U62" s="37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7" t="s">
        <v>100</v>
      </c>
      <c r="AG62" s="32">
        <f t="shared" si="3"/>
        <v>0</v>
      </c>
      <c r="AH62" s="32" t="s">
        <v>213</v>
      </c>
    </row>
    <row r="63" spans="1:11360" s="33" customFormat="1" ht="49.5" x14ac:dyDescent="0.95">
      <c r="A63" s="34">
        <v>8</v>
      </c>
      <c r="B63" s="39" t="s">
        <v>1073</v>
      </c>
      <c r="C63" s="34">
        <v>327055</v>
      </c>
      <c r="D63" s="34">
        <v>327261</v>
      </c>
      <c r="E63" s="34"/>
      <c r="F63" s="41">
        <v>7</v>
      </c>
      <c r="G63" s="41">
        <v>12</v>
      </c>
      <c r="H63" s="41">
        <v>13</v>
      </c>
      <c r="I63" s="41">
        <v>17</v>
      </c>
      <c r="J63" s="41"/>
      <c r="K63" s="41"/>
      <c r="L63" s="42"/>
      <c r="M63" s="43"/>
      <c r="N63" s="43"/>
      <c r="O63" s="44"/>
      <c r="P63" s="42"/>
      <c r="Q63" s="43"/>
      <c r="R63" s="42"/>
      <c r="S63" s="42"/>
      <c r="T63" s="44"/>
      <c r="U63" s="42"/>
      <c r="V63" s="43"/>
      <c r="W63" s="43"/>
      <c r="X63" s="43"/>
      <c r="Y63" s="43">
        <v>1</v>
      </c>
      <c r="Z63" s="43"/>
      <c r="AA63" s="43"/>
      <c r="AB63" s="43"/>
      <c r="AC63" s="43"/>
      <c r="AD63" s="43"/>
      <c r="AE63" s="43"/>
      <c r="AF63" s="42" t="s">
        <v>1130</v>
      </c>
      <c r="AG63" s="32">
        <f>D63-C63</f>
        <v>206</v>
      </c>
      <c r="AH63" s="32">
        <v>206</v>
      </c>
    </row>
    <row r="64" spans="1:11360" s="33" customFormat="1" ht="49.5" x14ac:dyDescent="0.95">
      <c r="A64" s="34">
        <v>9</v>
      </c>
      <c r="B64" s="39" t="s">
        <v>1074</v>
      </c>
      <c r="C64" s="34">
        <v>327261</v>
      </c>
      <c r="D64" s="34">
        <v>327347</v>
      </c>
      <c r="E64" s="34"/>
      <c r="F64" s="41">
        <v>7</v>
      </c>
      <c r="G64" s="41">
        <v>12</v>
      </c>
      <c r="H64" s="41">
        <v>13</v>
      </c>
      <c r="I64" s="41">
        <v>17</v>
      </c>
      <c r="J64" s="41"/>
      <c r="K64" s="41"/>
      <c r="L64" s="42">
        <v>27</v>
      </c>
      <c r="M64" s="43"/>
      <c r="N64" s="43"/>
      <c r="O64" s="44"/>
      <c r="P64" s="42"/>
      <c r="Q64" s="43"/>
      <c r="R64" s="42"/>
      <c r="S64" s="42"/>
      <c r="T64" s="44"/>
      <c r="U64" s="42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2" t="s">
        <v>927</v>
      </c>
      <c r="AG64" s="32">
        <f t="shared" si="3"/>
        <v>86</v>
      </c>
      <c r="AH64" s="32">
        <v>86</v>
      </c>
    </row>
    <row r="65" spans="1:34" s="33" customFormat="1" ht="49.5" x14ac:dyDescent="0.95">
      <c r="A65" s="34">
        <v>10</v>
      </c>
      <c r="B65" s="39" t="s">
        <v>1075</v>
      </c>
      <c r="C65" s="34">
        <v>327347</v>
      </c>
      <c r="D65" s="34">
        <v>327766</v>
      </c>
      <c r="E65" s="34"/>
      <c r="F65" s="41">
        <v>7</v>
      </c>
      <c r="G65" s="41">
        <v>12</v>
      </c>
      <c r="H65" s="41">
        <v>13</v>
      </c>
      <c r="I65" s="41">
        <v>17</v>
      </c>
      <c r="J65" s="41"/>
      <c r="K65" s="41"/>
      <c r="L65" s="42"/>
      <c r="M65" s="43"/>
      <c r="N65" s="43"/>
      <c r="O65" s="44"/>
      <c r="P65" s="42"/>
      <c r="Q65" s="43"/>
      <c r="R65" s="42"/>
      <c r="S65" s="42">
        <v>2</v>
      </c>
      <c r="T65" s="44"/>
      <c r="U65" s="42"/>
      <c r="V65" s="43"/>
      <c r="W65" s="43">
        <v>1</v>
      </c>
      <c r="X65" s="43"/>
      <c r="Y65" s="43">
        <v>1</v>
      </c>
      <c r="Z65" s="43"/>
      <c r="AA65" s="43"/>
      <c r="AB65" s="43"/>
      <c r="AC65" s="43">
        <v>11</v>
      </c>
      <c r="AD65" s="43"/>
      <c r="AE65" s="43"/>
      <c r="AF65" s="42" t="s">
        <v>1146</v>
      </c>
      <c r="AG65" s="32">
        <f t="shared" si="3"/>
        <v>419</v>
      </c>
      <c r="AH65" s="32">
        <v>419</v>
      </c>
    </row>
    <row r="66" spans="1:34" s="33" customFormat="1" ht="49.5" x14ac:dyDescent="0.95">
      <c r="A66" s="34">
        <v>11</v>
      </c>
      <c r="B66" s="39" t="s">
        <v>1076</v>
      </c>
      <c r="C66" s="34">
        <v>327766</v>
      </c>
      <c r="D66" s="34">
        <v>328183</v>
      </c>
      <c r="E66" s="34"/>
      <c r="F66" s="41">
        <v>7</v>
      </c>
      <c r="G66" s="41">
        <v>12</v>
      </c>
      <c r="H66" s="41">
        <v>13</v>
      </c>
      <c r="I66" s="41">
        <v>17</v>
      </c>
      <c r="J66" s="41"/>
      <c r="K66" s="41"/>
      <c r="L66" s="42"/>
      <c r="M66" s="43"/>
      <c r="N66" s="43"/>
      <c r="O66" s="44"/>
      <c r="P66" s="42"/>
      <c r="Q66" s="43"/>
      <c r="R66" s="42"/>
      <c r="S66" s="42"/>
      <c r="T66" s="44"/>
      <c r="U66" s="42"/>
      <c r="V66" s="43"/>
      <c r="W66" s="43"/>
      <c r="X66" s="43">
        <v>1</v>
      </c>
      <c r="Y66" s="43">
        <v>1</v>
      </c>
      <c r="Z66" s="43"/>
      <c r="AA66" s="43"/>
      <c r="AB66" s="43"/>
      <c r="AC66" s="211">
        <v>10.8</v>
      </c>
      <c r="AD66" s="43"/>
      <c r="AE66" s="43"/>
      <c r="AF66" s="42" t="s">
        <v>1146</v>
      </c>
      <c r="AG66" s="32">
        <f t="shared" si="3"/>
        <v>417</v>
      </c>
      <c r="AH66" s="32">
        <v>417</v>
      </c>
    </row>
    <row r="67" spans="1:34" s="33" customFormat="1" ht="99" x14ac:dyDescent="0.95">
      <c r="A67" s="34">
        <v>12</v>
      </c>
      <c r="B67" s="39" t="s">
        <v>1077</v>
      </c>
      <c r="C67" s="34">
        <v>328183</v>
      </c>
      <c r="D67" s="34">
        <v>328578</v>
      </c>
      <c r="E67" s="34"/>
      <c r="F67" s="41">
        <v>7</v>
      </c>
      <c r="G67" s="41">
        <v>12</v>
      </c>
      <c r="H67" s="41">
        <v>13</v>
      </c>
      <c r="I67" s="41">
        <v>17</v>
      </c>
      <c r="J67" s="41"/>
      <c r="K67" s="41"/>
      <c r="L67" s="42"/>
      <c r="M67" s="43"/>
      <c r="N67" s="43"/>
      <c r="O67" s="43">
        <v>1</v>
      </c>
      <c r="P67" s="42"/>
      <c r="Q67" s="43"/>
      <c r="R67" s="42"/>
      <c r="S67" s="42"/>
      <c r="T67" s="44"/>
      <c r="U67" s="42"/>
      <c r="V67" s="43"/>
      <c r="W67" s="43">
        <v>1</v>
      </c>
      <c r="X67" s="43">
        <v>1</v>
      </c>
      <c r="Y67" s="43"/>
      <c r="Z67" s="43"/>
      <c r="AA67" s="43"/>
      <c r="AB67" s="43"/>
      <c r="AC67" s="43">
        <v>6</v>
      </c>
      <c r="AD67" s="43"/>
      <c r="AE67" s="43"/>
      <c r="AF67" s="42" t="s">
        <v>1153</v>
      </c>
      <c r="AG67" s="32">
        <f t="shared" si="3"/>
        <v>395</v>
      </c>
      <c r="AH67" s="32">
        <v>395</v>
      </c>
    </row>
    <row r="68" spans="1:34" s="33" customFormat="1" ht="49.5" x14ac:dyDescent="0.95">
      <c r="A68" s="34">
        <v>13</v>
      </c>
      <c r="B68" s="39" t="s">
        <v>1078</v>
      </c>
      <c r="C68" s="34">
        <v>328578</v>
      </c>
      <c r="D68" s="34">
        <v>328711</v>
      </c>
      <c r="E68" s="34"/>
      <c r="F68" s="41">
        <v>7</v>
      </c>
      <c r="G68" s="41">
        <v>12</v>
      </c>
      <c r="H68" s="41">
        <v>13</v>
      </c>
      <c r="I68" s="41">
        <v>17</v>
      </c>
      <c r="J68" s="41"/>
      <c r="K68" s="41"/>
      <c r="L68" s="42"/>
      <c r="M68" s="43">
        <v>20</v>
      </c>
      <c r="N68" s="43"/>
      <c r="O68" s="44"/>
      <c r="P68" s="42"/>
      <c r="Q68" s="43"/>
      <c r="R68" s="42"/>
      <c r="S68" s="42"/>
      <c r="T68" s="44"/>
      <c r="U68" s="42"/>
      <c r="V68" s="43"/>
      <c r="W68" s="43"/>
      <c r="X68" s="44"/>
      <c r="Y68" s="43"/>
      <c r="Z68" s="44"/>
      <c r="AA68" s="44"/>
      <c r="AB68" s="43"/>
      <c r="AC68" s="43"/>
      <c r="AD68" s="43"/>
      <c r="AE68" s="43"/>
      <c r="AF68" s="42" t="s">
        <v>1152</v>
      </c>
      <c r="AG68" s="32">
        <f t="shared" si="3"/>
        <v>133</v>
      </c>
      <c r="AH68" s="32">
        <v>133</v>
      </c>
    </row>
    <row r="69" spans="1:34" s="33" customFormat="1" ht="49.5" x14ac:dyDescent="0.95">
      <c r="A69" s="34">
        <v>14</v>
      </c>
      <c r="B69" s="25" t="s">
        <v>1079</v>
      </c>
      <c r="C69" s="35"/>
      <c r="D69" s="35"/>
      <c r="E69" s="35"/>
      <c r="F69" s="36"/>
      <c r="G69" s="36"/>
      <c r="H69" s="36"/>
      <c r="I69" s="36"/>
      <c r="J69" s="36"/>
      <c r="K69" s="36"/>
      <c r="L69" s="37"/>
      <c r="M69" s="38"/>
      <c r="N69" s="38"/>
      <c r="O69" s="204"/>
      <c r="P69" s="37"/>
      <c r="Q69" s="38"/>
      <c r="R69" s="37"/>
      <c r="S69" s="37"/>
      <c r="T69" s="204"/>
      <c r="U69" s="37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7" t="s">
        <v>100</v>
      </c>
      <c r="AG69" s="32">
        <f t="shared" si="3"/>
        <v>0</v>
      </c>
      <c r="AH69" s="32" t="s">
        <v>213</v>
      </c>
    </row>
    <row r="70" spans="1:34" s="33" customFormat="1" ht="49.5" x14ac:dyDescent="0.95">
      <c r="A70" s="34">
        <v>15</v>
      </c>
      <c r="B70" s="39" t="s">
        <v>1080</v>
      </c>
      <c r="C70" s="34">
        <v>328711</v>
      </c>
      <c r="D70" s="34">
        <v>328798</v>
      </c>
      <c r="E70" s="34"/>
      <c r="F70" s="41">
        <v>7</v>
      </c>
      <c r="G70" s="41">
        <v>12</v>
      </c>
      <c r="H70" s="41">
        <v>13</v>
      </c>
      <c r="I70" s="41">
        <v>17</v>
      </c>
      <c r="J70" s="41"/>
      <c r="K70" s="41"/>
      <c r="L70" s="42"/>
      <c r="M70" s="43">
        <v>8</v>
      </c>
      <c r="N70" s="43"/>
      <c r="O70" s="44"/>
      <c r="P70" s="42"/>
      <c r="Q70" s="43"/>
      <c r="R70" s="42"/>
      <c r="S70" s="42"/>
      <c r="T70" s="44"/>
      <c r="U70" s="42"/>
      <c r="V70" s="43"/>
      <c r="W70" s="43"/>
      <c r="X70" s="43"/>
      <c r="Y70" s="43"/>
      <c r="Z70" s="43"/>
      <c r="AA70" s="43"/>
      <c r="AB70" s="43"/>
      <c r="AC70" s="211"/>
      <c r="AD70" s="43"/>
      <c r="AE70" s="43"/>
      <c r="AF70" s="42" t="s">
        <v>1013</v>
      </c>
      <c r="AG70" s="32">
        <f t="shared" si="3"/>
        <v>87</v>
      </c>
      <c r="AH70" s="32">
        <v>87</v>
      </c>
    </row>
    <row r="71" spans="1:34" s="33" customFormat="1" ht="49.5" x14ac:dyDescent="0.95">
      <c r="A71" s="34">
        <v>16</v>
      </c>
      <c r="B71" s="39" t="s">
        <v>1081</v>
      </c>
      <c r="C71" s="34">
        <v>328798</v>
      </c>
      <c r="D71" s="34">
        <v>328995</v>
      </c>
      <c r="E71" s="34"/>
      <c r="F71" s="41">
        <v>7</v>
      </c>
      <c r="G71" s="41">
        <v>12</v>
      </c>
      <c r="H71" s="41">
        <v>13</v>
      </c>
      <c r="I71" s="41">
        <v>17</v>
      </c>
      <c r="J71" s="41"/>
      <c r="K71" s="41"/>
      <c r="L71" s="42"/>
      <c r="M71" s="43"/>
      <c r="N71" s="43">
        <v>20</v>
      </c>
      <c r="O71" s="44"/>
      <c r="P71" s="42"/>
      <c r="Q71" s="43"/>
      <c r="R71" s="42"/>
      <c r="S71" s="42"/>
      <c r="T71" s="44"/>
      <c r="U71" s="42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2" t="s">
        <v>915</v>
      </c>
      <c r="AG71" s="32">
        <f t="shared" si="3"/>
        <v>197</v>
      </c>
      <c r="AH71" s="32">
        <v>197</v>
      </c>
    </row>
    <row r="72" spans="1:34" s="33" customFormat="1" ht="49.5" x14ac:dyDescent="0.95">
      <c r="A72" s="34">
        <v>17</v>
      </c>
      <c r="B72" s="25" t="s">
        <v>1082</v>
      </c>
      <c r="C72" s="35"/>
      <c r="D72" s="35"/>
      <c r="E72" s="35"/>
      <c r="F72" s="36"/>
      <c r="G72" s="36"/>
      <c r="H72" s="36"/>
      <c r="I72" s="36"/>
      <c r="J72" s="36"/>
      <c r="K72" s="36"/>
      <c r="L72" s="37"/>
      <c r="M72" s="38"/>
      <c r="N72" s="38"/>
      <c r="O72" s="204"/>
      <c r="P72" s="37"/>
      <c r="Q72" s="38"/>
      <c r="R72" s="37"/>
      <c r="S72" s="37"/>
      <c r="T72" s="204"/>
      <c r="U72" s="37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7" t="s">
        <v>100</v>
      </c>
      <c r="AG72" s="32">
        <f t="shared" si="3"/>
        <v>0</v>
      </c>
      <c r="AH72" s="32" t="s">
        <v>213</v>
      </c>
    </row>
    <row r="73" spans="1:34" s="33" customFormat="1" ht="49.5" x14ac:dyDescent="0.95">
      <c r="A73" s="34">
        <v>18</v>
      </c>
      <c r="B73" s="39" t="s">
        <v>1083</v>
      </c>
      <c r="C73" s="34">
        <v>328995</v>
      </c>
      <c r="D73" s="34">
        <v>329240</v>
      </c>
      <c r="E73" s="34"/>
      <c r="F73" s="41">
        <v>7</v>
      </c>
      <c r="G73" s="41">
        <v>12</v>
      </c>
      <c r="H73" s="41">
        <v>13</v>
      </c>
      <c r="I73" s="41">
        <v>17</v>
      </c>
      <c r="J73" s="41"/>
      <c r="K73" s="41"/>
      <c r="L73" s="42">
        <v>1</v>
      </c>
      <c r="M73" s="43"/>
      <c r="N73" s="43">
        <v>12</v>
      </c>
      <c r="O73" s="44"/>
      <c r="P73" s="42"/>
      <c r="Q73" s="43"/>
      <c r="R73" s="42"/>
      <c r="S73" s="42"/>
      <c r="T73" s="44"/>
      <c r="U73" s="42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2" t="s">
        <v>918</v>
      </c>
      <c r="AG73" s="32">
        <f t="shared" si="3"/>
        <v>245</v>
      </c>
      <c r="AH73" s="32">
        <v>245</v>
      </c>
    </row>
    <row r="74" spans="1:34" s="33" customFormat="1" ht="49.5" x14ac:dyDescent="0.95">
      <c r="A74" s="34">
        <v>19</v>
      </c>
      <c r="B74" s="39" t="s">
        <v>1084</v>
      </c>
      <c r="C74" s="34">
        <v>329240</v>
      </c>
      <c r="D74" s="40">
        <v>329386</v>
      </c>
      <c r="E74" s="34"/>
      <c r="F74" s="41">
        <v>7</v>
      </c>
      <c r="G74" s="41">
        <v>12</v>
      </c>
      <c r="H74" s="41">
        <v>13</v>
      </c>
      <c r="I74" s="41">
        <v>17</v>
      </c>
      <c r="J74" s="41"/>
      <c r="K74" s="41"/>
      <c r="L74" s="42">
        <v>1</v>
      </c>
      <c r="M74" s="43">
        <v>16</v>
      </c>
      <c r="N74" s="43"/>
      <c r="O74" s="44"/>
      <c r="P74" s="42"/>
      <c r="Q74" s="43"/>
      <c r="R74" s="42"/>
      <c r="S74" s="42"/>
      <c r="T74" s="44"/>
      <c r="U74" s="42"/>
      <c r="V74" s="43"/>
      <c r="W74" s="43"/>
      <c r="X74" s="43"/>
      <c r="Y74" s="43"/>
      <c r="Z74" s="44"/>
      <c r="AA74" s="44"/>
      <c r="AB74" s="43"/>
      <c r="AC74" s="43"/>
      <c r="AD74" s="43"/>
      <c r="AE74" s="43"/>
      <c r="AF74" s="42" t="s">
        <v>1022</v>
      </c>
      <c r="AG74" s="32">
        <f t="shared" si="3"/>
        <v>146</v>
      </c>
      <c r="AH74" s="32">
        <v>146</v>
      </c>
    </row>
    <row r="75" spans="1:34" s="33" customFormat="1" ht="49.5" x14ac:dyDescent="0.95">
      <c r="A75" s="34">
        <v>20</v>
      </c>
      <c r="B75" s="39" t="s">
        <v>1085</v>
      </c>
      <c r="C75" s="40">
        <v>329386</v>
      </c>
      <c r="D75" s="40">
        <v>329518</v>
      </c>
      <c r="E75" s="34"/>
      <c r="F75" s="41">
        <v>7</v>
      </c>
      <c r="G75" s="41">
        <v>12</v>
      </c>
      <c r="H75" s="41">
        <v>13</v>
      </c>
      <c r="I75" s="41">
        <v>17</v>
      </c>
      <c r="J75" s="41"/>
      <c r="K75" s="41"/>
      <c r="L75" s="42">
        <v>17</v>
      </c>
      <c r="M75" s="43">
        <v>5</v>
      </c>
      <c r="N75" s="44"/>
      <c r="O75" s="44"/>
      <c r="P75" s="42"/>
      <c r="Q75" s="43"/>
      <c r="R75" s="42"/>
      <c r="S75" s="42"/>
      <c r="T75" s="44"/>
      <c r="U75" s="42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2" t="s">
        <v>902</v>
      </c>
      <c r="AG75" s="32">
        <f t="shared" si="3"/>
        <v>132</v>
      </c>
      <c r="AH75" s="32">
        <v>132</v>
      </c>
    </row>
    <row r="76" spans="1:34" s="33" customFormat="1" ht="49.5" x14ac:dyDescent="0.95">
      <c r="A76" s="34">
        <v>21</v>
      </c>
      <c r="B76" s="45" t="s">
        <v>1086</v>
      </c>
      <c r="C76" s="40">
        <v>329518</v>
      </c>
      <c r="D76" s="34">
        <v>329626</v>
      </c>
      <c r="E76" s="34"/>
      <c r="F76" s="41">
        <v>7</v>
      </c>
      <c r="G76" s="41">
        <v>12</v>
      </c>
      <c r="H76" s="41"/>
      <c r="I76" s="41"/>
      <c r="J76" s="41"/>
      <c r="K76" s="41"/>
      <c r="L76" s="42">
        <v>39</v>
      </c>
      <c r="M76" s="43"/>
      <c r="N76" s="43"/>
      <c r="O76" s="44"/>
      <c r="P76" s="42"/>
      <c r="Q76" s="43"/>
      <c r="R76" s="42"/>
      <c r="S76" s="42"/>
      <c r="T76" s="44"/>
      <c r="U76" s="42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2" t="s">
        <v>1169</v>
      </c>
      <c r="AG76" s="32">
        <f t="shared" si="3"/>
        <v>108</v>
      </c>
      <c r="AH76" s="32">
        <v>108</v>
      </c>
    </row>
    <row r="77" spans="1:34" s="33" customFormat="1" ht="49.5" x14ac:dyDescent="0.95">
      <c r="A77" s="34">
        <v>22</v>
      </c>
      <c r="B77" s="198" t="s">
        <v>1087</v>
      </c>
      <c r="C77" s="241"/>
      <c r="D77" s="241"/>
      <c r="E77" s="199"/>
      <c r="F77" s="200">
        <v>7</v>
      </c>
      <c r="G77" s="200">
        <v>12</v>
      </c>
      <c r="H77" s="200">
        <v>14</v>
      </c>
      <c r="I77" s="200">
        <v>17</v>
      </c>
      <c r="J77" s="200"/>
      <c r="K77" s="200"/>
      <c r="L77" s="201"/>
      <c r="M77" s="202"/>
      <c r="N77" s="203"/>
      <c r="O77" s="203"/>
      <c r="P77" s="201"/>
      <c r="Q77" s="202"/>
      <c r="R77" s="201"/>
      <c r="S77" s="201"/>
      <c r="T77" s="203"/>
      <c r="U77" s="201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1" t="s">
        <v>107</v>
      </c>
      <c r="AG77" s="32">
        <f t="shared" si="3"/>
        <v>0</v>
      </c>
      <c r="AH77" s="32" t="s">
        <v>214</v>
      </c>
    </row>
    <row r="78" spans="1:34" s="33" customFormat="1" ht="49.5" x14ac:dyDescent="0.95">
      <c r="A78" s="34">
        <v>23</v>
      </c>
      <c r="B78" s="39" t="s">
        <v>1088</v>
      </c>
      <c r="C78" s="34">
        <v>329626</v>
      </c>
      <c r="D78" s="34">
        <v>329669</v>
      </c>
      <c r="E78" s="34"/>
      <c r="F78" s="41">
        <v>7</v>
      </c>
      <c r="G78" s="41">
        <v>12</v>
      </c>
      <c r="H78" s="41">
        <v>13</v>
      </c>
      <c r="I78" s="41">
        <v>17</v>
      </c>
      <c r="J78" s="41"/>
      <c r="K78" s="41"/>
      <c r="L78" s="42">
        <v>8</v>
      </c>
      <c r="M78" s="43"/>
      <c r="N78" s="43"/>
      <c r="O78" s="44"/>
      <c r="P78" s="42"/>
      <c r="Q78" s="43"/>
      <c r="R78" s="42"/>
      <c r="S78" s="42"/>
      <c r="T78" s="44"/>
      <c r="U78" s="42"/>
      <c r="V78" s="43"/>
      <c r="W78" s="43"/>
      <c r="X78" s="43"/>
      <c r="Y78" s="43"/>
      <c r="Z78" s="44"/>
      <c r="AA78" s="44"/>
      <c r="AB78" s="43"/>
      <c r="AC78" s="43"/>
      <c r="AD78" s="43"/>
      <c r="AE78" s="43"/>
      <c r="AF78" s="42" t="s">
        <v>1013</v>
      </c>
      <c r="AG78" s="32">
        <f t="shared" si="3"/>
        <v>43</v>
      </c>
      <c r="AH78" s="32">
        <v>43</v>
      </c>
    </row>
    <row r="79" spans="1:34" s="33" customFormat="1" ht="99" x14ac:dyDescent="0.95">
      <c r="A79" s="34">
        <v>24</v>
      </c>
      <c r="B79" s="39" t="s">
        <v>1089</v>
      </c>
      <c r="C79" s="34">
        <v>329669</v>
      </c>
      <c r="D79" s="34">
        <v>329920</v>
      </c>
      <c r="E79" s="34"/>
      <c r="F79" s="41">
        <v>7</v>
      </c>
      <c r="G79" s="41">
        <v>12</v>
      </c>
      <c r="H79" s="41">
        <v>13</v>
      </c>
      <c r="I79" s="41">
        <v>17</v>
      </c>
      <c r="J79" s="41"/>
      <c r="K79" s="41"/>
      <c r="L79" s="42">
        <v>3</v>
      </c>
      <c r="M79" s="43">
        <v>5</v>
      </c>
      <c r="N79" s="43"/>
      <c r="O79" s="44"/>
      <c r="P79" s="42"/>
      <c r="Q79" s="43"/>
      <c r="R79" s="42"/>
      <c r="S79" s="42"/>
      <c r="T79" s="44"/>
      <c r="U79" s="42">
        <v>1</v>
      </c>
      <c r="V79" s="43"/>
      <c r="W79" s="43"/>
      <c r="X79" s="43">
        <v>1</v>
      </c>
      <c r="Y79" s="43"/>
      <c r="Z79" s="43"/>
      <c r="AA79" s="43"/>
      <c r="AB79" s="43"/>
      <c r="AC79" s="43">
        <v>4</v>
      </c>
      <c r="AD79" s="43"/>
      <c r="AE79" s="43"/>
      <c r="AF79" s="42" t="s">
        <v>1172</v>
      </c>
      <c r="AG79" s="32">
        <f t="shared" si="3"/>
        <v>251</v>
      </c>
      <c r="AH79" s="32">
        <v>251</v>
      </c>
    </row>
    <row r="80" spans="1:34" s="33" customFormat="1" ht="99" x14ac:dyDescent="0.95">
      <c r="A80" s="34">
        <v>25</v>
      </c>
      <c r="B80" s="39" t="s">
        <v>1090</v>
      </c>
      <c r="C80" s="34">
        <v>329920</v>
      </c>
      <c r="D80" s="34">
        <v>330338</v>
      </c>
      <c r="E80" s="34"/>
      <c r="F80" s="41">
        <v>7</v>
      </c>
      <c r="G80" s="41">
        <v>12</v>
      </c>
      <c r="H80" s="41">
        <v>13</v>
      </c>
      <c r="I80" s="41">
        <v>17</v>
      </c>
      <c r="J80" s="41"/>
      <c r="K80" s="41"/>
      <c r="L80" s="42"/>
      <c r="M80" s="43"/>
      <c r="N80" s="43"/>
      <c r="O80" s="44"/>
      <c r="P80" s="42"/>
      <c r="Q80" s="43"/>
      <c r="R80" s="42"/>
      <c r="S80" s="42"/>
      <c r="T80" s="44"/>
      <c r="U80" s="42">
        <v>1</v>
      </c>
      <c r="V80" s="43"/>
      <c r="W80" s="43"/>
      <c r="X80" s="43"/>
      <c r="Y80" s="43">
        <v>2</v>
      </c>
      <c r="Z80" s="43"/>
      <c r="AA80" s="43"/>
      <c r="AB80" s="43"/>
      <c r="AC80" s="43">
        <v>2</v>
      </c>
      <c r="AD80" s="43"/>
      <c r="AE80" s="43"/>
      <c r="AF80" s="42" t="s">
        <v>1176</v>
      </c>
      <c r="AG80" s="32">
        <f t="shared" si="3"/>
        <v>418</v>
      </c>
      <c r="AH80" s="32">
        <v>418</v>
      </c>
    </row>
    <row r="81" spans="1:162" s="33" customFormat="1" ht="49.5" x14ac:dyDescent="0.95">
      <c r="A81" s="34">
        <v>26</v>
      </c>
      <c r="B81" s="39" t="s">
        <v>1091</v>
      </c>
      <c r="C81" s="34">
        <v>330338</v>
      </c>
      <c r="D81" s="34">
        <v>330419</v>
      </c>
      <c r="E81" s="34"/>
      <c r="F81" s="41">
        <v>7</v>
      </c>
      <c r="G81" s="41">
        <v>12</v>
      </c>
      <c r="H81" s="41">
        <v>13</v>
      </c>
      <c r="I81" s="41">
        <v>17</v>
      </c>
      <c r="J81" s="41"/>
      <c r="K81" s="41"/>
      <c r="L81" s="42">
        <v>8</v>
      </c>
      <c r="M81" s="43">
        <v>7</v>
      </c>
      <c r="N81" s="43"/>
      <c r="O81" s="44"/>
      <c r="P81" s="42"/>
      <c r="Q81" s="43"/>
      <c r="R81" s="42"/>
      <c r="S81" s="42"/>
      <c r="T81" s="44"/>
      <c r="U81" s="42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2" t="s">
        <v>899</v>
      </c>
      <c r="AG81" s="32">
        <f t="shared" si="3"/>
        <v>81</v>
      </c>
      <c r="AH81" s="32">
        <v>81</v>
      </c>
    </row>
    <row r="82" spans="1:162" s="33" customFormat="1" ht="49.5" x14ac:dyDescent="0.95">
      <c r="A82" s="34">
        <v>27</v>
      </c>
      <c r="B82" s="39" t="s">
        <v>1092</v>
      </c>
      <c r="C82" s="34">
        <v>330419</v>
      </c>
      <c r="D82" s="34">
        <v>330520</v>
      </c>
      <c r="E82" s="34"/>
      <c r="F82" s="41">
        <v>7</v>
      </c>
      <c r="G82" s="41">
        <v>12</v>
      </c>
      <c r="H82" s="41">
        <v>13</v>
      </c>
      <c r="I82" s="41">
        <v>17</v>
      </c>
      <c r="J82" s="41"/>
      <c r="K82" s="41"/>
      <c r="L82" s="42">
        <v>19</v>
      </c>
      <c r="M82" s="43"/>
      <c r="N82" s="43"/>
      <c r="O82" s="44"/>
      <c r="P82" s="42"/>
      <c r="Q82" s="43"/>
      <c r="R82" s="42"/>
      <c r="S82" s="42"/>
      <c r="T82" s="44"/>
      <c r="U82" s="42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2" t="s">
        <v>908</v>
      </c>
      <c r="AG82" s="32">
        <f t="shared" si="3"/>
        <v>101</v>
      </c>
      <c r="AH82" s="32">
        <v>101</v>
      </c>
    </row>
    <row r="83" spans="1:162" s="33" customFormat="1" ht="49.5" x14ac:dyDescent="0.95">
      <c r="A83" s="34">
        <v>26</v>
      </c>
      <c r="B83" s="45" t="s">
        <v>1093</v>
      </c>
      <c r="C83" s="34">
        <v>330520</v>
      </c>
      <c r="D83" s="34">
        <v>330618</v>
      </c>
      <c r="E83" s="34"/>
      <c r="F83" s="41">
        <v>7</v>
      </c>
      <c r="G83" s="41">
        <v>12</v>
      </c>
      <c r="H83" s="41">
        <v>13</v>
      </c>
      <c r="I83" s="41">
        <v>17</v>
      </c>
      <c r="J83" s="41"/>
      <c r="K83" s="41"/>
      <c r="L83" s="42">
        <v>65</v>
      </c>
      <c r="M83" s="43"/>
      <c r="N83" s="43"/>
      <c r="O83" s="44"/>
      <c r="P83" s="42"/>
      <c r="Q83" s="43"/>
      <c r="R83" s="42"/>
      <c r="S83" s="42"/>
      <c r="T83" s="44"/>
      <c r="U83" s="42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2" t="s">
        <v>1183</v>
      </c>
      <c r="AG83" s="32">
        <f t="shared" si="3"/>
        <v>98</v>
      </c>
      <c r="AH83" s="32">
        <v>98</v>
      </c>
    </row>
    <row r="84" spans="1:162" s="33" customFormat="1" ht="49.5" x14ac:dyDescent="0.95">
      <c r="A84" s="34"/>
      <c r="B84" s="39" t="s">
        <v>1094</v>
      </c>
      <c r="C84" s="34">
        <v>330618</v>
      </c>
      <c r="D84" s="34">
        <v>330690</v>
      </c>
      <c r="E84" s="34"/>
      <c r="F84" s="41">
        <v>7</v>
      </c>
      <c r="G84" s="41">
        <v>12</v>
      </c>
      <c r="H84" s="41">
        <v>13</v>
      </c>
      <c r="I84" s="41">
        <v>17</v>
      </c>
      <c r="J84" s="41"/>
      <c r="K84" s="41"/>
      <c r="L84" s="42">
        <v>22</v>
      </c>
      <c r="M84" s="43"/>
      <c r="N84" s="43"/>
      <c r="O84" s="44"/>
      <c r="P84" s="42"/>
      <c r="Q84" s="43"/>
      <c r="R84" s="42"/>
      <c r="S84" s="42"/>
      <c r="T84" s="44"/>
      <c r="U84" s="42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2" t="s">
        <v>902</v>
      </c>
      <c r="AG84" s="32">
        <f t="shared" si="3"/>
        <v>72</v>
      </c>
      <c r="AH84" s="32">
        <v>72</v>
      </c>
    </row>
    <row r="85" spans="1:162" s="33" customFormat="1" ht="49.5" x14ac:dyDescent="0.95">
      <c r="A85" s="34">
        <v>27</v>
      </c>
      <c r="B85" s="39" t="s">
        <v>1095</v>
      </c>
      <c r="C85" s="34">
        <v>330690</v>
      </c>
      <c r="D85" s="34">
        <v>330741</v>
      </c>
      <c r="E85" s="34"/>
      <c r="F85" s="41">
        <v>7</v>
      </c>
      <c r="G85" s="41">
        <v>12</v>
      </c>
      <c r="H85" s="41">
        <v>13</v>
      </c>
      <c r="I85" s="41">
        <v>17</v>
      </c>
      <c r="J85" s="41"/>
      <c r="K85" s="41"/>
      <c r="L85" s="42">
        <v>15</v>
      </c>
      <c r="M85" s="43"/>
      <c r="N85" s="43"/>
      <c r="O85" s="44"/>
      <c r="P85" s="42"/>
      <c r="Q85" s="43"/>
      <c r="R85" s="42"/>
      <c r="S85" s="42"/>
      <c r="T85" s="44"/>
      <c r="U85" s="42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2" t="s">
        <v>899</v>
      </c>
      <c r="AG85" s="32">
        <f t="shared" si="3"/>
        <v>51</v>
      </c>
      <c r="AH85" s="32">
        <v>51</v>
      </c>
    </row>
    <row r="86" spans="1:162" s="33" customFormat="1" ht="50" thickBot="1" x14ac:dyDescent="1">
      <c r="A86" s="34">
        <v>28</v>
      </c>
      <c r="B86" s="39" t="s">
        <v>1096</v>
      </c>
      <c r="C86" s="34">
        <v>330741</v>
      </c>
      <c r="D86" s="40">
        <v>330945</v>
      </c>
      <c r="E86" s="34"/>
      <c r="F86" s="41">
        <v>7</v>
      </c>
      <c r="G86" s="41">
        <v>12</v>
      </c>
      <c r="H86" s="41">
        <v>13</v>
      </c>
      <c r="I86" s="41">
        <v>17</v>
      </c>
      <c r="J86" s="41"/>
      <c r="K86" s="41"/>
      <c r="L86" s="42"/>
      <c r="M86" s="43"/>
      <c r="N86" s="43"/>
      <c r="O86" s="43"/>
      <c r="P86" s="42"/>
      <c r="Q86" s="43"/>
      <c r="R86" s="42"/>
      <c r="S86" s="42"/>
      <c r="T86" s="43"/>
      <c r="U86" s="42"/>
      <c r="V86" s="43"/>
      <c r="W86" s="43"/>
      <c r="X86" s="43">
        <v>1</v>
      </c>
      <c r="Y86" s="43"/>
      <c r="Z86" s="43"/>
      <c r="AA86" s="43"/>
      <c r="AB86" s="43"/>
      <c r="AC86" s="43"/>
      <c r="AD86" s="43"/>
      <c r="AE86" s="43"/>
      <c r="AF86" s="42" t="s">
        <v>1195</v>
      </c>
      <c r="AG86" s="32">
        <f t="shared" si="3"/>
        <v>204</v>
      </c>
      <c r="AH86" s="32">
        <v>204</v>
      </c>
    </row>
    <row r="87" spans="1:162" s="67" customFormat="1" ht="50.5" thickTop="1" thickBot="1" x14ac:dyDescent="1">
      <c r="A87" s="317" t="s">
        <v>22</v>
      </c>
      <c r="B87" s="318"/>
      <c r="C87" s="57"/>
      <c r="D87" s="58"/>
      <c r="E87" s="59"/>
      <c r="F87" s="60"/>
      <c r="G87" s="61"/>
      <c r="H87" s="61"/>
      <c r="I87" s="61"/>
      <c r="J87" s="61"/>
      <c r="K87" s="62"/>
      <c r="L87" s="63">
        <f t="shared" ref="L87:AB87" si="4">SUM(L56:L86)</f>
        <v>265</v>
      </c>
      <c r="M87" s="64">
        <f t="shared" si="4"/>
        <v>99</v>
      </c>
      <c r="N87" s="64">
        <f t="shared" si="4"/>
        <v>48</v>
      </c>
      <c r="O87" s="64">
        <f t="shared" si="4"/>
        <v>1</v>
      </c>
      <c r="P87" s="64">
        <f t="shared" si="4"/>
        <v>0</v>
      </c>
      <c r="Q87" s="64">
        <f t="shared" si="4"/>
        <v>0</v>
      </c>
      <c r="R87" s="64">
        <f t="shared" si="4"/>
        <v>0</v>
      </c>
      <c r="S87" s="64">
        <f t="shared" si="4"/>
        <v>2</v>
      </c>
      <c r="T87" s="64">
        <f t="shared" si="4"/>
        <v>0</v>
      </c>
      <c r="U87" s="63">
        <f t="shared" si="4"/>
        <v>2</v>
      </c>
      <c r="V87" s="64">
        <f t="shared" si="4"/>
        <v>0</v>
      </c>
      <c r="W87" s="64">
        <f t="shared" si="4"/>
        <v>3</v>
      </c>
      <c r="X87" s="64">
        <f t="shared" si="4"/>
        <v>5</v>
      </c>
      <c r="Y87" s="64">
        <f t="shared" si="4"/>
        <v>5</v>
      </c>
      <c r="Z87" s="64">
        <f t="shared" si="4"/>
        <v>0</v>
      </c>
      <c r="AA87" s="64">
        <f t="shared" si="4"/>
        <v>0</v>
      </c>
      <c r="AB87" s="64">
        <f t="shared" si="4"/>
        <v>0</v>
      </c>
      <c r="AC87" s="212">
        <f>SUM(AC56:AC86)</f>
        <v>38.799999999999997</v>
      </c>
      <c r="AD87" s="64">
        <f>SUM(AD56:AD86)</f>
        <v>0</v>
      </c>
      <c r="AE87" s="63">
        <f>SUM(AE55:AE86)</f>
        <v>0</v>
      </c>
      <c r="AF87" s="63"/>
      <c r="AG87" s="32"/>
      <c r="AH87" s="32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</row>
    <row r="88" spans="1:162" s="67" customFormat="1" ht="50.5" thickTop="1" thickBot="1" x14ac:dyDescent="1">
      <c r="A88" s="319"/>
      <c r="B88" s="320"/>
      <c r="C88" s="68"/>
      <c r="D88" s="69"/>
      <c r="E88" s="70"/>
      <c r="F88" s="323"/>
      <c r="G88" s="324"/>
      <c r="H88" s="324"/>
      <c r="I88" s="324"/>
      <c r="J88" s="324"/>
      <c r="K88" s="69"/>
      <c r="L88" s="292" t="s">
        <v>30</v>
      </c>
      <c r="M88" s="294" t="s">
        <v>46</v>
      </c>
      <c r="N88" s="294" t="s">
        <v>29</v>
      </c>
      <c r="O88" s="292" t="s">
        <v>168</v>
      </c>
      <c r="P88" s="292" t="s">
        <v>193</v>
      </c>
      <c r="Q88" s="294" t="s">
        <v>333</v>
      </c>
      <c r="R88" s="294" t="s">
        <v>313</v>
      </c>
      <c r="S88" s="294" t="s">
        <v>51</v>
      </c>
      <c r="T88" s="294" t="s">
        <v>48</v>
      </c>
      <c r="U88" s="294" t="s">
        <v>35</v>
      </c>
      <c r="V88" s="331" t="s">
        <v>28</v>
      </c>
      <c r="W88" s="294" t="s">
        <v>53</v>
      </c>
      <c r="X88" s="294" t="s">
        <v>57</v>
      </c>
      <c r="Y88" s="294" t="s">
        <v>58</v>
      </c>
      <c r="Z88" s="292" t="s">
        <v>1097</v>
      </c>
      <c r="AA88" s="294" t="s">
        <v>141</v>
      </c>
      <c r="AB88" s="294" t="s">
        <v>855</v>
      </c>
      <c r="AC88" s="294" t="s">
        <v>1192</v>
      </c>
      <c r="AD88" s="294" t="s">
        <v>553</v>
      </c>
      <c r="AE88" s="329"/>
      <c r="AF88" s="294" t="s">
        <v>23</v>
      </c>
      <c r="AG88" s="32"/>
      <c r="AH88" s="32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</row>
    <row r="89" spans="1:162" s="67" customFormat="1" ht="50" thickTop="1" x14ac:dyDescent="0.95">
      <c r="A89" s="319"/>
      <c r="B89" s="320"/>
      <c r="C89" s="68"/>
      <c r="D89" s="69"/>
      <c r="E89" s="70"/>
      <c r="F89" s="71"/>
      <c r="G89" s="325"/>
      <c r="H89" s="325"/>
      <c r="I89" s="325"/>
      <c r="J89" s="325"/>
      <c r="K89" s="70"/>
      <c r="L89" s="293"/>
      <c r="M89" s="295"/>
      <c r="N89" s="295"/>
      <c r="O89" s="293"/>
      <c r="P89" s="293"/>
      <c r="Q89" s="295"/>
      <c r="R89" s="295"/>
      <c r="S89" s="295"/>
      <c r="T89" s="295"/>
      <c r="U89" s="295"/>
      <c r="V89" s="332"/>
      <c r="W89" s="295"/>
      <c r="X89" s="295"/>
      <c r="Y89" s="295"/>
      <c r="Z89" s="293"/>
      <c r="AA89" s="295"/>
      <c r="AB89" s="295"/>
      <c r="AC89" s="295"/>
      <c r="AD89" s="295"/>
      <c r="AE89" s="330"/>
      <c r="AF89" s="295"/>
      <c r="AG89" s="32"/>
      <c r="AH89" s="32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</row>
    <row r="90" spans="1:162" s="67" customFormat="1" ht="49.5" x14ac:dyDescent="0.95">
      <c r="A90" s="321"/>
      <c r="B90" s="322"/>
      <c r="C90" s="72"/>
      <c r="D90" s="73"/>
      <c r="E90" s="74"/>
      <c r="F90" s="326"/>
      <c r="G90" s="327"/>
      <c r="H90" s="327"/>
      <c r="I90" s="327"/>
      <c r="J90" s="327"/>
      <c r="K90" s="328"/>
      <c r="L90" s="75">
        <f>L87*3200</f>
        <v>848000</v>
      </c>
      <c r="M90" s="76">
        <f>M87*4000</f>
        <v>396000</v>
      </c>
      <c r="N90" s="76">
        <f>N87*4800</f>
        <v>230400</v>
      </c>
      <c r="O90" s="75">
        <f>O87*5600</f>
        <v>5600</v>
      </c>
      <c r="P90" s="79">
        <f>P87*6400</f>
        <v>0</v>
      </c>
      <c r="Q90" s="76">
        <f>Q87*7200</f>
        <v>0</v>
      </c>
      <c r="R90" s="76">
        <f>R87*8000</f>
        <v>0</v>
      </c>
      <c r="S90" s="76">
        <f>S87*32000</f>
        <v>64000</v>
      </c>
      <c r="T90" s="77">
        <f>T87*38400</f>
        <v>0</v>
      </c>
      <c r="U90" s="75">
        <f>U87*68000</f>
        <v>136000</v>
      </c>
      <c r="V90" s="78">
        <f>V87*84000</f>
        <v>0</v>
      </c>
      <c r="W90" s="75">
        <f>W87*76000</f>
        <v>228000</v>
      </c>
      <c r="X90" s="76">
        <f>X87*84000</f>
        <v>420000</v>
      </c>
      <c r="Y90" s="76">
        <f>Y87*80000</f>
        <v>400000</v>
      </c>
      <c r="Z90" s="79">
        <f>Z87*6500</f>
        <v>0</v>
      </c>
      <c r="AA90" s="76">
        <f>AA87*6000</f>
        <v>0</v>
      </c>
      <c r="AB90" s="76"/>
      <c r="AC90" s="76">
        <f>4*AC55</f>
        <v>304000</v>
      </c>
      <c r="AD90" s="76"/>
      <c r="AE90" s="80"/>
      <c r="AF90" s="75">
        <f>SUM(L90:AD90)</f>
        <v>3032000</v>
      </c>
      <c r="AG90" s="32"/>
      <c r="AH90" s="32"/>
    </row>
    <row r="91" spans="1:162" x14ac:dyDescent="1.1000000000000001">
      <c r="AG91" s="32"/>
      <c r="AH91" s="32"/>
    </row>
    <row r="92" spans="1:162" s="8" customFormat="1" ht="49.5" x14ac:dyDescent="0.95">
      <c r="A92" s="298" t="s">
        <v>0</v>
      </c>
      <c r="B92" s="298"/>
      <c r="C92" s="1" t="s">
        <v>63</v>
      </c>
      <c r="E92" s="1"/>
      <c r="F92" s="1"/>
      <c r="G92" s="1"/>
      <c r="H92" s="1"/>
      <c r="I92" s="1"/>
      <c r="J92" s="1"/>
      <c r="K92" s="1"/>
      <c r="L92" s="2"/>
      <c r="M92" s="3"/>
      <c r="N92" s="4"/>
      <c r="O92" s="5"/>
      <c r="P92" s="2"/>
      <c r="Q92" s="3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5"/>
      <c r="AG92" s="32"/>
      <c r="AH92" s="32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</row>
    <row r="93" spans="1:162" s="8" customFormat="1" ht="50.5" x14ac:dyDescent="0.95">
      <c r="A93" s="298" t="s">
        <v>3</v>
      </c>
      <c r="B93" s="298"/>
      <c r="C93" s="83" t="s">
        <v>64</v>
      </c>
      <c r="E93" s="1"/>
      <c r="F93" s="1"/>
      <c r="G93" s="1"/>
      <c r="H93" s="1"/>
      <c r="I93" s="298" t="s">
        <v>1065</v>
      </c>
      <c r="J93" s="298"/>
      <c r="K93" s="298"/>
      <c r="L93" s="298"/>
      <c r="M93" s="298"/>
      <c r="N93" s="298"/>
      <c r="O93" s="298"/>
      <c r="P93" s="298"/>
      <c r="Q93" s="298"/>
      <c r="R93" s="298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32"/>
      <c r="AH93" s="32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</row>
    <row r="94" spans="1:162" s="8" customFormat="1" ht="49.5" x14ac:dyDescent="0.95">
      <c r="A94" s="299" t="s">
        <v>4</v>
      </c>
      <c r="B94" s="299"/>
      <c r="C94" s="333" t="s">
        <v>408</v>
      </c>
      <c r="D94" s="333"/>
      <c r="E94" s="333"/>
      <c r="F94" s="333"/>
      <c r="G94" s="9"/>
      <c r="H94" s="9"/>
      <c r="I94" s="10"/>
      <c r="J94" s="10"/>
      <c r="K94" s="10"/>
      <c r="L94" s="11"/>
      <c r="M94" s="3"/>
      <c r="N94" s="4"/>
      <c r="O94" s="11"/>
      <c r="P94" s="11"/>
      <c r="Q94" s="3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5"/>
      <c r="AG94" s="32"/>
      <c r="AH94" s="32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</row>
    <row r="95" spans="1:162" s="67" customFormat="1" ht="49.5" x14ac:dyDescent="0.95">
      <c r="A95" s="300" t="s">
        <v>5</v>
      </c>
      <c r="B95" s="300" t="s">
        <v>6</v>
      </c>
      <c r="C95" s="303" t="s">
        <v>7</v>
      </c>
      <c r="D95" s="304"/>
      <c r="E95" s="12" t="s">
        <v>8</v>
      </c>
      <c r="F95" s="305" t="s">
        <v>9</v>
      </c>
      <c r="G95" s="306"/>
      <c r="H95" s="306"/>
      <c r="I95" s="306"/>
      <c r="J95" s="306"/>
      <c r="K95" s="307"/>
      <c r="L95" s="335" t="s">
        <v>10</v>
      </c>
      <c r="M95" s="336"/>
      <c r="N95" s="336"/>
      <c r="O95" s="336"/>
      <c r="P95" s="336"/>
      <c r="Q95" s="336"/>
      <c r="R95" s="336"/>
      <c r="S95" s="336"/>
      <c r="T95" s="336"/>
      <c r="U95" s="336"/>
      <c r="V95" s="336"/>
      <c r="W95" s="336"/>
      <c r="X95" s="336"/>
      <c r="Y95" s="336"/>
      <c r="Z95" s="336"/>
      <c r="AA95" s="336"/>
      <c r="AB95" s="336"/>
      <c r="AC95" s="336"/>
      <c r="AD95" s="336"/>
      <c r="AE95" s="337"/>
      <c r="AF95" s="242" t="s">
        <v>12</v>
      </c>
      <c r="AG95" s="32"/>
      <c r="AH95" s="32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</row>
    <row r="96" spans="1:162" s="67" customFormat="1" ht="49.5" x14ac:dyDescent="0.95">
      <c r="A96" s="301"/>
      <c r="B96" s="301"/>
      <c r="C96" s="300" t="s">
        <v>13</v>
      </c>
      <c r="D96" s="300" t="s">
        <v>14</v>
      </c>
      <c r="E96" s="301" t="s">
        <v>15</v>
      </c>
      <c r="F96" s="311" t="s">
        <v>16</v>
      </c>
      <c r="G96" s="312"/>
      <c r="H96" s="312"/>
      <c r="I96" s="312"/>
      <c r="J96" s="312"/>
      <c r="K96" s="313"/>
      <c r="L96" s="296" t="s">
        <v>17</v>
      </c>
      <c r="M96" s="296" t="s">
        <v>45</v>
      </c>
      <c r="N96" s="296" t="s">
        <v>19</v>
      </c>
      <c r="O96" s="296" t="s">
        <v>169</v>
      </c>
      <c r="P96" s="296" t="s">
        <v>363</v>
      </c>
      <c r="Q96" s="296" t="s">
        <v>55</v>
      </c>
      <c r="R96" s="296" t="s">
        <v>36</v>
      </c>
      <c r="S96" s="296" t="s">
        <v>1193</v>
      </c>
      <c r="T96" s="296" t="s">
        <v>47</v>
      </c>
      <c r="U96" s="296" t="s">
        <v>18</v>
      </c>
      <c r="V96" s="316" t="s">
        <v>31</v>
      </c>
      <c r="W96" s="296" t="s">
        <v>54</v>
      </c>
      <c r="X96" s="314" t="s">
        <v>56</v>
      </c>
      <c r="Y96" s="314" t="s">
        <v>59</v>
      </c>
      <c r="Z96" s="296" t="s">
        <v>32</v>
      </c>
      <c r="AA96" s="296" t="s">
        <v>139</v>
      </c>
      <c r="AB96" s="296" t="s">
        <v>111</v>
      </c>
      <c r="AC96" s="296" t="s">
        <v>535</v>
      </c>
      <c r="AD96" s="296" t="s">
        <v>66</v>
      </c>
      <c r="AE96" s="243"/>
      <c r="AF96" s="243"/>
      <c r="AG96" s="32"/>
      <c r="AH96" s="32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</row>
    <row r="97" spans="1:11360" s="67" customFormat="1" ht="49.5" x14ac:dyDescent="0.95">
      <c r="A97" s="302"/>
      <c r="B97" s="302"/>
      <c r="C97" s="302"/>
      <c r="D97" s="302"/>
      <c r="E97" s="302"/>
      <c r="F97" s="16" t="s">
        <v>20</v>
      </c>
      <c r="G97" s="16" t="s">
        <v>21</v>
      </c>
      <c r="H97" s="16" t="s">
        <v>20</v>
      </c>
      <c r="I97" s="16" t="s">
        <v>21</v>
      </c>
      <c r="J97" s="16" t="s">
        <v>20</v>
      </c>
      <c r="K97" s="16" t="s">
        <v>21</v>
      </c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316"/>
      <c r="W97" s="297"/>
      <c r="X97" s="315"/>
      <c r="Y97" s="315"/>
      <c r="Z97" s="297"/>
      <c r="AA97" s="297"/>
      <c r="AB97" s="297"/>
      <c r="AC97" s="297"/>
      <c r="AD97" s="297"/>
      <c r="AE97" s="244" t="s">
        <v>1156</v>
      </c>
      <c r="AF97" s="244"/>
      <c r="AG97" s="32"/>
      <c r="AH97" s="32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</row>
    <row r="98" spans="1:11360" s="67" customFormat="1" ht="49.5" x14ac:dyDescent="0.95">
      <c r="A98" s="17"/>
      <c r="B98" s="18"/>
      <c r="C98" s="18"/>
      <c r="D98" s="17"/>
      <c r="E98" s="17"/>
      <c r="F98" s="19"/>
      <c r="G98" s="19"/>
      <c r="H98" s="19"/>
      <c r="I98" s="19"/>
      <c r="J98" s="19"/>
      <c r="K98" s="19"/>
      <c r="L98" s="20">
        <v>3200</v>
      </c>
      <c r="M98" s="21">
        <v>4000</v>
      </c>
      <c r="N98" s="21">
        <v>4800</v>
      </c>
      <c r="O98" s="20">
        <v>5600</v>
      </c>
      <c r="P98" s="21">
        <v>11200</v>
      </c>
      <c r="Q98" s="21">
        <v>12000</v>
      </c>
      <c r="R98" s="21">
        <v>12800</v>
      </c>
      <c r="S98" s="21">
        <v>13600</v>
      </c>
      <c r="T98" s="20">
        <v>38400</v>
      </c>
      <c r="U98" s="20">
        <v>68000</v>
      </c>
      <c r="V98" s="21">
        <v>84000</v>
      </c>
      <c r="W98" s="20">
        <v>76000</v>
      </c>
      <c r="X98" s="21">
        <v>84000</v>
      </c>
      <c r="Y98" s="21">
        <v>80000</v>
      </c>
      <c r="Z98" s="22">
        <v>6500</v>
      </c>
      <c r="AA98" s="21">
        <v>6000</v>
      </c>
      <c r="AB98" s="21">
        <v>84000</v>
      </c>
      <c r="AC98" s="21">
        <v>76000</v>
      </c>
      <c r="AD98" s="20">
        <v>76000</v>
      </c>
      <c r="AE98" s="23"/>
      <c r="AF98" s="17"/>
      <c r="AG98" s="32"/>
      <c r="AH98" s="32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</row>
    <row r="99" spans="1:11360" s="33" customFormat="1" ht="99" x14ac:dyDescent="0.95">
      <c r="A99" s="34">
        <v>1</v>
      </c>
      <c r="B99" s="39" t="s">
        <v>1066</v>
      </c>
      <c r="C99" s="34">
        <v>177793</v>
      </c>
      <c r="D99" s="34">
        <v>178055</v>
      </c>
      <c r="E99" s="34"/>
      <c r="F99" s="41">
        <v>7</v>
      </c>
      <c r="G99" s="41">
        <v>12</v>
      </c>
      <c r="H99" s="41">
        <v>13</v>
      </c>
      <c r="I99" s="41">
        <v>17</v>
      </c>
      <c r="J99" s="41"/>
      <c r="K99" s="41"/>
      <c r="L99" s="42"/>
      <c r="M99" s="43"/>
      <c r="N99" s="43">
        <v>6</v>
      </c>
      <c r="O99" s="44"/>
      <c r="P99" s="42"/>
      <c r="Q99" s="42"/>
      <c r="R99" s="42"/>
      <c r="S99" s="44"/>
      <c r="T99" s="44"/>
      <c r="U99" s="42"/>
      <c r="V99" s="43"/>
      <c r="W99" s="43"/>
      <c r="X99" s="43">
        <v>1</v>
      </c>
      <c r="Y99" s="43">
        <v>1</v>
      </c>
      <c r="Z99" s="43"/>
      <c r="AA99" s="43"/>
      <c r="AB99" s="43"/>
      <c r="AC99" s="43">
        <v>7</v>
      </c>
      <c r="AD99" s="43"/>
      <c r="AE99" s="43"/>
      <c r="AF99" s="42" t="s">
        <v>1116</v>
      </c>
      <c r="AG99" s="32">
        <f t="shared" ref="AG99:AG129" si="5">D99-C99</f>
        <v>262</v>
      </c>
      <c r="AH99" s="32">
        <v>262</v>
      </c>
    </row>
    <row r="100" spans="1:11360" s="33" customFormat="1" ht="49.5" x14ac:dyDescent="0.95">
      <c r="A100" s="34">
        <v>2</v>
      </c>
      <c r="B100" s="223" t="s">
        <v>1067</v>
      </c>
      <c r="C100" s="34">
        <v>178055</v>
      </c>
      <c r="D100" s="222">
        <v>178171</v>
      </c>
      <c r="E100" s="222"/>
      <c r="F100" s="41">
        <v>7</v>
      </c>
      <c r="G100" s="41">
        <v>12</v>
      </c>
      <c r="H100" s="41">
        <v>13</v>
      </c>
      <c r="I100" s="41">
        <v>17</v>
      </c>
      <c r="J100" s="224"/>
      <c r="K100" s="224"/>
      <c r="L100" s="245">
        <v>6</v>
      </c>
      <c r="M100" s="246">
        <v>6</v>
      </c>
      <c r="N100" s="246">
        <v>4</v>
      </c>
      <c r="O100" s="247"/>
      <c r="P100" s="245"/>
      <c r="Q100" s="245"/>
      <c r="R100" s="245"/>
      <c r="S100" s="247"/>
      <c r="T100" s="247"/>
      <c r="U100" s="245"/>
      <c r="V100" s="246"/>
      <c r="W100" s="246"/>
      <c r="X100" s="246"/>
      <c r="Y100" s="246"/>
      <c r="Z100" s="246"/>
      <c r="AA100" s="246"/>
      <c r="AB100" s="43"/>
      <c r="AC100" s="43"/>
      <c r="AD100" s="43"/>
      <c r="AE100" s="43"/>
      <c r="AF100" s="42" t="s">
        <v>1120</v>
      </c>
      <c r="AG100" s="32">
        <f t="shared" si="5"/>
        <v>116</v>
      </c>
      <c r="AH100" s="32">
        <v>116</v>
      </c>
    </row>
    <row r="101" spans="1:11360" s="33" customFormat="1" ht="49.5" x14ac:dyDescent="0.95">
      <c r="A101" s="226">
        <v>3</v>
      </c>
      <c r="B101" s="232" t="s">
        <v>1068</v>
      </c>
      <c r="C101" s="222">
        <v>178171</v>
      </c>
      <c r="D101" s="34">
        <v>178317</v>
      </c>
      <c r="E101" s="34"/>
      <c r="F101" s="41">
        <v>7</v>
      </c>
      <c r="G101" s="41">
        <v>12</v>
      </c>
      <c r="H101" s="41">
        <v>13</v>
      </c>
      <c r="I101" s="41">
        <v>17</v>
      </c>
      <c r="J101" s="41"/>
      <c r="K101" s="41"/>
      <c r="L101" s="42">
        <v>1</v>
      </c>
      <c r="M101" s="43">
        <v>15</v>
      </c>
      <c r="N101" s="43"/>
      <c r="O101" s="44"/>
      <c r="P101" s="42"/>
      <c r="Q101" s="42"/>
      <c r="R101" s="42"/>
      <c r="S101" s="44"/>
      <c r="T101" s="44"/>
      <c r="U101" s="42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2" t="s">
        <v>1120</v>
      </c>
      <c r="AG101" s="32">
        <f t="shared" si="5"/>
        <v>146</v>
      </c>
      <c r="AH101" s="32">
        <v>146</v>
      </c>
      <c r="AI101" s="230"/>
      <c r="AJ101" s="230"/>
      <c r="AK101" s="230"/>
      <c r="AL101" s="229"/>
      <c r="AM101" s="226"/>
      <c r="AN101" s="227"/>
      <c r="AO101" s="227"/>
      <c r="AP101" s="227"/>
      <c r="AQ101" s="228"/>
      <c r="AR101" s="228"/>
      <c r="AS101" s="228"/>
      <c r="AT101" s="228"/>
      <c r="AU101" s="228"/>
      <c r="AV101" s="228"/>
      <c r="AW101" s="229"/>
      <c r="AX101" s="230"/>
      <c r="AY101" s="230"/>
      <c r="AZ101" s="231"/>
      <c r="BA101" s="229"/>
      <c r="BB101" s="230"/>
      <c r="BC101" s="229"/>
      <c r="BD101" s="229"/>
      <c r="BE101" s="230"/>
      <c r="BF101" s="230"/>
      <c r="BG101" s="230"/>
      <c r="BH101" s="230"/>
      <c r="BI101" s="230"/>
      <c r="BJ101" s="230"/>
      <c r="BK101" s="230"/>
      <c r="BL101" s="230"/>
      <c r="BM101" s="230"/>
      <c r="BN101" s="230"/>
      <c r="BO101" s="230"/>
      <c r="BP101" s="230"/>
      <c r="BQ101" s="229"/>
      <c r="BR101" s="226"/>
      <c r="BS101" s="227"/>
      <c r="BT101" s="227"/>
      <c r="BU101" s="227"/>
      <c r="BV101" s="228"/>
      <c r="BW101" s="228"/>
      <c r="BX101" s="228"/>
      <c r="BY101" s="228"/>
      <c r="BZ101" s="228"/>
      <c r="CA101" s="228"/>
      <c r="CB101" s="229"/>
      <c r="CC101" s="230"/>
      <c r="CD101" s="230"/>
      <c r="CE101" s="231"/>
      <c r="CF101" s="229"/>
      <c r="CG101" s="230"/>
      <c r="CH101" s="229"/>
      <c r="CI101" s="229"/>
      <c r="CJ101" s="230"/>
      <c r="CK101" s="230"/>
      <c r="CL101" s="230"/>
      <c r="CM101" s="230"/>
      <c r="CN101" s="230"/>
      <c r="CO101" s="230"/>
      <c r="CP101" s="230"/>
      <c r="CQ101" s="230"/>
      <c r="CR101" s="230"/>
      <c r="CS101" s="230"/>
      <c r="CT101" s="230"/>
      <c r="CU101" s="230"/>
      <c r="CV101" s="229"/>
      <c r="CW101" s="226"/>
      <c r="CX101" s="227"/>
      <c r="CY101" s="227"/>
      <c r="CZ101" s="227"/>
      <c r="DA101" s="228"/>
      <c r="DB101" s="228"/>
      <c r="DC101" s="228"/>
      <c r="DD101" s="228"/>
      <c r="DE101" s="228"/>
      <c r="DF101" s="228"/>
      <c r="DG101" s="229"/>
      <c r="DH101" s="230"/>
      <c r="DI101" s="230"/>
      <c r="DJ101" s="231"/>
      <c r="DK101" s="229"/>
      <c r="DL101" s="230"/>
      <c r="DM101" s="229"/>
      <c r="DN101" s="229"/>
      <c r="DO101" s="230"/>
      <c r="DP101" s="230"/>
      <c r="DQ101" s="230"/>
      <c r="DR101" s="230"/>
      <c r="DS101" s="230"/>
      <c r="DT101" s="230"/>
      <c r="DU101" s="230"/>
      <c r="DV101" s="230"/>
      <c r="DW101" s="230"/>
      <c r="DX101" s="230"/>
      <c r="DY101" s="230"/>
      <c r="DZ101" s="230"/>
      <c r="EA101" s="229"/>
      <c r="EB101" s="226"/>
      <c r="EC101" s="227"/>
      <c r="ED101" s="227"/>
      <c r="EE101" s="227"/>
      <c r="EF101" s="228"/>
      <c r="EG101" s="228"/>
      <c r="EH101" s="228"/>
      <c r="EI101" s="228"/>
      <c r="EJ101" s="228"/>
      <c r="EK101" s="228"/>
      <c r="EL101" s="229"/>
      <c r="EM101" s="230"/>
      <c r="EN101" s="230"/>
      <c r="EO101" s="231"/>
      <c r="EP101" s="229"/>
      <c r="EQ101" s="230"/>
      <c r="ER101" s="229"/>
      <c r="ES101" s="229"/>
      <c r="ET101" s="230"/>
      <c r="EU101" s="230"/>
      <c r="EV101" s="230"/>
      <c r="EW101" s="230"/>
      <c r="EX101" s="230"/>
      <c r="EY101" s="230"/>
      <c r="EZ101" s="230"/>
      <c r="FA101" s="230"/>
      <c r="FB101" s="230"/>
      <c r="FC101" s="230"/>
      <c r="FD101" s="230"/>
      <c r="FE101" s="230"/>
      <c r="FF101" s="229"/>
      <c r="FG101" s="226"/>
      <c r="FH101" s="227"/>
      <c r="FI101" s="227"/>
      <c r="FJ101" s="227"/>
      <c r="FK101" s="228"/>
      <c r="FL101" s="228"/>
      <c r="FM101" s="228"/>
      <c r="FN101" s="228"/>
      <c r="FO101" s="228"/>
      <c r="FP101" s="228"/>
      <c r="FQ101" s="229"/>
      <c r="FR101" s="230"/>
      <c r="FS101" s="230"/>
      <c r="FT101" s="231"/>
      <c r="FU101" s="229"/>
      <c r="FV101" s="230"/>
      <c r="FW101" s="229"/>
      <c r="FX101" s="229"/>
      <c r="FY101" s="230"/>
      <c r="FZ101" s="230"/>
      <c r="GA101" s="230"/>
      <c r="GB101" s="230"/>
      <c r="GC101" s="230"/>
      <c r="GD101" s="230"/>
      <c r="GE101" s="230"/>
      <c r="GF101" s="230"/>
      <c r="GG101" s="230"/>
      <c r="GH101" s="230"/>
      <c r="GI101" s="230"/>
      <c r="GJ101" s="230"/>
      <c r="GK101" s="229"/>
      <c r="GL101" s="226"/>
      <c r="GM101" s="227"/>
      <c r="GN101" s="227"/>
      <c r="GO101" s="227"/>
      <c r="GP101" s="228"/>
      <c r="GQ101" s="228"/>
      <c r="GR101" s="228"/>
      <c r="GS101" s="228"/>
      <c r="GT101" s="228"/>
      <c r="GU101" s="228"/>
      <c r="GV101" s="229"/>
      <c r="GW101" s="230"/>
      <c r="GX101" s="230"/>
      <c r="GY101" s="231"/>
      <c r="GZ101" s="229"/>
      <c r="HA101" s="230"/>
      <c r="HB101" s="229"/>
      <c r="HC101" s="229"/>
      <c r="HD101" s="230"/>
      <c r="HE101" s="230"/>
      <c r="HF101" s="230"/>
      <c r="HG101" s="230"/>
      <c r="HH101" s="230"/>
      <c r="HI101" s="230"/>
      <c r="HJ101" s="230"/>
      <c r="HK101" s="230"/>
      <c r="HL101" s="230"/>
      <c r="HM101" s="230"/>
      <c r="HN101" s="230"/>
      <c r="HO101" s="230"/>
      <c r="HP101" s="229"/>
      <c r="HQ101" s="226"/>
      <c r="HR101" s="227"/>
      <c r="HS101" s="227"/>
      <c r="HT101" s="227"/>
      <c r="HU101" s="228"/>
      <c r="HV101" s="228"/>
      <c r="HW101" s="228"/>
      <c r="HX101" s="228"/>
      <c r="HY101" s="228"/>
      <c r="HZ101" s="228"/>
      <c r="IA101" s="229"/>
      <c r="IB101" s="230"/>
      <c r="IC101" s="230"/>
      <c r="ID101" s="231"/>
      <c r="IE101" s="229"/>
      <c r="IF101" s="230"/>
      <c r="IG101" s="229"/>
      <c r="IH101" s="229"/>
      <c r="II101" s="230"/>
      <c r="IJ101" s="230"/>
      <c r="IK101" s="230"/>
      <c r="IL101" s="230"/>
      <c r="IM101" s="230"/>
      <c r="IN101" s="230"/>
      <c r="IO101" s="230"/>
      <c r="IP101" s="230"/>
      <c r="IQ101" s="230"/>
      <c r="IR101" s="230"/>
      <c r="IS101" s="230"/>
      <c r="IT101" s="230"/>
      <c r="IU101" s="229"/>
      <c r="IV101" s="226"/>
      <c r="IW101" s="227"/>
      <c r="IX101" s="227"/>
      <c r="IY101" s="227"/>
      <c r="IZ101" s="228"/>
      <c r="JA101" s="228"/>
      <c r="JB101" s="228"/>
      <c r="JC101" s="228"/>
      <c r="JD101" s="228"/>
      <c r="JE101" s="228"/>
      <c r="JF101" s="229"/>
      <c r="JG101" s="230"/>
      <c r="JH101" s="230"/>
      <c r="JI101" s="231"/>
      <c r="JJ101" s="229"/>
      <c r="JK101" s="230"/>
      <c r="JL101" s="229"/>
      <c r="JM101" s="229"/>
      <c r="JN101" s="230"/>
      <c r="JO101" s="230"/>
      <c r="JP101" s="230"/>
      <c r="JQ101" s="230"/>
      <c r="JR101" s="230"/>
      <c r="JS101" s="230"/>
      <c r="JT101" s="230"/>
      <c r="JU101" s="230"/>
      <c r="JV101" s="230"/>
      <c r="JW101" s="230"/>
      <c r="JX101" s="230"/>
      <c r="JY101" s="230"/>
      <c r="JZ101" s="229"/>
      <c r="KA101" s="226"/>
      <c r="KB101" s="227"/>
      <c r="KC101" s="227"/>
      <c r="KD101" s="227"/>
      <c r="KE101" s="228"/>
      <c r="KF101" s="228"/>
      <c r="KG101" s="228"/>
      <c r="KH101" s="228"/>
      <c r="KI101" s="228"/>
      <c r="KJ101" s="228"/>
      <c r="KK101" s="229"/>
      <c r="KL101" s="230"/>
      <c r="KM101" s="230"/>
      <c r="KN101" s="231"/>
      <c r="KO101" s="229"/>
      <c r="KP101" s="230"/>
      <c r="KQ101" s="229"/>
      <c r="KR101" s="229"/>
      <c r="KS101" s="230"/>
      <c r="KT101" s="230"/>
      <c r="KU101" s="230"/>
      <c r="KV101" s="230"/>
      <c r="KW101" s="230"/>
      <c r="KX101" s="230"/>
      <c r="KY101" s="230"/>
      <c r="KZ101" s="230"/>
      <c r="LA101" s="230"/>
      <c r="LB101" s="230"/>
      <c r="LC101" s="230"/>
      <c r="LD101" s="230"/>
      <c r="LE101" s="229"/>
      <c r="LF101" s="226"/>
      <c r="LG101" s="227"/>
      <c r="LH101" s="227"/>
      <c r="LI101" s="227"/>
      <c r="LJ101" s="228"/>
      <c r="LK101" s="228"/>
      <c r="LL101" s="228"/>
      <c r="LM101" s="228"/>
      <c r="LN101" s="228"/>
      <c r="LO101" s="228"/>
      <c r="LP101" s="229"/>
      <c r="LQ101" s="230"/>
      <c r="LR101" s="230"/>
      <c r="LS101" s="231"/>
      <c r="LT101" s="229"/>
      <c r="LU101" s="230"/>
      <c r="LV101" s="229"/>
      <c r="LW101" s="229"/>
      <c r="LX101" s="230"/>
      <c r="LY101" s="230"/>
      <c r="LZ101" s="230"/>
      <c r="MA101" s="230"/>
      <c r="MB101" s="230"/>
      <c r="MC101" s="230"/>
      <c r="MD101" s="230"/>
      <c r="ME101" s="230"/>
      <c r="MF101" s="230"/>
      <c r="MG101" s="230"/>
      <c r="MH101" s="230"/>
      <c r="MI101" s="230"/>
      <c r="MJ101" s="229"/>
      <c r="MK101" s="226"/>
      <c r="ML101" s="227"/>
      <c r="MM101" s="227"/>
      <c r="MN101" s="227"/>
      <c r="MO101" s="228"/>
      <c r="MP101" s="228"/>
      <c r="MQ101" s="228"/>
      <c r="MR101" s="228"/>
      <c r="MS101" s="228"/>
      <c r="MT101" s="228"/>
      <c r="MU101" s="229"/>
      <c r="MV101" s="230"/>
      <c r="MW101" s="230"/>
      <c r="MX101" s="231"/>
      <c r="MY101" s="229"/>
      <c r="MZ101" s="230"/>
      <c r="NA101" s="229"/>
      <c r="NB101" s="229"/>
      <c r="NC101" s="230"/>
      <c r="ND101" s="230"/>
      <c r="NE101" s="230"/>
      <c r="NF101" s="230"/>
      <c r="NG101" s="230"/>
      <c r="NH101" s="230"/>
      <c r="NI101" s="230"/>
      <c r="NJ101" s="230"/>
      <c r="NK101" s="230"/>
      <c r="NL101" s="230"/>
      <c r="NM101" s="230"/>
      <c r="NN101" s="230"/>
      <c r="NO101" s="229"/>
      <c r="NP101" s="226"/>
      <c r="NQ101" s="227"/>
      <c r="NR101" s="227"/>
      <c r="NS101" s="227"/>
      <c r="NT101" s="228"/>
      <c r="NU101" s="228"/>
      <c r="NV101" s="228"/>
      <c r="NW101" s="228"/>
      <c r="NX101" s="228"/>
      <c r="NY101" s="228"/>
      <c r="NZ101" s="229"/>
      <c r="OA101" s="230"/>
      <c r="OB101" s="230"/>
      <c r="OC101" s="231"/>
      <c r="OD101" s="229"/>
      <c r="OE101" s="230"/>
      <c r="OF101" s="229"/>
      <c r="OG101" s="229"/>
      <c r="OH101" s="230"/>
      <c r="OI101" s="230"/>
      <c r="OJ101" s="230"/>
      <c r="OK101" s="230"/>
      <c r="OL101" s="230"/>
      <c r="OM101" s="230"/>
      <c r="ON101" s="230"/>
      <c r="OO101" s="230"/>
      <c r="OP101" s="230"/>
      <c r="OQ101" s="230"/>
      <c r="OR101" s="230"/>
      <c r="OS101" s="230"/>
      <c r="OT101" s="229"/>
      <c r="OU101" s="226"/>
      <c r="OV101" s="227"/>
      <c r="OW101" s="227"/>
      <c r="OX101" s="227"/>
      <c r="OY101" s="228"/>
      <c r="OZ101" s="228"/>
      <c r="PA101" s="228"/>
      <c r="PB101" s="228"/>
      <c r="PC101" s="228"/>
      <c r="PD101" s="228"/>
      <c r="PE101" s="229"/>
      <c r="PF101" s="230"/>
      <c r="PG101" s="230"/>
      <c r="PH101" s="231"/>
      <c r="PI101" s="229"/>
      <c r="PJ101" s="230"/>
      <c r="PK101" s="229"/>
      <c r="PL101" s="229"/>
      <c r="PM101" s="230"/>
      <c r="PN101" s="230"/>
      <c r="PO101" s="230"/>
      <c r="PP101" s="230"/>
      <c r="PQ101" s="230"/>
      <c r="PR101" s="230"/>
      <c r="PS101" s="230"/>
      <c r="PT101" s="230"/>
      <c r="PU101" s="230"/>
      <c r="PV101" s="230"/>
      <c r="PW101" s="230"/>
      <c r="PX101" s="230"/>
      <c r="PY101" s="229"/>
      <c r="PZ101" s="226"/>
      <c r="QA101" s="227"/>
      <c r="QB101" s="227"/>
      <c r="QC101" s="227"/>
      <c r="QD101" s="228"/>
      <c r="QE101" s="228"/>
      <c r="QF101" s="228"/>
      <c r="QG101" s="228"/>
      <c r="QH101" s="228"/>
      <c r="QI101" s="228"/>
      <c r="QJ101" s="229"/>
      <c r="QK101" s="230"/>
      <c r="QL101" s="230"/>
      <c r="QM101" s="231"/>
      <c r="QN101" s="229"/>
      <c r="QO101" s="230"/>
      <c r="QP101" s="229"/>
      <c r="QQ101" s="229"/>
      <c r="QR101" s="230"/>
      <c r="QS101" s="230"/>
      <c r="QT101" s="230"/>
      <c r="QU101" s="230"/>
      <c r="QV101" s="230"/>
      <c r="QW101" s="230"/>
      <c r="QX101" s="230"/>
      <c r="QY101" s="230"/>
      <c r="QZ101" s="230"/>
      <c r="RA101" s="230"/>
      <c r="RB101" s="230"/>
      <c r="RC101" s="230"/>
      <c r="RD101" s="229"/>
      <c r="RE101" s="226"/>
      <c r="RF101" s="227"/>
      <c r="RG101" s="227"/>
      <c r="RH101" s="227"/>
      <c r="RI101" s="228"/>
      <c r="RJ101" s="228"/>
      <c r="RK101" s="228"/>
      <c r="RL101" s="228"/>
      <c r="RM101" s="228"/>
      <c r="RN101" s="228"/>
      <c r="RO101" s="229"/>
      <c r="RP101" s="230"/>
      <c r="RQ101" s="230"/>
      <c r="RR101" s="231"/>
      <c r="RS101" s="229"/>
      <c r="RT101" s="230"/>
      <c r="RU101" s="229"/>
      <c r="RV101" s="229"/>
      <c r="RW101" s="230"/>
      <c r="RX101" s="230"/>
      <c r="RY101" s="230"/>
      <c r="RZ101" s="230"/>
      <c r="SA101" s="230"/>
      <c r="SB101" s="230"/>
      <c r="SC101" s="230"/>
      <c r="SD101" s="230"/>
      <c r="SE101" s="230"/>
      <c r="SF101" s="230"/>
      <c r="SG101" s="230"/>
      <c r="SH101" s="230"/>
      <c r="SI101" s="229"/>
      <c r="SJ101" s="226"/>
      <c r="SK101" s="227"/>
      <c r="SL101" s="227"/>
      <c r="SM101" s="227"/>
      <c r="SN101" s="228"/>
      <c r="SO101" s="228"/>
      <c r="SP101" s="228"/>
      <c r="SQ101" s="228"/>
      <c r="SR101" s="228"/>
      <c r="SS101" s="228"/>
      <c r="ST101" s="229"/>
      <c r="SU101" s="230"/>
      <c r="SV101" s="230"/>
      <c r="SW101" s="231"/>
      <c r="SX101" s="229"/>
      <c r="SY101" s="230"/>
      <c r="SZ101" s="229"/>
      <c r="TA101" s="229"/>
      <c r="TB101" s="230"/>
      <c r="TC101" s="230"/>
      <c r="TD101" s="230"/>
      <c r="TE101" s="230"/>
      <c r="TF101" s="230"/>
      <c r="TG101" s="230"/>
      <c r="TH101" s="230"/>
      <c r="TI101" s="230"/>
      <c r="TJ101" s="230"/>
      <c r="TK101" s="230"/>
      <c r="TL101" s="230"/>
      <c r="TM101" s="230"/>
      <c r="TN101" s="229"/>
      <c r="TO101" s="226"/>
      <c r="TP101" s="227"/>
      <c r="TQ101" s="227"/>
      <c r="TR101" s="227"/>
      <c r="TS101" s="228"/>
      <c r="TT101" s="228"/>
      <c r="TU101" s="228"/>
      <c r="TV101" s="228"/>
      <c r="TW101" s="228"/>
      <c r="TX101" s="228"/>
      <c r="TY101" s="229"/>
      <c r="TZ101" s="230"/>
      <c r="UA101" s="230"/>
      <c r="UB101" s="231"/>
      <c r="UC101" s="229"/>
      <c r="UD101" s="230"/>
      <c r="UE101" s="229"/>
      <c r="UF101" s="229"/>
      <c r="UG101" s="230"/>
      <c r="UH101" s="230"/>
      <c r="UI101" s="230"/>
      <c r="UJ101" s="230"/>
      <c r="UK101" s="230"/>
      <c r="UL101" s="230"/>
      <c r="UM101" s="230"/>
      <c r="UN101" s="230"/>
      <c r="UO101" s="230"/>
      <c r="UP101" s="230"/>
      <c r="UQ101" s="230"/>
      <c r="UR101" s="230"/>
      <c r="US101" s="229"/>
      <c r="UT101" s="226"/>
      <c r="UU101" s="227"/>
      <c r="UV101" s="227"/>
      <c r="UW101" s="227"/>
      <c r="UX101" s="228"/>
      <c r="UY101" s="228"/>
      <c r="UZ101" s="228"/>
      <c r="VA101" s="228"/>
      <c r="VB101" s="228"/>
      <c r="VC101" s="228"/>
      <c r="VD101" s="229"/>
      <c r="VE101" s="230"/>
      <c r="VF101" s="230"/>
      <c r="VG101" s="231"/>
      <c r="VH101" s="229"/>
      <c r="VI101" s="230"/>
      <c r="VJ101" s="229"/>
      <c r="VK101" s="229"/>
      <c r="VL101" s="230"/>
      <c r="VM101" s="230"/>
      <c r="VN101" s="230"/>
      <c r="VO101" s="230"/>
      <c r="VP101" s="230"/>
      <c r="VQ101" s="230"/>
      <c r="VR101" s="230"/>
      <c r="VS101" s="230"/>
      <c r="VT101" s="230"/>
      <c r="VU101" s="230"/>
      <c r="VV101" s="230"/>
      <c r="VW101" s="230"/>
      <c r="VX101" s="229"/>
      <c r="VY101" s="226"/>
      <c r="VZ101" s="227"/>
      <c r="WA101" s="227"/>
      <c r="WB101" s="227"/>
      <c r="WC101" s="228"/>
      <c r="WD101" s="228"/>
      <c r="WE101" s="228"/>
      <c r="WF101" s="228"/>
      <c r="WG101" s="228"/>
      <c r="WH101" s="228"/>
      <c r="WI101" s="229"/>
      <c r="WJ101" s="230"/>
      <c r="WK101" s="230"/>
      <c r="WL101" s="231"/>
      <c r="WM101" s="229"/>
      <c r="WN101" s="230"/>
      <c r="WO101" s="229"/>
      <c r="WP101" s="229"/>
      <c r="WQ101" s="230"/>
      <c r="WR101" s="230"/>
      <c r="WS101" s="230"/>
      <c r="WT101" s="230"/>
      <c r="WU101" s="230"/>
      <c r="WV101" s="230"/>
      <c r="WW101" s="230"/>
      <c r="WX101" s="230"/>
      <c r="WY101" s="230"/>
      <c r="WZ101" s="230"/>
      <c r="XA101" s="230"/>
      <c r="XB101" s="230"/>
      <c r="XC101" s="229"/>
      <c r="XD101" s="226"/>
      <c r="XE101" s="227"/>
      <c r="XF101" s="227"/>
      <c r="XG101" s="227"/>
      <c r="XH101" s="228"/>
      <c r="XI101" s="228"/>
      <c r="XJ101" s="228"/>
      <c r="XK101" s="228"/>
      <c r="XL101" s="228"/>
      <c r="XM101" s="228"/>
      <c r="XN101" s="229"/>
      <c r="XO101" s="230"/>
      <c r="XP101" s="230"/>
      <c r="XQ101" s="231"/>
      <c r="XR101" s="229"/>
      <c r="XS101" s="230"/>
      <c r="XT101" s="229"/>
      <c r="XU101" s="229"/>
      <c r="XV101" s="230"/>
      <c r="XW101" s="230"/>
      <c r="XX101" s="230"/>
      <c r="XY101" s="230"/>
      <c r="XZ101" s="230"/>
      <c r="YA101" s="230"/>
      <c r="YB101" s="230"/>
      <c r="YC101" s="230"/>
      <c r="YD101" s="230"/>
      <c r="YE101" s="230"/>
      <c r="YF101" s="230"/>
      <c r="YG101" s="230"/>
      <c r="YH101" s="229"/>
      <c r="YI101" s="226"/>
      <c r="YJ101" s="227"/>
      <c r="YK101" s="227"/>
      <c r="YL101" s="227"/>
      <c r="YM101" s="228"/>
      <c r="YN101" s="228"/>
      <c r="YO101" s="228"/>
      <c r="YP101" s="228"/>
      <c r="YQ101" s="228"/>
      <c r="YR101" s="228"/>
      <c r="YS101" s="229"/>
      <c r="YT101" s="230"/>
      <c r="YU101" s="230"/>
      <c r="YV101" s="231"/>
      <c r="YW101" s="229"/>
      <c r="YX101" s="230"/>
      <c r="YY101" s="229"/>
      <c r="YZ101" s="229"/>
      <c r="ZA101" s="230"/>
      <c r="ZB101" s="230"/>
      <c r="ZC101" s="230"/>
      <c r="ZD101" s="230"/>
      <c r="ZE101" s="230"/>
      <c r="ZF101" s="230"/>
      <c r="ZG101" s="230"/>
      <c r="ZH101" s="230"/>
      <c r="ZI101" s="230"/>
      <c r="ZJ101" s="230"/>
      <c r="ZK101" s="230"/>
      <c r="ZL101" s="230"/>
      <c r="ZM101" s="229"/>
      <c r="ZN101" s="226"/>
      <c r="ZO101" s="227"/>
      <c r="ZP101" s="227"/>
      <c r="ZQ101" s="227"/>
      <c r="ZR101" s="228"/>
      <c r="ZS101" s="228"/>
      <c r="ZT101" s="228"/>
      <c r="ZU101" s="228"/>
      <c r="ZV101" s="228"/>
      <c r="ZW101" s="228"/>
      <c r="ZX101" s="229"/>
      <c r="ZY101" s="230"/>
      <c r="ZZ101" s="230"/>
      <c r="AAA101" s="231"/>
      <c r="AAB101" s="229"/>
      <c r="AAC101" s="230"/>
      <c r="AAD101" s="229"/>
      <c r="AAE101" s="229"/>
      <c r="AAF101" s="230"/>
      <c r="AAG101" s="230"/>
      <c r="AAH101" s="230"/>
      <c r="AAI101" s="230"/>
      <c r="AAJ101" s="230"/>
      <c r="AAK101" s="230"/>
      <c r="AAL101" s="230"/>
      <c r="AAM101" s="230"/>
      <c r="AAN101" s="230"/>
      <c r="AAO101" s="230"/>
      <c r="AAP101" s="230"/>
      <c r="AAQ101" s="230"/>
      <c r="AAR101" s="229"/>
      <c r="AAS101" s="226"/>
      <c r="AAT101" s="227"/>
      <c r="AAU101" s="227"/>
      <c r="AAV101" s="227"/>
      <c r="AAW101" s="228"/>
      <c r="AAX101" s="228"/>
      <c r="AAY101" s="228"/>
      <c r="AAZ101" s="228"/>
      <c r="ABA101" s="228"/>
      <c r="ABB101" s="228"/>
      <c r="ABC101" s="229"/>
      <c r="ABD101" s="230"/>
      <c r="ABE101" s="230"/>
      <c r="ABF101" s="231"/>
      <c r="ABG101" s="229"/>
      <c r="ABH101" s="230"/>
      <c r="ABI101" s="229"/>
      <c r="ABJ101" s="229"/>
      <c r="ABK101" s="230"/>
      <c r="ABL101" s="230"/>
      <c r="ABM101" s="230"/>
      <c r="ABN101" s="230"/>
      <c r="ABO101" s="230"/>
      <c r="ABP101" s="230"/>
      <c r="ABQ101" s="230"/>
      <c r="ABR101" s="230"/>
      <c r="ABS101" s="230"/>
      <c r="ABT101" s="230"/>
      <c r="ABU101" s="230"/>
      <c r="ABV101" s="230"/>
      <c r="ABW101" s="229"/>
      <c r="ABX101" s="226"/>
      <c r="ABY101" s="227"/>
      <c r="ABZ101" s="227"/>
      <c r="ACA101" s="227"/>
      <c r="ACB101" s="228"/>
      <c r="ACC101" s="228"/>
      <c r="ACD101" s="228"/>
      <c r="ACE101" s="228"/>
      <c r="ACF101" s="228"/>
      <c r="ACG101" s="228"/>
      <c r="ACH101" s="229"/>
      <c r="ACI101" s="230"/>
      <c r="ACJ101" s="230"/>
      <c r="ACK101" s="231"/>
      <c r="ACL101" s="229"/>
      <c r="ACM101" s="230"/>
      <c r="ACN101" s="229"/>
      <c r="ACO101" s="229"/>
      <c r="ACP101" s="230"/>
      <c r="ACQ101" s="230"/>
      <c r="ACR101" s="230"/>
      <c r="ACS101" s="230"/>
      <c r="ACT101" s="230"/>
      <c r="ACU101" s="230"/>
      <c r="ACV101" s="230"/>
      <c r="ACW101" s="230"/>
      <c r="ACX101" s="230"/>
      <c r="ACY101" s="230"/>
      <c r="ACZ101" s="230"/>
      <c r="ADA101" s="230"/>
      <c r="ADB101" s="229"/>
      <c r="ADC101" s="226"/>
      <c r="ADD101" s="227"/>
      <c r="ADE101" s="227"/>
      <c r="ADF101" s="227"/>
      <c r="ADG101" s="228"/>
      <c r="ADH101" s="228"/>
      <c r="ADI101" s="228"/>
      <c r="ADJ101" s="228"/>
      <c r="ADK101" s="228"/>
      <c r="ADL101" s="228"/>
      <c r="ADM101" s="229"/>
      <c r="ADN101" s="230"/>
      <c r="ADO101" s="230"/>
      <c r="ADP101" s="231"/>
      <c r="ADQ101" s="229"/>
      <c r="ADR101" s="230"/>
      <c r="ADS101" s="229"/>
      <c r="ADT101" s="229"/>
      <c r="ADU101" s="230"/>
      <c r="ADV101" s="230"/>
      <c r="ADW101" s="230"/>
      <c r="ADX101" s="230"/>
      <c r="ADY101" s="230"/>
      <c r="ADZ101" s="230"/>
      <c r="AEA101" s="230"/>
      <c r="AEB101" s="230"/>
      <c r="AEC101" s="230"/>
      <c r="AED101" s="230"/>
      <c r="AEE101" s="230"/>
      <c r="AEF101" s="230"/>
      <c r="AEG101" s="229"/>
      <c r="AEH101" s="226"/>
      <c r="AEI101" s="227"/>
      <c r="AEJ101" s="227"/>
      <c r="AEK101" s="227"/>
      <c r="AEL101" s="228"/>
      <c r="AEM101" s="228"/>
      <c r="AEN101" s="228"/>
      <c r="AEO101" s="228"/>
      <c r="AEP101" s="228"/>
      <c r="AEQ101" s="228"/>
      <c r="AER101" s="229"/>
      <c r="AES101" s="230"/>
      <c r="AET101" s="230"/>
      <c r="AEU101" s="231"/>
      <c r="AEV101" s="229"/>
      <c r="AEW101" s="230"/>
      <c r="AEX101" s="229"/>
      <c r="AEY101" s="229"/>
      <c r="AEZ101" s="230"/>
      <c r="AFA101" s="230"/>
      <c r="AFB101" s="230"/>
      <c r="AFC101" s="230"/>
      <c r="AFD101" s="230"/>
      <c r="AFE101" s="230"/>
      <c r="AFF101" s="230"/>
      <c r="AFG101" s="230"/>
      <c r="AFH101" s="230"/>
      <c r="AFI101" s="230"/>
      <c r="AFJ101" s="230"/>
      <c r="AFK101" s="230"/>
      <c r="AFL101" s="229"/>
      <c r="AFM101" s="226"/>
      <c r="AFN101" s="227"/>
      <c r="AFO101" s="227"/>
      <c r="AFP101" s="227"/>
      <c r="AFQ101" s="228"/>
      <c r="AFR101" s="228"/>
      <c r="AFS101" s="228"/>
      <c r="AFT101" s="228"/>
      <c r="AFU101" s="228"/>
      <c r="AFV101" s="228"/>
      <c r="AFW101" s="229"/>
      <c r="AFX101" s="230"/>
      <c r="AFY101" s="230"/>
      <c r="AFZ101" s="231"/>
      <c r="AGA101" s="229"/>
      <c r="AGB101" s="230"/>
      <c r="AGC101" s="229"/>
      <c r="AGD101" s="229"/>
      <c r="AGE101" s="230"/>
      <c r="AGF101" s="230"/>
      <c r="AGG101" s="230"/>
      <c r="AGH101" s="230"/>
      <c r="AGI101" s="230"/>
      <c r="AGJ101" s="230"/>
      <c r="AGK101" s="230"/>
      <c r="AGL101" s="230"/>
      <c r="AGM101" s="230"/>
      <c r="AGN101" s="230"/>
      <c r="AGO101" s="230"/>
      <c r="AGP101" s="230"/>
      <c r="AGQ101" s="229"/>
      <c r="AGR101" s="226"/>
      <c r="AGS101" s="227"/>
      <c r="AGT101" s="227"/>
      <c r="AGU101" s="227"/>
      <c r="AGV101" s="228"/>
      <c r="AGW101" s="228"/>
      <c r="AGX101" s="228"/>
      <c r="AGY101" s="228"/>
      <c r="AGZ101" s="228"/>
      <c r="AHA101" s="228"/>
      <c r="AHB101" s="229"/>
      <c r="AHC101" s="230"/>
      <c r="AHD101" s="230"/>
      <c r="AHE101" s="231"/>
      <c r="AHF101" s="229"/>
      <c r="AHG101" s="230"/>
      <c r="AHH101" s="229"/>
      <c r="AHI101" s="229"/>
      <c r="AHJ101" s="230"/>
      <c r="AHK101" s="230"/>
      <c r="AHL101" s="230"/>
      <c r="AHM101" s="230"/>
      <c r="AHN101" s="230"/>
      <c r="AHO101" s="230"/>
      <c r="AHP101" s="230"/>
      <c r="AHQ101" s="230"/>
      <c r="AHR101" s="230"/>
      <c r="AHS101" s="230"/>
      <c r="AHT101" s="230"/>
      <c r="AHU101" s="230"/>
      <c r="AHV101" s="229"/>
      <c r="AHW101" s="226"/>
      <c r="AHX101" s="227"/>
      <c r="AHY101" s="227"/>
      <c r="AHZ101" s="227"/>
      <c r="AIA101" s="228"/>
      <c r="AIB101" s="228"/>
      <c r="AIC101" s="228"/>
      <c r="AID101" s="228"/>
      <c r="AIE101" s="228"/>
      <c r="AIF101" s="228"/>
      <c r="AIG101" s="229"/>
      <c r="AIH101" s="230"/>
      <c r="AII101" s="230"/>
      <c r="AIJ101" s="231"/>
      <c r="AIK101" s="229"/>
      <c r="AIL101" s="230"/>
      <c r="AIM101" s="229"/>
      <c r="AIN101" s="229"/>
      <c r="AIO101" s="230"/>
      <c r="AIP101" s="230"/>
      <c r="AIQ101" s="230"/>
      <c r="AIR101" s="230"/>
      <c r="AIS101" s="230"/>
      <c r="AIT101" s="230"/>
      <c r="AIU101" s="230"/>
      <c r="AIV101" s="230"/>
      <c r="AIW101" s="230"/>
      <c r="AIX101" s="230"/>
      <c r="AIY101" s="230"/>
      <c r="AIZ101" s="230"/>
      <c r="AJA101" s="229"/>
      <c r="AJB101" s="226"/>
      <c r="AJC101" s="227"/>
      <c r="AJD101" s="227"/>
      <c r="AJE101" s="227"/>
      <c r="AJF101" s="228"/>
      <c r="AJG101" s="228"/>
      <c r="AJH101" s="228"/>
      <c r="AJI101" s="228"/>
      <c r="AJJ101" s="228"/>
      <c r="AJK101" s="228"/>
      <c r="AJL101" s="229"/>
      <c r="AJM101" s="230"/>
      <c r="AJN101" s="230"/>
      <c r="AJO101" s="231"/>
      <c r="AJP101" s="229"/>
      <c r="AJQ101" s="230"/>
      <c r="AJR101" s="229"/>
      <c r="AJS101" s="229"/>
      <c r="AJT101" s="230"/>
      <c r="AJU101" s="230"/>
      <c r="AJV101" s="230"/>
      <c r="AJW101" s="230"/>
      <c r="AJX101" s="230"/>
      <c r="AJY101" s="230"/>
      <c r="AJZ101" s="230"/>
      <c r="AKA101" s="230"/>
      <c r="AKB101" s="230"/>
      <c r="AKC101" s="230"/>
      <c r="AKD101" s="230"/>
      <c r="AKE101" s="230"/>
      <c r="AKF101" s="229"/>
      <c r="AKG101" s="226"/>
      <c r="AKH101" s="227"/>
      <c r="AKI101" s="227"/>
      <c r="AKJ101" s="227"/>
      <c r="AKK101" s="228"/>
      <c r="AKL101" s="228"/>
      <c r="AKM101" s="228"/>
      <c r="AKN101" s="228"/>
      <c r="AKO101" s="228"/>
      <c r="AKP101" s="228"/>
      <c r="AKQ101" s="229"/>
      <c r="AKR101" s="230"/>
      <c r="AKS101" s="230"/>
      <c r="AKT101" s="231"/>
      <c r="AKU101" s="229"/>
      <c r="AKV101" s="230"/>
      <c r="AKW101" s="229"/>
      <c r="AKX101" s="229"/>
      <c r="AKY101" s="230"/>
      <c r="AKZ101" s="230"/>
      <c r="ALA101" s="230"/>
      <c r="ALB101" s="230"/>
      <c r="ALC101" s="230"/>
      <c r="ALD101" s="230"/>
      <c r="ALE101" s="230"/>
      <c r="ALF101" s="230"/>
      <c r="ALG101" s="230"/>
      <c r="ALH101" s="230"/>
      <c r="ALI101" s="230"/>
      <c r="ALJ101" s="230"/>
      <c r="ALK101" s="229"/>
      <c r="ALL101" s="226"/>
      <c r="ALM101" s="227"/>
      <c r="ALN101" s="227"/>
      <c r="ALO101" s="227"/>
      <c r="ALP101" s="228"/>
      <c r="ALQ101" s="228"/>
      <c r="ALR101" s="228"/>
      <c r="ALS101" s="228"/>
      <c r="ALT101" s="228"/>
      <c r="ALU101" s="228"/>
      <c r="ALV101" s="229"/>
      <c r="ALW101" s="230"/>
      <c r="ALX101" s="230"/>
      <c r="ALY101" s="231"/>
      <c r="ALZ101" s="229"/>
      <c r="AMA101" s="230"/>
      <c r="AMB101" s="229"/>
      <c r="AMC101" s="229"/>
      <c r="AMD101" s="230"/>
      <c r="AME101" s="230"/>
      <c r="AMF101" s="230"/>
      <c r="AMG101" s="230"/>
      <c r="AMH101" s="230"/>
      <c r="AMI101" s="230"/>
      <c r="AMJ101" s="230"/>
      <c r="AMK101" s="230"/>
      <c r="AML101" s="230"/>
      <c r="AMM101" s="230"/>
      <c r="AMN101" s="230"/>
      <c r="AMO101" s="230"/>
      <c r="AMP101" s="229"/>
      <c r="AMQ101" s="226"/>
      <c r="AMR101" s="227"/>
      <c r="AMS101" s="227"/>
      <c r="AMT101" s="227"/>
      <c r="AMU101" s="228"/>
      <c r="AMV101" s="228"/>
      <c r="AMW101" s="228"/>
      <c r="AMX101" s="228"/>
      <c r="AMY101" s="228"/>
      <c r="AMZ101" s="228"/>
      <c r="ANA101" s="229"/>
      <c r="ANB101" s="230"/>
      <c r="ANC101" s="230"/>
      <c r="AND101" s="231"/>
      <c r="ANE101" s="229"/>
      <c r="ANF101" s="230"/>
      <c r="ANG101" s="229"/>
      <c r="ANH101" s="229"/>
      <c r="ANI101" s="230"/>
      <c r="ANJ101" s="230"/>
      <c r="ANK101" s="230"/>
      <c r="ANL101" s="230"/>
      <c r="ANM101" s="230"/>
      <c r="ANN101" s="230"/>
      <c r="ANO101" s="230"/>
      <c r="ANP101" s="230"/>
      <c r="ANQ101" s="230"/>
      <c r="ANR101" s="230"/>
      <c r="ANS101" s="230"/>
      <c r="ANT101" s="230"/>
      <c r="ANU101" s="229"/>
      <c r="ANV101" s="226"/>
      <c r="ANW101" s="227"/>
      <c r="ANX101" s="227"/>
      <c r="ANY101" s="227"/>
      <c r="ANZ101" s="228"/>
      <c r="AOA101" s="228"/>
      <c r="AOB101" s="228"/>
      <c r="AOC101" s="228"/>
      <c r="AOD101" s="228"/>
      <c r="AOE101" s="228"/>
      <c r="AOF101" s="229"/>
      <c r="AOG101" s="230"/>
      <c r="AOH101" s="230"/>
      <c r="AOI101" s="231"/>
      <c r="AOJ101" s="229"/>
      <c r="AOK101" s="230"/>
      <c r="AOL101" s="229"/>
      <c r="AOM101" s="229"/>
      <c r="AON101" s="230"/>
      <c r="AOO101" s="230"/>
      <c r="AOP101" s="230"/>
      <c r="AOQ101" s="230"/>
      <c r="AOR101" s="230"/>
      <c r="AOS101" s="230"/>
      <c r="AOT101" s="230"/>
      <c r="AOU101" s="230"/>
      <c r="AOV101" s="230"/>
      <c r="AOW101" s="230"/>
      <c r="AOX101" s="230"/>
      <c r="AOY101" s="230"/>
      <c r="AOZ101" s="229"/>
      <c r="APA101" s="226"/>
      <c r="APB101" s="227"/>
      <c r="APC101" s="227"/>
      <c r="APD101" s="227"/>
      <c r="APE101" s="228"/>
      <c r="APF101" s="228"/>
      <c r="APG101" s="228"/>
      <c r="APH101" s="228"/>
      <c r="API101" s="228"/>
      <c r="APJ101" s="228"/>
      <c r="APK101" s="229"/>
      <c r="APL101" s="230"/>
      <c r="APM101" s="230"/>
      <c r="APN101" s="231"/>
      <c r="APO101" s="229"/>
      <c r="APP101" s="230"/>
      <c r="APQ101" s="229"/>
      <c r="APR101" s="229"/>
      <c r="APS101" s="230"/>
      <c r="APT101" s="230"/>
      <c r="APU101" s="230"/>
      <c r="APV101" s="230"/>
      <c r="APW101" s="230"/>
      <c r="APX101" s="230"/>
      <c r="APY101" s="230"/>
      <c r="APZ101" s="230"/>
      <c r="AQA101" s="230"/>
      <c r="AQB101" s="230"/>
      <c r="AQC101" s="230"/>
      <c r="AQD101" s="230"/>
      <c r="AQE101" s="229"/>
      <c r="AQF101" s="226"/>
      <c r="AQG101" s="227"/>
      <c r="AQH101" s="227"/>
      <c r="AQI101" s="227"/>
      <c r="AQJ101" s="228"/>
      <c r="AQK101" s="228"/>
      <c r="AQL101" s="228"/>
      <c r="AQM101" s="228"/>
      <c r="AQN101" s="228"/>
      <c r="AQO101" s="228"/>
      <c r="AQP101" s="229"/>
      <c r="AQQ101" s="230"/>
      <c r="AQR101" s="230"/>
      <c r="AQS101" s="231"/>
      <c r="AQT101" s="229"/>
      <c r="AQU101" s="230"/>
      <c r="AQV101" s="229"/>
      <c r="AQW101" s="229"/>
      <c r="AQX101" s="230"/>
      <c r="AQY101" s="230"/>
      <c r="AQZ101" s="230"/>
      <c r="ARA101" s="230"/>
      <c r="ARB101" s="230"/>
      <c r="ARC101" s="230"/>
      <c r="ARD101" s="230"/>
      <c r="ARE101" s="230"/>
      <c r="ARF101" s="230"/>
      <c r="ARG101" s="230"/>
      <c r="ARH101" s="230"/>
      <c r="ARI101" s="230"/>
      <c r="ARJ101" s="229"/>
      <c r="ARK101" s="226"/>
      <c r="ARL101" s="227"/>
      <c r="ARM101" s="227"/>
      <c r="ARN101" s="227"/>
      <c r="ARO101" s="228"/>
      <c r="ARP101" s="228"/>
      <c r="ARQ101" s="228"/>
      <c r="ARR101" s="228"/>
      <c r="ARS101" s="228"/>
      <c r="ART101" s="228"/>
      <c r="ARU101" s="229"/>
      <c r="ARV101" s="230"/>
      <c r="ARW101" s="230"/>
      <c r="ARX101" s="231"/>
      <c r="ARY101" s="229"/>
      <c r="ARZ101" s="230"/>
      <c r="ASA101" s="229"/>
      <c r="ASB101" s="229"/>
      <c r="ASC101" s="230"/>
      <c r="ASD101" s="230"/>
      <c r="ASE101" s="230"/>
      <c r="ASF101" s="230"/>
      <c r="ASG101" s="230"/>
      <c r="ASH101" s="230"/>
      <c r="ASI101" s="230"/>
      <c r="ASJ101" s="230"/>
      <c r="ASK101" s="230"/>
      <c r="ASL101" s="230"/>
      <c r="ASM101" s="230"/>
      <c r="ASN101" s="230"/>
      <c r="ASO101" s="229"/>
      <c r="ASP101" s="226"/>
      <c r="ASQ101" s="227"/>
      <c r="ASR101" s="227"/>
      <c r="ASS101" s="227"/>
      <c r="AST101" s="228"/>
      <c r="ASU101" s="228"/>
      <c r="ASV101" s="228"/>
      <c r="ASW101" s="228"/>
      <c r="ASX101" s="228"/>
      <c r="ASY101" s="228"/>
      <c r="ASZ101" s="229"/>
      <c r="ATA101" s="230"/>
      <c r="ATB101" s="230"/>
      <c r="ATC101" s="231"/>
      <c r="ATD101" s="229"/>
      <c r="ATE101" s="230"/>
      <c r="ATF101" s="229"/>
      <c r="ATG101" s="229"/>
      <c r="ATH101" s="230"/>
      <c r="ATI101" s="230"/>
      <c r="ATJ101" s="230"/>
      <c r="ATK101" s="230"/>
      <c r="ATL101" s="230"/>
      <c r="ATM101" s="230"/>
      <c r="ATN101" s="230"/>
      <c r="ATO101" s="230"/>
      <c r="ATP101" s="230"/>
      <c r="ATQ101" s="230"/>
      <c r="ATR101" s="230"/>
      <c r="ATS101" s="230"/>
      <c r="ATT101" s="229"/>
      <c r="ATU101" s="226"/>
      <c r="ATV101" s="227"/>
      <c r="ATW101" s="227"/>
      <c r="ATX101" s="227"/>
      <c r="ATY101" s="228"/>
      <c r="ATZ101" s="228"/>
      <c r="AUA101" s="228"/>
      <c r="AUB101" s="228"/>
      <c r="AUC101" s="228"/>
      <c r="AUD101" s="228"/>
      <c r="AUE101" s="229"/>
      <c r="AUF101" s="230"/>
      <c r="AUG101" s="230"/>
      <c r="AUH101" s="231"/>
      <c r="AUI101" s="229"/>
      <c r="AUJ101" s="230"/>
      <c r="AUK101" s="229"/>
      <c r="AUL101" s="229"/>
      <c r="AUM101" s="230"/>
      <c r="AUN101" s="230"/>
      <c r="AUO101" s="230"/>
      <c r="AUP101" s="230"/>
      <c r="AUQ101" s="230"/>
      <c r="AUR101" s="230"/>
      <c r="AUS101" s="230"/>
      <c r="AUT101" s="230"/>
      <c r="AUU101" s="230"/>
      <c r="AUV101" s="230"/>
      <c r="AUW101" s="230"/>
      <c r="AUX101" s="230"/>
      <c r="AUY101" s="229"/>
      <c r="AUZ101" s="226"/>
      <c r="AVA101" s="227"/>
      <c r="AVB101" s="227"/>
      <c r="AVC101" s="227"/>
      <c r="AVD101" s="228"/>
      <c r="AVE101" s="228"/>
      <c r="AVF101" s="228"/>
      <c r="AVG101" s="228"/>
      <c r="AVH101" s="228"/>
      <c r="AVI101" s="228"/>
      <c r="AVJ101" s="229"/>
      <c r="AVK101" s="230"/>
      <c r="AVL101" s="230"/>
      <c r="AVM101" s="231"/>
      <c r="AVN101" s="229"/>
      <c r="AVO101" s="230"/>
      <c r="AVP101" s="229"/>
      <c r="AVQ101" s="229"/>
      <c r="AVR101" s="230"/>
      <c r="AVS101" s="230"/>
      <c r="AVT101" s="230"/>
      <c r="AVU101" s="230"/>
      <c r="AVV101" s="230"/>
      <c r="AVW101" s="230"/>
      <c r="AVX101" s="230"/>
      <c r="AVY101" s="230"/>
      <c r="AVZ101" s="230"/>
      <c r="AWA101" s="230"/>
      <c r="AWB101" s="230"/>
      <c r="AWC101" s="230"/>
      <c r="AWD101" s="229"/>
      <c r="AWE101" s="226"/>
      <c r="AWF101" s="227"/>
      <c r="AWG101" s="227"/>
      <c r="AWH101" s="227"/>
      <c r="AWI101" s="228"/>
      <c r="AWJ101" s="228"/>
      <c r="AWK101" s="228"/>
      <c r="AWL101" s="228"/>
      <c r="AWM101" s="228"/>
      <c r="AWN101" s="228"/>
      <c r="AWO101" s="229"/>
      <c r="AWP101" s="230"/>
      <c r="AWQ101" s="230"/>
      <c r="AWR101" s="231"/>
      <c r="AWS101" s="229"/>
      <c r="AWT101" s="230"/>
      <c r="AWU101" s="229"/>
      <c r="AWV101" s="229"/>
      <c r="AWW101" s="230"/>
      <c r="AWX101" s="230"/>
      <c r="AWY101" s="230"/>
      <c r="AWZ101" s="230"/>
      <c r="AXA101" s="230"/>
      <c r="AXB101" s="230"/>
      <c r="AXC101" s="230"/>
      <c r="AXD101" s="230"/>
      <c r="AXE101" s="230"/>
      <c r="AXF101" s="230"/>
      <c r="AXG101" s="230"/>
      <c r="AXH101" s="230"/>
      <c r="AXI101" s="229"/>
      <c r="AXJ101" s="226"/>
      <c r="AXK101" s="227"/>
      <c r="AXL101" s="227"/>
      <c r="AXM101" s="227"/>
      <c r="AXN101" s="228"/>
      <c r="AXO101" s="228"/>
      <c r="AXP101" s="228"/>
      <c r="AXQ101" s="228"/>
      <c r="AXR101" s="228"/>
      <c r="AXS101" s="228"/>
      <c r="AXT101" s="229"/>
      <c r="AXU101" s="230"/>
      <c r="AXV101" s="230"/>
      <c r="AXW101" s="231"/>
      <c r="AXX101" s="229"/>
      <c r="AXY101" s="230"/>
      <c r="AXZ101" s="229"/>
      <c r="AYA101" s="229"/>
      <c r="AYB101" s="230"/>
      <c r="AYC101" s="230"/>
      <c r="AYD101" s="230"/>
      <c r="AYE101" s="230"/>
      <c r="AYF101" s="230"/>
      <c r="AYG101" s="230"/>
      <c r="AYH101" s="230"/>
      <c r="AYI101" s="230"/>
      <c r="AYJ101" s="230"/>
      <c r="AYK101" s="230"/>
      <c r="AYL101" s="230"/>
      <c r="AYM101" s="230"/>
      <c r="AYN101" s="229"/>
      <c r="AYO101" s="226"/>
      <c r="AYP101" s="227"/>
      <c r="AYQ101" s="227"/>
      <c r="AYR101" s="227"/>
      <c r="AYS101" s="228"/>
      <c r="AYT101" s="228"/>
      <c r="AYU101" s="228"/>
      <c r="AYV101" s="228"/>
      <c r="AYW101" s="228"/>
      <c r="AYX101" s="228"/>
      <c r="AYY101" s="229"/>
      <c r="AYZ101" s="230"/>
      <c r="AZA101" s="230"/>
      <c r="AZB101" s="231"/>
      <c r="AZC101" s="229"/>
      <c r="AZD101" s="230"/>
      <c r="AZE101" s="229"/>
      <c r="AZF101" s="229"/>
      <c r="AZG101" s="230"/>
      <c r="AZH101" s="230"/>
      <c r="AZI101" s="230"/>
      <c r="AZJ101" s="230"/>
      <c r="AZK101" s="230"/>
      <c r="AZL101" s="230"/>
      <c r="AZM101" s="230"/>
      <c r="AZN101" s="230"/>
      <c r="AZO101" s="230"/>
      <c r="AZP101" s="230"/>
      <c r="AZQ101" s="230"/>
      <c r="AZR101" s="230"/>
      <c r="AZS101" s="229"/>
      <c r="AZT101" s="226"/>
      <c r="AZU101" s="227"/>
      <c r="AZV101" s="227"/>
      <c r="AZW101" s="227"/>
      <c r="AZX101" s="228"/>
      <c r="AZY101" s="228"/>
      <c r="AZZ101" s="228"/>
      <c r="BAA101" s="228"/>
      <c r="BAB101" s="228"/>
      <c r="BAC101" s="228"/>
      <c r="BAD101" s="229"/>
      <c r="BAE101" s="230"/>
      <c r="BAF101" s="230"/>
      <c r="BAG101" s="231"/>
      <c r="BAH101" s="229"/>
      <c r="BAI101" s="230"/>
      <c r="BAJ101" s="229"/>
      <c r="BAK101" s="229"/>
      <c r="BAL101" s="230"/>
      <c r="BAM101" s="230"/>
      <c r="BAN101" s="230"/>
      <c r="BAO101" s="230"/>
      <c r="BAP101" s="230"/>
      <c r="BAQ101" s="230"/>
      <c r="BAR101" s="230"/>
      <c r="BAS101" s="230"/>
      <c r="BAT101" s="230"/>
      <c r="BAU101" s="230"/>
      <c r="BAV101" s="230"/>
      <c r="BAW101" s="230"/>
      <c r="BAX101" s="229"/>
      <c r="BAY101" s="226"/>
      <c r="BAZ101" s="227"/>
      <c r="BBA101" s="227"/>
      <c r="BBB101" s="227"/>
      <c r="BBC101" s="228"/>
      <c r="BBD101" s="228"/>
      <c r="BBE101" s="228"/>
      <c r="BBF101" s="228"/>
      <c r="BBG101" s="228"/>
      <c r="BBH101" s="228"/>
      <c r="BBI101" s="229"/>
      <c r="BBJ101" s="230"/>
      <c r="BBK101" s="230"/>
      <c r="BBL101" s="231"/>
      <c r="BBM101" s="229"/>
      <c r="BBN101" s="230"/>
      <c r="BBO101" s="229"/>
      <c r="BBP101" s="229"/>
      <c r="BBQ101" s="230"/>
      <c r="BBR101" s="230"/>
      <c r="BBS101" s="230"/>
      <c r="BBT101" s="230"/>
      <c r="BBU101" s="230"/>
      <c r="BBV101" s="230"/>
      <c r="BBW101" s="230"/>
      <c r="BBX101" s="230"/>
      <c r="BBY101" s="230"/>
      <c r="BBZ101" s="230"/>
      <c r="BCA101" s="230"/>
      <c r="BCB101" s="230"/>
      <c r="BCC101" s="229"/>
      <c r="BCD101" s="226"/>
      <c r="BCE101" s="227"/>
      <c r="BCF101" s="227"/>
      <c r="BCG101" s="227"/>
      <c r="BCH101" s="228"/>
      <c r="BCI101" s="228"/>
      <c r="BCJ101" s="228"/>
      <c r="BCK101" s="228"/>
      <c r="BCL101" s="228"/>
      <c r="BCM101" s="228"/>
      <c r="BCN101" s="229"/>
      <c r="BCO101" s="230"/>
      <c r="BCP101" s="230"/>
      <c r="BCQ101" s="231"/>
      <c r="BCR101" s="229"/>
      <c r="BCS101" s="230"/>
      <c r="BCT101" s="229"/>
      <c r="BCU101" s="229"/>
      <c r="BCV101" s="230"/>
      <c r="BCW101" s="230"/>
      <c r="BCX101" s="230"/>
      <c r="BCY101" s="230"/>
      <c r="BCZ101" s="230"/>
      <c r="BDA101" s="230"/>
      <c r="BDB101" s="230"/>
      <c r="BDC101" s="230"/>
      <c r="BDD101" s="230"/>
      <c r="BDE101" s="230"/>
      <c r="BDF101" s="230"/>
      <c r="BDG101" s="230"/>
      <c r="BDH101" s="229"/>
      <c r="BDI101" s="226"/>
      <c r="BDJ101" s="227"/>
      <c r="BDK101" s="227"/>
      <c r="BDL101" s="227"/>
      <c r="BDM101" s="228"/>
      <c r="BDN101" s="228"/>
      <c r="BDO101" s="228"/>
      <c r="BDP101" s="228"/>
      <c r="BDQ101" s="228"/>
      <c r="BDR101" s="228"/>
      <c r="BDS101" s="229"/>
      <c r="BDT101" s="230"/>
      <c r="BDU101" s="230"/>
      <c r="BDV101" s="231"/>
      <c r="BDW101" s="229"/>
      <c r="BDX101" s="230"/>
      <c r="BDY101" s="229"/>
      <c r="BDZ101" s="229"/>
      <c r="BEA101" s="230"/>
      <c r="BEB101" s="230"/>
      <c r="BEC101" s="230"/>
      <c r="BED101" s="230"/>
      <c r="BEE101" s="230"/>
      <c r="BEF101" s="230"/>
      <c r="BEG101" s="230"/>
      <c r="BEH101" s="230"/>
      <c r="BEI101" s="230"/>
      <c r="BEJ101" s="230"/>
      <c r="BEK101" s="230"/>
      <c r="BEL101" s="230"/>
      <c r="BEM101" s="229"/>
      <c r="BEN101" s="226"/>
      <c r="BEO101" s="227"/>
      <c r="BEP101" s="227"/>
      <c r="BEQ101" s="227"/>
      <c r="BER101" s="228"/>
      <c r="BES101" s="228"/>
      <c r="BET101" s="228"/>
      <c r="BEU101" s="228"/>
      <c r="BEV101" s="228"/>
      <c r="BEW101" s="228"/>
      <c r="BEX101" s="229"/>
      <c r="BEY101" s="230"/>
      <c r="BEZ101" s="230"/>
      <c r="BFA101" s="231"/>
      <c r="BFB101" s="229"/>
      <c r="BFC101" s="230"/>
      <c r="BFD101" s="229"/>
      <c r="BFE101" s="229"/>
      <c r="BFF101" s="230"/>
      <c r="BFG101" s="230"/>
      <c r="BFH101" s="230"/>
      <c r="BFI101" s="230"/>
      <c r="BFJ101" s="230"/>
      <c r="BFK101" s="230"/>
      <c r="BFL101" s="230"/>
      <c r="BFM101" s="230"/>
      <c r="BFN101" s="230"/>
      <c r="BFO101" s="230"/>
      <c r="BFP101" s="230"/>
      <c r="BFQ101" s="230"/>
      <c r="BFR101" s="229"/>
      <c r="BFS101" s="226"/>
      <c r="BFT101" s="227"/>
      <c r="BFU101" s="227"/>
      <c r="BFV101" s="227"/>
      <c r="BFW101" s="228"/>
      <c r="BFX101" s="228"/>
      <c r="BFY101" s="228"/>
      <c r="BFZ101" s="228"/>
      <c r="BGA101" s="228"/>
      <c r="BGB101" s="228"/>
      <c r="BGC101" s="229"/>
      <c r="BGD101" s="230"/>
      <c r="BGE101" s="230"/>
      <c r="BGF101" s="231"/>
      <c r="BGG101" s="229"/>
      <c r="BGH101" s="230"/>
      <c r="BGI101" s="229"/>
      <c r="BGJ101" s="229"/>
      <c r="BGK101" s="230"/>
      <c r="BGL101" s="230"/>
      <c r="BGM101" s="230"/>
      <c r="BGN101" s="230"/>
      <c r="BGO101" s="230"/>
      <c r="BGP101" s="230"/>
      <c r="BGQ101" s="230"/>
      <c r="BGR101" s="230"/>
      <c r="BGS101" s="230"/>
      <c r="BGT101" s="230"/>
      <c r="BGU101" s="230"/>
      <c r="BGV101" s="230"/>
      <c r="BGW101" s="229"/>
      <c r="BGX101" s="226"/>
      <c r="BGY101" s="227"/>
      <c r="BGZ101" s="227"/>
      <c r="BHA101" s="227"/>
      <c r="BHB101" s="228"/>
      <c r="BHC101" s="228"/>
      <c r="BHD101" s="228"/>
      <c r="BHE101" s="228"/>
      <c r="BHF101" s="228"/>
      <c r="BHG101" s="228"/>
      <c r="BHH101" s="229"/>
      <c r="BHI101" s="230"/>
      <c r="BHJ101" s="230"/>
      <c r="BHK101" s="231"/>
      <c r="BHL101" s="229"/>
      <c r="BHM101" s="230"/>
      <c r="BHN101" s="229"/>
      <c r="BHO101" s="229"/>
      <c r="BHP101" s="230"/>
      <c r="BHQ101" s="230"/>
      <c r="BHR101" s="230"/>
      <c r="BHS101" s="230"/>
      <c r="BHT101" s="230"/>
      <c r="BHU101" s="230"/>
      <c r="BHV101" s="230"/>
      <c r="BHW101" s="230"/>
      <c r="BHX101" s="230"/>
      <c r="BHY101" s="230"/>
      <c r="BHZ101" s="230"/>
      <c r="BIA101" s="230"/>
      <c r="BIB101" s="229"/>
      <c r="BIC101" s="226"/>
      <c r="BID101" s="227"/>
      <c r="BIE101" s="227"/>
      <c r="BIF101" s="227"/>
      <c r="BIG101" s="228"/>
      <c r="BIH101" s="228"/>
      <c r="BII101" s="228"/>
      <c r="BIJ101" s="228"/>
      <c r="BIK101" s="228"/>
      <c r="BIL101" s="228"/>
      <c r="BIM101" s="229"/>
      <c r="BIN101" s="230"/>
      <c r="BIO101" s="230"/>
      <c r="BIP101" s="231"/>
      <c r="BIQ101" s="229"/>
      <c r="BIR101" s="230"/>
      <c r="BIS101" s="229"/>
      <c r="BIT101" s="229"/>
      <c r="BIU101" s="230"/>
      <c r="BIV101" s="230"/>
      <c r="BIW101" s="230"/>
      <c r="BIX101" s="230"/>
      <c r="BIY101" s="230"/>
      <c r="BIZ101" s="230"/>
      <c r="BJA101" s="230"/>
      <c r="BJB101" s="230"/>
      <c r="BJC101" s="230"/>
      <c r="BJD101" s="230"/>
      <c r="BJE101" s="230"/>
      <c r="BJF101" s="230"/>
      <c r="BJG101" s="229"/>
      <c r="BJH101" s="226"/>
      <c r="BJI101" s="227"/>
      <c r="BJJ101" s="227"/>
      <c r="BJK101" s="227"/>
      <c r="BJL101" s="228"/>
      <c r="BJM101" s="228"/>
      <c r="BJN101" s="228"/>
      <c r="BJO101" s="228"/>
      <c r="BJP101" s="228"/>
      <c r="BJQ101" s="228"/>
      <c r="BJR101" s="229"/>
      <c r="BJS101" s="230"/>
      <c r="BJT101" s="230"/>
      <c r="BJU101" s="231"/>
      <c r="BJV101" s="229"/>
      <c r="BJW101" s="230"/>
      <c r="BJX101" s="229"/>
      <c r="BJY101" s="229"/>
      <c r="BJZ101" s="230"/>
      <c r="BKA101" s="230"/>
      <c r="BKB101" s="230"/>
      <c r="BKC101" s="230"/>
      <c r="BKD101" s="230"/>
      <c r="BKE101" s="230"/>
      <c r="BKF101" s="230"/>
      <c r="BKG101" s="230"/>
      <c r="BKH101" s="230"/>
      <c r="BKI101" s="230"/>
      <c r="BKJ101" s="230"/>
      <c r="BKK101" s="230"/>
      <c r="BKL101" s="229"/>
      <c r="BKM101" s="226"/>
      <c r="BKN101" s="227"/>
      <c r="BKO101" s="227"/>
      <c r="BKP101" s="227"/>
      <c r="BKQ101" s="228"/>
      <c r="BKR101" s="228"/>
      <c r="BKS101" s="228"/>
      <c r="BKT101" s="228"/>
      <c r="BKU101" s="228"/>
      <c r="BKV101" s="228"/>
      <c r="BKW101" s="229"/>
      <c r="BKX101" s="230"/>
      <c r="BKY101" s="230"/>
      <c r="BKZ101" s="231"/>
      <c r="BLA101" s="229"/>
      <c r="BLB101" s="230"/>
      <c r="BLC101" s="229"/>
      <c r="BLD101" s="229"/>
      <c r="BLE101" s="230"/>
      <c r="BLF101" s="230"/>
      <c r="BLG101" s="230"/>
      <c r="BLH101" s="230"/>
      <c r="BLI101" s="230"/>
      <c r="BLJ101" s="230"/>
      <c r="BLK101" s="230"/>
      <c r="BLL101" s="230"/>
      <c r="BLM101" s="230"/>
      <c r="BLN101" s="230"/>
      <c r="BLO101" s="230"/>
      <c r="BLP101" s="230"/>
      <c r="BLQ101" s="229"/>
      <c r="BLR101" s="226"/>
      <c r="BLS101" s="227"/>
      <c r="BLT101" s="227"/>
      <c r="BLU101" s="227"/>
      <c r="BLV101" s="228"/>
      <c r="BLW101" s="228"/>
      <c r="BLX101" s="228"/>
      <c r="BLY101" s="228"/>
      <c r="BLZ101" s="228"/>
      <c r="BMA101" s="228"/>
      <c r="BMB101" s="229"/>
      <c r="BMC101" s="230"/>
      <c r="BMD101" s="230"/>
      <c r="BME101" s="231"/>
      <c r="BMF101" s="229"/>
      <c r="BMG101" s="230"/>
      <c r="BMH101" s="229"/>
      <c r="BMI101" s="229"/>
      <c r="BMJ101" s="230"/>
      <c r="BMK101" s="230"/>
      <c r="BML101" s="230"/>
      <c r="BMM101" s="230"/>
      <c r="BMN101" s="230"/>
      <c r="BMO101" s="230"/>
      <c r="BMP101" s="230"/>
      <c r="BMQ101" s="230"/>
      <c r="BMR101" s="230"/>
      <c r="BMS101" s="230"/>
      <c r="BMT101" s="230"/>
      <c r="BMU101" s="230"/>
      <c r="BMV101" s="229"/>
      <c r="BMW101" s="226"/>
      <c r="BMX101" s="227"/>
      <c r="BMY101" s="227"/>
      <c r="BMZ101" s="227"/>
      <c r="BNA101" s="228"/>
      <c r="BNB101" s="228"/>
      <c r="BNC101" s="228"/>
      <c r="BND101" s="228"/>
      <c r="BNE101" s="228"/>
      <c r="BNF101" s="228"/>
      <c r="BNG101" s="229"/>
      <c r="BNH101" s="230"/>
      <c r="BNI101" s="230"/>
      <c r="BNJ101" s="231"/>
      <c r="BNK101" s="229"/>
      <c r="BNL101" s="230"/>
      <c r="BNM101" s="229"/>
      <c r="BNN101" s="229"/>
      <c r="BNO101" s="230"/>
      <c r="BNP101" s="230"/>
      <c r="BNQ101" s="230"/>
      <c r="BNR101" s="230"/>
      <c r="BNS101" s="230"/>
      <c r="BNT101" s="230"/>
      <c r="BNU101" s="230"/>
      <c r="BNV101" s="230"/>
      <c r="BNW101" s="230"/>
      <c r="BNX101" s="230"/>
      <c r="BNY101" s="230"/>
      <c r="BNZ101" s="230"/>
      <c r="BOA101" s="229"/>
      <c r="BOB101" s="226"/>
      <c r="BOC101" s="227"/>
      <c r="BOD101" s="227"/>
      <c r="BOE101" s="227"/>
      <c r="BOF101" s="228"/>
      <c r="BOG101" s="228"/>
      <c r="BOH101" s="228"/>
      <c r="BOI101" s="228"/>
      <c r="BOJ101" s="228"/>
      <c r="BOK101" s="228"/>
      <c r="BOL101" s="229"/>
      <c r="BOM101" s="230"/>
      <c r="BON101" s="230"/>
      <c r="BOO101" s="231"/>
      <c r="BOP101" s="229"/>
      <c r="BOQ101" s="230"/>
      <c r="BOR101" s="229"/>
      <c r="BOS101" s="229"/>
      <c r="BOT101" s="230"/>
      <c r="BOU101" s="230"/>
      <c r="BOV101" s="230"/>
      <c r="BOW101" s="230"/>
      <c r="BOX101" s="230"/>
      <c r="BOY101" s="230"/>
      <c r="BOZ101" s="230"/>
      <c r="BPA101" s="230"/>
      <c r="BPB101" s="230"/>
      <c r="BPC101" s="230"/>
      <c r="BPD101" s="230"/>
      <c r="BPE101" s="230"/>
      <c r="BPF101" s="229"/>
      <c r="BPG101" s="226"/>
      <c r="BPH101" s="227"/>
      <c r="BPI101" s="227"/>
      <c r="BPJ101" s="227"/>
      <c r="BPK101" s="228"/>
      <c r="BPL101" s="228"/>
      <c r="BPM101" s="228"/>
      <c r="BPN101" s="228"/>
      <c r="BPO101" s="228"/>
      <c r="BPP101" s="228"/>
      <c r="BPQ101" s="229"/>
      <c r="BPR101" s="230"/>
      <c r="BPS101" s="230"/>
      <c r="BPT101" s="231"/>
      <c r="BPU101" s="229"/>
      <c r="BPV101" s="230"/>
      <c r="BPW101" s="229"/>
      <c r="BPX101" s="229"/>
      <c r="BPY101" s="230"/>
      <c r="BPZ101" s="230"/>
      <c r="BQA101" s="230"/>
      <c r="BQB101" s="230"/>
      <c r="BQC101" s="230"/>
      <c r="BQD101" s="230"/>
      <c r="BQE101" s="230"/>
      <c r="BQF101" s="230"/>
      <c r="BQG101" s="230"/>
      <c r="BQH101" s="230"/>
      <c r="BQI101" s="230"/>
      <c r="BQJ101" s="230"/>
      <c r="BQK101" s="229"/>
      <c r="BQL101" s="226"/>
      <c r="BQM101" s="227"/>
      <c r="BQN101" s="227"/>
      <c r="BQO101" s="227"/>
      <c r="BQP101" s="228"/>
      <c r="BQQ101" s="228"/>
      <c r="BQR101" s="228"/>
      <c r="BQS101" s="228"/>
      <c r="BQT101" s="228"/>
      <c r="BQU101" s="228"/>
      <c r="BQV101" s="229"/>
      <c r="BQW101" s="230"/>
      <c r="BQX101" s="230"/>
      <c r="BQY101" s="231"/>
      <c r="BQZ101" s="229"/>
      <c r="BRA101" s="230"/>
      <c r="BRB101" s="229"/>
      <c r="BRC101" s="229"/>
      <c r="BRD101" s="230"/>
      <c r="BRE101" s="230"/>
      <c r="BRF101" s="230"/>
      <c r="BRG101" s="230"/>
      <c r="BRH101" s="230"/>
      <c r="BRI101" s="230"/>
      <c r="BRJ101" s="230"/>
      <c r="BRK101" s="230"/>
      <c r="BRL101" s="230"/>
      <c r="BRM101" s="230"/>
      <c r="BRN101" s="230"/>
      <c r="BRO101" s="230"/>
      <c r="BRP101" s="229"/>
      <c r="BRQ101" s="226"/>
      <c r="BRR101" s="227"/>
      <c r="BRS101" s="227"/>
      <c r="BRT101" s="227"/>
      <c r="BRU101" s="228"/>
      <c r="BRV101" s="228"/>
      <c r="BRW101" s="228"/>
      <c r="BRX101" s="228"/>
      <c r="BRY101" s="228"/>
      <c r="BRZ101" s="228"/>
      <c r="BSA101" s="229"/>
      <c r="BSB101" s="230"/>
      <c r="BSC101" s="230"/>
      <c r="BSD101" s="231"/>
      <c r="BSE101" s="229"/>
      <c r="BSF101" s="230"/>
      <c r="BSG101" s="229"/>
      <c r="BSH101" s="229"/>
      <c r="BSI101" s="230"/>
      <c r="BSJ101" s="230"/>
      <c r="BSK101" s="230"/>
      <c r="BSL101" s="230"/>
      <c r="BSM101" s="230"/>
      <c r="BSN101" s="230"/>
      <c r="BSO101" s="230"/>
      <c r="BSP101" s="230"/>
      <c r="BSQ101" s="230"/>
      <c r="BSR101" s="230"/>
      <c r="BSS101" s="230"/>
      <c r="BST101" s="230"/>
      <c r="BSU101" s="229"/>
      <c r="BSV101" s="226"/>
      <c r="BSW101" s="227"/>
      <c r="BSX101" s="227"/>
      <c r="BSY101" s="227"/>
      <c r="BSZ101" s="228"/>
      <c r="BTA101" s="228"/>
      <c r="BTB101" s="228"/>
      <c r="BTC101" s="228"/>
      <c r="BTD101" s="228"/>
      <c r="BTE101" s="228"/>
      <c r="BTF101" s="229"/>
      <c r="BTG101" s="230"/>
      <c r="BTH101" s="230"/>
      <c r="BTI101" s="231"/>
      <c r="BTJ101" s="229"/>
      <c r="BTK101" s="230"/>
      <c r="BTL101" s="229"/>
      <c r="BTM101" s="229"/>
      <c r="BTN101" s="230"/>
      <c r="BTO101" s="230"/>
      <c r="BTP101" s="230"/>
      <c r="BTQ101" s="230"/>
      <c r="BTR101" s="230"/>
      <c r="BTS101" s="230"/>
      <c r="BTT101" s="230"/>
      <c r="BTU101" s="230"/>
      <c r="BTV101" s="230"/>
      <c r="BTW101" s="230"/>
      <c r="BTX101" s="230"/>
      <c r="BTY101" s="230"/>
      <c r="BTZ101" s="229"/>
      <c r="BUA101" s="226"/>
      <c r="BUB101" s="227"/>
      <c r="BUC101" s="227"/>
      <c r="BUD101" s="227"/>
      <c r="BUE101" s="228"/>
      <c r="BUF101" s="228"/>
      <c r="BUG101" s="228"/>
      <c r="BUH101" s="228"/>
      <c r="BUI101" s="228"/>
      <c r="BUJ101" s="228"/>
      <c r="BUK101" s="229"/>
      <c r="BUL101" s="230"/>
      <c r="BUM101" s="230"/>
      <c r="BUN101" s="231"/>
      <c r="BUO101" s="229"/>
      <c r="BUP101" s="230"/>
      <c r="BUQ101" s="229"/>
      <c r="BUR101" s="229"/>
      <c r="BUS101" s="230"/>
      <c r="BUT101" s="230"/>
      <c r="BUU101" s="230"/>
      <c r="BUV101" s="230"/>
      <c r="BUW101" s="230"/>
      <c r="BUX101" s="230"/>
      <c r="BUY101" s="230"/>
      <c r="BUZ101" s="230"/>
      <c r="BVA101" s="230"/>
      <c r="BVB101" s="230"/>
      <c r="BVC101" s="230"/>
      <c r="BVD101" s="230"/>
      <c r="BVE101" s="229"/>
      <c r="BVF101" s="226"/>
      <c r="BVG101" s="227"/>
      <c r="BVH101" s="227"/>
      <c r="BVI101" s="227"/>
      <c r="BVJ101" s="228"/>
      <c r="BVK101" s="228"/>
      <c r="BVL101" s="228"/>
      <c r="BVM101" s="228"/>
      <c r="BVN101" s="228"/>
      <c r="BVO101" s="228"/>
      <c r="BVP101" s="229"/>
      <c r="BVQ101" s="230"/>
      <c r="BVR101" s="230"/>
      <c r="BVS101" s="231"/>
      <c r="BVT101" s="229"/>
      <c r="BVU101" s="230"/>
      <c r="BVV101" s="229"/>
      <c r="BVW101" s="229"/>
      <c r="BVX101" s="230"/>
      <c r="BVY101" s="230"/>
      <c r="BVZ101" s="230"/>
      <c r="BWA101" s="230"/>
      <c r="BWB101" s="230"/>
      <c r="BWC101" s="230"/>
      <c r="BWD101" s="230"/>
      <c r="BWE101" s="230"/>
      <c r="BWF101" s="230"/>
      <c r="BWG101" s="230"/>
      <c r="BWH101" s="230"/>
      <c r="BWI101" s="230"/>
      <c r="BWJ101" s="229"/>
      <c r="BWK101" s="226"/>
      <c r="BWL101" s="227"/>
      <c r="BWM101" s="227"/>
      <c r="BWN101" s="227"/>
      <c r="BWO101" s="228"/>
      <c r="BWP101" s="228"/>
      <c r="BWQ101" s="228"/>
      <c r="BWR101" s="228"/>
      <c r="BWS101" s="228"/>
      <c r="BWT101" s="228"/>
      <c r="BWU101" s="229"/>
      <c r="BWV101" s="230"/>
      <c r="BWW101" s="230"/>
      <c r="BWX101" s="231"/>
      <c r="BWY101" s="229"/>
      <c r="BWZ101" s="230"/>
      <c r="BXA101" s="229"/>
      <c r="BXB101" s="229"/>
      <c r="BXC101" s="230"/>
      <c r="BXD101" s="230"/>
      <c r="BXE101" s="230"/>
      <c r="BXF101" s="230"/>
      <c r="BXG101" s="230"/>
      <c r="BXH101" s="230"/>
      <c r="BXI101" s="230"/>
      <c r="BXJ101" s="230"/>
      <c r="BXK101" s="230"/>
      <c r="BXL101" s="230"/>
      <c r="BXM101" s="230"/>
      <c r="BXN101" s="230"/>
      <c r="BXO101" s="229"/>
      <c r="BXP101" s="226"/>
      <c r="BXQ101" s="227"/>
      <c r="BXR101" s="227"/>
      <c r="BXS101" s="227"/>
      <c r="BXT101" s="228"/>
      <c r="BXU101" s="228"/>
      <c r="BXV101" s="228"/>
      <c r="BXW101" s="228"/>
      <c r="BXX101" s="228"/>
      <c r="BXY101" s="228"/>
      <c r="BXZ101" s="229"/>
      <c r="BYA101" s="230"/>
      <c r="BYB101" s="230"/>
      <c r="BYC101" s="231"/>
      <c r="BYD101" s="229"/>
      <c r="BYE101" s="230"/>
      <c r="BYF101" s="229"/>
      <c r="BYG101" s="229"/>
      <c r="BYH101" s="230"/>
      <c r="BYI101" s="230"/>
      <c r="BYJ101" s="230"/>
      <c r="BYK101" s="230"/>
      <c r="BYL101" s="230"/>
      <c r="BYM101" s="230"/>
      <c r="BYN101" s="230"/>
      <c r="BYO101" s="230"/>
      <c r="BYP101" s="230"/>
      <c r="BYQ101" s="230"/>
      <c r="BYR101" s="230"/>
      <c r="BYS101" s="230"/>
      <c r="BYT101" s="229"/>
      <c r="BYU101" s="226"/>
      <c r="BYV101" s="227"/>
      <c r="BYW101" s="227"/>
      <c r="BYX101" s="227"/>
      <c r="BYY101" s="228"/>
      <c r="BYZ101" s="228"/>
      <c r="BZA101" s="228"/>
      <c r="BZB101" s="228"/>
      <c r="BZC101" s="228"/>
      <c r="BZD101" s="228"/>
      <c r="BZE101" s="229"/>
      <c r="BZF101" s="230"/>
      <c r="BZG101" s="230"/>
      <c r="BZH101" s="231"/>
      <c r="BZI101" s="229"/>
      <c r="BZJ101" s="230"/>
      <c r="BZK101" s="229"/>
      <c r="BZL101" s="229"/>
      <c r="BZM101" s="230"/>
      <c r="BZN101" s="230"/>
      <c r="BZO101" s="230"/>
      <c r="BZP101" s="230"/>
      <c r="BZQ101" s="230"/>
      <c r="BZR101" s="230"/>
      <c r="BZS101" s="230"/>
      <c r="BZT101" s="230"/>
      <c r="BZU101" s="230"/>
      <c r="BZV101" s="230"/>
      <c r="BZW101" s="230"/>
      <c r="BZX101" s="230"/>
      <c r="BZY101" s="229"/>
      <c r="BZZ101" s="226"/>
      <c r="CAA101" s="227"/>
      <c r="CAB101" s="227"/>
      <c r="CAC101" s="227"/>
      <c r="CAD101" s="228"/>
      <c r="CAE101" s="228"/>
      <c r="CAF101" s="228"/>
      <c r="CAG101" s="228"/>
      <c r="CAH101" s="228"/>
      <c r="CAI101" s="228"/>
      <c r="CAJ101" s="229"/>
      <c r="CAK101" s="230"/>
      <c r="CAL101" s="230"/>
      <c r="CAM101" s="231"/>
      <c r="CAN101" s="229"/>
      <c r="CAO101" s="230"/>
      <c r="CAP101" s="229"/>
      <c r="CAQ101" s="229"/>
      <c r="CAR101" s="230"/>
      <c r="CAS101" s="230"/>
      <c r="CAT101" s="230"/>
      <c r="CAU101" s="230"/>
      <c r="CAV101" s="230"/>
      <c r="CAW101" s="230"/>
      <c r="CAX101" s="230"/>
      <c r="CAY101" s="230"/>
      <c r="CAZ101" s="230"/>
      <c r="CBA101" s="230"/>
      <c r="CBB101" s="230"/>
      <c r="CBC101" s="230"/>
      <c r="CBD101" s="229"/>
      <c r="CBE101" s="226"/>
      <c r="CBF101" s="227"/>
      <c r="CBG101" s="227"/>
      <c r="CBH101" s="227"/>
      <c r="CBI101" s="228"/>
      <c r="CBJ101" s="228"/>
      <c r="CBK101" s="228"/>
      <c r="CBL101" s="228"/>
      <c r="CBM101" s="228"/>
      <c r="CBN101" s="228"/>
      <c r="CBO101" s="229"/>
      <c r="CBP101" s="230"/>
      <c r="CBQ101" s="230"/>
      <c r="CBR101" s="231"/>
      <c r="CBS101" s="229"/>
      <c r="CBT101" s="230"/>
      <c r="CBU101" s="229"/>
      <c r="CBV101" s="229"/>
      <c r="CBW101" s="230"/>
      <c r="CBX101" s="230"/>
      <c r="CBY101" s="230"/>
      <c r="CBZ101" s="230"/>
      <c r="CCA101" s="230"/>
      <c r="CCB101" s="230"/>
      <c r="CCC101" s="230"/>
      <c r="CCD101" s="230"/>
      <c r="CCE101" s="230"/>
      <c r="CCF101" s="230"/>
      <c r="CCG101" s="230"/>
      <c r="CCH101" s="230"/>
      <c r="CCI101" s="229"/>
      <c r="CCJ101" s="226"/>
      <c r="CCK101" s="227"/>
      <c r="CCL101" s="227"/>
      <c r="CCM101" s="227"/>
      <c r="CCN101" s="228"/>
      <c r="CCO101" s="228"/>
      <c r="CCP101" s="228"/>
      <c r="CCQ101" s="228"/>
      <c r="CCR101" s="228"/>
      <c r="CCS101" s="228"/>
      <c r="CCT101" s="229"/>
      <c r="CCU101" s="230"/>
      <c r="CCV101" s="230"/>
      <c r="CCW101" s="231"/>
      <c r="CCX101" s="229"/>
      <c r="CCY101" s="230"/>
      <c r="CCZ101" s="229"/>
      <c r="CDA101" s="229"/>
      <c r="CDB101" s="230"/>
      <c r="CDC101" s="230"/>
      <c r="CDD101" s="230"/>
      <c r="CDE101" s="230"/>
      <c r="CDF101" s="230"/>
      <c r="CDG101" s="230"/>
      <c r="CDH101" s="230"/>
      <c r="CDI101" s="230"/>
      <c r="CDJ101" s="230"/>
      <c r="CDK101" s="230"/>
      <c r="CDL101" s="230"/>
      <c r="CDM101" s="230"/>
      <c r="CDN101" s="229"/>
      <c r="CDO101" s="226"/>
      <c r="CDP101" s="227"/>
      <c r="CDQ101" s="227"/>
      <c r="CDR101" s="227"/>
      <c r="CDS101" s="228"/>
      <c r="CDT101" s="228"/>
      <c r="CDU101" s="228"/>
      <c r="CDV101" s="228"/>
      <c r="CDW101" s="228"/>
      <c r="CDX101" s="228"/>
      <c r="CDY101" s="229"/>
      <c r="CDZ101" s="230"/>
      <c r="CEA101" s="230"/>
      <c r="CEB101" s="231"/>
      <c r="CEC101" s="229"/>
      <c r="CED101" s="230"/>
      <c r="CEE101" s="229"/>
      <c r="CEF101" s="229"/>
      <c r="CEG101" s="230"/>
      <c r="CEH101" s="230"/>
      <c r="CEI101" s="230"/>
      <c r="CEJ101" s="230"/>
      <c r="CEK101" s="230"/>
      <c r="CEL101" s="230"/>
      <c r="CEM101" s="230"/>
      <c r="CEN101" s="230"/>
      <c r="CEO101" s="230"/>
      <c r="CEP101" s="230"/>
      <c r="CEQ101" s="230"/>
      <c r="CER101" s="230"/>
      <c r="CES101" s="229"/>
      <c r="CET101" s="226"/>
      <c r="CEU101" s="227"/>
      <c r="CEV101" s="227"/>
      <c r="CEW101" s="227"/>
      <c r="CEX101" s="228"/>
      <c r="CEY101" s="228"/>
      <c r="CEZ101" s="228"/>
      <c r="CFA101" s="228"/>
      <c r="CFB101" s="228"/>
      <c r="CFC101" s="228"/>
      <c r="CFD101" s="229"/>
      <c r="CFE101" s="230"/>
      <c r="CFF101" s="230"/>
      <c r="CFG101" s="231"/>
      <c r="CFH101" s="229"/>
      <c r="CFI101" s="230"/>
      <c r="CFJ101" s="229"/>
      <c r="CFK101" s="229"/>
      <c r="CFL101" s="230"/>
      <c r="CFM101" s="230"/>
      <c r="CFN101" s="230"/>
      <c r="CFO101" s="230"/>
      <c r="CFP101" s="230"/>
      <c r="CFQ101" s="230"/>
      <c r="CFR101" s="230"/>
      <c r="CFS101" s="230"/>
      <c r="CFT101" s="230"/>
      <c r="CFU101" s="230"/>
      <c r="CFV101" s="230"/>
      <c r="CFW101" s="230"/>
      <c r="CFX101" s="229"/>
      <c r="CFY101" s="226"/>
      <c r="CFZ101" s="227"/>
      <c r="CGA101" s="227"/>
      <c r="CGB101" s="227"/>
      <c r="CGC101" s="228"/>
      <c r="CGD101" s="228"/>
      <c r="CGE101" s="228"/>
      <c r="CGF101" s="228"/>
      <c r="CGG101" s="228"/>
      <c r="CGH101" s="228"/>
      <c r="CGI101" s="229"/>
      <c r="CGJ101" s="230"/>
      <c r="CGK101" s="230"/>
      <c r="CGL101" s="231"/>
      <c r="CGM101" s="229"/>
      <c r="CGN101" s="230"/>
      <c r="CGO101" s="229"/>
      <c r="CGP101" s="229"/>
      <c r="CGQ101" s="230"/>
      <c r="CGR101" s="230"/>
      <c r="CGS101" s="230"/>
      <c r="CGT101" s="230"/>
      <c r="CGU101" s="230"/>
      <c r="CGV101" s="230"/>
      <c r="CGW101" s="230"/>
      <c r="CGX101" s="230"/>
      <c r="CGY101" s="230"/>
      <c r="CGZ101" s="230"/>
      <c r="CHA101" s="230"/>
      <c r="CHB101" s="230"/>
      <c r="CHC101" s="229"/>
      <c r="CHD101" s="226"/>
      <c r="CHE101" s="227"/>
      <c r="CHF101" s="227"/>
      <c r="CHG101" s="227"/>
      <c r="CHH101" s="228"/>
      <c r="CHI101" s="228"/>
      <c r="CHJ101" s="228"/>
      <c r="CHK101" s="228"/>
      <c r="CHL101" s="228"/>
      <c r="CHM101" s="228"/>
      <c r="CHN101" s="229"/>
      <c r="CHO101" s="230"/>
      <c r="CHP101" s="230"/>
      <c r="CHQ101" s="231"/>
      <c r="CHR101" s="229"/>
      <c r="CHS101" s="230"/>
      <c r="CHT101" s="229"/>
      <c r="CHU101" s="229"/>
      <c r="CHV101" s="230"/>
      <c r="CHW101" s="230"/>
      <c r="CHX101" s="230"/>
      <c r="CHY101" s="230"/>
      <c r="CHZ101" s="230"/>
      <c r="CIA101" s="230"/>
      <c r="CIB101" s="230"/>
      <c r="CIC101" s="230"/>
      <c r="CID101" s="230"/>
      <c r="CIE101" s="230"/>
      <c r="CIF101" s="230"/>
      <c r="CIG101" s="230"/>
      <c r="CIH101" s="229"/>
      <c r="CII101" s="226"/>
      <c r="CIJ101" s="227"/>
      <c r="CIK101" s="227"/>
      <c r="CIL101" s="227"/>
      <c r="CIM101" s="228"/>
      <c r="CIN101" s="228"/>
      <c r="CIO101" s="228"/>
      <c r="CIP101" s="228"/>
      <c r="CIQ101" s="228"/>
      <c r="CIR101" s="228"/>
      <c r="CIS101" s="229"/>
      <c r="CIT101" s="230"/>
      <c r="CIU101" s="230"/>
      <c r="CIV101" s="231"/>
      <c r="CIW101" s="229"/>
      <c r="CIX101" s="230"/>
      <c r="CIY101" s="229"/>
      <c r="CIZ101" s="229"/>
      <c r="CJA101" s="230"/>
      <c r="CJB101" s="230"/>
      <c r="CJC101" s="230"/>
      <c r="CJD101" s="230"/>
      <c r="CJE101" s="230"/>
      <c r="CJF101" s="230"/>
      <c r="CJG101" s="230"/>
      <c r="CJH101" s="230"/>
      <c r="CJI101" s="230"/>
      <c r="CJJ101" s="230"/>
      <c r="CJK101" s="230"/>
      <c r="CJL101" s="230"/>
      <c r="CJM101" s="229"/>
      <c r="CJN101" s="226"/>
      <c r="CJO101" s="227"/>
      <c r="CJP101" s="227"/>
      <c r="CJQ101" s="227"/>
      <c r="CJR101" s="228"/>
      <c r="CJS101" s="228"/>
      <c r="CJT101" s="228"/>
      <c r="CJU101" s="228"/>
      <c r="CJV101" s="228"/>
      <c r="CJW101" s="228"/>
      <c r="CJX101" s="229"/>
      <c r="CJY101" s="230"/>
      <c r="CJZ101" s="230"/>
      <c r="CKA101" s="231"/>
      <c r="CKB101" s="229"/>
      <c r="CKC101" s="230"/>
      <c r="CKD101" s="229"/>
      <c r="CKE101" s="229"/>
      <c r="CKF101" s="230"/>
      <c r="CKG101" s="230"/>
      <c r="CKH101" s="230"/>
      <c r="CKI101" s="230"/>
      <c r="CKJ101" s="230"/>
      <c r="CKK101" s="230"/>
      <c r="CKL101" s="230"/>
      <c r="CKM101" s="230"/>
      <c r="CKN101" s="230"/>
      <c r="CKO101" s="230"/>
      <c r="CKP101" s="230"/>
      <c r="CKQ101" s="230"/>
      <c r="CKR101" s="229"/>
      <c r="CKS101" s="226"/>
      <c r="CKT101" s="227"/>
      <c r="CKU101" s="227"/>
      <c r="CKV101" s="227"/>
      <c r="CKW101" s="228"/>
      <c r="CKX101" s="228"/>
      <c r="CKY101" s="228"/>
      <c r="CKZ101" s="228"/>
      <c r="CLA101" s="228"/>
      <c r="CLB101" s="228"/>
      <c r="CLC101" s="229"/>
      <c r="CLD101" s="230"/>
      <c r="CLE101" s="230"/>
      <c r="CLF101" s="231"/>
      <c r="CLG101" s="229"/>
      <c r="CLH101" s="230"/>
      <c r="CLI101" s="229"/>
      <c r="CLJ101" s="229"/>
      <c r="CLK101" s="230"/>
      <c r="CLL101" s="230"/>
      <c r="CLM101" s="230"/>
      <c r="CLN101" s="230"/>
      <c r="CLO101" s="230"/>
      <c r="CLP101" s="230"/>
      <c r="CLQ101" s="230"/>
      <c r="CLR101" s="230"/>
      <c r="CLS101" s="230"/>
      <c r="CLT101" s="230"/>
      <c r="CLU101" s="230"/>
      <c r="CLV101" s="230"/>
      <c r="CLW101" s="229"/>
      <c r="CLX101" s="226"/>
      <c r="CLY101" s="227"/>
      <c r="CLZ101" s="227"/>
      <c r="CMA101" s="227"/>
      <c r="CMB101" s="228"/>
      <c r="CMC101" s="228"/>
      <c r="CMD101" s="228"/>
      <c r="CME101" s="228"/>
      <c r="CMF101" s="228"/>
      <c r="CMG101" s="228"/>
      <c r="CMH101" s="229"/>
      <c r="CMI101" s="230"/>
      <c r="CMJ101" s="230"/>
      <c r="CMK101" s="231"/>
      <c r="CML101" s="229"/>
      <c r="CMM101" s="230"/>
      <c r="CMN101" s="229"/>
      <c r="CMO101" s="229"/>
      <c r="CMP101" s="230"/>
      <c r="CMQ101" s="230"/>
      <c r="CMR101" s="230"/>
      <c r="CMS101" s="230"/>
      <c r="CMT101" s="230"/>
      <c r="CMU101" s="230"/>
      <c r="CMV101" s="230"/>
      <c r="CMW101" s="230"/>
      <c r="CMX101" s="230"/>
      <c r="CMY101" s="230"/>
      <c r="CMZ101" s="230"/>
      <c r="CNA101" s="230"/>
      <c r="CNB101" s="229"/>
      <c r="CNC101" s="226"/>
      <c r="CND101" s="227"/>
      <c r="CNE101" s="227"/>
      <c r="CNF101" s="227"/>
      <c r="CNG101" s="228"/>
      <c r="CNH101" s="228"/>
      <c r="CNI101" s="228"/>
      <c r="CNJ101" s="228"/>
      <c r="CNK101" s="228"/>
      <c r="CNL101" s="228"/>
      <c r="CNM101" s="229"/>
      <c r="CNN101" s="230"/>
      <c r="CNO101" s="230"/>
      <c r="CNP101" s="231"/>
      <c r="CNQ101" s="229"/>
      <c r="CNR101" s="230"/>
      <c r="CNS101" s="229"/>
      <c r="CNT101" s="229"/>
      <c r="CNU101" s="230"/>
      <c r="CNV101" s="230"/>
      <c r="CNW101" s="230"/>
      <c r="CNX101" s="230"/>
      <c r="CNY101" s="230"/>
      <c r="CNZ101" s="230"/>
      <c r="COA101" s="230"/>
      <c r="COB101" s="230"/>
      <c r="COC101" s="230"/>
      <c r="COD101" s="230"/>
      <c r="COE101" s="230"/>
      <c r="COF101" s="230"/>
      <c r="COG101" s="229"/>
      <c r="COH101" s="226"/>
      <c r="COI101" s="227"/>
      <c r="COJ101" s="227"/>
      <c r="COK101" s="227"/>
      <c r="COL101" s="228"/>
      <c r="COM101" s="228"/>
      <c r="CON101" s="228"/>
      <c r="COO101" s="228"/>
      <c r="COP101" s="228"/>
      <c r="COQ101" s="228"/>
      <c r="COR101" s="229"/>
      <c r="COS101" s="230"/>
      <c r="COT101" s="230"/>
      <c r="COU101" s="231"/>
      <c r="COV101" s="229"/>
      <c r="COW101" s="230"/>
      <c r="COX101" s="229"/>
      <c r="COY101" s="229"/>
      <c r="COZ101" s="230"/>
      <c r="CPA101" s="230"/>
      <c r="CPB101" s="230"/>
      <c r="CPC101" s="230"/>
      <c r="CPD101" s="230"/>
      <c r="CPE101" s="230"/>
      <c r="CPF101" s="230"/>
      <c r="CPG101" s="230"/>
      <c r="CPH101" s="230"/>
      <c r="CPI101" s="230"/>
      <c r="CPJ101" s="230"/>
      <c r="CPK101" s="230"/>
      <c r="CPL101" s="229"/>
      <c r="CPM101" s="226"/>
      <c r="CPN101" s="227"/>
      <c r="CPO101" s="227"/>
      <c r="CPP101" s="227"/>
      <c r="CPQ101" s="228"/>
      <c r="CPR101" s="228"/>
      <c r="CPS101" s="228"/>
      <c r="CPT101" s="228"/>
      <c r="CPU101" s="228"/>
      <c r="CPV101" s="228"/>
      <c r="CPW101" s="229"/>
      <c r="CPX101" s="230"/>
      <c r="CPY101" s="230"/>
      <c r="CPZ101" s="231"/>
      <c r="CQA101" s="229"/>
      <c r="CQB101" s="230"/>
      <c r="CQC101" s="229"/>
      <c r="CQD101" s="229"/>
      <c r="CQE101" s="230"/>
      <c r="CQF101" s="230"/>
      <c r="CQG101" s="230"/>
      <c r="CQH101" s="230"/>
      <c r="CQI101" s="230"/>
      <c r="CQJ101" s="230"/>
      <c r="CQK101" s="230"/>
      <c r="CQL101" s="230"/>
      <c r="CQM101" s="230"/>
      <c r="CQN101" s="230"/>
      <c r="CQO101" s="230"/>
      <c r="CQP101" s="230"/>
      <c r="CQQ101" s="229"/>
      <c r="CQR101" s="226"/>
      <c r="CQS101" s="227"/>
      <c r="CQT101" s="227"/>
      <c r="CQU101" s="227"/>
      <c r="CQV101" s="228"/>
      <c r="CQW101" s="228"/>
      <c r="CQX101" s="228"/>
      <c r="CQY101" s="228"/>
      <c r="CQZ101" s="228"/>
      <c r="CRA101" s="228"/>
      <c r="CRB101" s="229"/>
      <c r="CRC101" s="230"/>
      <c r="CRD101" s="230"/>
      <c r="CRE101" s="231"/>
      <c r="CRF101" s="229"/>
      <c r="CRG101" s="230"/>
      <c r="CRH101" s="229"/>
      <c r="CRI101" s="229"/>
      <c r="CRJ101" s="230"/>
      <c r="CRK101" s="230"/>
      <c r="CRL101" s="230"/>
      <c r="CRM101" s="230"/>
      <c r="CRN101" s="230"/>
      <c r="CRO101" s="230"/>
      <c r="CRP101" s="230"/>
      <c r="CRQ101" s="230"/>
      <c r="CRR101" s="230"/>
      <c r="CRS101" s="230"/>
      <c r="CRT101" s="230"/>
      <c r="CRU101" s="230"/>
      <c r="CRV101" s="229"/>
      <c r="CRW101" s="226"/>
      <c r="CRX101" s="227"/>
      <c r="CRY101" s="227"/>
      <c r="CRZ101" s="227"/>
      <c r="CSA101" s="228"/>
      <c r="CSB101" s="228"/>
      <c r="CSC101" s="228"/>
      <c r="CSD101" s="228"/>
      <c r="CSE101" s="228"/>
      <c r="CSF101" s="228"/>
      <c r="CSG101" s="229"/>
      <c r="CSH101" s="230"/>
      <c r="CSI101" s="230"/>
      <c r="CSJ101" s="231"/>
      <c r="CSK101" s="229"/>
      <c r="CSL101" s="230"/>
      <c r="CSM101" s="229"/>
      <c r="CSN101" s="229"/>
      <c r="CSO101" s="230"/>
      <c r="CSP101" s="230"/>
      <c r="CSQ101" s="230"/>
      <c r="CSR101" s="230"/>
      <c r="CSS101" s="230"/>
      <c r="CST101" s="230"/>
      <c r="CSU101" s="230"/>
      <c r="CSV101" s="230"/>
      <c r="CSW101" s="230"/>
      <c r="CSX101" s="230"/>
      <c r="CSY101" s="230"/>
      <c r="CSZ101" s="230"/>
      <c r="CTA101" s="229"/>
      <c r="CTB101" s="226"/>
      <c r="CTC101" s="227"/>
      <c r="CTD101" s="227"/>
      <c r="CTE101" s="227"/>
      <c r="CTF101" s="228"/>
      <c r="CTG101" s="228"/>
      <c r="CTH101" s="228"/>
      <c r="CTI101" s="228"/>
      <c r="CTJ101" s="228"/>
      <c r="CTK101" s="228"/>
      <c r="CTL101" s="229"/>
      <c r="CTM101" s="230"/>
      <c r="CTN101" s="230"/>
      <c r="CTO101" s="231"/>
      <c r="CTP101" s="229"/>
      <c r="CTQ101" s="230"/>
      <c r="CTR101" s="229"/>
      <c r="CTS101" s="229"/>
      <c r="CTT101" s="230"/>
      <c r="CTU101" s="230"/>
      <c r="CTV101" s="230"/>
      <c r="CTW101" s="230"/>
      <c r="CTX101" s="230"/>
      <c r="CTY101" s="230"/>
      <c r="CTZ101" s="230"/>
      <c r="CUA101" s="230"/>
      <c r="CUB101" s="230"/>
      <c r="CUC101" s="230"/>
      <c r="CUD101" s="230"/>
      <c r="CUE101" s="230"/>
      <c r="CUF101" s="229"/>
      <c r="CUG101" s="226"/>
      <c r="CUH101" s="227"/>
      <c r="CUI101" s="227"/>
      <c r="CUJ101" s="227"/>
      <c r="CUK101" s="228"/>
      <c r="CUL101" s="228"/>
      <c r="CUM101" s="228"/>
      <c r="CUN101" s="228"/>
      <c r="CUO101" s="228"/>
      <c r="CUP101" s="228"/>
      <c r="CUQ101" s="229"/>
      <c r="CUR101" s="230"/>
      <c r="CUS101" s="230"/>
      <c r="CUT101" s="231"/>
      <c r="CUU101" s="229"/>
      <c r="CUV101" s="230"/>
      <c r="CUW101" s="229"/>
      <c r="CUX101" s="229"/>
      <c r="CUY101" s="230"/>
      <c r="CUZ101" s="230"/>
      <c r="CVA101" s="230"/>
      <c r="CVB101" s="230"/>
      <c r="CVC101" s="230"/>
      <c r="CVD101" s="230"/>
      <c r="CVE101" s="230"/>
      <c r="CVF101" s="230"/>
      <c r="CVG101" s="230"/>
      <c r="CVH101" s="230"/>
      <c r="CVI101" s="230"/>
      <c r="CVJ101" s="230"/>
      <c r="CVK101" s="229"/>
      <c r="CVL101" s="226"/>
      <c r="CVM101" s="227"/>
      <c r="CVN101" s="227"/>
      <c r="CVO101" s="227"/>
      <c r="CVP101" s="228"/>
      <c r="CVQ101" s="228"/>
      <c r="CVR101" s="228"/>
      <c r="CVS101" s="228"/>
      <c r="CVT101" s="228"/>
      <c r="CVU101" s="228"/>
      <c r="CVV101" s="229"/>
      <c r="CVW101" s="230"/>
      <c r="CVX101" s="230"/>
      <c r="CVY101" s="231"/>
      <c r="CVZ101" s="229"/>
      <c r="CWA101" s="230"/>
      <c r="CWB101" s="229"/>
      <c r="CWC101" s="229"/>
      <c r="CWD101" s="230"/>
      <c r="CWE101" s="230"/>
      <c r="CWF101" s="230"/>
      <c r="CWG101" s="230"/>
      <c r="CWH101" s="230"/>
      <c r="CWI101" s="230"/>
      <c r="CWJ101" s="230"/>
      <c r="CWK101" s="230"/>
      <c r="CWL101" s="230"/>
      <c r="CWM101" s="230"/>
      <c r="CWN101" s="230"/>
      <c r="CWO101" s="230"/>
      <c r="CWP101" s="229"/>
      <c r="CWQ101" s="226"/>
      <c r="CWR101" s="227"/>
      <c r="CWS101" s="227"/>
      <c r="CWT101" s="227"/>
      <c r="CWU101" s="228"/>
      <c r="CWV101" s="228"/>
      <c r="CWW101" s="228"/>
      <c r="CWX101" s="228"/>
      <c r="CWY101" s="228"/>
      <c r="CWZ101" s="228"/>
      <c r="CXA101" s="229"/>
      <c r="CXB101" s="230"/>
      <c r="CXC101" s="230"/>
      <c r="CXD101" s="231"/>
      <c r="CXE101" s="229"/>
      <c r="CXF101" s="230"/>
      <c r="CXG101" s="229"/>
      <c r="CXH101" s="229"/>
      <c r="CXI101" s="230"/>
      <c r="CXJ101" s="230"/>
      <c r="CXK101" s="230"/>
      <c r="CXL101" s="230"/>
      <c r="CXM101" s="230"/>
      <c r="CXN101" s="230"/>
      <c r="CXO101" s="230"/>
      <c r="CXP101" s="230"/>
      <c r="CXQ101" s="230"/>
      <c r="CXR101" s="230"/>
      <c r="CXS101" s="230"/>
      <c r="CXT101" s="230"/>
      <c r="CXU101" s="229"/>
      <c r="CXV101" s="226"/>
      <c r="CXW101" s="227"/>
      <c r="CXX101" s="227"/>
      <c r="CXY101" s="227"/>
      <c r="CXZ101" s="228"/>
      <c r="CYA101" s="228"/>
      <c r="CYB101" s="228"/>
      <c r="CYC101" s="228"/>
      <c r="CYD101" s="228"/>
      <c r="CYE101" s="228"/>
      <c r="CYF101" s="229"/>
      <c r="CYG101" s="230"/>
      <c r="CYH101" s="230"/>
      <c r="CYI101" s="231"/>
      <c r="CYJ101" s="229"/>
      <c r="CYK101" s="230"/>
      <c r="CYL101" s="229"/>
      <c r="CYM101" s="229"/>
      <c r="CYN101" s="230"/>
      <c r="CYO101" s="230"/>
      <c r="CYP101" s="230"/>
      <c r="CYQ101" s="230"/>
      <c r="CYR101" s="230"/>
      <c r="CYS101" s="230"/>
      <c r="CYT101" s="230"/>
      <c r="CYU101" s="230"/>
      <c r="CYV101" s="230"/>
      <c r="CYW101" s="230"/>
      <c r="CYX101" s="230"/>
      <c r="CYY101" s="230"/>
      <c r="CYZ101" s="229"/>
      <c r="CZA101" s="226"/>
      <c r="CZB101" s="227"/>
      <c r="CZC101" s="227"/>
      <c r="CZD101" s="227"/>
      <c r="CZE101" s="228"/>
      <c r="CZF101" s="228"/>
      <c r="CZG101" s="228"/>
      <c r="CZH101" s="228"/>
      <c r="CZI101" s="228"/>
      <c r="CZJ101" s="228"/>
      <c r="CZK101" s="229"/>
      <c r="CZL101" s="230"/>
      <c r="CZM101" s="230"/>
      <c r="CZN101" s="231"/>
      <c r="CZO101" s="229"/>
      <c r="CZP101" s="230"/>
      <c r="CZQ101" s="229"/>
      <c r="CZR101" s="229"/>
      <c r="CZS101" s="230"/>
      <c r="CZT101" s="230"/>
      <c r="CZU101" s="230"/>
      <c r="CZV101" s="230"/>
      <c r="CZW101" s="230"/>
      <c r="CZX101" s="230"/>
      <c r="CZY101" s="230"/>
      <c r="CZZ101" s="230"/>
      <c r="DAA101" s="230"/>
      <c r="DAB101" s="230"/>
      <c r="DAC101" s="230"/>
      <c r="DAD101" s="230"/>
      <c r="DAE101" s="229"/>
      <c r="DAF101" s="226"/>
      <c r="DAG101" s="227"/>
      <c r="DAH101" s="227"/>
      <c r="DAI101" s="227"/>
      <c r="DAJ101" s="228"/>
      <c r="DAK101" s="228"/>
      <c r="DAL101" s="228"/>
      <c r="DAM101" s="228"/>
      <c r="DAN101" s="228"/>
      <c r="DAO101" s="228"/>
      <c r="DAP101" s="229"/>
      <c r="DAQ101" s="230"/>
      <c r="DAR101" s="230"/>
      <c r="DAS101" s="231"/>
      <c r="DAT101" s="229"/>
      <c r="DAU101" s="230"/>
      <c r="DAV101" s="229"/>
      <c r="DAW101" s="229"/>
      <c r="DAX101" s="230"/>
      <c r="DAY101" s="230"/>
      <c r="DAZ101" s="230"/>
      <c r="DBA101" s="230"/>
      <c r="DBB101" s="230"/>
      <c r="DBC101" s="230"/>
      <c r="DBD101" s="230"/>
      <c r="DBE101" s="230"/>
      <c r="DBF101" s="230"/>
      <c r="DBG101" s="230"/>
      <c r="DBH101" s="230"/>
      <c r="DBI101" s="230"/>
      <c r="DBJ101" s="229"/>
      <c r="DBK101" s="226"/>
      <c r="DBL101" s="227"/>
      <c r="DBM101" s="227"/>
      <c r="DBN101" s="227"/>
      <c r="DBO101" s="228"/>
      <c r="DBP101" s="228"/>
      <c r="DBQ101" s="228"/>
      <c r="DBR101" s="228"/>
      <c r="DBS101" s="228"/>
      <c r="DBT101" s="228"/>
      <c r="DBU101" s="229"/>
      <c r="DBV101" s="230"/>
      <c r="DBW101" s="230"/>
      <c r="DBX101" s="231"/>
      <c r="DBY101" s="229"/>
      <c r="DBZ101" s="230"/>
      <c r="DCA101" s="229"/>
      <c r="DCB101" s="229"/>
      <c r="DCC101" s="230"/>
      <c r="DCD101" s="230"/>
      <c r="DCE101" s="230"/>
      <c r="DCF101" s="230"/>
      <c r="DCG101" s="230"/>
      <c r="DCH101" s="230"/>
      <c r="DCI101" s="230"/>
      <c r="DCJ101" s="230"/>
      <c r="DCK101" s="230"/>
      <c r="DCL101" s="230"/>
      <c r="DCM101" s="230"/>
      <c r="DCN101" s="230"/>
      <c r="DCO101" s="229"/>
      <c r="DCP101" s="226"/>
      <c r="DCQ101" s="227"/>
      <c r="DCR101" s="227"/>
      <c r="DCS101" s="227"/>
      <c r="DCT101" s="228"/>
      <c r="DCU101" s="228"/>
      <c r="DCV101" s="228"/>
      <c r="DCW101" s="228"/>
      <c r="DCX101" s="228"/>
      <c r="DCY101" s="228"/>
      <c r="DCZ101" s="229"/>
      <c r="DDA101" s="230"/>
      <c r="DDB101" s="230"/>
      <c r="DDC101" s="231"/>
      <c r="DDD101" s="229"/>
      <c r="DDE101" s="230"/>
      <c r="DDF101" s="229"/>
      <c r="DDG101" s="229"/>
      <c r="DDH101" s="230"/>
      <c r="DDI101" s="230"/>
      <c r="DDJ101" s="230"/>
      <c r="DDK101" s="230"/>
      <c r="DDL101" s="230"/>
      <c r="DDM101" s="230"/>
      <c r="DDN101" s="230"/>
      <c r="DDO101" s="230"/>
      <c r="DDP101" s="230"/>
      <c r="DDQ101" s="230"/>
      <c r="DDR101" s="230"/>
      <c r="DDS101" s="230"/>
      <c r="DDT101" s="229"/>
      <c r="DDU101" s="226"/>
      <c r="DDV101" s="227"/>
      <c r="DDW101" s="227"/>
      <c r="DDX101" s="227"/>
      <c r="DDY101" s="228"/>
      <c r="DDZ101" s="228"/>
      <c r="DEA101" s="228"/>
      <c r="DEB101" s="228"/>
      <c r="DEC101" s="228"/>
      <c r="DED101" s="228"/>
      <c r="DEE101" s="229"/>
      <c r="DEF101" s="230"/>
      <c r="DEG101" s="230"/>
      <c r="DEH101" s="231"/>
      <c r="DEI101" s="229"/>
      <c r="DEJ101" s="230"/>
      <c r="DEK101" s="229"/>
      <c r="DEL101" s="229"/>
      <c r="DEM101" s="230"/>
      <c r="DEN101" s="230"/>
      <c r="DEO101" s="230"/>
      <c r="DEP101" s="230"/>
      <c r="DEQ101" s="230"/>
      <c r="DER101" s="230"/>
      <c r="DES101" s="230"/>
      <c r="DET101" s="230"/>
      <c r="DEU101" s="230"/>
      <c r="DEV101" s="230"/>
      <c r="DEW101" s="230"/>
      <c r="DEX101" s="230"/>
      <c r="DEY101" s="229"/>
      <c r="DEZ101" s="226"/>
      <c r="DFA101" s="227"/>
      <c r="DFB101" s="227"/>
      <c r="DFC101" s="227"/>
      <c r="DFD101" s="228"/>
      <c r="DFE101" s="228"/>
      <c r="DFF101" s="228"/>
      <c r="DFG101" s="228"/>
      <c r="DFH101" s="228"/>
      <c r="DFI101" s="228"/>
      <c r="DFJ101" s="229"/>
      <c r="DFK101" s="230"/>
      <c r="DFL101" s="230"/>
      <c r="DFM101" s="231"/>
      <c r="DFN101" s="229"/>
      <c r="DFO101" s="230"/>
      <c r="DFP101" s="229"/>
      <c r="DFQ101" s="229"/>
      <c r="DFR101" s="230"/>
      <c r="DFS101" s="230"/>
      <c r="DFT101" s="230"/>
      <c r="DFU101" s="230"/>
      <c r="DFV101" s="230"/>
      <c r="DFW101" s="230"/>
      <c r="DFX101" s="230"/>
      <c r="DFY101" s="230"/>
      <c r="DFZ101" s="230"/>
      <c r="DGA101" s="230"/>
      <c r="DGB101" s="230"/>
      <c r="DGC101" s="230"/>
      <c r="DGD101" s="229"/>
      <c r="DGE101" s="226"/>
      <c r="DGF101" s="227"/>
      <c r="DGG101" s="227"/>
      <c r="DGH101" s="227"/>
      <c r="DGI101" s="228"/>
      <c r="DGJ101" s="228"/>
      <c r="DGK101" s="228"/>
      <c r="DGL101" s="228"/>
      <c r="DGM101" s="228"/>
      <c r="DGN101" s="228"/>
      <c r="DGO101" s="229"/>
      <c r="DGP101" s="230"/>
      <c r="DGQ101" s="230"/>
      <c r="DGR101" s="231"/>
      <c r="DGS101" s="229"/>
      <c r="DGT101" s="230"/>
      <c r="DGU101" s="229"/>
      <c r="DGV101" s="229"/>
      <c r="DGW101" s="230"/>
      <c r="DGX101" s="230"/>
      <c r="DGY101" s="230"/>
      <c r="DGZ101" s="230"/>
      <c r="DHA101" s="230"/>
      <c r="DHB101" s="230"/>
      <c r="DHC101" s="230"/>
      <c r="DHD101" s="230"/>
      <c r="DHE101" s="230"/>
      <c r="DHF101" s="230"/>
      <c r="DHG101" s="230"/>
      <c r="DHH101" s="230"/>
      <c r="DHI101" s="229"/>
      <c r="DHJ101" s="226"/>
      <c r="DHK101" s="227"/>
      <c r="DHL101" s="227"/>
      <c r="DHM101" s="227"/>
      <c r="DHN101" s="228"/>
      <c r="DHO101" s="228"/>
      <c r="DHP101" s="228"/>
      <c r="DHQ101" s="228"/>
      <c r="DHR101" s="228"/>
      <c r="DHS101" s="228"/>
      <c r="DHT101" s="229"/>
      <c r="DHU101" s="230"/>
      <c r="DHV101" s="230"/>
      <c r="DHW101" s="231"/>
      <c r="DHX101" s="229"/>
      <c r="DHY101" s="230"/>
      <c r="DHZ101" s="229"/>
      <c r="DIA101" s="229"/>
      <c r="DIB101" s="230"/>
      <c r="DIC101" s="230"/>
      <c r="DID101" s="230"/>
      <c r="DIE101" s="230"/>
      <c r="DIF101" s="230"/>
      <c r="DIG101" s="230"/>
      <c r="DIH101" s="230"/>
      <c r="DII101" s="230"/>
      <c r="DIJ101" s="230"/>
      <c r="DIK101" s="230"/>
      <c r="DIL101" s="230"/>
      <c r="DIM101" s="230"/>
      <c r="DIN101" s="229"/>
      <c r="DIO101" s="226"/>
      <c r="DIP101" s="227"/>
      <c r="DIQ101" s="227"/>
      <c r="DIR101" s="227"/>
      <c r="DIS101" s="228"/>
      <c r="DIT101" s="228"/>
      <c r="DIU101" s="228"/>
      <c r="DIV101" s="228"/>
      <c r="DIW101" s="228"/>
      <c r="DIX101" s="228"/>
      <c r="DIY101" s="229"/>
      <c r="DIZ101" s="230"/>
      <c r="DJA101" s="230"/>
      <c r="DJB101" s="231"/>
      <c r="DJC101" s="229"/>
      <c r="DJD101" s="230"/>
      <c r="DJE101" s="229"/>
      <c r="DJF101" s="229"/>
      <c r="DJG101" s="230"/>
      <c r="DJH101" s="230"/>
      <c r="DJI101" s="230"/>
      <c r="DJJ101" s="230"/>
      <c r="DJK101" s="230"/>
      <c r="DJL101" s="230"/>
      <c r="DJM101" s="230"/>
      <c r="DJN101" s="230"/>
      <c r="DJO101" s="230"/>
      <c r="DJP101" s="230"/>
      <c r="DJQ101" s="230"/>
      <c r="DJR101" s="230"/>
      <c r="DJS101" s="229"/>
      <c r="DJT101" s="226"/>
      <c r="DJU101" s="227"/>
      <c r="DJV101" s="227"/>
      <c r="DJW101" s="227"/>
      <c r="DJX101" s="228"/>
      <c r="DJY101" s="228"/>
      <c r="DJZ101" s="228"/>
      <c r="DKA101" s="228"/>
      <c r="DKB101" s="228"/>
      <c r="DKC101" s="228"/>
      <c r="DKD101" s="229"/>
      <c r="DKE101" s="230"/>
      <c r="DKF101" s="230"/>
      <c r="DKG101" s="231"/>
      <c r="DKH101" s="229"/>
      <c r="DKI101" s="230"/>
      <c r="DKJ101" s="229"/>
      <c r="DKK101" s="229"/>
      <c r="DKL101" s="230"/>
      <c r="DKM101" s="230"/>
      <c r="DKN101" s="230"/>
      <c r="DKO101" s="230"/>
      <c r="DKP101" s="230"/>
      <c r="DKQ101" s="230"/>
      <c r="DKR101" s="230"/>
      <c r="DKS101" s="230"/>
      <c r="DKT101" s="230"/>
      <c r="DKU101" s="230"/>
      <c r="DKV101" s="230"/>
      <c r="DKW101" s="230"/>
      <c r="DKX101" s="229"/>
      <c r="DKY101" s="226"/>
      <c r="DKZ101" s="227"/>
      <c r="DLA101" s="227"/>
      <c r="DLB101" s="227"/>
      <c r="DLC101" s="228"/>
      <c r="DLD101" s="228"/>
      <c r="DLE101" s="228"/>
      <c r="DLF101" s="228"/>
      <c r="DLG101" s="228"/>
      <c r="DLH101" s="228"/>
      <c r="DLI101" s="229"/>
      <c r="DLJ101" s="230"/>
      <c r="DLK101" s="230"/>
      <c r="DLL101" s="231"/>
      <c r="DLM101" s="229"/>
      <c r="DLN101" s="230"/>
      <c r="DLO101" s="229"/>
      <c r="DLP101" s="229"/>
      <c r="DLQ101" s="230"/>
      <c r="DLR101" s="230"/>
      <c r="DLS101" s="230"/>
      <c r="DLT101" s="230"/>
      <c r="DLU101" s="230"/>
      <c r="DLV101" s="230"/>
      <c r="DLW101" s="230"/>
      <c r="DLX101" s="230"/>
      <c r="DLY101" s="230"/>
      <c r="DLZ101" s="230"/>
      <c r="DMA101" s="230"/>
      <c r="DMB101" s="230"/>
      <c r="DMC101" s="229"/>
      <c r="DMD101" s="226"/>
      <c r="DME101" s="227"/>
      <c r="DMF101" s="227"/>
      <c r="DMG101" s="227"/>
      <c r="DMH101" s="228"/>
      <c r="DMI101" s="228"/>
      <c r="DMJ101" s="228"/>
      <c r="DMK101" s="228"/>
      <c r="DML101" s="228"/>
      <c r="DMM101" s="228"/>
      <c r="DMN101" s="229"/>
      <c r="DMO101" s="230"/>
      <c r="DMP101" s="230"/>
      <c r="DMQ101" s="231"/>
      <c r="DMR101" s="229"/>
      <c r="DMS101" s="230"/>
      <c r="DMT101" s="229"/>
      <c r="DMU101" s="229"/>
      <c r="DMV101" s="230"/>
      <c r="DMW101" s="230"/>
      <c r="DMX101" s="230"/>
      <c r="DMY101" s="230"/>
      <c r="DMZ101" s="230"/>
      <c r="DNA101" s="230"/>
      <c r="DNB101" s="230"/>
      <c r="DNC101" s="230"/>
      <c r="DND101" s="230"/>
      <c r="DNE101" s="230"/>
      <c r="DNF101" s="230"/>
      <c r="DNG101" s="230"/>
      <c r="DNH101" s="229"/>
      <c r="DNI101" s="226"/>
      <c r="DNJ101" s="227"/>
      <c r="DNK101" s="227"/>
      <c r="DNL101" s="227"/>
      <c r="DNM101" s="228"/>
      <c r="DNN101" s="228"/>
      <c r="DNO101" s="228"/>
      <c r="DNP101" s="228"/>
      <c r="DNQ101" s="228"/>
      <c r="DNR101" s="228"/>
      <c r="DNS101" s="229"/>
      <c r="DNT101" s="230"/>
      <c r="DNU101" s="230"/>
      <c r="DNV101" s="231"/>
      <c r="DNW101" s="229"/>
      <c r="DNX101" s="230"/>
      <c r="DNY101" s="229"/>
      <c r="DNZ101" s="229"/>
      <c r="DOA101" s="230"/>
      <c r="DOB101" s="230"/>
      <c r="DOC101" s="230"/>
      <c r="DOD101" s="230"/>
      <c r="DOE101" s="230"/>
      <c r="DOF101" s="230"/>
      <c r="DOG101" s="230"/>
      <c r="DOH101" s="230"/>
      <c r="DOI101" s="230"/>
      <c r="DOJ101" s="230"/>
      <c r="DOK101" s="230"/>
      <c r="DOL101" s="230"/>
      <c r="DOM101" s="229"/>
      <c r="DON101" s="226"/>
      <c r="DOO101" s="227"/>
      <c r="DOP101" s="227"/>
      <c r="DOQ101" s="227"/>
      <c r="DOR101" s="228"/>
      <c r="DOS101" s="228"/>
      <c r="DOT101" s="228"/>
      <c r="DOU101" s="228"/>
      <c r="DOV101" s="228"/>
      <c r="DOW101" s="228"/>
      <c r="DOX101" s="229"/>
      <c r="DOY101" s="230"/>
      <c r="DOZ101" s="230"/>
      <c r="DPA101" s="231"/>
      <c r="DPB101" s="229"/>
      <c r="DPC101" s="230"/>
      <c r="DPD101" s="229"/>
      <c r="DPE101" s="229"/>
      <c r="DPF101" s="230"/>
      <c r="DPG101" s="230"/>
      <c r="DPH101" s="230"/>
      <c r="DPI101" s="230"/>
      <c r="DPJ101" s="230"/>
      <c r="DPK101" s="230"/>
      <c r="DPL101" s="230"/>
      <c r="DPM101" s="230"/>
      <c r="DPN101" s="230"/>
      <c r="DPO101" s="230"/>
      <c r="DPP101" s="230"/>
      <c r="DPQ101" s="230"/>
      <c r="DPR101" s="229"/>
      <c r="DPS101" s="226"/>
      <c r="DPT101" s="227"/>
      <c r="DPU101" s="227"/>
      <c r="DPV101" s="227"/>
      <c r="DPW101" s="228"/>
      <c r="DPX101" s="228"/>
      <c r="DPY101" s="228"/>
      <c r="DPZ101" s="228"/>
      <c r="DQA101" s="228"/>
      <c r="DQB101" s="228"/>
      <c r="DQC101" s="229"/>
      <c r="DQD101" s="230"/>
      <c r="DQE101" s="230"/>
      <c r="DQF101" s="231"/>
      <c r="DQG101" s="229"/>
      <c r="DQH101" s="230"/>
      <c r="DQI101" s="229"/>
      <c r="DQJ101" s="229"/>
      <c r="DQK101" s="230"/>
      <c r="DQL101" s="230"/>
      <c r="DQM101" s="230"/>
      <c r="DQN101" s="230"/>
      <c r="DQO101" s="230"/>
      <c r="DQP101" s="230"/>
      <c r="DQQ101" s="230"/>
      <c r="DQR101" s="230"/>
      <c r="DQS101" s="230"/>
      <c r="DQT101" s="230"/>
      <c r="DQU101" s="230"/>
      <c r="DQV101" s="230"/>
      <c r="DQW101" s="229"/>
      <c r="DQX101" s="226"/>
      <c r="DQY101" s="227"/>
      <c r="DQZ101" s="227"/>
      <c r="DRA101" s="227"/>
      <c r="DRB101" s="228"/>
      <c r="DRC101" s="228"/>
      <c r="DRD101" s="228"/>
      <c r="DRE101" s="228"/>
      <c r="DRF101" s="228"/>
      <c r="DRG101" s="228"/>
      <c r="DRH101" s="229"/>
      <c r="DRI101" s="230"/>
      <c r="DRJ101" s="230"/>
      <c r="DRK101" s="231"/>
      <c r="DRL101" s="229"/>
      <c r="DRM101" s="230"/>
      <c r="DRN101" s="229"/>
      <c r="DRO101" s="229"/>
      <c r="DRP101" s="230"/>
      <c r="DRQ101" s="230"/>
      <c r="DRR101" s="230"/>
      <c r="DRS101" s="230"/>
      <c r="DRT101" s="230"/>
      <c r="DRU101" s="230"/>
      <c r="DRV101" s="230"/>
      <c r="DRW101" s="230"/>
      <c r="DRX101" s="230"/>
      <c r="DRY101" s="230"/>
      <c r="DRZ101" s="230"/>
      <c r="DSA101" s="230"/>
      <c r="DSB101" s="229"/>
      <c r="DSC101" s="226"/>
      <c r="DSD101" s="227"/>
      <c r="DSE101" s="227"/>
      <c r="DSF101" s="227"/>
      <c r="DSG101" s="228"/>
      <c r="DSH101" s="228"/>
      <c r="DSI101" s="228"/>
      <c r="DSJ101" s="228"/>
      <c r="DSK101" s="228"/>
      <c r="DSL101" s="228"/>
      <c r="DSM101" s="229"/>
      <c r="DSN101" s="230"/>
      <c r="DSO101" s="230"/>
      <c r="DSP101" s="231"/>
      <c r="DSQ101" s="229"/>
      <c r="DSR101" s="230"/>
      <c r="DSS101" s="229"/>
      <c r="DST101" s="229"/>
      <c r="DSU101" s="230"/>
      <c r="DSV101" s="230"/>
      <c r="DSW101" s="230"/>
      <c r="DSX101" s="230"/>
      <c r="DSY101" s="230"/>
      <c r="DSZ101" s="230"/>
      <c r="DTA101" s="230"/>
      <c r="DTB101" s="230"/>
      <c r="DTC101" s="230"/>
      <c r="DTD101" s="230"/>
      <c r="DTE101" s="230"/>
      <c r="DTF101" s="230"/>
      <c r="DTG101" s="229"/>
      <c r="DTH101" s="226"/>
      <c r="DTI101" s="227"/>
      <c r="DTJ101" s="227"/>
      <c r="DTK101" s="227"/>
      <c r="DTL101" s="228"/>
      <c r="DTM101" s="228"/>
      <c r="DTN101" s="228"/>
      <c r="DTO101" s="228"/>
      <c r="DTP101" s="228"/>
      <c r="DTQ101" s="228"/>
      <c r="DTR101" s="229"/>
      <c r="DTS101" s="230"/>
      <c r="DTT101" s="230"/>
      <c r="DTU101" s="231"/>
      <c r="DTV101" s="229"/>
      <c r="DTW101" s="230"/>
      <c r="DTX101" s="229"/>
      <c r="DTY101" s="229"/>
      <c r="DTZ101" s="230"/>
      <c r="DUA101" s="230"/>
      <c r="DUB101" s="230"/>
      <c r="DUC101" s="230"/>
      <c r="DUD101" s="230"/>
      <c r="DUE101" s="230"/>
      <c r="DUF101" s="230"/>
      <c r="DUG101" s="230"/>
      <c r="DUH101" s="230"/>
      <c r="DUI101" s="230"/>
      <c r="DUJ101" s="230"/>
      <c r="DUK101" s="230"/>
      <c r="DUL101" s="229"/>
      <c r="DUM101" s="226"/>
      <c r="DUN101" s="227"/>
      <c r="DUO101" s="227"/>
      <c r="DUP101" s="227"/>
      <c r="DUQ101" s="228"/>
      <c r="DUR101" s="228"/>
      <c r="DUS101" s="228"/>
      <c r="DUT101" s="228"/>
      <c r="DUU101" s="228"/>
      <c r="DUV101" s="228"/>
      <c r="DUW101" s="229"/>
      <c r="DUX101" s="230"/>
      <c r="DUY101" s="230"/>
      <c r="DUZ101" s="231"/>
      <c r="DVA101" s="229"/>
      <c r="DVB101" s="230"/>
      <c r="DVC101" s="229"/>
      <c r="DVD101" s="229"/>
      <c r="DVE101" s="230"/>
      <c r="DVF101" s="230"/>
      <c r="DVG101" s="230"/>
      <c r="DVH101" s="230"/>
      <c r="DVI101" s="230"/>
      <c r="DVJ101" s="230"/>
      <c r="DVK101" s="230"/>
      <c r="DVL101" s="230"/>
      <c r="DVM101" s="230"/>
      <c r="DVN101" s="230"/>
      <c r="DVO101" s="230"/>
      <c r="DVP101" s="230"/>
      <c r="DVQ101" s="229"/>
      <c r="DVR101" s="226"/>
      <c r="DVS101" s="227"/>
      <c r="DVT101" s="227"/>
      <c r="DVU101" s="227"/>
      <c r="DVV101" s="228"/>
      <c r="DVW101" s="228"/>
      <c r="DVX101" s="228"/>
      <c r="DVY101" s="228"/>
      <c r="DVZ101" s="228"/>
      <c r="DWA101" s="228"/>
      <c r="DWB101" s="229"/>
      <c r="DWC101" s="230"/>
      <c r="DWD101" s="230"/>
      <c r="DWE101" s="231"/>
      <c r="DWF101" s="229"/>
      <c r="DWG101" s="230"/>
      <c r="DWH101" s="229"/>
      <c r="DWI101" s="229"/>
      <c r="DWJ101" s="230"/>
      <c r="DWK101" s="230"/>
      <c r="DWL101" s="230"/>
      <c r="DWM101" s="230"/>
      <c r="DWN101" s="230"/>
      <c r="DWO101" s="230"/>
      <c r="DWP101" s="230"/>
      <c r="DWQ101" s="230"/>
      <c r="DWR101" s="230"/>
      <c r="DWS101" s="230"/>
      <c r="DWT101" s="230"/>
      <c r="DWU101" s="230"/>
      <c r="DWV101" s="229"/>
      <c r="DWW101" s="226"/>
      <c r="DWX101" s="227"/>
      <c r="DWY101" s="227"/>
      <c r="DWZ101" s="227"/>
      <c r="DXA101" s="228"/>
      <c r="DXB101" s="228"/>
      <c r="DXC101" s="228"/>
      <c r="DXD101" s="228"/>
      <c r="DXE101" s="228"/>
      <c r="DXF101" s="228"/>
      <c r="DXG101" s="229"/>
      <c r="DXH101" s="230"/>
      <c r="DXI101" s="230"/>
      <c r="DXJ101" s="231"/>
      <c r="DXK101" s="229"/>
      <c r="DXL101" s="230"/>
      <c r="DXM101" s="229"/>
      <c r="DXN101" s="229"/>
      <c r="DXO101" s="230"/>
      <c r="DXP101" s="230"/>
      <c r="DXQ101" s="230"/>
      <c r="DXR101" s="230"/>
      <c r="DXS101" s="230"/>
      <c r="DXT101" s="230"/>
      <c r="DXU101" s="230"/>
      <c r="DXV101" s="230"/>
      <c r="DXW101" s="230"/>
      <c r="DXX101" s="230"/>
      <c r="DXY101" s="230"/>
      <c r="DXZ101" s="230"/>
      <c r="DYA101" s="229"/>
      <c r="DYB101" s="226"/>
      <c r="DYC101" s="227"/>
      <c r="DYD101" s="227"/>
      <c r="DYE101" s="227"/>
      <c r="DYF101" s="228"/>
      <c r="DYG101" s="228"/>
      <c r="DYH101" s="228"/>
      <c r="DYI101" s="228"/>
      <c r="DYJ101" s="228"/>
      <c r="DYK101" s="228"/>
      <c r="DYL101" s="229"/>
      <c r="DYM101" s="230"/>
      <c r="DYN101" s="230"/>
      <c r="DYO101" s="231"/>
      <c r="DYP101" s="229"/>
      <c r="DYQ101" s="230"/>
      <c r="DYR101" s="229"/>
      <c r="DYS101" s="229"/>
      <c r="DYT101" s="230"/>
      <c r="DYU101" s="230"/>
      <c r="DYV101" s="230"/>
      <c r="DYW101" s="230"/>
      <c r="DYX101" s="230"/>
      <c r="DYY101" s="230"/>
      <c r="DYZ101" s="230"/>
      <c r="DZA101" s="230"/>
      <c r="DZB101" s="230"/>
      <c r="DZC101" s="230"/>
      <c r="DZD101" s="230"/>
      <c r="DZE101" s="230"/>
      <c r="DZF101" s="229"/>
      <c r="DZG101" s="226"/>
      <c r="DZH101" s="227"/>
      <c r="DZI101" s="227"/>
      <c r="DZJ101" s="227"/>
      <c r="DZK101" s="228"/>
      <c r="DZL101" s="228"/>
      <c r="DZM101" s="228"/>
      <c r="DZN101" s="228"/>
      <c r="DZO101" s="228"/>
      <c r="DZP101" s="228"/>
      <c r="DZQ101" s="229"/>
      <c r="DZR101" s="230"/>
      <c r="DZS101" s="230"/>
      <c r="DZT101" s="231"/>
      <c r="DZU101" s="229"/>
      <c r="DZV101" s="230"/>
      <c r="DZW101" s="229"/>
      <c r="DZX101" s="229"/>
      <c r="DZY101" s="230"/>
      <c r="DZZ101" s="230"/>
      <c r="EAA101" s="230"/>
      <c r="EAB101" s="230"/>
      <c r="EAC101" s="230"/>
      <c r="EAD101" s="230"/>
      <c r="EAE101" s="230"/>
      <c r="EAF101" s="230"/>
      <c r="EAG101" s="230"/>
      <c r="EAH101" s="230"/>
      <c r="EAI101" s="230"/>
      <c r="EAJ101" s="230"/>
      <c r="EAK101" s="229"/>
      <c r="EAL101" s="226"/>
      <c r="EAM101" s="227"/>
      <c r="EAN101" s="227"/>
      <c r="EAO101" s="227"/>
      <c r="EAP101" s="228"/>
      <c r="EAQ101" s="228"/>
      <c r="EAR101" s="228"/>
      <c r="EAS101" s="228"/>
      <c r="EAT101" s="228"/>
      <c r="EAU101" s="228"/>
      <c r="EAV101" s="229"/>
      <c r="EAW101" s="230"/>
      <c r="EAX101" s="230"/>
      <c r="EAY101" s="231"/>
      <c r="EAZ101" s="229"/>
      <c r="EBA101" s="230"/>
      <c r="EBB101" s="229"/>
      <c r="EBC101" s="229"/>
      <c r="EBD101" s="230"/>
      <c r="EBE101" s="230"/>
      <c r="EBF101" s="230"/>
      <c r="EBG101" s="230"/>
      <c r="EBH101" s="230"/>
      <c r="EBI101" s="230"/>
      <c r="EBJ101" s="230"/>
      <c r="EBK101" s="230"/>
      <c r="EBL101" s="230"/>
      <c r="EBM101" s="230"/>
      <c r="EBN101" s="230"/>
      <c r="EBO101" s="230"/>
      <c r="EBP101" s="229"/>
      <c r="EBQ101" s="226"/>
      <c r="EBR101" s="227"/>
      <c r="EBS101" s="227"/>
      <c r="EBT101" s="227"/>
      <c r="EBU101" s="228"/>
      <c r="EBV101" s="228"/>
      <c r="EBW101" s="228"/>
      <c r="EBX101" s="228"/>
      <c r="EBY101" s="228"/>
      <c r="EBZ101" s="228"/>
      <c r="ECA101" s="229"/>
      <c r="ECB101" s="230"/>
      <c r="ECC101" s="230"/>
      <c r="ECD101" s="231"/>
      <c r="ECE101" s="229"/>
      <c r="ECF101" s="230"/>
      <c r="ECG101" s="229"/>
      <c r="ECH101" s="229"/>
      <c r="ECI101" s="230"/>
      <c r="ECJ101" s="230"/>
      <c r="ECK101" s="230"/>
      <c r="ECL101" s="230"/>
      <c r="ECM101" s="230"/>
      <c r="ECN101" s="230"/>
      <c r="ECO101" s="230"/>
      <c r="ECP101" s="230"/>
      <c r="ECQ101" s="230"/>
      <c r="ECR101" s="230"/>
      <c r="ECS101" s="230"/>
      <c r="ECT101" s="230"/>
      <c r="ECU101" s="229"/>
      <c r="ECV101" s="226"/>
      <c r="ECW101" s="227"/>
      <c r="ECX101" s="227"/>
      <c r="ECY101" s="227"/>
      <c r="ECZ101" s="228"/>
      <c r="EDA101" s="228"/>
      <c r="EDB101" s="228"/>
      <c r="EDC101" s="228"/>
      <c r="EDD101" s="228"/>
      <c r="EDE101" s="228"/>
      <c r="EDF101" s="229"/>
      <c r="EDG101" s="230"/>
      <c r="EDH101" s="230"/>
      <c r="EDI101" s="231"/>
      <c r="EDJ101" s="229"/>
      <c r="EDK101" s="230"/>
      <c r="EDL101" s="229"/>
      <c r="EDM101" s="229"/>
      <c r="EDN101" s="230"/>
      <c r="EDO101" s="230"/>
      <c r="EDP101" s="230"/>
      <c r="EDQ101" s="230"/>
      <c r="EDR101" s="230"/>
      <c r="EDS101" s="230"/>
      <c r="EDT101" s="230"/>
      <c r="EDU101" s="230"/>
      <c r="EDV101" s="230"/>
      <c r="EDW101" s="230"/>
      <c r="EDX101" s="230"/>
      <c r="EDY101" s="230"/>
      <c r="EDZ101" s="229"/>
      <c r="EEA101" s="226"/>
      <c r="EEB101" s="227"/>
      <c r="EEC101" s="227"/>
      <c r="EED101" s="227"/>
      <c r="EEE101" s="228"/>
      <c r="EEF101" s="228"/>
      <c r="EEG101" s="228"/>
      <c r="EEH101" s="228"/>
      <c r="EEI101" s="228"/>
      <c r="EEJ101" s="228"/>
      <c r="EEK101" s="229"/>
      <c r="EEL101" s="230"/>
      <c r="EEM101" s="230"/>
      <c r="EEN101" s="231"/>
      <c r="EEO101" s="229"/>
      <c r="EEP101" s="230"/>
      <c r="EEQ101" s="229"/>
      <c r="EER101" s="229"/>
      <c r="EES101" s="230"/>
      <c r="EET101" s="230"/>
      <c r="EEU101" s="230"/>
      <c r="EEV101" s="230"/>
      <c r="EEW101" s="230"/>
      <c r="EEX101" s="230"/>
      <c r="EEY101" s="230"/>
      <c r="EEZ101" s="230"/>
      <c r="EFA101" s="230"/>
      <c r="EFB101" s="230"/>
      <c r="EFC101" s="230"/>
      <c r="EFD101" s="230"/>
      <c r="EFE101" s="229"/>
      <c r="EFF101" s="226"/>
      <c r="EFG101" s="227"/>
      <c r="EFH101" s="227"/>
      <c r="EFI101" s="227"/>
      <c r="EFJ101" s="228"/>
      <c r="EFK101" s="228"/>
      <c r="EFL101" s="228"/>
      <c r="EFM101" s="228"/>
      <c r="EFN101" s="228"/>
      <c r="EFO101" s="228"/>
      <c r="EFP101" s="229"/>
      <c r="EFQ101" s="230"/>
      <c r="EFR101" s="230"/>
      <c r="EFS101" s="231"/>
      <c r="EFT101" s="229"/>
      <c r="EFU101" s="230"/>
      <c r="EFV101" s="229"/>
      <c r="EFW101" s="229"/>
      <c r="EFX101" s="230"/>
      <c r="EFY101" s="230"/>
      <c r="EFZ101" s="230"/>
      <c r="EGA101" s="230"/>
      <c r="EGB101" s="230"/>
      <c r="EGC101" s="230"/>
      <c r="EGD101" s="230"/>
      <c r="EGE101" s="230"/>
      <c r="EGF101" s="230"/>
      <c r="EGG101" s="230"/>
      <c r="EGH101" s="230"/>
      <c r="EGI101" s="230"/>
      <c r="EGJ101" s="229"/>
      <c r="EGK101" s="226"/>
      <c r="EGL101" s="227"/>
      <c r="EGM101" s="227"/>
      <c r="EGN101" s="227"/>
      <c r="EGO101" s="228"/>
      <c r="EGP101" s="228"/>
      <c r="EGQ101" s="228"/>
      <c r="EGR101" s="228"/>
      <c r="EGS101" s="228"/>
      <c r="EGT101" s="228"/>
      <c r="EGU101" s="229"/>
      <c r="EGV101" s="230"/>
      <c r="EGW101" s="230"/>
      <c r="EGX101" s="231"/>
      <c r="EGY101" s="229"/>
      <c r="EGZ101" s="230"/>
      <c r="EHA101" s="229"/>
      <c r="EHB101" s="229"/>
      <c r="EHC101" s="230"/>
      <c r="EHD101" s="230"/>
      <c r="EHE101" s="230"/>
      <c r="EHF101" s="230"/>
      <c r="EHG101" s="230"/>
      <c r="EHH101" s="230"/>
      <c r="EHI101" s="230"/>
      <c r="EHJ101" s="230"/>
      <c r="EHK101" s="230"/>
      <c r="EHL101" s="230"/>
      <c r="EHM101" s="230"/>
      <c r="EHN101" s="230"/>
      <c r="EHO101" s="229"/>
      <c r="EHP101" s="226"/>
      <c r="EHQ101" s="227"/>
      <c r="EHR101" s="227"/>
      <c r="EHS101" s="227"/>
      <c r="EHT101" s="228"/>
      <c r="EHU101" s="228"/>
      <c r="EHV101" s="228"/>
      <c r="EHW101" s="228"/>
      <c r="EHX101" s="228"/>
      <c r="EHY101" s="228"/>
      <c r="EHZ101" s="229"/>
      <c r="EIA101" s="230"/>
      <c r="EIB101" s="230"/>
      <c r="EIC101" s="231"/>
      <c r="EID101" s="229"/>
      <c r="EIE101" s="230"/>
      <c r="EIF101" s="229"/>
      <c r="EIG101" s="229"/>
      <c r="EIH101" s="230"/>
      <c r="EII101" s="230"/>
      <c r="EIJ101" s="230"/>
      <c r="EIK101" s="230"/>
      <c r="EIL101" s="230"/>
      <c r="EIM101" s="230"/>
      <c r="EIN101" s="230"/>
      <c r="EIO101" s="230"/>
      <c r="EIP101" s="230"/>
      <c r="EIQ101" s="230"/>
      <c r="EIR101" s="230"/>
      <c r="EIS101" s="230"/>
      <c r="EIT101" s="229"/>
      <c r="EIU101" s="226"/>
      <c r="EIV101" s="227"/>
      <c r="EIW101" s="227"/>
      <c r="EIX101" s="227"/>
      <c r="EIY101" s="228"/>
      <c r="EIZ101" s="228"/>
      <c r="EJA101" s="228"/>
      <c r="EJB101" s="228"/>
      <c r="EJC101" s="228"/>
      <c r="EJD101" s="228"/>
      <c r="EJE101" s="229"/>
      <c r="EJF101" s="230"/>
      <c r="EJG101" s="230"/>
      <c r="EJH101" s="231"/>
      <c r="EJI101" s="229"/>
      <c r="EJJ101" s="230"/>
      <c r="EJK101" s="229"/>
      <c r="EJL101" s="229"/>
      <c r="EJM101" s="230"/>
      <c r="EJN101" s="230"/>
      <c r="EJO101" s="230"/>
      <c r="EJP101" s="230"/>
      <c r="EJQ101" s="230"/>
      <c r="EJR101" s="230"/>
      <c r="EJS101" s="230"/>
      <c r="EJT101" s="230"/>
      <c r="EJU101" s="230"/>
      <c r="EJV101" s="230"/>
      <c r="EJW101" s="230"/>
      <c r="EJX101" s="230"/>
      <c r="EJY101" s="229"/>
      <c r="EJZ101" s="226"/>
      <c r="EKA101" s="227"/>
      <c r="EKB101" s="227"/>
      <c r="EKC101" s="227"/>
      <c r="EKD101" s="228"/>
      <c r="EKE101" s="228"/>
      <c r="EKF101" s="228"/>
      <c r="EKG101" s="228"/>
      <c r="EKH101" s="228"/>
      <c r="EKI101" s="228"/>
      <c r="EKJ101" s="229"/>
      <c r="EKK101" s="230"/>
      <c r="EKL101" s="230"/>
      <c r="EKM101" s="231"/>
      <c r="EKN101" s="229"/>
      <c r="EKO101" s="230"/>
      <c r="EKP101" s="229"/>
      <c r="EKQ101" s="229"/>
      <c r="EKR101" s="230"/>
      <c r="EKS101" s="230"/>
      <c r="EKT101" s="230"/>
      <c r="EKU101" s="230"/>
      <c r="EKV101" s="230"/>
      <c r="EKW101" s="230"/>
      <c r="EKX101" s="230"/>
      <c r="EKY101" s="230"/>
      <c r="EKZ101" s="230"/>
      <c r="ELA101" s="230"/>
      <c r="ELB101" s="230"/>
      <c r="ELC101" s="230"/>
      <c r="ELD101" s="229"/>
      <c r="ELE101" s="226"/>
      <c r="ELF101" s="227"/>
      <c r="ELG101" s="227"/>
      <c r="ELH101" s="227"/>
      <c r="ELI101" s="228"/>
      <c r="ELJ101" s="228"/>
      <c r="ELK101" s="228"/>
      <c r="ELL101" s="228"/>
      <c r="ELM101" s="228"/>
      <c r="ELN101" s="228"/>
      <c r="ELO101" s="229"/>
      <c r="ELP101" s="230"/>
      <c r="ELQ101" s="230"/>
      <c r="ELR101" s="231"/>
      <c r="ELS101" s="229"/>
      <c r="ELT101" s="230"/>
      <c r="ELU101" s="229"/>
      <c r="ELV101" s="229"/>
      <c r="ELW101" s="230"/>
      <c r="ELX101" s="230"/>
      <c r="ELY101" s="230"/>
      <c r="ELZ101" s="230"/>
      <c r="EMA101" s="230"/>
      <c r="EMB101" s="230"/>
      <c r="EMC101" s="230"/>
      <c r="EMD101" s="230"/>
      <c r="EME101" s="230"/>
      <c r="EMF101" s="230"/>
      <c r="EMG101" s="230"/>
      <c r="EMH101" s="230"/>
      <c r="EMI101" s="229"/>
      <c r="EMJ101" s="226"/>
      <c r="EMK101" s="227"/>
      <c r="EML101" s="227"/>
      <c r="EMM101" s="227"/>
      <c r="EMN101" s="228"/>
      <c r="EMO101" s="228"/>
      <c r="EMP101" s="228"/>
      <c r="EMQ101" s="228"/>
      <c r="EMR101" s="228"/>
      <c r="EMS101" s="228"/>
      <c r="EMT101" s="229"/>
      <c r="EMU101" s="230"/>
      <c r="EMV101" s="230"/>
      <c r="EMW101" s="231"/>
      <c r="EMX101" s="229"/>
      <c r="EMY101" s="230"/>
      <c r="EMZ101" s="229"/>
      <c r="ENA101" s="229"/>
      <c r="ENB101" s="230"/>
      <c r="ENC101" s="230"/>
      <c r="END101" s="230"/>
      <c r="ENE101" s="230"/>
      <c r="ENF101" s="230"/>
      <c r="ENG101" s="230"/>
      <c r="ENH101" s="230"/>
      <c r="ENI101" s="230"/>
      <c r="ENJ101" s="230"/>
      <c r="ENK101" s="230"/>
      <c r="ENL101" s="230"/>
      <c r="ENM101" s="230"/>
      <c r="ENN101" s="229"/>
      <c r="ENO101" s="226"/>
      <c r="ENP101" s="227"/>
      <c r="ENQ101" s="227"/>
      <c r="ENR101" s="227"/>
      <c r="ENS101" s="228"/>
      <c r="ENT101" s="228"/>
      <c r="ENU101" s="228"/>
      <c r="ENV101" s="228"/>
      <c r="ENW101" s="228"/>
      <c r="ENX101" s="228"/>
      <c r="ENY101" s="229"/>
      <c r="ENZ101" s="230"/>
      <c r="EOA101" s="230"/>
      <c r="EOB101" s="231"/>
      <c r="EOC101" s="229"/>
      <c r="EOD101" s="230"/>
      <c r="EOE101" s="229"/>
      <c r="EOF101" s="229"/>
      <c r="EOG101" s="230"/>
      <c r="EOH101" s="230"/>
      <c r="EOI101" s="230"/>
      <c r="EOJ101" s="230"/>
      <c r="EOK101" s="230"/>
      <c r="EOL101" s="230"/>
      <c r="EOM101" s="230"/>
      <c r="EON101" s="230"/>
      <c r="EOO101" s="230"/>
      <c r="EOP101" s="230"/>
      <c r="EOQ101" s="230"/>
      <c r="EOR101" s="230"/>
      <c r="EOS101" s="229"/>
      <c r="EOT101" s="226"/>
      <c r="EOU101" s="227"/>
      <c r="EOV101" s="227"/>
      <c r="EOW101" s="227"/>
      <c r="EOX101" s="228"/>
      <c r="EOY101" s="228"/>
      <c r="EOZ101" s="228"/>
      <c r="EPA101" s="228"/>
      <c r="EPB101" s="228"/>
      <c r="EPC101" s="228"/>
      <c r="EPD101" s="229"/>
      <c r="EPE101" s="230"/>
      <c r="EPF101" s="230"/>
      <c r="EPG101" s="231"/>
      <c r="EPH101" s="229"/>
      <c r="EPI101" s="230"/>
      <c r="EPJ101" s="229"/>
      <c r="EPK101" s="229"/>
      <c r="EPL101" s="230"/>
      <c r="EPM101" s="230"/>
      <c r="EPN101" s="230"/>
      <c r="EPO101" s="230"/>
      <c r="EPP101" s="230"/>
      <c r="EPQ101" s="230"/>
      <c r="EPR101" s="230"/>
      <c r="EPS101" s="230"/>
      <c r="EPT101" s="230"/>
      <c r="EPU101" s="230"/>
      <c r="EPV101" s="230"/>
      <c r="EPW101" s="230"/>
      <c r="EPX101" s="229"/>
      <c r="EPY101" s="226"/>
      <c r="EPZ101" s="227"/>
      <c r="EQA101" s="227"/>
      <c r="EQB101" s="227"/>
      <c r="EQC101" s="228"/>
      <c r="EQD101" s="228"/>
      <c r="EQE101" s="228"/>
      <c r="EQF101" s="228"/>
      <c r="EQG101" s="228"/>
      <c r="EQH101" s="228"/>
      <c r="EQI101" s="229"/>
      <c r="EQJ101" s="230"/>
      <c r="EQK101" s="230"/>
      <c r="EQL101" s="231"/>
      <c r="EQM101" s="229"/>
      <c r="EQN101" s="230"/>
      <c r="EQO101" s="229"/>
      <c r="EQP101" s="229"/>
      <c r="EQQ101" s="230"/>
      <c r="EQR101" s="230"/>
      <c r="EQS101" s="230"/>
      <c r="EQT101" s="230"/>
      <c r="EQU101" s="230"/>
      <c r="EQV101" s="230"/>
      <c r="EQW101" s="230"/>
      <c r="EQX101" s="230"/>
      <c r="EQY101" s="230"/>
      <c r="EQZ101" s="230"/>
      <c r="ERA101" s="230"/>
      <c r="ERB101" s="230"/>
      <c r="ERC101" s="229"/>
      <c r="ERD101" s="226"/>
      <c r="ERE101" s="227"/>
      <c r="ERF101" s="227"/>
      <c r="ERG101" s="227"/>
      <c r="ERH101" s="228"/>
      <c r="ERI101" s="228"/>
      <c r="ERJ101" s="228"/>
      <c r="ERK101" s="228"/>
      <c r="ERL101" s="228"/>
      <c r="ERM101" s="228"/>
      <c r="ERN101" s="229"/>
      <c r="ERO101" s="230"/>
      <c r="ERP101" s="230"/>
      <c r="ERQ101" s="231"/>
      <c r="ERR101" s="229"/>
      <c r="ERS101" s="230"/>
      <c r="ERT101" s="229"/>
      <c r="ERU101" s="229"/>
      <c r="ERV101" s="230"/>
      <c r="ERW101" s="230"/>
      <c r="ERX101" s="230"/>
      <c r="ERY101" s="230"/>
      <c r="ERZ101" s="230"/>
      <c r="ESA101" s="230"/>
      <c r="ESB101" s="230"/>
      <c r="ESC101" s="230"/>
      <c r="ESD101" s="230"/>
      <c r="ESE101" s="230"/>
      <c r="ESF101" s="230"/>
      <c r="ESG101" s="230"/>
      <c r="ESH101" s="229"/>
      <c r="ESI101" s="226"/>
      <c r="ESJ101" s="227"/>
      <c r="ESK101" s="227"/>
      <c r="ESL101" s="227"/>
      <c r="ESM101" s="228"/>
      <c r="ESN101" s="228"/>
      <c r="ESO101" s="228"/>
      <c r="ESP101" s="228"/>
      <c r="ESQ101" s="228"/>
      <c r="ESR101" s="228"/>
      <c r="ESS101" s="229"/>
      <c r="EST101" s="230"/>
      <c r="ESU101" s="230"/>
      <c r="ESV101" s="231"/>
      <c r="ESW101" s="229"/>
      <c r="ESX101" s="230"/>
      <c r="ESY101" s="229"/>
      <c r="ESZ101" s="229"/>
      <c r="ETA101" s="230"/>
      <c r="ETB101" s="230"/>
      <c r="ETC101" s="230"/>
      <c r="ETD101" s="230"/>
      <c r="ETE101" s="230"/>
      <c r="ETF101" s="230"/>
      <c r="ETG101" s="230"/>
      <c r="ETH101" s="230"/>
      <c r="ETI101" s="230"/>
      <c r="ETJ101" s="230"/>
      <c r="ETK101" s="230"/>
      <c r="ETL101" s="230"/>
      <c r="ETM101" s="229"/>
      <c r="ETN101" s="226"/>
      <c r="ETO101" s="227"/>
      <c r="ETP101" s="227"/>
      <c r="ETQ101" s="227"/>
      <c r="ETR101" s="228"/>
      <c r="ETS101" s="228"/>
      <c r="ETT101" s="228"/>
      <c r="ETU101" s="228"/>
      <c r="ETV101" s="228"/>
      <c r="ETW101" s="228"/>
      <c r="ETX101" s="229"/>
      <c r="ETY101" s="230"/>
      <c r="ETZ101" s="230"/>
      <c r="EUA101" s="231"/>
      <c r="EUB101" s="229"/>
      <c r="EUC101" s="230"/>
      <c r="EUD101" s="229"/>
      <c r="EUE101" s="229"/>
      <c r="EUF101" s="230"/>
      <c r="EUG101" s="230"/>
      <c r="EUH101" s="230"/>
      <c r="EUI101" s="230"/>
      <c r="EUJ101" s="230"/>
      <c r="EUK101" s="230"/>
      <c r="EUL101" s="230"/>
      <c r="EUM101" s="230"/>
      <c r="EUN101" s="230"/>
      <c r="EUO101" s="230"/>
      <c r="EUP101" s="230"/>
      <c r="EUQ101" s="230"/>
      <c r="EUR101" s="229"/>
      <c r="EUS101" s="226"/>
      <c r="EUT101" s="227"/>
      <c r="EUU101" s="227"/>
      <c r="EUV101" s="227"/>
      <c r="EUW101" s="228"/>
      <c r="EUX101" s="228"/>
      <c r="EUY101" s="228"/>
      <c r="EUZ101" s="228"/>
      <c r="EVA101" s="228"/>
      <c r="EVB101" s="228"/>
      <c r="EVC101" s="229"/>
      <c r="EVD101" s="230"/>
      <c r="EVE101" s="230"/>
      <c r="EVF101" s="231"/>
      <c r="EVG101" s="229"/>
      <c r="EVH101" s="230"/>
      <c r="EVI101" s="229"/>
      <c r="EVJ101" s="229"/>
      <c r="EVK101" s="230"/>
      <c r="EVL101" s="230"/>
      <c r="EVM101" s="230"/>
      <c r="EVN101" s="230"/>
      <c r="EVO101" s="230"/>
      <c r="EVP101" s="230"/>
      <c r="EVQ101" s="230"/>
      <c r="EVR101" s="230"/>
      <c r="EVS101" s="230"/>
      <c r="EVT101" s="230"/>
      <c r="EVU101" s="230"/>
      <c r="EVV101" s="230"/>
      <c r="EVW101" s="229"/>
      <c r="EVX101" s="226"/>
      <c r="EVY101" s="227"/>
      <c r="EVZ101" s="227"/>
      <c r="EWA101" s="227"/>
      <c r="EWB101" s="228"/>
      <c r="EWC101" s="228"/>
      <c r="EWD101" s="228"/>
      <c r="EWE101" s="228"/>
      <c r="EWF101" s="228"/>
      <c r="EWG101" s="228"/>
      <c r="EWH101" s="229"/>
      <c r="EWI101" s="230"/>
      <c r="EWJ101" s="230"/>
      <c r="EWK101" s="231"/>
      <c r="EWL101" s="229"/>
      <c r="EWM101" s="230"/>
      <c r="EWN101" s="229"/>
      <c r="EWO101" s="229"/>
      <c r="EWP101" s="230"/>
      <c r="EWQ101" s="230"/>
      <c r="EWR101" s="230"/>
      <c r="EWS101" s="230"/>
      <c r="EWT101" s="230"/>
      <c r="EWU101" s="230"/>
      <c r="EWV101" s="230"/>
      <c r="EWW101" s="230"/>
      <c r="EWX101" s="230"/>
      <c r="EWY101" s="230"/>
      <c r="EWZ101" s="230"/>
      <c r="EXA101" s="230"/>
      <c r="EXB101" s="229"/>
      <c r="EXC101" s="226"/>
      <c r="EXD101" s="227"/>
      <c r="EXE101" s="227"/>
      <c r="EXF101" s="227"/>
      <c r="EXG101" s="228"/>
      <c r="EXH101" s="228"/>
      <c r="EXI101" s="228"/>
      <c r="EXJ101" s="228"/>
      <c r="EXK101" s="228"/>
      <c r="EXL101" s="228"/>
      <c r="EXM101" s="229"/>
      <c r="EXN101" s="230"/>
      <c r="EXO101" s="230"/>
      <c r="EXP101" s="231"/>
      <c r="EXQ101" s="229"/>
      <c r="EXR101" s="230"/>
      <c r="EXS101" s="229"/>
      <c r="EXT101" s="229"/>
      <c r="EXU101" s="230"/>
      <c r="EXV101" s="230"/>
      <c r="EXW101" s="230"/>
      <c r="EXX101" s="230"/>
      <c r="EXY101" s="230"/>
      <c r="EXZ101" s="230"/>
      <c r="EYA101" s="230"/>
      <c r="EYB101" s="230"/>
      <c r="EYC101" s="230"/>
      <c r="EYD101" s="230"/>
      <c r="EYE101" s="230"/>
      <c r="EYF101" s="230"/>
      <c r="EYG101" s="229"/>
      <c r="EYH101" s="226"/>
      <c r="EYI101" s="227"/>
      <c r="EYJ101" s="227"/>
      <c r="EYK101" s="227"/>
      <c r="EYL101" s="228"/>
      <c r="EYM101" s="228"/>
      <c r="EYN101" s="228"/>
      <c r="EYO101" s="228"/>
      <c r="EYP101" s="228"/>
      <c r="EYQ101" s="228"/>
      <c r="EYR101" s="229"/>
      <c r="EYS101" s="230"/>
      <c r="EYT101" s="230"/>
      <c r="EYU101" s="231"/>
      <c r="EYV101" s="229"/>
      <c r="EYW101" s="230"/>
      <c r="EYX101" s="229"/>
      <c r="EYY101" s="229"/>
      <c r="EYZ101" s="230"/>
      <c r="EZA101" s="230"/>
      <c r="EZB101" s="230"/>
      <c r="EZC101" s="230"/>
      <c r="EZD101" s="230"/>
      <c r="EZE101" s="230"/>
      <c r="EZF101" s="230"/>
      <c r="EZG101" s="230"/>
      <c r="EZH101" s="230"/>
      <c r="EZI101" s="230"/>
      <c r="EZJ101" s="230"/>
      <c r="EZK101" s="230"/>
      <c r="EZL101" s="229"/>
      <c r="EZM101" s="226"/>
      <c r="EZN101" s="227"/>
      <c r="EZO101" s="227"/>
      <c r="EZP101" s="227"/>
      <c r="EZQ101" s="228"/>
      <c r="EZR101" s="228"/>
      <c r="EZS101" s="228"/>
      <c r="EZT101" s="228"/>
      <c r="EZU101" s="228"/>
      <c r="EZV101" s="228"/>
      <c r="EZW101" s="229"/>
      <c r="EZX101" s="230"/>
      <c r="EZY101" s="230"/>
      <c r="EZZ101" s="231"/>
      <c r="FAA101" s="229"/>
      <c r="FAB101" s="230"/>
      <c r="FAC101" s="229"/>
      <c r="FAD101" s="229"/>
      <c r="FAE101" s="230"/>
      <c r="FAF101" s="230"/>
      <c r="FAG101" s="230"/>
      <c r="FAH101" s="230"/>
      <c r="FAI101" s="230"/>
      <c r="FAJ101" s="230"/>
      <c r="FAK101" s="230"/>
      <c r="FAL101" s="230"/>
      <c r="FAM101" s="230"/>
      <c r="FAN101" s="230"/>
      <c r="FAO101" s="230"/>
      <c r="FAP101" s="230"/>
      <c r="FAQ101" s="229"/>
      <c r="FAR101" s="226"/>
      <c r="FAS101" s="227"/>
      <c r="FAT101" s="227"/>
      <c r="FAU101" s="227"/>
      <c r="FAV101" s="228"/>
      <c r="FAW101" s="228"/>
      <c r="FAX101" s="228"/>
      <c r="FAY101" s="228"/>
      <c r="FAZ101" s="228"/>
      <c r="FBA101" s="228"/>
      <c r="FBB101" s="229"/>
      <c r="FBC101" s="230"/>
      <c r="FBD101" s="230"/>
      <c r="FBE101" s="231"/>
      <c r="FBF101" s="229"/>
      <c r="FBG101" s="230"/>
      <c r="FBH101" s="229"/>
      <c r="FBI101" s="229"/>
      <c r="FBJ101" s="230"/>
      <c r="FBK101" s="230"/>
      <c r="FBL101" s="230"/>
      <c r="FBM101" s="230"/>
      <c r="FBN101" s="230"/>
      <c r="FBO101" s="230"/>
      <c r="FBP101" s="230"/>
      <c r="FBQ101" s="230"/>
      <c r="FBR101" s="230"/>
      <c r="FBS101" s="230"/>
      <c r="FBT101" s="230"/>
      <c r="FBU101" s="230"/>
      <c r="FBV101" s="229"/>
      <c r="FBW101" s="226"/>
      <c r="FBX101" s="227"/>
      <c r="FBY101" s="227"/>
      <c r="FBZ101" s="227"/>
      <c r="FCA101" s="228"/>
      <c r="FCB101" s="228"/>
      <c r="FCC101" s="228"/>
      <c r="FCD101" s="228"/>
      <c r="FCE101" s="228"/>
      <c r="FCF101" s="228"/>
      <c r="FCG101" s="229"/>
      <c r="FCH101" s="230"/>
      <c r="FCI101" s="230"/>
      <c r="FCJ101" s="231"/>
      <c r="FCK101" s="229"/>
      <c r="FCL101" s="230"/>
      <c r="FCM101" s="229"/>
      <c r="FCN101" s="229"/>
      <c r="FCO101" s="230"/>
      <c r="FCP101" s="230"/>
      <c r="FCQ101" s="230"/>
      <c r="FCR101" s="230"/>
      <c r="FCS101" s="230"/>
      <c r="FCT101" s="230"/>
      <c r="FCU101" s="230"/>
      <c r="FCV101" s="230"/>
      <c r="FCW101" s="230"/>
      <c r="FCX101" s="230"/>
      <c r="FCY101" s="230"/>
      <c r="FCZ101" s="230"/>
      <c r="FDA101" s="229"/>
      <c r="FDB101" s="226"/>
      <c r="FDC101" s="227"/>
      <c r="FDD101" s="227"/>
      <c r="FDE101" s="227"/>
      <c r="FDF101" s="228"/>
      <c r="FDG101" s="228"/>
      <c r="FDH101" s="228"/>
      <c r="FDI101" s="228"/>
      <c r="FDJ101" s="228"/>
      <c r="FDK101" s="228"/>
      <c r="FDL101" s="229"/>
      <c r="FDM101" s="230"/>
      <c r="FDN101" s="230"/>
      <c r="FDO101" s="231"/>
      <c r="FDP101" s="229"/>
      <c r="FDQ101" s="230"/>
      <c r="FDR101" s="229"/>
      <c r="FDS101" s="229"/>
      <c r="FDT101" s="230"/>
      <c r="FDU101" s="230"/>
      <c r="FDV101" s="230"/>
      <c r="FDW101" s="230"/>
      <c r="FDX101" s="230"/>
      <c r="FDY101" s="230"/>
      <c r="FDZ101" s="230"/>
      <c r="FEA101" s="230"/>
      <c r="FEB101" s="230"/>
      <c r="FEC101" s="230"/>
      <c r="FED101" s="230"/>
      <c r="FEE101" s="230"/>
      <c r="FEF101" s="229"/>
      <c r="FEG101" s="226"/>
      <c r="FEH101" s="227"/>
      <c r="FEI101" s="227"/>
      <c r="FEJ101" s="227"/>
      <c r="FEK101" s="228"/>
      <c r="FEL101" s="228"/>
      <c r="FEM101" s="228"/>
      <c r="FEN101" s="228"/>
      <c r="FEO101" s="228"/>
      <c r="FEP101" s="228"/>
      <c r="FEQ101" s="229"/>
      <c r="FER101" s="230"/>
      <c r="FES101" s="230"/>
      <c r="FET101" s="231"/>
      <c r="FEU101" s="229"/>
      <c r="FEV101" s="230"/>
      <c r="FEW101" s="229"/>
      <c r="FEX101" s="229"/>
      <c r="FEY101" s="230"/>
      <c r="FEZ101" s="230"/>
      <c r="FFA101" s="230"/>
      <c r="FFB101" s="230"/>
      <c r="FFC101" s="230"/>
      <c r="FFD101" s="230"/>
      <c r="FFE101" s="230"/>
      <c r="FFF101" s="230"/>
      <c r="FFG101" s="230"/>
      <c r="FFH101" s="230"/>
      <c r="FFI101" s="230"/>
      <c r="FFJ101" s="230"/>
      <c r="FFK101" s="229"/>
      <c r="FFL101" s="226"/>
      <c r="FFM101" s="227"/>
      <c r="FFN101" s="227"/>
      <c r="FFO101" s="227"/>
      <c r="FFP101" s="228"/>
      <c r="FFQ101" s="228"/>
      <c r="FFR101" s="228"/>
      <c r="FFS101" s="228"/>
      <c r="FFT101" s="228"/>
      <c r="FFU101" s="228"/>
      <c r="FFV101" s="229"/>
      <c r="FFW101" s="230"/>
      <c r="FFX101" s="230"/>
      <c r="FFY101" s="231"/>
      <c r="FFZ101" s="229"/>
      <c r="FGA101" s="230"/>
      <c r="FGB101" s="229"/>
      <c r="FGC101" s="229"/>
      <c r="FGD101" s="230"/>
      <c r="FGE101" s="230"/>
      <c r="FGF101" s="230"/>
      <c r="FGG101" s="230"/>
      <c r="FGH101" s="230"/>
      <c r="FGI101" s="230"/>
      <c r="FGJ101" s="230"/>
      <c r="FGK101" s="230"/>
      <c r="FGL101" s="230"/>
      <c r="FGM101" s="230"/>
      <c r="FGN101" s="230"/>
      <c r="FGO101" s="230"/>
      <c r="FGP101" s="229"/>
      <c r="FGQ101" s="226"/>
      <c r="FGR101" s="227"/>
      <c r="FGS101" s="227"/>
      <c r="FGT101" s="227"/>
      <c r="FGU101" s="228"/>
      <c r="FGV101" s="228"/>
      <c r="FGW101" s="228"/>
      <c r="FGX101" s="228"/>
      <c r="FGY101" s="228"/>
      <c r="FGZ101" s="228"/>
      <c r="FHA101" s="229"/>
      <c r="FHB101" s="230"/>
      <c r="FHC101" s="230"/>
      <c r="FHD101" s="231"/>
      <c r="FHE101" s="229"/>
      <c r="FHF101" s="230"/>
      <c r="FHG101" s="229"/>
      <c r="FHH101" s="229"/>
      <c r="FHI101" s="230"/>
      <c r="FHJ101" s="230"/>
      <c r="FHK101" s="230"/>
      <c r="FHL101" s="230"/>
      <c r="FHM101" s="230"/>
      <c r="FHN101" s="230"/>
      <c r="FHO101" s="230"/>
      <c r="FHP101" s="230"/>
      <c r="FHQ101" s="230"/>
      <c r="FHR101" s="230"/>
      <c r="FHS101" s="230"/>
      <c r="FHT101" s="230"/>
      <c r="FHU101" s="229"/>
      <c r="FHV101" s="226"/>
      <c r="FHW101" s="227"/>
      <c r="FHX101" s="227"/>
      <c r="FHY101" s="227"/>
      <c r="FHZ101" s="228"/>
      <c r="FIA101" s="228"/>
      <c r="FIB101" s="228"/>
      <c r="FIC101" s="228"/>
      <c r="FID101" s="228"/>
      <c r="FIE101" s="228"/>
      <c r="FIF101" s="229"/>
      <c r="FIG101" s="230"/>
      <c r="FIH101" s="230"/>
      <c r="FII101" s="231"/>
      <c r="FIJ101" s="229"/>
      <c r="FIK101" s="230"/>
      <c r="FIL101" s="229"/>
      <c r="FIM101" s="229"/>
      <c r="FIN101" s="230"/>
      <c r="FIO101" s="230"/>
      <c r="FIP101" s="230"/>
      <c r="FIQ101" s="230"/>
      <c r="FIR101" s="230"/>
      <c r="FIS101" s="230"/>
      <c r="FIT101" s="230"/>
      <c r="FIU101" s="230"/>
      <c r="FIV101" s="230"/>
      <c r="FIW101" s="230"/>
      <c r="FIX101" s="230"/>
      <c r="FIY101" s="230"/>
      <c r="FIZ101" s="229"/>
      <c r="FJA101" s="226"/>
      <c r="FJB101" s="227"/>
      <c r="FJC101" s="227"/>
      <c r="FJD101" s="227"/>
      <c r="FJE101" s="228"/>
      <c r="FJF101" s="228"/>
      <c r="FJG101" s="228"/>
      <c r="FJH101" s="228"/>
      <c r="FJI101" s="228"/>
      <c r="FJJ101" s="228"/>
      <c r="FJK101" s="229"/>
      <c r="FJL101" s="230"/>
      <c r="FJM101" s="230"/>
      <c r="FJN101" s="231"/>
      <c r="FJO101" s="229"/>
      <c r="FJP101" s="230"/>
      <c r="FJQ101" s="229"/>
      <c r="FJR101" s="229"/>
      <c r="FJS101" s="230"/>
      <c r="FJT101" s="230"/>
      <c r="FJU101" s="230"/>
      <c r="FJV101" s="230"/>
      <c r="FJW101" s="230"/>
      <c r="FJX101" s="230"/>
      <c r="FJY101" s="230"/>
      <c r="FJZ101" s="230"/>
      <c r="FKA101" s="230"/>
      <c r="FKB101" s="230"/>
      <c r="FKC101" s="230"/>
      <c r="FKD101" s="230"/>
      <c r="FKE101" s="229"/>
      <c r="FKF101" s="226"/>
      <c r="FKG101" s="227"/>
      <c r="FKH101" s="227"/>
      <c r="FKI101" s="227"/>
      <c r="FKJ101" s="228"/>
      <c r="FKK101" s="228"/>
      <c r="FKL101" s="228"/>
      <c r="FKM101" s="228"/>
      <c r="FKN101" s="228"/>
      <c r="FKO101" s="228"/>
      <c r="FKP101" s="229"/>
      <c r="FKQ101" s="230"/>
      <c r="FKR101" s="230"/>
      <c r="FKS101" s="231"/>
      <c r="FKT101" s="229"/>
      <c r="FKU101" s="230"/>
      <c r="FKV101" s="229"/>
      <c r="FKW101" s="229"/>
      <c r="FKX101" s="230"/>
      <c r="FKY101" s="230"/>
      <c r="FKZ101" s="230"/>
      <c r="FLA101" s="230"/>
      <c r="FLB101" s="230"/>
      <c r="FLC101" s="230"/>
      <c r="FLD101" s="230"/>
      <c r="FLE101" s="230"/>
      <c r="FLF101" s="230"/>
      <c r="FLG101" s="230"/>
      <c r="FLH101" s="230"/>
      <c r="FLI101" s="230"/>
      <c r="FLJ101" s="229"/>
      <c r="FLK101" s="226"/>
      <c r="FLL101" s="227"/>
      <c r="FLM101" s="227"/>
      <c r="FLN101" s="227"/>
      <c r="FLO101" s="228"/>
      <c r="FLP101" s="228"/>
      <c r="FLQ101" s="228"/>
      <c r="FLR101" s="228"/>
      <c r="FLS101" s="228"/>
      <c r="FLT101" s="228"/>
      <c r="FLU101" s="229"/>
      <c r="FLV101" s="230"/>
      <c r="FLW101" s="230"/>
      <c r="FLX101" s="231"/>
      <c r="FLY101" s="229"/>
      <c r="FLZ101" s="230"/>
      <c r="FMA101" s="229"/>
      <c r="FMB101" s="229"/>
      <c r="FMC101" s="230"/>
      <c r="FMD101" s="230"/>
      <c r="FME101" s="230"/>
      <c r="FMF101" s="230"/>
      <c r="FMG101" s="230"/>
      <c r="FMH101" s="230"/>
      <c r="FMI101" s="230"/>
      <c r="FMJ101" s="230"/>
      <c r="FMK101" s="230"/>
      <c r="FML101" s="230"/>
      <c r="FMM101" s="230"/>
      <c r="FMN101" s="230"/>
      <c r="FMO101" s="229"/>
      <c r="FMP101" s="226"/>
      <c r="FMQ101" s="227"/>
      <c r="FMR101" s="227"/>
      <c r="FMS101" s="227"/>
      <c r="FMT101" s="228"/>
      <c r="FMU101" s="228"/>
      <c r="FMV101" s="228"/>
      <c r="FMW101" s="228"/>
      <c r="FMX101" s="228"/>
      <c r="FMY101" s="228"/>
      <c r="FMZ101" s="229"/>
      <c r="FNA101" s="230"/>
      <c r="FNB101" s="230"/>
      <c r="FNC101" s="231"/>
      <c r="FND101" s="229"/>
      <c r="FNE101" s="230"/>
      <c r="FNF101" s="229"/>
      <c r="FNG101" s="229"/>
      <c r="FNH101" s="230"/>
      <c r="FNI101" s="230"/>
      <c r="FNJ101" s="230"/>
      <c r="FNK101" s="230"/>
      <c r="FNL101" s="230"/>
      <c r="FNM101" s="230"/>
      <c r="FNN101" s="230"/>
      <c r="FNO101" s="230"/>
      <c r="FNP101" s="230"/>
      <c r="FNQ101" s="230"/>
      <c r="FNR101" s="230"/>
      <c r="FNS101" s="230"/>
      <c r="FNT101" s="229"/>
      <c r="FNU101" s="226"/>
      <c r="FNV101" s="227"/>
      <c r="FNW101" s="227"/>
      <c r="FNX101" s="227"/>
      <c r="FNY101" s="228"/>
      <c r="FNZ101" s="228"/>
      <c r="FOA101" s="228"/>
      <c r="FOB101" s="228"/>
      <c r="FOC101" s="228"/>
      <c r="FOD101" s="228"/>
      <c r="FOE101" s="229"/>
      <c r="FOF101" s="230"/>
      <c r="FOG101" s="230"/>
      <c r="FOH101" s="231"/>
      <c r="FOI101" s="229"/>
      <c r="FOJ101" s="230"/>
      <c r="FOK101" s="229"/>
      <c r="FOL101" s="229"/>
      <c r="FOM101" s="230"/>
      <c r="FON101" s="230"/>
      <c r="FOO101" s="230"/>
      <c r="FOP101" s="230"/>
      <c r="FOQ101" s="230"/>
      <c r="FOR101" s="230"/>
      <c r="FOS101" s="230"/>
      <c r="FOT101" s="230"/>
      <c r="FOU101" s="230"/>
      <c r="FOV101" s="230"/>
      <c r="FOW101" s="230"/>
      <c r="FOX101" s="230"/>
      <c r="FOY101" s="229"/>
      <c r="FOZ101" s="226"/>
      <c r="FPA101" s="227"/>
      <c r="FPB101" s="227"/>
      <c r="FPC101" s="227"/>
      <c r="FPD101" s="228"/>
      <c r="FPE101" s="228"/>
      <c r="FPF101" s="228"/>
      <c r="FPG101" s="228"/>
      <c r="FPH101" s="228"/>
      <c r="FPI101" s="228"/>
      <c r="FPJ101" s="229"/>
      <c r="FPK101" s="230"/>
      <c r="FPL101" s="230"/>
      <c r="FPM101" s="231"/>
      <c r="FPN101" s="229"/>
      <c r="FPO101" s="230"/>
      <c r="FPP101" s="229"/>
      <c r="FPQ101" s="229"/>
      <c r="FPR101" s="230"/>
      <c r="FPS101" s="230"/>
      <c r="FPT101" s="230"/>
      <c r="FPU101" s="230"/>
      <c r="FPV101" s="230"/>
      <c r="FPW101" s="230"/>
      <c r="FPX101" s="230"/>
      <c r="FPY101" s="230"/>
      <c r="FPZ101" s="230"/>
      <c r="FQA101" s="230"/>
      <c r="FQB101" s="230"/>
      <c r="FQC101" s="230"/>
      <c r="FQD101" s="229"/>
      <c r="FQE101" s="226"/>
      <c r="FQF101" s="227"/>
      <c r="FQG101" s="227"/>
      <c r="FQH101" s="227"/>
      <c r="FQI101" s="228"/>
      <c r="FQJ101" s="228"/>
      <c r="FQK101" s="228"/>
      <c r="FQL101" s="228"/>
      <c r="FQM101" s="228"/>
      <c r="FQN101" s="228"/>
      <c r="FQO101" s="229"/>
      <c r="FQP101" s="230"/>
      <c r="FQQ101" s="230"/>
      <c r="FQR101" s="231"/>
      <c r="FQS101" s="229"/>
      <c r="FQT101" s="230"/>
      <c r="FQU101" s="229"/>
      <c r="FQV101" s="229"/>
      <c r="FQW101" s="230"/>
      <c r="FQX101" s="230"/>
      <c r="FQY101" s="230"/>
      <c r="FQZ101" s="230"/>
      <c r="FRA101" s="230"/>
      <c r="FRB101" s="230"/>
      <c r="FRC101" s="230"/>
      <c r="FRD101" s="230"/>
      <c r="FRE101" s="230"/>
      <c r="FRF101" s="230"/>
      <c r="FRG101" s="230"/>
      <c r="FRH101" s="230"/>
      <c r="FRI101" s="229"/>
      <c r="FRJ101" s="226"/>
      <c r="FRK101" s="227"/>
      <c r="FRL101" s="227"/>
      <c r="FRM101" s="227"/>
      <c r="FRN101" s="228"/>
      <c r="FRO101" s="228"/>
      <c r="FRP101" s="228"/>
      <c r="FRQ101" s="228"/>
      <c r="FRR101" s="228"/>
      <c r="FRS101" s="228"/>
      <c r="FRT101" s="229"/>
      <c r="FRU101" s="230"/>
      <c r="FRV101" s="230"/>
      <c r="FRW101" s="231"/>
      <c r="FRX101" s="229"/>
      <c r="FRY101" s="230"/>
      <c r="FRZ101" s="229"/>
      <c r="FSA101" s="229"/>
      <c r="FSB101" s="230"/>
      <c r="FSC101" s="230"/>
      <c r="FSD101" s="230"/>
      <c r="FSE101" s="230"/>
      <c r="FSF101" s="230"/>
      <c r="FSG101" s="230"/>
      <c r="FSH101" s="230"/>
      <c r="FSI101" s="230"/>
      <c r="FSJ101" s="230"/>
      <c r="FSK101" s="230"/>
      <c r="FSL101" s="230"/>
      <c r="FSM101" s="230"/>
      <c r="FSN101" s="229"/>
      <c r="FSO101" s="226"/>
      <c r="FSP101" s="227"/>
      <c r="FSQ101" s="227"/>
      <c r="FSR101" s="227"/>
      <c r="FSS101" s="228"/>
      <c r="FST101" s="228"/>
      <c r="FSU101" s="228"/>
      <c r="FSV101" s="228"/>
      <c r="FSW101" s="228"/>
      <c r="FSX101" s="228"/>
      <c r="FSY101" s="229"/>
      <c r="FSZ101" s="230"/>
      <c r="FTA101" s="230"/>
      <c r="FTB101" s="231"/>
      <c r="FTC101" s="229"/>
      <c r="FTD101" s="230"/>
      <c r="FTE101" s="229"/>
      <c r="FTF101" s="229"/>
      <c r="FTG101" s="230"/>
      <c r="FTH101" s="230"/>
      <c r="FTI101" s="230"/>
      <c r="FTJ101" s="230"/>
      <c r="FTK101" s="230"/>
      <c r="FTL101" s="230"/>
      <c r="FTM101" s="230"/>
      <c r="FTN101" s="230"/>
      <c r="FTO101" s="230"/>
      <c r="FTP101" s="230"/>
      <c r="FTQ101" s="230"/>
      <c r="FTR101" s="230"/>
      <c r="FTS101" s="229"/>
      <c r="FTT101" s="226"/>
      <c r="FTU101" s="227"/>
      <c r="FTV101" s="227"/>
      <c r="FTW101" s="227"/>
      <c r="FTX101" s="228"/>
      <c r="FTY101" s="228"/>
      <c r="FTZ101" s="228"/>
      <c r="FUA101" s="228"/>
      <c r="FUB101" s="228"/>
      <c r="FUC101" s="228"/>
      <c r="FUD101" s="229"/>
      <c r="FUE101" s="230"/>
      <c r="FUF101" s="230"/>
      <c r="FUG101" s="231"/>
      <c r="FUH101" s="229"/>
      <c r="FUI101" s="230"/>
      <c r="FUJ101" s="229"/>
      <c r="FUK101" s="229"/>
      <c r="FUL101" s="230"/>
      <c r="FUM101" s="230"/>
      <c r="FUN101" s="230"/>
      <c r="FUO101" s="230"/>
      <c r="FUP101" s="230"/>
      <c r="FUQ101" s="230"/>
      <c r="FUR101" s="230"/>
      <c r="FUS101" s="230"/>
      <c r="FUT101" s="230"/>
      <c r="FUU101" s="230"/>
      <c r="FUV101" s="230"/>
      <c r="FUW101" s="230"/>
      <c r="FUX101" s="229"/>
      <c r="FUY101" s="226"/>
      <c r="FUZ101" s="227"/>
      <c r="FVA101" s="227"/>
      <c r="FVB101" s="227"/>
      <c r="FVC101" s="228"/>
      <c r="FVD101" s="228"/>
      <c r="FVE101" s="228"/>
      <c r="FVF101" s="228"/>
      <c r="FVG101" s="228"/>
      <c r="FVH101" s="228"/>
      <c r="FVI101" s="229"/>
      <c r="FVJ101" s="230"/>
      <c r="FVK101" s="230"/>
      <c r="FVL101" s="231"/>
      <c r="FVM101" s="229"/>
      <c r="FVN101" s="230"/>
      <c r="FVO101" s="229"/>
      <c r="FVP101" s="229"/>
      <c r="FVQ101" s="230"/>
      <c r="FVR101" s="230"/>
      <c r="FVS101" s="230"/>
      <c r="FVT101" s="230"/>
      <c r="FVU101" s="230"/>
      <c r="FVV101" s="230"/>
      <c r="FVW101" s="230"/>
      <c r="FVX101" s="230"/>
      <c r="FVY101" s="230"/>
      <c r="FVZ101" s="230"/>
      <c r="FWA101" s="230"/>
      <c r="FWB101" s="230"/>
      <c r="FWC101" s="229"/>
      <c r="FWD101" s="226"/>
      <c r="FWE101" s="227"/>
      <c r="FWF101" s="227"/>
      <c r="FWG101" s="227"/>
      <c r="FWH101" s="228"/>
      <c r="FWI101" s="228"/>
      <c r="FWJ101" s="228"/>
      <c r="FWK101" s="228"/>
      <c r="FWL101" s="228"/>
      <c r="FWM101" s="228"/>
      <c r="FWN101" s="229"/>
      <c r="FWO101" s="230"/>
      <c r="FWP101" s="230"/>
      <c r="FWQ101" s="231"/>
      <c r="FWR101" s="229"/>
      <c r="FWS101" s="230"/>
      <c r="FWT101" s="229"/>
      <c r="FWU101" s="229"/>
      <c r="FWV101" s="230"/>
      <c r="FWW101" s="230"/>
      <c r="FWX101" s="230"/>
      <c r="FWY101" s="230"/>
      <c r="FWZ101" s="230"/>
      <c r="FXA101" s="230"/>
      <c r="FXB101" s="230"/>
      <c r="FXC101" s="230"/>
      <c r="FXD101" s="230"/>
      <c r="FXE101" s="230"/>
      <c r="FXF101" s="230"/>
      <c r="FXG101" s="230"/>
      <c r="FXH101" s="229"/>
      <c r="FXI101" s="226"/>
      <c r="FXJ101" s="227"/>
      <c r="FXK101" s="227"/>
      <c r="FXL101" s="227"/>
      <c r="FXM101" s="228"/>
      <c r="FXN101" s="228"/>
      <c r="FXO101" s="228"/>
      <c r="FXP101" s="228"/>
      <c r="FXQ101" s="228"/>
      <c r="FXR101" s="228"/>
      <c r="FXS101" s="229"/>
      <c r="FXT101" s="230"/>
      <c r="FXU101" s="230"/>
      <c r="FXV101" s="231"/>
      <c r="FXW101" s="229"/>
      <c r="FXX101" s="230"/>
      <c r="FXY101" s="229"/>
      <c r="FXZ101" s="229"/>
      <c r="FYA101" s="230"/>
      <c r="FYB101" s="230"/>
      <c r="FYC101" s="230"/>
      <c r="FYD101" s="230"/>
      <c r="FYE101" s="230"/>
      <c r="FYF101" s="230"/>
      <c r="FYG101" s="230"/>
      <c r="FYH101" s="230"/>
      <c r="FYI101" s="230"/>
      <c r="FYJ101" s="230"/>
      <c r="FYK101" s="230"/>
      <c r="FYL101" s="230"/>
      <c r="FYM101" s="229"/>
      <c r="FYN101" s="226"/>
      <c r="FYO101" s="227"/>
      <c r="FYP101" s="227"/>
      <c r="FYQ101" s="227"/>
      <c r="FYR101" s="228"/>
      <c r="FYS101" s="228"/>
      <c r="FYT101" s="228"/>
      <c r="FYU101" s="228"/>
      <c r="FYV101" s="228"/>
      <c r="FYW101" s="228"/>
      <c r="FYX101" s="229"/>
      <c r="FYY101" s="230"/>
      <c r="FYZ101" s="230"/>
      <c r="FZA101" s="231"/>
      <c r="FZB101" s="229"/>
      <c r="FZC101" s="230"/>
      <c r="FZD101" s="229"/>
      <c r="FZE101" s="229"/>
      <c r="FZF101" s="230"/>
      <c r="FZG101" s="230"/>
      <c r="FZH101" s="230"/>
      <c r="FZI101" s="230"/>
      <c r="FZJ101" s="230"/>
      <c r="FZK101" s="230"/>
      <c r="FZL101" s="230"/>
      <c r="FZM101" s="230"/>
      <c r="FZN101" s="230"/>
      <c r="FZO101" s="230"/>
      <c r="FZP101" s="230"/>
      <c r="FZQ101" s="230"/>
      <c r="FZR101" s="229"/>
      <c r="FZS101" s="226"/>
      <c r="FZT101" s="227"/>
      <c r="FZU101" s="227"/>
      <c r="FZV101" s="227"/>
      <c r="FZW101" s="228"/>
      <c r="FZX101" s="228"/>
      <c r="FZY101" s="228"/>
      <c r="FZZ101" s="228"/>
      <c r="GAA101" s="228"/>
      <c r="GAB101" s="228"/>
      <c r="GAC101" s="229"/>
      <c r="GAD101" s="230"/>
      <c r="GAE101" s="230"/>
      <c r="GAF101" s="231"/>
      <c r="GAG101" s="229"/>
      <c r="GAH101" s="230"/>
      <c r="GAI101" s="229"/>
      <c r="GAJ101" s="229"/>
      <c r="GAK101" s="230"/>
      <c r="GAL101" s="230"/>
      <c r="GAM101" s="230"/>
      <c r="GAN101" s="230"/>
      <c r="GAO101" s="230"/>
      <c r="GAP101" s="230"/>
      <c r="GAQ101" s="230"/>
      <c r="GAR101" s="230"/>
      <c r="GAS101" s="230"/>
      <c r="GAT101" s="230"/>
      <c r="GAU101" s="230"/>
      <c r="GAV101" s="230"/>
      <c r="GAW101" s="229"/>
      <c r="GAX101" s="226"/>
      <c r="GAY101" s="227"/>
      <c r="GAZ101" s="227"/>
      <c r="GBA101" s="227"/>
      <c r="GBB101" s="228"/>
      <c r="GBC101" s="228"/>
      <c r="GBD101" s="228"/>
      <c r="GBE101" s="228"/>
      <c r="GBF101" s="228"/>
      <c r="GBG101" s="228"/>
      <c r="GBH101" s="229"/>
      <c r="GBI101" s="230"/>
      <c r="GBJ101" s="230"/>
      <c r="GBK101" s="231"/>
      <c r="GBL101" s="229"/>
      <c r="GBM101" s="230"/>
      <c r="GBN101" s="229"/>
      <c r="GBO101" s="229"/>
      <c r="GBP101" s="230"/>
      <c r="GBQ101" s="230"/>
      <c r="GBR101" s="230"/>
      <c r="GBS101" s="230"/>
      <c r="GBT101" s="230"/>
      <c r="GBU101" s="230"/>
      <c r="GBV101" s="230"/>
      <c r="GBW101" s="230"/>
      <c r="GBX101" s="230"/>
      <c r="GBY101" s="230"/>
      <c r="GBZ101" s="230"/>
      <c r="GCA101" s="230"/>
      <c r="GCB101" s="229"/>
      <c r="GCC101" s="226"/>
      <c r="GCD101" s="227"/>
      <c r="GCE101" s="227"/>
      <c r="GCF101" s="227"/>
      <c r="GCG101" s="228"/>
      <c r="GCH101" s="228"/>
      <c r="GCI101" s="228"/>
      <c r="GCJ101" s="228"/>
      <c r="GCK101" s="228"/>
      <c r="GCL101" s="228"/>
      <c r="GCM101" s="229"/>
      <c r="GCN101" s="230"/>
      <c r="GCO101" s="230"/>
      <c r="GCP101" s="231"/>
      <c r="GCQ101" s="229"/>
      <c r="GCR101" s="230"/>
      <c r="GCS101" s="229"/>
      <c r="GCT101" s="229"/>
      <c r="GCU101" s="230"/>
      <c r="GCV101" s="230"/>
      <c r="GCW101" s="230"/>
      <c r="GCX101" s="230"/>
      <c r="GCY101" s="230"/>
      <c r="GCZ101" s="230"/>
      <c r="GDA101" s="230"/>
      <c r="GDB101" s="230"/>
      <c r="GDC101" s="230"/>
      <c r="GDD101" s="230"/>
      <c r="GDE101" s="230"/>
      <c r="GDF101" s="230"/>
      <c r="GDG101" s="229"/>
      <c r="GDH101" s="226"/>
      <c r="GDI101" s="227"/>
      <c r="GDJ101" s="227"/>
      <c r="GDK101" s="227"/>
      <c r="GDL101" s="228"/>
      <c r="GDM101" s="228"/>
      <c r="GDN101" s="228"/>
      <c r="GDO101" s="228"/>
      <c r="GDP101" s="228"/>
      <c r="GDQ101" s="228"/>
      <c r="GDR101" s="229"/>
      <c r="GDS101" s="230"/>
      <c r="GDT101" s="230"/>
      <c r="GDU101" s="231"/>
      <c r="GDV101" s="229"/>
      <c r="GDW101" s="230"/>
      <c r="GDX101" s="229"/>
      <c r="GDY101" s="229"/>
      <c r="GDZ101" s="230"/>
      <c r="GEA101" s="230"/>
      <c r="GEB101" s="230"/>
      <c r="GEC101" s="230"/>
      <c r="GED101" s="230"/>
      <c r="GEE101" s="230"/>
      <c r="GEF101" s="230"/>
      <c r="GEG101" s="230"/>
      <c r="GEH101" s="230"/>
      <c r="GEI101" s="230"/>
      <c r="GEJ101" s="230"/>
      <c r="GEK101" s="230"/>
      <c r="GEL101" s="229"/>
      <c r="GEM101" s="226"/>
      <c r="GEN101" s="227"/>
      <c r="GEO101" s="227"/>
      <c r="GEP101" s="227"/>
      <c r="GEQ101" s="228"/>
      <c r="GER101" s="228"/>
      <c r="GES101" s="228"/>
      <c r="GET101" s="228"/>
      <c r="GEU101" s="228"/>
      <c r="GEV101" s="228"/>
      <c r="GEW101" s="229"/>
      <c r="GEX101" s="230"/>
      <c r="GEY101" s="230"/>
      <c r="GEZ101" s="231"/>
      <c r="GFA101" s="229"/>
      <c r="GFB101" s="230"/>
      <c r="GFC101" s="229"/>
      <c r="GFD101" s="229"/>
      <c r="GFE101" s="230"/>
      <c r="GFF101" s="230"/>
      <c r="GFG101" s="230"/>
      <c r="GFH101" s="230"/>
      <c r="GFI101" s="230"/>
      <c r="GFJ101" s="230"/>
      <c r="GFK101" s="230"/>
      <c r="GFL101" s="230"/>
      <c r="GFM101" s="230"/>
      <c r="GFN101" s="230"/>
      <c r="GFO101" s="230"/>
      <c r="GFP101" s="230"/>
      <c r="GFQ101" s="229"/>
      <c r="GFR101" s="226"/>
      <c r="GFS101" s="227"/>
      <c r="GFT101" s="227"/>
      <c r="GFU101" s="227"/>
      <c r="GFV101" s="228"/>
      <c r="GFW101" s="228"/>
      <c r="GFX101" s="228"/>
      <c r="GFY101" s="228"/>
      <c r="GFZ101" s="228"/>
      <c r="GGA101" s="228"/>
      <c r="GGB101" s="229"/>
      <c r="GGC101" s="230"/>
      <c r="GGD101" s="230"/>
      <c r="GGE101" s="231"/>
      <c r="GGF101" s="229"/>
      <c r="GGG101" s="230"/>
      <c r="GGH101" s="229"/>
      <c r="GGI101" s="229"/>
      <c r="GGJ101" s="230"/>
      <c r="GGK101" s="230"/>
      <c r="GGL101" s="230"/>
      <c r="GGM101" s="230"/>
      <c r="GGN101" s="230"/>
      <c r="GGO101" s="230"/>
      <c r="GGP101" s="230"/>
      <c r="GGQ101" s="230"/>
      <c r="GGR101" s="230"/>
      <c r="GGS101" s="230"/>
      <c r="GGT101" s="230"/>
      <c r="GGU101" s="230"/>
      <c r="GGV101" s="229"/>
      <c r="GGW101" s="226"/>
      <c r="GGX101" s="227"/>
      <c r="GGY101" s="227"/>
      <c r="GGZ101" s="227"/>
      <c r="GHA101" s="228"/>
      <c r="GHB101" s="228"/>
      <c r="GHC101" s="228"/>
      <c r="GHD101" s="228"/>
      <c r="GHE101" s="228"/>
      <c r="GHF101" s="228"/>
      <c r="GHG101" s="229"/>
      <c r="GHH101" s="230"/>
      <c r="GHI101" s="230"/>
      <c r="GHJ101" s="231"/>
      <c r="GHK101" s="229"/>
      <c r="GHL101" s="230"/>
      <c r="GHM101" s="229"/>
      <c r="GHN101" s="229"/>
      <c r="GHO101" s="230"/>
      <c r="GHP101" s="230"/>
      <c r="GHQ101" s="230"/>
      <c r="GHR101" s="230"/>
      <c r="GHS101" s="230"/>
      <c r="GHT101" s="230"/>
      <c r="GHU101" s="230"/>
      <c r="GHV101" s="230"/>
      <c r="GHW101" s="230"/>
      <c r="GHX101" s="230"/>
      <c r="GHY101" s="230"/>
      <c r="GHZ101" s="230"/>
      <c r="GIA101" s="229"/>
      <c r="GIB101" s="226"/>
      <c r="GIC101" s="227"/>
      <c r="GID101" s="227"/>
      <c r="GIE101" s="227"/>
      <c r="GIF101" s="228"/>
      <c r="GIG101" s="228"/>
      <c r="GIH101" s="228"/>
      <c r="GII101" s="228"/>
      <c r="GIJ101" s="228"/>
      <c r="GIK101" s="228"/>
      <c r="GIL101" s="229"/>
      <c r="GIM101" s="230"/>
      <c r="GIN101" s="230"/>
      <c r="GIO101" s="231"/>
      <c r="GIP101" s="229"/>
      <c r="GIQ101" s="230"/>
      <c r="GIR101" s="229"/>
      <c r="GIS101" s="229"/>
      <c r="GIT101" s="230"/>
      <c r="GIU101" s="230"/>
      <c r="GIV101" s="230"/>
      <c r="GIW101" s="230"/>
      <c r="GIX101" s="230"/>
      <c r="GIY101" s="230"/>
      <c r="GIZ101" s="230"/>
      <c r="GJA101" s="230"/>
      <c r="GJB101" s="230"/>
      <c r="GJC101" s="230"/>
      <c r="GJD101" s="230"/>
      <c r="GJE101" s="230"/>
      <c r="GJF101" s="229"/>
      <c r="GJG101" s="226"/>
      <c r="GJH101" s="227"/>
      <c r="GJI101" s="227"/>
      <c r="GJJ101" s="227"/>
      <c r="GJK101" s="228"/>
      <c r="GJL101" s="228"/>
      <c r="GJM101" s="228"/>
      <c r="GJN101" s="228"/>
      <c r="GJO101" s="228"/>
      <c r="GJP101" s="228"/>
      <c r="GJQ101" s="229"/>
      <c r="GJR101" s="230"/>
      <c r="GJS101" s="230"/>
      <c r="GJT101" s="231"/>
      <c r="GJU101" s="229"/>
      <c r="GJV101" s="230"/>
      <c r="GJW101" s="229"/>
      <c r="GJX101" s="229"/>
      <c r="GJY101" s="230"/>
      <c r="GJZ101" s="230"/>
      <c r="GKA101" s="230"/>
      <c r="GKB101" s="230"/>
      <c r="GKC101" s="230"/>
      <c r="GKD101" s="230"/>
      <c r="GKE101" s="230"/>
      <c r="GKF101" s="230"/>
      <c r="GKG101" s="230"/>
      <c r="GKH101" s="230"/>
      <c r="GKI101" s="230"/>
      <c r="GKJ101" s="230"/>
      <c r="GKK101" s="229"/>
      <c r="GKL101" s="226"/>
      <c r="GKM101" s="227"/>
      <c r="GKN101" s="227"/>
      <c r="GKO101" s="227"/>
      <c r="GKP101" s="228"/>
      <c r="GKQ101" s="228"/>
      <c r="GKR101" s="228"/>
      <c r="GKS101" s="228"/>
      <c r="GKT101" s="228"/>
      <c r="GKU101" s="228"/>
      <c r="GKV101" s="229"/>
      <c r="GKW101" s="230"/>
      <c r="GKX101" s="230"/>
      <c r="GKY101" s="231"/>
      <c r="GKZ101" s="229"/>
      <c r="GLA101" s="230"/>
      <c r="GLB101" s="229"/>
      <c r="GLC101" s="229"/>
      <c r="GLD101" s="230"/>
      <c r="GLE101" s="230"/>
      <c r="GLF101" s="230"/>
      <c r="GLG101" s="230"/>
      <c r="GLH101" s="230"/>
      <c r="GLI101" s="230"/>
      <c r="GLJ101" s="230"/>
      <c r="GLK101" s="230"/>
      <c r="GLL101" s="230"/>
      <c r="GLM101" s="230"/>
      <c r="GLN101" s="230"/>
      <c r="GLO101" s="230"/>
      <c r="GLP101" s="229"/>
      <c r="GLQ101" s="226"/>
      <c r="GLR101" s="227"/>
      <c r="GLS101" s="227"/>
      <c r="GLT101" s="227"/>
      <c r="GLU101" s="228"/>
      <c r="GLV101" s="228"/>
      <c r="GLW101" s="228"/>
      <c r="GLX101" s="228"/>
      <c r="GLY101" s="228"/>
      <c r="GLZ101" s="228"/>
      <c r="GMA101" s="229"/>
      <c r="GMB101" s="230"/>
      <c r="GMC101" s="230"/>
      <c r="GMD101" s="231"/>
      <c r="GME101" s="229"/>
      <c r="GMF101" s="230"/>
      <c r="GMG101" s="229"/>
      <c r="GMH101" s="229"/>
      <c r="GMI101" s="230"/>
      <c r="GMJ101" s="230"/>
      <c r="GMK101" s="230"/>
      <c r="GML101" s="230"/>
      <c r="GMM101" s="230"/>
      <c r="GMN101" s="230"/>
      <c r="GMO101" s="230"/>
      <c r="GMP101" s="230"/>
      <c r="GMQ101" s="230"/>
      <c r="GMR101" s="230"/>
      <c r="GMS101" s="230"/>
      <c r="GMT101" s="230"/>
      <c r="GMU101" s="229"/>
      <c r="GMV101" s="226"/>
      <c r="GMW101" s="227"/>
      <c r="GMX101" s="227"/>
      <c r="GMY101" s="227"/>
      <c r="GMZ101" s="228"/>
      <c r="GNA101" s="228"/>
      <c r="GNB101" s="228"/>
      <c r="GNC101" s="228"/>
      <c r="GND101" s="228"/>
      <c r="GNE101" s="228"/>
      <c r="GNF101" s="229"/>
      <c r="GNG101" s="230"/>
      <c r="GNH101" s="230"/>
      <c r="GNI101" s="231"/>
      <c r="GNJ101" s="229"/>
      <c r="GNK101" s="230"/>
      <c r="GNL101" s="229"/>
      <c r="GNM101" s="229"/>
      <c r="GNN101" s="230"/>
      <c r="GNO101" s="230"/>
      <c r="GNP101" s="230"/>
      <c r="GNQ101" s="230"/>
      <c r="GNR101" s="230"/>
      <c r="GNS101" s="230"/>
      <c r="GNT101" s="230"/>
      <c r="GNU101" s="230"/>
      <c r="GNV101" s="230"/>
      <c r="GNW101" s="230"/>
      <c r="GNX101" s="230"/>
      <c r="GNY101" s="230"/>
      <c r="GNZ101" s="229"/>
      <c r="GOA101" s="226"/>
      <c r="GOB101" s="227"/>
      <c r="GOC101" s="227"/>
      <c r="GOD101" s="227"/>
      <c r="GOE101" s="228"/>
      <c r="GOF101" s="228"/>
      <c r="GOG101" s="228"/>
      <c r="GOH101" s="228"/>
      <c r="GOI101" s="228"/>
      <c r="GOJ101" s="228"/>
      <c r="GOK101" s="229"/>
      <c r="GOL101" s="230"/>
      <c r="GOM101" s="230"/>
      <c r="GON101" s="231"/>
      <c r="GOO101" s="229"/>
      <c r="GOP101" s="230"/>
      <c r="GOQ101" s="229"/>
      <c r="GOR101" s="229"/>
      <c r="GOS101" s="230"/>
      <c r="GOT101" s="230"/>
      <c r="GOU101" s="230"/>
      <c r="GOV101" s="230"/>
      <c r="GOW101" s="230"/>
      <c r="GOX101" s="230"/>
      <c r="GOY101" s="230"/>
      <c r="GOZ101" s="230"/>
      <c r="GPA101" s="230"/>
      <c r="GPB101" s="230"/>
      <c r="GPC101" s="230"/>
      <c r="GPD101" s="230"/>
      <c r="GPE101" s="229"/>
      <c r="GPF101" s="226"/>
      <c r="GPG101" s="227"/>
      <c r="GPH101" s="227"/>
      <c r="GPI101" s="227"/>
      <c r="GPJ101" s="228"/>
      <c r="GPK101" s="228"/>
      <c r="GPL101" s="228"/>
      <c r="GPM101" s="228"/>
      <c r="GPN101" s="228"/>
      <c r="GPO101" s="228"/>
      <c r="GPP101" s="229"/>
      <c r="GPQ101" s="230"/>
      <c r="GPR101" s="230"/>
      <c r="GPS101" s="231"/>
      <c r="GPT101" s="229"/>
      <c r="GPU101" s="230"/>
      <c r="GPV101" s="229"/>
      <c r="GPW101" s="229"/>
      <c r="GPX101" s="230"/>
      <c r="GPY101" s="230"/>
      <c r="GPZ101" s="230"/>
      <c r="GQA101" s="230"/>
      <c r="GQB101" s="230"/>
      <c r="GQC101" s="230"/>
      <c r="GQD101" s="230"/>
      <c r="GQE101" s="230"/>
      <c r="GQF101" s="230"/>
      <c r="GQG101" s="230"/>
      <c r="GQH101" s="230"/>
      <c r="GQI101" s="230"/>
      <c r="GQJ101" s="229"/>
      <c r="GQK101" s="226"/>
      <c r="GQL101" s="227"/>
      <c r="GQM101" s="227"/>
      <c r="GQN101" s="227"/>
      <c r="GQO101" s="228"/>
      <c r="GQP101" s="228"/>
      <c r="GQQ101" s="228"/>
      <c r="GQR101" s="228"/>
      <c r="GQS101" s="228"/>
      <c r="GQT101" s="228"/>
      <c r="GQU101" s="229"/>
      <c r="GQV101" s="230"/>
      <c r="GQW101" s="230"/>
      <c r="GQX101" s="231"/>
      <c r="GQY101" s="229"/>
      <c r="GQZ101" s="230"/>
      <c r="GRA101" s="229"/>
      <c r="GRB101" s="229"/>
      <c r="GRC101" s="230"/>
      <c r="GRD101" s="230"/>
      <c r="GRE101" s="230"/>
      <c r="GRF101" s="230"/>
      <c r="GRG101" s="230"/>
      <c r="GRH101" s="230"/>
      <c r="GRI101" s="230"/>
      <c r="GRJ101" s="230"/>
      <c r="GRK101" s="230"/>
      <c r="GRL101" s="230"/>
      <c r="GRM101" s="230"/>
      <c r="GRN101" s="230"/>
      <c r="GRO101" s="229"/>
      <c r="GRP101" s="226"/>
      <c r="GRQ101" s="227"/>
      <c r="GRR101" s="227"/>
      <c r="GRS101" s="227"/>
      <c r="GRT101" s="228"/>
      <c r="GRU101" s="228"/>
      <c r="GRV101" s="228"/>
      <c r="GRW101" s="228"/>
      <c r="GRX101" s="228"/>
      <c r="GRY101" s="228"/>
      <c r="GRZ101" s="229"/>
      <c r="GSA101" s="230"/>
      <c r="GSB101" s="230"/>
      <c r="GSC101" s="231"/>
      <c r="GSD101" s="229"/>
      <c r="GSE101" s="230"/>
      <c r="GSF101" s="229"/>
      <c r="GSG101" s="229"/>
      <c r="GSH101" s="230"/>
      <c r="GSI101" s="230"/>
      <c r="GSJ101" s="230"/>
      <c r="GSK101" s="230"/>
      <c r="GSL101" s="230"/>
      <c r="GSM101" s="230"/>
      <c r="GSN101" s="230"/>
      <c r="GSO101" s="230"/>
      <c r="GSP101" s="230"/>
      <c r="GSQ101" s="230"/>
      <c r="GSR101" s="230"/>
      <c r="GSS101" s="230"/>
      <c r="GST101" s="229"/>
      <c r="GSU101" s="226"/>
      <c r="GSV101" s="227"/>
      <c r="GSW101" s="227"/>
      <c r="GSX101" s="227"/>
      <c r="GSY101" s="228"/>
      <c r="GSZ101" s="228"/>
      <c r="GTA101" s="228"/>
      <c r="GTB101" s="228"/>
      <c r="GTC101" s="228"/>
      <c r="GTD101" s="228"/>
      <c r="GTE101" s="229"/>
      <c r="GTF101" s="230"/>
      <c r="GTG101" s="230"/>
      <c r="GTH101" s="231"/>
      <c r="GTI101" s="229"/>
      <c r="GTJ101" s="230"/>
      <c r="GTK101" s="229"/>
      <c r="GTL101" s="229"/>
      <c r="GTM101" s="230"/>
      <c r="GTN101" s="230"/>
      <c r="GTO101" s="230"/>
      <c r="GTP101" s="230"/>
      <c r="GTQ101" s="230"/>
      <c r="GTR101" s="230"/>
      <c r="GTS101" s="230"/>
      <c r="GTT101" s="230"/>
      <c r="GTU101" s="230"/>
      <c r="GTV101" s="230"/>
      <c r="GTW101" s="230"/>
      <c r="GTX101" s="230"/>
      <c r="GTY101" s="229"/>
      <c r="GTZ101" s="226"/>
      <c r="GUA101" s="227"/>
      <c r="GUB101" s="227"/>
      <c r="GUC101" s="227"/>
      <c r="GUD101" s="228"/>
      <c r="GUE101" s="228"/>
      <c r="GUF101" s="228"/>
      <c r="GUG101" s="228"/>
      <c r="GUH101" s="228"/>
      <c r="GUI101" s="228"/>
      <c r="GUJ101" s="229"/>
      <c r="GUK101" s="230"/>
      <c r="GUL101" s="230"/>
      <c r="GUM101" s="231"/>
      <c r="GUN101" s="229"/>
      <c r="GUO101" s="230"/>
      <c r="GUP101" s="229"/>
      <c r="GUQ101" s="229"/>
      <c r="GUR101" s="230"/>
      <c r="GUS101" s="230"/>
      <c r="GUT101" s="230"/>
      <c r="GUU101" s="230"/>
      <c r="GUV101" s="230"/>
      <c r="GUW101" s="230"/>
      <c r="GUX101" s="230"/>
      <c r="GUY101" s="230"/>
      <c r="GUZ101" s="230"/>
      <c r="GVA101" s="230"/>
      <c r="GVB101" s="230"/>
      <c r="GVC101" s="230"/>
      <c r="GVD101" s="229"/>
      <c r="GVE101" s="226"/>
      <c r="GVF101" s="227"/>
      <c r="GVG101" s="227"/>
      <c r="GVH101" s="227"/>
      <c r="GVI101" s="228"/>
      <c r="GVJ101" s="228"/>
      <c r="GVK101" s="228"/>
      <c r="GVL101" s="228"/>
      <c r="GVM101" s="228"/>
      <c r="GVN101" s="228"/>
      <c r="GVO101" s="229"/>
      <c r="GVP101" s="230"/>
      <c r="GVQ101" s="230"/>
      <c r="GVR101" s="231"/>
      <c r="GVS101" s="229"/>
      <c r="GVT101" s="230"/>
      <c r="GVU101" s="229"/>
      <c r="GVV101" s="229"/>
      <c r="GVW101" s="230"/>
      <c r="GVX101" s="230"/>
      <c r="GVY101" s="230"/>
      <c r="GVZ101" s="230"/>
      <c r="GWA101" s="230"/>
      <c r="GWB101" s="230"/>
      <c r="GWC101" s="230"/>
      <c r="GWD101" s="230"/>
      <c r="GWE101" s="230"/>
      <c r="GWF101" s="230"/>
      <c r="GWG101" s="230"/>
      <c r="GWH101" s="230"/>
      <c r="GWI101" s="229"/>
      <c r="GWJ101" s="226"/>
      <c r="GWK101" s="227"/>
      <c r="GWL101" s="227"/>
      <c r="GWM101" s="227"/>
      <c r="GWN101" s="228"/>
      <c r="GWO101" s="228"/>
      <c r="GWP101" s="228"/>
      <c r="GWQ101" s="228"/>
      <c r="GWR101" s="228"/>
      <c r="GWS101" s="228"/>
      <c r="GWT101" s="229"/>
      <c r="GWU101" s="230"/>
      <c r="GWV101" s="230"/>
      <c r="GWW101" s="231"/>
      <c r="GWX101" s="229"/>
      <c r="GWY101" s="230"/>
      <c r="GWZ101" s="229"/>
      <c r="GXA101" s="229"/>
      <c r="GXB101" s="230"/>
      <c r="GXC101" s="230"/>
      <c r="GXD101" s="230"/>
      <c r="GXE101" s="230"/>
      <c r="GXF101" s="230"/>
      <c r="GXG101" s="230"/>
      <c r="GXH101" s="230"/>
      <c r="GXI101" s="230"/>
      <c r="GXJ101" s="230"/>
      <c r="GXK101" s="230"/>
      <c r="GXL101" s="230"/>
      <c r="GXM101" s="230"/>
      <c r="GXN101" s="229"/>
      <c r="GXO101" s="226"/>
      <c r="GXP101" s="227"/>
      <c r="GXQ101" s="227"/>
      <c r="GXR101" s="227"/>
      <c r="GXS101" s="228"/>
      <c r="GXT101" s="228"/>
      <c r="GXU101" s="228"/>
      <c r="GXV101" s="228"/>
      <c r="GXW101" s="228"/>
      <c r="GXX101" s="228"/>
      <c r="GXY101" s="229"/>
      <c r="GXZ101" s="230"/>
      <c r="GYA101" s="230"/>
      <c r="GYB101" s="231"/>
      <c r="GYC101" s="229"/>
      <c r="GYD101" s="230"/>
      <c r="GYE101" s="229"/>
      <c r="GYF101" s="229"/>
      <c r="GYG101" s="230"/>
      <c r="GYH101" s="230"/>
      <c r="GYI101" s="230"/>
      <c r="GYJ101" s="230"/>
      <c r="GYK101" s="230"/>
      <c r="GYL101" s="230"/>
      <c r="GYM101" s="230"/>
      <c r="GYN101" s="230"/>
      <c r="GYO101" s="230"/>
      <c r="GYP101" s="230"/>
      <c r="GYQ101" s="230"/>
      <c r="GYR101" s="230"/>
      <c r="GYS101" s="229"/>
      <c r="GYT101" s="226"/>
      <c r="GYU101" s="227"/>
      <c r="GYV101" s="227"/>
      <c r="GYW101" s="227"/>
      <c r="GYX101" s="228"/>
      <c r="GYY101" s="228"/>
      <c r="GYZ101" s="228"/>
      <c r="GZA101" s="228"/>
      <c r="GZB101" s="228"/>
      <c r="GZC101" s="228"/>
      <c r="GZD101" s="229"/>
      <c r="GZE101" s="230"/>
      <c r="GZF101" s="230"/>
      <c r="GZG101" s="231"/>
      <c r="GZH101" s="229"/>
      <c r="GZI101" s="230"/>
      <c r="GZJ101" s="229"/>
      <c r="GZK101" s="229"/>
      <c r="GZL101" s="230"/>
      <c r="GZM101" s="230"/>
      <c r="GZN101" s="230"/>
      <c r="GZO101" s="230"/>
      <c r="GZP101" s="230"/>
      <c r="GZQ101" s="230"/>
      <c r="GZR101" s="230"/>
      <c r="GZS101" s="230"/>
      <c r="GZT101" s="230"/>
      <c r="GZU101" s="230"/>
      <c r="GZV101" s="230"/>
      <c r="GZW101" s="230"/>
      <c r="GZX101" s="229"/>
      <c r="GZY101" s="226"/>
      <c r="GZZ101" s="227"/>
      <c r="HAA101" s="227"/>
      <c r="HAB101" s="227"/>
      <c r="HAC101" s="228"/>
      <c r="HAD101" s="228"/>
      <c r="HAE101" s="228"/>
      <c r="HAF101" s="228"/>
      <c r="HAG101" s="228"/>
      <c r="HAH101" s="228"/>
      <c r="HAI101" s="229"/>
      <c r="HAJ101" s="230"/>
      <c r="HAK101" s="230"/>
      <c r="HAL101" s="231"/>
      <c r="HAM101" s="229"/>
      <c r="HAN101" s="230"/>
      <c r="HAO101" s="229"/>
      <c r="HAP101" s="229"/>
      <c r="HAQ101" s="230"/>
      <c r="HAR101" s="230"/>
      <c r="HAS101" s="230"/>
      <c r="HAT101" s="230"/>
      <c r="HAU101" s="230"/>
      <c r="HAV101" s="230"/>
      <c r="HAW101" s="230"/>
      <c r="HAX101" s="230"/>
      <c r="HAY101" s="230"/>
      <c r="HAZ101" s="230"/>
      <c r="HBA101" s="230"/>
      <c r="HBB101" s="230"/>
      <c r="HBC101" s="229"/>
      <c r="HBD101" s="226"/>
      <c r="HBE101" s="227"/>
      <c r="HBF101" s="227"/>
      <c r="HBG101" s="227"/>
      <c r="HBH101" s="228"/>
      <c r="HBI101" s="228"/>
      <c r="HBJ101" s="228"/>
      <c r="HBK101" s="228"/>
      <c r="HBL101" s="228"/>
      <c r="HBM101" s="228"/>
      <c r="HBN101" s="229"/>
      <c r="HBO101" s="230"/>
      <c r="HBP101" s="230"/>
      <c r="HBQ101" s="231"/>
      <c r="HBR101" s="229"/>
      <c r="HBS101" s="230"/>
      <c r="HBT101" s="229"/>
      <c r="HBU101" s="229"/>
      <c r="HBV101" s="230"/>
      <c r="HBW101" s="230"/>
      <c r="HBX101" s="230"/>
      <c r="HBY101" s="230"/>
      <c r="HBZ101" s="230"/>
      <c r="HCA101" s="230"/>
      <c r="HCB101" s="230"/>
      <c r="HCC101" s="230"/>
      <c r="HCD101" s="230"/>
      <c r="HCE101" s="230"/>
      <c r="HCF101" s="230"/>
      <c r="HCG101" s="230"/>
      <c r="HCH101" s="229"/>
      <c r="HCI101" s="226"/>
      <c r="HCJ101" s="227"/>
      <c r="HCK101" s="227"/>
      <c r="HCL101" s="227"/>
      <c r="HCM101" s="228"/>
      <c r="HCN101" s="228"/>
      <c r="HCO101" s="228"/>
      <c r="HCP101" s="228"/>
      <c r="HCQ101" s="228"/>
      <c r="HCR101" s="228"/>
      <c r="HCS101" s="229"/>
      <c r="HCT101" s="230"/>
      <c r="HCU101" s="230"/>
      <c r="HCV101" s="231"/>
      <c r="HCW101" s="229"/>
      <c r="HCX101" s="230"/>
      <c r="HCY101" s="229"/>
      <c r="HCZ101" s="229"/>
      <c r="HDA101" s="230"/>
      <c r="HDB101" s="230"/>
      <c r="HDC101" s="230"/>
      <c r="HDD101" s="230"/>
      <c r="HDE101" s="230"/>
      <c r="HDF101" s="230"/>
      <c r="HDG101" s="230"/>
      <c r="HDH101" s="230"/>
      <c r="HDI101" s="230"/>
      <c r="HDJ101" s="230"/>
      <c r="HDK101" s="230"/>
      <c r="HDL101" s="230"/>
      <c r="HDM101" s="229"/>
      <c r="HDN101" s="226"/>
      <c r="HDO101" s="227"/>
      <c r="HDP101" s="227"/>
      <c r="HDQ101" s="227"/>
      <c r="HDR101" s="228"/>
      <c r="HDS101" s="228"/>
      <c r="HDT101" s="228"/>
      <c r="HDU101" s="228"/>
      <c r="HDV101" s="228"/>
      <c r="HDW101" s="228"/>
      <c r="HDX101" s="229"/>
      <c r="HDY101" s="230"/>
      <c r="HDZ101" s="230"/>
      <c r="HEA101" s="231"/>
      <c r="HEB101" s="229"/>
      <c r="HEC101" s="230"/>
      <c r="HED101" s="229"/>
      <c r="HEE101" s="229"/>
      <c r="HEF101" s="230"/>
      <c r="HEG101" s="230"/>
      <c r="HEH101" s="230"/>
      <c r="HEI101" s="230"/>
      <c r="HEJ101" s="230"/>
      <c r="HEK101" s="230"/>
      <c r="HEL101" s="230"/>
      <c r="HEM101" s="230"/>
      <c r="HEN101" s="230"/>
      <c r="HEO101" s="230"/>
      <c r="HEP101" s="230"/>
      <c r="HEQ101" s="230"/>
      <c r="HER101" s="229"/>
      <c r="HES101" s="226"/>
      <c r="HET101" s="227"/>
      <c r="HEU101" s="227"/>
      <c r="HEV101" s="227"/>
      <c r="HEW101" s="228"/>
      <c r="HEX101" s="228"/>
      <c r="HEY101" s="228"/>
      <c r="HEZ101" s="228"/>
      <c r="HFA101" s="228"/>
      <c r="HFB101" s="228"/>
      <c r="HFC101" s="229"/>
      <c r="HFD101" s="230"/>
      <c r="HFE101" s="230"/>
      <c r="HFF101" s="231"/>
      <c r="HFG101" s="229"/>
      <c r="HFH101" s="230"/>
      <c r="HFI101" s="229"/>
      <c r="HFJ101" s="229"/>
      <c r="HFK101" s="230"/>
      <c r="HFL101" s="230"/>
      <c r="HFM101" s="230"/>
      <c r="HFN101" s="230"/>
      <c r="HFO101" s="230"/>
      <c r="HFP101" s="230"/>
      <c r="HFQ101" s="230"/>
      <c r="HFR101" s="230"/>
      <c r="HFS101" s="230"/>
      <c r="HFT101" s="230"/>
      <c r="HFU101" s="230"/>
      <c r="HFV101" s="230"/>
      <c r="HFW101" s="229"/>
      <c r="HFX101" s="226"/>
      <c r="HFY101" s="227"/>
      <c r="HFZ101" s="227"/>
      <c r="HGA101" s="227"/>
      <c r="HGB101" s="228"/>
      <c r="HGC101" s="228"/>
      <c r="HGD101" s="228"/>
      <c r="HGE101" s="228"/>
      <c r="HGF101" s="228"/>
      <c r="HGG101" s="228"/>
      <c r="HGH101" s="229"/>
      <c r="HGI101" s="230"/>
      <c r="HGJ101" s="230"/>
      <c r="HGK101" s="231"/>
      <c r="HGL101" s="229"/>
      <c r="HGM101" s="230"/>
      <c r="HGN101" s="229"/>
      <c r="HGO101" s="229"/>
      <c r="HGP101" s="230"/>
      <c r="HGQ101" s="230"/>
      <c r="HGR101" s="230"/>
      <c r="HGS101" s="230"/>
      <c r="HGT101" s="230"/>
      <c r="HGU101" s="230"/>
      <c r="HGV101" s="230"/>
      <c r="HGW101" s="230"/>
      <c r="HGX101" s="230"/>
      <c r="HGY101" s="230"/>
      <c r="HGZ101" s="230"/>
      <c r="HHA101" s="230"/>
      <c r="HHB101" s="229"/>
      <c r="HHC101" s="226"/>
      <c r="HHD101" s="227"/>
      <c r="HHE101" s="227"/>
      <c r="HHF101" s="227"/>
      <c r="HHG101" s="228"/>
      <c r="HHH101" s="228"/>
      <c r="HHI101" s="228"/>
      <c r="HHJ101" s="228"/>
      <c r="HHK101" s="228"/>
      <c r="HHL101" s="228"/>
      <c r="HHM101" s="229"/>
      <c r="HHN101" s="230"/>
      <c r="HHO101" s="230"/>
      <c r="HHP101" s="231"/>
      <c r="HHQ101" s="229"/>
      <c r="HHR101" s="230"/>
      <c r="HHS101" s="229"/>
      <c r="HHT101" s="229"/>
      <c r="HHU101" s="230"/>
      <c r="HHV101" s="230"/>
      <c r="HHW101" s="230"/>
      <c r="HHX101" s="230"/>
      <c r="HHY101" s="230"/>
      <c r="HHZ101" s="230"/>
      <c r="HIA101" s="230"/>
      <c r="HIB101" s="230"/>
      <c r="HIC101" s="230"/>
      <c r="HID101" s="230"/>
      <c r="HIE101" s="230"/>
      <c r="HIF101" s="230"/>
      <c r="HIG101" s="229"/>
      <c r="HIH101" s="226"/>
      <c r="HII101" s="227"/>
      <c r="HIJ101" s="227"/>
      <c r="HIK101" s="227"/>
      <c r="HIL101" s="228"/>
      <c r="HIM101" s="228"/>
      <c r="HIN101" s="228"/>
      <c r="HIO101" s="228"/>
      <c r="HIP101" s="228"/>
      <c r="HIQ101" s="228"/>
      <c r="HIR101" s="229"/>
      <c r="HIS101" s="230"/>
      <c r="HIT101" s="230"/>
      <c r="HIU101" s="231"/>
      <c r="HIV101" s="229"/>
      <c r="HIW101" s="230"/>
      <c r="HIX101" s="229"/>
      <c r="HIY101" s="229"/>
      <c r="HIZ101" s="230"/>
      <c r="HJA101" s="230"/>
      <c r="HJB101" s="230"/>
      <c r="HJC101" s="230"/>
      <c r="HJD101" s="230"/>
      <c r="HJE101" s="230"/>
      <c r="HJF101" s="230"/>
      <c r="HJG101" s="230"/>
      <c r="HJH101" s="230"/>
      <c r="HJI101" s="230"/>
      <c r="HJJ101" s="230"/>
      <c r="HJK101" s="230"/>
      <c r="HJL101" s="229"/>
      <c r="HJM101" s="226"/>
      <c r="HJN101" s="227"/>
      <c r="HJO101" s="227"/>
      <c r="HJP101" s="227"/>
      <c r="HJQ101" s="228"/>
      <c r="HJR101" s="228"/>
      <c r="HJS101" s="228"/>
      <c r="HJT101" s="228"/>
      <c r="HJU101" s="228"/>
      <c r="HJV101" s="228"/>
      <c r="HJW101" s="229"/>
      <c r="HJX101" s="230"/>
      <c r="HJY101" s="230"/>
      <c r="HJZ101" s="231"/>
      <c r="HKA101" s="229"/>
      <c r="HKB101" s="230"/>
      <c r="HKC101" s="229"/>
      <c r="HKD101" s="229"/>
      <c r="HKE101" s="230"/>
      <c r="HKF101" s="230"/>
      <c r="HKG101" s="230"/>
      <c r="HKH101" s="230"/>
      <c r="HKI101" s="230"/>
      <c r="HKJ101" s="230"/>
      <c r="HKK101" s="230"/>
      <c r="HKL101" s="230"/>
      <c r="HKM101" s="230"/>
      <c r="HKN101" s="230"/>
      <c r="HKO101" s="230"/>
      <c r="HKP101" s="230"/>
      <c r="HKQ101" s="229"/>
      <c r="HKR101" s="226"/>
      <c r="HKS101" s="227"/>
      <c r="HKT101" s="227"/>
      <c r="HKU101" s="227"/>
      <c r="HKV101" s="228"/>
      <c r="HKW101" s="228"/>
      <c r="HKX101" s="228"/>
      <c r="HKY101" s="228"/>
      <c r="HKZ101" s="228"/>
      <c r="HLA101" s="228"/>
      <c r="HLB101" s="229"/>
      <c r="HLC101" s="230"/>
      <c r="HLD101" s="230"/>
      <c r="HLE101" s="231"/>
      <c r="HLF101" s="229"/>
      <c r="HLG101" s="230"/>
      <c r="HLH101" s="229"/>
      <c r="HLI101" s="229"/>
      <c r="HLJ101" s="230"/>
      <c r="HLK101" s="230"/>
      <c r="HLL101" s="230"/>
      <c r="HLM101" s="230"/>
      <c r="HLN101" s="230"/>
      <c r="HLO101" s="230"/>
      <c r="HLP101" s="230"/>
      <c r="HLQ101" s="230"/>
      <c r="HLR101" s="230"/>
      <c r="HLS101" s="230"/>
      <c r="HLT101" s="230"/>
      <c r="HLU101" s="230"/>
      <c r="HLV101" s="229"/>
      <c r="HLW101" s="226"/>
      <c r="HLX101" s="227"/>
      <c r="HLY101" s="227"/>
      <c r="HLZ101" s="227"/>
      <c r="HMA101" s="228"/>
      <c r="HMB101" s="228"/>
      <c r="HMC101" s="228"/>
      <c r="HMD101" s="228"/>
      <c r="HME101" s="228"/>
      <c r="HMF101" s="228"/>
      <c r="HMG101" s="229"/>
      <c r="HMH101" s="230"/>
      <c r="HMI101" s="230"/>
      <c r="HMJ101" s="231"/>
      <c r="HMK101" s="229"/>
      <c r="HML101" s="230"/>
      <c r="HMM101" s="229"/>
      <c r="HMN101" s="229"/>
      <c r="HMO101" s="230"/>
      <c r="HMP101" s="230"/>
      <c r="HMQ101" s="230"/>
      <c r="HMR101" s="230"/>
      <c r="HMS101" s="230"/>
      <c r="HMT101" s="230"/>
      <c r="HMU101" s="230"/>
      <c r="HMV101" s="230"/>
      <c r="HMW101" s="230"/>
      <c r="HMX101" s="230"/>
      <c r="HMY101" s="230"/>
      <c r="HMZ101" s="230"/>
      <c r="HNA101" s="229"/>
      <c r="HNB101" s="226"/>
      <c r="HNC101" s="227"/>
      <c r="HND101" s="227"/>
      <c r="HNE101" s="227"/>
      <c r="HNF101" s="228"/>
      <c r="HNG101" s="228"/>
      <c r="HNH101" s="228"/>
      <c r="HNI101" s="228"/>
      <c r="HNJ101" s="228"/>
      <c r="HNK101" s="228"/>
      <c r="HNL101" s="229"/>
      <c r="HNM101" s="230"/>
      <c r="HNN101" s="230"/>
      <c r="HNO101" s="231"/>
      <c r="HNP101" s="229"/>
      <c r="HNQ101" s="230"/>
      <c r="HNR101" s="229"/>
      <c r="HNS101" s="229"/>
      <c r="HNT101" s="230"/>
      <c r="HNU101" s="230"/>
      <c r="HNV101" s="230"/>
      <c r="HNW101" s="230"/>
      <c r="HNX101" s="230"/>
      <c r="HNY101" s="230"/>
      <c r="HNZ101" s="230"/>
      <c r="HOA101" s="230"/>
      <c r="HOB101" s="230"/>
      <c r="HOC101" s="230"/>
      <c r="HOD101" s="230"/>
      <c r="HOE101" s="230"/>
      <c r="HOF101" s="229"/>
      <c r="HOG101" s="226"/>
      <c r="HOH101" s="227"/>
      <c r="HOI101" s="227"/>
      <c r="HOJ101" s="227"/>
      <c r="HOK101" s="228"/>
      <c r="HOL101" s="228"/>
      <c r="HOM101" s="228"/>
      <c r="HON101" s="228"/>
      <c r="HOO101" s="228"/>
      <c r="HOP101" s="228"/>
      <c r="HOQ101" s="229"/>
      <c r="HOR101" s="230"/>
      <c r="HOS101" s="230"/>
      <c r="HOT101" s="231"/>
      <c r="HOU101" s="229"/>
      <c r="HOV101" s="230"/>
      <c r="HOW101" s="229"/>
      <c r="HOX101" s="229"/>
      <c r="HOY101" s="230"/>
      <c r="HOZ101" s="230"/>
      <c r="HPA101" s="230"/>
      <c r="HPB101" s="230"/>
      <c r="HPC101" s="230"/>
      <c r="HPD101" s="230"/>
      <c r="HPE101" s="230"/>
      <c r="HPF101" s="230"/>
      <c r="HPG101" s="230"/>
      <c r="HPH101" s="230"/>
      <c r="HPI101" s="230"/>
      <c r="HPJ101" s="230"/>
      <c r="HPK101" s="229"/>
      <c r="HPL101" s="226"/>
      <c r="HPM101" s="227"/>
      <c r="HPN101" s="227"/>
      <c r="HPO101" s="227"/>
      <c r="HPP101" s="228"/>
      <c r="HPQ101" s="228"/>
      <c r="HPR101" s="228"/>
      <c r="HPS101" s="228"/>
      <c r="HPT101" s="228"/>
      <c r="HPU101" s="228"/>
      <c r="HPV101" s="229"/>
      <c r="HPW101" s="230"/>
      <c r="HPX101" s="230"/>
      <c r="HPY101" s="231"/>
      <c r="HPZ101" s="229"/>
      <c r="HQA101" s="230"/>
      <c r="HQB101" s="229"/>
      <c r="HQC101" s="229"/>
      <c r="HQD101" s="230"/>
      <c r="HQE101" s="230"/>
      <c r="HQF101" s="230"/>
      <c r="HQG101" s="230"/>
      <c r="HQH101" s="230"/>
      <c r="HQI101" s="230"/>
      <c r="HQJ101" s="230"/>
      <c r="HQK101" s="230"/>
      <c r="HQL101" s="230"/>
      <c r="HQM101" s="230"/>
      <c r="HQN101" s="230"/>
      <c r="HQO101" s="230"/>
      <c r="HQP101" s="229"/>
      <c r="HQQ101" s="226"/>
      <c r="HQR101" s="227"/>
      <c r="HQS101" s="227"/>
      <c r="HQT101" s="227"/>
      <c r="HQU101" s="228"/>
      <c r="HQV101" s="228"/>
      <c r="HQW101" s="228"/>
      <c r="HQX101" s="228"/>
      <c r="HQY101" s="228"/>
      <c r="HQZ101" s="228"/>
      <c r="HRA101" s="229"/>
      <c r="HRB101" s="230"/>
      <c r="HRC101" s="230"/>
      <c r="HRD101" s="231"/>
      <c r="HRE101" s="229"/>
      <c r="HRF101" s="230"/>
      <c r="HRG101" s="229"/>
      <c r="HRH101" s="229"/>
      <c r="HRI101" s="230"/>
      <c r="HRJ101" s="230"/>
      <c r="HRK101" s="230"/>
      <c r="HRL101" s="230"/>
      <c r="HRM101" s="230"/>
      <c r="HRN101" s="230"/>
      <c r="HRO101" s="230"/>
      <c r="HRP101" s="230"/>
      <c r="HRQ101" s="230"/>
      <c r="HRR101" s="230"/>
      <c r="HRS101" s="230"/>
      <c r="HRT101" s="230"/>
      <c r="HRU101" s="229"/>
      <c r="HRV101" s="226"/>
      <c r="HRW101" s="227"/>
      <c r="HRX101" s="227"/>
      <c r="HRY101" s="227"/>
      <c r="HRZ101" s="228"/>
      <c r="HSA101" s="228"/>
      <c r="HSB101" s="228"/>
      <c r="HSC101" s="228"/>
      <c r="HSD101" s="228"/>
      <c r="HSE101" s="228"/>
      <c r="HSF101" s="229"/>
      <c r="HSG101" s="230"/>
      <c r="HSH101" s="230"/>
      <c r="HSI101" s="231"/>
      <c r="HSJ101" s="229"/>
      <c r="HSK101" s="230"/>
      <c r="HSL101" s="229"/>
      <c r="HSM101" s="229"/>
      <c r="HSN101" s="230"/>
      <c r="HSO101" s="230"/>
      <c r="HSP101" s="230"/>
      <c r="HSQ101" s="230"/>
      <c r="HSR101" s="230"/>
      <c r="HSS101" s="230"/>
      <c r="HST101" s="230"/>
      <c r="HSU101" s="230"/>
      <c r="HSV101" s="230"/>
      <c r="HSW101" s="230"/>
      <c r="HSX101" s="230"/>
      <c r="HSY101" s="230"/>
      <c r="HSZ101" s="229"/>
      <c r="HTA101" s="226"/>
      <c r="HTB101" s="227"/>
      <c r="HTC101" s="227"/>
      <c r="HTD101" s="227"/>
      <c r="HTE101" s="228"/>
      <c r="HTF101" s="228"/>
      <c r="HTG101" s="228"/>
      <c r="HTH101" s="228"/>
      <c r="HTI101" s="228"/>
      <c r="HTJ101" s="228"/>
      <c r="HTK101" s="229"/>
      <c r="HTL101" s="230"/>
      <c r="HTM101" s="230"/>
      <c r="HTN101" s="231"/>
      <c r="HTO101" s="229"/>
      <c r="HTP101" s="230"/>
      <c r="HTQ101" s="229"/>
      <c r="HTR101" s="229"/>
      <c r="HTS101" s="230"/>
      <c r="HTT101" s="230"/>
      <c r="HTU101" s="230"/>
      <c r="HTV101" s="230"/>
      <c r="HTW101" s="230"/>
      <c r="HTX101" s="230"/>
      <c r="HTY101" s="230"/>
      <c r="HTZ101" s="230"/>
      <c r="HUA101" s="230"/>
      <c r="HUB101" s="230"/>
      <c r="HUC101" s="230"/>
      <c r="HUD101" s="230"/>
      <c r="HUE101" s="229"/>
      <c r="HUF101" s="226"/>
      <c r="HUG101" s="227"/>
      <c r="HUH101" s="227"/>
      <c r="HUI101" s="227"/>
      <c r="HUJ101" s="228"/>
      <c r="HUK101" s="228"/>
      <c r="HUL101" s="228"/>
      <c r="HUM101" s="228"/>
      <c r="HUN101" s="228"/>
      <c r="HUO101" s="228"/>
      <c r="HUP101" s="229"/>
      <c r="HUQ101" s="230"/>
      <c r="HUR101" s="230"/>
      <c r="HUS101" s="231"/>
      <c r="HUT101" s="229"/>
      <c r="HUU101" s="230"/>
      <c r="HUV101" s="229"/>
      <c r="HUW101" s="229"/>
      <c r="HUX101" s="230"/>
      <c r="HUY101" s="230"/>
      <c r="HUZ101" s="230"/>
      <c r="HVA101" s="230"/>
      <c r="HVB101" s="230"/>
      <c r="HVC101" s="230"/>
      <c r="HVD101" s="230"/>
      <c r="HVE101" s="230"/>
      <c r="HVF101" s="230"/>
      <c r="HVG101" s="230"/>
      <c r="HVH101" s="230"/>
      <c r="HVI101" s="230"/>
      <c r="HVJ101" s="229"/>
      <c r="HVK101" s="226"/>
      <c r="HVL101" s="227"/>
      <c r="HVM101" s="227"/>
      <c r="HVN101" s="227"/>
      <c r="HVO101" s="228"/>
      <c r="HVP101" s="228"/>
      <c r="HVQ101" s="228"/>
      <c r="HVR101" s="228"/>
      <c r="HVS101" s="228"/>
      <c r="HVT101" s="228"/>
      <c r="HVU101" s="229"/>
      <c r="HVV101" s="230"/>
      <c r="HVW101" s="230"/>
      <c r="HVX101" s="231"/>
      <c r="HVY101" s="229"/>
      <c r="HVZ101" s="230"/>
      <c r="HWA101" s="229"/>
      <c r="HWB101" s="229"/>
      <c r="HWC101" s="230"/>
      <c r="HWD101" s="230"/>
      <c r="HWE101" s="230"/>
      <c r="HWF101" s="230"/>
      <c r="HWG101" s="230"/>
      <c r="HWH101" s="230"/>
      <c r="HWI101" s="230"/>
      <c r="HWJ101" s="230"/>
      <c r="HWK101" s="230"/>
      <c r="HWL101" s="230"/>
      <c r="HWM101" s="230"/>
      <c r="HWN101" s="230"/>
      <c r="HWO101" s="229"/>
      <c r="HWP101" s="226"/>
      <c r="HWQ101" s="227"/>
      <c r="HWR101" s="227"/>
      <c r="HWS101" s="227"/>
      <c r="HWT101" s="228"/>
      <c r="HWU101" s="228"/>
      <c r="HWV101" s="228"/>
      <c r="HWW101" s="228"/>
      <c r="HWX101" s="228"/>
      <c r="HWY101" s="228"/>
      <c r="HWZ101" s="229"/>
      <c r="HXA101" s="230"/>
      <c r="HXB101" s="230"/>
      <c r="HXC101" s="231"/>
      <c r="HXD101" s="229"/>
      <c r="HXE101" s="230"/>
      <c r="HXF101" s="229"/>
      <c r="HXG101" s="229"/>
      <c r="HXH101" s="230"/>
      <c r="HXI101" s="230"/>
      <c r="HXJ101" s="230"/>
      <c r="HXK101" s="230"/>
      <c r="HXL101" s="230"/>
      <c r="HXM101" s="230"/>
      <c r="HXN101" s="230"/>
      <c r="HXO101" s="230"/>
      <c r="HXP101" s="230"/>
      <c r="HXQ101" s="230"/>
      <c r="HXR101" s="230"/>
      <c r="HXS101" s="230"/>
      <c r="HXT101" s="229"/>
      <c r="HXU101" s="226"/>
      <c r="HXV101" s="227"/>
      <c r="HXW101" s="227"/>
      <c r="HXX101" s="227"/>
      <c r="HXY101" s="228"/>
      <c r="HXZ101" s="228"/>
      <c r="HYA101" s="228"/>
      <c r="HYB101" s="228"/>
      <c r="HYC101" s="228"/>
      <c r="HYD101" s="228"/>
      <c r="HYE101" s="229"/>
      <c r="HYF101" s="230"/>
      <c r="HYG101" s="230"/>
      <c r="HYH101" s="231"/>
      <c r="HYI101" s="229"/>
      <c r="HYJ101" s="230"/>
      <c r="HYK101" s="229"/>
      <c r="HYL101" s="229"/>
      <c r="HYM101" s="230"/>
      <c r="HYN101" s="230"/>
      <c r="HYO101" s="230"/>
      <c r="HYP101" s="230"/>
      <c r="HYQ101" s="230"/>
      <c r="HYR101" s="230"/>
      <c r="HYS101" s="230"/>
      <c r="HYT101" s="230"/>
      <c r="HYU101" s="230"/>
      <c r="HYV101" s="230"/>
      <c r="HYW101" s="230"/>
      <c r="HYX101" s="230"/>
      <c r="HYY101" s="229"/>
      <c r="HYZ101" s="226"/>
      <c r="HZA101" s="227"/>
      <c r="HZB101" s="227"/>
      <c r="HZC101" s="227"/>
      <c r="HZD101" s="228"/>
      <c r="HZE101" s="228"/>
      <c r="HZF101" s="228"/>
      <c r="HZG101" s="228"/>
      <c r="HZH101" s="228"/>
      <c r="HZI101" s="228"/>
      <c r="HZJ101" s="229"/>
      <c r="HZK101" s="230"/>
      <c r="HZL101" s="230"/>
      <c r="HZM101" s="231"/>
      <c r="HZN101" s="229"/>
      <c r="HZO101" s="230"/>
      <c r="HZP101" s="229"/>
      <c r="HZQ101" s="229"/>
      <c r="HZR101" s="230"/>
      <c r="HZS101" s="230"/>
      <c r="HZT101" s="230"/>
      <c r="HZU101" s="230"/>
      <c r="HZV101" s="230"/>
      <c r="HZW101" s="230"/>
      <c r="HZX101" s="230"/>
      <c r="HZY101" s="230"/>
      <c r="HZZ101" s="230"/>
      <c r="IAA101" s="230"/>
      <c r="IAB101" s="230"/>
      <c r="IAC101" s="230"/>
      <c r="IAD101" s="229"/>
      <c r="IAE101" s="226"/>
      <c r="IAF101" s="227"/>
      <c r="IAG101" s="227"/>
      <c r="IAH101" s="227"/>
      <c r="IAI101" s="228"/>
      <c r="IAJ101" s="228"/>
      <c r="IAK101" s="228"/>
      <c r="IAL101" s="228"/>
      <c r="IAM101" s="228"/>
      <c r="IAN101" s="228"/>
      <c r="IAO101" s="229"/>
      <c r="IAP101" s="230"/>
      <c r="IAQ101" s="230"/>
      <c r="IAR101" s="231"/>
      <c r="IAS101" s="229"/>
      <c r="IAT101" s="230"/>
      <c r="IAU101" s="229"/>
      <c r="IAV101" s="229"/>
      <c r="IAW101" s="230"/>
      <c r="IAX101" s="230"/>
      <c r="IAY101" s="230"/>
      <c r="IAZ101" s="230"/>
      <c r="IBA101" s="230"/>
      <c r="IBB101" s="230"/>
      <c r="IBC101" s="230"/>
      <c r="IBD101" s="230"/>
      <c r="IBE101" s="230"/>
      <c r="IBF101" s="230"/>
      <c r="IBG101" s="230"/>
      <c r="IBH101" s="230"/>
      <c r="IBI101" s="229"/>
      <c r="IBJ101" s="226"/>
      <c r="IBK101" s="227"/>
      <c r="IBL101" s="227"/>
      <c r="IBM101" s="227"/>
      <c r="IBN101" s="228"/>
      <c r="IBO101" s="228"/>
      <c r="IBP101" s="228"/>
      <c r="IBQ101" s="228"/>
      <c r="IBR101" s="228"/>
      <c r="IBS101" s="228"/>
      <c r="IBT101" s="229"/>
      <c r="IBU101" s="230"/>
      <c r="IBV101" s="230"/>
      <c r="IBW101" s="231"/>
      <c r="IBX101" s="229"/>
      <c r="IBY101" s="230"/>
      <c r="IBZ101" s="229"/>
      <c r="ICA101" s="229"/>
      <c r="ICB101" s="230"/>
      <c r="ICC101" s="230"/>
      <c r="ICD101" s="230"/>
      <c r="ICE101" s="230"/>
      <c r="ICF101" s="230"/>
      <c r="ICG101" s="230"/>
      <c r="ICH101" s="230"/>
      <c r="ICI101" s="230"/>
      <c r="ICJ101" s="230"/>
      <c r="ICK101" s="230"/>
      <c r="ICL101" s="230"/>
      <c r="ICM101" s="230"/>
      <c r="ICN101" s="229"/>
      <c r="ICO101" s="226"/>
      <c r="ICP101" s="227"/>
      <c r="ICQ101" s="227"/>
      <c r="ICR101" s="227"/>
      <c r="ICS101" s="228"/>
      <c r="ICT101" s="228"/>
      <c r="ICU101" s="228"/>
      <c r="ICV101" s="228"/>
      <c r="ICW101" s="228"/>
      <c r="ICX101" s="228"/>
      <c r="ICY101" s="229"/>
      <c r="ICZ101" s="230"/>
      <c r="IDA101" s="230"/>
      <c r="IDB101" s="231"/>
      <c r="IDC101" s="229"/>
      <c r="IDD101" s="230"/>
      <c r="IDE101" s="229"/>
      <c r="IDF101" s="229"/>
      <c r="IDG101" s="230"/>
      <c r="IDH101" s="230"/>
      <c r="IDI101" s="230"/>
      <c r="IDJ101" s="230"/>
      <c r="IDK101" s="230"/>
      <c r="IDL101" s="230"/>
      <c r="IDM101" s="230"/>
      <c r="IDN101" s="230"/>
      <c r="IDO101" s="230"/>
      <c r="IDP101" s="230"/>
      <c r="IDQ101" s="230"/>
      <c r="IDR101" s="230"/>
      <c r="IDS101" s="229"/>
      <c r="IDT101" s="226"/>
      <c r="IDU101" s="227"/>
      <c r="IDV101" s="227"/>
      <c r="IDW101" s="227"/>
      <c r="IDX101" s="228"/>
      <c r="IDY101" s="228"/>
      <c r="IDZ101" s="228"/>
      <c r="IEA101" s="228"/>
      <c r="IEB101" s="228"/>
      <c r="IEC101" s="228"/>
      <c r="IED101" s="229"/>
      <c r="IEE101" s="230"/>
      <c r="IEF101" s="230"/>
      <c r="IEG101" s="231"/>
      <c r="IEH101" s="229"/>
      <c r="IEI101" s="230"/>
      <c r="IEJ101" s="229"/>
      <c r="IEK101" s="229"/>
      <c r="IEL101" s="230"/>
      <c r="IEM101" s="230"/>
      <c r="IEN101" s="230"/>
      <c r="IEO101" s="230"/>
      <c r="IEP101" s="230"/>
      <c r="IEQ101" s="230"/>
      <c r="IER101" s="230"/>
      <c r="IES101" s="230"/>
      <c r="IET101" s="230"/>
      <c r="IEU101" s="230"/>
      <c r="IEV101" s="230"/>
      <c r="IEW101" s="230"/>
      <c r="IEX101" s="229"/>
      <c r="IEY101" s="226"/>
      <c r="IEZ101" s="227"/>
      <c r="IFA101" s="227"/>
      <c r="IFB101" s="227"/>
      <c r="IFC101" s="228"/>
      <c r="IFD101" s="228"/>
      <c r="IFE101" s="228"/>
      <c r="IFF101" s="228"/>
      <c r="IFG101" s="228"/>
      <c r="IFH101" s="228"/>
      <c r="IFI101" s="229"/>
      <c r="IFJ101" s="230"/>
      <c r="IFK101" s="230"/>
      <c r="IFL101" s="231"/>
      <c r="IFM101" s="229"/>
      <c r="IFN101" s="230"/>
      <c r="IFO101" s="229"/>
      <c r="IFP101" s="229"/>
      <c r="IFQ101" s="230"/>
      <c r="IFR101" s="230"/>
      <c r="IFS101" s="230"/>
      <c r="IFT101" s="230"/>
      <c r="IFU101" s="230"/>
      <c r="IFV101" s="230"/>
      <c r="IFW101" s="230"/>
      <c r="IFX101" s="230"/>
      <c r="IFY101" s="230"/>
      <c r="IFZ101" s="230"/>
      <c r="IGA101" s="230"/>
      <c r="IGB101" s="230"/>
      <c r="IGC101" s="229"/>
      <c r="IGD101" s="226"/>
      <c r="IGE101" s="227"/>
      <c r="IGF101" s="227"/>
      <c r="IGG101" s="227"/>
      <c r="IGH101" s="228"/>
      <c r="IGI101" s="228"/>
      <c r="IGJ101" s="228"/>
      <c r="IGK101" s="228"/>
      <c r="IGL101" s="228"/>
      <c r="IGM101" s="228"/>
      <c r="IGN101" s="229"/>
      <c r="IGO101" s="230"/>
      <c r="IGP101" s="230"/>
      <c r="IGQ101" s="231"/>
      <c r="IGR101" s="229"/>
      <c r="IGS101" s="230"/>
      <c r="IGT101" s="229"/>
      <c r="IGU101" s="229"/>
      <c r="IGV101" s="230"/>
      <c r="IGW101" s="230"/>
      <c r="IGX101" s="230"/>
      <c r="IGY101" s="230"/>
      <c r="IGZ101" s="230"/>
      <c r="IHA101" s="230"/>
      <c r="IHB101" s="230"/>
      <c r="IHC101" s="230"/>
      <c r="IHD101" s="230"/>
      <c r="IHE101" s="230"/>
      <c r="IHF101" s="230"/>
      <c r="IHG101" s="230"/>
      <c r="IHH101" s="229"/>
      <c r="IHI101" s="226"/>
      <c r="IHJ101" s="227"/>
      <c r="IHK101" s="227"/>
      <c r="IHL101" s="227"/>
      <c r="IHM101" s="228"/>
      <c r="IHN101" s="228"/>
      <c r="IHO101" s="228"/>
      <c r="IHP101" s="228"/>
      <c r="IHQ101" s="228"/>
      <c r="IHR101" s="228"/>
      <c r="IHS101" s="229"/>
      <c r="IHT101" s="230"/>
      <c r="IHU101" s="230"/>
      <c r="IHV101" s="231"/>
      <c r="IHW101" s="229"/>
      <c r="IHX101" s="230"/>
      <c r="IHY101" s="229"/>
      <c r="IHZ101" s="229"/>
      <c r="IIA101" s="230"/>
      <c r="IIB101" s="230"/>
      <c r="IIC101" s="230"/>
      <c r="IID101" s="230"/>
      <c r="IIE101" s="230"/>
      <c r="IIF101" s="230"/>
      <c r="IIG101" s="230"/>
      <c r="IIH101" s="230"/>
      <c r="III101" s="230"/>
      <c r="IIJ101" s="230"/>
      <c r="IIK101" s="230"/>
      <c r="IIL101" s="230"/>
      <c r="IIM101" s="229"/>
      <c r="IIN101" s="226"/>
      <c r="IIO101" s="227"/>
      <c r="IIP101" s="227"/>
      <c r="IIQ101" s="227"/>
      <c r="IIR101" s="228"/>
      <c r="IIS101" s="228"/>
      <c r="IIT101" s="228"/>
      <c r="IIU101" s="228"/>
      <c r="IIV101" s="228"/>
      <c r="IIW101" s="228"/>
      <c r="IIX101" s="229"/>
      <c r="IIY101" s="230"/>
      <c r="IIZ101" s="230"/>
      <c r="IJA101" s="231"/>
      <c r="IJB101" s="229"/>
      <c r="IJC101" s="230"/>
      <c r="IJD101" s="229"/>
      <c r="IJE101" s="229"/>
      <c r="IJF101" s="230"/>
      <c r="IJG101" s="230"/>
      <c r="IJH101" s="230"/>
      <c r="IJI101" s="230"/>
      <c r="IJJ101" s="230"/>
      <c r="IJK101" s="230"/>
      <c r="IJL101" s="230"/>
      <c r="IJM101" s="230"/>
      <c r="IJN101" s="230"/>
      <c r="IJO101" s="230"/>
      <c r="IJP101" s="230"/>
      <c r="IJQ101" s="230"/>
      <c r="IJR101" s="229"/>
      <c r="IJS101" s="226"/>
      <c r="IJT101" s="227"/>
      <c r="IJU101" s="227"/>
      <c r="IJV101" s="227"/>
      <c r="IJW101" s="228"/>
      <c r="IJX101" s="228"/>
      <c r="IJY101" s="228"/>
      <c r="IJZ101" s="228"/>
      <c r="IKA101" s="228"/>
      <c r="IKB101" s="228"/>
      <c r="IKC101" s="229"/>
      <c r="IKD101" s="230"/>
      <c r="IKE101" s="230"/>
      <c r="IKF101" s="231"/>
      <c r="IKG101" s="229"/>
      <c r="IKH101" s="230"/>
      <c r="IKI101" s="229"/>
      <c r="IKJ101" s="229"/>
      <c r="IKK101" s="230"/>
      <c r="IKL101" s="230"/>
      <c r="IKM101" s="230"/>
      <c r="IKN101" s="230"/>
      <c r="IKO101" s="230"/>
      <c r="IKP101" s="230"/>
      <c r="IKQ101" s="230"/>
      <c r="IKR101" s="230"/>
      <c r="IKS101" s="230"/>
      <c r="IKT101" s="230"/>
      <c r="IKU101" s="230"/>
      <c r="IKV101" s="230"/>
      <c r="IKW101" s="229"/>
      <c r="IKX101" s="226"/>
      <c r="IKY101" s="227"/>
      <c r="IKZ101" s="227"/>
      <c r="ILA101" s="227"/>
      <c r="ILB101" s="228"/>
      <c r="ILC101" s="228"/>
      <c r="ILD101" s="228"/>
      <c r="ILE101" s="228"/>
      <c r="ILF101" s="228"/>
      <c r="ILG101" s="228"/>
      <c r="ILH101" s="229"/>
      <c r="ILI101" s="230"/>
      <c r="ILJ101" s="230"/>
      <c r="ILK101" s="231"/>
      <c r="ILL101" s="229"/>
      <c r="ILM101" s="230"/>
      <c r="ILN101" s="229"/>
      <c r="ILO101" s="229"/>
      <c r="ILP101" s="230"/>
      <c r="ILQ101" s="230"/>
      <c r="ILR101" s="230"/>
      <c r="ILS101" s="230"/>
      <c r="ILT101" s="230"/>
      <c r="ILU101" s="230"/>
      <c r="ILV101" s="230"/>
      <c r="ILW101" s="230"/>
      <c r="ILX101" s="230"/>
      <c r="ILY101" s="230"/>
      <c r="ILZ101" s="230"/>
      <c r="IMA101" s="230"/>
      <c r="IMB101" s="229"/>
      <c r="IMC101" s="226"/>
      <c r="IMD101" s="227"/>
      <c r="IME101" s="227"/>
      <c r="IMF101" s="227"/>
      <c r="IMG101" s="228"/>
      <c r="IMH101" s="228"/>
      <c r="IMI101" s="228"/>
      <c r="IMJ101" s="228"/>
      <c r="IMK101" s="228"/>
      <c r="IML101" s="228"/>
      <c r="IMM101" s="229"/>
      <c r="IMN101" s="230"/>
      <c r="IMO101" s="230"/>
      <c r="IMP101" s="231"/>
      <c r="IMQ101" s="229"/>
      <c r="IMR101" s="230"/>
      <c r="IMS101" s="229"/>
      <c r="IMT101" s="229"/>
      <c r="IMU101" s="230"/>
      <c r="IMV101" s="230"/>
      <c r="IMW101" s="230"/>
      <c r="IMX101" s="230"/>
      <c r="IMY101" s="230"/>
      <c r="IMZ101" s="230"/>
      <c r="INA101" s="230"/>
      <c r="INB101" s="230"/>
      <c r="INC101" s="230"/>
      <c r="IND101" s="230"/>
      <c r="INE101" s="230"/>
      <c r="INF101" s="230"/>
      <c r="ING101" s="229"/>
      <c r="INH101" s="226"/>
      <c r="INI101" s="227"/>
      <c r="INJ101" s="227"/>
      <c r="INK101" s="227"/>
      <c r="INL101" s="228"/>
      <c r="INM101" s="228"/>
      <c r="INN101" s="228"/>
      <c r="INO101" s="228"/>
      <c r="INP101" s="228"/>
      <c r="INQ101" s="228"/>
      <c r="INR101" s="229"/>
      <c r="INS101" s="230"/>
      <c r="INT101" s="230"/>
      <c r="INU101" s="231"/>
      <c r="INV101" s="229"/>
      <c r="INW101" s="230"/>
      <c r="INX101" s="229"/>
      <c r="INY101" s="229"/>
      <c r="INZ101" s="230"/>
      <c r="IOA101" s="230"/>
      <c r="IOB101" s="230"/>
      <c r="IOC101" s="230"/>
      <c r="IOD101" s="230"/>
      <c r="IOE101" s="230"/>
      <c r="IOF101" s="230"/>
      <c r="IOG101" s="230"/>
      <c r="IOH101" s="230"/>
      <c r="IOI101" s="230"/>
      <c r="IOJ101" s="230"/>
      <c r="IOK101" s="230"/>
      <c r="IOL101" s="229"/>
      <c r="IOM101" s="226"/>
      <c r="ION101" s="227"/>
      <c r="IOO101" s="227"/>
      <c r="IOP101" s="227"/>
      <c r="IOQ101" s="228"/>
      <c r="IOR101" s="228"/>
      <c r="IOS101" s="228"/>
      <c r="IOT101" s="228"/>
      <c r="IOU101" s="228"/>
      <c r="IOV101" s="228"/>
      <c r="IOW101" s="229"/>
      <c r="IOX101" s="230"/>
      <c r="IOY101" s="230"/>
      <c r="IOZ101" s="231"/>
      <c r="IPA101" s="229"/>
      <c r="IPB101" s="230"/>
      <c r="IPC101" s="229"/>
      <c r="IPD101" s="229"/>
      <c r="IPE101" s="230"/>
      <c r="IPF101" s="230"/>
      <c r="IPG101" s="230"/>
      <c r="IPH101" s="230"/>
      <c r="IPI101" s="230"/>
      <c r="IPJ101" s="230"/>
      <c r="IPK101" s="230"/>
      <c r="IPL101" s="230"/>
      <c r="IPM101" s="230"/>
      <c r="IPN101" s="230"/>
      <c r="IPO101" s="230"/>
      <c r="IPP101" s="230"/>
      <c r="IPQ101" s="229"/>
      <c r="IPR101" s="226"/>
      <c r="IPS101" s="227"/>
      <c r="IPT101" s="227"/>
      <c r="IPU101" s="227"/>
      <c r="IPV101" s="228"/>
      <c r="IPW101" s="228"/>
      <c r="IPX101" s="228"/>
      <c r="IPY101" s="228"/>
      <c r="IPZ101" s="228"/>
      <c r="IQA101" s="228"/>
      <c r="IQB101" s="229"/>
      <c r="IQC101" s="230"/>
      <c r="IQD101" s="230"/>
      <c r="IQE101" s="231"/>
      <c r="IQF101" s="229"/>
      <c r="IQG101" s="230"/>
      <c r="IQH101" s="229"/>
      <c r="IQI101" s="229"/>
      <c r="IQJ101" s="230"/>
      <c r="IQK101" s="230"/>
      <c r="IQL101" s="230"/>
      <c r="IQM101" s="230"/>
      <c r="IQN101" s="230"/>
      <c r="IQO101" s="230"/>
      <c r="IQP101" s="230"/>
      <c r="IQQ101" s="230"/>
      <c r="IQR101" s="230"/>
      <c r="IQS101" s="230"/>
      <c r="IQT101" s="230"/>
      <c r="IQU101" s="230"/>
      <c r="IQV101" s="229"/>
      <c r="IQW101" s="226"/>
      <c r="IQX101" s="227"/>
      <c r="IQY101" s="227"/>
      <c r="IQZ101" s="227"/>
      <c r="IRA101" s="228"/>
      <c r="IRB101" s="228"/>
      <c r="IRC101" s="228"/>
      <c r="IRD101" s="228"/>
      <c r="IRE101" s="228"/>
      <c r="IRF101" s="228"/>
      <c r="IRG101" s="229"/>
      <c r="IRH101" s="230"/>
      <c r="IRI101" s="230"/>
      <c r="IRJ101" s="231"/>
      <c r="IRK101" s="229"/>
      <c r="IRL101" s="230"/>
      <c r="IRM101" s="229"/>
      <c r="IRN101" s="229"/>
      <c r="IRO101" s="230"/>
      <c r="IRP101" s="230"/>
      <c r="IRQ101" s="230"/>
      <c r="IRR101" s="230"/>
      <c r="IRS101" s="230"/>
      <c r="IRT101" s="230"/>
      <c r="IRU101" s="230"/>
      <c r="IRV101" s="230"/>
      <c r="IRW101" s="230"/>
      <c r="IRX101" s="230"/>
      <c r="IRY101" s="230"/>
      <c r="IRZ101" s="230"/>
      <c r="ISA101" s="229"/>
      <c r="ISB101" s="226"/>
      <c r="ISC101" s="227"/>
      <c r="ISD101" s="227"/>
      <c r="ISE101" s="227"/>
      <c r="ISF101" s="228"/>
      <c r="ISG101" s="228"/>
      <c r="ISH101" s="228"/>
      <c r="ISI101" s="228"/>
      <c r="ISJ101" s="228"/>
      <c r="ISK101" s="228"/>
      <c r="ISL101" s="229"/>
      <c r="ISM101" s="230"/>
      <c r="ISN101" s="230"/>
      <c r="ISO101" s="231"/>
      <c r="ISP101" s="229"/>
      <c r="ISQ101" s="230"/>
      <c r="ISR101" s="229"/>
      <c r="ISS101" s="229"/>
      <c r="IST101" s="230"/>
      <c r="ISU101" s="230"/>
      <c r="ISV101" s="230"/>
      <c r="ISW101" s="230"/>
      <c r="ISX101" s="230"/>
      <c r="ISY101" s="230"/>
      <c r="ISZ101" s="230"/>
      <c r="ITA101" s="230"/>
      <c r="ITB101" s="230"/>
      <c r="ITC101" s="230"/>
      <c r="ITD101" s="230"/>
      <c r="ITE101" s="230"/>
      <c r="ITF101" s="229"/>
      <c r="ITG101" s="226"/>
      <c r="ITH101" s="227"/>
      <c r="ITI101" s="227"/>
      <c r="ITJ101" s="227"/>
      <c r="ITK101" s="228"/>
      <c r="ITL101" s="228"/>
      <c r="ITM101" s="228"/>
      <c r="ITN101" s="228"/>
      <c r="ITO101" s="228"/>
      <c r="ITP101" s="228"/>
      <c r="ITQ101" s="229"/>
      <c r="ITR101" s="230"/>
      <c r="ITS101" s="230"/>
      <c r="ITT101" s="231"/>
      <c r="ITU101" s="229"/>
      <c r="ITV101" s="230"/>
      <c r="ITW101" s="229"/>
      <c r="ITX101" s="229"/>
      <c r="ITY101" s="230"/>
      <c r="ITZ101" s="230"/>
      <c r="IUA101" s="230"/>
      <c r="IUB101" s="230"/>
      <c r="IUC101" s="230"/>
      <c r="IUD101" s="230"/>
      <c r="IUE101" s="230"/>
      <c r="IUF101" s="230"/>
      <c r="IUG101" s="230"/>
      <c r="IUH101" s="230"/>
      <c r="IUI101" s="230"/>
      <c r="IUJ101" s="230"/>
      <c r="IUK101" s="229"/>
      <c r="IUL101" s="226"/>
      <c r="IUM101" s="227"/>
      <c r="IUN101" s="227"/>
      <c r="IUO101" s="227"/>
      <c r="IUP101" s="228"/>
      <c r="IUQ101" s="228"/>
      <c r="IUR101" s="228"/>
      <c r="IUS101" s="228"/>
      <c r="IUT101" s="228"/>
      <c r="IUU101" s="228"/>
      <c r="IUV101" s="229"/>
      <c r="IUW101" s="230"/>
      <c r="IUX101" s="230"/>
      <c r="IUY101" s="231"/>
      <c r="IUZ101" s="229"/>
      <c r="IVA101" s="230"/>
      <c r="IVB101" s="229"/>
      <c r="IVC101" s="229"/>
      <c r="IVD101" s="230"/>
      <c r="IVE101" s="230"/>
      <c r="IVF101" s="230"/>
      <c r="IVG101" s="230"/>
      <c r="IVH101" s="230"/>
      <c r="IVI101" s="230"/>
      <c r="IVJ101" s="230"/>
      <c r="IVK101" s="230"/>
      <c r="IVL101" s="230"/>
      <c r="IVM101" s="230"/>
      <c r="IVN101" s="230"/>
      <c r="IVO101" s="230"/>
      <c r="IVP101" s="229"/>
      <c r="IVQ101" s="226"/>
      <c r="IVR101" s="227"/>
      <c r="IVS101" s="227"/>
      <c r="IVT101" s="227"/>
      <c r="IVU101" s="228"/>
      <c r="IVV101" s="228"/>
      <c r="IVW101" s="228"/>
      <c r="IVX101" s="228"/>
      <c r="IVY101" s="228"/>
      <c r="IVZ101" s="228"/>
      <c r="IWA101" s="229"/>
      <c r="IWB101" s="230"/>
      <c r="IWC101" s="230"/>
      <c r="IWD101" s="231"/>
      <c r="IWE101" s="229"/>
      <c r="IWF101" s="230"/>
      <c r="IWG101" s="229"/>
      <c r="IWH101" s="229"/>
      <c r="IWI101" s="230"/>
      <c r="IWJ101" s="230"/>
      <c r="IWK101" s="230"/>
      <c r="IWL101" s="230"/>
      <c r="IWM101" s="230"/>
      <c r="IWN101" s="230"/>
      <c r="IWO101" s="230"/>
      <c r="IWP101" s="230"/>
      <c r="IWQ101" s="230"/>
      <c r="IWR101" s="230"/>
      <c r="IWS101" s="230"/>
      <c r="IWT101" s="230"/>
      <c r="IWU101" s="229"/>
      <c r="IWV101" s="226"/>
      <c r="IWW101" s="227"/>
      <c r="IWX101" s="227"/>
      <c r="IWY101" s="227"/>
      <c r="IWZ101" s="228"/>
      <c r="IXA101" s="228"/>
      <c r="IXB101" s="228"/>
      <c r="IXC101" s="228"/>
      <c r="IXD101" s="228"/>
      <c r="IXE101" s="228"/>
      <c r="IXF101" s="229"/>
      <c r="IXG101" s="230"/>
      <c r="IXH101" s="230"/>
      <c r="IXI101" s="231"/>
      <c r="IXJ101" s="229"/>
      <c r="IXK101" s="230"/>
      <c r="IXL101" s="229"/>
      <c r="IXM101" s="229"/>
      <c r="IXN101" s="230"/>
      <c r="IXO101" s="230"/>
      <c r="IXP101" s="230"/>
      <c r="IXQ101" s="230"/>
      <c r="IXR101" s="230"/>
      <c r="IXS101" s="230"/>
      <c r="IXT101" s="230"/>
      <c r="IXU101" s="230"/>
      <c r="IXV101" s="230"/>
      <c r="IXW101" s="230"/>
      <c r="IXX101" s="230"/>
      <c r="IXY101" s="230"/>
      <c r="IXZ101" s="229"/>
      <c r="IYA101" s="226"/>
      <c r="IYB101" s="227"/>
      <c r="IYC101" s="227"/>
      <c r="IYD101" s="227"/>
      <c r="IYE101" s="228"/>
      <c r="IYF101" s="228"/>
      <c r="IYG101" s="228"/>
      <c r="IYH101" s="228"/>
      <c r="IYI101" s="228"/>
      <c r="IYJ101" s="228"/>
      <c r="IYK101" s="229"/>
      <c r="IYL101" s="230"/>
      <c r="IYM101" s="230"/>
      <c r="IYN101" s="231"/>
      <c r="IYO101" s="229"/>
      <c r="IYP101" s="230"/>
      <c r="IYQ101" s="229"/>
      <c r="IYR101" s="229"/>
      <c r="IYS101" s="230"/>
      <c r="IYT101" s="230"/>
      <c r="IYU101" s="230"/>
      <c r="IYV101" s="230"/>
      <c r="IYW101" s="230"/>
      <c r="IYX101" s="230"/>
      <c r="IYY101" s="230"/>
      <c r="IYZ101" s="230"/>
      <c r="IZA101" s="230"/>
      <c r="IZB101" s="230"/>
      <c r="IZC101" s="230"/>
      <c r="IZD101" s="230"/>
      <c r="IZE101" s="229"/>
      <c r="IZF101" s="226"/>
      <c r="IZG101" s="227"/>
      <c r="IZH101" s="227"/>
      <c r="IZI101" s="227"/>
      <c r="IZJ101" s="228"/>
      <c r="IZK101" s="228"/>
      <c r="IZL101" s="228"/>
      <c r="IZM101" s="228"/>
      <c r="IZN101" s="228"/>
      <c r="IZO101" s="228"/>
      <c r="IZP101" s="229"/>
      <c r="IZQ101" s="230"/>
      <c r="IZR101" s="230"/>
      <c r="IZS101" s="231"/>
      <c r="IZT101" s="229"/>
      <c r="IZU101" s="230"/>
      <c r="IZV101" s="229"/>
      <c r="IZW101" s="229"/>
      <c r="IZX101" s="230"/>
      <c r="IZY101" s="230"/>
      <c r="IZZ101" s="230"/>
      <c r="JAA101" s="230"/>
      <c r="JAB101" s="230"/>
      <c r="JAC101" s="230"/>
      <c r="JAD101" s="230"/>
      <c r="JAE101" s="230"/>
      <c r="JAF101" s="230"/>
      <c r="JAG101" s="230"/>
      <c r="JAH101" s="230"/>
      <c r="JAI101" s="230"/>
      <c r="JAJ101" s="229"/>
      <c r="JAK101" s="226"/>
      <c r="JAL101" s="227"/>
      <c r="JAM101" s="227"/>
      <c r="JAN101" s="227"/>
      <c r="JAO101" s="228"/>
      <c r="JAP101" s="228"/>
      <c r="JAQ101" s="228"/>
      <c r="JAR101" s="228"/>
      <c r="JAS101" s="228"/>
      <c r="JAT101" s="228"/>
      <c r="JAU101" s="229"/>
      <c r="JAV101" s="230"/>
      <c r="JAW101" s="230"/>
      <c r="JAX101" s="231"/>
      <c r="JAY101" s="229"/>
      <c r="JAZ101" s="230"/>
      <c r="JBA101" s="229"/>
      <c r="JBB101" s="229"/>
      <c r="JBC101" s="230"/>
      <c r="JBD101" s="230"/>
      <c r="JBE101" s="230"/>
      <c r="JBF101" s="230"/>
      <c r="JBG101" s="230"/>
      <c r="JBH101" s="230"/>
      <c r="JBI101" s="230"/>
      <c r="JBJ101" s="230"/>
      <c r="JBK101" s="230"/>
      <c r="JBL101" s="230"/>
      <c r="JBM101" s="230"/>
      <c r="JBN101" s="230"/>
      <c r="JBO101" s="229"/>
      <c r="JBP101" s="226"/>
      <c r="JBQ101" s="227"/>
      <c r="JBR101" s="227"/>
      <c r="JBS101" s="227"/>
      <c r="JBT101" s="228"/>
      <c r="JBU101" s="228"/>
      <c r="JBV101" s="228"/>
      <c r="JBW101" s="228"/>
      <c r="JBX101" s="228"/>
      <c r="JBY101" s="228"/>
      <c r="JBZ101" s="229"/>
      <c r="JCA101" s="230"/>
      <c r="JCB101" s="230"/>
      <c r="JCC101" s="231"/>
      <c r="JCD101" s="229"/>
      <c r="JCE101" s="230"/>
      <c r="JCF101" s="229"/>
      <c r="JCG101" s="229"/>
      <c r="JCH101" s="230"/>
      <c r="JCI101" s="230"/>
      <c r="JCJ101" s="230"/>
      <c r="JCK101" s="230"/>
      <c r="JCL101" s="230"/>
      <c r="JCM101" s="230"/>
      <c r="JCN101" s="230"/>
      <c r="JCO101" s="230"/>
      <c r="JCP101" s="230"/>
      <c r="JCQ101" s="230"/>
      <c r="JCR101" s="230"/>
      <c r="JCS101" s="230"/>
      <c r="JCT101" s="229"/>
      <c r="JCU101" s="226"/>
      <c r="JCV101" s="227"/>
      <c r="JCW101" s="227"/>
      <c r="JCX101" s="227"/>
      <c r="JCY101" s="228"/>
      <c r="JCZ101" s="228"/>
      <c r="JDA101" s="228"/>
      <c r="JDB101" s="228"/>
      <c r="JDC101" s="228"/>
      <c r="JDD101" s="228"/>
      <c r="JDE101" s="229"/>
      <c r="JDF101" s="230"/>
      <c r="JDG101" s="230"/>
      <c r="JDH101" s="231"/>
      <c r="JDI101" s="229"/>
      <c r="JDJ101" s="230"/>
      <c r="JDK101" s="229"/>
      <c r="JDL101" s="229"/>
      <c r="JDM101" s="230"/>
      <c r="JDN101" s="230"/>
      <c r="JDO101" s="230"/>
      <c r="JDP101" s="230"/>
      <c r="JDQ101" s="230"/>
      <c r="JDR101" s="230"/>
      <c r="JDS101" s="230"/>
      <c r="JDT101" s="230"/>
      <c r="JDU101" s="230"/>
      <c r="JDV101" s="230"/>
      <c r="JDW101" s="230"/>
      <c r="JDX101" s="230"/>
      <c r="JDY101" s="229"/>
      <c r="JDZ101" s="226"/>
      <c r="JEA101" s="227"/>
      <c r="JEB101" s="227"/>
      <c r="JEC101" s="227"/>
      <c r="JED101" s="228"/>
      <c r="JEE101" s="228"/>
      <c r="JEF101" s="228"/>
      <c r="JEG101" s="228"/>
      <c r="JEH101" s="228"/>
      <c r="JEI101" s="228"/>
      <c r="JEJ101" s="229"/>
      <c r="JEK101" s="230"/>
      <c r="JEL101" s="230"/>
      <c r="JEM101" s="231"/>
      <c r="JEN101" s="229"/>
      <c r="JEO101" s="230"/>
      <c r="JEP101" s="229"/>
      <c r="JEQ101" s="229"/>
      <c r="JER101" s="230"/>
      <c r="JES101" s="230"/>
      <c r="JET101" s="230"/>
      <c r="JEU101" s="230"/>
      <c r="JEV101" s="230"/>
      <c r="JEW101" s="230"/>
      <c r="JEX101" s="230"/>
      <c r="JEY101" s="230"/>
      <c r="JEZ101" s="230"/>
      <c r="JFA101" s="230"/>
      <c r="JFB101" s="230"/>
      <c r="JFC101" s="230"/>
      <c r="JFD101" s="229"/>
      <c r="JFE101" s="226"/>
      <c r="JFF101" s="227"/>
      <c r="JFG101" s="227"/>
      <c r="JFH101" s="227"/>
      <c r="JFI101" s="228"/>
      <c r="JFJ101" s="228"/>
      <c r="JFK101" s="228"/>
      <c r="JFL101" s="228"/>
      <c r="JFM101" s="228"/>
      <c r="JFN101" s="228"/>
      <c r="JFO101" s="229"/>
      <c r="JFP101" s="230"/>
      <c r="JFQ101" s="230"/>
      <c r="JFR101" s="231"/>
      <c r="JFS101" s="229"/>
      <c r="JFT101" s="230"/>
      <c r="JFU101" s="229"/>
      <c r="JFV101" s="229"/>
      <c r="JFW101" s="230"/>
      <c r="JFX101" s="230"/>
      <c r="JFY101" s="230"/>
      <c r="JFZ101" s="230"/>
      <c r="JGA101" s="230"/>
      <c r="JGB101" s="230"/>
      <c r="JGC101" s="230"/>
      <c r="JGD101" s="230"/>
      <c r="JGE101" s="230"/>
      <c r="JGF101" s="230"/>
      <c r="JGG101" s="230"/>
      <c r="JGH101" s="230"/>
      <c r="JGI101" s="229"/>
      <c r="JGJ101" s="226"/>
      <c r="JGK101" s="227"/>
      <c r="JGL101" s="227"/>
      <c r="JGM101" s="227"/>
      <c r="JGN101" s="228"/>
      <c r="JGO101" s="228"/>
      <c r="JGP101" s="228"/>
      <c r="JGQ101" s="228"/>
      <c r="JGR101" s="228"/>
      <c r="JGS101" s="228"/>
      <c r="JGT101" s="229"/>
      <c r="JGU101" s="230"/>
      <c r="JGV101" s="230"/>
      <c r="JGW101" s="231"/>
      <c r="JGX101" s="229"/>
      <c r="JGY101" s="230"/>
      <c r="JGZ101" s="229"/>
      <c r="JHA101" s="229"/>
      <c r="JHB101" s="230"/>
      <c r="JHC101" s="230"/>
      <c r="JHD101" s="230"/>
      <c r="JHE101" s="230"/>
      <c r="JHF101" s="230"/>
      <c r="JHG101" s="230"/>
      <c r="JHH101" s="230"/>
      <c r="JHI101" s="230"/>
      <c r="JHJ101" s="230"/>
      <c r="JHK101" s="230"/>
      <c r="JHL101" s="230"/>
      <c r="JHM101" s="230"/>
      <c r="JHN101" s="229"/>
      <c r="JHO101" s="226"/>
      <c r="JHP101" s="227"/>
      <c r="JHQ101" s="227"/>
      <c r="JHR101" s="227"/>
      <c r="JHS101" s="228"/>
      <c r="JHT101" s="228"/>
      <c r="JHU101" s="228"/>
      <c r="JHV101" s="228"/>
      <c r="JHW101" s="228"/>
      <c r="JHX101" s="228"/>
      <c r="JHY101" s="229"/>
      <c r="JHZ101" s="230"/>
      <c r="JIA101" s="230"/>
      <c r="JIB101" s="231"/>
      <c r="JIC101" s="229"/>
      <c r="JID101" s="230"/>
      <c r="JIE101" s="229"/>
      <c r="JIF101" s="229"/>
      <c r="JIG101" s="230"/>
      <c r="JIH101" s="230"/>
      <c r="JII101" s="230"/>
      <c r="JIJ101" s="230"/>
      <c r="JIK101" s="230"/>
      <c r="JIL101" s="230"/>
      <c r="JIM101" s="230"/>
      <c r="JIN101" s="230"/>
      <c r="JIO101" s="230"/>
      <c r="JIP101" s="230"/>
      <c r="JIQ101" s="230"/>
      <c r="JIR101" s="230"/>
      <c r="JIS101" s="229"/>
      <c r="JIT101" s="226"/>
      <c r="JIU101" s="227"/>
      <c r="JIV101" s="227"/>
      <c r="JIW101" s="227"/>
      <c r="JIX101" s="228"/>
      <c r="JIY101" s="228"/>
      <c r="JIZ101" s="228"/>
      <c r="JJA101" s="228"/>
      <c r="JJB101" s="228"/>
      <c r="JJC101" s="228"/>
      <c r="JJD101" s="229"/>
      <c r="JJE101" s="230"/>
      <c r="JJF101" s="230"/>
      <c r="JJG101" s="231"/>
      <c r="JJH101" s="229"/>
      <c r="JJI101" s="230"/>
      <c r="JJJ101" s="229"/>
      <c r="JJK101" s="229"/>
      <c r="JJL101" s="230"/>
      <c r="JJM101" s="230"/>
      <c r="JJN101" s="230"/>
      <c r="JJO101" s="230"/>
      <c r="JJP101" s="230"/>
      <c r="JJQ101" s="230"/>
      <c r="JJR101" s="230"/>
      <c r="JJS101" s="230"/>
      <c r="JJT101" s="230"/>
      <c r="JJU101" s="230"/>
      <c r="JJV101" s="230"/>
      <c r="JJW101" s="230"/>
      <c r="JJX101" s="229"/>
      <c r="JJY101" s="226"/>
      <c r="JJZ101" s="227"/>
      <c r="JKA101" s="227"/>
      <c r="JKB101" s="227"/>
      <c r="JKC101" s="228"/>
      <c r="JKD101" s="228"/>
      <c r="JKE101" s="228"/>
      <c r="JKF101" s="228"/>
      <c r="JKG101" s="228"/>
      <c r="JKH101" s="228"/>
      <c r="JKI101" s="229"/>
      <c r="JKJ101" s="230"/>
      <c r="JKK101" s="230"/>
      <c r="JKL101" s="231"/>
      <c r="JKM101" s="229"/>
      <c r="JKN101" s="230"/>
      <c r="JKO101" s="229"/>
      <c r="JKP101" s="229"/>
      <c r="JKQ101" s="230"/>
      <c r="JKR101" s="230"/>
      <c r="JKS101" s="230"/>
      <c r="JKT101" s="230"/>
      <c r="JKU101" s="230"/>
      <c r="JKV101" s="230"/>
      <c r="JKW101" s="230"/>
      <c r="JKX101" s="230"/>
      <c r="JKY101" s="230"/>
      <c r="JKZ101" s="230"/>
      <c r="JLA101" s="230"/>
      <c r="JLB101" s="230"/>
      <c r="JLC101" s="229"/>
      <c r="JLD101" s="226"/>
      <c r="JLE101" s="227"/>
      <c r="JLF101" s="227"/>
      <c r="JLG101" s="227"/>
      <c r="JLH101" s="228"/>
      <c r="JLI101" s="228"/>
      <c r="JLJ101" s="228"/>
      <c r="JLK101" s="228"/>
      <c r="JLL101" s="228"/>
      <c r="JLM101" s="228"/>
      <c r="JLN101" s="229"/>
      <c r="JLO101" s="230"/>
      <c r="JLP101" s="230"/>
      <c r="JLQ101" s="231"/>
      <c r="JLR101" s="229"/>
      <c r="JLS101" s="230"/>
      <c r="JLT101" s="229"/>
      <c r="JLU101" s="229"/>
      <c r="JLV101" s="230"/>
      <c r="JLW101" s="230"/>
      <c r="JLX101" s="230"/>
      <c r="JLY101" s="230"/>
      <c r="JLZ101" s="230"/>
      <c r="JMA101" s="230"/>
      <c r="JMB101" s="230"/>
      <c r="JMC101" s="230"/>
      <c r="JMD101" s="230"/>
      <c r="JME101" s="230"/>
      <c r="JMF101" s="230"/>
      <c r="JMG101" s="230"/>
      <c r="JMH101" s="229"/>
      <c r="JMI101" s="226"/>
      <c r="JMJ101" s="227"/>
      <c r="JMK101" s="227"/>
      <c r="JML101" s="227"/>
      <c r="JMM101" s="228"/>
      <c r="JMN101" s="228"/>
      <c r="JMO101" s="228"/>
      <c r="JMP101" s="228"/>
      <c r="JMQ101" s="228"/>
      <c r="JMR101" s="228"/>
      <c r="JMS101" s="229"/>
      <c r="JMT101" s="230"/>
      <c r="JMU101" s="230"/>
      <c r="JMV101" s="231"/>
      <c r="JMW101" s="229"/>
      <c r="JMX101" s="230"/>
      <c r="JMY101" s="229"/>
      <c r="JMZ101" s="229"/>
      <c r="JNA101" s="230"/>
      <c r="JNB101" s="230"/>
      <c r="JNC101" s="230"/>
      <c r="JND101" s="230"/>
      <c r="JNE101" s="230"/>
      <c r="JNF101" s="230"/>
      <c r="JNG101" s="230"/>
      <c r="JNH101" s="230"/>
      <c r="JNI101" s="230"/>
      <c r="JNJ101" s="230"/>
      <c r="JNK101" s="230"/>
      <c r="JNL101" s="230"/>
      <c r="JNM101" s="229"/>
      <c r="JNN101" s="226"/>
      <c r="JNO101" s="227"/>
      <c r="JNP101" s="227"/>
      <c r="JNQ101" s="227"/>
      <c r="JNR101" s="228"/>
      <c r="JNS101" s="228"/>
      <c r="JNT101" s="228"/>
      <c r="JNU101" s="228"/>
      <c r="JNV101" s="228"/>
      <c r="JNW101" s="228"/>
      <c r="JNX101" s="229"/>
      <c r="JNY101" s="230"/>
      <c r="JNZ101" s="230"/>
      <c r="JOA101" s="231"/>
      <c r="JOB101" s="229"/>
      <c r="JOC101" s="230"/>
      <c r="JOD101" s="229"/>
      <c r="JOE101" s="229"/>
      <c r="JOF101" s="230"/>
      <c r="JOG101" s="230"/>
      <c r="JOH101" s="230"/>
      <c r="JOI101" s="230"/>
      <c r="JOJ101" s="230"/>
      <c r="JOK101" s="230"/>
      <c r="JOL101" s="230"/>
      <c r="JOM101" s="230"/>
      <c r="JON101" s="230"/>
      <c r="JOO101" s="230"/>
      <c r="JOP101" s="230"/>
      <c r="JOQ101" s="230"/>
      <c r="JOR101" s="229"/>
      <c r="JOS101" s="226"/>
      <c r="JOT101" s="227"/>
      <c r="JOU101" s="227"/>
      <c r="JOV101" s="227"/>
      <c r="JOW101" s="228"/>
      <c r="JOX101" s="228"/>
      <c r="JOY101" s="228"/>
      <c r="JOZ101" s="228"/>
      <c r="JPA101" s="228"/>
      <c r="JPB101" s="228"/>
      <c r="JPC101" s="229"/>
      <c r="JPD101" s="230"/>
      <c r="JPE101" s="230"/>
      <c r="JPF101" s="231"/>
      <c r="JPG101" s="229"/>
      <c r="JPH101" s="230"/>
      <c r="JPI101" s="229"/>
      <c r="JPJ101" s="229"/>
      <c r="JPK101" s="230"/>
      <c r="JPL101" s="230"/>
      <c r="JPM101" s="230"/>
      <c r="JPN101" s="230"/>
      <c r="JPO101" s="230"/>
      <c r="JPP101" s="230"/>
      <c r="JPQ101" s="230"/>
      <c r="JPR101" s="230"/>
      <c r="JPS101" s="230"/>
      <c r="JPT101" s="230"/>
      <c r="JPU101" s="230"/>
      <c r="JPV101" s="230"/>
      <c r="JPW101" s="229"/>
      <c r="JPX101" s="226"/>
      <c r="JPY101" s="227"/>
      <c r="JPZ101" s="227"/>
      <c r="JQA101" s="227"/>
      <c r="JQB101" s="228"/>
      <c r="JQC101" s="228"/>
      <c r="JQD101" s="228"/>
      <c r="JQE101" s="228"/>
      <c r="JQF101" s="228"/>
      <c r="JQG101" s="228"/>
      <c r="JQH101" s="229"/>
      <c r="JQI101" s="230"/>
      <c r="JQJ101" s="230"/>
      <c r="JQK101" s="231"/>
      <c r="JQL101" s="229"/>
      <c r="JQM101" s="230"/>
      <c r="JQN101" s="229"/>
      <c r="JQO101" s="229"/>
      <c r="JQP101" s="230"/>
      <c r="JQQ101" s="230"/>
      <c r="JQR101" s="230"/>
      <c r="JQS101" s="230"/>
      <c r="JQT101" s="230"/>
      <c r="JQU101" s="230"/>
      <c r="JQV101" s="230"/>
      <c r="JQW101" s="230"/>
      <c r="JQX101" s="230"/>
      <c r="JQY101" s="230"/>
      <c r="JQZ101" s="230"/>
      <c r="JRA101" s="230"/>
      <c r="JRB101" s="229"/>
      <c r="JRC101" s="226"/>
      <c r="JRD101" s="227"/>
      <c r="JRE101" s="227"/>
      <c r="JRF101" s="227"/>
      <c r="JRG101" s="228"/>
      <c r="JRH101" s="228"/>
      <c r="JRI101" s="228"/>
      <c r="JRJ101" s="228"/>
      <c r="JRK101" s="228"/>
      <c r="JRL101" s="228"/>
      <c r="JRM101" s="229"/>
      <c r="JRN101" s="230"/>
      <c r="JRO101" s="230"/>
      <c r="JRP101" s="231"/>
      <c r="JRQ101" s="229"/>
      <c r="JRR101" s="230"/>
      <c r="JRS101" s="229"/>
      <c r="JRT101" s="229"/>
      <c r="JRU101" s="230"/>
      <c r="JRV101" s="230"/>
      <c r="JRW101" s="230"/>
      <c r="JRX101" s="230"/>
      <c r="JRY101" s="230"/>
      <c r="JRZ101" s="230"/>
      <c r="JSA101" s="230"/>
      <c r="JSB101" s="230"/>
      <c r="JSC101" s="230"/>
      <c r="JSD101" s="230"/>
      <c r="JSE101" s="230"/>
      <c r="JSF101" s="230"/>
      <c r="JSG101" s="229"/>
      <c r="JSH101" s="226"/>
      <c r="JSI101" s="227"/>
      <c r="JSJ101" s="227"/>
      <c r="JSK101" s="227"/>
      <c r="JSL101" s="228"/>
      <c r="JSM101" s="228"/>
      <c r="JSN101" s="228"/>
      <c r="JSO101" s="228"/>
      <c r="JSP101" s="228"/>
      <c r="JSQ101" s="228"/>
      <c r="JSR101" s="229"/>
      <c r="JSS101" s="230"/>
      <c r="JST101" s="230"/>
      <c r="JSU101" s="231"/>
      <c r="JSV101" s="229"/>
      <c r="JSW101" s="230"/>
      <c r="JSX101" s="229"/>
      <c r="JSY101" s="229"/>
      <c r="JSZ101" s="230"/>
      <c r="JTA101" s="230"/>
      <c r="JTB101" s="230"/>
      <c r="JTC101" s="230"/>
      <c r="JTD101" s="230"/>
      <c r="JTE101" s="230"/>
      <c r="JTF101" s="230"/>
      <c r="JTG101" s="230"/>
      <c r="JTH101" s="230"/>
      <c r="JTI101" s="230"/>
      <c r="JTJ101" s="230"/>
      <c r="JTK101" s="230"/>
      <c r="JTL101" s="229"/>
      <c r="JTM101" s="226"/>
      <c r="JTN101" s="227"/>
      <c r="JTO101" s="227"/>
      <c r="JTP101" s="227"/>
      <c r="JTQ101" s="228"/>
      <c r="JTR101" s="228"/>
      <c r="JTS101" s="228"/>
      <c r="JTT101" s="228"/>
      <c r="JTU101" s="228"/>
      <c r="JTV101" s="228"/>
      <c r="JTW101" s="229"/>
      <c r="JTX101" s="230"/>
      <c r="JTY101" s="230"/>
      <c r="JTZ101" s="231"/>
      <c r="JUA101" s="229"/>
      <c r="JUB101" s="230"/>
      <c r="JUC101" s="229"/>
      <c r="JUD101" s="229"/>
      <c r="JUE101" s="230"/>
      <c r="JUF101" s="230"/>
      <c r="JUG101" s="230"/>
      <c r="JUH101" s="230"/>
      <c r="JUI101" s="230"/>
      <c r="JUJ101" s="230"/>
      <c r="JUK101" s="230"/>
      <c r="JUL101" s="230"/>
      <c r="JUM101" s="230"/>
      <c r="JUN101" s="230"/>
      <c r="JUO101" s="230"/>
      <c r="JUP101" s="230"/>
      <c r="JUQ101" s="229"/>
      <c r="JUR101" s="226"/>
      <c r="JUS101" s="227"/>
      <c r="JUT101" s="227"/>
      <c r="JUU101" s="227"/>
      <c r="JUV101" s="228"/>
      <c r="JUW101" s="228"/>
      <c r="JUX101" s="228"/>
      <c r="JUY101" s="228"/>
      <c r="JUZ101" s="228"/>
      <c r="JVA101" s="228"/>
      <c r="JVB101" s="229"/>
      <c r="JVC101" s="230"/>
      <c r="JVD101" s="230"/>
      <c r="JVE101" s="231"/>
      <c r="JVF101" s="229"/>
      <c r="JVG101" s="230"/>
      <c r="JVH101" s="229"/>
      <c r="JVI101" s="229"/>
      <c r="JVJ101" s="230"/>
      <c r="JVK101" s="230"/>
      <c r="JVL101" s="230"/>
      <c r="JVM101" s="230"/>
      <c r="JVN101" s="230"/>
      <c r="JVO101" s="230"/>
      <c r="JVP101" s="230"/>
      <c r="JVQ101" s="230"/>
      <c r="JVR101" s="230"/>
      <c r="JVS101" s="230"/>
      <c r="JVT101" s="230"/>
      <c r="JVU101" s="230"/>
      <c r="JVV101" s="229"/>
      <c r="JVW101" s="226"/>
      <c r="JVX101" s="227"/>
      <c r="JVY101" s="227"/>
      <c r="JVZ101" s="227"/>
      <c r="JWA101" s="228"/>
      <c r="JWB101" s="228"/>
      <c r="JWC101" s="228"/>
      <c r="JWD101" s="228"/>
      <c r="JWE101" s="228"/>
      <c r="JWF101" s="228"/>
      <c r="JWG101" s="229"/>
      <c r="JWH101" s="230"/>
      <c r="JWI101" s="230"/>
      <c r="JWJ101" s="231"/>
      <c r="JWK101" s="229"/>
      <c r="JWL101" s="230"/>
      <c r="JWM101" s="229"/>
      <c r="JWN101" s="229"/>
      <c r="JWO101" s="230"/>
      <c r="JWP101" s="230"/>
      <c r="JWQ101" s="230"/>
      <c r="JWR101" s="230"/>
      <c r="JWS101" s="230"/>
      <c r="JWT101" s="230"/>
      <c r="JWU101" s="230"/>
      <c r="JWV101" s="230"/>
      <c r="JWW101" s="230"/>
      <c r="JWX101" s="230"/>
      <c r="JWY101" s="230"/>
      <c r="JWZ101" s="230"/>
      <c r="JXA101" s="229"/>
      <c r="JXB101" s="226"/>
      <c r="JXC101" s="227"/>
      <c r="JXD101" s="227"/>
      <c r="JXE101" s="227"/>
      <c r="JXF101" s="228"/>
      <c r="JXG101" s="228"/>
      <c r="JXH101" s="228"/>
      <c r="JXI101" s="228"/>
      <c r="JXJ101" s="228"/>
      <c r="JXK101" s="228"/>
      <c r="JXL101" s="229"/>
      <c r="JXM101" s="230"/>
      <c r="JXN101" s="230"/>
      <c r="JXO101" s="231"/>
      <c r="JXP101" s="229"/>
      <c r="JXQ101" s="230"/>
      <c r="JXR101" s="229"/>
      <c r="JXS101" s="229"/>
      <c r="JXT101" s="230"/>
      <c r="JXU101" s="230"/>
      <c r="JXV101" s="230"/>
      <c r="JXW101" s="230"/>
      <c r="JXX101" s="230"/>
      <c r="JXY101" s="230"/>
      <c r="JXZ101" s="230"/>
      <c r="JYA101" s="230"/>
      <c r="JYB101" s="230"/>
      <c r="JYC101" s="230"/>
      <c r="JYD101" s="230"/>
      <c r="JYE101" s="230"/>
      <c r="JYF101" s="229"/>
      <c r="JYG101" s="226"/>
      <c r="JYH101" s="227"/>
      <c r="JYI101" s="227"/>
      <c r="JYJ101" s="227"/>
      <c r="JYK101" s="228"/>
      <c r="JYL101" s="228"/>
      <c r="JYM101" s="228"/>
      <c r="JYN101" s="228"/>
      <c r="JYO101" s="228"/>
      <c r="JYP101" s="228"/>
      <c r="JYQ101" s="229"/>
      <c r="JYR101" s="230"/>
      <c r="JYS101" s="230"/>
      <c r="JYT101" s="231"/>
      <c r="JYU101" s="229"/>
      <c r="JYV101" s="230"/>
      <c r="JYW101" s="229"/>
      <c r="JYX101" s="229"/>
      <c r="JYY101" s="230"/>
      <c r="JYZ101" s="230"/>
      <c r="JZA101" s="230"/>
      <c r="JZB101" s="230"/>
      <c r="JZC101" s="230"/>
      <c r="JZD101" s="230"/>
      <c r="JZE101" s="230"/>
      <c r="JZF101" s="230"/>
      <c r="JZG101" s="230"/>
      <c r="JZH101" s="230"/>
      <c r="JZI101" s="230"/>
      <c r="JZJ101" s="230"/>
      <c r="JZK101" s="229"/>
      <c r="JZL101" s="226"/>
      <c r="JZM101" s="227"/>
      <c r="JZN101" s="227"/>
      <c r="JZO101" s="227"/>
      <c r="JZP101" s="228"/>
      <c r="JZQ101" s="228"/>
      <c r="JZR101" s="228"/>
      <c r="JZS101" s="228"/>
      <c r="JZT101" s="228"/>
      <c r="JZU101" s="228"/>
      <c r="JZV101" s="229"/>
      <c r="JZW101" s="230"/>
      <c r="JZX101" s="230"/>
      <c r="JZY101" s="231"/>
      <c r="JZZ101" s="229"/>
      <c r="KAA101" s="230"/>
      <c r="KAB101" s="229"/>
      <c r="KAC101" s="229"/>
      <c r="KAD101" s="230"/>
      <c r="KAE101" s="230"/>
      <c r="KAF101" s="230"/>
      <c r="KAG101" s="230"/>
      <c r="KAH101" s="230"/>
      <c r="KAI101" s="230"/>
      <c r="KAJ101" s="230"/>
      <c r="KAK101" s="230"/>
      <c r="KAL101" s="230"/>
      <c r="KAM101" s="230"/>
      <c r="KAN101" s="230"/>
      <c r="KAO101" s="230"/>
      <c r="KAP101" s="229"/>
      <c r="KAQ101" s="226"/>
      <c r="KAR101" s="227"/>
      <c r="KAS101" s="227"/>
      <c r="KAT101" s="227"/>
      <c r="KAU101" s="228"/>
      <c r="KAV101" s="228"/>
      <c r="KAW101" s="228"/>
      <c r="KAX101" s="228"/>
      <c r="KAY101" s="228"/>
      <c r="KAZ101" s="228"/>
      <c r="KBA101" s="229"/>
      <c r="KBB101" s="230"/>
      <c r="KBC101" s="230"/>
      <c r="KBD101" s="231"/>
      <c r="KBE101" s="229"/>
      <c r="KBF101" s="230"/>
      <c r="KBG101" s="229"/>
      <c r="KBH101" s="229"/>
      <c r="KBI101" s="230"/>
      <c r="KBJ101" s="230"/>
      <c r="KBK101" s="230"/>
      <c r="KBL101" s="230"/>
      <c r="KBM101" s="230"/>
      <c r="KBN101" s="230"/>
      <c r="KBO101" s="230"/>
      <c r="KBP101" s="230"/>
      <c r="KBQ101" s="230"/>
      <c r="KBR101" s="230"/>
      <c r="KBS101" s="230"/>
      <c r="KBT101" s="230"/>
      <c r="KBU101" s="229"/>
      <c r="KBV101" s="226"/>
      <c r="KBW101" s="227"/>
      <c r="KBX101" s="227"/>
      <c r="KBY101" s="227"/>
      <c r="KBZ101" s="228"/>
      <c r="KCA101" s="228"/>
      <c r="KCB101" s="228"/>
      <c r="KCC101" s="228"/>
      <c r="KCD101" s="228"/>
      <c r="KCE101" s="228"/>
      <c r="KCF101" s="229"/>
      <c r="KCG101" s="230"/>
      <c r="KCH101" s="230"/>
      <c r="KCI101" s="231"/>
      <c r="KCJ101" s="229"/>
      <c r="KCK101" s="230"/>
      <c r="KCL101" s="229"/>
      <c r="KCM101" s="229"/>
      <c r="KCN101" s="230"/>
      <c r="KCO101" s="230"/>
      <c r="KCP101" s="230"/>
      <c r="KCQ101" s="230"/>
      <c r="KCR101" s="230"/>
      <c r="KCS101" s="230"/>
      <c r="KCT101" s="230"/>
      <c r="KCU101" s="230"/>
      <c r="KCV101" s="230"/>
      <c r="KCW101" s="230"/>
      <c r="KCX101" s="230"/>
      <c r="KCY101" s="230"/>
      <c r="KCZ101" s="229"/>
      <c r="KDA101" s="226"/>
      <c r="KDB101" s="227"/>
      <c r="KDC101" s="227"/>
      <c r="KDD101" s="227"/>
      <c r="KDE101" s="228"/>
      <c r="KDF101" s="228"/>
      <c r="KDG101" s="228"/>
      <c r="KDH101" s="228"/>
      <c r="KDI101" s="228"/>
      <c r="KDJ101" s="228"/>
      <c r="KDK101" s="229"/>
      <c r="KDL101" s="230"/>
      <c r="KDM101" s="230"/>
      <c r="KDN101" s="231"/>
      <c r="KDO101" s="229"/>
      <c r="KDP101" s="230"/>
      <c r="KDQ101" s="229"/>
      <c r="KDR101" s="229"/>
      <c r="KDS101" s="230"/>
      <c r="KDT101" s="230"/>
      <c r="KDU101" s="230"/>
      <c r="KDV101" s="230"/>
      <c r="KDW101" s="230"/>
      <c r="KDX101" s="230"/>
      <c r="KDY101" s="230"/>
      <c r="KDZ101" s="230"/>
      <c r="KEA101" s="230"/>
      <c r="KEB101" s="230"/>
      <c r="KEC101" s="230"/>
      <c r="KED101" s="230"/>
      <c r="KEE101" s="229"/>
      <c r="KEF101" s="226"/>
      <c r="KEG101" s="227"/>
      <c r="KEH101" s="227"/>
      <c r="KEI101" s="227"/>
      <c r="KEJ101" s="228"/>
      <c r="KEK101" s="228"/>
      <c r="KEL101" s="228"/>
      <c r="KEM101" s="228"/>
      <c r="KEN101" s="228"/>
      <c r="KEO101" s="228"/>
      <c r="KEP101" s="229"/>
      <c r="KEQ101" s="230"/>
      <c r="KER101" s="230"/>
      <c r="KES101" s="231"/>
      <c r="KET101" s="229"/>
      <c r="KEU101" s="230"/>
      <c r="KEV101" s="229"/>
      <c r="KEW101" s="229"/>
      <c r="KEX101" s="230"/>
      <c r="KEY101" s="230"/>
      <c r="KEZ101" s="230"/>
      <c r="KFA101" s="230"/>
      <c r="KFB101" s="230"/>
      <c r="KFC101" s="230"/>
      <c r="KFD101" s="230"/>
      <c r="KFE101" s="230"/>
      <c r="KFF101" s="230"/>
      <c r="KFG101" s="230"/>
      <c r="KFH101" s="230"/>
      <c r="KFI101" s="230"/>
      <c r="KFJ101" s="229"/>
      <c r="KFK101" s="226"/>
      <c r="KFL101" s="227"/>
      <c r="KFM101" s="227"/>
      <c r="KFN101" s="227"/>
      <c r="KFO101" s="228"/>
      <c r="KFP101" s="228"/>
      <c r="KFQ101" s="228"/>
      <c r="KFR101" s="228"/>
      <c r="KFS101" s="228"/>
      <c r="KFT101" s="228"/>
      <c r="KFU101" s="229"/>
      <c r="KFV101" s="230"/>
      <c r="KFW101" s="230"/>
      <c r="KFX101" s="231"/>
      <c r="KFY101" s="229"/>
      <c r="KFZ101" s="230"/>
      <c r="KGA101" s="229"/>
      <c r="KGB101" s="229"/>
      <c r="KGC101" s="230"/>
      <c r="KGD101" s="230"/>
      <c r="KGE101" s="230"/>
      <c r="KGF101" s="230"/>
      <c r="KGG101" s="230"/>
      <c r="KGH101" s="230"/>
      <c r="KGI101" s="230"/>
      <c r="KGJ101" s="230"/>
      <c r="KGK101" s="230"/>
      <c r="KGL101" s="230"/>
      <c r="KGM101" s="230"/>
      <c r="KGN101" s="230"/>
      <c r="KGO101" s="229"/>
      <c r="KGP101" s="226"/>
      <c r="KGQ101" s="227"/>
      <c r="KGR101" s="227"/>
      <c r="KGS101" s="227"/>
      <c r="KGT101" s="228"/>
      <c r="KGU101" s="228"/>
      <c r="KGV101" s="228"/>
      <c r="KGW101" s="228"/>
      <c r="KGX101" s="228"/>
      <c r="KGY101" s="228"/>
      <c r="KGZ101" s="229"/>
      <c r="KHA101" s="230"/>
      <c r="KHB101" s="230"/>
      <c r="KHC101" s="231"/>
      <c r="KHD101" s="229"/>
      <c r="KHE101" s="230"/>
      <c r="KHF101" s="229"/>
      <c r="KHG101" s="229"/>
      <c r="KHH101" s="230"/>
      <c r="KHI101" s="230"/>
      <c r="KHJ101" s="230"/>
      <c r="KHK101" s="230"/>
      <c r="KHL101" s="230"/>
      <c r="KHM101" s="230"/>
      <c r="KHN101" s="230"/>
      <c r="KHO101" s="230"/>
      <c r="KHP101" s="230"/>
      <c r="KHQ101" s="230"/>
      <c r="KHR101" s="230"/>
      <c r="KHS101" s="230"/>
      <c r="KHT101" s="229"/>
      <c r="KHU101" s="226"/>
      <c r="KHV101" s="227"/>
      <c r="KHW101" s="227"/>
      <c r="KHX101" s="227"/>
      <c r="KHY101" s="228"/>
      <c r="KHZ101" s="228"/>
      <c r="KIA101" s="228"/>
      <c r="KIB101" s="228"/>
      <c r="KIC101" s="228"/>
      <c r="KID101" s="228"/>
      <c r="KIE101" s="229"/>
      <c r="KIF101" s="230"/>
      <c r="KIG101" s="230"/>
      <c r="KIH101" s="231"/>
      <c r="KII101" s="229"/>
      <c r="KIJ101" s="230"/>
      <c r="KIK101" s="229"/>
      <c r="KIL101" s="229"/>
      <c r="KIM101" s="230"/>
      <c r="KIN101" s="230"/>
      <c r="KIO101" s="230"/>
      <c r="KIP101" s="230"/>
      <c r="KIQ101" s="230"/>
      <c r="KIR101" s="230"/>
      <c r="KIS101" s="230"/>
      <c r="KIT101" s="230"/>
      <c r="KIU101" s="230"/>
      <c r="KIV101" s="230"/>
      <c r="KIW101" s="230"/>
      <c r="KIX101" s="230"/>
      <c r="KIY101" s="229"/>
      <c r="KIZ101" s="226"/>
      <c r="KJA101" s="227"/>
      <c r="KJB101" s="227"/>
      <c r="KJC101" s="227"/>
      <c r="KJD101" s="228"/>
      <c r="KJE101" s="228"/>
      <c r="KJF101" s="228"/>
      <c r="KJG101" s="228"/>
      <c r="KJH101" s="228"/>
      <c r="KJI101" s="228"/>
      <c r="KJJ101" s="229"/>
      <c r="KJK101" s="230"/>
      <c r="KJL101" s="230"/>
      <c r="KJM101" s="231"/>
      <c r="KJN101" s="229"/>
      <c r="KJO101" s="230"/>
      <c r="KJP101" s="229"/>
      <c r="KJQ101" s="229"/>
      <c r="KJR101" s="230"/>
      <c r="KJS101" s="230"/>
      <c r="KJT101" s="230"/>
      <c r="KJU101" s="230"/>
      <c r="KJV101" s="230"/>
      <c r="KJW101" s="230"/>
      <c r="KJX101" s="230"/>
      <c r="KJY101" s="230"/>
      <c r="KJZ101" s="230"/>
      <c r="KKA101" s="230"/>
      <c r="KKB101" s="230"/>
      <c r="KKC101" s="230"/>
      <c r="KKD101" s="229"/>
      <c r="KKE101" s="226"/>
      <c r="KKF101" s="227"/>
      <c r="KKG101" s="227"/>
      <c r="KKH101" s="227"/>
      <c r="KKI101" s="228"/>
      <c r="KKJ101" s="228"/>
      <c r="KKK101" s="228"/>
      <c r="KKL101" s="228"/>
      <c r="KKM101" s="228"/>
      <c r="KKN101" s="228"/>
      <c r="KKO101" s="229"/>
      <c r="KKP101" s="230"/>
      <c r="KKQ101" s="230"/>
      <c r="KKR101" s="231"/>
      <c r="KKS101" s="229"/>
      <c r="KKT101" s="230"/>
      <c r="KKU101" s="229"/>
      <c r="KKV101" s="229"/>
      <c r="KKW101" s="230"/>
      <c r="KKX101" s="230"/>
      <c r="KKY101" s="230"/>
      <c r="KKZ101" s="230"/>
      <c r="KLA101" s="230"/>
      <c r="KLB101" s="230"/>
      <c r="KLC101" s="230"/>
      <c r="KLD101" s="230"/>
      <c r="KLE101" s="230"/>
      <c r="KLF101" s="230"/>
      <c r="KLG101" s="230"/>
      <c r="KLH101" s="230"/>
      <c r="KLI101" s="229"/>
      <c r="KLJ101" s="226"/>
      <c r="KLK101" s="227"/>
      <c r="KLL101" s="227"/>
      <c r="KLM101" s="227"/>
      <c r="KLN101" s="228"/>
      <c r="KLO101" s="228"/>
      <c r="KLP101" s="228"/>
      <c r="KLQ101" s="228"/>
      <c r="KLR101" s="228"/>
      <c r="KLS101" s="228"/>
      <c r="KLT101" s="229"/>
      <c r="KLU101" s="230"/>
      <c r="KLV101" s="230"/>
      <c r="KLW101" s="231"/>
      <c r="KLX101" s="229"/>
      <c r="KLY101" s="230"/>
      <c r="KLZ101" s="229"/>
      <c r="KMA101" s="229"/>
      <c r="KMB101" s="230"/>
      <c r="KMC101" s="230"/>
      <c r="KMD101" s="230"/>
      <c r="KME101" s="230"/>
      <c r="KMF101" s="230"/>
      <c r="KMG101" s="230"/>
      <c r="KMH101" s="230"/>
      <c r="KMI101" s="230"/>
      <c r="KMJ101" s="230"/>
      <c r="KMK101" s="230"/>
      <c r="KML101" s="230"/>
      <c r="KMM101" s="230"/>
      <c r="KMN101" s="229"/>
      <c r="KMO101" s="226"/>
      <c r="KMP101" s="227"/>
      <c r="KMQ101" s="227"/>
      <c r="KMR101" s="227"/>
      <c r="KMS101" s="228"/>
      <c r="KMT101" s="228"/>
      <c r="KMU101" s="228"/>
      <c r="KMV101" s="228"/>
      <c r="KMW101" s="228"/>
      <c r="KMX101" s="228"/>
      <c r="KMY101" s="229"/>
      <c r="KMZ101" s="230"/>
      <c r="KNA101" s="230"/>
      <c r="KNB101" s="231"/>
      <c r="KNC101" s="229"/>
      <c r="KND101" s="230"/>
      <c r="KNE101" s="229"/>
      <c r="KNF101" s="229"/>
      <c r="KNG101" s="230"/>
      <c r="KNH101" s="230"/>
      <c r="KNI101" s="230"/>
      <c r="KNJ101" s="230"/>
      <c r="KNK101" s="230"/>
      <c r="KNL101" s="230"/>
      <c r="KNM101" s="230"/>
      <c r="KNN101" s="230"/>
      <c r="KNO101" s="230"/>
      <c r="KNP101" s="230"/>
      <c r="KNQ101" s="230"/>
      <c r="KNR101" s="230"/>
      <c r="KNS101" s="229"/>
      <c r="KNT101" s="226"/>
      <c r="KNU101" s="227"/>
      <c r="KNV101" s="227"/>
      <c r="KNW101" s="227"/>
      <c r="KNX101" s="228"/>
      <c r="KNY101" s="228"/>
      <c r="KNZ101" s="228"/>
      <c r="KOA101" s="228"/>
      <c r="KOB101" s="228"/>
      <c r="KOC101" s="228"/>
      <c r="KOD101" s="229"/>
      <c r="KOE101" s="230"/>
      <c r="KOF101" s="230"/>
      <c r="KOG101" s="231"/>
      <c r="KOH101" s="229"/>
      <c r="KOI101" s="230"/>
      <c r="KOJ101" s="229"/>
      <c r="KOK101" s="229"/>
      <c r="KOL101" s="230"/>
      <c r="KOM101" s="230"/>
      <c r="KON101" s="230"/>
      <c r="KOO101" s="230"/>
      <c r="KOP101" s="230"/>
      <c r="KOQ101" s="230"/>
      <c r="KOR101" s="230"/>
      <c r="KOS101" s="230"/>
      <c r="KOT101" s="230"/>
      <c r="KOU101" s="230"/>
      <c r="KOV101" s="230"/>
      <c r="KOW101" s="230"/>
      <c r="KOX101" s="229"/>
      <c r="KOY101" s="226"/>
      <c r="KOZ101" s="227"/>
      <c r="KPA101" s="227"/>
      <c r="KPB101" s="227"/>
      <c r="KPC101" s="228"/>
      <c r="KPD101" s="228"/>
      <c r="KPE101" s="228"/>
      <c r="KPF101" s="228"/>
      <c r="KPG101" s="228"/>
      <c r="KPH101" s="228"/>
      <c r="KPI101" s="229"/>
      <c r="KPJ101" s="230"/>
      <c r="KPK101" s="230"/>
      <c r="KPL101" s="231"/>
      <c r="KPM101" s="229"/>
      <c r="KPN101" s="230"/>
      <c r="KPO101" s="229"/>
      <c r="KPP101" s="229"/>
      <c r="KPQ101" s="230"/>
      <c r="KPR101" s="230"/>
      <c r="KPS101" s="230"/>
      <c r="KPT101" s="230"/>
      <c r="KPU101" s="230"/>
      <c r="KPV101" s="230"/>
      <c r="KPW101" s="230"/>
      <c r="KPX101" s="230"/>
      <c r="KPY101" s="230"/>
      <c r="KPZ101" s="230"/>
      <c r="KQA101" s="230"/>
      <c r="KQB101" s="230"/>
      <c r="KQC101" s="229"/>
      <c r="KQD101" s="226"/>
      <c r="KQE101" s="227"/>
      <c r="KQF101" s="227"/>
      <c r="KQG101" s="227"/>
      <c r="KQH101" s="228"/>
      <c r="KQI101" s="228"/>
      <c r="KQJ101" s="228"/>
      <c r="KQK101" s="228"/>
      <c r="KQL101" s="228"/>
      <c r="KQM101" s="228"/>
      <c r="KQN101" s="229"/>
      <c r="KQO101" s="230"/>
      <c r="KQP101" s="230"/>
      <c r="KQQ101" s="231"/>
      <c r="KQR101" s="229"/>
      <c r="KQS101" s="230"/>
      <c r="KQT101" s="229"/>
      <c r="KQU101" s="229"/>
      <c r="KQV101" s="230"/>
      <c r="KQW101" s="230"/>
      <c r="KQX101" s="230"/>
      <c r="KQY101" s="230"/>
      <c r="KQZ101" s="230"/>
      <c r="KRA101" s="230"/>
      <c r="KRB101" s="230"/>
      <c r="KRC101" s="230"/>
      <c r="KRD101" s="230"/>
      <c r="KRE101" s="230"/>
      <c r="KRF101" s="230"/>
      <c r="KRG101" s="230"/>
      <c r="KRH101" s="229"/>
      <c r="KRI101" s="226"/>
      <c r="KRJ101" s="227"/>
      <c r="KRK101" s="227"/>
      <c r="KRL101" s="227"/>
      <c r="KRM101" s="228"/>
      <c r="KRN101" s="228"/>
      <c r="KRO101" s="228"/>
      <c r="KRP101" s="228"/>
      <c r="KRQ101" s="228"/>
      <c r="KRR101" s="228"/>
      <c r="KRS101" s="229"/>
      <c r="KRT101" s="230"/>
      <c r="KRU101" s="230"/>
      <c r="KRV101" s="231"/>
      <c r="KRW101" s="229"/>
      <c r="KRX101" s="230"/>
      <c r="KRY101" s="229"/>
      <c r="KRZ101" s="229"/>
      <c r="KSA101" s="230"/>
      <c r="KSB101" s="230"/>
      <c r="KSC101" s="230"/>
      <c r="KSD101" s="230"/>
      <c r="KSE101" s="230"/>
      <c r="KSF101" s="230"/>
      <c r="KSG101" s="230"/>
      <c r="KSH101" s="230"/>
      <c r="KSI101" s="230"/>
      <c r="KSJ101" s="230"/>
      <c r="KSK101" s="230"/>
      <c r="KSL101" s="230"/>
      <c r="KSM101" s="229"/>
      <c r="KSN101" s="226"/>
      <c r="KSO101" s="227"/>
      <c r="KSP101" s="227"/>
      <c r="KSQ101" s="227"/>
      <c r="KSR101" s="228"/>
      <c r="KSS101" s="228"/>
      <c r="KST101" s="228"/>
      <c r="KSU101" s="228"/>
      <c r="KSV101" s="228"/>
      <c r="KSW101" s="228"/>
      <c r="KSX101" s="229"/>
      <c r="KSY101" s="230"/>
      <c r="KSZ101" s="230"/>
      <c r="KTA101" s="231"/>
      <c r="KTB101" s="229"/>
      <c r="KTC101" s="230"/>
      <c r="KTD101" s="229"/>
      <c r="KTE101" s="229"/>
      <c r="KTF101" s="230"/>
      <c r="KTG101" s="230"/>
      <c r="KTH101" s="230"/>
      <c r="KTI101" s="230"/>
      <c r="KTJ101" s="230"/>
      <c r="KTK101" s="230"/>
      <c r="KTL101" s="230"/>
      <c r="KTM101" s="230"/>
      <c r="KTN101" s="230"/>
      <c r="KTO101" s="230"/>
      <c r="KTP101" s="230"/>
      <c r="KTQ101" s="230"/>
      <c r="KTR101" s="229"/>
      <c r="KTS101" s="226"/>
      <c r="KTT101" s="227"/>
      <c r="KTU101" s="227"/>
      <c r="KTV101" s="227"/>
      <c r="KTW101" s="228"/>
      <c r="KTX101" s="228"/>
      <c r="KTY101" s="228"/>
      <c r="KTZ101" s="228"/>
      <c r="KUA101" s="228"/>
      <c r="KUB101" s="228"/>
      <c r="KUC101" s="229"/>
      <c r="KUD101" s="230"/>
      <c r="KUE101" s="230"/>
      <c r="KUF101" s="231"/>
      <c r="KUG101" s="229"/>
      <c r="KUH101" s="230"/>
      <c r="KUI101" s="229"/>
      <c r="KUJ101" s="229"/>
      <c r="KUK101" s="230"/>
      <c r="KUL101" s="230"/>
      <c r="KUM101" s="230"/>
      <c r="KUN101" s="230"/>
      <c r="KUO101" s="230"/>
      <c r="KUP101" s="230"/>
      <c r="KUQ101" s="230"/>
      <c r="KUR101" s="230"/>
      <c r="KUS101" s="230"/>
      <c r="KUT101" s="230"/>
      <c r="KUU101" s="230"/>
      <c r="KUV101" s="230"/>
      <c r="KUW101" s="229"/>
      <c r="KUX101" s="226"/>
      <c r="KUY101" s="227"/>
      <c r="KUZ101" s="227"/>
      <c r="KVA101" s="227"/>
      <c r="KVB101" s="228"/>
      <c r="KVC101" s="228"/>
      <c r="KVD101" s="228"/>
      <c r="KVE101" s="228"/>
      <c r="KVF101" s="228"/>
      <c r="KVG101" s="228"/>
      <c r="KVH101" s="229"/>
      <c r="KVI101" s="230"/>
      <c r="KVJ101" s="230"/>
      <c r="KVK101" s="231"/>
      <c r="KVL101" s="229"/>
      <c r="KVM101" s="230"/>
      <c r="KVN101" s="229"/>
      <c r="KVO101" s="229"/>
      <c r="KVP101" s="230"/>
      <c r="KVQ101" s="230"/>
      <c r="KVR101" s="230"/>
      <c r="KVS101" s="230"/>
      <c r="KVT101" s="230"/>
      <c r="KVU101" s="230"/>
      <c r="KVV101" s="230"/>
      <c r="KVW101" s="230"/>
      <c r="KVX101" s="230"/>
      <c r="KVY101" s="230"/>
      <c r="KVZ101" s="230"/>
      <c r="KWA101" s="230"/>
      <c r="KWB101" s="229"/>
      <c r="KWC101" s="226"/>
      <c r="KWD101" s="227"/>
      <c r="KWE101" s="227"/>
      <c r="KWF101" s="227"/>
      <c r="KWG101" s="228"/>
      <c r="KWH101" s="228"/>
      <c r="KWI101" s="228"/>
      <c r="KWJ101" s="228"/>
      <c r="KWK101" s="228"/>
      <c r="KWL101" s="228"/>
      <c r="KWM101" s="229"/>
      <c r="KWN101" s="230"/>
      <c r="KWO101" s="230"/>
      <c r="KWP101" s="231"/>
      <c r="KWQ101" s="229"/>
      <c r="KWR101" s="230"/>
      <c r="KWS101" s="229"/>
      <c r="KWT101" s="229"/>
      <c r="KWU101" s="230"/>
      <c r="KWV101" s="230"/>
      <c r="KWW101" s="230"/>
      <c r="KWX101" s="230"/>
      <c r="KWY101" s="230"/>
      <c r="KWZ101" s="230"/>
      <c r="KXA101" s="230"/>
      <c r="KXB101" s="230"/>
      <c r="KXC101" s="230"/>
      <c r="KXD101" s="230"/>
      <c r="KXE101" s="230"/>
      <c r="KXF101" s="230"/>
      <c r="KXG101" s="229"/>
      <c r="KXH101" s="226"/>
      <c r="KXI101" s="227"/>
      <c r="KXJ101" s="227"/>
      <c r="KXK101" s="227"/>
      <c r="KXL101" s="228"/>
      <c r="KXM101" s="228"/>
      <c r="KXN101" s="228"/>
      <c r="KXO101" s="228"/>
      <c r="KXP101" s="228"/>
      <c r="KXQ101" s="228"/>
      <c r="KXR101" s="229"/>
      <c r="KXS101" s="230"/>
      <c r="KXT101" s="230"/>
      <c r="KXU101" s="231"/>
      <c r="KXV101" s="229"/>
      <c r="KXW101" s="230"/>
      <c r="KXX101" s="229"/>
      <c r="KXY101" s="229"/>
      <c r="KXZ101" s="230"/>
      <c r="KYA101" s="230"/>
      <c r="KYB101" s="230"/>
      <c r="KYC101" s="230"/>
      <c r="KYD101" s="230"/>
      <c r="KYE101" s="230"/>
      <c r="KYF101" s="230"/>
      <c r="KYG101" s="230"/>
      <c r="KYH101" s="230"/>
      <c r="KYI101" s="230"/>
      <c r="KYJ101" s="230"/>
      <c r="KYK101" s="230"/>
      <c r="KYL101" s="229"/>
      <c r="KYM101" s="226"/>
      <c r="KYN101" s="227"/>
      <c r="KYO101" s="227"/>
      <c r="KYP101" s="227"/>
      <c r="KYQ101" s="228"/>
      <c r="KYR101" s="228"/>
      <c r="KYS101" s="228"/>
      <c r="KYT101" s="228"/>
      <c r="KYU101" s="228"/>
      <c r="KYV101" s="228"/>
      <c r="KYW101" s="229"/>
      <c r="KYX101" s="230"/>
      <c r="KYY101" s="230"/>
      <c r="KYZ101" s="231"/>
      <c r="KZA101" s="229"/>
      <c r="KZB101" s="230"/>
      <c r="KZC101" s="229"/>
      <c r="KZD101" s="229"/>
      <c r="KZE101" s="230"/>
      <c r="KZF101" s="230"/>
      <c r="KZG101" s="230"/>
      <c r="KZH101" s="230"/>
      <c r="KZI101" s="230"/>
      <c r="KZJ101" s="230"/>
      <c r="KZK101" s="230"/>
      <c r="KZL101" s="230"/>
      <c r="KZM101" s="230"/>
      <c r="KZN101" s="230"/>
      <c r="KZO101" s="230"/>
      <c r="KZP101" s="230"/>
      <c r="KZQ101" s="229"/>
      <c r="KZR101" s="226"/>
      <c r="KZS101" s="227"/>
      <c r="KZT101" s="227"/>
      <c r="KZU101" s="227"/>
      <c r="KZV101" s="228"/>
      <c r="KZW101" s="228"/>
      <c r="KZX101" s="228"/>
      <c r="KZY101" s="228"/>
      <c r="KZZ101" s="228"/>
      <c r="LAA101" s="228"/>
      <c r="LAB101" s="229"/>
      <c r="LAC101" s="230"/>
      <c r="LAD101" s="230"/>
      <c r="LAE101" s="231"/>
      <c r="LAF101" s="229"/>
      <c r="LAG101" s="230"/>
      <c r="LAH101" s="229"/>
      <c r="LAI101" s="229"/>
      <c r="LAJ101" s="230"/>
      <c r="LAK101" s="230"/>
      <c r="LAL101" s="230"/>
      <c r="LAM101" s="230"/>
      <c r="LAN101" s="230"/>
      <c r="LAO101" s="230"/>
      <c r="LAP101" s="230"/>
      <c r="LAQ101" s="230"/>
      <c r="LAR101" s="230"/>
      <c r="LAS101" s="230"/>
      <c r="LAT101" s="230"/>
      <c r="LAU101" s="230"/>
      <c r="LAV101" s="229"/>
      <c r="LAW101" s="226"/>
      <c r="LAX101" s="227"/>
      <c r="LAY101" s="227"/>
      <c r="LAZ101" s="227"/>
      <c r="LBA101" s="228"/>
      <c r="LBB101" s="228"/>
      <c r="LBC101" s="228"/>
      <c r="LBD101" s="228"/>
      <c r="LBE101" s="228"/>
      <c r="LBF101" s="228"/>
      <c r="LBG101" s="229"/>
      <c r="LBH101" s="230"/>
      <c r="LBI101" s="230"/>
      <c r="LBJ101" s="231"/>
      <c r="LBK101" s="229"/>
      <c r="LBL101" s="230"/>
      <c r="LBM101" s="229"/>
      <c r="LBN101" s="229"/>
      <c r="LBO101" s="230"/>
      <c r="LBP101" s="230"/>
      <c r="LBQ101" s="230"/>
      <c r="LBR101" s="230"/>
      <c r="LBS101" s="230"/>
      <c r="LBT101" s="230"/>
      <c r="LBU101" s="230"/>
      <c r="LBV101" s="230"/>
      <c r="LBW101" s="230"/>
      <c r="LBX101" s="230"/>
      <c r="LBY101" s="230"/>
      <c r="LBZ101" s="230"/>
      <c r="LCA101" s="229"/>
      <c r="LCB101" s="226"/>
      <c r="LCC101" s="227"/>
      <c r="LCD101" s="227"/>
      <c r="LCE101" s="227"/>
      <c r="LCF101" s="228"/>
      <c r="LCG101" s="228"/>
      <c r="LCH101" s="228"/>
      <c r="LCI101" s="228"/>
      <c r="LCJ101" s="228"/>
      <c r="LCK101" s="228"/>
      <c r="LCL101" s="229"/>
      <c r="LCM101" s="230"/>
      <c r="LCN101" s="230"/>
      <c r="LCO101" s="231"/>
      <c r="LCP101" s="229"/>
      <c r="LCQ101" s="230"/>
      <c r="LCR101" s="229"/>
      <c r="LCS101" s="229"/>
      <c r="LCT101" s="230"/>
      <c r="LCU101" s="230"/>
      <c r="LCV101" s="230"/>
      <c r="LCW101" s="230"/>
      <c r="LCX101" s="230"/>
      <c r="LCY101" s="230"/>
      <c r="LCZ101" s="230"/>
      <c r="LDA101" s="230"/>
      <c r="LDB101" s="230"/>
      <c r="LDC101" s="230"/>
      <c r="LDD101" s="230"/>
      <c r="LDE101" s="230"/>
      <c r="LDF101" s="229"/>
      <c r="LDG101" s="226"/>
      <c r="LDH101" s="227"/>
      <c r="LDI101" s="227"/>
      <c r="LDJ101" s="227"/>
      <c r="LDK101" s="228"/>
      <c r="LDL101" s="228"/>
      <c r="LDM101" s="228"/>
      <c r="LDN101" s="228"/>
      <c r="LDO101" s="228"/>
      <c r="LDP101" s="228"/>
      <c r="LDQ101" s="229"/>
      <c r="LDR101" s="230"/>
      <c r="LDS101" s="230"/>
      <c r="LDT101" s="231"/>
      <c r="LDU101" s="229"/>
      <c r="LDV101" s="230"/>
      <c r="LDW101" s="229"/>
      <c r="LDX101" s="229"/>
      <c r="LDY101" s="230"/>
      <c r="LDZ101" s="230"/>
      <c r="LEA101" s="230"/>
      <c r="LEB101" s="230"/>
      <c r="LEC101" s="230"/>
      <c r="LED101" s="230"/>
      <c r="LEE101" s="230"/>
      <c r="LEF101" s="230"/>
      <c r="LEG101" s="230"/>
      <c r="LEH101" s="230"/>
      <c r="LEI101" s="230"/>
      <c r="LEJ101" s="230"/>
      <c r="LEK101" s="229"/>
      <c r="LEL101" s="226"/>
      <c r="LEM101" s="227"/>
      <c r="LEN101" s="227"/>
      <c r="LEO101" s="227"/>
      <c r="LEP101" s="228"/>
      <c r="LEQ101" s="228"/>
      <c r="LER101" s="228"/>
      <c r="LES101" s="228"/>
      <c r="LET101" s="228"/>
      <c r="LEU101" s="228"/>
      <c r="LEV101" s="229"/>
      <c r="LEW101" s="230"/>
      <c r="LEX101" s="230"/>
      <c r="LEY101" s="231"/>
      <c r="LEZ101" s="229"/>
      <c r="LFA101" s="230"/>
      <c r="LFB101" s="229"/>
      <c r="LFC101" s="229"/>
      <c r="LFD101" s="230"/>
      <c r="LFE101" s="230"/>
      <c r="LFF101" s="230"/>
      <c r="LFG101" s="230"/>
      <c r="LFH101" s="230"/>
      <c r="LFI101" s="230"/>
      <c r="LFJ101" s="230"/>
      <c r="LFK101" s="230"/>
      <c r="LFL101" s="230"/>
      <c r="LFM101" s="230"/>
      <c r="LFN101" s="230"/>
      <c r="LFO101" s="230"/>
      <c r="LFP101" s="229"/>
      <c r="LFQ101" s="226"/>
      <c r="LFR101" s="227"/>
      <c r="LFS101" s="227"/>
      <c r="LFT101" s="227"/>
      <c r="LFU101" s="228"/>
      <c r="LFV101" s="228"/>
      <c r="LFW101" s="228"/>
      <c r="LFX101" s="228"/>
      <c r="LFY101" s="228"/>
      <c r="LFZ101" s="228"/>
      <c r="LGA101" s="229"/>
      <c r="LGB101" s="230"/>
      <c r="LGC101" s="230"/>
      <c r="LGD101" s="231"/>
      <c r="LGE101" s="229"/>
      <c r="LGF101" s="230"/>
      <c r="LGG101" s="229"/>
      <c r="LGH101" s="229"/>
      <c r="LGI101" s="230"/>
      <c r="LGJ101" s="230"/>
      <c r="LGK101" s="230"/>
      <c r="LGL101" s="230"/>
      <c r="LGM101" s="230"/>
      <c r="LGN101" s="230"/>
      <c r="LGO101" s="230"/>
      <c r="LGP101" s="230"/>
      <c r="LGQ101" s="230"/>
      <c r="LGR101" s="230"/>
      <c r="LGS101" s="230"/>
      <c r="LGT101" s="230"/>
      <c r="LGU101" s="229"/>
      <c r="LGV101" s="226"/>
      <c r="LGW101" s="227"/>
      <c r="LGX101" s="227"/>
      <c r="LGY101" s="227"/>
      <c r="LGZ101" s="228"/>
      <c r="LHA101" s="228"/>
      <c r="LHB101" s="228"/>
      <c r="LHC101" s="228"/>
      <c r="LHD101" s="228"/>
      <c r="LHE101" s="228"/>
      <c r="LHF101" s="229"/>
      <c r="LHG101" s="230"/>
      <c r="LHH101" s="230"/>
      <c r="LHI101" s="231"/>
      <c r="LHJ101" s="229"/>
      <c r="LHK101" s="230"/>
      <c r="LHL101" s="229"/>
      <c r="LHM101" s="229"/>
      <c r="LHN101" s="230"/>
      <c r="LHO101" s="230"/>
      <c r="LHP101" s="230"/>
      <c r="LHQ101" s="230"/>
      <c r="LHR101" s="230"/>
      <c r="LHS101" s="230"/>
      <c r="LHT101" s="230"/>
      <c r="LHU101" s="230"/>
      <c r="LHV101" s="230"/>
      <c r="LHW101" s="230"/>
      <c r="LHX101" s="230"/>
      <c r="LHY101" s="230"/>
      <c r="LHZ101" s="229"/>
      <c r="LIA101" s="226"/>
      <c r="LIB101" s="227"/>
      <c r="LIC101" s="227"/>
      <c r="LID101" s="227"/>
      <c r="LIE101" s="228"/>
      <c r="LIF101" s="228"/>
      <c r="LIG101" s="228"/>
      <c r="LIH101" s="228"/>
      <c r="LII101" s="228"/>
      <c r="LIJ101" s="228"/>
      <c r="LIK101" s="229"/>
      <c r="LIL101" s="230"/>
      <c r="LIM101" s="230"/>
      <c r="LIN101" s="231"/>
      <c r="LIO101" s="229"/>
      <c r="LIP101" s="230"/>
      <c r="LIQ101" s="229"/>
      <c r="LIR101" s="229"/>
      <c r="LIS101" s="230"/>
      <c r="LIT101" s="230"/>
      <c r="LIU101" s="230"/>
      <c r="LIV101" s="230"/>
      <c r="LIW101" s="230"/>
      <c r="LIX101" s="230"/>
      <c r="LIY101" s="230"/>
      <c r="LIZ101" s="230"/>
      <c r="LJA101" s="230"/>
      <c r="LJB101" s="230"/>
      <c r="LJC101" s="230"/>
      <c r="LJD101" s="230"/>
      <c r="LJE101" s="229"/>
      <c r="LJF101" s="226"/>
      <c r="LJG101" s="227"/>
      <c r="LJH101" s="227"/>
      <c r="LJI101" s="227"/>
      <c r="LJJ101" s="228"/>
      <c r="LJK101" s="228"/>
      <c r="LJL101" s="228"/>
      <c r="LJM101" s="228"/>
      <c r="LJN101" s="228"/>
      <c r="LJO101" s="228"/>
      <c r="LJP101" s="229"/>
      <c r="LJQ101" s="230"/>
      <c r="LJR101" s="230"/>
      <c r="LJS101" s="231"/>
      <c r="LJT101" s="229"/>
      <c r="LJU101" s="230"/>
      <c r="LJV101" s="229"/>
      <c r="LJW101" s="229"/>
      <c r="LJX101" s="230"/>
      <c r="LJY101" s="230"/>
      <c r="LJZ101" s="230"/>
      <c r="LKA101" s="230"/>
      <c r="LKB101" s="230"/>
      <c r="LKC101" s="230"/>
      <c r="LKD101" s="230"/>
      <c r="LKE101" s="230"/>
      <c r="LKF101" s="230"/>
      <c r="LKG101" s="230"/>
      <c r="LKH101" s="230"/>
      <c r="LKI101" s="230"/>
      <c r="LKJ101" s="229"/>
      <c r="LKK101" s="226"/>
      <c r="LKL101" s="227"/>
      <c r="LKM101" s="227"/>
      <c r="LKN101" s="227"/>
      <c r="LKO101" s="228"/>
      <c r="LKP101" s="228"/>
      <c r="LKQ101" s="228"/>
      <c r="LKR101" s="228"/>
      <c r="LKS101" s="228"/>
      <c r="LKT101" s="228"/>
      <c r="LKU101" s="229"/>
      <c r="LKV101" s="230"/>
      <c r="LKW101" s="230"/>
      <c r="LKX101" s="231"/>
      <c r="LKY101" s="229"/>
      <c r="LKZ101" s="230"/>
      <c r="LLA101" s="229"/>
      <c r="LLB101" s="229"/>
      <c r="LLC101" s="230"/>
      <c r="LLD101" s="230"/>
      <c r="LLE101" s="230"/>
      <c r="LLF101" s="230"/>
      <c r="LLG101" s="230"/>
      <c r="LLH101" s="230"/>
      <c r="LLI101" s="230"/>
      <c r="LLJ101" s="230"/>
      <c r="LLK101" s="230"/>
      <c r="LLL101" s="230"/>
      <c r="LLM101" s="230"/>
      <c r="LLN101" s="230"/>
      <c r="LLO101" s="229"/>
      <c r="LLP101" s="226"/>
      <c r="LLQ101" s="227"/>
      <c r="LLR101" s="227"/>
      <c r="LLS101" s="227"/>
      <c r="LLT101" s="228"/>
      <c r="LLU101" s="228"/>
      <c r="LLV101" s="228"/>
      <c r="LLW101" s="228"/>
      <c r="LLX101" s="228"/>
      <c r="LLY101" s="228"/>
      <c r="LLZ101" s="229"/>
      <c r="LMA101" s="230"/>
      <c r="LMB101" s="230"/>
      <c r="LMC101" s="231"/>
      <c r="LMD101" s="229"/>
      <c r="LME101" s="230"/>
      <c r="LMF101" s="229"/>
      <c r="LMG101" s="229"/>
      <c r="LMH101" s="230"/>
      <c r="LMI101" s="230"/>
      <c r="LMJ101" s="230"/>
      <c r="LMK101" s="230"/>
      <c r="LML101" s="230"/>
      <c r="LMM101" s="230"/>
      <c r="LMN101" s="230"/>
      <c r="LMO101" s="230"/>
      <c r="LMP101" s="230"/>
      <c r="LMQ101" s="230"/>
      <c r="LMR101" s="230"/>
      <c r="LMS101" s="230"/>
      <c r="LMT101" s="229"/>
      <c r="LMU101" s="226"/>
      <c r="LMV101" s="227"/>
      <c r="LMW101" s="227"/>
      <c r="LMX101" s="227"/>
      <c r="LMY101" s="228"/>
      <c r="LMZ101" s="228"/>
      <c r="LNA101" s="228"/>
      <c r="LNB101" s="228"/>
      <c r="LNC101" s="228"/>
      <c r="LND101" s="228"/>
      <c r="LNE101" s="229"/>
      <c r="LNF101" s="230"/>
      <c r="LNG101" s="230"/>
      <c r="LNH101" s="231"/>
      <c r="LNI101" s="229"/>
      <c r="LNJ101" s="230"/>
      <c r="LNK101" s="229"/>
      <c r="LNL101" s="229"/>
      <c r="LNM101" s="230"/>
      <c r="LNN101" s="230"/>
      <c r="LNO101" s="230"/>
      <c r="LNP101" s="230"/>
      <c r="LNQ101" s="230"/>
      <c r="LNR101" s="230"/>
      <c r="LNS101" s="230"/>
      <c r="LNT101" s="230"/>
      <c r="LNU101" s="230"/>
      <c r="LNV101" s="230"/>
      <c r="LNW101" s="230"/>
      <c r="LNX101" s="230"/>
      <c r="LNY101" s="229"/>
      <c r="LNZ101" s="226"/>
      <c r="LOA101" s="227"/>
      <c r="LOB101" s="227"/>
      <c r="LOC101" s="227"/>
      <c r="LOD101" s="228"/>
      <c r="LOE101" s="228"/>
      <c r="LOF101" s="228"/>
      <c r="LOG101" s="228"/>
      <c r="LOH101" s="228"/>
      <c r="LOI101" s="228"/>
      <c r="LOJ101" s="229"/>
      <c r="LOK101" s="230"/>
      <c r="LOL101" s="230"/>
      <c r="LOM101" s="231"/>
      <c r="LON101" s="229"/>
      <c r="LOO101" s="230"/>
      <c r="LOP101" s="229"/>
      <c r="LOQ101" s="229"/>
      <c r="LOR101" s="230"/>
      <c r="LOS101" s="230"/>
      <c r="LOT101" s="230"/>
      <c r="LOU101" s="230"/>
      <c r="LOV101" s="230"/>
      <c r="LOW101" s="230"/>
      <c r="LOX101" s="230"/>
      <c r="LOY101" s="230"/>
      <c r="LOZ101" s="230"/>
      <c r="LPA101" s="230"/>
      <c r="LPB101" s="230"/>
      <c r="LPC101" s="230"/>
      <c r="LPD101" s="229"/>
      <c r="LPE101" s="226"/>
      <c r="LPF101" s="227"/>
      <c r="LPG101" s="227"/>
      <c r="LPH101" s="227"/>
      <c r="LPI101" s="228"/>
      <c r="LPJ101" s="228"/>
      <c r="LPK101" s="228"/>
      <c r="LPL101" s="228"/>
      <c r="LPM101" s="228"/>
      <c r="LPN101" s="228"/>
      <c r="LPO101" s="229"/>
      <c r="LPP101" s="230"/>
      <c r="LPQ101" s="230"/>
      <c r="LPR101" s="231"/>
      <c r="LPS101" s="229"/>
      <c r="LPT101" s="230"/>
      <c r="LPU101" s="229"/>
      <c r="LPV101" s="229"/>
      <c r="LPW101" s="230"/>
      <c r="LPX101" s="230"/>
      <c r="LPY101" s="230"/>
      <c r="LPZ101" s="230"/>
      <c r="LQA101" s="230"/>
      <c r="LQB101" s="230"/>
      <c r="LQC101" s="230"/>
      <c r="LQD101" s="230"/>
      <c r="LQE101" s="230"/>
      <c r="LQF101" s="230"/>
      <c r="LQG101" s="230"/>
      <c r="LQH101" s="230"/>
      <c r="LQI101" s="229"/>
      <c r="LQJ101" s="226"/>
      <c r="LQK101" s="227"/>
      <c r="LQL101" s="227"/>
      <c r="LQM101" s="227"/>
      <c r="LQN101" s="228"/>
      <c r="LQO101" s="228"/>
      <c r="LQP101" s="228"/>
      <c r="LQQ101" s="228"/>
      <c r="LQR101" s="228"/>
      <c r="LQS101" s="228"/>
      <c r="LQT101" s="229"/>
      <c r="LQU101" s="230"/>
      <c r="LQV101" s="230"/>
      <c r="LQW101" s="231"/>
      <c r="LQX101" s="229"/>
      <c r="LQY101" s="230"/>
      <c r="LQZ101" s="229"/>
      <c r="LRA101" s="229"/>
      <c r="LRB101" s="230"/>
      <c r="LRC101" s="230"/>
      <c r="LRD101" s="230"/>
      <c r="LRE101" s="230"/>
      <c r="LRF101" s="230"/>
      <c r="LRG101" s="230"/>
      <c r="LRH101" s="230"/>
      <c r="LRI101" s="230"/>
      <c r="LRJ101" s="230"/>
      <c r="LRK101" s="230"/>
      <c r="LRL101" s="230"/>
      <c r="LRM101" s="230"/>
      <c r="LRN101" s="229"/>
      <c r="LRO101" s="226"/>
      <c r="LRP101" s="227"/>
      <c r="LRQ101" s="227"/>
      <c r="LRR101" s="227"/>
      <c r="LRS101" s="228"/>
      <c r="LRT101" s="228"/>
      <c r="LRU101" s="228"/>
      <c r="LRV101" s="228"/>
      <c r="LRW101" s="228"/>
      <c r="LRX101" s="228"/>
      <c r="LRY101" s="229"/>
      <c r="LRZ101" s="230"/>
      <c r="LSA101" s="230"/>
      <c r="LSB101" s="231"/>
      <c r="LSC101" s="229"/>
      <c r="LSD101" s="230"/>
      <c r="LSE101" s="229"/>
      <c r="LSF101" s="229"/>
      <c r="LSG101" s="230"/>
      <c r="LSH101" s="230"/>
      <c r="LSI101" s="230"/>
      <c r="LSJ101" s="230"/>
      <c r="LSK101" s="230"/>
      <c r="LSL101" s="230"/>
      <c r="LSM101" s="230"/>
      <c r="LSN101" s="230"/>
      <c r="LSO101" s="230"/>
      <c r="LSP101" s="230"/>
      <c r="LSQ101" s="230"/>
      <c r="LSR101" s="230"/>
      <c r="LSS101" s="229"/>
      <c r="LST101" s="226"/>
      <c r="LSU101" s="227"/>
      <c r="LSV101" s="227"/>
      <c r="LSW101" s="227"/>
      <c r="LSX101" s="228"/>
      <c r="LSY101" s="228"/>
      <c r="LSZ101" s="228"/>
      <c r="LTA101" s="228"/>
      <c r="LTB101" s="228"/>
      <c r="LTC101" s="228"/>
      <c r="LTD101" s="229"/>
      <c r="LTE101" s="230"/>
      <c r="LTF101" s="230"/>
      <c r="LTG101" s="231"/>
      <c r="LTH101" s="229"/>
      <c r="LTI101" s="230"/>
      <c r="LTJ101" s="229"/>
      <c r="LTK101" s="229"/>
      <c r="LTL101" s="230"/>
      <c r="LTM101" s="230"/>
      <c r="LTN101" s="230"/>
      <c r="LTO101" s="230"/>
      <c r="LTP101" s="230"/>
      <c r="LTQ101" s="230"/>
      <c r="LTR101" s="230"/>
      <c r="LTS101" s="230"/>
      <c r="LTT101" s="230"/>
      <c r="LTU101" s="230"/>
      <c r="LTV101" s="230"/>
      <c r="LTW101" s="230"/>
      <c r="LTX101" s="229"/>
      <c r="LTY101" s="226"/>
      <c r="LTZ101" s="227"/>
      <c r="LUA101" s="227"/>
      <c r="LUB101" s="227"/>
      <c r="LUC101" s="228"/>
      <c r="LUD101" s="228"/>
      <c r="LUE101" s="228"/>
      <c r="LUF101" s="228"/>
      <c r="LUG101" s="228"/>
      <c r="LUH101" s="228"/>
      <c r="LUI101" s="229"/>
      <c r="LUJ101" s="230"/>
      <c r="LUK101" s="230"/>
      <c r="LUL101" s="231"/>
      <c r="LUM101" s="229"/>
      <c r="LUN101" s="230"/>
      <c r="LUO101" s="229"/>
      <c r="LUP101" s="229"/>
      <c r="LUQ101" s="230"/>
      <c r="LUR101" s="230"/>
      <c r="LUS101" s="230"/>
      <c r="LUT101" s="230"/>
      <c r="LUU101" s="230"/>
      <c r="LUV101" s="230"/>
      <c r="LUW101" s="230"/>
      <c r="LUX101" s="230"/>
      <c r="LUY101" s="230"/>
      <c r="LUZ101" s="230"/>
      <c r="LVA101" s="230"/>
      <c r="LVB101" s="230"/>
      <c r="LVC101" s="229"/>
      <c r="LVD101" s="226"/>
      <c r="LVE101" s="227"/>
      <c r="LVF101" s="227"/>
      <c r="LVG101" s="227"/>
      <c r="LVH101" s="228"/>
      <c r="LVI101" s="228"/>
      <c r="LVJ101" s="228"/>
      <c r="LVK101" s="228"/>
      <c r="LVL101" s="228"/>
      <c r="LVM101" s="228"/>
      <c r="LVN101" s="229"/>
      <c r="LVO101" s="230"/>
      <c r="LVP101" s="230"/>
      <c r="LVQ101" s="231"/>
      <c r="LVR101" s="229"/>
      <c r="LVS101" s="230"/>
      <c r="LVT101" s="229"/>
      <c r="LVU101" s="229"/>
      <c r="LVV101" s="230"/>
      <c r="LVW101" s="230"/>
      <c r="LVX101" s="230"/>
      <c r="LVY101" s="230"/>
      <c r="LVZ101" s="230"/>
      <c r="LWA101" s="230"/>
      <c r="LWB101" s="230"/>
      <c r="LWC101" s="230"/>
      <c r="LWD101" s="230"/>
      <c r="LWE101" s="230"/>
      <c r="LWF101" s="230"/>
      <c r="LWG101" s="230"/>
      <c r="LWH101" s="229"/>
      <c r="LWI101" s="226"/>
      <c r="LWJ101" s="227"/>
      <c r="LWK101" s="227"/>
      <c r="LWL101" s="227"/>
      <c r="LWM101" s="228"/>
      <c r="LWN101" s="228"/>
      <c r="LWO101" s="228"/>
      <c r="LWP101" s="228"/>
      <c r="LWQ101" s="228"/>
      <c r="LWR101" s="228"/>
      <c r="LWS101" s="229"/>
      <c r="LWT101" s="230"/>
      <c r="LWU101" s="230"/>
      <c r="LWV101" s="231"/>
      <c r="LWW101" s="229"/>
      <c r="LWX101" s="230"/>
      <c r="LWY101" s="229"/>
      <c r="LWZ101" s="229"/>
      <c r="LXA101" s="230"/>
      <c r="LXB101" s="230"/>
      <c r="LXC101" s="230"/>
      <c r="LXD101" s="230"/>
      <c r="LXE101" s="230"/>
      <c r="LXF101" s="230"/>
      <c r="LXG101" s="230"/>
      <c r="LXH101" s="230"/>
      <c r="LXI101" s="230"/>
      <c r="LXJ101" s="230"/>
      <c r="LXK101" s="230"/>
      <c r="LXL101" s="230"/>
      <c r="LXM101" s="229"/>
      <c r="LXN101" s="226"/>
      <c r="LXO101" s="227"/>
      <c r="LXP101" s="227"/>
      <c r="LXQ101" s="227"/>
      <c r="LXR101" s="228"/>
      <c r="LXS101" s="228"/>
      <c r="LXT101" s="228"/>
      <c r="LXU101" s="228"/>
      <c r="LXV101" s="228"/>
      <c r="LXW101" s="228"/>
      <c r="LXX101" s="229"/>
      <c r="LXY101" s="230"/>
      <c r="LXZ101" s="230"/>
      <c r="LYA101" s="231"/>
      <c r="LYB101" s="229"/>
      <c r="LYC101" s="230"/>
      <c r="LYD101" s="229"/>
      <c r="LYE101" s="229"/>
      <c r="LYF101" s="230"/>
      <c r="LYG101" s="230"/>
      <c r="LYH101" s="230"/>
      <c r="LYI101" s="230"/>
      <c r="LYJ101" s="230"/>
      <c r="LYK101" s="230"/>
      <c r="LYL101" s="230"/>
      <c r="LYM101" s="230"/>
      <c r="LYN101" s="230"/>
      <c r="LYO101" s="230"/>
      <c r="LYP101" s="230"/>
      <c r="LYQ101" s="230"/>
      <c r="LYR101" s="229"/>
      <c r="LYS101" s="226"/>
      <c r="LYT101" s="227"/>
      <c r="LYU101" s="227"/>
      <c r="LYV101" s="227"/>
      <c r="LYW101" s="228"/>
      <c r="LYX101" s="228"/>
      <c r="LYY101" s="228"/>
      <c r="LYZ101" s="228"/>
      <c r="LZA101" s="228"/>
      <c r="LZB101" s="228"/>
      <c r="LZC101" s="229"/>
      <c r="LZD101" s="230"/>
      <c r="LZE101" s="230"/>
      <c r="LZF101" s="231"/>
      <c r="LZG101" s="229"/>
      <c r="LZH101" s="230"/>
      <c r="LZI101" s="229"/>
      <c r="LZJ101" s="229"/>
      <c r="LZK101" s="230"/>
      <c r="LZL101" s="230"/>
      <c r="LZM101" s="230"/>
      <c r="LZN101" s="230"/>
      <c r="LZO101" s="230"/>
      <c r="LZP101" s="230"/>
      <c r="LZQ101" s="230"/>
      <c r="LZR101" s="230"/>
      <c r="LZS101" s="230"/>
      <c r="LZT101" s="230"/>
      <c r="LZU101" s="230"/>
      <c r="LZV101" s="230"/>
      <c r="LZW101" s="229"/>
      <c r="LZX101" s="226"/>
      <c r="LZY101" s="227"/>
      <c r="LZZ101" s="227"/>
      <c r="MAA101" s="227"/>
      <c r="MAB101" s="228"/>
      <c r="MAC101" s="228"/>
      <c r="MAD101" s="228"/>
      <c r="MAE101" s="228"/>
      <c r="MAF101" s="228"/>
      <c r="MAG101" s="228"/>
      <c r="MAH101" s="229"/>
      <c r="MAI101" s="230"/>
      <c r="MAJ101" s="230"/>
      <c r="MAK101" s="231"/>
      <c r="MAL101" s="229"/>
      <c r="MAM101" s="230"/>
      <c r="MAN101" s="229"/>
      <c r="MAO101" s="229"/>
      <c r="MAP101" s="230"/>
      <c r="MAQ101" s="230"/>
      <c r="MAR101" s="230"/>
      <c r="MAS101" s="230"/>
      <c r="MAT101" s="230"/>
      <c r="MAU101" s="230"/>
      <c r="MAV101" s="230"/>
      <c r="MAW101" s="230"/>
      <c r="MAX101" s="230"/>
      <c r="MAY101" s="230"/>
      <c r="MAZ101" s="230"/>
      <c r="MBA101" s="230"/>
      <c r="MBB101" s="229"/>
      <c r="MBC101" s="226"/>
      <c r="MBD101" s="227"/>
      <c r="MBE101" s="227"/>
      <c r="MBF101" s="227"/>
      <c r="MBG101" s="228"/>
      <c r="MBH101" s="228"/>
      <c r="MBI101" s="228"/>
      <c r="MBJ101" s="228"/>
      <c r="MBK101" s="228"/>
      <c r="MBL101" s="228"/>
      <c r="MBM101" s="229"/>
      <c r="MBN101" s="230"/>
      <c r="MBO101" s="230"/>
      <c r="MBP101" s="231"/>
      <c r="MBQ101" s="229"/>
      <c r="MBR101" s="230"/>
      <c r="MBS101" s="229"/>
      <c r="MBT101" s="229"/>
      <c r="MBU101" s="230"/>
      <c r="MBV101" s="230"/>
      <c r="MBW101" s="230"/>
      <c r="MBX101" s="230"/>
      <c r="MBY101" s="230"/>
      <c r="MBZ101" s="230"/>
      <c r="MCA101" s="230"/>
      <c r="MCB101" s="230"/>
      <c r="MCC101" s="230"/>
      <c r="MCD101" s="230"/>
      <c r="MCE101" s="230"/>
      <c r="MCF101" s="230"/>
      <c r="MCG101" s="229"/>
      <c r="MCH101" s="226"/>
      <c r="MCI101" s="227"/>
      <c r="MCJ101" s="227"/>
      <c r="MCK101" s="227"/>
      <c r="MCL101" s="228"/>
      <c r="MCM101" s="228"/>
      <c r="MCN101" s="228"/>
      <c r="MCO101" s="228"/>
      <c r="MCP101" s="228"/>
      <c r="MCQ101" s="228"/>
      <c r="MCR101" s="229"/>
      <c r="MCS101" s="230"/>
      <c r="MCT101" s="230"/>
      <c r="MCU101" s="231"/>
      <c r="MCV101" s="229"/>
      <c r="MCW101" s="230"/>
      <c r="MCX101" s="229"/>
      <c r="MCY101" s="229"/>
      <c r="MCZ101" s="230"/>
      <c r="MDA101" s="230"/>
      <c r="MDB101" s="230"/>
      <c r="MDC101" s="230"/>
      <c r="MDD101" s="230"/>
      <c r="MDE101" s="230"/>
      <c r="MDF101" s="230"/>
      <c r="MDG101" s="230"/>
      <c r="MDH101" s="230"/>
      <c r="MDI101" s="230"/>
      <c r="MDJ101" s="230"/>
      <c r="MDK101" s="230"/>
      <c r="MDL101" s="229"/>
      <c r="MDM101" s="226"/>
      <c r="MDN101" s="227"/>
      <c r="MDO101" s="227"/>
      <c r="MDP101" s="227"/>
      <c r="MDQ101" s="228"/>
      <c r="MDR101" s="228"/>
      <c r="MDS101" s="228"/>
      <c r="MDT101" s="228"/>
      <c r="MDU101" s="228"/>
      <c r="MDV101" s="228"/>
      <c r="MDW101" s="229"/>
      <c r="MDX101" s="230"/>
      <c r="MDY101" s="230"/>
      <c r="MDZ101" s="231"/>
      <c r="MEA101" s="229"/>
      <c r="MEB101" s="230"/>
      <c r="MEC101" s="229"/>
      <c r="MED101" s="229"/>
      <c r="MEE101" s="230"/>
      <c r="MEF101" s="230"/>
      <c r="MEG101" s="230"/>
      <c r="MEH101" s="230"/>
      <c r="MEI101" s="230"/>
      <c r="MEJ101" s="230"/>
      <c r="MEK101" s="230"/>
      <c r="MEL101" s="230"/>
      <c r="MEM101" s="230"/>
      <c r="MEN101" s="230"/>
      <c r="MEO101" s="230"/>
      <c r="MEP101" s="230"/>
      <c r="MEQ101" s="229"/>
      <c r="MER101" s="226"/>
      <c r="MES101" s="227"/>
      <c r="MET101" s="227"/>
      <c r="MEU101" s="227"/>
      <c r="MEV101" s="228"/>
      <c r="MEW101" s="228"/>
      <c r="MEX101" s="228"/>
      <c r="MEY101" s="228"/>
      <c r="MEZ101" s="228"/>
      <c r="MFA101" s="228"/>
      <c r="MFB101" s="229"/>
      <c r="MFC101" s="230"/>
      <c r="MFD101" s="230"/>
      <c r="MFE101" s="231"/>
      <c r="MFF101" s="229"/>
      <c r="MFG101" s="230"/>
      <c r="MFH101" s="229"/>
      <c r="MFI101" s="229"/>
      <c r="MFJ101" s="230"/>
      <c r="MFK101" s="230"/>
      <c r="MFL101" s="230"/>
      <c r="MFM101" s="230"/>
      <c r="MFN101" s="230"/>
      <c r="MFO101" s="230"/>
      <c r="MFP101" s="230"/>
      <c r="MFQ101" s="230"/>
      <c r="MFR101" s="230"/>
      <c r="MFS101" s="230"/>
      <c r="MFT101" s="230"/>
      <c r="MFU101" s="230"/>
      <c r="MFV101" s="229"/>
      <c r="MFW101" s="226"/>
      <c r="MFX101" s="227"/>
      <c r="MFY101" s="227"/>
      <c r="MFZ101" s="227"/>
      <c r="MGA101" s="228"/>
      <c r="MGB101" s="228"/>
      <c r="MGC101" s="228"/>
      <c r="MGD101" s="228"/>
      <c r="MGE101" s="228"/>
      <c r="MGF101" s="228"/>
      <c r="MGG101" s="229"/>
      <c r="MGH101" s="230"/>
      <c r="MGI101" s="230"/>
      <c r="MGJ101" s="231"/>
      <c r="MGK101" s="229"/>
      <c r="MGL101" s="230"/>
      <c r="MGM101" s="229"/>
      <c r="MGN101" s="229"/>
      <c r="MGO101" s="230"/>
      <c r="MGP101" s="230"/>
      <c r="MGQ101" s="230"/>
      <c r="MGR101" s="230"/>
      <c r="MGS101" s="230"/>
      <c r="MGT101" s="230"/>
      <c r="MGU101" s="230"/>
      <c r="MGV101" s="230"/>
      <c r="MGW101" s="230"/>
      <c r="MGX101" s="230"/>
      <c r="MGY101" s="230"/>
      <c r="MGZ101" s="230"/>
      <c r="MHA101" s="229"/>
      <c r="MHB101" s="226"/>
      <c r="MHC101" s="227"/>
      <c r="MHD101" s="227"/>
      <c r="MHE101" s="227"/>
      <c r="MHF101" s="228"/>
      <c r="MHG101" s="228"/>
      <c r="MHH101" s="228"/>
      <c r="MHI101" s="228"/>
      <c r="MHJ101" s="228"/>
      <c r="MHK101" s="228"/>
      <c r="MHL101" s="229"/>
      <c r="MHM101" s="230"/>
      <c r="MHN101" s="230"/>
      <c r="MHO101" s="231"/>
      <c r="MHP101" s="229"/>
      <c r="MHQ101" s="230"/>
      <c r="MHR101" s="229"/>
      <c r="MHS101" s="229"/>
      <c r="MHT101" s="230"/>
      <c r="MHU101" s="230"/>
      <c r="MHV101" s="230"/>
      <c r="MHW101" s="230"/>
      <c r="MHX101" s="230"/>
      <c r="MHY101" s="230"/>
      <c r="MHZ101" s="230"/>
      <c r="MIA101" s="230"/>
      <c r="MIB101" s="230"/>
      <c r="MIC101" s="230"/>
      <c r="MID101" s="230"/>
      <c r="MIE101" s="230"/>
      <c r="MIF101" s="229"/>
      <c r="MIG101" s="226"/>
      <c r="MIH101" s="227"/>
      <c r="MII101" s="227"/>
      <c r="MIJ101" s="227"/>
      <c r="MIK101" s="228"/>
      <c r="MIL101" s="228"/>
      <c r="MIM101" s="228"/>
      <c r="MIN101" s="228"/>
      <c r="MIO101" s="228"/>
      <c r="MIP101" s="228"/>
      <c r="MIQ101" s="229"/>
      <c r="MIR101" s="230"/>
      <c r="MIS101" s="230"/>
      <c r="MIT101" s="231"/>
      <c r="MIU101" s="229"/>
      <c r="MIV101" s="230"/>
      <c r="MIW101" s="229"/>
      <c r="MIX101" s="229"/>
      <c r="MIY101" s="230"/>
      <c r="MIZ101" s="230"/>
      <c r="MJA101" s="230"/>
      <c r="MJB101" s="230"/>
      <c r="MJC101" s="230"/>
      <c r="MJD101" s="230"/>
      <c r="MJE101" s="230"/>
      <c r="MJF101" s="230"/>
      <c r="MJG101" s="230"/>
      <c r="MJH101" s="230"/>
      <c r="MJI101" s="230"/>
      <c r="MJJ101" s="230"/>
      <c r="MJK101" s="229"/>
      <c r="MJL101" s="226"/>
      <c r="MJM101" s="227"/>
      <c r="MJN101" s="227"/>
      <c r="MJO101" s="227"/>
      <c r="MJP101" s="228"/>
      <c r="MJQ101" s="228"/>
      <c r="MJR101" s="228"/>
      <c r="MJS101" s="228"/>
      <c r="MJT101" s="228"/>
      <c r="MJU101" s="228"/>
      <c r="MJV101" s="229"/>
      <c r="MJW101" s="230"/>
      <c r="MJX101" s="230"/>
      <c r="MJY101" s="231"/>
      <c r="MJZ101" s="229"/>
      <c r="MKA101" s="230"/>
      <c r="MKB101" s="229"/>
      <c r="MKC101" s="229"/>
      <c r="MKD101" s="230"/>
      <c r="MKE101" s="230"/>
      <c r="MKF101" s="230"/>
      <c r="MKG101" s="230"/>
      <c r="MKH101" s="230"/>
      <c r="MKI101" s="230"/>
      <c r="MKJ101" s="230"/>
      <c r="MKK101" s="230"/>
      <c r="MKL101" s="230"/>
      <c r="MKM101" s="230"/>
      <c r="MKN101" s="230"/>
      <c r="MKO101" s="230"/>
      <c r="MKP101" s="229"/>
      <c r="MKQ101" s="226"/>
      <c r="MKR101" s="227"/>
      <c r="MKS101" s="227"/>
      <c r="MKT101" s="227"/>
      <c r="MKU101" s="228"/>
      <c r="MKV101" s="228"/>
      <c r="MKW101" s="228"/>
      <c r="MKX101" s="228"/>
      <c r="MKY101" s="228"/>
      <c r="MKZ101" s="228"/>
      <c r="MLA101" s="229"/>
      <c r="MLB101" s="230"/>
      <c r="MLC101" s="230"/>
      <c r="MLD101" s="231"/>
      <c r="MLE101" s="229"/>
      <c r="MLF101" s="230"/>
      <c r="MLG101" s="229"/>
      <c r="MLH101" s="229"/>
      <c r="MLI101" s="230"/>
      <c r="MLJ101" s="230"/>
      <c r="MLK101" s="230"/>
      <c r="MLL101" s="230"/>
      <c r="MLM101" s="230"/>
      <c r="MLN101" s="230"/>
      <c r="MLO101" s="230"/>
      <c r="MLP101" s="230"/>
      <c r="MLQ101" s="230"/>
      <c r="MLR101" s="230"/>
      <c r="MLS101" s="230"/>
      <c r="MLT101" s="230"/>
      <c r="MLU101" s="229"/>
      <c r="MLV101" s="226"/>
      <c r="MLW101" s="227"/>
      <c r="MLX101" s="227"/>
      <c r="MLY101" s="227"/>
      <c r="MLZ101" s="228"/>
      <c r="MMA101" s="228"/>
      <c r="MMB101" s="228"/>
      <c r="MMC101" s="228"/>
      <c r="MMD101" s="228"/>
      <c r="MME101" s="228"/>
      <c r="MMF101" s="229"/>
      <c r="MMG101" s="230"/>
      <c r="MMH101" s="230"/>
      <c r="MMI101" s="231"/>
      <c r="MMJ101" s="229"/>
      <c r="MMK101" s="230"/>
      <c r="MML101" s="229"/>
      <c r="MMM101" s="229"/>
      <c r="MMN101" s="230"/>
      <c r="MMO101" s="230"/>
      <c r="MMP101" s="230"/>
      <c r="MMQ101" s="230"/>
      <c r="MMR101" s="230"/>
      <c r="MMS101" s="230"/>
      <c r="MMT101" s="230"/>
      <c r="MMU101" s="230"/>
      <c r="MMV101" s="230"/>
      <c r="MMW101" s="230"/>
      <c r="MMX101" s="230"/>
      <c r="MMY101" s="230"/>
      <c r="MMZ101" s="229"/>
      <c r="MNA101" s="226"/>
      <c r="MNB101" s="227"/>
      <c r="MNC101" s="227"/>
      <c r="MND101" s="227"/>
      <c r="MNE101" s="228"/>
      <c r="MNF101" s="228"/>
      <c r="MNG101" s="228"/>
      <c r="MNH101" s="228"/>
      <c r="MNI101" s="228"/>
      <c r="MNJ101" s="228"/>
      <c r="MNK101" s="229"/>
      <c r="MNL101" s="230"/>
      <c r="MNM101" s="230"/>
      <c r="MNN101" s="231"/>
      <c r="MNO101" s="229"/>
      <c r="MNP101" s="230"/>
      <c r="MNQ101" s="229"/>
      <c r="MNR101" s="229"/>
      <c r="MNS101" s="230"/>
      <c r="MNT101" s="230"/>
      <c r="MNU101" s="230"/>
      <c r="MNV101" s="230"/>
      <c r="MNW101" s="230"/>
      <c r="MNX101" s="230"/>
      <c r="MNY101" s="230"/>
      <c r="MNZ101" s="230"/>
      <c r="MOA101" s="230"/>
      <c r="MOB101" s="230"/>
      <c r="MOC101" s="230"/>
      <c r="MOD101" s="230"/>
      <c r="MOE101" s="229"/>
      <c r="MOF101" s="226"/>
      <c r="MOG101" s="227"/>
      <c r="MOH101" s="227"/>
      <c r="MOI101" s="227"/>
      <c r="MOJ101" s="228"/>
      <c r="MOK101" s="228"/>
      <c r="MOL101" s="228"/>
      <c r="MOM101" s="228"/>
      <c r="MON101" s="228"/>
      <c r="MOO101" s="228"/>
      <c r="MOP101" s="229"/>
      <c r="MOQ101" s="230"/>
      <c r="MOR101" s="230"/>
      <c r="MOS101" s="231"/>
      <c r="MOT101" s="229"/>
      <c r="MOU101" s="230"/>
      <c r="MOV101" s="229"/>
      <c r="MOW101" s="229"/>
      <c r="MOX101" s="230"/>
      <c r="MOY101" s="230"/>
      <c r="MOZ101" s="230"/>
      <c r="MPA101" s="230"/>
      <c r="MPB101" s="230"/>
      <c r="MPC101" s="230"/>
      <c r="MPD101" s="230"/>
      <c r="MPE101" s="230"/>
      <c r="MPF101" s="230"/>
      <c r="MPG101" s="230"/>
      <c r="MPH101" s="230"/>
      <c r="MPI101" s="230"/>
      <c r="MPJ101" s="229"/>
      <c r="MPK101" s="226"/>
      <c r="MPL101" s="227"/>
      <c r="MPM101" s="227"/>
      <c r="MPN101" s="227"/>
      <c r="MPO101" s="228"/>
      <c r="MPP101" s="228"/>
      <c r="MPQ101" s="228"/>
      <c r="MPR101" s="228"/>
      <c r="MPS101" s="228"/>
      <c r="MPT101" s="228"/>
      <c r="MPU101" s="229"/>
      <c r="MPV101" s="230"/>
      <c r="MPW101" s="230"/>
      <c r="MPX101" s="231"/>
      <c r="MPY101" s="229"/>
      <c r="MPZ101" s="230"/>
      <c r="MQA101" s="229"/>
      <c r="MQB101" s="229"/>
      <c r="MQC101" s="230"/>
      <c r="MQD101" s="230"/>
      <c r="MQE101" s="230"/>
      <c r="MQF101" s="230"/>
      <c r="MQG101" s="230"/>
      <c r="MQH101" s="230"/>
      <c r="MQI101" s="230"/>
      <c r="MQJ101" s="230"/>
      <c r="MQK101" s="230"/>
      <c r="MQL101" s="230"/>
      <c r="MQM101" s="230"/>
      <c r="MQN101" s="230"/>
      <c r="MQO101" s="229"/>
      <c r="MQP101" s="226"/>
      <c r="MQQ101" s="227"/>
      <c r="MQR101" s="227"/>
      <c r="MQS101" s="227"/>
      <c r="MQT101" s="228"/>
      <c r="MQU101" s="228"/>
      <c r="MQV101" s="228"/>
      <c r="MQW101" s="228"/>
      <c r="MQX101" s="228"/>
      <c r="MQY101" s="228"/>
      <c r="MQZ101" s="229"/>
      <c r="MRA101" s="230"/>
      <c r="MRB101" s="230"/>
      <c r="MRC101" s="231"/>
      <c r="MRD101" s="229"/>
      <c r="MRE101" s="230"/>
      <c r="MRF101" s="229"/>
      <c r="MRG101" s="229"/>
      <c r="MRH101" s="230"/>
      <c r="MRI101" s="230"/>
      <c r="MRJ101" s="230"/>
      <c r="MRK101" s="230"/>
      <c r="MRL101" s="230"/>
      <c r="MRM101" s="230"/>
      <c r="MRN101" s="230"/>
      <c r="MRO101" s="230"/>
      <c r="MRP101" s="230"/>
      <c r="MRQ101" s="230"/>
      <c r="MRR101" s="230"/>
      <c r="MRS101" s="230"/>
      <c r="MRT101" s="229"/>
      <c r="MRU101" s="226"/>
      <c r="MRV101" s="227"/>
      <c r="MRW101" s="227"/>
      <c r="MRX101" s="227"/>
      <c r="MRY101" s="228"/>
      <c r="MRZ101" s="228"/>
      <c r="MSA101" s="228"/>
      <c r="MSB101" s="228"/>
      <c r="MSC101" s="228"/>
      <c r="MSD101" s="228"/>
      <c r="MSE101" s="229"/>
      <c r="MSF101" s="230"/>
      <c r="MSG101" s="230"/>
      <c r="MSH101" s="231"/>
      <c r="MSI101" s="229"/>
      <c r="MSJ101" s="230"/>
      <c r="MSK101" s="229"/>
      <c r="MSL101" s="229"/>
      <c r="MSM101" s="230"/>
      <c r="MSN101" s="230"/>
      <c r="MSO101" s="230"/>
      <c r="MSP101" s="230"/>
      <c r="MSQ101" s="230"/>
      <c r="MSR101" s="230"/>
      <c r="MSS101" s="230"/>
      <c r="MST101" s="230"/>
      <c r="MSU101" s="230"/>
      <c r="MSV101" s="230"/>
      <c r="MSW101" s="230"/>
      <c r="MSX101" s="230"/>
      <c r="MSY101" s="229"/>
      <c r="MSZ101" s="226"/>
      <c r="MTA101" s="227"/>
      <c r="MTB101" s="227"/>
      <c r="MTC101" s="227"/>
      <c r="MTD101" s="228"/>
      <c r="MTE101" s="228"/>
      <c r="MTF101" s="228"/>
      <c r="MTG101" s="228"/>
      <c r="MTH101" s="228"/>
      <c r="MTI101" s="228"/>
      <c r="MTJ101" s="229"/>
      <c r="MTK101" s="230"/>
      <c r="MTL101" s="230"/>
      <c r="MTM101" s="231"/>
      <c r="MTN101" s="229"/>
      <c r="MTO101" s="230"/>
      <c r="MTP101" s="229"/>
      <c r="MTQ101" s="229"/>
      <c r="MTR101" s="230"/>
      <c r="MTS101" s="230"/>
      <c r="MTT101" s="230"/>
      <c r="MTU101" s="230"/>
      <c r="MTV101" s="230"/>
      <c r="MTW101" s="230"/>
      <c r="MTX101" s="230"/>
      <c r="MTY101" s="230"/>
      <c r="MTZ101" s="230"/>
      <c r="MUA101" s="230"/>
      <c r="MUB101" s="230"/>
      <c r="MUC101" s="230"/>
      <c r="MUD101" s="229"/>
      <c r="MUE101" s="226"/>
      <c r="MUF101" s="227"/>
      <c r="MUG101" s="227"/>
      <c r="MUH101" s="227"/>
      <c r="MUI101" s="228"/>
      <c r="MUJ101" s="228"/>
      <c r="MUK101" s="228"/>
      <c r="MUL101" s="228"/>
      <c r="MUM101" s="228"/>
      <c r="MUN101" s="228"/>
      <c r="MUO101" s="229"/>
      <c r="MUP101" s="230"/>
      <c r="MUQ101" s="230"/>
      <c r="MUR101" s="231"/>
      <c r="MUS101" s="229"/>
      <c r="MUT101" s="230"/>
      <c r="MUU101" s="229"/>
      <c r="MUV101" s="229"/>
      <c r="MUW101" s="230"/>
      <c r="MUX101" s="230"/>
      <c r="MUY101" s="230"/>
      <c r="MUZ101" s="230"/>
      <c r="MVA101" s="230"/>
      <c r="MVB101" s="230"/>
      <c r="MVC101" s="230"/>
      <c r="MVD101" s="230"/>
      <c r="MVE101" s="230"/>
      <c r="MVF101" s="230"/>
      <c r="MVG101" s="230"/>
      <c r="MVH101" s="230"/>
      <c r="MVI101" s="229"/>
      <c r="MVJ101" s="226"/>
      <c r="MVK101" s="227"/>
      <c r="MVL101" s="227"/>
      <c r="MVM101" s="227"/>
      <c r="MVN101" s="228"/>
      <c r="MVO101" s="228"/>
      <c r="MVP101" s="228"/>
      <c r="MVQ101" s="228"/>
      <c r="MVR101" s="228"/>
      <c r="MVS101" s="228"/>
      <c r="MVT101" s="229"/>
      <c r="MVU101" s="230"/>
      <c r="MVV101" s="230"/>
      <c r="MVW101" s="231"/>
      <c r="MVX101" s="229"/>
      <c r="MVY101" s="230"/>
      <c r="MVZ101" s="229"/>
      <c r="MWA101" s="229"/>
      <c r="MWB101" s="230"/>
      <c r="MWC101" s="230"/>
      <c r="MWD101" s="230"/>
      <c r="MWE101" s="230"/>
      <c r="MWF101" s="230"/>
      <c r="MWG101" s="230"/>
      <c r="MWH101" s="230"/>
      <c r="MWI101" s="230"/>
      <c r="MWJ101" s="230"/>
      <c r="MWK101" s="230"/>
      <c r="MWL101" s="230"/>
      <c r="MWM101" s="230"/>
      <c r="MWN101" s="229"/>
      <c r="MWO101" s="226"/>
      <c r="MWP101" s="227"/>
      <c r="MWQ101" s="227"/>
      <c r="MWR101" s="227"/>
      <c r="MWS101" s="228"/>
      <c r="MWT101" s="228"/>
      <c r="MWU101" s="228"/>
      <c r="MWV101" s="228"/>
      <c r="MWW101" s="228"/>
      <c r="MWX101" s="228"/>
      <c r="MWY101" s="229"/>
      <c r="MWZ101" s="230"/>
      <c r="MXA101" s="230"/>
      <c r="MXB101" s="231"/>
      <c r="MXC101" s="229"/>
      <c r="MXD101" s="230"/>
      <c r="MXE101" s="229"/>
      <c r="MXF101" s="229"/>
      <c r="MXG101" s="230"/>
      <c r="MXH101" s="230"/>
      <c r="MXI101" s="230"/>
      <c r="MXJ101" s="230"/>
      <c r="MXK101" s="230"/>
      <c r="MXL101" s="230"/>
      <c r="MXM101" s="230"/>
      <c r="MXN101" s="230"/>
      <c r="MXO101" s="230"/>
      <c r="MXP101" s="230"/>
      <c r="MXQ101" s="230"/>
      <c r="MXR101" s="230"/>
      <c r="MXS101" s="229"/>
      <c r="MXT101" s="226"/>
      <c r="MXU101" s="227"/>
      <c r="MXV101" s="227"/>
      <c r="MXW101" s="227"/>
      <c r="MXX101" s="228"/>
      <c r="MXY101" s="228"/>
      <c r="MXZ101" s="228"/>
      <c r="MYA101" s="228"/>
      <c r="MYB101" s="228"/>
      <c r="MYC101" s="228"/>
      <c r="MYD101" s="229"/>
      <c r="MYE101" s="230"/>
      <c r="MYF101" s="230"/>
      <c r="MYG101" s="231"/>
      <c r="MYH101" s="229"/>
      <c r="MYI101" s="230"/>
      <c r="MYJ101" s="229"/>
      <c r="MYK101" s="229"/>
      <c r="MYL101" s="230"/>
      <c r="MYM101" s="230"/>
      <c r="MYN101" s="230"/>
      <c r="MYO101" s="230"/>
      <c r="MYP101" s="230"/>
      <c r="MYQ101" s="230"/>
      <c r="MYR101" s="230"/>
      <c r="MYS101" s="230"/>
      <c r="MYT101" s="230"/>
      <c r="MYU101" s="230"/>
      <c r="MYV101" s="230"/>
      <c r="MYW101" s="230"/>
      <c r="MYX101" s="229"/>
      <c r="MYY101" s="226"/>
      <c r="MYZ101" s="227"/>
      <c r="MZA101" s="227"/>
      <c r="MZB101" s="227"/>
      <c r="MZC101" s="228"/>
      <c r="MZD101" s="228"/>
      <c r="MZE101" s="228"/>
      <c r="MZF101" s="228"/>
      <c r="MZG101" s="228"/>
      <c r="MZH101" s="228"/>
      <c r="MZI101" s="229"/>
      <c r="MZJ101" s="230"/>
      <c r="MZK101" s="230"/>
      <c r="MZL101" s="231"/>
      <c r="MZM101" s="229"/>
      <c r="MZN101" s="230"/>
      <c r="MZO101" s="229"/>
      <c r="MZP101" s="229"/>
      <c r="MZQ101" s="230"/>
      <c r="MZR101" s="230"/>
      <c r="MZS101" s="230"/>
      <c r="MZT101" s="230"/>
      <c r="MZU101" s="230"/>
      <c r="MZV101" s="230"/>
      <c r="MZW101" s="230"/>
      <c r="MZX101" s="230"/>
      <c r="MZY101" s="230"/>
      <c r="MZZ101" s="230"/>
      <c r="NAA101" s="230"/>
      <c r="NAB101" s="230"/>
      <c r="NAC101" s="229"/>
      <c r="NAD101" s="226"/>
      <c r="NAE101" s="227"/>
      <c r="NAF101" s="227"/>
      <c r="NAG101" s="227"/>
      <c r="NAH101" s="228"/>
      <c r="NAI101" s="228"/>
      <c r="NAJ101" s="228"/>
      <c r="NAK101" s="228"/>
      <c r="NAL101" s="228"/>
      <c r="NAM101" s="228"/>
      <c r="NAN101" s="229"/>
      <c r="NAO101" s="230"/>
      <c r="NAP101" s="230"/>
      <c r="NAQ101" s="231"/>
      <c r="NAR101" s="229"/>
      <c r="NAS101" s="230"/>
      <c r="NAT101" s="229"/>
      <c r="NAU101" s="229"/>
      <c r="NAV101" s="230"/>
      <c r="NAW101" s="230"/>
      <c r="NAX101" s="230"/>
      <c r="NAY101" s="230"/>
      <c r="NAZ101" s="230"/>
      <c r="NBA101" s="230"/>
      <c r="NBB101" s="230"/>
      <c r="NBC101" s="230"/>
      <c r="NBD101" s="230"/>
      <c r="NBE101" s="230"/>
      <c r="NBF101" s="230"/>
      <c r="NBG101" s="230"/>
      <c r="NBH101" s="229"/>
      <c r="NBI101" s="226"/>
      <c r="NBJ101" s="227"/>
      <c r="NBK101" s="227"/>
      <c r="NBL101" s="227"/>
      <c r="NBM101" s="228"/>
      <c r="NBN101" s="228"/>
      <c r="NBO101" s="228"/>
      <c r="NBP101" s="228"/>
      <c r="NBQ101" s="228"/>
      <c r="NBR101" s="228"/>
      <c r="NBS101" s="229"/>
      <c r="NBT101" s="230"/>
      <c r="NBU101" s="230"/>
      <c r="NBV101" s="231"/>
      <c r="NBW101" s="229"/>
      <c r="NBX101" s="230"/>
      <c r="NBY101" s="229"/>
      <c r="NBZ101" s="229"/>
      <c r="NCA101" s="230"/>
      <c r="NCB101" s="230"/>
      <c r="NCC101" s="230"/>
      <c r="NCD101" s="230"/>
      <c r="NCE101" s="230"/>
      <c r="NCF101" s="230"/>
      <c r="NCG101" s="230"/>
      <c r="NCH101" s="230"/>
      <c r="NCI101" s="230"/>
      <c r="NCJ101" s="230"/>
      <c r="NCK101" s="230"/>
      <c r="NCL101" s="230"/>
      <c r="NCM101" s="229"/>
      <c r="NCN101" s="226"/>
      <c r="NCO101" s="227"/>
      <c r="NCP101" s="227"/>
      <c r="NCQ101" s="227"/>
      <c r="NCR101" s="228"/>
      <c r="NCS101" s="228"/>
      <c r="NCT101" s="228"/>
      <c r="NCU101" s="228"/>
      <c r="NCV101" s="228"/>
      <c r="NCW101" s="228"/>
      <c r="NCX101" s="229"/>
      <c r="NCY101" s="230"/>
      <c r="NCZ101" s="230"/>
      <c r="NDA101" s="231"/>
      <c r="NDB101" s="229"/>
      <c r="NDC101" s="230"/>
      <c r="NDD101" s="229"/>
      <c r="NDE101" s="229"/>
      <c r="NDF101" s="230"/>
      <c r="NDG101" s="230"/>
      <c r="NDH101" s="230"/>
      <c r="NDI101" s="230"/>
      <c r="NDJ101" s="230"/>
      <c r="NDK101" s="230"/>
      <c r="NDL101" s="230"/>
      <c r="NDM101" s="230"/>
      <c r="NDN101" s="230"/>
      <c r="NDO101" s="230"/>
      <c r="NDP101" s="230"/>
      <c r="NDQ101" s="230"/>
      <c r="NDR101" s="229"/>
      <c r="NDS101" s="226"/>
      <c r="NDT101" s="227"/>
      <c r="NDU101" s="227"/>
      <c r="NDV101" s="227"/>
      <c r="NDW101" s="228"/>
      <c r="NDX101" s="228"/>
      <c r="NDY101" s="228"/>
      <c r="NDZ101" s="228"/>
      <c r="NEA101" s="228"/>
      <c r="NEB101" s="228"/>
      <c r="NEC101" s="229"/>
      <c r="NED101" s="230"/>
      <c r="NEE101" s="230"/>
      <c r="NEF101" s="231"/>
      <c r="NEG101" s="229"/>
      <c r="NEH101" s="230"/>
      <c r="NEI101" s="229"/>
      <c r="NEJ101" s="229"/>
      <c r="NEK101" s="230"/>
      <c r="NEL101" s="230"/>
      <c r="NEM101" s="230"/>
      <c r="NEN101" s="230"/>
      <c r="NEO101" s="230"/>
      <c r="NEP101" s="230"/>
      <c r="NEQ101" s="230"/>
      <c r="NER101" s="230"/>
      <c r="NES101" s="230"/>
      <c r="NET101" s="230"/>
      <c r="NEU101" s="230"/>
      <c r="NEV101" s="230"/>
      <c r="NEW101" s="229"/>
      <c r="NEX101" s="226"/>
      <c r="NEY101" s="227"/>
      <c r="NEZ101" s="227"/>
      <c r="NFA101" s="227"/>
      <c r="NFB101" s="228"/>
      <c r="NFC101" s="228"/>
      <c r="NFD101" s="228"/>
      <c r="NFE101" s="228"/>
      <c r="NFF101" s="228"/>
      <c r="NFG101" s="228"/>
      <c r="NFH101" s="229"/>
      <c r="NFI101" s="230"/>
      <c r="NFJ101" s="230"/>
      <c r="NFK101" s="231"/>
      <c r="NFL101" s="229"/>
      <c r="NFM101" s="230"/>
      <c r="NFN101" s="229"/>
      <c r="NFO101" s="229"/>
      <c r="NFP101" s="230"/>
      <c r="NFQ101" s="230"/>
      <c r="NFR101" s="230"/>
      <c r="NFS101" s="230"/>
      <c r="NFT101" s="230"/>
      <c r="NFU101" s="230"/>
      <c r="NFV101" s="230"/>
      <c r="NFW101" s="230"/>
      <c r="NFX101" s="230"/>
      <c r="NFY101" s="230"/>
      <c r="NFZ101" s="230"/>
      <c r="NGA101" s="230"/>
      <c r="NGB101" s="229"/>
      <c r="NGC101" s="226"/>
      <c r="NGD101" s="227"/>
      <c r="NGE101" s="227"/>
      <c r="NGF101" s="227"/>
      <c r="NGG101" s="228"/>
      <c r="NGH101" s="228"/>
      <c r="NGI101" s="228"/>
      <c r="NGJ101" s="228"/>
      <c r="NGK101" s="228"/>
      <c r="NGL101" s="228"/>
      <c r="NGM101" s="229"/>
      <c r="NGN101" s="230"/>
      <c r="NGO101" s="230"/>
      <c r="NGP101" s="231"/>
      <c r="NGQ101" s="229"/>
      <c r="NGR101" s="230"/>
      <c r="NGS101" s="229"/>
      <c r="NGT101" s="229"/>
      <c r="NGU101" s="230"/>
      <c r="NGV101" s="230"/>
      <c r="NGW101" s="230"/>
      <c r="NGX101" s="230"/>
      <c r="NGY101" s="230"/>
      <c r="NGZ101" s="230"/>
      <c r="NHA101" s="230"/>
      <c r="NHB101" s="230"/>
      <c r="NHC101" s="230"/>
      <c r="NHD101" s="230"/>
      <c r="NHE101" s="230"/>
      <c r="NHF101" s="230"/>
      <c r="NHG101" s="229"/>
      <c r="NHH101" s="226"/>
      <c r="NHI101" s="227"/>
      <c r="NHJ101" s="227"/>
      <c r="NHK101" s="227"/>
      <c r="NHL101" s="228"/>
      <c r="NHM101" s="228"/>
      <c r="NHN101" s="228"/>
      <c r="NHO101" s="228"/>
      <c r="NHP101" s="228"/>
      <c r="NHQ101" s="228"/>
      <c r="NHR101" s="229"/>
      <c r="NHS101" s="230"/>
      <c r="NHT101" s="230"/>
      <c r="NHU101" s="231"/>
      <c r="NHV101" s="229"/>
      <c r="NHW101" s="230"/>
      <c r="NHX101" s="229"/>
      <c r="NHY101" s="229"/>
      <c r="NHZ101" s="230"/>
      <c r="NIA101" s="230"/>
      <c r="NIB101" s="230"/>
      <c r="NIC101" s="230"/>
      <c r="NID101" s="230"/>
      <c r="NIE101" s="230"/>
      <c r="NIF101" s="230"/>
      <c r="NIG101" s="230"/>
      <c r="NIH101" s="230"/>
      <c r="NII101" s="230"/>
      <c r="NIJ101" s="230"/>
      <c r="NIK101" s="230"/>
      <c r="NIL101" s="229"/>
      <c r="NIM101" s="226"/>
      <c r="NIN101" s="227"/>
      <c r="NIO101" s="227"/>
      <c r="NIP101" s="227"/>
      <c r="NIQ101" s="228"/>
      <c r="NIR101" s="228"/>
      <c r="NIS101" s="228"/>
      <c r="NIT101" s="228"/>
      <c r="NIU101" s="228"/>
      <c r="NIV101" s="228"/>
      <c r="NIW101" s="229"/>
      <c r="NIX101" s="230"/>
      <c r="NIY101" s="230"/>
      <c r="NIZ101" s="231"/>
      <c r="NJA101" s="229"/>
      <c r="NJB101" s="230"/>
      <c r="NJC101" s="229"/>
      <c r="NJD101" s="229"/>
      <c r="NJE101" s="230"/>
      <c r="NJF101" s="230"/>
      <c r="NJG101" s="230"/>
      <c r="NJH101" s="230"/>
      <c r="NJI101" s="230"/>
      <c r="NJJ101" s="230"/>
      <c r="NJK101" s="230"/>
      <c r="NJL101" s="230"/>
      <c r="NJM101" s="230"/>
      <c r="NJN101" s="230"/>
      <c r="NJO101" s="230"/>
      <c r="NJP101" s="230"/>
      <c r="NJQ101" s="229"/>
      <c r="NJR101" s="226"/>
      <c r="NJS101" s="227"/>
      <c r="NJT101" s="227"/>
      <c r="NJU101" s="227"/>
      <c r="NJV101" s="228"/>
      <c r="NJW101" s="228"/>
      <c r="NJX101" s="228"/>
      <c r="NJY101" s="228"/>
      <c r="NJZ101" s="228"/>
      <c r="NKA101" s="228"/>
      <c r="NKB101" s="229"/>
      <c r="NKC101" s="230"/>
      <c r="NKD101" s="230"/>
      <c r="NKE101" s="231"/>
      <c r="NKF101" s="229"/>
      <c r="NKG101" s="230"/>
      <c r="NKH101" s="229"/>
      <c r="NKI101" s="229"/>
      <c r="NKJ101" s="230"/>
      <c r="NKK101" s="230"/>
      <c r="NKL101" s="230"/>
      <c r="NKM101" s="230"/>
      <c r="NKN101" s="230"/>
      <c r="NKO101" s="230"/>
      <c r="NKP101" s="230"/>
      <c r="NKQ101" s="230"/>
      <c r="NKR101" s="230"/>
      <c r="NKS101" s="230"/>
      <c r="NKT101" s="230"/>
      <c r="NKU101" s="230"/>
      <c r="NKV101" s="229"/>
      <c r="NKW101" s="226"/>
      <c r="NKX101" s="227"/>
      <c r="NKY101" s="227"/>
      <c r="NKZ101" s="227"/>
      <c r="NLA101" s="228"/>
      <c r="NLB101" s="228"/>
      <c r="NLC101" s="228"/>
      <c r="NLD101" s="228"/>
      <c r="NLE101" s="228"/>
      <c r="NLF101" s="228"/>
      <c r="NLG101" s="229"/>
      <c r="NLH101" s="230"/>
      <c r="NLI101" s="230"/>
      <c r="NLJ101" s="231"/>
      <c r="NLK101" s="229"/>
      <c r="NLL101" s="230"/>
      <c r="NLM101" s="229"/>
      <c r="NLN101" s="229"/>
      <c r="NLO101" s="230"/>
      <c r="NLP101" s="230"/>
      <c r="NLQ101" s="230"/>
      <c r="NLR101" s="230"/>
      <c r="NLS101" s="230"/>
      <c r="NLT101" s="230"/>
      <c r="NLU101" s="230"/>
      <c r="NLV101" s="230"/>
      <c r="NLW101" s="230"/>
      <c r="NLX101" s="230"/>
      <c r="NLY101" s="230"/>
      <c r="NLZ101" s="230"/>
      <c r="NMA101" s="229"/>
      <c r="NMB101" s="226"/>
      <c r="NMC101" s="227"/>
      <c r="NMD101" s="227"/>
      <c r="NME101" s="227"/>
      <c r="NMF101" s="228"/>
      <c r="NMG101" s="228"/>
      <c r="NMH101" s="228"/>
      <c r="NMI101" s="228"/>
      <c r="NMJ101" s="228"/>
      <c r="NMK101" s="228"/>
      <c r="NML101" s="229"/>
      <c r="NMM101" s="230"/>
      <c r="NMN101" s="230"/>
      <c r="NMO101" s="231"/>
      <c r="NMP101" s="229"/>
      <c r="NMQ101" s="230"/>
      <c r="NMR101" s="229"/>
      <c r="NMS101" s="229"/>
      <c r="NMT101" s="230"/>
      <c r="NMU101" s="230"/>
      <c r="NMV101" s="230"/>
      <c r="NMW101" s="230"/>
      <c r="NMX101" s="230"/>
      <c r="NMY101" s="230"/>
      <c r="NMZ101" s="230"/>
      <c r="NNA101" s="230"/>
      <c r="NNB101" s="230"/>
      <c r="NNC101" s="230"/>
      <c r="NND101" s="230"/>
      <c r="NNE101" s="230"/>
      <c r="NNF101" s="229"/>
      <c r="NNG101" s="226"/>
      <c r="NNH101" s="227"/>
      <c r="NNI101" s="227"/>
      <c r="NNJ101" s="227"/>
      <c r="NNK101" s="228"/>
      <c r="NNL101" s="228"/>
      <c r="NNM101" s="228"/>
      <c r="NNN101" s="228"/>
      <c r="NNO101" s="228"/>
      <c r="NNP101" s="228"/>
      <c r="NNQ101" s="229"/>
      <c r="NNR101" s="230"/>
      <c r="NNS101" s="230"/>
      <c r="NNT101" s="231"/>
      <c r="NNU101" s="229"/>
      <c r="NNV101" s="230"/>
      <c r="NNW101" s="229"/>
      <c r="NNX101" s="229"/>
      <c r="NNY101" s="230"/>
      <c r="NNZ101" s="230"/>
      <c r="NOA101" s="230"/>
      <c r="NOB101" s="230"/>
      <c r="NOC101" s="230"/>
      <c r="NOD101" s="230"/>
      <c r="NOE101" s="230"/>
      <c r="NOF101" s="230"/>
      <c r="NOG101" s="230"/>
      <c r="NOH101" s="230"/>
      <c r="NOI101" s="230"/>
      <c r="NOJ101" s="230"/>
      <c r="NOK101" s="229"/>
      <c r="NOL101" s="226"/>
      <c r="NOM101" s="227"/>
      <c r="NON101" s="227"/>
      <c r="NOO101" s="227"/>
      <c r="NOP101" s="228"/>
      <c r="NOQ101" s="228"/>
      <c r="NOR101" s="228"/>
      <c r="NOS101" s="228"/>
      <c r="NOT101" s="228"/>
      <c r="NOU101" s="228"/>
      <c r="NOV101" s="229"/>
      <c r="NOW101" s="230"/>
      <c r="NOX101" s="230"/>
      <c r="NOY101" s="231"/>
      <c r="NOZ101" s="229"/>
      <c r="NPA101" s="230"/>
      <c r="NPB101" s="229"/>
      <c r="NPC101" s="229"/>
      <c r="NPD101" s="230"/>
      <c r="NPE101" s="230"/>
      <c r="NPF101" s="230"/>
      <c r="NPG101" s="230"/>
      <c r="NPH101" s="230"/>
      <c r="NPI101" s="230"/>
      <c r="NPJ101" s="230"/>
      <c r="NPK101" s="230"/>
      <c r="NPL101" s="230"/>
      <c r="NPM101" s="230"/>
      <c r="NPN101" s="230"/>
      <c r="NPO101" s="230"/>
      <c r="NPP101" s="229"/>
      <c r="NPQ101" s="226"/>
      <c r="NPR101" s="227"/>
      <c r="NPS101" s="227"/>
      <c r="NPT101" s="227"/>
      <c r="NPU101" s="228"/>
      <c r="NPV101" s="228"/>
      <c r="NPW101" s="228"/>
      <c r="NPX101" s="228"/>
      <c r="NPY101" s="228"/>
      <c r="NPZ101" s="228"/>
      <c r="NQA101" s="229"/>
      <c r="NQB101" s="230"/>
      <c r="NQC101" s="230"/>
      <c r="NQD101" s="231"/>
      <c r="NQE101" s="229"/>
      <c r="NQF101" s="230"/>
      <c r="NQG101" s="229"/>
      <c r="NQH101" s="229"/>
      <c r="NQI101" s="230"/>
      <c r="NQJ101" s="230"/>
      <c r="NQK101" s="230"/>
      <c r="NQL101" s="230"/>
      <c r="NQM101" s="230"/>
      <c r="NQN101" s="230"/>
      <c r="NQO101" s="230"/>
      <c r="NQP101" s="230"/>
      <c r="NQQ101" s="230"/>
      <c r="NQR101" s="230"/>
      <c r="NQS101" s="230"/>
      <c r="NQT101" s="230"/>
      <c r="NQU101" s="229"/>
      <c r="NQV101" s="226"/>
      <c r="NQW101" s="227"/>
      <c r="NQX101" s="227"/>
      <c r="NQY101" s="227"/>
      <c r="NQZ101" s="228"/>
      <c r="NRA101" s="228"/>
      <c r="NRB101" s="228"/>
      <c r="NRC101" s="228"/>
      <c r="NRD101" s="228"/>
      <c r="NRE101" s="228"/>
      <c r="NRF101" s="229"/>
      <c r="NRG101" s="230"/>
      <c r="NRH101" s="230"/>
      <c r="NRI101" s="231"/>
      <c r="NRJ101" s="229"/>
      <c r="NRK101" s="230"/>
      <c r="NRL101" s="229"/>
      <c r="NRM101" s="229"/>
      <c r="NRN101" s="230"/>
      <c r="NRO101" s="230"/>
      <c r="NRP101" s="230"/>
      <c r="NRQ101" s="230"/>
      <c r="NRR101" s="230"/>
      <c r="NRS101" s="230"/>
      <c r="NRT101" s="230"/>
      <c r="NRU101" s="230"/>
      <c r="NRV101" s="230"/>
      <c r="NRW101" s="230"/>
      <c r="NRX101" s="230"/>
      <c r="NRY101" s="230"/>
      <c r="NRZ101" s="229"/>
      <c r="NSA101" s="226"/>
      <c r="NSB101" s="227"/>
      <c r="NSC101" s="227"/>
      <c r="NSD101" s="227"/>
      <c r="NSE101" s="228"/>
      <c r="NSF101" s="228"/>
      <c r="NSG101" s="228"/>
      <c r="NSH101" s="228"/>
      <c r="NSI101" s="228"/>
      <c r="NSJ101" s="228"/>
      <c r="NSK101" s="229"/>
      <c r="NSL101" s="230"/>
      <c r="NSM101" s="230"/>
      <c r="NSN101" s="231"/>
      <c r="NSO101" s="229"/>
      <c r="NSP101" s="230"/>
      <c r="NSQ101" s="229"/>
      <c r="NSR101" s="229"/>
      <c r="NSS101" s="230"/>
      <c r="NST101" s="230"/>
      <c r="NSU101" s="230"/>
      <c r="NSV101" s="230"/>
      <c r="NSW101" s="230"/>
      <c r="NSX101" s="230"/>
      <c r="NSY101" s="230"/>
      <c r="NSZ101" s="230"/>
      <c r="NTA101" s="230"/>
      <c r="NTB101" s="230"/>
      <c r="NTC101" s="230"/>
      <c r="NTD101" s="230"/>
      <c r="NTE101" s="229"/>
      <c r="NTF101" s="226"/>
      <c r="NTG101" s="227"/>
      <c r="NTH101" s="227"/>
      <c r="NTI101" s="227"/>
      <c r="NTJ101" s="228"/>
      <c r="NTK101" s="228"/>
      <c r="NTL101" s="228"/>
      <c r="NTM101" s="228"/>
      <c r="NTN101" s="228"/>
      <c r="NTO101" s="228"/>
      <c r="NTP101" s="229"/>
      <c r="NTQ101" s="230"/>
      <c r="NTR101" s="230"/>
      <c r="NTS101" s="231"/>
      <c r="NTT101" s="229"/>
      <c r="NTU101" s="230"/>
      <c r="NTV101" s="229"/>
      <c r="NTW101" s="229"/>
      <c r="NTX101" s="230"/>
      <c r="NTY101" s="230"/>
      <c r="NTZ101" s="230"/>
      <c r="NUA101" s="230"/>
      <c r="NUB101" s="230"/>
      <c r="NUC101" s="230"/>
      <c r="NUD101" s="230"/>
      <c r="NUE101" s="230"/>
      <c r="NUF101" s="230"/>
      <c r="NUG101" s="230"/>
      <c r="NUH101" s="230"/>
      <c r="NUI101" s="230"/>
      <c r="NUJ101" s="229"/>
      <c r="NUK101" s="226"/>
      <c r="NUL101" s="227"/>
      <c r="NUM101" s="227"/>
      <c r="NUN101" s="227"/>
      <c r="NUO101" s="228"/>
      <c r="NUP101" s="228"/>
      <c r="NUQ101" s="228"/>
      <c r="NUR101" s="228"/>
      <c r="NUS101" s="228"/>
      <c r="NUT101" s="228"/>
      <c r="NUU101" s="229"/>
      <c r="NUV101" s="230"/>
      <c r="NUW101" s="230"/>
      <c r="NUX101" s="231"/>
      <c r="NUY101" s="229"/>
      <c r="NUZ101" s="230"/>
      <c r="NVA101" s="229"/>
      <c r="NVB101" s="229"/>
      <c r="NVC101" s="230"/>
      <c r="NVD101" s="230"/>
      <c r="NVE101" s="230"/>
      <c r="NVF101" s="230"/>
      <c r="NVG101" s="230"/>
      <c r="NVH101" s="230"/>
      <c r="NVI101" s="230"/>
      <c r="NVJ101" s="230"/>
      <c r="NVK101" s="230"/>
      <c r="NVL101" s="230"/>
      <c r="NVM101" s="230"/>
      <c r="NVN101" s="230"/>
      <c r="NVO101" s="229"/>
      <c r="NVP101" s="226"/>
      <c r="NVQ101" s="227"/>
      <c r="NVR101" s="227"/>
      <c r="NVS101" s="227"/>
      <c r="NVT101" s="228"/>
      <c r="NVU101" s="228"/>
      <c r="NVV101" s="228"/>
      <c r="NVW101" s="228"/>
      <c r="NVX101" s="228"/>
      <c r="NVY101" s="228"/>
      <c r="NVZ101" s="229"/>
      <c r="NWA101" s="230"/>
      <c r="NWB101" s="230"/>
      <c r="NWC101" s="231"/>
      <c r="NWD101" s="229"/>
      <c r="NWE101" s="230"/>
      <c r="NWF101" s="229"/>
      <c r="NWG101" s="229"/>
      <c r="NWH101" s="230"/>
      <c r="NWI101" s="230"/>
      <c r="NWJ101" s="230"/>
      <c r="NWK101" s="230"/>
      <c r="NWL101" s="230"/>
      <c r="NWM101" s="230"/>
      <c r="NWN101" s="230"/>
      <c r="NWO101" s="230"/>
      <c r="NWP101" s="230"/>
      <c r="NWQ101" s="230"/>
      <c r="NWR101" s="230"/>
      <c r="NWS101" s="230"/>
      <c r="NWT101" s="229"/>
      <c r="NWU101" s="226"/>
      <c r="NWV101" s="227"/>
      <c r="NWW101" s="227"/>
      <c r="NWX101" s="227"/>
      <c r="NWY101" s="228"/>
      <c r="NWZ101" s="228"/>
      <c r="NXA101" s="228"/>
      <c r="NXB101" s="228"/>
      <c r="NXC101" s="228"/>
      <c r="NXD101" s="228"/>
      <c r="NXE101" s="229"/>
      <c r="NXF101" s="230"/>
      <c r="NXG101" s="230"/>
      <c r="NXH101" s="231"/>
      <c r="NXI101" s="229"/>
      <c r="NXJ101" s="230"/>
      <c r="NXK101" s="229"/>
      <c r="NXL101" s="229"/>
      <c r="NXM101" s="230"/>
      <c r="NXN101" s="230"/>
      <c r="NXO101" s="230"/>
      <c r="NXP101" s="230"/>
      <c r="NXQ101" s="230"/>
      <c r="NXR101" s="230"/>
      <c r="NXS101" s="230"/>
      <c r="NXT101" s="230"/>
      <c r="NXU101" s="230"/>
      <c r="NXV101" s="230"/>
      <c r="NXW101" s="230"/>
      <c r="NXX101" s="230"/>
      <c r="NXY101" s="229"/>
      <c r="NXZ101" s="226"/>
      <c r="NYA101" s="227"/>
      <c r="NYB101" s="227"/>
      <c r="NYC101" s="227"/>
      <c r="NYD101" s="228"/>
      <c r="NYE101" s="228"/>
      <c r="NYF101" s="228"/>
      <c r="NYG101" s="228"/>
      <c r="NYH101" s="228"/>
      <c r="NYI101" s="228"/>
      <c r="NYJ101" s="229"/>
      <c r="NYK101" s="230"/>
      <c r="NYL101" s="230"/>
      <c r="NYM101" s="231"/>
      <c r="NYN101" s="229"/>
      <c r="NYO101" s="230"/>
      <c r="NYP101" s="229"/>
      <c r="NYQ101" s="229"/>
      <c r="NYR101" s="230"/>
      <c r="NYS101" s="230"/>
      <c r="NYT101" s="230"/>
      <c r="NYU101" s="230"/>
      <c r="NYV101" s="230"/>
      <c r="NYW101" s="230"/>
      <c r="NYX101" s="230"/>
      <c r="NYY101" s="230"/>
      <c r="NYZ101" s="230"/>
      <c r="NZA101" s="230"/>
      <c r="NZB101" s="230"/>
      <c r="NZC101" s="230"/>
      <c r="NZD101" s="229"/>
      <c r="NZE101" s="226"/>
      <c r="NZF101" s="227"/>
      <c r="NZG101" s="227"/>
      <c r="NZH101" s="227"/>
      <c r="NZI101" s="228"/>
      <c r="NZJ101" s="228"/>
      <c r="NZK101" s="228"/>
      <c r="NZL101" s="228"/>
      <c r="NZM101" s="228"/>
      <c r="NZN101" s="228"/>
      <c r="NZO101" s="229"/>
      <c r="NZP101" s="230"/>
      <c r="NZQ101" s="230"/>
      <c r="NZR101" s="231"/>
      <c r="NZS101" s="229"/>
      <c r="NZT101" s="230"/>
      <c r="NZU101" s="229"/>
      <c r="NZV101" s="229"/>
      <c r="NZW101" s="230"/>
      <c r="NZX101" s="230"/>
      <c r="NZY101" s="230"/>
      <c r="NZZ101" s="230"/>
      <c r="OAA101" s="230"/>
      <c r="OAB101" s="230"/>
      <c r="OAC101" s="230"/>
      <c r="OAD101" s="230"/>
      <c r="OAE101" s="230"/>
      <c r="OAF101" s="230"/>
      <c r="OAG101" s="230"/>
      <c r="OAH101" s="230"/>
      <c r="OAI101" s="229"/>
      <c r="OAJ101" s="226"/>
      <c r="OAK101" s="227"/>
      <c r="OAL101" s="227"/>
      <c r="OAM101" s="227"/>
      <c r="OAN101" s="228"/>
      <c r="OAO101" s="228"/>
      <c r="OAP101" s="228"/>
      <c r="OAQ101" s="228"/>
      <c r="OAR101" s="228"/>
      <c r="OAS101" s="228"/>
      <c r="OAT101" s="229"/>
      <c r="OAU101" s="230"/>
      <c r="OAV101" s="230"/>
      <c r="OAW101" s="231"/>
      <c r="OAX101" s="229"/>
      <c r="OAY101" s="230"/>
      <c r="OAZ101" s="229"/>
      <c r="OBA101" s="229"/>
      <c r="OBB101" s="230"/>
      <c r="OBC101" s="230"/>
      <c r="OBD101" s="230"/>
      <c r="OBE101" s="230"/>
      <c r="OBF101" s="230"/>
      <c r="OBG101" s="230"/>
      <c r="OBH101" s="230"/>
      <c r="OBI101" s="230"/>
      <c r="OBJ101" s="230"/>
      <c r="OBK101" s="230"/>
      <c r="OBL101" s="230"/>
      <c r="OBM101" s="230"/>
      <c r="OBN101" s="229"/>
      <c r="OBO101" s="226"/>
      <c r="OBP101" s="227"/>
      <c r="OBQ101" s="227"/>
      <c r="OBR101" s="227"/>
      <c r="OBS101" s="228"/>
      <c r="OBT101" s="228"/>
      <c r="OBU101" s="228"/>
      <c r="OBV101" s="228"/>
      <c r="OBW101" s="228"/>
      <c r="OBX101" s="228"/>
      <c r="OBY101" s="229"/>
      <c r="OBZ101" s="230"/>
      <c r="OCA101" s="230"/>
      <c r="OCB101" s="231"/>
      <c r="OCC101" s="229"/>
      <c r="OCD101" s="230"/>
      <c r="OCE101" s="229"/>
      <c r="OCF101" s="229"/>
      <c r="OCG101" s="230"/>
      <c r="OCH101" s="230"/>
      <c r="OCI101" s="230"/>
      <c r="OCJ101" s="230"/>
      <c r="OCK101" s="230"/>
      <c r="OCL101" s="230"/>
      <c r="OCM101" s="230"/>
      <c r="OCN101" s="230"/>
      <c r="OCO101" s="230"/>
      <c r="OCP101" s="230"/>
      <c r="OCQ101" s="230"/>
      <c r="OCR101" s="230"/>
      <c r="OCS101" s="229"/>
      <c r="OCT101" s="226"/>
      <c r="OCU101" s="227"/>
      <c r="OCV101" s="227"/>
      <c r="OCW101" s="227"/>
      <c r="OCX101" s="228"/>
      <c r="OCY101" s="228"/>
      <c r="OCZ101" s="228"/>
      <c r="ODA101" s="228"/>
      <c r="ODB101" s="228"/>
      <c r="ODC101" s="228"/>
      <c r="ODD101" s="229"/>
      <c r="ODE101" s="230"/>
      <c r="ODF101" s="230"/>
      <c r="ODG101" s="231"/>
      <c r="ODH101" s="229"/>
      <c r="ODI101" s="230"/>
      <c r="ODJ101" s="229"/>
      <c r="ODK101" s="229"/>
      <c r="ODL101" s="230"/>
      <c r="ODM101" s="230"/>
      <c r="ODN101" s="230"/>
      <c r="ODO101" s="230"/>
      <c r="ODP101" s="230"/>
      <c r="ODQ101" s="230"/>
      <c r="ODR101" s="230"/>
      <c r="ODS101" s="230"/>
      <c r="ODT101" s="230"/>
      <c r="ODU101" s="230"/>
      <c r="ODV101" s="230"/>
      <c r="ODW101" s="230"/>
      <c r="ODX101" s="229"/>
      <c r="ODY101" s="226"/>
      <c r="ODZ101" s="227"/>
      <c r="OEA101" s="227"/>
      <c r="OEB101" s="227"/>
      <c r="OEC101" s="228"/>
      <c r="OED101" s="228"/>
      <c r="OEE101" s="228"/>
      <c r="OEF101" s="228"/>
      <c r="OEG101" s="228"/>
      <c r="OEH101" s="228"/>
      <c r="OEI101" s="229"/>
      <c r="OEJ101" s="230"/>
      <c r="OEK101" s="230"/>
      <c r="OEL101" s="231"/>
      <c r="OEM101" s="229"/>
      <c r="OEN101" s="230"/>
      <c r="OEO101" s="229"/>
      <c r="OEP101" s="229"/>
      <c r="OEQ101" s="230"/>
      <c r="OER101" s="230"/>
      <c r="OES101" s="230"/>
      <c r="OET101" s="230"/>
      <c r="OEU101" s="230"/>
      <c r="OEV101" s="230"/>
      <c r="OEW101" s="230"/>
      <c r="OEX101" s="230"/>
      <c r="OEY101" s="230"/>
      <c r="OEZ101" s="230"/>
      <c r="OFA101" s="230"/>
      <c r="OFB101" s="230"/>
      <c r="OFC101" s="229"/>
      <c r="OFD101" s="226"/>
      <c r="OFE101" s="227"/>
      <c r="OFF101" s="227"/>
      <c r="OFG101" s="227"/>
      <c r="OFH101" s="228"/>
      <c r="OFI101" s="228"/>
      <c r="OFJ101" s="228"/>
      <c r="OFK101" s="228"/>
      <c r="OFL101" s="228"/>
      <c r="OFM101" s="228"/>
      <c r="OFN101" s="229"/>
      <c r="OFO101" s="230"/>
      <c r="OFP101" s="230"/>
      <c r="OFQ101" s="231"/>
      <c r="OFR101" s="229"/>
      <c r="OFS101" s="230"/>
      <c r="OFT101" s="229"/>
      <c r="OFU101" s="229"/>
      <c r="OFV101" s="230"/>
      <c r="OFW101" s="230"/>
      <c r="OFX101" s="230"/>
      <c r="OFY101" s="230"/>
      <c r="OFZ101" s="230"/>
      <c r="OGA101" s="230"/>
      <c r="OGB101" s="230"/>
      <c r="OGC101" s="230"/>
      <c r="OGD101" s="230"/>
      <c r="OGE101" s="230"/>
      <c r="OGF101" s="230"/>
      <c r="OGG101" s="230"/>
      <c r="OGH101" s="229"/>
      <c r="OGI101" s="226"/>
      <c r="OGJ101" s="227"/>
      <c r="OGK101" s="227"/>
      <c r="OGL101" s="227"/>
      <c r="OGM101" s="228"/>
      <c r="OGN101" s="228"/>
      <c r="OGO101" s="228"/>
      <c r="OGP101" s="228"/>
      <c r="OGQ101" s="228"/>
      <c r="OGR101" s="228"/>
      <c r="OGS101" s="229"/>
      <c r="OGT101" s="230"/>
      <c r="OGU101" s="230"/>
      <c r="OGV101" s="231"/>
      <c r="OGW101" s="229"/>
      <c r="OGX101" s="230"/>
      <c r="OGY101" s="229"/>
      <c r="OGZ101" s="229"/>
      <c r="OHA101" s="230"/>
      <c r="OHB101" s="230"/>
      <c r="OHC101" s="230"/>
      <c r="OHD101" s="230"/>
      <c r="OHE101" s="230"/>
      <c r="OHF101" s="230"/>
      <c r="OHG101" s="230"/>
      <c r="OHH101" s="230"/>
      <c r="OHI101" s="230"/>
      <c r="OHJ101" s="230"/>
      <c r="OHK101" s="230"/>
      <c r="OHL101" s="230"/>
      <c r="OHM101" s="229"/>
      <c r="OHN101" s="226"/>
      <c r="OHO101" s="227"/>
      <c r="OHP101" s="227"/>
      <c r="OHQ101" s="227"/>
      <c r="OHR101" s="228"/>
      <c r="OHS101" s="228"/>
      <c r="OHT101" s="228"/>
      <c r="OHU101" s="228"/>
      <c r="OHV101" s="228"/>
      <c r="OHW101" s="228"/>
      <c r="OHX101" s="229"/>
      <c r="OHY101" s="230"/>
      <c r="OHZ101" s="230"/>
      <c r="OIA101" s="231"/>
      <c r="OIB101" s="229"/>
      <c r="OIC101" s="230"/>
      <c r="OID101" s="229"/>
      <c r="OIE101" s="229"/>
      <c r="OIF101" s="230"/>
      <c r="OIG101" s="230"/>
      <c r="OIH101" s="230"/>
      <c r="OII101" s="230"/>
      <c r="OIJ101" s="230"/>
      <c r="OIK101" s="230"/>
      <c r="OIL101" s="230"/>
      <c r="OIM101" s="230"/>
      <c r="OIN101" s="230"/>
      <c r="OIO101" s="230"/>
      <c r="OIP101" s="230"/>
      <c r="OIQ101" s="230"/>
      <c r="OIR101" s="229"/>
      <c r="OIS101" s="226"/>
      <c r="OIT101" s="227"/>
      <c r="OIU101" s="227"/>
      <c r="OIV101" s="227"/>
      <c r="OIW101" s="228"/>
      <c r="OIX101" s="228"/>
      <c r="OIY101" s="228"/>
      <c r="OIZ101" s="228"/>
      <c r="OJA101" s="228"/>
      <c r="OJB101" s="228"/>
      <c r="OJC101" s="229"/>
      <c r="OJD101" s="230"/>
      <c r="OJE101" s="230"/>
      <c r="OJF101" s="231"/>
      <c r="OJG101" s="229"/>
      <c r="OJH101" s="230"/>
      <c r="OJI101" s="229"/>
      <c r="OJJ101" s="229"/>
      <c r="OJK101" s="230"/>
      <c r="OJL101" s="230"/>
      <c r="OJM101" s="230"/>
      <c r="OJN101" s="230"/>
      <c r="OJO101" s="230"/>
      <c r="OJP101" s="230"/>
      <c r="OJQ101" s="230"/>
      <c r="OJR101" s="230"/>
      <c r="OJS101" s="230"/>
      <c r="OJT101" s="230"/>
      <c r="OJU101" s="230"/>
      <c r="OJV101" s="230"/>
      <c r="OJW101" s="229"/>
      <c r="OJX101" s="226"/>
      <c r="OJY101" s="227"/>
      <c r="OJZ101" s="227"/>
      <c r="OKA101" s="227"/>
      <c r="OKB101" s="228"/>
      <c r="OKC101" s="228"/>
      <c r="OKD101" s="228"/>
      <c r="OKE101" s="228"/>
      <c r="OKF101" s="228"/>
      <c r="OKG101" s="228"/>
      <c r="OKH101" s="229"/>
      <c r="OKI101" s="230"/>
      <c r="OKJ101" s="230"/>
      <c r="OKK101" s="231"/>
      <c r="OKL101" s="229"/>
      <c r="OKM101" s="230"/>
      <c r="OKN101" s="229"/>
      <c r="OKO101" s="229"/>
      <c r="OKP101" s="230"/>
      <c r="OKQ101" s="230"/>
      <c r="OKR101" s="230"/>
      <c r="OKS101" s="230"/>
      <c r="OKT101" s="230"/>
      <c r="OKU101" s="230"/>
      <c r="OKV101" s="230"/>
      <c r="OKW101" s="230"/>
      <c r="OKX101" s="230"/>
      <c r="OKY101" s="230"/>
      <c r="OKZ101" s="230"/>
      <c r="OLA101" s="230"/>
      <c r="OLB101" s="229"/>
      <c r="OLC101" s="226"/>
      <c r="OLD101" s="227"/>
      <c r="OLE101" s="227"/>
      <c r="OLF101" s="227"/>
      <c r="OLG101" s="228"/>
      <c r="OLH101" s="228"/>
      <c r="OLI101" s="228"/>
      <c r="OLJ101" s="228"/>
      <c r="OLK101" s="228"/>
      <c r="OLL101" s="228"/>
      <c r="OLM101" s="229"/>
      <c r="OLN101" s="230"/>
      <c r="OLO101" s="230"/>
      <c r="OLP101" s="231"/>
      <c r="OLQ101" s="229"/>
      <c r="OLR101" s="230"/>
      <c r="OLS101" s="229"/>
      <c r="OLT101" s="229"/>
      <c r="OLU101" s="230"/>
      <c r="OLV101" s="230"/>
      <c r="OLW101" s="230"/>
      <c r="OLX101" s="230"/>
      <c r="OLY101" s="230"/>
      <c r="OLZ101" s="230"/>
      <c r="OMA101" s="230"/>
      <c r="OMB101" s="230"/>
      <c r="OMC101" s="230"/>
      <c r="OMD101" s="230"/>
      <c r="OME101" s="230"/>
      <c r="OMF101" s="230"/>
      <c r="OMG101" s="229"/>
      <c r="OMH101" s="226"/>
      <c r="OMI101" s="227"/>
      <c r="OMJ101" s="227"/>
      <c r="OMK101" s="227"/>
      <c r="OML101" s="228"/>
      <c r="OMM101" s="228"/>
      <c r="OMN101" s="228"/>
      <c r="OMO101" s="228"/>
      <c r="OMP101" s="228"/>
      <c r="OMQ101" s="228"/>
      <c r="OMR101" s="229"/>
      <c r="OMS101" s="230"/>
      <c r="OMT101" s="230"/>
      <c r="OMU101" s="231"/>
      <c r="OMV101" s="229"/>
      <c r="OMW101" s="230"/>
      <c r="OMX101" s="229"/>
      <c r="OMY101" s="229"/>
      <c r="OMZ101" s="230"/>
      <c r="ONA101" s="230"/>
      <c r="ONB101" s="230"/>
      <c r="ONC101" s="230"/>
      <c r="OND101" s="230"/>
      <c r="ONE101" s="230"/>
      <c r="ONF101" s="230"/>
      <c r="ONG101" s="230"/>
      <c r="ONH101" s="230"/>
      <c r="ONI101" s="230"/>
      <c r="ONJ101" s="230"/>
      <c r="ONK101" s="230"/>
      <c r="ONL101" s="229"/>
      <c r="ONM101" s="226"/>
      <c r="ONN101" s="227"/>
      <c r="ONO101" s="227"/>
      <c r="ONP101" s="227"/>
      <c r="ONQ101" s="228"/>
      <c r="ONR101" s="228"/>
      <c r="ONS101" s="228"/>
      <c r="ONT101" s="228"/>
      <c r="ONU101" s="228"/>
      <c r="ONV101" s="228"/>
      <c r="ONW101" s="229"/>
      <c r="ONX101" s="230"/>
      <c r="ONY101" s="230"/>
      <c r="ONZ101" s="231"/>
      <c r="OOA101" s="229"/>
      <c r="OOB101" s="230"/>
      <c r="OOC101" s="229"/>
      <c r="OOD101" s="229"/>
      <c r="OOE101" s="230"/>
      <c r="OOF101" s="230"/>
      <c r="OOG101" s="230"/>
      <c r="OOH101" s="230"/>
      <c r="OOI101" s="230"/>
      <c r="OOJ101" s="230"/>
      <c r="OOK101" s="230"/>
      <c r="OOL101" s="230"/>
      <c r="OOM101" s="230"/>
      <c r="OON101" s="230"/>
      <c r="OOO101" s="230"/>
      <c r="OOP101" s="230"/>
      <c r="OOQ101" s="229"/>
      <c r="OOR101" s="226"/>
      <c r="OOS101" s="227"/>
      <c r="OOT101" s="227"/>
      <c r="OOU101" s="227"/>
      <c r="OOV101" s="228"/>
      <c r="OOW101" s="228"/>
      <c r="OOX101" s="228"/>
      <c r="OOY101" s="228"/>
      <c r="OOZ101" s="228"/>
      <c r="OPA101" s="228"/>
      <c r="OPB101" s="229"/>
      <c r="OPC101" s="230"/>
      <c r="OPD101" s="230"/>
      <c r="OPE101" s="231"/>
      <c r="OPF101" s="229"/>
      <c r="OPG101" s="230"/>
      <c r="OPH101" s="229"/>
      <c r="OPI101" s="229"/>
      <c r="OPJ101" s="230"/>
      <c r="OPK101" s="230"/>
      <c r="OPL101" s="230"/>
      <c r="OPM101" s="230"/>
      <c r="OPN101" s="230"/>
      <c r="OPO101" s="230"/>
      <c r="OPP101" s="230"/>
      <c r="OPQ101" s="230"/>
      <c r="OPR101" s="230"/>
      <c r="OPS101" s="230"/>
      <c r="OPT101" s="230"/>
      <c r="OPU101" s="230"/>
      <c r="OPV101" s="229"/>
      <c r="OPW101" s="226"/>
      <c r="OPX101" s="227"/>
      <c r="OPY101" s="227"/>
      <c r="OPZ101" s="227"/>
      <c r="OQA101" s="228"/>
      <c r="OQB101" s="228"/>
      <c r="OQC101" s="228"/>
      <c r="OQD101" s="228"/>
      <c r="OQE101" s="228"/>
      <c r="OQF101" s="228"/>
      <c r="OQG101" s="229"/>
      <c r="OQH101" s="230"/>
      <c r="OQI101" s="230"/>
      <c r="OQJ101" s="231"/>
      <c r="OQK101" s="229"/>
      <c r="OQL101" s="230"/>
      <c r="OQM101" s="229"/>
      <c r="OQN101" s="229"/>
      <c r="OQO101" s="230"/>
      <c r="OQP101" s="230"/>
      <c r="OQQ101" s="230"/>
      <c r="OQR101" s="230"/>
      <c r="OQS101" s="230"/>
      <c r="OQT101" s="230"/>
      <c r="OQU101" s="230"/>
      <c r="OQV101" s="230"/>
      <c r="OQW101" s="230"/>
      <c r="OQX101" s="230"/>
      <c r="OQY101" s="230"/>
      <c r="OQZ101" s="230"/>
      <c r="ORA101" s="229"/>
      <c r="ORB101" s="226"/>
      <c r="ORC101" s="227"/>
      <c r="ORD101" s="227"/>
      <c r="ORE101" s="227"/>
      <c r="ORF101" s="228"/>
      <c r="ORG101" s="228"/>
      <c r="ORH101" s="228"/>
      <c r="ORI101" s="228"/>
      <c r="ORJ101" s="228"/>
      <c r="ORK101" s="228"/>
      <c r="ORL101" s="229"/>
      <c r="ORM101" s="230"/>
      <c r="ORN101" s="230"/>
      <c r="ORO101" s="231"/>
      <c r="ORP101" s="229"/>
      <c r="ORQ101" s="230"/>
      <c r="ORR101" s="229"/>
      <c r="ORS101" s="229"/>
      <c r="ORT101" s="230"/>
      <c r="ORU101" s="230"/>
      <c r="ORV101" s="230"/>
      <c r="ORW101" s="230"/>
      <c r="ORX101" s="230"/>
      <c r="ORY101" s="230"/>
      <c r="ORZ101" s="230"/>
      <c r="OSA101" s="230"/>
      <c r="OSB101" s="230"/>
      <c r="OSC101" s="230"/>
      <c r="OSD101" s="230"/>
      <c r="OSE101" s="230"/>
      <c r="OSF101" s="229"/>
      <c r="OSG101" s="226"/>
      <c r="OSH101" s="227"/>
      <c r="OSI101" s="227"/>
      <c r="OSJ101" s="227"/>
      <c r="OSK101" s="228"/>
      <c r="OSL101" s="228"/>
      <c r="OSM101" s="228"/>
      <c r="OSN101" s="228"/>
      <c r="OSO101" s="228"/>
      <c r="OSP101" s="228"/>
      <c r="OSQ101" s="229"/>
      <c r="OSR101" s="230"/>
      <c r="OSS101" s="230"/>
      <c r="OST101" s="231"/>
      <c r="OSU101" s="229"/>
      <c r="OSV101" s="230"/>
      <c r="OSW101" s="229"/>
      <c r="OSX101" s="229"/>
      <c r="OSY101" s="230"/>
      <c r="OSZ101" s="230"/>
      <c r="OTA101" s="230"/>
      <c r="OTB101" s="230"/>
      <c r="OTC101" s="230"/>
      <c r="OTD101" s="230"/>
      <c r="OTE101" s="230"/>
      <c r="OTF101" s="230"/>
      <c r="OTG101" s="230"/>
      <c r="OTH101" s="230"/>
      <c r="OTI101" s="230"/>
      <c r="OTJ101" s="230"/>
      <c r="OTK101" s="229"/>
      <c r="OTL101" s="226"/>
      <c r="OTM101" s="227"/>
      <c r="OTN101" s="227"/>
      <c r="OTO101" s="227"/>
      <c r="OTP101" s="228"/>
      <c r="OTQ101" s="228"/>
      <c r="OTR101" s="228"/>
      <c r="OTS101" s="228"/>
      <c r="OTT101" s="228"/>
      <c r="OTU101" s="228"/>
      <c r="OTV101" s="229"/>
      <c r="OTW101" s="230"/>
      <c r="OTX101" s="230"/>
      <c r="OTY101" s="231"/>
      <c r="OTZ101" s="229"/>
      <c r="OUA101" s="230"/>
      <c r="OUB101" s="229"/>
      <c r="OUC101" s="229"/>
      <c r="OUD101" s="230"/>
      <c r="OUE101" s="230"/>
      <c r="OUF101" s="230"/>
      <c r="OUG101" s="230"/>
      <c r="OUH101" s="230"/>
      <c r="OUI101" s="230"/>
      <c r="OUJ101" s="230"/>
      <c r="OUK101" s="230"/>
      <c r="OUL101" s="230"/>
      <c r="OUM101" s="230"/>
      <c r="OUN101" s="230"/>
      <c r="OUO101" s="230"/>
      <c r="OUP101" s="229"/>
      <c r="OUQ101" s="226"/>
      <c r="OUR101" s="227"/>
      <c r="OUS101" s="227"/>
      <c r="OUT101" s="227"/>
      <c r="OUU101" s="228"/>
      <c r="OUV101" s="228"/>
      <c r="OUW101" s="228"/>
      <c r="OUX101" s="228"/>
      <c r="OUY101" s="228"/>
      <c r="OUZ101" s="228"/>
      <c r="OVA101" s="229"/>
      <c r="OVB101" s="230"/>
      <c r="OVC101" s="230"/>
      <c r="OVD101" s="231"/>
      <c r="OVE101" s="229"/>
      <c r="OVF101" s="230"/>
      <c r="OVG101" s="229"/>
      <c r="OVH101" s="229"/>
      <c r="OVI101" s="230"/>
      <c r="OVJ101" s="230"/>
      <c r="OVK101" s="230"/>
      <c r="OVL101" s="230"/>
      <c r="OVM101" s="230"/>
      <c r="OVN101" s="230"/>
      <c r="OVO101" s="230"/>
      <c r="OVP101" s="230"/>
      <c r="OVQ101" s="230"/>
      <c r="OVR101" s="230"/>
      <c r="OVS101" s="230"/>
      <c r="OVT101" s="230"/>
      <c r="OVU101" s="229"/>
      <c r="OVV101" s="226"/>
      <c r="OVW101" s="227"/>
      <c r="OVX101" s="227"/>
      <c r="OVY101" s="227"/>
      <c r="OVZ101" s="228"/>
      <c r="OWA101" s="228"/>
      <c r="OWB101" s="228"/>
      <c r="OWC101" s="228"/>
      <c r="OWD101" s="228"/>
      <c r="OWE101" s="228"/>
      <c r="OWF101" s="229"/>
      <c r="OWG101" s="230"/>
      <c r="OWH101" s="230"/>
      <c r="OWI101" s="231"/>
      <c r="OWJ101" s="229"/>
      <c r="OWK101" s="230"/>
      <c r="OWL101" s="229"/>
      <c r="OWM101" s="229"/>
      <c r="OWN101" s="230"/>
      <c r="OWO101" s="230"/>
      <c r="OWP101" s="230"/>
      <c r="OWQ101" s="230"/>
      <c r="OWR101" s="230"/>
      <c r="OWS101" s="230"/>
      <c r="OWT101" s="230"/>
      <c r="OWU101" s="230"/>
      <c r="OWV101" s="230"/>
      <c r="OWW101" s="230"/>
      <c r="OWX101" s="230"/>
      <c r="OWY101" s="230"/>
      <c r="OWZ101" s="229"/>
      <c r="OXA101" s="226"/>
      <c r="OXB101" s="227"/>
      <c r="OXC101" s="227"/>
      <c r="OXD101" s="227"/>
      <c r="OXE101" s="228"/>
      <c r="OXF101" s="228"/>
      <c r="OXG101" s="228"/>
      <c r="OXH101" s="228"/>
      <c r="OXI101" s="228"/>
      <c r="OXJ101" s="228"/>
      <c r="OXK101" s="229"/>
      <c r="OXL101" s="230"/>
      <c r="OXM101" s="230"/>
      <c r="OXN101" s="231"/>
      <c r="OXO101" s="229"/>
      <c r="OXP101" s="230"/>
      <c r="OXQ101" s="229"/>
      <c r="OXR101" s="229"/>
      <c r="OXS101" s="230"/>
      <c r="OXT101" s="230"/>
      <c r="OXU101" s="230"/>
      <c r="OXV101" s="230"/>
      <c r="OXW101" s="230"/>
      <c r="OXX101" s="230"/>
      <c r="OXY101" s="230"/>
      <c r="OXZ101" s="230"/>
      <c r="OYA101" s="230"/>
      <c r="OYB101" s="230"/>
      <c r="OYC101" s="230"/>
      <c r="OYD101" s="230"/>
      <c r="OYE101" s="229"/>
      <c r="OYF101" s="226"/>
      <c r="OYG101" s="227"/>
      <c r="OYH101" s="227"/>
      <c r="OYI101" s="227"/>
      <c r="OYJ101" s="228"/>
      <c r="OYK101" s="228"/>
      <c r="OYL101" s="228"/>
      <c r="OYM101" s="228"/>
      <c r="OYN101" s="228"/>
      <c r="OYO101" s="228"/>
      <c r="OYP101" s="229"/>
      <c r="OYQ101" s="230"/>
      <c r="OYR101" s="230"/>
      <c r="OYS101" s="231"/>
      <c r="OYT101" s="229"/>
      <c r="OYU101" s="230"/>
      <c r="OYV101" s="229"/>
      <c r="OYW101" s="229"/>
      <c r="OYX101" s="230"/>
      <c r="OYY101" s="230"/>
      <c r="OYZ101" s="230"/>
      <c r="OZA101" s="230"/>
      <c r="OZB101" s="230"/>
      <c r="OZC101" s="230"/>
      <c r="OZD101" s="230"/>
      <c r="OZE101" s="230"/>
      <c r="OZF101" s="230"/>
      <c r="OZG101" s="230"/>
      <c r="OZH101" s="230"/>
      <c r="OZI101" s="230"/>
      <c r="OZJ101" s="229"/>
      <c r="OZK101" s="226"/>
      <c r="OZL101" s="227"/>
      <c r="OZM101" s="227"/>
      <c r="OZN101" s="227"/>
      <c r="OZO101" s="228"/>
      <c r="OZP101" s="228"/>
      <c r="OZQ101" s="228"/>
      <c r="OZR101" s="228"/>
      <c r="OZS101" s="228"/>
      <c r="OZT101" s="228"/>
      <c r="OZU101" s="229"/>
      <c r="OZV101" s="230"/>
      <c r="OZW101" s="230"/>
      <c r="OZX101" s="231"/>
      <c r="OZY101" s="229"/>
      <c r="OZZ101" s="230"/>
      <c r="PAA101" s="229"/>
      <c r="PAB101" s="229"/>
      <c r="PAC101" s="230"/>
      <c r="PAD101" s="230"/>
      <c r="PAE101" s="230"/>
      <c r="PAF101" s="230"/>
      <c r="PAG101" s="230"/>
      <c r="PAH101" s="230"/>
      <c r="PAI101" s="230"/>
      <c r="PAJ101" s="230"/>
      <c r="PAK101" s="230"/>
      <c r="PAL101" s="230"/>
      <c r="PAM101" s="230"/>
      <c r="PAN101" s="230"/>
      <c r="PAO101" s="229"/>
      <c r="PAP101" s="226"/>
      <c r="PAQ101" s="227"/>
      <c r="PAR101" s="227"/>
      <c r="PAS101" s="227"/>
      <c r="PAT101" s="228"/>
      <c r="PAU101" s="228"/>
      <c r="PAV101" s="228"/>
      <c r="PAW101" s="228"/>
      <c r="PAX101" s="228"/>
      <c r="PAY101" s="228"/>
      <c r="PAZ101" s="229"/>
      <c r="PBA101" s="230"/>
      <c r="PBB101" s="230"/>
      <c r="PBC101" s="231"/>
      <c r="PBD101" s="229"/>
      <c r="PBE101" s="230"/>
      <c r="PBF101" s="229"/>
      <c r="PBG101" s="229"/>
      <c r="PBH101" s="230"/>
      <c r="PBI101" s="230"/>
      <c r="PBJ101" s="230"/>
      <c r="PBK101" s="230"/>
      <c r="PBL101" s="230"/>
      <c r="PBM101" s="230"/>
      <c r="PBN101" s="230"/>
      <c r="PBO101" s="230"/>
      <c r="PBP101" s="230"/>
      <c r="PBQ101" s="230"/>
      <c r="PBR101" s="230"/>
      <c r="PBS101" s="230"/>
      <c r="PBT101" s="229"/>
      <c r="PBU101" s="226"/>
      <c r="PBV101" s="227"/>
      <c r="PBW101" s="227"/>
      <c r="PBX101" s="227"/>
      <c r="PBY101" s="228"/>
      <c r="PBZ101" s="228"/>
      <c r="PCA101" s="228"/>
      <c r="PCB101" s="228"/>
      <c r="PCC101" s="228"/>
      <c r="PCD101" s="228"/>
      <c r="PCE101" s="229"/>
      <c r="PCF101" s="230"/>
      <c r="PCG101" s="230"/>
      <c r="PCH101" s="231"/>
      <c r="PCI101" s="229"/>
      <c r="PCJ101" s="230"/>
      <c r="PCK101" s="229"/>
      <c r="PCL101" s="229"/>
      <c r="PCM101" s="230"/>
      <c r="PCN101" s="230"/>
      <c r="PCO101" s="230"/>
      <c r="PCP101" s="230"/>
      <c r="PCQ101" s="230"/>
      <c r="PCR101" s="230"/>
      <c r="PCS101" s="230"/>
      <c r="PCT101" s="230"/>
      <c r="PCU101" s="230"/>
      <c r="PCV101" s="230"/>
      <c r="PCW101" s="230"/>
      <c r="PCX101" s="230"/>
      <c r="PCY101" s="229"/>
      <c r="PCZ101" s="226"/>
      <c r="PDA101" s="227"/>
      <c r="PDB101" s="227"/>
      <c r="PDC101" s="227"/>
      <c r="PDD101" s="228"/>
      <c r="PDE101" s="228"/>
      <c r="PDF101" s="228"/>
      <c r="PDG101" s="228"/>
      <c r="PDH101" s="228"/>
      <c r="PDI101" s="228"/>
      <c r="PDJ101" s="229"/>
      <c r="PDK101" s="230"/>
      <c r="PDL101" s="230"/>
      <c r="PDM101" s="231"/>
      <c r="PDN101" s="229"/>
      <c r="PDO101" s="230"/>
      <c r="PDP101" s="229"/>
      <c r="PDQ101" s="229"/>
      <c r="PDR101" s="230"/>
      <c r="PDS101" s="230"/>
      <c r="PDT101" s="230"/>
      <c r="PDU101" s="230"/>
      <c r="PDV101" s="230"/>
      <c r="PDW101" s="230"/>
      <c r="PDX101" s="230"/>
      <c r="PDY101" s="230"/>
      <c r="PDZ101" s="230"/>
      <c r="PEA101" s="230"/>
      <c r="PEB101" s="230"/>
      <c r="PEC101" s="230"/>
      <c r="PED101" s="229"/>
      <c r="PEE101" s="226"/>
      <c r="PEF101" s="227"/>
      <c r="PEG101" s="227"/>
      <c r="PEH101" s="227"/>
      <c r="PEI101" s="228"/>
      <c r="PEJ101" s="228"/>
      <c r="PEK101" s="228"/>
      <c r="PEL101" s="228"/>
      <c r="PEM101" s="228"/>
      <c r="PEN101" s="228"/>
      <c r="PEO101" s="229"/>
      <c r="PEP101" s="230"/>
      <c r="PEQ101" s="230"/>
      <c r="PER101" s="231"/>
      <c r="PES101" s="229"/>
      <c r="PET101" s="230"/>
      <c r="PEU101" s="229"/>
      <c r="PEV101" s="229"/>
      <c r="PEW101" s="230"/>
      <c r="PEX101" s="230"/>
      <c r="PEY101" s="230"/>
      <c r="PEZ101" s="230"/>
      <c r="PFA101" s="230"/>
      <c r="PFB101" s="230"/>
      <c r="PFC101" s="230"/>
      <c r="PFD101" s="230"/>
      <c r="PFE101" s="230"/>
      <c r="PFF101" s="230"/>
      <c r="PFG101" s="230"/>
      <c r="PFH101" s="230"/>
      <c r="PFI101" s="229"/>
      <c r="PFJ101" s="226"/>
      <c r="PFK101" s="227"/>
      <c r="PFL101" s="227"/>
      <c r="PFM101" s="227"/>
      <c r="PFN101" s="228"/>
      <c r="PFO101" s="228"/>
      <c r="PFP101" s="228"/>
      <c r="PFQ101" s="228"/>
      <c r="PFR101" s="228"/>
      <c r="PFS101" s="228"/>
      <c r="PFT101" s="229"/>
      <c r="PFU101" s="230"/>
      <c r="PFV101" s="230"/>
      <c r="PFW101" s="231"/>
      <c r="PFX101" s="229"/>
      <c r="PFY101" s="230"/>
      <c r="PFZ101" s="229"/>
      <c r="PGA101" s="229"/>
      <c r="PGB101" s="230"/>
      <c r="PGC101" s="230"/>
      <c r="PGD101" s="230"/>
      <c r="PGE101" s="230"/>
      <c r="PGF101" s="230"/>
      <c r="PGG101" s="230"/>
      <c r="PGH101" s="230"/>
      <c r="PGI101" s="230"/>
      <c r="PGJ101" s="230"/>
      <c r="PGK101" s="230"/>
      <c r="PGL101" s="230"/>
      <c r="PGM101" s="230"/>
      <c r="PGN101" s="229"/>
      <c r="PGO101" s="226"/>
      <c r="PGP101" s="227"/>
      <c r="PGQ101" s="227"/>
      <c r="PGR101" s="227"/>
      <c r="PGS101" s="228"/>
      <c r="PGT101" s="228"/>
      <c r="PGU101" s="228"/>
      <c r="PGV101" s="228"/>
      <c r="PGW101" s="228"/>
      <c r="PGX101" s="228"/>
      <c r="PGY101" s="229"/>
      <c r="PGZ101" s="230"/>
      <c r="PHA101" s="230"/>
      <c r="PHB101" s="231"/>
      <c r="PHC101" s="229"/>
      <c r="PHD101" s="230"/>
      <c r="PHE101" s="229"/>
      <c r="PHF101" s="229"/>
      <c r="PHG101" s="230"/>
      <c r="PHH101" s="230"/>
      <c r="PHI101" s="230"/>
      <c r="PHJ101" s="230"/>
      <c r="PHK101" s="230"/>
      <c r="PHL101" s="230"/>
      <c r="PHM101" s="230"/>
      <c r="PHN101" s="230"/>
      <c r="PHO101" s="230"/>
      <c r="PHP101" s="230"/>
      <c r="PHQ101" s="230"/>
      <c r="PHR101" s="230"/>
      <c r="PHS101" s="229"/>
      <c r="PHT101" s="226"/>
      <c r="PHU101" s="227"/>
      <c r="PHV101" s="227"/>
      <c r="PHW101" s="227"/>
      <c r="PHX101" s="228"/>
      <c r="PHY101" s="228"/>
      <c r="PHZ101" s="228"/>
      <c r="PIA101" s="228"/>
      <c r="PIB101" s="228"/>
      <c r="PIC101" s="228"/>
      <c r="PID101" s="229"/>
      <c r="PIE101" s="230"/>
      <c r="PIF101" s="230"/>
      <c r="PIG101" s="231"/>
      <c r="PIH101" s="229"/>
      <c r="PII101" s="230"/>
      <c r="PIJ101" s="229"/>
      <c r="PIK101" s="229"/>
      <c r="PIL101" s="230"/>
      <c r="PIM101" s="230"/>
      <c r="PIN101" s="230"/>
      <c r="PIO101" s="230"/>
      <c r="PIP101" s="230"/>
      <c r="PIQ101" s="230"/>
      <c r="PIR101" s="230"/>
      <c r="PIS101" s="230"/>
      <c r="PIT101" s="230"/>
      <c r="PIU101" s="230"/>
      <c r="PIV101" s="230"/>
      <c r="PIW101" s="230"/>
      <c r="PIX101" s="229"/>
      <c r="PIY101" s="226"/>
      <c r="PIZ101" s="227"/>
      <c r="PJA101" s="227"/>
      <c r="PJB101" s="227"/>
      <c r="PJC101" s="228"/>
      <c r="PJD101" s="228"/>
      <c r="PJE101" s="228"/>
      <c r="PJF101" s="228"/>
      <c r="PJG101" s="228"/>
      <c r="PJH101" s="228"/>
      <c r="PJI101" s="229"/>
      <c r="PJJ101" s="230"/>
      <c r="PJK101" s="230"/>
      <c r="PJL101" s="231"/>
      <c r="PJM101" s="229"/>
      <c r="PJN101" s="230"/>
      <c r="PJO101" s="229"/>
      <c r="PJP101" s="229"/>
      <c r="PJQ101" s="230"/>
      <c r="PJR101" s="230"/>
      <c r="PJS101" s="230"/>
      <c r="PJT101" s="230"/>
      <c r="PJU101" s="230"/>
      <c r="PJV101" s="230"/>
      <c r="PJW101" s="230"/>
      <c r="PJX101" s="230"/>
      <c r="PJY101" s="230"/>
      <c r="PJZ101" s="230"/>
      <c r="PKA101" s="230"/>
      <c r="PKB101" s="230"/>
      <c r="PKC101" s="229"/>
      <c r="PKD101" s="226"/>
      <c r="PKE101" s="227"/>
      <c r="PKF101" s="227"/>
      <c r="PKG101" s="227"/>
      <c r="PKH101" s="228"/>
      <c r="PKI101" s="228"/>
      <c r="PKJ101" s="228"/>
      <c r="PKK101" s="228"/>
      <c r="PKL101" s="228"/>
      <c r="PKM101" s="228"/>
      <c r="PKN101" s="229"/>
      <c r="PKO101" s="230"/>
      <c r="PKP101" s="230"/>
      <c r="PKQ101" s="231"/>
      <c r="PKR101" s="229"/>
      <c r="PKS101" s="230"/>
      <c r="PKT101" s="229"/>
      <c r="PKU101" s="229"/>
      <c r="PKV101" s="230"/>
      <c r="PKW101" s="230"/>
      <c r="PKX101" s="230"/>
      <c r="PKY101" s="230"/>
      <c r="PKZ101" s="230"/>
      <c r="PLA101" s="230"/>
      <c r="PLB101" s="230"/>
      <c r="PLC101" s="230"/>
      <c r="PLD101" s="230"/>
      <c r="PLE101" s="230"/>
      <c r="PLF101" s="230"/>
      <c r="PLG101" s="230"/>
      <c r="PLH101" s="229"/>
      <c r="PLI101" s="226"/>
      <c r="PLJ101" s="227"/>
      <c r="PLK101" s="227"/>
      <c r="PLL101" s="227"/>
      <c r="PLM101" s="228"/>
      <c r="PLN101" s="228"/>
      <c r="PLO101" s="228"/>
      <c r="PLP101" s="228"/>
      <c r="PLQ101" s="228"/>
      <c r="PLR101" s="228"/>
      <c r="PLS101" s="229"/>
      <c r="PLT101" s="230"/>
      <c r="PLU101" s="230"/>
      <c r="PLV101" s="231"/>
      <c r="PLW101" s="229"/>
      <c r="PLX101" s="230"/>
      <c r="PLY101" s="229"/>
      <c r="PLZ101" s="229"/>
      <c r="PMA101" s="230"/>
      <c r="PMB101" s="230"/>
      <c r="PMC101" s="230"/>
      <c r="PMD101" s="230"/>
      <c r="PME101" s="230"/>
      <c r="PMF101" s="230"/>
      <c r="PMG101" s="230"/>
      <c r="PMH101" s="230"/>
      <c r="PMI101" s="230"/>
      <c r="PMJ101" s="230"/>
      <c r="PMK101" s="230"/>
      <c r="PML101" s="230"/>
      <c r="PMM101" s="229"/>
      <c r="PMN101" s="226"/>
      <c r="PMO101" s="227"/>
      <c r="PMP101" s="227"/>
      <c r="PMQ101" s="227"/>
      <c r="PMR101" s="228"/>
      <c r="PMS101" s="228"/>
      <c r="PMT101" s="228"/>
      <c r="PMU101" s="228"/>
      <c r="PMV101" s="228"/>
      <c r="PMW101" s="228"/>
      <c r="PMX101" s="229"/>
      <c r="PMY101" s="230"/>
      <c r="PMZ101" s="230"/>
      <c r="PNA101" s="231"/>
      <c r="PNB101" s="229"/>
      <c r="PNC101" s="230"/>
      <c r="PND101" s="229"/>
      <c r="PNE101" s="229"/>
      <c r="PNF101" s="230"/>
      <c r="PNG101" s="230"/>
      <c r="PNH101" s="230"/>
      <c r="PNI101" s="230"/>
      <c r="PNJ101" s="230"/>
      <c r="PNK101" s="230"/>
      <c r="PNL101" s="230"/>
      <c r="PNM101" s="230"/>
      <c r="PNN101" s="230"/>
      <c r="PNO101" s="230"/>
      <c r="PNP101" s="230"/>
      <c r="PNQ101" s="230"/>
      <c r="PNR101" s="229"/>
      <c r="PNS101" s="226"/>
      <c r="PNT101" s="227"/>
      <c r="PNU101" s="227"/>
      <c r="PNV101" s="227"/>
      <c r="PNW101" s="228"/>
      <c r="PNX101" s="228"/>
      <c r="PNY101" s="228"/>
      <c r="PNZ101" s="228"/>
      <c r="POA101" s="228"/>
      <c r="POB101" s="228"/>
      <c r="POC101" s="229"/>
      <c r="POD101" s="230"/>
      <c r="POE101" s="230"/>
      <c r="POF101" s="231"/>
      <c r="POG101" s="229"/>
      <c r="POH101" s="230"/>
      <c r="POI101" s="229"/>
      <c r="POJ101" s="229"/>
      <c r="POK101" s="230"/>
      <c r="POL101" s="230"/>
      <c r="POM101" s="230"/>
      <c r="PON101" s="230"/>
      <c r="POO101" s="230"/>
      <c r="POP101" s="230"/>
      <c r="POQ101" s="230"/>
      <c r="POR101" s="230"/>
      <c r="POS101" s="230"/>
      <c r="POT101" s="230"/>
      <c r="POU101" s="230"/>
      <c r="POV101" s="230"/>
      <c r="POW101" s="229"/>
      <c r="POX101" s="226"/>
      <c r="POY101" s="227"/>
      <c r="POZ101" s="227"/>
      <c r="PPA101" s="227"/>
      <c r="PPB101" s="228"/>
      <c r="PPC101" s="228"/>
      <c r="PPD101" s="228"/>
      <c r="PPE101" s="228"/>
      <c r="PPF101" s="228"/>
      <c r="PPG101" s="228"/>
      <c r="PPH101" s="229"/>
      <c r="PPI101" s="230"/>
      <c r="PPJ101" s="230"/>
      <c r="PPK101" s="231"/>
      <c r="PPL101" s="229"/>
      <c r="PPM101" s="230"/>
      <c r="PPN101" s="229"/>
      <c r="PPO101" s="229"/>
      <c r="PPP101" s="230"/>
      <c r="PPQ101" s="230"/>
      <c r="PPR101" s="230"/>
      <c r="PPS101" s="230"/>
      <c r="PPT101" s="230"/>
      <c r="PPU101" s="230"/>
      <c r="PPV101" s="230"/>
      <c r="PPW101" s="230"/>
      <c r="PPX101" s="230"/>
      <c r="PPY101" s="230"/>
      <c r="PPZ101" s="230"/>
      <c r="PQA101" s="230"/>
      <c r="PQB101" s="229"/>
      <c r="PQC101" s="226"/>
      <c r="PQD101" s="227"/>
      <c r="PQE101" s="227"/>
      <c r="PQF101" s="227"/>
      <c r="PQG101" s="228"/>
      <c r="PQH101" s="228"/>
      <c r="PQI101" s="228"/>
      <c r="PQJ101" s="228"/>
      <c r="PQK101" s="228"/>
      <c r="PQL101" s="228"/>
      <c r="PQM101" s="229"/>
      <c r="PQN101" s="230"/>
      <c r="PQO101" s="230"/>
      <c r="PQP101" s="231"/>
      <c r="PQQ101" s="229"/>
      <c r="PQR101" s="230"/>
      <c r="PQS101" s="229"/>
      <c r="PQT101" s="229"/>
      <c r="PQU101" s="230"/>
      <c r="PQV101" s="230"/>
      <c r="PQW101" s="230"/>
      <c r="PQX101" s="230"/>
      <c r="PQY101" s="230"/>
      <c r="PQZ101" s="230"/>
      <c r="PRA101" s="230"/>
      <c r="PRB101" s="230"/>
      <c r="PRC101" s="230"/>
      <c r="PRD101" s="230"/>
      <c r="PRE101" s="230"/>
      <c r="PRF101" s="230"/>
      <c r="PRG101" s="229"/>
      <c r="PRH101" s="226"/>
      <c r="PRI101" s="227"/>
      <c r="PRJ101" s="227"/>
      <c r="PRK101" s="227"/>
      <c r="PRL101" s="228"/>
      <c r="PRM101" s="228"/>
      <c r="PRN101" s="228"/>
      <c r="PRO101" s="228"/>
      <c r="PRP101" s="228"/>
      <c r="PRQ101" s="228"/>
      <c r="PRR101" s="229"/>
      <c r="PRS101" s="230"/>
      <c r="PRT101" s="230"/>
      <c r="PRU101" s="231"/>
      <c r="PRV101" s="229"/>
      <c r="PRW101" s="230"/>
      <c r="PRX101" s="229"/>
      <c r="PRY101" s="229"/>
      <c r="PRZ101" s="230"/>
      <c r="PSA101" s="230"/>
      <c r="PSB101" s="230"/>
      <c r="PSC101" s="230"/>
      <c r="PSD101" s="230"/>
      <c r="PSE101" s="230"/>
      <c r="PSF101" s="230"/>
      <c r="PSG101" s="230"/>
      <c r="PSH101" s="230"/>
      <c r="PSI101" s="230"/>
      <c r="PSJ101" s="230"/>
      <c r="PSK101" s="230"/>
      <c r="PSL101" s="229"/>
      <c r="PSM101" s="226"/>
      <c r="PSN101" s="227"/>
      <c r="PSO101" s="227"/>
      <c r="PSP101" s="227"/>
      <c r="PSQ101" s="228"/>
      <c r="PSR101" s="228"/>
      <c r="PSS101" s="228"/>
      <c r="PST101" s="228"/>
      <c r="PSU101" s="228"/>
      <c r="PSV101" s="228"/>
      <c r="PSW101" s="229"/>
      <c r="PSX101" s="230"/>
      <c r="PSY101" s="230"/>
      <c r="PSZ101" s="231"/>
      <c r="PTA101" s="229"/>
      <c r="PTB101" s="230"/>
      <c r="PTC101" s="229"/>
      <c r="PTD101" s="229"/>
      <c r="PTE101" s="230"/>
      <c r="PTF101" s="230"/>
      <c r="PTG101" s="230"/>
      <c r="PTH101" s="230"/>
      <c r="PTI101" s="230"/>
      <c r="PTJ101" s="230"/>
      <c r="PTK101" s="230"/>
      <c r="PTL101" s="230"/>
      <c r="PTM101" s="230"/>
      <c r="PTN101" s="230"/>
      <c r="PTO101" s="230"/>
      <c r="PTP101" s="230"/>
      <c r="PTQ101" s="229"/>
      <c r="PTR101" s="226"/>
      <c r="PTS101" s="227"/>
      <c r="PTT101" s="227"/>
      <c r="PTU101" s="227"/>
      <c r="PTV101" s="228"/>
      <c r="PTW101" s="228"/>
      <c r="PTX101" s="228"/>
    </row>
    <row r="102" spans="1:11360" s="33" customFormat="1" ht="49.5" x14ac:dyDescent="0.95">
      <c r="A102" s="34">
        <v>4</v>
      </c>
      <c r="B102" s="39" t="s">
        <v>1069</v>
      </c>
      <c r="C102" s="34">
        <v>178317</v>
      </c>
      <c r="D102" s="55">
        <v>178459</v>
      </c>
      <c r="E102" s="55"/>
      <c r="F102" s="41">
        <v>7</v>
      </c>
      <c r="G102" s="41">
        <v>12</v>
      </c>
      <c r="H102" s="41">
        <v>13</v>
      </c>
      <c r="I102" s="41">
        <v>17</v>
      </c>
      <c r="J102" s="225"/>
      <c r="K102" s="225"/>
      <c r="L102" s="248">
        <v>9</v>
      </c>
      <c r="M102" s="249">
        <v>11</v>
      </c>
      <c r="N102" s="249"/>
      <c r="O102" s="249">
        <v>8</v>
      </c>
      <c r="P102" s="248"/>
      <c r="Q102" s="248"/>
      <c r="R102" s="248"/>
      <c r="S102" s="250"/>
      <c r="T102" s="250"/>
      <c r="U102" s="248"/>
      <c r="V102" s="249"/>
      <c r="W102" s="249"/>
      <c r="X102" s="249"/>
      <c r="Y102" s="249"/>
      <c r="Z102" s="249"/>
      <c r="AA102" s="249"/>
      <c r="AB102" s="43"/>
      <c r="AC102" s="43"/>
      <c r="AD102" s="43"/>
      <c r="AE102" s="43"/>
      <c r="AF102" s="42" t="s">
        <v>1122</v>
      </c>
      <c r="AG102" s="32">
        <f t="shared" si="5"/>
        <v>142</v>
      </c>
      <c r="AH102" s="32">
        <v>142</v>
      </c>
    </row>
    <row r="103" spans="1:11360" s="33" customFormat="1" ht="49.5" x14ac:dyDescent="0.95">
      <c r="A103" s="34">
        <v>5</v>
      </c>
      <c r="B103" s="39" t="s">
        <v>1070</v>
      </c>
      <c r="C103" s="55">
        <v>178459</v>
      </c>
      <c r="D103" s="34">
        <v>178715</v>
      </c>
      <c r="E103" s="34"/>
      <c r="F103" s="41">
        <v>7</v>
      </c>
      <c r="G103" s="41">
        <v>12</v>
      </c>
      <c r="H103" s="41">
        <v>13</v>
      </c>
      <c r="I103" s="41">
        <v>17</v>
      </c>
      <c r="J103" s="41"/>
      <c r="K103" s="41"/>
      <c r="L103" s="42">
        <v>8</v>
      </c>
      <c r="M103" s="43"/>
      <c r="N103" s="43"/>
      <c r="O103" s="44"/>
      <c r="P103" s="42"/>
      <c r="Q103" s="42"/>
      <c r="R103" s="42"/>
      <c r="S103" s="44"/>
      <c r="T103" s="44"/>
      <c r="U103" s="42"/>
      <c r="V103" s="43"/>
      <c r="W103" s="43"/>
      <c r="X103" s="43">
        <v>1</v>
      </c>
      <c r="Y103" s="43"/>
      <c r="Z103" s="43"/>
      <c r="AA103" s="43"/>
      <c r="AB103" s="43"/>
      <c r="AC103" s="43"/>
      <c r="AD103" s="43"/>
      <c r="AE103" s="43"/>
      <c r="AF103" s="42" t="s">
        <v>1125</v>
      </c>
      <c r="AG103" s="32">
        <f t="shared" si="5"/>
        <v>256</v>
      </c>
      <c r="AH103" s="32">
        <v>256</v>
      </c>
    </row>
    <row r="104" spans="1:11360" s="33" customFormat="1" ht="49.5" x14ac:dyDescent="0.95">
      <c r="A104" s="34">
        <v>6</v>
      </c>
      <c r="B104" s="39" t="s">
        <v>1071</v>
      </c>
      <c r="C104" s="34">
        <v>178715</v>
      </c>
      <c r="D104" s="34">
        <v>178784</v>
      </c>
      <c r="E104" s="34"/>
      <c r="F104" s="41">
        <v>7</v>
      </c>
      <c r="G104" s="41">
        <v>12</v>
      </c>
      <c r="H104" s="41">
        <v>13</v>
      </c>
      <c r="I104" s="41">
        <v>17</v>
      </c>
      <c r="J104" s="41"/>
      <c r="K104" s="41"/>
      <c r="L104" s="42">
        <v>16</v>
      </c>
      <c r="M104" s="43"/>
      <c r="N104" s="43"/>
      <c r="O104" s="44"/>
      <c r="P104" s="42"/>
      <c r="Q104" s="42"/>
      <c r="R104" s="42"/>
      <c r="S104" s="44"/>
      <c r="T104" s="44"/>
      <c r="U104" s="42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2" t="s">
        <v>919</v>
      </c>
      <c r="AG104" s="32">
        <f t="shared" si="5"/>
        <v>69</v>
      </c>
      <c r="AH104" s="32">
        <v>69</v>
      </c>
    </row>
    <row r="105" spans="1:11360" s="33" customFormat="1" ht="49.5" x14ac:dyDescent="0.95">
      <c r="A105" s="34">
        <v>7</v>
      </c>
      <c r="B105" s="25" t="s">
        <v>1072</v>
      </c>
      <c r="C105" s="35"/>
      <c r="D105" s="35"/>
      <c r="E105" s="35"/>
      <c r="F105" s="36"/>
      <c r="G105" s="36"/>
      <c r="H105" s="36"/>
      <c r="I105" s="36"/>
      <c r="J105" s="36"/>
      <c r="K105" s="36"/>
      <c r="L105" s="37"/>
      <c r="M105" s="38"/>
      <c r="N105" s="38"/>
      <c r="O105" s="204"/>
      <c r="P105" s="37"/>
      <c r="Q105" s="37"/>
      <c r="R105" s="37"/>
      <c r="S105" s="204"/>
      <c r="T105" s="204"/>
      <c r="U105" s="37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7" t="s">
        <v>100</v>
      </c>
      <c r="AG105" s="32">
        <f t="shared" si="5"/>
        <v>0</v>
      </c>
      <c r="AH105" s="32" t="s">
        <v>213</v>
      </c>
    </row>
    <row r="106" spans="1:11360" s="33" customFormat="1" ht="49.5" x14ac:dyDescent="0.95">
      <c r="A106" s="34"/>
      <c r="B106" s="39" t="s">
        <v>1073</v>
      </c>
      <c r="C106" s="34">
        <v>178784</v>
      </c>
      <c r="D106" s="34">
        <v>178962</v>
      </c>
      <c r="E106" s="34"/>
      <c r="F106" s="41">
        <v>7</v>
      </c>
      <c r="G106" s="41">
        <v>12</v>
      </c>
      <c r="H106" s="41">
        <v>13</v>
      </c>
      <c r="I106" s="41">
        <v>17</v>
      </c>
      <c r="J106" s="41"/>
      <c r="K106" s="41"/>
      <c r="L106" s="42">
        <v>46</v>
      </c>
      <c r="M106" s="43"/>
      <c r="N106" s="43"/>
      <c r="O106" s="44"/>
      <c r="P106" s="42"/>
      <c r="Q106" s="42">
        <v>6</v>
      </c>
      <c r="R106" s="42"/>
      <c r="S106" s="44"/>
      <c r="T106" s="44"/>
      <c r="U106" s="42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2" t="s">
        <v>1131</v>
      </c>
      <c r="AG106" s="32">
        <f t="shared" si="5"/>
        <v>178</v>
      </c>
      <c r="AH106" s="32">
        <v>178</v>
      </c>
    </row>
    <row r="107" spans="1:11360" s="33" customFormat="1" ht="49.5" x14ac:dyDescent="0.95">
      <c r="A107" s="34">
        <v>8</v>
      </c>
      <c r="B107" s="39" t="s">
        <v>1074</v>
      </c>
      <c r="C107" s="34">
        <v>178962</v>
      </c>
      <c r="D107" s="34">
        <v>179247</v>
      </c>
      <c r="E107" s="34"/>
      <c r="F107" s="41">
        <v>7</v>
      </c>
      <c r="G107" s="41">
        <v>12</v>
      </c>
      <c r="H107" s="41">
        <v>13</v>
      </c>
      <c r="I107" s="41">
        <v>17</v>
      </c>
      <c r="J107" s="41"/>
      <c r="K107" s="41"/>
      <c r="L107" s="42"/>
      <c r="M107" s="43"/>
      <c r="N107" s="43"/>
      <c r="O107" s="44"/>
      <c r="P107" s="42">
        <v>10</v>
      </c>
      <c r="Q107" s="42"/>
      <c r="R107" s="42"/>
      <c r="S107" s="44"/>
      <c r="T107" s="44"/>
      <c r="U107" s="42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2" t="s">
        <v>1136</v>
      </c>
      <c r="AG107" s="32">
        <f t="shared" si="5"/>
        <v>285</v>
      </c>
      <c r="AH107" s="32">
        <v>285</v>
      </c>
    </row>
    <row r="108" spans="1:11360" s="33" customFormat="1" ht="49.5" x14ac:dyDescent="0.95">
      <c r="A108" s="34">
        <v>9</v>
      </c>
      <c r="B108" s="39" t="s">
        <v>1075</v>
      </c>
      <c r="C108" s="34">
        <v>179247</v>
      </c>
      <c r="D108" s="34">
        <v>179533</v>
      </c>
      <c r="E108" s="34"/>
      <c r="F108" s="41">
        <v>7</v>
      </c>
      <c r="G108" s="41">
        <v>12</v>
      </c>
      <c r="H108" s="41">
        <v>13</v>
      </c>
      <c r="I108" s="41">
        <v>17</v>
      </c>
      <c r="J108" s="41"/>
      <c r="K108" s="41"/>
      <c r="L108" s="42"/>
      <c r="M108" s="43"/>
      <c r="N108" s="43"/>
      <c r="O108" s="44"/>
      <c r="P108" s="42"/>
      <c r="Q108" s="42">
        <v>10</v>
      </c>
      <c r="R108" s="42"/>
      <c r="S108" s="44"/>
      <c r="T108" s="44"/>
      <c r="U108" s="42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2" t="s">
        <v>1136</v>
      </c>
      <c r="AG108" s="32">
        <f t="shared" si="5"/>
        <v>286</v>
      </c>
      <c r="AH108" s="32">
        <v>286</v>
      </c>
    </row>
    <row r="109" spans="1:11360" s="33" customFormat="1" ht="49.5" x14ac:dyDescent="0.95">
      <c r="A109" s="34">
        <v>10</v>
      </c>
      <c r="B109" s="39" t="s">
        <v>1076</v>
      </c>
      <c r="C109" s="34">
        <v>179533</v>
      </c>
      <c r="D109" s="34">
        <v>179734</v>
      </c>
      <c r="E109" s="34"/>
      <c r="F109" s="41">
        <v>7</v>
      </c>
      <c r="G109" s="41">
        <v>12</v>
      </c>
      <c r="H109" s="41">
        <v>13</v>
      </c>
      <c r="I109" s="41">
        <v>17</v>
      </c>
      <c r="J109" s="41"/>
      <c r="K109" s="41"/>
      <c r="L109" s="42"/>
      <c r="M109" s="43"/>
      <c r="N109" s="43"/>
      <c r="O109" s="44"/>
      <c r="P109" s="42"/>
      <c r="Q109" s="42"/>
      <c r="R109" s="42"/>
      <c r="S109" s="44"/>
      <c r="T109" s="44"/>
      <c r="U109" s="42"/>
      <c r="V109" s="43"/>
      <c r="W109" s="43"/>
      <c r="X109" s="43"/>
      <c r="Y109" s="43">
        <v>1</v>
      </c>
      <c r="Z109" s="43"/>
      <c r="AA109" s="43"/>
      <c r="AB109" s="43"/>
      <c r="AC109" s="43">
        <v>5</v>
      </c>
      <c r="AD109" s="43"/>
      <c r="AE109" s="43"/>
      <c r="AF109" s="42" t="s">
        <v>1154</v>
      </c>
      <c r="AG109" s="32">
        <f t="shared" si="5"/>
        <v>201</v>
      </c>
      <c r="AH109" s="32">
        <v>201</v>
      </c>
    </row>
    <row r="110" spans="1:11360" s="33" customFormat="1" ht="49.5" x14ac:dyDescent="0.95">
      <c r="A110" s="34">
        <v>11</v>
      </c>
      <c r="B110" s="39" t="s">
        <v>1077</v>
      </c>
      <c r="C110" s="34">
        <v>179734</v>
      </c>
      <c r="D110" s="34">
        <v>179977</v>
      </c>
      <c r="E110" s="34"/>
      <c r="F110" s="41">
        <v>7</v>
      </c>
      <c r="G110" s="41">
        <v>12</v>
      </c>
      <c r="H110" s="41">
        <v>13</v>
      </c>
      <c r="I110" s="41">
        <v>17</v>
      </c>
      <c r="J110" s="41"/>
      <c r="K110" s="41"/>
      <c r="L110" s="42"/>
      <c r="M110" s="43"/>
      <c r="N110" s="43"/>
      <c r="O110" s="44"/>
      <c r="P110" s="42"/>
      <c r="Q110" s="42"/>
      <c r="R110" s="42">
        <v>12</v>
      </c>
      <c r="S110" s="44"/>
      <c r="T110" s="44"/>
      <c r="U110" s="42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2" t="s">
        <v>1149</v>
      </c>
      <c r="AG110" s="32">
        <f t="shared" si="5"/>
        <v>243</v>
      </c>
      <c r="AH110" s="32">
        <v>243</v>
      </c>
    </row>
    <row r="111" spans="1:11360" s="33" customFormat="1" ht="49.5" x14ac:dyDescent="0.95">
      <c r="A111" s="34">
        <v>12</v>
      </c>
      <c r="B111" s="39" t="s">
        <v>1078</v>
      </c>
      <c r="C111" s="34">
        <v>179977</v>
      </c>
      <c r="D111" s="34">
        <v>180229</v>
      </c>
      <c r="E111" s="34"/>
      <c r="F111" s="41">
        <v>7</v>
      </c>
      <c r="G111" s="41">
        <v>12</v>
      </c>
      <c r="H111" s="41">
        <v>13</v>
      </c>
      <c r="I111" s="41">
        <v>17</v>
      </c>
      <c r="J111" s="41"/>
      <c r="K111" s="41"/>
      <c r="L111" s="42"/>
      <c r="M111" s="43"/>
      <c r="N111" s="43"/>
      <c r="O111" s="44"/>
      <c r="P111" s="42"/>
      <c r="Q111" s="42"/>
      <c r="R111" s="42">
        <v>12</v>
      </c>
      <c r="S111" s="44"/>
      <c r="T111" s="44"/>
      <c r="U111" s="42"/>
      <c r="V111" s="43"/>
      <c r="W111" s="43"/>
      <c r="X111" s="44"/>
      <c r="Y111" s="43"/>
      <c r="Z111" s="44"/>
      <c r="AA111" s="44"/>
      <c r="AB111" s="43"/>
      <c r="AC111" s="43"/>
      <c r="AD111" s="43"/>
      <c r="AE111" s="43"/>
      <c r="AF111" s="42" t="s">
        <v>1167</v>
      </c>
      <c r="AG111" s="32">
        <f t="shared" si="5"/>
        <v>252</v>
      </c>
      <c r="AH111" s="32">
        <v>252</v>
      </c>
    </row>
    <row r="112" spans="1:11360" s="33" customFormat="1" ht="49.5" x14ac:dyDescent="0.95">
      <c r="A112" s="34">
        <v>13</v>
      </c>
      <c r="B112" s="25" t="s">
        <v>1079</v>
      </c>
      <c r="C112" s="35"/>
      <c r="D112" s="35"/>
      <c r="E112" s="35"/>
      <c r="F112" s="36"/>
      <c r="G112" s="36"/>
      <c r="H112" s="36"/>
      <c r="I112" s="36"/>
      <c r="J112" s="36"/>
      <c r="K112" s="36"/>
      <c r="L112" s="37"/>
      <c r="M112" s="38"/>
      <c r="N112" s="38"/>
      <c r="O112" s="204"/>
      <c r="P112" s="37"/>
      <c r="Q112" s="37"/>
      <c r="R112" s="37"/>
      <c r="S112" s="204"/>
      <c r="T112" s="204"/>
      <c r="U112" s="37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7" t="s">
        <v>100</v>
      </c>
      <c r="AG112" s="32">
        <f t="shared" si="5"/>
        <v>0</v>
      </c>
      <c r="AH112" s="32" t="s">
        <v>213</v>
      </c>
    </row>
    <row r="113" spans="1:34" s="33" customFormat="1" ht="49.5" x14ac:dyDescent="0.95">
      <c r="A113" s="34">
        <v>14</v>
      </c>
      <c r="B113" s="39" t="s">
        <v>1080</v>
      </c>
      <c r="C113" s="34">
        <v>180229</v>
      </c>
      <c r="D113" s="34">
        <v>180436</v>
      </c>
      <c r="E113" s="34"/>
      <c r="F113" s="41">
        <v>7</v>
      </c>
      <c r="G113" s="41">
        <v>12</v>
      </c>
      <c r="H113" s="41">
        <v>13</v>
      </c>
      <c r="I113" s="41">
        <v>17</v>
      </c>
      <c r="J113" s="41"/>
      <c r="K113" s="41"/>
      <c r="L113" s="42"/>
      <c r="M113" s="43"/>
      <c r="N113" s="43"/>
      <c r="O113" s="44"/>
      <c r="P113" s="42"/>
      <c r="Q113" s="42"/>
      <c r="R113" s="42">
        <v>6</v>
      </c>
      <c r="S113" s="44"/>
      <c r="T113" s="44"/>
      <c r="U113" s="42"/>
      <c r="V113" s="43"/>
      <c r="W113" s="43"/>
      <c r="X113" s="43"/>
      <c r="Y113" s="43"/>
      <c r="Z113" s="43"/>
      <c r="AA113" s="43"/>
      <c r="AB113" s="43"/>
      <c r="AC113" s="211"/>
      <c r="AD113" s="43"/>
      <c r="AE113" s="43"/>
      <c r="AF113" s="42" t="s">
        <v>1165</v>
      </c>
      <c r="AG113" s="32">
        <f t="shared" si="5"/>
        <v>207</v>
      </c>
      <c r="AH113" s="32">
        <v>207</v>
      </c>
    </row>
    <row r="114" spans="1:34" s="33" customFormat="1" ht="49.5" x14ac:dyDescent="0.95">
      <c r="A114" s="34">
        <v>15</v>
      </c>
      <c r="B114" s="39" t="s">
        <v>1081</v>
      </c>
      <c r="C114" s="34">
        <v>180436</v>
      </c>
      <c r="D114" s="34">
        <v>180711</v>
      </c>
      <c r="E114" s="34"/>
      <c r="F114" s="41">
        <v>7</v>
      </c>
      <c r="G114" s="41">
        <v>12</v>
      </c>
      <c r="H114" s="41">
        <v>13</v>
      </c>
      <c r="I114" s="41">
        <v>17</v>
      </c>
      <c r="J114" s="41"/>
      <c r="K114" s="41"/>
      <c r="L114" s="42"/>
      <c r="M114" s="43"/>
      <c r="N114" s="43"/>
      <c r="O114" s="44"/>
      <c r="P114" s="42"/>
      <c r="Q114" s="42"/>
      <c r="R114" s="42">
        <v>12</v>
      </c>
      <c r="S114" s="44"/>
      <c r="T114" s="44"/>
      <c r="U114" s="42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2" t="s">
        <v>1166</v>
      </c>
      <c r="AG114" s="32">
        <f t="shared" si="5"/>
        <v>275</v>
      </c>
      <c r="AH114" s="32">
        <v>275</v>
      </c>
    </row>
    <row r="115" spans="1:34" s="33" customFormat="1" ht="49.5" x14ac:dyDescent="0.95">
      <c r="A115" s="34">
        <v>16</v>
      </c>
      <c r="B115" s="25" t="s">
        <v>1082</v>
      </c>
      <c r="C115" s="35"/>
      <c r="D115" s="35"/>
      <c r="E115" s="35"/>
      <c r="F115" s="36"/>
      <c r="G115" s="36"/>
      <c r="H115" s="36"/>
      <c r="I115" s="36"/>
      <c r="J115" s="36"/>
      <c r="K115" s="36"/>
      <c r="L115" s="37"/>
      <c r="M115" s="38"/>
      <c r="N115" s="38"/>
      <c r="O115" s="204"/>
      <c r="P115" s="37"/>
      <c r="Q115" s="37"/>
      <c r="R115" s="37"/>
      <c r="S115" s="204"/>
      <c r="T115" s="204"/>
      <c r="U115" s="37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7" t="s">
        <v>100</v>
      </c>
      <c r="AG115" s="32">
        <f t="shared" si="5"/>
        <v>0</v>
      </c>
      <c r="AH115" s="32" t="s">
        <v>213</v>
      </c>
    </row>
    <row r="116" spans="1:34" s="33" customFormat="1" ht="49.5" x14ac:dyDescent="0.95">
      <c r="A116" s="34">
        <v>17</v>
      </c>
      <c r="B116" s="39" t="s">
        <v>1083</v>
      </c>
      <c r="C116" s="34">
        <v>180711</v>
      </c>
      <c r="D116" s="34">
        <v>181031</v>
      </c>
      <c r="E116" s="34"/>
      <c r="F116" s="41">
        <v>7</v>
      </c>
      <c r="G116" s="41">
        <v>12</v>
      </c>
      <c r="H116" s="41">
        <v>13</v>
      </c>
      <c r="I116" s="41">
        <v>17</v>
      </c>
      <c r="J116" s="41"/>
      <c r="K116" s="41"/>
      <c r="L116" s="42"/>
      <c r="M116" s="43"/>
      <c r="N116" s="43"/>
      <c r="O116" s="44"/>
      <c r="P116" s="42"/>
      <c r="Q116" s="42">
        <v>13</v>
      </c>
      <c r="R116" s="42"/>
      <c r="S116" s="44"/>
      <c r="T116" s="44"/>
      <c r="U116" s="42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2" t="s">
        <v>918</v>
      </c>
      <c r="AG116" s="32">
        <f t="shared" si="5"/>
        <v>320</v>
      </c>
      <c r="AH116" s="32">
        <v>320</v>
      </c>
    </row>
    <row r="117" spans="1:34" s="33" customFormat="1" ht="99" x14ac:dyDescent="0.95">
      <c r="A117" s="34">
        <v>18</v>
      </c>
      <c r="B117" s="39" t="s">
        <v>1084</v>
      </c>
      <c r="C117" s="34">
        <v>181031</v>
      </c>
      <c r="D117" s="40">
        <v>181195</v>
      </c>
      <c r="E117" s="34"/>
      <c r="F117" s="41">
        <v>7</v>
      </c>
      <c r="G117" s="41">
        <v>12</v>
      </c>
      <c r="H117" s="41">
        <v>13</v>
      </c>
      <c r="I117" s="41">
        <v>17</v>
      </c>
      <c r="J117" s="41"/>
      <c r="K117" s="41"/>
      <c r="L117" s="42">
        <v>61</v>
      </c>
      <c r="M117" s="43"/>
      <c r="N117" s="43"/>
      <c r="O117" s="44"/>
      <c r="P117" s="42"/>
      <c r="Q117" s="42">
        <v>6</v>
      </c>
      <c r="R117" s="42"/>
      <c r="S117" s="44"/>
      <c r="T117" s="44"/>
      <c r="U117" s="42"/>
      <c r="V117" s="43"/>
      <c r="W117" s="43"/>
      <c r="X117" s="43"/>
      <c r="Y117" s="43"/>
      <c r="Z117" s="44"/>
      <c r="AA117" s="44"/>
      <c r="AB117" s="43"/>
      <c r="AC117" s="43"/>
      <c r="AD117" s="43"/>
      <c r="AE117" s="43"/>
      <c r="AF117" s="42" t="s">
        <v>1162</v>
      </c>
      <c r="AG117" s="32">
        <f t="shared" si="5"/>
        <v>164</v>
      </c>
      <c r="AH117" s="32">
        <v>164</v>
      </c>
    </row>
    <row r="118" spans="1:34" s="33" customFormat="1" ht="49.5" x14ac:dyDescent="0.95">
      <c r="A118" s="34">
        <v>19</v>
      </c>
      <c r="B118" s="39" t="s">
        <v>1085</v>
      </c>
      <c r="C118" s="40">
        <v>181195</v>
      </c>
      <c r="D118" s="40">
        <v>181260</v>
      </c>
      <c r="E118" s="34"/>
      <c r="F118" s="41">
        <v>7</v>
      </c>
      <c r="G118" s="41">
        <v>12</v>
      </c>
      <c r="H118" s="41">
        <v>13</v>
      </c>
      <c r="I118" s="41">
        <v>17</v>
      </c>
      <c r="J118" s="41"/>
      <c r="K118" s="41"/>
      <c r="L118" s="42">
        <v>77</v>
      </c>
      <c r="M118" s="43"/>
      <c r="N118" s="44"/>
      <c r="O118" s="44"/>
      <c r="P118" s="42"/>
      <c r="Q118" s="42"/>
      <c r="R118" s="42"/>
      <c r="S118" s="44"/>
      <c r="T118" s="44"/>
      <c r="U118" s="42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2" t="s">
        <v>1164</v>
      </c>
      <c r="AG118" s="32">
        <f t="shared" si="5"/>
        <v>65</v>
      </c>
      <c r="AH118" s="32">
        <v>65</v>
      </c>
    </row>
    <row r="119" spans="1:34" s="33" customFormat="1" ht="49.5" x14ac:dyDescent="0.95">
      <c r="A119" s="34">
        <v>20</v>
      </c>
      <c r="B119" s="45" t="s">
        <v>1086</v>
      </c>
      <c r="C119" s="40">
        <v>181260</v>
      </c>
      <c r="D119" s="34">
        <v>181317</v>
      </c>
      <c r="E119" s="34"/>
      <c r="F119" s="41">
        <v>7</v>
      </c>
      <c r="G119" s="41">
        <v>12</v>
      </c>
      <c r="H119" s="41">
        <v>13</v>
      </c>
      <c r="I119" s="41">
        <v>17</v>
      </c>
      <c r="J119" s="41"/>
      <c r="K119" s="41"/>
      <c r="L119" s="42">
        <v>123</v>
      </c>
      <c r="M119" s="43"/>
      <c r="N119" s="43"/>
      <c r="O119" s="44"/>
      <c r="P119" s="42"/>
      <c r="Q119" s="42"/>
      <c r="R119" s="42"/>
      <c r="S119" s="44"/>
      <c r="T119" s="44"/>
      <c r="U119" s="42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2" t="s">
        <v>1170</v>
      </c>
      <c r="AG119" s="32">
        <f t="shared" si="5"/>
        <v>57</v>
      </c>
      <c r="AH119" s="32">
        <v>57</v>
      </c>
    </row>
    <row r="120" spans="1:34" s="33" customFormat="1" ht="49.5" x14ac:dyDescent="0.95">
      <c r="A120" s="34">
        <v>21</v>
      </c>
      <c r="B120" s="39" t="s">
        <v>1087</v>
      </c>
      <c r="C120" s="34">
        <v>181317</v>
      </c>
      <c r="D120" s="34">
        <v>181409</v>
      </c>
      <c r="E120" s="34"/>
      <c r="F120" s="41">
        <v>7</v>
      </c>
      <c r="G120" s="41">
        <v>12</v>
      </c>
      <c r="H120" s="41">
        <v>13</v>
      </c>
      <c r="I120" s="41">
        <v>17</v>
      </c>
      <c r="J120" s="41"/>
      <c r="K120" s="41"/>
      <c r="L120" s="42">
        <v>71</v>
      </c>
      <c r="M120" s="43"/>
      <c r="N120" s="43"/>
      <c r="O120" s="44"/>
      <c r="P120" s="42"/>
      <c r="Q120" s="42"/>
      <c r="R120" s="42"/>
      <c r="S120" s="44"/>
      <c r="T120" s="44"/>
      <c r="U120" s="42"/>
      <c r="V120" s="43"/>
      <c r="W120" s="43"/>
      <c r="X120" s="43"/>
      <c r="Y120" s="43"/>
      <c r="Z120" s="44"/>
      <c r="AA120" s="44"/>
      <c r="AB120" s="43"/>
      <c r="AC120" s="43"/>
      <c r="AD120" s="43"/>
      <c r="AE120" s="43"/>
      <c r="AF120" s="42" t="s">
        <v>1171</v>
      </c>
      <c r="AG120" s="32">
        <f t="shared" si="5"/>
        <v>92</v>
      </c>
      <c r="AH120" s="32">
        <v>92</v>
      </c>
    </row>
    <row r="121" spans="1:34" s="33" customFormat="1" ht="49.5" x14ac:dyDescent="0.95">
      <c r="A121" s="34">
        <v>22</v>
      </c>
      <c r="B121" s="198" t="s">
        <v>1088</v>
      </c>
      <c r="C121" s="241"/>
      <c r="D121" s="241"/>
      <c r="E121" s="199"/>
      <c r="F121" s="200">
        <v>7</v>
      </c>
      <c r="G121" s="200">
        <v>12</v>
      </c>
      <c r="H121" s="200">
        <v>14</v>
      </c>
      <c r="I121" s="200">
        <v>17</v>
      </c>
      <c r="J121" s="200"/>
      <c r="K121" s="200"/>
      <c r="L121" s="201"/>
      <c r="M121" s="202"/>
      <c r="N121" s="203"/>
      <c r="O121" s="203"/>
      <c r="P121" s="202"/>
      <c r="Q121" s="201"/>
      <c r="R121" s="201"/>
      <c r="S121" s="203"/>
      <c r="T121" s="203"/>
      <c r="U121" s="201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1" t="s">
        <v>107</v>
      </c>
      <c r="AG121" s="32">
        <f t="shared" si="5"/>
        <v>0</v>
      </c>
      <c r="AH121" s="32" t="s">
        <v>214</v>
      </c>
    </row>
    <row r="122" spans="1:34" s="33" customFormat="1" ht="49.5" x14ac:dyDescent="0.95">
      <c r="A122" s="34">
        <v>22</v>
      </c>
      <c r="B122" s="198" t="s">
        <v>1089</v>
      </c>
      <c r="C122" s="241"/>
      <c r="D122" s="241"/>
      <c r="E122" s="199"/>
      <c r="F122" s="200">
        <v>7</v>
      </c>
      <c r="G122" s="200">
        <v>12</v>
      </c>
      <c r="H122" s="200">
        <v>14</v>
      </c>
      <c r="I122" s="200">
        <v>17</v>
      </c>
      <c r="J122" s="200"/>
      <c r="K122" s="200"/>
      <c r="L122" s="201"/>
      <c r="M122" s="202"/>
      <c r="N122" s="203"/>
      <c r="O122" s="203"/>
      <c r="P122" s="202"/>
      <c r="Q122" s="201"/>
      <c r="R122" s="201"/>
      <c r="S122" s="203"/>
      <c r="T122" s="203"/>
      <c r="U122" s="201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1" t="s">
        <v>107</v>
      </c>
      <c r="AG122" s="32">
        <f t="shared" si="5"/>
        <v>0</v>
      </c>
      <c r="AH122" s="32" t="s">
        <v>214</v>
      </c>
    </row>
    <row r="123" spans="1:34" s="33" customFormat="1" ht="99" x14ac:dyDescent="0.95">
      <c r="A123" s="34">
        <v>24</v>
      </c>
      <c r="B123" s="39" t="s">
        <v>1090</v>
      </c>
      <c r="C123" s="34">
        <v>181409</v>
      </c>
      <c r="D123" s="34">
        <v>181689</v>
      </c>
      <c r="E123" s="34"/>
      <c r="F123" s="41">
        <v>7</v>
      </c>
      <c r="G123" s="41">
        <v>12</v>
      </c>
      <c r="H123" s="41">
        <v>13</v>
      </c>
      <c r="I123" s="41">
        <v>17</v>
      </c>
      <c r="J123" s="41"/>
      <c r="K123" s="41"/>
      <c r="L123" s="42">
        <v>37</v>
      </c>
      <c r="M123" s="43"/>
      <c r="N123" s="43"/>
      <c r="O123" s="44"/>
      <c r="P123" s="42"/>
      <c r="Q123" s="42"/>
      <c r="R123" s="42"/>
      <c r="S123" s="44"/>
      <c r="T123" s="44"/>
      <c r="U123" s="42"/>
      <c r="V123" s="43"/>
      <c r="W123" s="43"/>
      <c r="X123" s="43">
        <v>1</v>
      </c>
      <c r="Y123" s="43"/>
      <c r="Z123" s="43"/>
      <c r="AA123" s="43"/>
      <c r="AB123" s="43"/>
      <c r="AC123" s="43">
        <v>2</v>
      </c>
      <c r="AD123" s="43"/>
      <c r="AE123" s="43"/>
      <c r="AF123" s="42" t="s">
        <v>1177</v>
      </c>
      <c r="AG123" s="32">
        <f t="shared" si="5"/>
        <v>280</v>
      </c>
      <c r="AH123" s="32">
        <v>280</v>
      </c>
    </row>
    <row r="124" spans="1:34" s="33" customFormat="1" ht="49.5" x14ac:dyDescent="0.95">
      <c r="A124" s="34">
        <v>25</v>
      </c>
      <c r="B124" s="39" t="s">
        <v>1091</v>
      </c>
      <c r="C124" s="34">
        <v>181689</v>
      </c>
      <c r="D124" s="34">
        <v>181908</v>
      </c>
      <c r="E124" s="34"/>
      <c r="F124" s="41">
        <v>7</v>
      </c>
      <c r="G124" s="41">
        <v>12</v>
      </c>
      <c r="H124" s="41">
        <v>13</v>
      </c>
      <c r="I124" s="41">
        <v>17</v>
      </c>
      <c r="J124" s="41"/>
      <c r="K124" s="41"/>
      <c r="L124" s="42"/>
      <c r="M124" s="43"/>
      <c r="N124" s="43"/>
      <c r="O124" s="44"/>
      <c r="P124" s="42"/>
      <c r="Q124" s="42"/>
      <c r="R124" s="42">
        <v>12</v>
      </c>
      <c r="S124" s="44"/>
      <c r="T124" s="44"/>
      <c r="U124" s="42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2" t="s">
        <v>1181</v>
      </c>
      <c r="AG124" s="32">
        <f t="shared" si="5"/>
        <v>219</v>
      </c>
      <c r="AH124" s="32">
        <v>219</v>
      </c>
    </row>
    <row r="125" spans="1:34" s="33" customFormat="1" ht="49.5" x14ac:dyDescent="0.95">
      <c r="A125" s="34">
        <v>26</v>
      </c>
      <c r="B125" s="39" t="s">
        <v>1092</v>
      </c>
      <c r="C125" s="34">
        <v>181908</v>
      </c>
      <c r="D125" s="34">
        <v>182111</v>
      </c>
      <c r="E125" s="34"/>
      <c r="F125" s="41">
        <v>7</v>
      </c>
      <c r="G125" s="41">
        <v>12</v>
      </c>
      <c r="H125" s="41">
        <v>13</v>
      </c>
      <c r="I125" s="41">
        <v>17</v>
      </c>
      <c r="J125" s="41"/>
      <c r="K125" s="41"/>
      <c r="L125" s="42"/>
      <c r="M125" s="43"/>
      <c r="N125" s="43"/>
      <c r="O125" s="44"/>
      <c r="P125" s="42"/>
      <c r="Q125" s="42"/>
      <c r="R125" s="42">
        <v>13</v>
      </c>
      <c r="S125" s="44"/>
      <c r="T125" s="44"/>
      <c r="U125" s="42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2" t="s">
        <v>1182</v>
      </c>
      <c r="AG125" s="32">
        <f t="shared" si="5"/>
        <v>203</v>
      </c>
      <c r="AH125" s="32">
        <v>203</v>
      </c>
    </row>
    <row r="126" spans="1:34" s="33" customFormat="1" ht="49.5" x14ac:dyDescent="0.95">
      <c r="A126" s="34">
        <v>27</v>
      </c>
      <c r="B126" s="45" t="s">
        <v>1093</v>
      </c>
      <c r="C126" s="34">
        <v>182111</v>
      </c>
      <c r="D126" s="34">
        <v>182264</v>
      </c>
      <c r="E126" s="34"/>
      <c r="F126" s="41">
        <v>7</v>
      </c>
      <c r="G126" s="41">
        <v>12</v>
      </c>
      <c r="H126" s="41">
        <v>13</v>
      </c>
      <c r="I126" s="41">
        <v>17</v>
      </c>
      <c r="J126" s="41"/>
      <c r="K126" s="41"/>
      <c r="L126" s="42">
        <v>112</v>
      </c>
      <c r="M126" s="43"/>
      <c r="N126" s="43"/>
      <c r="O126" s="44"/>
      <c r="P126" s="42"/>
      <c r="Q126" s="42"/>
      <c r="R126" s="42"/>
      <c r="S126" s="44"/>
      <c r="T126" s="44"/>
      <c r="U126" s="42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2" t="s">
        <v>1184</v>
      </c>
      <c r="AG126" s="32">
        <f t="shared" si="5"/>
        <v>153</v>
      </c>
      <c r="AH126" s="32">
        <v>153</v>
      </c>
    </row>
    <row r="127" spans="1:34" s="33" customFormat="1" ht="49.5" x14ac:dyDescent="0.95">
      <c r="A127" s="34">
        <v>26</v>
      </c>
      <c r="B127" s="39" t="s">
        <v>1094</v>
      </c>
      <c r="C127" s="34">
        <v>182264</v>
      </c>
      <c r="D127" s="34">
        <v>182325</v>
      </c>
      <c r="E127" s="34"/>
      <c r="F127" s="41">
        <v>7</v>
      </c>
      <c r="G127" s="41">
        <v>12</v>
      </c>
      <c r="H127" s="41">
        <v>13</v>
      </c>
      <c r="I127" s="41">
        <v>17</v>
      </c>
      <c r="J127" s="41"/>
      <c r="K127" s="41"/>
      <c r="L127" s="42">
        <v>63</v>
      </c>
      <c r="M127" s="43"/>
      <c r="N127" s="43"/>
      <c r="O127" s="44"/>
      <c r="P127" s="42"/>
      <c r="Q127" s="42"/>
      <c r="R127" s="42"/>
      <c r="S127" s="44"/>
      <c r="T127" s="44"/>
      <c r="U127" s="42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2" t="s">
        <v>1199</v>
      </c>
      <c r="AG127" s="32">
        <f t="shared" si="5"/>
        <v>61</v>
      </c>
      <c r="AH127" s="32">
        <v>61</v>
      </c>
    </row>
    <row r="128" spans="1:34" s="33" customFormat="1" ht="49.5" x14ac:dyDescent="0.95">
      <c r="A128" s="34">
        <v>27</v>
      </c>
      <c r="B128" s="39" t="s">
        <v>1095</v>
      </c>
      <c r="C128" s="34">
        <v>182325</v>
      </c>
      <c r="D128" s="34">
        <v>182439</v>
      </c>
      <c r="E128" s="34"/>
      <c r="F128" s="41">
        <v>7</v>
      </c>
      <c r="G128" s="41">
        <v>12</v>
      </c>
      <c r="H128" s="41">
        <v>13</v>
      </c>
      <c r="I128" s="41">
        <v>17</v>
      </c>
      <c r="J128" s="41"/>
      <c r="K128" s="41"/>
      <c r="L128" s="42">
        <v>24</v>
      </c>
      <c r="M128" s="43"/>
      <c r="N128" s="43"/>
      <c r="O128" s="44"/>
      <c r="P128" s="42"/>
      <c r="Q128" s="42"/>
      <c r="R128" s="42"/>
      <c r="S128" s="42">
        <v>4</v>
      </c>
      <c r="T128" s="44"/>
      <c r="U128" s="42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2" t="s">
        <v>1198</v>
      </c>
      <c r="AG128" s="32">
        <f t="shared" si="5"/>
        <v>114</v>
      </c>
      <c r="AH128" s="32">
        <v>114</v>
      </c>
    </row>
    <row r="129" spans="1:11360" s="33" customFormat="1" ht="50" thickBot="1" x14ac:dyDescent="1">
      <c r="A129" s="34">
        <v>28</v>
      </c>
      <c r="B129" s="39" t="s">
        <v>1096</v>
      </c>
      <c r="C129" s="40">
        <v>182439</v>
      </c>
      <c r="D129" s="40">
        <v>182472</v>
      </c>
      <c r="E129" s="34"/>
      <c r="F129" s="41">
        <v>7</v>
      </c>
      <c r="G129" s="41">
        <v>12</v>
      </c>
      <c r="H129" s="41">
        <v>13</v>
      </c>
      <c r="I129" s="41">
        <v>17</v>
      </c>
      <c r="J129" s="41"/>
      <c r="K129" s="41"/>
      <c r="L129" s="42">
        <v>38</v>
      </c>
      <c r="M129" s="43"/>
      <c r="N129" s="43"/>
      <c r="O129" s="43"/>
      <c r="P129" s="42"/>
      <c r="Q129" s="42"/>
      <c r="R129" s="42"/>
      <c r="S129" s="43"/>
      <c r="T129" s="43"/>
      <c r="U129" s="42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2" t="s">
        <v>1197</v>
      </c>
      <c r="AG129" s="32">
        <f t="shared" si="5"/>
        <v>33</v>
      </c>
      <c r="AH129" s="32">
        <v>33</v>
      </c>
    </row>
    <row r="130" spans="1:11360" s="67" customFormat="1" ht="50.5" thickTop="1" thickBot="1" x14ac:dyDescent="1">
      <c r="A130" s="317" t="s">
        <v>22</v>
      </c>
      <c r="B130" s="318"/>
      <c r="C130" s="57"/>
      <c r="D130" s="58"/>
      <c r="E130" s="59"/>
      <c r="F130" s="60"/>
      <c r="G130" s="61"/>
      <c r="H130" s="61"/>
      <c r="I130" s="61"/>
      <c r="J130" s="61"/>
      <c r="K130" s="62"/>
      <c r="L130" s="63">
        <f>SUM(L99:L129)</f>
        <v>692</v>
      </c>
      <c r="M130" s="64">
        <f t="shared" ref="M130:AA130" si="6">SUM(M99:M129)</f>
        <v>32</v>
      </c>
      <c r="N130" s="64">
        <f t="shared" si="6"/>
        <v>10</v>
      </c>
      <c r="O130" s="64">
        <f t="shared" si="6"/>
        <v>8</v>
      </c>
      <c r="P130" s="64">
        <f t="shared" si="6"/>
        <v>10</v>
      </c>
      <c r="Q130" s="64">
        <f t="shared" ref="Q130" si="7">SUM(Q99:Q129)</f>
        <v>35</v>
      </c>
      <c r="R130" s="64">
        <f t="shared" si="6"/>
        <v>67</v>
      </c>
      <c r="S130" s="64">
        <f t="shared" ref="S130" si="8">SUM(S99:S129)</f>
        <v>4</v>
      </c>
      <c r="T130" s="64">
        <f t="shared" si="6"/>
        <v>0</v>
      </c>
      <c r="U130" s="63">
        <f t="shared" si="6"/>
        <v>0</v>
      </c>
      <c r="V130" s="64">
        <f t="shared" si="6"/>
        <v>0</v>
      </c>
      <c r="W130" s="64">
        <f t="shared" si="6"/>
        <v>0</v>
      </c>
      <c r="X130" s="64">
        <f t="shared" si="6"/>
        <v>3</v>
      </c>
      <c r="Y130" s="64">
        <f t="shared" si="6"/>
        <v>2</v>
      </c>
      <c r="Z130" s="64">
        <f t="shared" si="6"/>
        <v>0</v>
      </c>
      <c r="AA130" s="64">
        <f t="shared" si="6"/>
        <v>0</v>
      </c>
      <c r="AB130" s="64">
        <f t="shared" ref="AB130:AD130" si="9">SUM(AB99:AB129)</f>
        <v>0</v>
      </c>
      <c r="AC130" s="212">
        <f>SUM(AC99:AC129)</f>
        <v>14</v>
      </c>
      <c r="AD130" s="64">
        <f t="shared" si="9"/>
        <v>0</v>
      </c>
      <c r="AE130" s="63">
        <f>SUM(AE98:AE129)</f>
        <v>0</v>
      </c>
      <c r="AF130" s="63"/>
      <c r="AG130" s="32"/>
      <c r="AH130" s="32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</row>
    <row r="131" spans="1:11360" s="67" customFormat="1" ht="50.5" thickTop="1" thickBot="1" x14ac:dyDescent="1">
      <c r="A131" s="319"/>
      <c r="B131" s="320"/>
      <c r="C131" s="68"/>
      <c r="D131" s="69"/>
      <c r="E131" s="70"/>
      <c r="F131" s="323"/>
      <c r="G131" s="324"/>
      <c r="H131" s="324"/>
      <c r="I131" s="324"/>
      <c r="J131" s="324"/>
      <c r="K131" s="69"/>
      <c r="L131" s="292" t="s">
        <v>30</v>
      </c>
      <c r="M131" s="294" t="s">
        <v>46</v>
      </c>
      <c r="N131" s="294" t="s">
        <v>29</v>
      </c>
      <c r="O131" s="292" t="s">
        <v>168</v>
      </c>
      <c r="P131" s="294" t="s">
        <v>364</v>
      </c>
      <c r="Q131" s="294" t="s">
        <v>37</v>
      </c>
      <c r="R131" s="294" t="s">
        <v>44</v>
      </c>
      <c r="S131" s="294" t="s">
        <v>398</v>
      </c>
      <c r="T131" s="294" t="s">
        <v>48</v>
      </c>
      <c r="U131" s="294" t="s">
        <v>35</v>
      </c>
      <c r="V131" s="331" t="s">
        <v>28</v>
      </c>
      <c r="W131" s="294" t="s">
        <v>53</v>
      </c>
      <c r="X131" s="294" t="s">
        <v>57</v>
      </c>
      <c r="Y131" s="294" t="s">
        <v>58</v>
      </c>
      <c r="Z131" s="292" t="s">
        <v>1097</v>
      </c>
      <c r="AA131" s="294" t="s">
        <v>141</v>
      </c>
      <c r="AB131" s="294" t="s">
        <v>855</v>
      </c>
      <c r="AC131" s="294" t="s">
        <v>535</v>
      </c>
      <c r="AD131" s="294" t="s">
        <v>405</v>
      </c>
      <c r="AE131" s="329"/>
      <c r="AF131" s="294" t="s">
        <v>23</v>
      </c>
      <c r="AG131" s="32"/>
      <c r="AH131" s="32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</row>
    <row r="132" spans="1:11360" s="67" customFormat="1" ht="50" thickTop="1" x14ac:dyDescent="0.95">
      <c r="A132" s="319"/>
      <c r="B132" s="320"/>
      <c r="C132" s="68"/>
      <c r="D132" s="69"/>
      <c r="E132" s="70"/>
      <c r="F132" s="71"/>
      <c r="G132" s="325"/>
      <c r="H132" s="325"/>
      <c r="I132" s="325"/>
      <c r="J132" s="325"/>
      <c r="K132" s="70"/>
      <c r="L132" s="293"/>
      <c r="M132" s="295"/>
      <c r="N132" s="295"/>
      <c r="O132" s="293"/>
      <c r="P132" s="295"/>
      <c r="Q132" s="295"/>
      <c r="R132" s="295"/>
      <c r="S132" s="295"/>
      <c r="T132" s="295"/>
      <c r="U132" s="295"/>
      <c r="V132" s="332"/>
      <c r="W132" s="295"/>
      <c r="X132" s="295"/>
      <c r="Y132" s="295"/>
      <c r="Z132" s="293"/>
      <c r="AA132" s="295"/>
      <c r="AB132" s="295"/>
      <c r="AC132" s="295"/>
      <c r="AD132" s="295"/>
      <c r="AE132" s="330"/>
      <c r="AF132" s="295"/>
      <c r="AG132" s="32"/>
      <c r="AH132" s="32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</row>
    <row r="133" spans="1:11360" s="67" customFormat="1" ht="49.5" x14ac:dyDescent="0.95">
      <c r="A133" s="321"/>
      <c r="B133" s="322"/>
      <c r="C133" s="72"/>
      <c r="D133" s="73"/>
      <c r="E133" s="74"/>
      <c r="F133" s="326"/>
      <c r="G133" s="327"/>
      <c r="H133" s="327"/>
      <c r="I133" s="327"/>
      <c r="J133" s="327"/>
      <c r="K133" s="328"/>
      <c r="L133" s="75">
        <f>L130*3200</f>
        <v>2214400</v>
      </c>
      <c r="M133" s="76">
        <f>M130*4000</f>
        <v>128000</v>
      </c>
      <c r="N133" s="76">
        <f>N130*4800</f>
        <v>48000</v>
      </c>
      <c r="O133" s="75">
        <f>O130*5600</f>
        <v>44800</v>
      </c>
      <c r="P133" s="76">
        <f>P130*11200</f>
        <v>112000</v>
      </c>
      <c r="Q133" s="76">
        <f>Q130*12000</f>
        <v>420000</v>
      </c>
      <c r="R133" s="76">
        <f>R130*12800</f>
        <v>857600</v>
      </c>
      <c r="S133" s="77">
        <f>S130*13600</f>
        <v>54400</v>
      </c>
      <c r="T133" s="77">
        <f>T130*38400</f>
        <v>0</v>
      </c>
      <c r="U133" s="75">
        <f>U130*68000</f>
        <v>0</v>
      </c>
      <c r="V133" s="78">
        <f>V130*84000</f>
        <v>0</v>
      </c>
      <c r="W133" s="75">
        <f>W130*76000</f>
        <v>0</v>
      </c>
      <c r="X133" s="76">
        <f>X130*84000</f>
        <v>252000</v>
      </c>
      <c r="Y133" s="76">
        <f>Y130*80000</f>
        <v>160000</v>
      </c>
      <c r="Z133" s="79">
        <f>Z130*6500</f>
        <v>0</v>
      </c>
      <c r="AA133" s="76">
        <f>AA130*6000</f>
        <v>0</v>
      </c>
      <c r="AB133" s="76"/>
      <c r="AC133" s="76">
        <f>2*AC98</f>
        <v>152000</v>
      </c>
      <c r="AD133" s="75"/>
      <c r="AE133" s="80"/>
      <c r="AF133" s="75">
        <f>SUM(L133:AD133)</f>
        <v>4443200</v>
      </c>
      <c r="AG133" s="32"/>
      <c r="AH133" s="32"/>
    </row>
    <row r="134" spans="1:11360" x14ac:dyDescent="1.1000000000000001">
      <c r="AG134" s="32"/>
      <c r="AH134" s="32"/>
    </row>
    <row r="135" spans="1:11360" s="8" customFormat="1" ht="49.5" x14ac:dyDescent="0.95">
      <c r="A135" s="298" t="s">
        <v>0</v>
      </c>
      <c r="B135" s="298"/>
      <c r="C135" s="1" t="s">
        <v>1</v>
      </c>
      <c r="D135" s="1" t="s">
        <v>2</v>
      </c>
      <c r="E135" s="1"/>
      <c r="F135" s="1"/>
      <c r="G135" s="1"/>
      <c r="H135" s="1"/>
      <c r="I135" s="1"/>
      <c r="J135" s="1"/>
      <c r="K135" s="1"/>
      <c r="L135" s="2"/>
      <c r="M135" s="3"/>
      <c r="N135" s="4"/>
      <c r="O135" s="5"/>
      <c r="P135" s="2"/>
      <c r="Q135" s="3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5"/>
      <c r="AG135" s="32"/>
      <c r="AH135" s="32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</row>
    <row r="136" spans="1:11360" s="8" customFormat="1" ht="50.5" x14ac:dyDescent="0.95">
      <c r="A136" s="298" t="s">
        <v>3</v>
      </c>
      <c r="B136" s="298"/>
      <c r="C136" s="1" t="s">
        <v>1</v>
      </c>
      <c r="D136" s="83" t="s">
        <v>43</v>
      </c>
      <c r="E136" s="1"/>
      <c r="F136" s="1"/>
      <c r="G136" s="1"/>
      <c r="H136" s="1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32"/>
      <c r="AH136" s="32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</row>
    <row r="137" spans="1:11360" s="8" customFormat="1" ht="50.5" x14ac:dyDescent="0.95">
      <c r="A137" s="299" t="s">
        <v>4</v>
      </c>
      <c r="B137" s="299"/>
      <c r="C137" s="1" t="s">
        <v>1</v>
      </c>
      <c r="D137" s="84" t="s">
        <v>27</v>
      </c>
      <c r="E137" s="9"/>
      <c r="F137" s="1"/>
      <c r="G137" s="9"/>
      <c r="H137" s="9"/>
      <c r="I137" s="10"/>
      <c r="J137" s="10"/>
      <c r="K137" s="10"/>
      <c r="L137" s="11"/>
      <c r="M137" s="3"/>
      <c r="N137" s="4"/>
      <c r="O137" s="11"/>
      <c r="P137" s="11"/>
      <c r="Q137" s="3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5"/>
      <c r="AG137" s="32"/>
      <c r="AH137" s="32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</row>
    <row r="138" spans="1:11360" s="15" customFormat="1" ht="49.5" x14ac:dyDescent="0.95">
      <c r="A138" s="300" t="s">
        <v>5</v>
      </c>
      <c r="B138" s="300" t="s">
        <v>6</v>
      </c>
      <c r="C138" s="303" t="s">
        <v>7</v>
      </c>
      <c r="D138" s="304"/>
      <c r="E138" s="12" t="s">
        <v>8</v>
      </c>
      <c r="F138" s="305" t="s">
        <v>9</v>
      </c>
      <c r="G138" s="306"/>
      <c r="H138" s="306"/>
      <c r="I138" s="306"/>
      <c r="J138" s="306"/>
      <c r="K138" s="307"/>
      <c r="L138" s="308" t="s">
        <v>10</v>
      </c>
      <c r="M138" s="309"/>
      <c r="N138" s="309"/>
      <c r="O138" s="309"/>
      <c r="P138" s="309"/>
      <c r="Q138" s="309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  <c r="AD138" s="309"/>
      <c r="AE138" s="296" t="s">
        <v>11</v>
      </c>
      <c r="AF138" s="296" t="s">
        <v>12</v>
      </c>
      <c r="AG138" s="32"/>
      <c r="AH138" s="32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14"/>
      <c r="EY138" s="14"/>
      <c r="EZ138" s="14"/>
      <c r="FA138" s="14"/>
      <c r="FB138" s="14"/>
      <c r="FC138" s="14"/>
      <c r="FD138" s="14"/>
      <c r="FE138" s="14"/>
    </row>
    <row r="139" spans="1:11360" s="15" customFormat="1" ht="49.5" x14ac:dyDescent="0.95">
      <c r="A139" s="301"/>
      <c r="B139" s="301"/>
      <c r="C139" s="300" t="s">
        <v>13</v>
      </c>
      <c r="D139" s="300" t="s">
        <v>14</v>
      </c>
      <c r="E139" s="301" t="s">
        <v>15</v>
      </c>
      <c r="F139" s="311" t="s">
        <v>16</v>
      </c>
      <c r="G139" s="312"/>
      <c r="H139" s="312"/>
      <c r="I139" s="312"/>
      <c r="J139" s="312"/>
      <c r="K139" s="313"/>
      <c r="L139" s="296" t="s">
        <v>17</v>
      </c>
      <c r="M139" s="296" t="s">
        <v>45</v>
      </c>
      <c r="N139" s="296" t="s">
        <v>19</v>
      </c>
      <c r="O139" s="296" t="s">
        <v>169</v>
      </c>
      <c r="P139" s="296" t="s">
        <v>194</v>
      </c>
      <c r="Q139" s="296" t="s">
        <v>326</v>
      </c>
      <c r="R139" s="296" t="s">
        <v>312</v>
      </c>
      <c r="S139" s="296" t="s">
        <v>495</v>
      </c>
      <c r="T139" s="296" t="s">
        <v>47</v>
      </c>
      <c r="U139" s="296" t="s">
        <v>18</v>
      </c>
      <c r="V139" s="316" t="s">
        <v>31</v>
      </c>
      <c r="W139" s="296" t="s">
        <v>54</v>
      </c>
      <c r="X139" s="314" t="s">
        <v>56</v>
      </c>
      <c r="Y139" s="314" t="s">
        <v>59</v>
      </c>
      <c r="Z139" s="296" t="s">
        <v>32</v>
      </c>
      <c r="AA139" s="296" t="s">
        <v>139</v>
      </c>
      <c r="AB139" s="296" t="s">
        <v>111</v>
      </c>
      <c r="AC139" s="296" t="s">
        <v>535</v>
      </c>
      <c r="AD139" s="296" t="s">
        <v>66</v>
      </c>
      <c r="AE139" s="310"/>
      <c r="AF139" s="310"/>
      <c r="AG139" s="32"/>
      <c r="AH139" s="32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14"/>
      <c r="EY139" s="14"/>
      <c r="EZ139" s="14"/>
      <c r="FA139" s="14"/>
      <c r="FB139" s="14"/>
      <c r="FC139" s="14"/>
      <c r="FD139" s="14"/>
      <c r="FE139" s="14"/>
    </row>
    <row r="140" spans="1:11360" s="15" customFormat="1" ht="49.5" x14ac:dyDescent="0.95">
      <c r="A140" s="302"/>
      <c r="B140" s="302"/>
      <c r="C140" s="302"/>
      <c r="D140" s="302"/>
      <c r="E140" s="302"/>
      <c r="F140" s="16" t="s">
        <v>20</v>
      </c>
      <c r="G140" s="16" t="s">
        <v>21</v>
      </c>
      <c r="H140" s="16" t="s">
        <v>20</v>
      </c>
      <c r="I140" s="16" t="s">
        <v>21</v>
      </c>
      <c r="J140" s="16" t="s">
        <v>20</v>
      </c>
      <c r="K140" s="16" t="s">
        <v>21</v>
      </c>
      <c r="L140" s="297"/>
      <c r="M140" s="297"/>
      <c r="N140" s="297"/>
      <c r="O140" s="297"/>
      <c r="P140" s="297"/>
      <c r="Q140" s="297"/>
      <c r="R140" s="297"/>
      <c r="S140" s="297"/>
      <c r="T140" s="297"/>
      <c r="U140" s="297"/>
      <c r="V140" s="316"/>
      <c r="W140" s="297"/>
      <c r="X140" s="315"/>
      <c r="Y140" s="315"/>
      <c r="Z140" s="297"/>
      <c r="AA140" s="297"/>
      <c r="AB140" s="297"/>
      <c r="AC140" s="297"/>
      <c r="AD140" s="297"/>
      <c r="AE140" s="297"/>
      <c r="AF140" s="297"/>
      <c r="AG140" s="32"/>
      <c r="AH140" s="32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14"/>
      <c r="EY140" s="14"/>
      <c r="EZ140" s="14"/>
      <c r="FA140" s="14"/>
      <c r="FB140" s="14"/>
      <c r="FC140" s="14"/>
      <c r="FD140" s="14"/>
      <c r="FE140" s="14"/>
    </row>
    <row r="141" spans="1:11360" s="15" customFormat="1" ht="49.5" x14ac:dyDescent="0.95">
      <c r="A141" s="17"/>
      <c r="B141" s="18"/>
      <c r="C141" s="18"/>
      <c r="D141" s="17"/>
      <c r="E141" s="17"/>
      <c r="F141" s="19"/>
      <c r="G141" s="19"/>
      <c r="H141" s="19"/>
      <c r="I141" s="19"/>
      <c r="J141" s="19"/>
      <c r="K141" s="19"/>
      <c r="L141" s="20">
        <v>3200</v>
      </c>
      <c r="M141" s="21">
        <v>4000</v>
      </c>
      <c r="N141" s="21">
        <v>4800</v>
      </c>
      <c r="O141" s="20">
        <v>5600</v>
      </c>
      <c r="P141" s="22">
        <v>6400</v>
      </c>
      <c r="Q141" s="21">
        <v>7200</v>
      </c>
      <c r="R141" s="21">
        <v>8000</v>
      </c>
      <c r="S141" s="21">
        <v>15200</v>
      </c>
      <c r="T141" s="20">
        <v>38400</v>
      </c>
      <c r="U141" s="20">
        <v>68000</v>
      </c>
      <c r="V141" s="21">
        <v>84000</v>
      </c>
      <c r="W141" s="20">
        <v>76000</v>
      </c>
      <c r="X141" s="21">
        <v>84000</v>
      </c>
      <c r="Y141" s="21">
        <v>80000</v>
      </c>
      <c r="Z141" s="22">
        <v>6500</v>
      </c>
      <c r="AA141" s="21">
        <v>6000</v>
      </c>
      <c r="AB141" s="21">
        <v>84000</v>
      </c>
      <c r="AC141" s="21">
        <v>76000</v>
      </c>
      <c r="AD141" s="20">
        <v>76000</v>
      </c>
      <c r="AE141" s="23"/>
      <c r="AF141" s="17"/>
      <c r="AG141" s="32"/>
      <c r="AH141" s="32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14"/>
      <c r="EY141" s="14"/>
      <c r="EZ141" s="14"/>
      <c r="FA141" s="14"/>
      <c r="FB141" s="14"/>
      <c r="FC141" s="14"/>
      <c r="FD141" s="14"/>
      <c r="FE141" s="14"/>
    </row>
    <row r="142" spans="1:11360" s="33" customFormat="1" ht="49.5" x14ac:dyDescent="0.95">
      <c r="A142" s="34">
        <v>1</v>
      </c>
      <c r="B142" s="39" t="s">
        <v>1066</v>
      </c>
      <c r="C142" s="34">
        <v>308100</v>
      </c>
      <c r="D142" s="34">
        <v>308332</v>
      </c>
      <c r="E142" s="34"/>
      <c r="F142" s="41">
        <v>7</v>
      </c>
      <c r="G142" s="41">
        <v>12</v>
      </c>
      <c r="H142" s="41">
        <v>13</v>
      </c>
      <c r="I142" s="41">
        <v>17</v>
      </c>
      <c r="J142" s="41"/>
      <c r="K142" s="41"/>
      <c r="L142" s="42"/>
      <c r="M142" s="43"/>
      <c r="N142" s="43">
        <v>3</v>
      </c>
      <c r="O142" s="44"/>
      <c r="P142" s="42"/>
      <c r="Q142" s="43"/>
      <c r="R142" s="42"/>
      <c r="S142" s="42"/>
      <c r="T142" s="44"/>
      <c r="U142" s="42"/>
      <c r="V142" s="43"/>
      <c r="W142" s="43"/>
      <c r="X142" s="43"/>
      <c r="Y142" s="43">
        <v>1</v>
      </c>
      <c r="Z142" s="43"/>
      <c r="AA142" s="43"/>
      <c r="AB142" s="43"/>
      <c r="AC142" s="43">
        <v>6</v>
      </c>
      <c r="AD142" s="43"/>
      <c r="AE142" s="43"/>
      <c r="AF142" s="42" t="s">
        <v>1117</v>
      </c>
      <c r="AG142" s="32">
        <f t="shared" ref="AG142:AG155" si="10">D142-C142</f>
        <v>232</v>
      </c>
      <c r="AH142" s="32">
        <v>232</v>
      </c>
    </row>
    <row r="143" spans="1:11360" s="33" customFormat="1" ht="49.5" x14ac:dyDescent="0.95">
      <c r="A143" s="34">
        <v>2</v>
      </c>
      <c r="B143" s="223" t="s">
        <v>1067</v>
      </c>
      <c r="C143" s="34">
        <v>308332</v>
      </c>
      <c r="D143" s="222">
        <v>308405</v>
      </c>
      <c r="E143" s="222"/>
      <c r="F143" s="41">
        <v>7</v>
      </c>
      <c r="G143" s="41">
        <v>12</v>
      </c>
      <c r="H143" s="41">
        <v>14</v>
      </c>
      <c r="I143" s="41">
        <v>17</v>
      </c>
      <c r="J143" s="224"/>
      <c r="K143" s="224"/>
      <c r="L143" s="245"/>
      <c r="M143" s="246"/>
      <c r="N143" s="246"/>
      <c r="O143" s="247"/>
      <c r="P143" s="245"/>
      <c r="Q143" s="246"/>
      <c r="R143" s="245"/>
      <c r="S143" s="245"/>
      <c r="T143" s="247"/>
      <c r="U143" s="245"/>
      <c r="V143" s="246"/>
      <c r="W143" s="246"/>
      <c r="X143" s="246"/>
      <c r="Y143" s="246"/>
      <c r="Z143" s="246"/>
      <c r="AA143" s="246"/>
      <c r="AB143" s="43"/>
      <c r="AC143" s="43"/>
      <c r="AD143" s="43"/>
      <c r="AE143" s="43"/>
      <c r="AF143" s="42" t="s">
        <v>1121</v>
      </c>
      <c r="AG143" s="32">
        <f t="shared" si="10"/>
        <v>73</v>
      </c>
      <c r="AH143" s="32">
        <v>73</v>
      </c>
    </row>
    <row r="144" spans="1:11360" s="33" customFormat="1" ht="49.5" x14ac:dyDescent="0.95">
      <c r="A144" s="226">
        <v>3</v>
      </c>
      <c r="B144" s="232" t="s">
        <v>1068</v>
      </c>
      <c r="C144" s="222">
        <v>308405</v>
      </c>
      <c r="D144" s="34">
        <v>308535</v>
      </c>
      <c r="E144" s="34"/>
      <c r="F144" s="41">
        <v>7</v>
      </c>
      <c r="G144" s="41">
        <v>12</v>
      </c>
      <c r="H144" s="41">
        <v>13</v>
      </c>
      <c r="I144" s="41">
        <v>17</v>
      </c>
      <c r="J144" s="41"/>
      <c r="K144" s="41"/>
      <c r="L144" s="42">
        <v>2</v>
      </c>
      <c r="M144" s="43">
        <v>11</v>
      </c>
      <c r="N144" s="43"/>
      <c r="O144" s="44"/>
      <c r="P144" s="42"/>
      <c r="Q144" s="43"/>
      <c r="R144" s="42"/>
      <c r="S144" s="42"/>
      <c r="T144" s="44"/>
      <c r="U144" s="42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2" t="s">
        <v>918</v>
      </c>
      <c r="AG144" s="32">
        <f t="shared" si="10"/>
        <v>130</v>
      </c>
      <c r="AH144" s="32">
        <v>130</v>
      </c>
      <c r="AI144" s="230"/>
      <c r="AJ144" s="230"/>
      <c r="AK144" s="230"/>
      <c r="AL144" s="229"/>
      <c r="AM144" s="226"/>
      <c r="AN144" s="227"/>
      <c r="AO144" s="227"/>
      <c r="AP144" s="227"/>
      <c r="AQ144" s="228"/>
      <c r="AR144" s="228"/>
      <c r="AS144" s="228"/>
      <c r="AT144" s="228"/>
      <c r="AU144" s="228"/>
      <c r="AV144" s="228"/>
      <c r="AW144" s="229"/>
      <c r="AX144" s="230"/>
      <c r="AY144" s="230"/>
      <c r="AZ144" s="231"/>
      <c r="BA144" s="229"/>
      <c r="BB144" s="230"/>
      <c r="BC144" s="229"/>
      <c r="BD144" s="229"/>
      <c r="BE144" s="230"/>
      <c r="BF144" s="230"/>
      <c r="BG144" s="230"/>
      <c r="BH144" s="230"/>
      <c r="BI144" s="230"/>
      <c r="BJ144" s="230"/>
      <c r="BK144" s="230"/>
      <c r="BL144" s="230"/>
      <c r="BM144" s="230"/>
      <c r="BN144" s="230"/>
      <c r="BO144" s="230"/>
      <c r="BP144" s="230"/>
      <c r="BQ144" s="229"/>
      <c r="BR144" s="226"/>
      <c r="BS144" s="227"/>
      <c r="BT144" s="227"/>
      <c r="BU144" s="227"/>
      <c r="BV144" s="228"/>
      <c r="BW144" s="228"/>
      <c r="BX144" s="228"/>
      <c r="BY144" s="228"/>
      <c r="BZ144" s="228"/>
      <c r="CA144" s="228"/>
      <c r="CB144" s="229"/>
      <c r="CC144" s="230"/>
      <c r="CD144" s="230"/>
      <c r="CE144" s="231"/>
      <c r="CF144" s="229"/>
      <c r="CG144" s="230"/>
      <c r="CH144" s="229"/>
      <c r="CI144" s="229"/>
      <c r="CJ144" s="230"/>
      <c r="CK144" s="230"/>
      <c r="CL144" s="230"/>
      <c r="CM144" s="230"/>
      <c r="CN144" s="230"/>
      <c r="CO144" s="230"/>
      <c r="CP144" s="230"/>
      <c r="CQ144" s="230"/>
      <c r="CR144" s="230"/>
      <c r="CS144" s="230"/>
      <c r="CT144" s="230"/>
      <c r="CU144" s="230"/>
      <c r="CV144" s="229"/>
      <c r="CW144" s="226"/>
      <c r="CX144" s="227"/>
      <c r="CY144" s="227"/>
      <c r="CZ144" s="227"/>
      <c r="DA144" s="228"/>
      <c r="DB144" s="228"/>
      <c r="DC144" s="228"/>
      <c r="DD144" s="228"/>
      <c r="DE144" s="228"/>
      <c r="DF144" s="228"/>
      <c r="DG144" s="229"/>
      <c r="DH144" s="230"/>
      <c r="DI144" s="230"/>
      <c r="DJ144" s="231"/>
      <c r="DK144" s="229"/>
      <c r="DL144" s="230"/>
      <c r="DM144" s="229"/>
      <c r="DN144" s="229"/>
      <c r="DO144" s="230"/>
      <c r="DP144" s="230"/>
      <c r="DQ144" s="230"/>
      <c r="DR144" s="230"/>
      <c r="DS144" s="230"/>
      <c r="DT144" s="230"/>
      <c r="DU144" s="230"/>
      <c r="DV144" s="230"/>
      <c r="DW144" s="230"/>
      <c r="DX144" s="230"/>
      <c r="DY144" s="230"/>
      <c r="DZ144" s="230"/>
      <c r="EA144" s="229"/>
      <c r="EB144" s="226"/>
      <c r="EC144" s="227"/>
      <c r="ED144" s="227"/>
      <c r="EE144" s="227"/>
      <c r="EF144" s="228"/>
      <c r="EG144" s="228"/>
      <c r="EH144" s="228"/>
      <c r="EI144" s="228"/>
      <c r="EJ144" s="228"/>
      <c r="EK144" s="228"/>
      <c r="EL144" s="229"/>
      <c r="EM144" s="230"/>
      <c r="EN144" s="230"/>
      <c r="EO144" s="231"/>
      <c r="EP144" s="229"/>
      <c r="EQ144" s="230"/>
      <c r="ER144" s="229"/>
      <c r="ES144" s="229"/>
      <c r="ET144" s="230"/>
      <c r="EU144" s="230"/>
      <c r="EV144" s="230"/>
      <c r="EW144" s="230"/>
      <c r="EX144" s="230"/>
      <c r="EY144" s="230"/>
      <c r="EZ144" s="230"/>
      <c r="FA144" s="230"/>
      <c r="FB144" s="230"/>
      <c r="FC144" s="230"/>
      <c r="FD144" s="230"/>
      <c r="FE144" s="230"/>
      <c r="FF144" s="229"/>
      <c r="FG144" s="226"/>
      <c r="FH144" s="227"/>
      <c r="FI144" s="227"/>
      <c r="FJ144" s="227"/>
      <c r="FK144" s="228"/>
      <c r="FL144" s="228"/>
      <c r="FM144" s="228"/>
      <c r="FN144" s="228"/>
      <c r="FO144" s="228"/>
      <c r="FP144" s="228"/>
      <c r="FQ144" s="229"/>
      <c r="FR144" s="230"/>
      <c r="FS144" s="230"/>
      <c r="FT144" s="231"/>
      <c r="FU144" s="229"/>
      <c r="FV144" s="230"/>
      <c r="FW144" s="229"/>
      <c r="FX144" s="229"/>
      <c r="FY144" s="230"/>
      <c r="FZ144" s="230"/>
      <c r="GA144" s="230"/>
      <c r="GB144" s="230"/>
      <c r="GC144" s="230"/>
      <c r="GD144" s="230"/>
      <c r="GE144" s="230"/>
      <c r="GF144" s="230"/>
      <c r="GG144" s="230"/>
      <c r="GH144" s="230"/>
      <c r="GI144" s="230"/>
      <c r="GJ144" s="230"/>
      <c r="GK144" s="229"/>
      <c r="GL144" s="226"/>
      <c r="GM144" s="227"/>
      <c r="GN144" s="227"/>
      <c r="GO144" s="227"/>
      <c r="GP144" s="228"/>
      <c r="GQ144" s="228"/>
      <c r="GR144" s="228"/>
      <c r="GS144" s="228"/>
      <c r="GT144" s="228"/>
      <c r="GU144" s="228"/>
      <c r="GV144" s="229"/>
      <c r="GW144" s="230"/>
      <c r="GX144" s="230"/>
      <c r="GY144" s="231"/>
      <c r="GZ144" s="229"/>
      <c r="HA144" s="230"/>
      <c r="HB144" s="229"/>
      <c r="HC144" s="229"/>
      <c r="HD144" s="230"/>
      <c r="HE144" s="230"/>
      <c r="HF144" s="230"/>
      <c r="HG144" s="230"/>
      <c r="HH144" s="230"/>
      <c r="HI144" s="230"/>
      <c r="HJ144" s="230"/>
      <c r="HK144" s="230"/>
      <c r="HL144" s="230"/>
      <c r="HM144" s="230"/>
      <c r="HN144" s="230"/>
      <c r="HO144" s="230"/>
      <c r="HP144" s="229"/>
      <c r="HQ144" s="226"/>
      <c r="HR144" s="227"/>
      <c r="HS144" s="227"/>
      <c r="HT144" s="227"/>
      <c r="HU144" s="228"/>
      <c r="HV144" s="228"/>
      <c r="HW144" s="228"/>
      <c r="HX144" s="228"/>
      <c r="HY144" s="228"/>
      <c r="HZ144" s="228"/>
      <c r="IA144" s="229"/>
      <c r="IB144" s="230"/>
      <c r="IC144" s="230"/>
      <c r="ID144" s="231"/>
      <c r="IE144" s="229"/>
      <c r="IF144" s="230"/>
      <c r="IG144" s="229"/>
      <c r="IH144" s="229"/>
      <c r="II144" s="230"/>
      <c r="IJ144" s="230"/>
      <c r="IK144" s="230"/>
      <c r="IL144" s="230"/>
      <c r="IM144" s="230"/>
      <c r="IN144" s="230"/>
      <c r="IO144" s="230"/>
      <c r="IP144" s="230"/>
      <c r="IQ144" s="230"/>
      <c r="IR144" s="230"/>
      <c r="IS144" s="230"/>
      <c r="IT144" s="230"/>
      <c r="IU144" s="229"/>
      <c r="IV144" s="226"/>
      <c r="IW144" s="227"/>
      <c r="IX144" s="227"/>
      <c r="IY144" s="227"/>
      <c r="IZ144" s="228"/>
      <c r="JA144" s="228"/>
      <c r="JB144" s="228"/>
      <c r="JC144" s="228"/>
      <c r="JD144" s="228"/>
      <c r="JE144" s="228"/>
      <c r="JF144" s="229"/>
      <c r="JG144" s="230"/>
      <c r="JH144" s="230"/>
      <c r="JI144" s="231"/>
      <c r="JJ144" s="229"/>
      <c r="JK144" s="230"/>
      <c r="JL144" s="229"/>
      <c r="JM144" s="229"/>
      <c r="JN144" s="230"/>
      <c r="JO144" s="230"/>
      <c r="JP144" s="230"/>
      <c r="JQ144" s="230"/>
      <c r="JR144" s="230"/>
      <c r="JS144" s="230"/>
      <c r="JT144" s="230"/>
      <c r="JU144" s="230"/>
      <c r="JV144" s="230"/>
      <c r="JW144" s="230"/>
      <c r="JX144" s="230"/>
      <c r="JY144" s="230"/>
      <c r="JZ144" s="229"/>
      <c r="KA144" s="226"/>
      <c r="KB144" s="227"/>
      <c r="KC144" s="227"/>
      <c r="KD144" s="227"/>
      <c r="KE144" s="228"/>
      <c r="KF144" s="228"/>
      <c r="KG144" s="228"/>
      <c r="KH144" s="228"/>
      <c r="KI144" s="228"/>
      <c r="KJ144" s="228"/>
      <c r="KK144" s="229"/>
      <c r="KL144" s="230"/>
      <c r="KM144" s="230"/>
      <c r="KN144" s="231"/>
      <c r="KO144" s="229"/>
      <c r="KP144" s="230"/>
      <c r="KQ144" s="229"/>
      <c r="KR144" s="229"/>
      <c r="KS144" s="230"/>
      <c r="KT144" s="230"/>
      <c r="KU144" s="230"/>
      <c r="KV144" s="230"/>
      <c r="KW144" s="230"/>
      <c r="KX144" s="230"/>
      <c r="KY144" s="230"/>
      <c r="KZ144" s="230"/>
      <c r="LA144" s="230"/>
      <c r="LB144" s="230"/>
      <c r="LC144" s="230"/>
      <c r="LD144" s="230"/>
      <c r="LE144" s="229"/>
      <c r="LF144" s="226"/>
      <c r="LG144" s="227"/>
      <c r="LH144" s="227"/>
      <c r="LI144" s="227"/>
      <c r="LJ144" s="228"/>
      <c r="LK144" s="228"/>
      <c r="LL144" s="228"/>
      <c r="LM144" s="228"/>
      <c r="LN144" s="228"/>
      <c r="LO144" s="228"/>
      <c r="LP144" s="229"/>
      <c r="LQ144" s="230"/>
      <c r="LR144" s="230"/>
      <c r="LS144" s="231"/>
      <c r="LT144" s="229"/>
      <c r="LU144" s="230"/>
      <c r="LV144" s="229"/>
      <c r="LW144" s="229"/>
      <c r="LX144" s="230"/>
      <c r="LY144" s="230"/>
      <c r="LZ144" s="230"/>
      <c r="MA144" s="230"/>
      <c r="MB144" s="230"/>
      <c r="MC144" s="230"/>
      <c r="MD144" s="230"/>
      <c r="ME144" s="230"/>
      <c r="MF144" s="230"/>
      <c r="MG144" s="230"/>
      <c r="MH144" s="230"/>
      <c r="MI144" s="230"/>
      <c r="MJ144" s="229"/>
      <c r="MK144" s="226"/>
      <c r="ML144" s="227"/>
      <c r="MM144" s="227"/>
      <c r="MN144" s="227"/>
      <c r="MO144" s="228"/>
      <c r="MP144" s="228"/>
      <c r="MQ144" s="228"/>
      <c r="MR144" s="228"/>
      <c r="MS144" s="228"/>
      <c r="MT144" s="228"/>
      <c r="MU144" s="229"/>
      <c r="MV144" s="230"/>
      <c r="MW144" s="230"/>
      <c r="MX144" s="231"/>
      <c r="MY144" s="229"/>
      <c r="MZ144" s="230"/>
      <c r="NA144" s="229"/>
      <c r="NB144" s="229"/>
      <c r="NC144" s="230"/>
      <c r="ND144" s="230"/>
      <c r="NE144" s="230"/>
      <c r="NF144" s="230"/>
      <c r="NG144" s="230"/>
      <c r="NH144" s="230"/>
      <c r="NI144" s="230"/>
      <c r="NJ144" s="230"/>
      <c r="NK144" s="230"/>
      <c r="NL144" s="230"/>
      <c r="NM144" s="230"/>
      <c r="NN144" s="230"/>
      <c r="NO144" s="229"/>
      <c r="NP144" s="226"/>
      <c r="NQ144" s="227"/>
      <c r="NR144" s="227"/>
      <c r="NS144" s="227"/>
      <c r="NT144" s="228"/>
      <c r="NU144" s="228"/>
      <c r="NV144" s="228"/>
      <c r="NW144" s="228"/>
      <c r="NX144" s="228"/>
      <c r="NY144" s="228"/>
      <c r="NZ144" s="229"/>
      <c r="OA144" s="230"/>
      <c r="OB144" s="230"/>
      <c r="OC144" s="231"/>
      <c r="OD144" s="229"/>
      <c r="OE144" s="230"/>
      <c r="OF144" s="229"/>
      <c r="OG144" s="229"/>
      <c r="OH144" s="230"/>
      <c r="OI144" s="230"/>
      <c r="OJ144" s="230"/>
      <c r="OK144" s="230"/>
      <c r="OL144" s="230"/>
      <c r="OM144" s="230"/>
      <c r="ON144" s="230"/>
      <c r="OO144" s="230"/>
      <c r="OP144" s="230"/>
      <c r="OQ144" s="230"/>
      <c r="OR144" s="230"/>
      <c r="OS144" s="230"/>
      <c r="OT144" s="229"/>
      <c r="OU144" s="226"/>
      <c r="OV144" s="227"/>
      <c r="OW144" s="227"/>
      <c r="OX144" s="227"/>
      <c r="OY144" s="228"/>
      <c r="OZ144" s="228"/>
      <c r="PA144" s="228"/>
      <c r="PB144" s="228"/>
      <c r="PC144" s="228"/>
      <c r="PD144" s="228"/>
      <c r="PE144" s="229"/>
      <c r="PF144" s="230"/>
      <c r="PG144" s="230"/>
      <c r="PH144" s="231"/>
      <c r="PI144" s="229"/>
      <c r="PJ144" s="230"/>
      <c r="PK144" s="229"/>
      <c r="PL144" s="229"/>
      <c r="PM144" s="230"/>
      <c r="PN144" s="230"/>
      <c r="PO144" s="230"/>
      <c r="PP144" s="230"/>
      <c r="PQ144" s="230"/>
      <c r="PR144" s="230"/>
      <c r="PS144" s="230"/>
      <c r="PT144" s="230"/>
      <c r="PU144" s="230"/>
      <c r="PV144" s="230"/>
      <c r="PW144" s="230"/>
      <c r="PX144" s="230"/>
      <c r="PY144" s="229"/>
      <c r="PZ144" s="226"/>
      <c r="QA144" s="227"/>
      <c r="QB144" s="227"/>
      <c r="QC144" s="227"/>
      <c r="QD144" s="228"/>
      <c r="QE144" s="228"/>
      <c r="QF144" s="228"/>
      <c r="QG144" s="228"/>
      <c r="QH144" s="228"/>
      <c r="QI144" s="228"/>
      <c r="QJ144" s="229"/>
      <c r="QK144" s="230"/>
      <c r="QL144" s="230"/>
      <c r="QM144" s="231"/>
      <c r="QN144" s="229"/>
      <c r="QO144" s="230"/>
      <c r="QP144" s="229"/>
      <c r="QQ144" s="229"/>
      <c r="QR144" s="230"/>
      <c r="QS144" s="230"/>
      <c r="QT144" s="230"/>
      <c r="QU144" s="230"/>
      <c r="QV144" s="230"/>
      <c r="QW144" s="230"/>
      <c r="QX144" s="230"/>
      <c r="QY144" s="230"/>
      <c r="QZ144" s="230"/>
      <c r="RA144" s="230"/>
      <c r="RB144" s="230"/>
      <c r="RC144" s="230"/>
      <c r="RD144" s="229"/>
      <c r="RE144" s="226"/>
      <c r="RF144" s="227"/>
      <c r="RG144" s="227"/>
      <c r="RH144" s="227"/>
      <c r="RI144" s="228"/>
      <c r="RJ144" s="228"/>
      <c r="RK144" s="228"/>
      <c r="RL144" s="228"/>
      <c r="RM144" s="228"/>
      <c r="RN144" s="228"/>
      <c r="RO144" s="229"/>
      <c r="RP144" s="230"/>
      <c r="RQ144" s="230"/>
      <c r="RR144" s="231"/>
      <c r="RS144" s="229"/>
      <c r="RT144" s="230"/>
      <c r="RU144" s="229"/>
      <c r="RV144" s="229"/>
      <c r="RW144" s="230"/>
      <c r="RX144" s="230"/>
      <c r="RY144" s="230"/>
      <c r="RZ144" s="230"/>
      <c r="SA144" s="230"/>
      <c r="SB144" s="230"/>
      <c r="SC144" s="230"/>
      <c r="SD144" s="230"/>
      <c r="SE144" s="230"/>
      <c r="SF144" s="230"/>
      <c r="SG144" s="230"/>
      <c r="SH144" s="230"/>
      <c r="SI144" s="229"/>
      <c r="SJ144" s="226"/>
      <c r="SK144" s="227"/>
      <c r="SL144" s="227"/>
      <c r="SM144" s="227"/>
      <c r="SN144" s="228"/>
      <c r="SO144" s="228"/>
      <c r="SP144" s="228"/>
      <c r="SQ144" s="228"/>
      <c r="SR144" s="228"/>
      <c r="SS144" s="228"/>
      <c r="ST144" s="229"/>
      <c r="SU144" s="230"/>
      <c r="SV144" s="230"/>
      <c r="SW144" s="231"/>
      <c r="SX144" s="229"/>
      <c r="SY144" s="230"/>
      <c r="SZ144" s="229"/>
      <c r="TA144" s="229"/>
      <c r="TB144" s="230"/>
      <c r="TC144" s="230"/>
      <c r="TD144" s="230"/>
      <c r="TE144" s="230"/>
      <c r="TF144" s="230"/>
      <c r="TG144" s="230"/>
      <c r="TH144" s="230"/>
      <c r="TI144" s="230"/>
      <c r="TJ144" s="230"/>
      <c r="TK144" s="230"/>
      <c r="TL144" s="230"/>
      <c r="TM144" s="230"/>
      <c r="TN144" s="229"/>
      <c r="TO144" s="226"/>
      <c r="TP144" s="227"/>
      <c r="TQ144" s="227"/>
      <c r="TR144" s="227"/>
      <c r="TS144" s="228"/>
      <c r="TT144" s="228"/>
      <c r="TU144" s="228"/>
      <c r="TV144" s="228"/>
      <c r="TW144" s="228"/>
      <c r="TX144" s="228"/>
      <c r="TY144" s="229"/>
      <c r="TZ144" s="230"/>
      <c r="UA144" s="230"/>
      <c r="UB144" s="231"/>
      <c r="UC144" s="229"/>
      <c r="UD144" s="230"/>
      <c r="UE144" s="229"/>
      <c r="UF144" s="229"/>
      <c r="UG144" s="230"/>
      <c r="UH144" s="230"/>
      <c r="UI144" s="230"/>
      <c r="UJ144" s="230"/>
      <c r="UK144" s="230"/>
      <c r="UL144" s="230"/>
      <c r="UM144" s="230"/>
      <c r="UN144" s="230"/>
      <c r="UO144" s="230"/>
      <c r="UP144" s="230"/>
      <c r="UQ144" s="230"/>
      <c r="UR144" s="230"/>
      <c r="US144" s="229"/>
      <c r="UT144" s="226"/>
      <c r="UU144" s="227"/>
      <c r="UV144" s="227"/>
      <c r="UW144" s="227"/>
      <c r="UX144" s="228"/>
      <c r="UY144" s="228"/>
      <c r="UZ144" s="228"/>
      <c r="VA144" s="228"/>
      <c r="VB144" s="228"/>
      <c r="VC144" s="228"/>
      <c r="VD144" s="229"/>
      <c r="VE144" s="230"/>
      <c r="VF144" s="230"/>
      <c r="VG144" s="231"/>
      <c r="VH144" s="229"/>
      <c r="VI144" s="230"/>
      <c r="VJ144" s="229"/>
      <c r="VK144" s="229"/>
      <c r="VL144" s="230"/>
      <c r="VM144" s="230"/>
      <c r="VN144" s="230"/>
      <c r="VO144" s="230"/>
      <c r="VP144" s="230"/>
      <c r="VQ144" s="230"/>
      <c r="VR144" s="230"/>
      <c r="VS144" s="230"/>
      <c r="VT144" s="230"/>
      <c r="VU144" s="230"/>
      <c r="VV144" s="230"/>
      <c r="VW144" s="230"/>
      <c r="VX144" s="229"/>
      <c r="VY144" s="226"/>
      <c r="VZ144" s="227"/>
      <c r="WA144" s="227"/>
      <c r="WB144" s="227"/>
      <c r="WC144" s="228"/>
      <c r="WD144" s="228"/>
      <c r="WE144" s="228"/>
      <c r="WF144" s="228"/>
      <c r="WG144" s="228"/>
      <c r="WH144" s="228"/>
      <c r="WI144" s="229"/>
      <c r="WJ144" s="230"/>
      <c r="WK144" s="230"/>
      <c r="WL144" s="231"/>
      <c r="WM144" s="229"/>
      <c r="WN144" s="230"/>
      <c r="WO144" s="229"/>
      <c r="WP144" s="229"/>
      <c r="WQ144" s="230"/>
      <c r="WR144" s="230"/>
      <c r="WS144" s="230"/>
      <c r="WT144" s="230"/>
      <c r="WU144" s="230"/>
      <c r="WV144" s="230"/>
      <c r="WW144" s="230"/>
      <c r="WX144" s="230"/>
      <c r="WY144" s="230"/>
      <c r="WZ144" s="230"/>
      <c r="XA144" s="230"/>
      <c r="XB144" s="230"/>
      <c r="XC144" s="229"/>
      <c r="XD144" s="226"/>
      <c r="XE144" s="227"/>
      <c r="XF144" s="227"/>
      <c r="XG144" s="227"/>
      <c r="XH144" s="228"/>
      <c r="XI144" s="228"/>
      <c r="XJ144" s="228"/>
      <c r="XK144" s="228"/>
      <c r="XL144" s="228"/>
      <c r="XM144" s="228"/>
      <c r="XN144" s="229"/>
      <c r="XO144" s="230"/>
      <c r="XP144" s="230"/>
      <c r="XQ144" s="231"/>
      <c r="XR144" s="229"/>
      <c r="XS144" s="230"/>
      <c r="XT144" s="229"/>
      <c r="XU144" s="229"/>
      <c r="XV144" s="230"/>
      <c r="XW144" s="230"/>
      <c r="XX144" s="230"/>
      <c r="XY144" s="230"/>
      <c r="XZ144" s="230"/>
      <c r="YA144" s="230"/>
      <c r="YB144" s="230"/>
      <c r="YC144" s="230"/>
      <c r="YD144" s="230"/>
      <c r="YE144" s="230"/>
      <c r="YF144" s="230"/>
      <c r="YG144" s="230"/>
      <c r="YH144" s="229"/>
      <c r="YI144" s="226"/>
      <c r="YJ144" s="227"/>
      <c r="YK144" s="227"/>
      <c r="YL144" s="227"/>
      <c r="YM144" s="228"/>
      <c r="YN144" s="228"/>
      <c r="YO144" s="228"/>
      <c r="YP144" s="228"/>
      <c r="YQ144" s="228"/>
      <c r="YR144" s="228"/>
      <c r="YS144" s="229"/>
      <c r="YT144" s="230"/>
      <c r="YU144" s="230"/>
      <c r="YV144" s="231"/>
      <c r="YW144" s="229"/>
      <c r="YX144" s="230"/>
      <c r="YY144" s="229"/>
      <c r="YZ144" s="229"/>
      <c r="ZA144" s="230"/>
      <c r="ZB144" s="230"/>
      <c r="ZC144" s="230"/>
      <c r="ZD144" s="230"/>
      <c r="ZE144" s="230"/>
      <c r="ZF144" s="230"/>
      <c r="ZG144" s="230"/>
      <c r="ZH144" s="230"/>
      <c r="ZI144" s="230"/>
      <c r="ZJ144" s="230"/>
      <c r="ZK144" s="230"/>
      <c r="ZL144" s="230"/>
      <c r="ZM144" s="229"/>
      <c r="ZN144" s="226"/>
      <c r="ZO144" s="227"/>
      <c r="ZP144" s="227"/>
      <c r="ZQ144" s="227"/>
      <c r="ZR144" s="228"/>
      <c r="ZS144" s="228"/>
      <c r="ZT144" s="228"/>
      <c r="ZU144" s="228"/>
      <c r="ZV144" s="228"/>
      <c r="ZW144" s="228"/>
      <c r="ZX144" s="229"/>
      <c r="ZY144" s="230"/>
      <c r="ZZ144" s="230"/>
      <c r="AAA144" s="231"/>
      <c r="AAB144" s="229"/>
      <c r="AAC144" s="230"/>
      <c r="AAD144" s="229"/>
      <c r="AAE144" s="229"/>
      <c r="AAF144" s="230"/>
      <c r="AAG144" s="230"/>
      <c r="AAH144" s="230"/>
      <c r="AAI144" s="230"/>
      <c r="AAJ144" s="230"/>
      <c r="AAK144" s="230"/>
      <c r="AAL144" s="230"/>
      <c r="AAM144" s="230"/>
      <c r="AAN144" s="230"/>
      <c r="AAO144" s="230"/>
      <c r="AAP144" s="230"/>
      <c r="AAQ144" s="230"/>
      <c r="AAR144" s="229"/>
      <c r="AAS144" s="226"/>
      <c r="AAT144" s="227"/>
      <c r="AAU144" s="227"/>
      <c r="AAV144" s="227"/>
      <c r="AAW144" s="228"/>
      <c r="AAX144" s="228"/>
      <c r="AAY144" s="228"/>
      <c r="AAZ144" s="228"/>
      <c r="ABA144" s="228"/>
      <c r="ABB144" s="228"/>
      <c r="ABC144" s="229"/>
      <c r="ABD144" s="230"/>
      <c r="ABE144" s="230"/>
      <c r="ABF144" s="231"/>
      <c r="ABG144" s="229"/>
      <c r="ABH144" s="230"/>
      <c r="ABI144" s="229"/>
      <c r="ABJ144" s="229"/>
      <c r="ABK144" s="230"/>
      <c r="ABL144" s="230"/>
      <c r="ABM144" s="230"/>
      <c r="ABN144" s="230"/>
      <c r="ABO144" s="230"/>
      <c r="ABP144" s="230"/>
      <c r="ABQ144" s="230"/>
      <c r="ABR144" s="230"/>
      <c r="ABS144" s="230"/>
      <c r="ABT144" s="230"/>
      <c r="ABU144" s="230"/>
      <c r="ABV144" s="230"/>
      <c r="ABW144" s="229"/>
      <c r="ABX144" s="226"/>
      <c r="ABY144" s="227"/>
      <c r="ABZ144" s="227"/>
      <c r="ACA144" s="227"/>
      <c r="ACB144" s="228"/>
      <c r="ACC144" s="228"/>
      <c r="ACD144" s="228"/>
      <c r="ACE144" s="228"/>
      <c r="ACF144" s="228"/>
      <c r="ACG144" s="228"/>
      <c r="ACH144" s="229"/>
      <c r="ACI144" s="230"/>
      <c r="ACJ144" s="230"/>
      <c r="ACK144" s="231"/>
      <c r="ACL144" s="229"/>
      <c r="ACM144" s="230"/>
      <c r="ACN144" s="229"/>
      <c r="ACO144" s="229"/>
      <c r="ACP144" s="230"/>
      <c r="ACQ144" s="230"/>
      <c r="ACR144" s="230"/>
      <c r="ACS144" s="230"/>
      <c r="ACT144" s="230"/>
      <c r="ACU144" s="230"/>
      <c r="ACV144" s="230"/>
      <c r="ACW144" s="230"/>
      <c r="ACX144" s="230"/>
      <c r="ACY144" s="230"/>
      <c r="ACZ144" s="230"/>
      <c r="ADA144" s="230"/>
      <c r="ADB144" s="229"/>
      <c r="ADC144" s="226"/>
      <c r="ADD144" s="227"/>
      <c r="ADE144" s="227"/>
      <c r="ADF144" s="227"/>
      <c r="ADG144" s="228"/>
      <c r="ADH144" s="228"/>
      <c r="ADI144" s="228"/>
      <c r="ADJ144" s="228"/>
      <c r="ADK144" s="228"/>
      <c r="ADL144" s="228"/>
      <c r="ADM144" s="229"/>
      <c r="ADN144" s="230"/>
      <c r="ADO144" s="230"/>
      <c r="ADP144" s="231"/>
      <c r="ADQ144" s="229"/>
      <c r="ADR144" s="230"/>
      <c r="ADS144" s="229"/>
      <c r="ADT144" s="229"/>
      <c r="ADU144" s="230"/>
      <c r="ADV144" s="230"/>
      <c r="ADW144" s="230"/>
      <c r="ADX144" s="230"/>
      <c r="ADY144" s="230"/>
      <c r="ADZ144" s="230"/>
      <c r="AEA144" s="230"/>
      <c r="AEB144" s="230"/>
      <c r="AEC144" s="230"/>
      <c r="AED144" s="230"/>
      <c r="AEE144" s="230"/>
      <c r="AEF144" s="230"/>
      <c r="AEG144" s="229"/>
      <c r="AEH144" s="226"/>
      <c r="AEI144" s="227"/>
      <c r="AEJ144" s="227"/>
      <c r="AEK144" s="227"/>
      <c r="AEL144" s="228"/>
      <c r="AEM144" s="228"/>
      <c r="AEN144" s="228"/>
      <c r="AEO144" s="228"/>
      <c r="AEP144" s="228"/>
      <c r="AEQ144" s="228"/>
      <c r="AER144" s="229"/>
      <c r="AES144" s="230"/>
      <c r="AET144" s="230"/>
      <c r="AEU144" s="231"/>
      <c r="AEV144" s="229"/>
      <c r="AEW144" s="230"/>
      <c r="AEX144" s="229"/>
      <c r="AEY144" s="229"/>
      <c r="AEZ144" s="230"/>
      <c r="AFA144" s="230"/>
      <c r="AFB144" s="230"/>
      <c r="AFC144" s="230"/>
      <c r="AFD144" s="230"/>
      <c r="AFE144" s="230"/>
      <c r="AFF144" s="230"/>
      <c r="AFG144" s="230"/>
      <c r="AFH144" s="230"/>
      <c r="AFI144" s="230"/>
      <c r="AFJ144" s="230"/>
      <c r="AFK144" s="230"/>
      <c r="AFL144" s="229"/>
      <c r="AFM144" s="226"/>
      <c r="AFN144" s="227"/>
      <c r="AFO144" s="227"/>
      <c r="AFP144" s="227"/>
      <c r="AFQ144" s="228"/>
      <c r="AFR144" s="228"/>
      <c r="AFS144" s="228"/>
      <c r="AFT144" s="228"/>
      <c r="AFU144" s="228"/>
      <c r="AFV144" s="228"/>
      <c r="AFW144" s="229"/>
      <c r="AFX144" s="230"/>
      <c r="AFY144" s="230"/>
      <c r="AFZ144" s="231"/>
      <c r="AGA144" s="229"/>
      <c r="AGB144" s="230"/>
      <c r="AGC144" s="229"/>
      <c r="AGD144" s="229"/>
      <c r="AGE144" s="230"/>
      <c r="AGF144" s="230"/>
      <c r="AGG144" s="230"/>
      <c r="AGH144" s="230"/>
      <c r="AGI144" s="230"/>
      <c r="AGJ144" s="230"/>
      <c r="AGK144" s="230"/>
      <c r="AGL144" s="230"/>
      <c r="AGM144" s="230"/>
      <c r="AGN144" s="230"/>
      <c r="AGO144" s="230"/>
      <c r="AGP144" s="230"/>
      <c r="AGQ144" s="229"/>
      <c r="AGR144" s="226"/>
      <c r="AGS144" s="227"/>
      <c r="AGT144" s="227"/>
      <c r="AGU144" s="227"/>
      <c r="AGV144" s="228"/>
      <c r="AGW144" s="228"/>
      <c r="AGX144" s="228"/>
      <c r="AGY144" s="228"/>
      <c r="AGZ144" s="228"/>
      <c r="AHA144" s="228"/>
      <c r="AHB144" s="229"/>
      <c r="AHC144" s="230"/>
      <c r="AHD144" s="230"/>
      <c r="AHE144" s="231"/>
      <c r="AHF144" s="229"/>
      <c r="AHG144" s="230"/>
      <c r="AHH144" s="229"/>
      <c r="AHI144" s="229"/>
      <c r="AHJ144" s="230"/>
      <c r="AHK144" s="230"/>
      <c r="AHL144" s="230"/>
      <c r="AHM144" s="230"/>
      <c r="AHN144" s="230"/>
      <c r="AHO144" s="230"/>
      <c r="AHP144" s="230"/>
      <c r="AHQ144" s="230"/>
      <c r="AHR144" s="230"/>
      <c r="AHS144" s="230"/>
      <c r="AHT144" s="230"/>
      <c r="AHU144" s="230"/>
      <c r="AHV144" s="229"/>
      <c r="AHW144" s="226"/>
      <c r="AHX144" s="227"/>
      <c r="AHY144" s="227"/>
      <c r="AHZ144" s="227"/>
      <c r="AIA144" s="228"/>
      <c r="AIB144" s="228"/>
      <c r="AIC144" s="228"/>
      <c r="AID144" s="228"/>
      <c r="AIE144" s="228"/>
      <c r="AIF144" s="228"/>
      <c r="AIG144" s="229"/>
      <c r="AIH144" s="230"/>
      <c r="AII144" s="230"/>
      <c r="AIJ144" s="231"/>
      <c r="AIK144" s="229"/>
      <c r="AIL144" s="230"/>
      <c r="AIM144" s="229"/>
      <c r="AIN144" s="229"/>
      <c r="AIO144" s="230"/>
      <c r="AIP144" s="230"/>
      <c r="AIQ144" s="230"/>
      <c r="AIR144" s="230"/>
      <c r="AIS144" s="230"/>
      <c r="AIT144" s="230"/>
      <c r="AIU144" s="230"/>
      <c r="AIV144" s="230"/>
      <c r="AIW144" s="230"/>
      <c r="AIX144" s="230"/>
      <c r="AIY144" s="230"/>
      <c r="AIZ144" s="230"/>
      <c r="AJA144" s="229"/>
      <c r="AJB144" s="226"/>
      <c r="AJC144" s="227"/>
      <c r="AJD144" s="227"/>
      <c r="AJE144" s="227"/>
      <c r="AJF144" s="228"/>
      <c r="AJG144" s="228"/>
      <c r="AJH144" s="228"/>
      <c r="AJI144" s="228"/>
      <c r="AJJ144" s="228"/>
      <c r="AJK144" s="228"/>
      <c r="AJL144" s="229"/>
      <c r="AJM144" s="230"/>
      <c r="AJN144" s="230"/>
      <c r="AJO144" s="231"/>
      <c r="AJP144" s="229"/>
      <c r="AJQ144" s="230"/>
      <c r="AJR144" s="229"/>
      <c r="AJS144" s="229"/>
      <c r="AJT144" s="230"/>
      <c r="AJU144" s="230"/>
      <c r="AJV144" s="230"/>
      <c r="AJW144" s="230"/>
      <c r="AJX144" s="230"/>
      <c r="AJY144" s="230"/>
      <c r="AJZ144" s="230"/>
      <c r="AKA144" s="230"/>
      <c r="AKB144" s="230"/>
      <c r="AKC144" s="230"/>
      <c r="AKD144" s="230"/>
      <c r="AKE144" s="230"/>
      <c r="AKF144" s="229"/>
      <c r="AKG144" s="226"/>
      <c r="AKH144" s="227"/>
      <c r="AKI144" s="227"/>
      <c r="AKJ144" s="227"/>
      <c r="AKK144" s="228"/>
      <c r="AKL144" s="228"/>
      <c r="AKM144" s="228"/>
      <c r="AKN144" s="228"/>
      <c r="AKO144" s="228"/>
      <c r="AKP144" s="228"/>
      <c r="AKQ144" s="229"/>
      <c r="AKR144" s="230"/>
      <c r="AKS144" s="230"/>
      <c r="AKT144" s="231"/>
      <c r="AKU144" s="229"/>
      <c r="AKV144" s="230"/>
      <c r="AKW144" s="229"/>
      <c r="AKX144" s="229"/>
      <c r="AKY144" s="230"/>
      <c r="AKZ144" s="230"/>
      <c r="ALA144" s="230"/>
      <c r="ALB144" s="230"/>
      <c r="ALC144" s="230"/>
      <c r="ALD144" s="230"/>
      <c r="ALE144" s="230"/>
      <c r="ALF144" s="230"/>
      <c r="ALG144" s="230"/>
      <c r="ALH144" s="230"/>
      <c r="ALI144" s="230"/>
      <c r="ALJ144" s="230"/>
      <c r="ALK144" s="229"/>
      <c r="ALL144" s="226"/>
      <c r="ALM144" s="227"/>
      <c r="ALN144" s="227"/>
      <c r="ALO144" s="227"/>
      <c r="ALP144" s="228"/>
      <c r="ALQ144" s="228"/>
      <c r="ALR144" s="228"/>
      <c r="ALS144" s="228"/>
      <c r="ALT144" s="228"/>
      <c r="ALU144" s="228"/>
      <c r="ALV144" s="229"/>
      <c r="ALW144" s="230"/>
      <c r="ALX144" s="230"/>
      <c r="ALY144" s="231"/>
      <c r="ALZ144" s="229"/>
      <c r="AMA144" s="230"/>
      <c r="AMB144" s="229"/>
      <c r="AMC144" s="229"/>
      <c r="AMD144" s="230"/>
      <c r="AME144" s="230"/>
      <c r="AMF144" s="230"/>
      <c r="AMG144" s="230"/>
      <c r="AMH144" s="230"/>
      <c r="AMI144" s="230"/>
      <c r="AMJ144" s="230"/>
      <c r="AMK144" s="230"/>
      <c r="AML144" s="230"/>
      <c r="AMM144" s="230"/>
      <c r="AMN144" s="230"/>
      <c r="AMO144" s="230"/>
      <c r="AMP144" s="229"/>
      <c r="AMQ144" s="226"/>
      <c r="AMR144" s="227"/>
      <c r="AMS144" s="227"/>
      <c r="AMT144" s="227"/>
      <c r="AMU144" s="228"/>
      <c r="AMV144" s="228"/>
      <c r="AMW144" s="228"/>
      <c r="AMX144" s="228"/>
      <c r="AMY144" s="228"/>
      <c r="AMZ144" s="228"/>
      <c r="ANA144" s="229"/>
      <c r="ANB144" s="230"/>
      <c r="ANC144" s="230"/>
      <c r="AND144" s="231"/>
      <c r="ANE144" s="229"/>
      <c r="ANF144" s="230"/>
      <c r="ANG144" s="229"/>
      <c r="ANH144" s="229"/>
      <c r="ANI144" s="230"/>
      <c r="ANJ144" s="230"/>
      <c r="ANK144" s="230"/>
      <c r="ANL144" s="230"/>
      <c r="ANM144" s="230"/>
      <c r="ANN144" s="230"/>
      <c r="ANO144" s="230"/>
      <c r="ANP144" s="230"/>
      <c r="ANQ144" s="230"/>
      <c r="ANR144" s="230"/>
      <c r="ANS144" s="230"/>
      <c r="ANT144" s="230"/>
      <c r="ANU144" s="229"/>
      <c r="ANV144" s="226"/>
      <c r="ANW144" s="227"/>
      <c r="ANX144" s="227"/>
      <c r="ANY144" s="227"/>
      <c r="ANZ144" s="228"/>
      <c r="AOA144" s="228"/>
      <c r="AOB144" s="228"/>
      <c r="AOC144" s="228"/>
      <c r="AOD144" s="228"/>
      <c r="AOE144" s="228"/>
      <c r="AOF144" s="229"/>
      <c r="AOG144" s="230"/>
      <c r="AOH144" s="230"/>
      <c r="AOI144" s="231"/>
      <c r="AOJ144" s="229"/>
      <c r="AOK144" s="230"/>
      <c r="AOL144" s="229"/>
      <c r="AOM144" s="229"/>
      <c r="AON144" s="230"/>
      <c r="AOO144" s="230"/>
      <c r="AOP144" s="230"/>
      <c r="AOQ144" s="230"/>
      <c r="AOR144" s="230"/>
      <c r="AOS144" s="230"/>
      <c r="AOT144" s="230"/>
      <c r="AOU144" s="230"/>
      <c r="AOV144" s="230"/>
      <c r="AOW144" s="230"/>
      <c r="AOX144" s="230"/>
      <c r="AOY144" s="230"/>
      <c r="AOZ144" s="229"/>
      <c r="APA144" s="226"/>
      <c r="APB144" s="227"/>
      <c r="APC144" s="227"/>
      <c r="APD144" s="227"/>
      <c r="APE144" s="228"/>
      <c r="APF144" s="228"/>
      <c r="APG144" s="228"/>
      <c r="APH144" s="228"/>
      <c r="API144" s="228"/>
      <c r="APJ144" s="228"/>
      <c r="APK144" s="229"/>
      <c r="APL144" s="230"/>
      <c r="APM144" s="230"/>
      <c r="APN144" s="231"/>
      <c r="APO144" s="229"/>
      <c r="APP144" s="230"/>
      <c r="APQ144" s="229"/>
      <c r="APR144" s="229"/>
      <c r="APS144" s="230"/>
      <c r="APT144" s="230"/>
      <c r="APU144" s="230"/>
      <c r="APV144" s="230"/>
      <c r="APW144" s="230"/>
      <c r="APX144" s="230"/>
      <c r="APY144" s="230"/>
      <c r="APZ144" s="230"/>
      <c r="AQA144" s="230"/>
      <c r="AQB144" s="230"/>
      <c r="AQC144" s="230"/>
      <c r="AQD144" s="230"/>
      <c r="AQE144" s="229"/>
      <c r="AQF144" s="226"/>
      <c r="AQG144" s="227"/>
      <c r="AQH144" s="227"/>
      <c r="AQI144" s="227"/>
      <c r="AQJ144" s="228"/>
      <c r="AQK144" s="228"/>
      <c r="AQL144" s="228"/>
      <c r="AQM144" s="228"/>
      <c r="AQN144" s="228"/>
      <c r="AQO144" s="228"/>
      <c r="AQP144" s="229"/>
      <c r="AQQ144" s="230"/>
      <c r="AQR144" s="230"/>
      <c r="AQS144" s="231"/>
      <c r="AQT144" s="229"/>
      <c r="AQU144" s="230"/>
      <c r="AQV144" s="229"/>
      <c r="AQW144" s="229"/>
      <c r="AQX144" s="230"/>
      <c r="AQY144" s="230"/>
      <c r="AQZ144" s="230"/>
      <c r="ARA144" s="230"/>
      <c r="ARB144" s="230"/>
      <c r="ARC144" s="230"/>
      <c r="ARD144" s="230"/>
      <c r="ARE144" s="230"/>
      <c r="ARF144" s="230"/>
      <c r="ARG144" s="230"/>
      <c r="ARH144" s="230"/>
      <c r="ARI144" s="230"/>
      <c r="ARJ144" s="229"/>
      <c r="ARK144" s="226"/>
      <c r="ARL144" s="227"/>
      <c r="ARM144" s="227"/>
      <c r="ARN144" s="227"/>
      <c r="ARO144" s="228"/>
      <c r="ARP144" s="228"/>
      <c r="ARQ144" s="228"/>
      <c r="ARR144" s="228"/>
      <c r="ARS144" s="228"/>
      <c r="ART144" s="228"/>
      <c r="ARU144" s="229"/>
      <c r="ARV144" s="230"/>
      <c r="ARW144" s="230"/>
      <c r="ARX144" s="231"/>
      <c r="ARY144" s="229"/>
      <c r="ARZ144" s="230"/>
      <c r="ASA144" s="229"/>
      <c r="ASB144" s="229"/>
      <c r="ASC144" s="230"/>
      <c r="ASD144" s="230"/>
      <c r="ASE144" s="230"/>
      <c r="ASF144" s="230"/>
      <c r="ASG144" s="230"/>
      <c r="ASH144" s="230"/>
      <c r="ASI144" s="230"/>
      <c r="ASJ144" s="230"/>
      <c r="ASK144" s="230"/>
      <c r="ASL144" s="230"/>
      <c r="ASM144" s="230"/>
      <c r="ASN144" s="230"/>
      <c r="ASO144" s="229"/>
      <c r="ASP144" s="226"/>
      <c r="ASQ144" s="227"/>
      <c r="ASR144" s="227"/>
      <c r="ASS144" s="227"/>
      <c r="AST144" s="228"/>
      <c r="ASU144" s="228"/>
      <c r="ASV144" s="228"/>
      <c r="ASW144" s="228"/>
      <c r="ASX144" s="228"/>
      <c r="ASY144" s="228"/>
      <c r="ASZ144" s="229"/>
      <c r="ATA144" s="230"/>
      <c r="ATB144" s="230"/>
      <c r="ATC144" s="231"/>
      <c r="ATD144" s="229"/>
      <c r="ATE144" s="230"/>
      <c r="ATF144" s="229"/>
      <c r="ATG144" s="229"/>
      <c r="ATH144" s="230"/>
      <c r="ATI144" s="230"/>
      <c r="ATJ144" s="230"/>
      <c r="ATK144" s="230"/>
      <c r="ATL144" s="230"/>
      <c r="ATM144" s="230"/>
      <c r="ATN144" s="230"/>
      <c r="ATO144" s="230"/>
      <c r="ATP144" s="230"/>
      <c r="ATQ144" s="230"/>
      <c r="ATR144" s="230"/>
      <c r="ATS144" s="230"/>
      <c r="ATT144" s="229"/>
      <c r="ATU144" s="226"/>
      <c r="ATV144" s="227"/>
      <c r="ATW144" s="227"/>
      <c r="ATX144" s="227"/>
      <c r="ATY144" s="228"/>
      <c r="ATZ144" s="228"/>
      <c r="AUA144" s="228"/>
      <c r="AUB144" s="228"/>
      <c r="AUC144" s="228"/>
      <c r="AUD144" s="228"/>
      <c r="AUE144" s="229"/>
      <c r="AUF144" s="230"/>
      <c r="AUG144" s="230"/>
      <c r="AUH144" s="231"/>
      <c r="AUI144" s="229"/>
      <c r="AUJ144" s="230"/>
      <c r="AUK144" s="229"/>
      <c r="AUL144" s="229"/>
      <c r="AUM144" s="230"/>
      <c r="AUN144" s="230"/>
      <c r="AUO144" s="230"/>
      <c r="AUP144" s="230"/>
      <c r="AUQ144" s="230"/>
      <c r="AUR144" s="230"/>
      <c r="AUS144" s="230"/>
      <c r="AUT144" s="230"/>
      <c r="AUU144" s="230"/>
      <c r="AUV144" s="230"/>
      <c r="AUW144" s="230"/>
      <c r="AUX144" s="230"/>
      <c r="AUY144" s="229"/>
      <c r="AUZ144" s="226"/>
      <c r="AVA144" s="227"/>
      <c r="AVB144" s="227"/>
      <c r="AVC144" s="227"/>
      <c r="AVD144" s="228"/>
      <c r="AVE144" s="228"/>
      <c r="AVF144" s="228"/>
      <c r="AVG144" s="228"/>
      <c r="AVH144" s="228"/>
      <c r="AVI144" s="228"/>
      <c r="AVJ144" s="229"/>
      <c r="AVK144" s="230"/>
      <c r="AVL144" s="230"/>
      <c r="AVM144" s="231"/>
      <c r="AVN144" s="229"/>
      <c r="AVO144" s="230"/>
      <c r="AVP144" s="229"/>
      <c r="AVQ144" s="229"/>
      <c r="AVR144" s="230"/>
      <c r="AVS144" s="230"/>
      <c r="AVT144" s="230"/>
      <c r="AVU144" s="230"/>
      <c r="AVV144" s="230"/>
      <c r="AVW144" s="230"/>
      <c r="AVX144" s="230"/>
      <c r="AVY144" s="230"/>
      <c r="AVZ144" s="230"/>
      <c r="AWA144" s="230"/>
      <c r="AWB144" s="230"/>
      <c r="AWC144" s="230"/>
      <c r="AWD144" s="229"/>
      <c r="AWE144" s="226"/>
      <c r="AWF144" s="227"/>
      <c r="AWG144" s="227"/>
      <c r="AWH144" s="227"/>
      <c r="AWI144" s="228"/>
      <c r="AWJ144" s="228"/>
      <c r="AWK144" s="228"/>
      <c r="AWL144" s="228"/>
      <c r="AWM144" s="228"/>
      <c r="AWN144" s="228"/>
      <c r="AWO144" s="229"/>
      <c r="AWP144" s="230"/>
      <c r="AWQ144" s="230"/>
      <c r="AWR144" s="231"/>
      <c r="AWS144" s="229"/>
      <c r="AWT144" s="230"/>
      <c r="AWU144" s="229"/>
      <c r="AWV144" s="229"/>
      <c r="AWW144" s="230"/>
      <c r="AWX144" s="230"/>
      <c r="AWY144" s="230"/>
      <c r="AWZ144" s="230"/>
      <c r="AXA144" s="230"/>
      <c r="AXB144" s="230"/>
      <c r="AXC144" s="230"/>
      <c r="AXD144" s="230"/>
      <c r="AXE144" s="230"/>
      <c r="AXF144" s="230"/>
      <c r="AXG144" s="230"/>
      <c r="AXH144" s="230"/>
      <c r="AXI144" s="229"/>
      <c r="AXJ144" s="226"/>
      <c r="AXK144" s="227"/>
      <c r="AXL144" s="227"/>
      <c r="AXM144" s="227"/>
      <c r="AXN144" s="228"/>
      <c r="AXO144" s="228"/>
      <c r="AXP144" s="228"/>
      <c r="AXQ144" s="228"/>
      <c r="AXR144" s="228"/>
      <c r="AXS144" s="228"/>
      <c r="AXT144" s="229"/>
      <c r="AXU144" s="230"/>
      <c r="AXV144" s="230"/>
      <c r="AXW144" s="231"/>
      <c r="AXX144" s="229"/>
      <c r="AXY144" s="230"/>
      <c r="AXZ144" s="229"/>
      <c r="AYA144" s="229"/>
      <c r="AYB144" s="230"/>
      <c r="AYC144" s="230"/>
      <c r="AYD144" s="230"/>
      <c r="AYE144" s="230"/>
      <c r="AYF144" s="230"/>
      <c r="AYG144" s="230"/>
      <c r="AYH144" s="230"/>
      <c r="AYI144" s="230"/>
      <c r="AYJ144" s="230"/>
      <c r="AYK144" s="230"/>
      <c r="AYL144" s="230"/>
      <c r="AYM144" s="230"/>
      <c r="AYN144" s="229"/>
      <c r="AYO144" s="226"/>
      <c r="AYP144" s="227"/>
      <c r="AYQ144" s="227"/>
      <c r="AYR144" s="227"/>
      <c r="AYS144" s="228"/>
      <c r="AYT144" s="228"/>
      <c r="AYU144" s="228"/>
      <c r="AYV144" s="228"/>
      <c r="AYW144" s="228"/>
      <c r="AYX144" s="228"/>
      <c r="AYY144" s="229"/>
      <c r="AYZ144" s="230"/>
      <c r="AZA144" s="230"/>
      <c r="AZB144" s="231"/>
      <c r="AZC144" s="229"/>
      <c r="AZD144" s="230"/>
      <c r="AZE144" s="229"/>
      <c r="AZF144" s="229"/>
      <c r="AZG144" s="230"/>
      <c r="AZH144" s="230"/>
      <c r="AZI144" s="230"/>
      <c r="AZJ144" s="230"/>
      <c r="AZK144" s="230"/>
      <c r="AZL144" s="230"/>
      <c r="AZM144" s="230"/>
      <c r="AZN144" s="230"/>
      <c r="AZO144" s="230"/>
      <c r="AZP144" s="230"/>
      <c r="AZQ144" s="230"/>
      <c r="AZR144" s="230"/>
      <c r="AZS144" s="229"/>
      <c r="AZT144" s="226"/>
      <c r="AZU144" s="227"/>
      <c r="AZV144" s="227"/>
      <c r="AZW144" s="227"/>
      <c r="AZX144" s="228"/>
      <c r="AZY144" s="228"/>
      <c r="AZZ144" s="228"/>
      <c r="BAA144" s="228"/>
      <c r="BAB144" s="228"/>
      <c r="BAC144" s="228"/>
      <c r="BAD144" s="229"/>
      <c r="BAE144" s="230"/>
      <c r="BAF144" s="230"/>
      <c r="BAG144" s="231"/>
      <c r="BAH144" s="229"/>
      <c r="BAI144" s="230"/>
      <c r="BAJ144" s="229"/>
      <c r="BAK144" s="229"/>
      <c r="BAL144" s="230"/>
      <c r="BAM144" s="230"/>
      <c r="BAN144" s="230"/>
      <c r="BAO144" s="230"/>
      <c r="BAP144" s="230"/>
      <c r="BAQ144" s="230"/>
      <c r="BAR144" s="230"/>
      <c r="BAS144" s="230"/>
      <c r="BAT144" s="230"/>
      <c r="BAU144" s="230"/>
      <c r="BAV144" s="230"/>
      <c r="BAW144" s="230"/>
      <c r="BAX144" s="229"/>
      <c r="BAY144" s="226"/>
      <c r="BAZ144" s="227"/>
      <c r="BBA144" s="227"/>
      <c r="BBB144" s="227"/>
      <c r="BBC144" s="228"/>
      <c r="BBD144" s="228"/>
      <c r="BBE144" s="228"/>
      <c r="BBF144" s="228"/>
      <c r="BBG144" s="228"/>
      <c r="BBH144" s="228"/>
      <c r="BBI144" s="229"/>
      <c r="BBJ144" s="230"/>
      <c r="BBK144" s="230"/>
      <c r="BBL144" s="231"/>
      <c r="BBM144" s="229"/>
      <c r="BBN144" s="230"/>
      <c r="BBO144" s="229"/>
      <c r="BBP144" s="229"/>
      <c r="BBQ144" s="230"/>
      <c r="BBR144" s="230"/>
      <c r="BBS144" s="230"/>
      <c r="BBT144" s="230"/>
      <c r="BBU144" s="230"/>
      <c r="BBV144" s="230"/>
      <c r="BBW144" s="230"/>
      <c r="BBX144" s="230"/>
      <c r="BBY144" s="230"/>
      <c r="BBZ144" s="230"/>
      <c r="BCA144" s="230"/>
      <c r="BCB144" s="230"/>
      <c r="BCC144" s="229"/>
      <c r="BCD144" s="226"/>
      <c r="BCE144" s="227"/>
      <c r="BCF144" s="227"/>
      <c r="BCG144" s="227"/>
      <c r="BCH144" s="228"/>
      <c r="BCI144" s="228"/>
      <c r="BCJ144" s="228"/>
      <c r="BCK144" s="228"/>
      <c r="BCL144" s="228"/>
      <c r="BCM144" s="228"/>
      <c r="BCN144" s="229"/>
      <c r="BCO144" s="230"/>
      <c r="BCP144" s="230"/>
      <c r="BCQ144" s="231"/>
      <c r="BCR144" s="229"/>
      <c r="BCS144" s="230"/>
      <c r="BCT144" s="229"/>
      <c r="BCU144" s="229"/>
      <c r="BCV144" s="230"/>
      <c r="BCW144" s="230"/>
      <c r="BCX144" s="230"/>
      <c r="BCY144" s="230"/>
      <c r="BCZ144" s="230"/>
      <c r="BDA144" s="230"/>
      <c r="BDB144" s="230"/>
      <c r="BDC144" s="230"/>
      <c r="BDD144" s="230"/>
      <c r="BDE144" s="230"/>
      <c r="BDF144" s="230"/>
      <c r="BDG144" s="230"/>
      <c r="BDH144" s="229"/>
      <c r="BDI144" s="226"/>
      <c r="BDJ144" s="227"/>
      <c r="BDK144" s="227"/>
      <c r="BDL144" s="227"/>
      <c r="BDM144" s="228"/>
      <c r="BDN144" s="228"/>
      <c r="BDO144" s="228"/>
      <c r="BDP144" s="228"/>
      <c r="BDQ144" s="228"/>
      <c r="BDR144" s="228"/>
      <c r="BDS144" s="229"/>
      <c r="BDT144" s="230"/>
      <c r="BDU144" s="230"/>
      <c r="BDV144" s="231"/>
      <c r="BDW144" s="229"/>
      <c r="BDX144" s="230"/>
      <c r="BDY144" s="229"/>
      <c r="BDZ144" s="229"/>
      <c r="BEA144" s="230"/>
      <c r="BEB144" s="230"/>
      <c r="BEC144" s="230"/>
      <c r="BED144" s="230"/>
      <c r="BEE144" s="230"/>
      <c r="BEF144" s="230"/>
      <c r="BEG144" s="230"/>
      <c r="BEH144" s="230"/>
      <c r="BEI144" s="230"/>
      <c r="BEJ144" s="230"/>
      <c r="BEK144" s="230"/>
      <c r="BEL144" s="230"/>
      <c r="BEM144" s="229"/>
      <c r="BEN144" s="226"/>
      <c r="BEO144" s="227"/>
      <c r="BEP144" s="227"/>
      <c r="BEQ144" s="227"/>
      <c r="BER144" s="228"/>
      <c r="BES144" s="228"/>
      <c r="BET144" s="228"/>
      <c r="BEU144" s="228"/>
      <c r="BEV144" s="228"/>
      <c r="BEW144" s="228"/>
      <c r="BEX144" s="229"/>
      <c r="BEY144" s="230"/>
      <c r="BEZ144" s="230"/>
      <c r="BFA144" s="231"/>
      <c r="BFB144" s="229"/>
      <c r="BFC144" s="230"/>
      <c r="BFD144" s="229"/>
      <c r="BFE144" s="229"/>
      <c r="BFF144" s="230"/>
      <c r="BFG144" s="230"/>
      <c r="BFH144" s="230"/>
      <c r="BFI144" s="230"/>
      <c r="BFJ144" s="230"/>
      <c r="BFK144" s="230"/>
      <c r="BFL144" s="230"/>
      <c r="BFM144" s="230"/>
      <c r="BFN144" s="230"/>
      <c r="BFO144" s="230"/>
      <c r="BFP144" s="230"/>
      <c r="BFQ144" s="230"/>
      <c r="BFR144" s="229"/>
      <c r="BFS144" s="226"/>
      <c r="BFT144" s="227"/>
      <c r="BFU144" s="227"/>
      <c r="BFV144" s="227"/>
      <c r="BFW144" s="228"/>
      <c r="BFX144" s="228"/>
      <c r="BFY144" s="228"/>
      <c r="BFZ144" s="228"/>
      <c r="BGA144" s="228"/>
      <c r="BGB144" s="228"/>
      <c r="BGC144" s="229"/>
      <c r="BGD144" s="230"/>
      <c r="BGE144" s="230"/>
      <c r="BGF144" s="231"/>
      <c r="BGG144" s="229"/>
      <c r="BGH144" s="230"/>
      <c r="BGI144" s="229"/>
      <c r="BGJ144" s="229"/>
      <c r="BGK144" s="230"/>
      <c r="BGL144" s="230"/>
      <c r="BGM144" s="230"/>
      <c r="BGN144" s="230"/>
      <c r="BGO144" s="230"/>
      <c r="BGP144" s="230"/>
      <c r="BGQ144" s="230"/>
      <c r="BGR144" s="230"/>
      <c r="BGS144" s="230"/>
      <c r="BGT144" s="230"/>
      <c r="BGU144" s="230"/>
      <c r="BGV144" s="230"/>
      <c r="BGW144" s="229"/>
      <c r="BGX144" s="226"/>
      <c r="BGY144" s="227"/>
      <c r="BGZ144" s="227"/>
      <c r="BHA144" s="227"/>
      <c r="BHB144" s="228"/>
      <c r="BHC144" s="228"/>
      <c r="BHD144" s="228"/>
      <c r="BHE144" s="228"/>
      <c r="BHF144" s="228"/>
      <c r="BHG144" s="228"/>
      <c r="BHH144" s="229"/>
      <c r="BHI144" s="230"/>
      <c r="BHJ144" s="230"/>
      <c r="BHK144" s="231"/>
      <c r="BHL144" s="229"/>
      <c r="BHM144" s="230"/>
      <c r="BHN144" s="229"/>
      <c r="BHO144" s="229"/>
      <c r="BHP144" s="230"/>
      <c r="BHQ144" s="230"/>
      <c r="BHR144" s="230"/>
      <c r="BHS144" s="230"/>
      <c r="BHT144" s="230"/>
      <c r="BHU144" s="230"/>
      <c r="BHV144" s="230"/>
      <c r="BHW144" s="230"/>
      <c r="BHX144" s="230"/>
      <c r="BHY144" s="230"/>
      <c r="BHZ144" s="230"/>
      <c r="BIA144" s="230"/>
      <c r="BIB144" s="229"/>
      <c r="BIC144" s="226"/>
      <c r="BID144" s="227"/>
      <c r="BIE144" s="227"/>
      <c r="BIF144" s="227"/>
      <c r="BIG144" s="228"/>
      <c r="BIH144" s="228"/>
      <c r="BII144" s="228"/>
      <c r="BIJ144" s="228"/>
      <c r="BIK144" s="228"/>
      <c r="BIL144" s="228"/>
      <c r="BIM144" s="229"/>
      <c r="BIN144" s="230"/>
      <c r="BIO144" s="230"/>
      <c r="BIP144" s="231"/>
      <c r="BIQ144" s="229"/>
      <c r="BIR144" s="230"/>
      <c r="BIS144" s="229"/>
      <c r="BIT144" s="229"/>
      <c r="BIU144" s="230"/>
      <c r="BIV144" s="230"/>
      <c r="BIW144" s="230"/>
      <c r="BIX144" s="230"/>
      <c r="BIY144" s="230"/>
      <c r="BIZ144" s="230"/>
      <c r="BJA144" s="230"/>
      <c r="BJB144" s="230"/>
      <c r="BJC144" s="230"/>
      <c r="BJD144" s="230"/>
      <c r="BJE144" s="230"/>
      <c r="BJF144" s="230"/>
      <c r="BJG144" s="229"/>
      <c r="BJH144" s="226"/>
      <c r="BJI144" s="227"/>
      <c r="BJJ144" s="227"/>
      <c r="BJK144" s="227"/>
      <c r="BJL144" s="228"/>
      <c r="BJM144" s="228"/>
      <c r="BJN144" s="228"/>
      <c r="BJO144" s="228"/>
      <c r="BJP144" s="228"/>
      <c r="BJQ144" s="228"/>
      <c r="BJR144" s="229"/>
      <c r="BJS144" s="230"/>
      <c r="BJT144" s="230"/>
      <c r="BJU144" s="231"/>
      <c r="BJV144" s="229"/>
      <c r="BJW144" s="230"/>
      <c r="BJX144" s="229"/>
      <c r="BJY144" s="229"/>
      <c r="BJZ144" s="230"/>
      <c r="BKA144" s="230"/>
      <c r="BKB144" s="230"/>
      <c r="BKC144" s="230"/>
      <c r="BKD144" s="230"/>
      <c r="BKE144" s="230"/>
      <c r="BKF144" s="230"/>
      <c r="BKG144" s="230"/>
      <c r="BKH144" s="230"/>
      <c r="BKI144" s="230"/>
      <c r="BKJ144" s="230"/>
      <c r="BKK144" s="230"/>
      <c r="BKL144" s="229"/>
      <c r="BKM144" s="226"/>
      <c r="BKN144" s="227"/>
      <c r="BKO144" s="227"/>
      <c r="BKP144" s="227"/>
      <c r="BKQ144" s="228"/>
      <c r="BKR144" s="228"/>
      <c r="BKS144" s="228"/>
      <c r="BKT144" s="228"/>
      <c r="BKU144" s="228"/>
      <c r="BKV144" s="228"/>
      <c r="BKW144" s="229"/>
      <c r="BKX144" s="230"/>
      <c r="BKY144" s="230"/>
      <c r="BKZ144" s="231"/>
      <c r="BLA144" s="229"/>
      <c r="BLB144" s="230"/>
      <c r="BLC144" s="229"/>
      <c r="BLD144" s="229"/>
      <c r="BLE144" s="230"/>
      <c r="BLF144" s="230"/>
      <c r="BLG144" s="230"/>
      <c r="BLH144" s="230"/>
      <c r="BLI144" s="230"/>
      <c r="BLJ144" s="230"/>
      <c r="BLK144" s="230"/>
      <c r="BLL144" s="230"/>
      <c r="BLM144" s="230"/>
      <c r="BLN144" s="230"/>
      <c r="BLO144" s="230"/>
      <c r="BLP144" s="230"/>
      <c r="BLQ144" s="229"/>
      <c r="BLR144" s="226"/>
      <c r="BLS144" s="227"/>
      <c r="BLT144" s="227"/>
      <c r="BLU144" s="227"/>
      <c r="BLV144" s="228"/>
      <c r="BLW144" s="228"/>
      <c r="BLX144" s="228"/>
      <c r="BLY144" s="228"/>
      <c r="BLZ144" s="228"/>
      <c r="BMA144" s="228"/>
      <c r="BMB144" s="229"/>
      <c r="BMC144" s="230"/>
      <c r="BMD144" s="230"/>
      <c r="BME144" s="231"/>
      <c r="BMF144" s="229"/>
      <c r="BMG144" s="230"/>
      <c r="BMH144" s="229"/>
      <c r="BMI144" s="229"/>
      <c r="BMJ144" s="230"/>
      <c r="BMK144" s="230"/>
      <c r="BML144" s="230"/>
      <c r="BMM144" s="230"/>
      <c r="BMN144" s="230"/>
      <c r="BMO144" s="230"/>
      <c r="BMP144" s="230"/>
      <c r="BMQ144" s="230"/>
      <c r="BMR144" s="230"/>
      <c r="BMS144" s="230"/>
      <c r="BMT144" s="230"/>
      <c r="BMU144" s="230"/>
      <c r="BMV144" s="229"/>
      <c r="BMW144" s="226"/>
      <c r="BMX144" s="227"/>
      <c r="BMY144" s="227"/>
      <c r="BMZ144" s="227"/>
      <c r="BNA144" s="228"/>
      <c r="BNB144" s="228"/>
      <c r="BNC144" s="228"/>
      <c r="BND144" s="228"/>
      <c r="BNE144" s="228"/>
      <c r="BNF144" s="228"/>
      <c r="BNG144" s="229"/>
      <c r="BNH144" s="230"/>
      <c r="BNI144" s="230"/>
      <c r="BNJ144" s="231"/>
      <c r="BNK144" s="229"/>
      <c r="BNL144" s="230"/>
      <c r="BNM144" s="229"/>
      <c r="BNN144" s="229"/>
      <c r="BNO144" s="230"/>
      <c r="BNP144" s="230"/>
      <c r="BNQ144" s="230"/>
      <c r="BNR144" s="230"/>
      <c r="BNS144" s="230"/>
      <c r="BNT144" s="230"/>
      <c r="BNU144" s="230"/>
      <c r="BNV144" s="230"/>
      <c r="BNW144" s="230"/>
      <c r="BNX144" s="230"/>
      <c r="BNY144" s="230"/>
      <c r="BNZ144" s="230"/>
      <c r="BOA144" s="229"/>
      <c r="BOB144" s="226"/>
      <c r="BOC144" s="227"/>
      <c r="BOD144" s="227"/>
      <c r="BOE144" s="227"/>
      <c r="BOF144" s="228"/>
      <c r="BOG144" s="228"/>
      <c r="BOH144" s="228"/>
      <c r="BOI144" s="228"/>
      <c r="BOJ144" s="228"/>
      <c r="BOK144" s="228"/>
      <c r="BOL144" s="229"/>
      <c r="BOM144" s="230"/>
      <c r="BON144" s="230"/>
      <c r="BOO144" s="231"/>
      <c r="BOP144" s="229"/>
      <c r="BOQ144" s="230"/>
      <c r="BOR144" s="229"/>
      <c r="BOS144" s="229"/>
      <c r="BOT144" s="230"/>
      <c r="BOU144" s="230"/>
      <c r="BOV144" s="230"/>
      <c r="BOW144" s="230"/>
      <c r="BOX144" s="230"/>
      <c r="BOY144" s="230"/>
      <c r="BOZ144" s="230"/>
      <c r="BPA144" s="230"/>
      <c r="BPB144" s="230"/>
      <c r="BPC144" s="230"/>
      <c r="BPD144" s="230"/>
      <c r="BPE144" s="230"/>
      <c r="BPF144" s="229"/>
      <c r="BPG144" s="226"/>
      <c r="BPH144" s="227"/>
      <c r="BPI144" s="227"/>
      <c r="BPJ144" s="227"/>
      <c r="BPK144" s="228"/>
      <c r="BPL144" s="228"/>
      <c r="BPM144" s="228"/>
      <c r="BPN144" s="228"/>
      <c r="BPO144" s="228"/>
      <c r="BPP144" s="228"/>
      <c r="BPQ144" s="229"/>
      <c r="BPR144" s="230"/>
      <c r="BPS144" s="230"/>
      <c r="BPT144" s="231"/>
      <c r="BPU144" s="229"/>
      <c r="BPV144" s="230"/>
      <c r="BPW144" s="229"/>
      <c r="BPX144" s="229"/>
      <c r="BPY144" s="230"/>
      <c r="BPZ144" s="230"/>
      <c r="BQA144" s="230"/>
      <c r="BQB144" s="230"/>
      <c r="BQC144" s="230"/>
      <c r="BQD144" s="230"/>
      <c r="BQE144" s="230"/>
      <c r="BQF144" s="230"/>
      <c r="BQG144" s="230"/>
      <c r="BQH144" s="230"/>
      <c r="BQI144" s="230"/>
      <c r="BQJ144" s="230"/>
      <c r="BQK144" s="229"/>
      <c r="BQL144" s="226"/>
      <c r="BQM144" s="227"/>
      <c r="BQN144" s="227"/>
      <c r="BQO144" s="227"/>
      <c r="BQP144" s="228"/>
      <c r="BQQ144" s="228"/>
      <c r="BQR144" s="228"/>
      <c r="BQS144" s="228"/>
      <c r="BQT144" s="228"/>
      <c r="BQU144" s="228"/>
      <c r="BQV144" s="229"/>
      <c r="BQW144" s="230"/>
      <c r="BQX144" s="230"/>
      <c r="BQY144" s="231"/>
      <c r="BQZ144" s="229"/>
      <c r="BRA144" s="230"/>
      <c r="BRB144" s="229"/>
      <c r="BRC144" s="229"/>
      <c r="BRD144" s="230"/>
      <c r="BRE144" s="230"/>
      <c r="BRF144" s="230"/>
      <c r="BRG144" s="230"/>
      <c r="BRH144" s="230"/>
      <c r="BRI144" s="230"/>
      <c r="BRJ144" s="230"/>
      <c r="BRK144" s="230"/>
      <c r="BRL144" s="230"/>
      <c r="BRM144" s="230"/>
      <c r="BRN144" s="230"/>
      <c r="BRO144" s="230"/>
      <c r="BRP144" s="229"/>
      <c r="BRQ144" s="226"/>
      <c r="BRR144" s="227"/>
      <c r="BRS144" s="227"/>
      <c r="BRT144" s="227"/>
      <c r="BRU144" s="228"/>
      <c r="BRV144" s="228"/>
      <c r="BRW144" s="228"/>
      <c r="BRX144" s="228"/>
      <c r="BRY144" s="228"/>
      <c r="BRZ144" s="228"/>
      <c r="BSA144" s="229"/>
      <c r="BSB144" s="230"/>
      <c r="BSC144" s="230"/>
      <c r="BSD144" s="231"/>
      <c r="BSE144" s="229"/>
      <c r="BSF144" s="230"/>
      <c r="BSG144" s="229"/>
      <c r="BSH144" s="229"/>
      <c r="BSI144" s="230"/>
      <c r="BSJ144" s="230"/>
      <c r="BSK144" s="230"/>
      <c r="BSL144" s="230"/>
      <c r="BSM144" s="230"/>
      <c r="BSN144" s="230"/>
      <c r="BSO144" s="230"/>
      <c r="BSP144" s="230"/>
      <c r="BSQ144" s="230"/>
      <c r="BSR144" s="230"/>
      <c r="BSS144" s="230"/>
      <c r="BST144" s="230"/>
      <c r="BSU144" s="229"/>
      <c r="BSV144" s="226"/>
      <c r="BSW144" s="227"/>
      <c r="BSX144" s="227"/>
      <c r="BSY144" s="227"/>
      <c r="BSZ144" s="228"/>
      <c r="BTA144" s="228"/>
      <c r="BTB144" s="228"/>
      <c r="BTC144" s="228"/>
      <c r="BTD144" s="228"/>
      <c r="BTE144" s="228"/>
      <c r="BTF144" s="229"/>
      <c r="BTG144" s="230"/>
      <c r="BTH144" s="230"/>
      <c r="BTI144" s="231"/>
      <c r="BTJ144" s="229"/>
      <c r="BTK144" s="230"/>
      <c r="BTL144" s="229"/>
      <c r="BTM144" s="229"/>
      <c r="BTN144" s="230"/>
      <c r="BTO144" s="230"/>
      <c r="BTP144" s="230"/>
      <c r="BTQ144" s="230"/>
      <c r="BTR144" s="230"/>
      <c r="BTS144" s="230"/>
      <c r="BTT144" s="230"/>
      <c r="BTU144" s="230"/>
      <c r="BTV144" s="230"/>
      <c r="BTW144" s="230"/>
      <c r="BTX144" s="230"/>
      <c r="BTY144" s="230"/>
      <c r="BTZ144" s="229"/>
      <c r="BUA144" s="226"/>
      <c r="BUB144" s="227"/>
      <c r="BUC144" s="227"/>
      <c r="BUD144" s="227"/>
      <c r="BUE144" s="228"/>
      <c r="BUF144" s="228"/>
      <c r="BUG144" s="228"/>
      <c r="BUH144" s="228"/>
      <c r="BUI144" s="228"/>
      <c r="BUJ144" s="228"/>
      <c r="BUK144" s="229"/>
      <c r="BUL144" s="230"/>
      <c r="BUM144" s="230"/>
      <c r="BUN144" s="231"/>
      <c r="BUO144" s="229"/>
      <c r="BUP144" s="230"/>
      <c r="BUQ144" s="229"/>
      <c r="BUR144" s="229"/>
      <c r="BUS144" s="230"/>
      <c r="BUT144" s="230"/>
      <c r="BUU144" s="230"/>
      <c r="BUV144" s="230"/>
      <c r="BUW144" s="230"/>
      <c r="BUX144" s="230"/>
      <c r="BUY144" s="230"/>
      <c r="BUZ144" s="230"/>
      <c r="BVA144" s="230"/>
      <c r="BVB144" s="230"/>
      <c r="BVC144" s="230"/>
      <c r="BVD144" s="230"/>
      <c r="BVE144" s="229"/>
      <c r="BVF144" s="226"/>
      <c r="BVG144" s="227"/>
      <c r="BVH144" s="227"/>
      <c r="BVI144" s="227"/>
      <c r="BVJ144" s="228"/>
      <c r="BVK144" s="228"/>
      <c r="BVL144" s="228"/>
      <c r="BVM144" s="228"/>
      <c r="BVN144" s="228"/>
      <c r="BVO144" s="228"/>
      <c r="BVP144" s="229"/>
      <c r="BVQ144" s="230"/>
      <c r="BVR144" s="230"/>
      <c r="BVS144" s="231"/>
      <c r="BVT144" s="229"/>
      <c r="BVU144" s="230"/>
      <c r="BVV144" s="229"/>
      <c r="BVW144" s="229"/>
      <c r="BVX144" s="230"/>
      <c r="BVY144" s="230"/>
      <c r="BVZ144" s="230"/>
      <c r="BWA144" s="230"/>
      <c r="BWB144" s="230"/>
      <c r="BWC144" s="230"/>
      <c r="BWD144" s="230"/>
      <c r="BWE144" s="230"/>
      <c r="BWF144" s="230"/>
      <c r="BWG144" s="230"/>
      <c r="BWH144" s="230"/>
      <c r="BWI144" s="230"/>
      <c r="BWJ144" s="229"/>
      <c r="BWK144" s="226"/>
      <c r="BWL144" s="227"/>
      <c r="BWM144" s="227"/>
      <c r="BWN144" s="227"/>
      <c r="BWO144" s="228"/>
      <c r="BWP144" s="228"/>
      <c r="BWQ144" s="228"/>
      <c r="BWR144" s="228"/>
      <c r="BWS144" s="228"/>
      <c r="BWT144" s="228"/>
      <c r="BWU144" s="229"/>
      <c r="BWV144" s="230"/>
      <c r="BWW144" s="230"/>
      <c r="BWX144" s="231"/>
      <c r="BWY144" s="229"/>
      <c r="BWZ144" s="230"/>
      <c r="BXA144" s="229"/>
      <c r="BXB144" s="229"/>
      <c r="BXC144" s="230"/>
      <c r="BXD144" s="230"/>
      <c r="BXE144" s="230"/>
      <c r="BXF144" s="230"/>
      <c r="BXG144" s="230"/>
      <c r="BXH144" s="230"/>
      <c r="BXI144" s="230"/>
      <c r="BXJ144" s="230"/>
      <c r="BXK144" s="230"/>
      <c r="BXL144" s="230"/>
      <c r="BXM144" s="230"/>
      <c r="BXN144" s="230"/>
      <c r="BXO144" s="229"/>
      <c r="BXP144" s="226"/>
      <c r="BXQ144" s="227"/>
      <c r="BXR144" s="227"/>
      <c r="BXS144" s="227"/>
      <c r="BXT144" s="228"/>
      <c r="BXU144" s="228"/>
      <c r="BXV144" s="228"/>
      <c r="BXW144" s="228"/>
      <c r="BXX144" s="228"/>
      <c r="BXY144" s="228"/>
      <c r="BXZ144" s="229"/>
      <c r="BYA144" s="230"/>
      <c r="BYB144" s="230"/>
      <c r="BYC144" s="231"/>
      <c r="BYD144" s="229"/>
      <c r="BYE144" s="230"/>
      <c r="BYF144" s="229"/>
      <c r="BYG144" s="229"/>
      <c r="BYH144" s="230"/>
      <c r="BYI144" s="230"/>
      <c r="BYJ144" s="230"/>
      <c r="BYK144" s="230"/>
      <c r="BYL144" s="230"/>
      <c r="BYM144" s="230"/>
      <c r="BYN144" s="230"/>
      <c r="BYO144" s="230"/>
      <c r="BYP144" s="230"/>
      <c r="BYQ144" s="230"/>
      <c r="BYR144" s="230"/>
      <c r="BYS144" s="230"/>
      <c r="BYT144" s="229"/>
      <c r="BYU144" s="226"/>
      <c r="BYV144" s="227"/>
      <c r="BYW144" s="227"/>
      <c r="BYX144" s="227"/>
      <c r="BYY144" s="228"/>
      <c r="BYZ144" s="228"/>
      <c r="BZA144" s="228"/>
      <c r="BZB144" s="228"/>
      <c r="BZC144" s="228"/>
      <c r="BZD144" s="228"/>
      <c r="BZE144" s="229"/>
      <c r="BZF144" s="230"/>
      <c r="BZG144" s="230"/>
      <c r="BZH144" s="231"/>
      <c r="BZI144" s="229"/>
      <c r="BZJ144" s="230"/>
      <c r="BZK144" s="229"/>
      <c r="BZL144" s="229"/>
      <c r="BZM144" s="230"/>
      <c r="BZN144" s="230"/>
      <c r="BZO144" s="230"/>
      <c r="BZP144" s="230"/>
      <c r="BZQ144" s="230"/>
      <c r="BZR144" s="230"/>
      <c r="BZS144" s="230"/>
      <c r="BZT144" s="230"/>
      <c r="BZU144" s="230"/>
      <c r="BZV144" s="230"/>
      <c r="BZW144" s="230"/>
      <c r="BZX144" s="230"/>
      <c r="BZY144" s="229"/>
      <c r="BZZ144" s="226"/>
      <c r="CAA144" s="227"/>
      <c r="CAB144" s="227"/>
      <c r="CAC144" s="227"/>
      <c r="CAD144" s="228"/>
      <c r="CAE144" s="228"/>
      <c r="CAF144" s="228"/>
      <c r="CAG144" s="228"/>
      <c r="CAH144" s="228"/>
      <c r="CAI144" s="228"/>
      <c r="CAJ144" s="229"/>
      <c r="CAK144" s="230"/>
      <c r="CAL144" s="230"/>
      <c r="CAM144" s="231"/>
      <c r="CAN144" s="229"/>
      <c r="CAO144" s="230"/>
      <c r="CAP144" s="229"/>
      <c r="CAQ144" s="229"/>
      <c r="CAR144" s="230"/>
      <c r="CAS144" s="230"/>
      <c r="CAT144" s="230"/>
      <c r="CAU144" s="230"/>
      <c r="CAV144" s="230"/>
      <c r="CAW144" s="230"/>
      <c r="CAX144" s="230"/>
      <c r="CAY144" s="230"/>
      <c r="CAZ144" s="230"/>
      <c r="CBA144" s="230"/>
      <c r="CBB144" s="230"/>
      <c r="CBC144" s="230"/>
      <c r="CBD144" s="229"/>
      <c r="CBE144" s="226"/>
      <c r="CBF144" s="227"/>
      <c r="CBG144" s="227"/>
      <c r="CBH144" s="227"/>
      <c r="CBI144" s="228"/>
      <c r="CBJ144" s="228"/>
      <c r="CBK144" s="228"/>
      <c r="CBL144" s="228"/>
      <c r="CBM144" s="228"/>
      <c r="CBN144" s="228"/>
      <c r="CBO144" s="229"/>
      <c r="CBP144" s="230"/>
      <c r="CBQ144" s="230"/>
      <c r="CBR144" s="231"/>
      <c r="CBS144" s="229"/>
      <c r="CBT144" s="230"/>
      <c r="CBU144" s="229"/>
      <c r="CBV144" s="229"/>
      <c r="CBW144" s="230"/>
      <c r="CBX144" s="230"/>
      <c r="CBY144" s="230"/>
      <c r="CBZ144" s="230"/>
      <c r="CCA144" s="230"/>
      <c r="CCB144" s="230"/>
      <c r="CCC144" s="230"/>
      <c r="CCD144" s="230"/>
      <c r="CCE144" s="230"/>
      <c r="CCF144" s="230"/>
      <c r="CCG144" s="230"/>
      <c r="CCH144" s="230"/>
      <c r="CCI144" s="229"/>
      <c r="CCJ144" s="226"/>
      <c r="CCK144" s="227"/>
      <c r="CCL144" s="227"/>
      <c r="CCM144" s="227"/>
      <c r="CCN144" s="228"/>
      <c r="CCO144" s="228"/>
      <c r="CCP144" s="228"/>
      <c r="CCQ144" s="228"/>
      <c r="CCR144" s="228"/>
      <c r="CCS144" s="228"/>
      <c r="CCT144" s="229"/>
      <c r="CCU144" s="230"/>
      <c r="CCV144" s="230"/>
      <c r="CCW144" s="231"/>
      <c r="CCX144" s="229"/>
      <c r="CCY144" s="230"/>
      <c r="CCZ144" s="229"/>
      <c r="CDA144" s="229"/>
      <c r="CDB144" s="230"/>
      <c r="CDC144" s="230"/>
      <c r="CDD144" s="230"/>
      <c r="CDE144" s="230"/>
      <c r="CDF144" s="230"/>
      <c r="CDG144" s="230"/>
      <c r="CDH144" s="230"/>
      <c r="CDI144" s="230"/>
      <c r="CDJ144" s="230"/>
      <c r="CDK144" s="230"/>
      <c r="CDL144" s="230"/>
      <c r="CDM144" s="230"/>
      <c r="CDN144" s="229"/>
      <c r="CDO144" s="226"/>
      <c r="CDP144" s="227"/>
      <c r="CDQ144" s="227"/>
      <c r="CDR144" s="227"/>
      <c r="CDS144" s="228"/>
      <c r="CDT144" s="228"/>
      <c r="CDU144" s="228"/>
      <c r="CDV144" s="228"/>
      <c r="CDW144" s="228"/>
      <c r="CDX144" s="228"/>
      <c r="CDY144" s="229"/>
      <c r="CDZ144" s="230"/>
      <c r="CEA144" s="230"/>
      <c r="CEB144" s="231"/>
      <c r="CEC144" s="229"/>
      <c r="CED144" s="230"/>
      <c r="CEE144" s="229"/>
      <c r="CEF144" s="229"/>
      <c r="CEG144" s="230"/>
      <c r="CEH144" s="230"/>
      <c r="CEI144" s="230"/>
      <c r="CEJ144" s="230"/>
      <c r="CEK144" s="230"/>
      <c r="CEL144" s="230"/>
      <c r="CEM144" s="230"/>
      <c r="CEN144" s="230"/>
      <c r="CEO144" s="230"/>
      <c r="CEP144" s="230"/>
      <c r="CEQ144" s="230"/>
      <c r="CER144" s="230"/>
      <c r="CES144" s="229"/>
      <c r="CET144" s="226"/>
      <c r="CEU144" s="227"/>
      <c r="CEV144" s="227"/>
      <c r="CEW144" s="227"/>
      <c r="CEX144" s="228"/>
      <c r="CEY144" s="228"/>
      <c r="CEZ144" s="228"/>
      <c r="CFA144" s="228"/>
      <c r="CFB144" s="228"/>
      <c r="CFC144" s="228"/>
      <c r="CFD144" s="229"/>
      <c r="CFE144" s="230"/>
      <c r="CFF144" s="230"/>
      <c r="CFG144" s="231"/>
      <c r="CFH144" s="229"/>
      <c r="CFI144" s="230"/>
      <c r="CFJ144" s="229"/>
      <c r="CFK144" s="229"/>
      <c r="CFL144" s="230"/>
      <c r="CFM144" s="230"/>
      <c r="CFN144" s="230"/>
      <c r="CFO144" s="230"/>
      <c r="CFP144" s="230"/>
      <c r="CFQ144" s="230"/>
      <c r="CFR144" s="230"/>
      <c r="CFS144" s="230"/>
      <c r="CFT144" s="230"/>
      <c r="CFU144" s="230"/>
      <c r="CFV144" s="230"/>
      <c r="CFW144" s="230"/>
      <c r="CFX144" s="229"/>
      <c r="CFY144" s="226"/>
      <c r="CFZ144" s="227"/>
      <c r="CGA144" s="227"/>
      <c r="CGB144" s="227"/>
      <c r="CGC144" s="228"/>
      <c r="CGD144" s="228"/>
      <c r="CGE144" s="228"/>
      <c r="CGF144" s="228"/>
      <c r="CGG144" s="228"/>
      <c r="CGH144" s="228"/>
      <c r="CGI144" s="229"/>
      <c r="CGJ144" s="230"/>
      <c r="CGK144" s="230"/>
      <c r="CGL144" s="231"/>
      <c r="CGM144" s="229"/>
      <c r="CGN144" s="230"/>
      <c r="CGO144" s="229"/>
      <c r="CGP144" s="229"/>
      <c r="CGQ144" s="230"/>
      <c r="CGR144" s="230"/>
      <c r="CGS144" s="230"/>
      <c r="CGT144" s="230"/>
      <c r="CGU144" s="230"/>
      <c r="CGV144" s="230"/>
      <c r="CGW144" s="230"/>
      <c r="CGX144" s="230"/>
      <c r="CGY144" s="230"/>
      <c r="CGZ144" s="230"/>
      <c r="CHA144" s="230"/>
      <c r="CHB144" s="230"/>
      <c r="CHC144" s="229"/>
      <c r="CHD144" s="226"/>
      <c r="CHE144" s="227"/>
      <c r="CHF144" s="227"/>
      <c r="CHG144" s="227"/>
      <c r="CHH144" s="228"/>
      <c r="CHI144" s="228"/>
      <c r="CHJ144" s="228"/>
      <c r="CHK144" s="228"/>
      <c r="CHL144" s="228"/>
      <c r="CHM144" s="228"/>
      <c r="CHN144" s="229"/>
      <c r="CHO144" s="230"/>
      <c r="CHP144" s="230"/>
      <c r="CHQ144" s="231"/>
      <c r="CHR144" s="229"/>
      <c r="CHS144" s="230"/>
      <c r="CHT144" s="229"/>
      <c r="CHU144" s="229"/>
      <c r="CHV144" s="230"/>
      <c r="CHW144" s="230"/>
      <c r="CHX144" s="230"/>
      <c r="CHY144" s="230"/>
      <c r="CHZ144" s="230"/>
      <c r="CIA144" s="230"/>
      <c r="CIB144" s="230"/>
      <c r="CIC144" s="230"/>
      <c r="CID144" s="230"/>
      <c r="CIE144" s="230"/>
      <c r="CIF144" s="230"/>
      <c r="CIG144" s="230"/>
      <c r="CIH144" s="229"/>
      <c r="CII144" s="226"/>
      <c r="CIJ144" s="227"/>
      <c r="CIK144" s="227"/>
      <c r="CIL144" s="227"/>
      <c r="CIM144" s="228"/>
      <c r="CIN144" s="228"/>
      <c r="CIO144" s="228"/>
      <c r="CIP144" s="228"/>
      <c r="CIQ144" s="228"/>
      <c r="CIR144" s="228"/>
      <c r="CIS144" s="229"/>
      <c r="CIT144" s="230"/>
      <c r="CIU144" s="230"/>
      <c r="CIV144" s="231"/>
      <c r="CIW144" s="229"/>
      <c r="CIX144" s="230"/>
      <c r="CIY144" s="229"/>
      <c r="CIZ144" s="229"/>
      <c r="CJA144" s="230"/>
      <c r="CJB144" s="230"/>
      <c r="CJC144" s="230"/>
      <c r="CJD144" s="230"/>
      <c r="CJE144" s="230"/>
      <c r="CJF144" s="230"/>
      <c r="CJG144" s="230"/>
      <c r="CJH144" s="230"/>
      <c r="CJI144" s="230"/>
      <c r="CJJ144" s="230"/>
      <c r="CJK144" s="230"/>
      <c r="CJL144" s="230"/>
      <c r="CJM144" s="229"/>
      <c r="CJN144" s="226"/>
      <c r="CJO144" s="227"/>
      <c r="CJP144" s="227"/>
      <c r="CJQ144" s="227"/>
      <c r="CJR144" s="228"/>
      <c r="CJS144" s="228"/>
      <c r="CJT144" s="228"/>
      <c r="CJU144" s="228"/>
      <c r="CJV144" s="228"/>
      <c r="CJW144" s="228"/>
      <c r="CJX144" s="229"/>
      <c r="CJY144" s="230"/>
      <c r="CJZ144" s="230"/>
      <c r="CKA144" s="231"/>
      <c r="CKB144" s="229"/>
      <c r="CKC144" s="230"/>
      <c r="CKD144" s="229"/>
      <c r="CKE144" s="229"/>
      <c r="CKF144" s="230"/>
      <c r="CKG144" s="230"/>
      <c r="CKH144" s="230"/>
      <c r="CKI144" s="230"/>
      <c r="CKJ144" s="230"/>
      <c r="CKK144" s="230"/>
      <c r="CKL144" s="230"/>
      <c r="CKM144" s="230"/>
      <c r="CKN144" s="230"/>
      <c r="CKO144" s="230"/>
      <c r="CKP144" s="230"/>
      <c r="CKQ144" s="230"/>
      <c r="CKR144" s="229"/>
      <c r="CKS144" s="226"/>
      <c r="CKT144" s="227"/>
      <c r="CKU144" s="227"/>
      <c r="CKV144" s="227"/>
      <c r="CKW144" s="228"/>
      <c r="CKX144" s="228"/>
      <c r="CKY144" s="228"/>
      <c r="CKZ144" s="228"/>
      <c r="CLA144" s="228"/>
      <c r="CLB144" s="228"/>
      <c r="CLC144" s="229"/>
      <c r="CLD144" s="230"/>
      <c r="CLE144" s="230"/>
      <c r="CLF144" s="231"/>
      <c r="CLG144" s="229"/>
      <c r="CLH144" s="230"/>
      <c r="CLI144" s="229"/>
      <c r="CLJ144" s="229"/>
      <c r="CLK144" s="230"/>
      <c r="CLL144" s="230"/>
      <c r="CLM144" s="230"/>
      <c r="CLN144" s="230"/>
      <c r="CLO144" s="230"/>
      <c r="CLP144" s="230"/>
      <c r="CLQ144" s="230"/>
      <c r="CLR144" s="230"/>
      <c r="CLS144" s="230"/>
      <c r="CLT144" s="230"/>
      <c r="CLU144" s="230"/>
      <c r="CLV144" s="230"/>
      <c r="CLW144" s="229"/>
      <c r="CLX144" s="226"/>
      <c r="CLY144" s="227"/>
      <c r="CLZ144" s="227"/>
      <c r="CMA144" s="227"/>
      <c r="CMB144" s="228"/>
      <c r="CMC144" s="228"/>
      <c r="CMD144" s="228"/>
      <c r="CME144" s="228"/>
      <c r="CMF144" s="228"/>
      <c r="CMG144" s="228"/>
      <c r="CMH144" s="229"/>
      <c r="CMI144" s="230"/>
      <c r="CMJ144" s="230"/>
      <c r="CMK144" s="231"/>
      <c r="CML144" s="229"/>
      <c r="CMM144" s="230"/>
      <c r="CMN144" s="229"/>
      <c r="CMO144" s="229"/>
      <c r="CMP144" s="230"/>
      <c r="CMQ144" s="230"/>
      <c r="CMR144" s="230"/>
      <c r="CMS144" s="230"/>
      <c r="CMT144" s="230"/>
      <c r="CMU144" s="230"/>
      <c r="CMV144" s="230"/>
      <c r="CMW144" s="230"/>
      <c r="CMX144" s="230"/>
      <c r="CMY144" s="230"/>
      <c r="CMZ144" s="230"/>
      <c r="CNA144" s="230"/>
      <c r="CNB144" s="229"/>
      <c r="CNC144" s="226"/>
      <c r="CND144" s="227"/>
      <c r="CNE144" s="227"/>
      <c r="CNF144" s="227"/>
      <c r="CNG144" s="228"/>
      <c r="CNH144" s="228"/>
      <c r="CNI144" s="228"/>
      <c r="CNJ144" s="228"/>
      <c r="CNK144" s="228"/>
      <c r="CNL144" s="228"/>
      <c r="CNM144" s="229"/>
      <c r="CNN144" s="230"/>
      <c r="CNO144" s="230"/>
      <c r="CNP144" s="231"/>
      <c r="CNQ144" s="229"/>
      <c r="CNR144" s="230"/>
      <c r="CNS144" s="229"/>
      <c r="CNT144" s="229"/>
      <c r="CNU144" s="230"/>
      <c r="CNV144" s="230"/>
      <c r="CNW144" s="230"/>
      <c r="CNX144" s="230"/>
      <c r="CNY144" s="230"/>
      <c r="CNZ144" s="230"/>
      <c r="COA144" s="230"/>
      <c r="COB144" s="230"/>
      <c r="COC144" s="230"/>
      <c r="COD144" s="230"/>
      <c r="COE144" s="230"/>
      <c r="COF144" s="230"/>
      <c r="COG144" s="229"/>
      <c r="COH144" s="226"/>
      <c r="COI144" s="227"/>
      <c r="COJ144" s="227"/>
      <c r="COK144" s="227"/>
      <c r="COL144" s="228"/>
      <c r="COM144" s="228"/>
      <c r="CON144" s="228"/>
      <c r="COO144" s="228"/>
      <c r="COP144" s="228"/>
      <c r="COQ144" s="228"/>
      <c r="COR144" s="229"/>
      <c r="COS144" s="230"/>
      <c r="COT144" s="230"/>
      <c r="COU144" s="231"/>
      <c r="COV144" s="229"/>
      <c r="COW144" s="230"/>
      <c r="COX144" s="229"/>
      <c r="COY144" s="229"/>
      <c r="COZ144" s="230"/>
      <c r="CPA144" s="230"/>
      <c r="CPB144" s="230"/>
      <c r="CPC144" s="230"/>
      <c r="CPD144" s="230"/>
      <c r="CPE144" s="230"/>
      <c r="CPF144" s="230"/>
      <c r="CPG144" s="230"/>
      <c r="CPH144" s="230"/>
      <c r="CPI144" s="230"/>
      <c r="CPJ144" s="230"/>
      <c r="CPK144" s="230"/>
      <c r="CPL144" s="229"/>
      <c r="CPM144" s="226"/>
      <c r="CPN144" s="227"/>
      <c r="CPO144" s="227"/>
      <c r="CPP144" s="227"/>
      <c r="CPQ144" s="228"/>
      <c r="CPR144" s="228"/>
      <c r="CPS144" s="228"/>
      <c r="CPT144" s="228"/>
      <c r="CPU144" s="228"/>
      <c r="CPV144" s="228"/>
      <c r="CPW144" s="229"/>
      <c r="CPX144" s="230"/>
      <c r="CPY144" s="230"/>
      <c r="CPZ144" s="231"/>
      <c r="CQA144" s="229"/>
      <c r="CQB144" s="230"/>
      <c r="CQC144" s="229"/>
      <c r="CQD144" s="229"/>
      <c r="CQE144" s="230"/>
      <c r="CQF144" s="230"/>
      <c r="CQG144" s="230"/>
      <c r="CQH144" s="230"/>
      <c r="CQI144" s="230"/>
      <c r="CQJ144" s="230"/>
      <c r="CQK144" s="230"/>
      <c r="CQL144" s="230"/>
      <c r="CQM144" s="230"/>
      <c r="CQN144" s="230"/>
      <c r="CQO144" s="230"/>
      <c r="CQP144" s="230"/>
      <c r="CQQ144" s="229"/>
      <c r="CQR144" s="226"/>
      <c r="CQS144" s="227"/>
      <c r="CQT144" s="227"/>
      <c r="CQU144" s="227"/>
      <c r="CQV144" s="228"/>
      <c r="CQW144" s="228"/>
      <c r="CQX144" s="228"/>
      <c r="CQY144" s="228"/>
      <c r="CQZ144" s="228"/>
      <c r="CRA144" s="228"/>
      <c r="CRB144" s="229"/>
      <c r="CRC144" s="230"/>
      <c r="CRD144" s="230"/>
      <c r="CRE144" s="231"/>
      <c r="CRF144" s="229"/>
      <c r="CRG144" s="230"/>
      <c r="CRH144" s="229"/>
      <c r="CRI144" s="229"/>
      <c r="CRJ144" s="230"/>
      <c r="CRK144" s="230"/>
      <c r="CRL144" s="230"/>
      <c r="CRM144" s="230"/>
      <c r="CRN144" s="230"/>
      <c r="CRO144" s="230"/>
      <c r="CRP144" s="230"/>
      <c r="CRQ144" s="230"/>
      <c r="CRR144" s="230"/>
      <c r="CRS144" s="230"/>
      <c r="CRT144" s="230"/>
      <c r="CRU144" s="230"/>
      <c r="CRV144" s="229"/>
      <c r="CRW144" s="226"/>
      <c r="CRX144" s="227"/>
      <c r="CRY144" s="227"/>
      <c r="CRZ144" s="227"/>
      <c r="CSA144" s="228"/>
      <c r="CSB144" s="228"/>
      <c r="CSC144" s="228"/>
      <c r="CSD144" s="228"/>
      <c r="CSE144" s="228"/>
      <c r="CSF144" s="228"/>
      <c r="CSG144" s="229"/>
      <c r="CSH144" s="230"/>
      <c r="CSI144" s="230"/>
      <c r="CSJ144" s="231"/>
      <c r="CSK144" s="229"/>
      <c r="CSL144" s="230"/>
      <c r="CSM144" s="229"/>
      <c r="CSN144" s="229"/>
      <c r="CSO144" s="230"/>
      <c r="CSP144" s="230"/>
      <c r="CSQ144" s="230"/>
      <c r="CSR144" s="230"/>
      <c r="CSS144" s="230"/>
      <c r="CST144" s="230"/>
      <c r="CSU144" s="230"/>
      <c r="CSV144" s="230"/>
      <c r="CSW144" s="230"/>
      <c r="CSX144" s="230"/>
      <c r="CSY144" s="230"/>
      <c r="CSZ144" s="230"/>
      <c r="CTA144" s="229"/>
      <c r="CTB144" s="226"/>
      <c r="CTC144" s="227"/>
      <c r="CTD144" s="227"/>
      <c r="CTE144" s="227"/>
      <c r="CTF144" s="228"/>
      <c r="CTG144" s="228"/>
      <c r="CTH144" s="228"/>
      <c r="CTI144" s="228"/>
      <c r="CTJ144" s="228"/>
      <c r="CTK144" s="228"/>
      <c r="CTL144" s="229"/>
      <c r="CTM144" s="230"/>
      <c r="CTN144" s="230"/>
      <c r="CTO144" s="231"/>
      <c r="CTP144" s="229"/>
      <c r="CTQ144" s="230"/>
      <c r="CTR144" s="229"/>
      <c r="CTS144" s="229"/>
      <c r="CTT144" s="230"/>
      <c r="CTU144" s="230"/>
      <c r="CTV144" s="230"/>
      <c r="CTW144" s="230"/>
      <c r="CTX144" s="230"/>
      <c r="CTY144" s="230"/>
      <c r="CTZ144" s="230"/>
      <c r="CUA144" s="230"/>
      <c r="CUB144" s="230"/>
      <c r="CUC144" s="230"/>
      <c r="CUD144" s="230"/>
      <c r="CUE144" s="230"/>
      <c r="CUF144" s="229"/>
      <c r="CUG144" s="226"/>
      <c r="CUH144" s="227"/>
      <c r="CUI144" s="227"/>
      <c r="CUJ144" s="227"/>
      <c r="CUK144" s="228"/>
      <c r="CUL144" s="228"/>
      <c r="CUM144" s="228"/>
      <c r="CUN144" s="228"/>
      <c r="CUO144" s="228"/>
      <c r="CUP144" s="228"/>
      <c r="CUQ144" s="229"/>
      <c r="CUR144" s="230"/>
      <c r="CUS144" s="230"/>
      <c r="CUT144" s="231"/>
      <c r="CUU144" s="229"/>
      <c r="CUV144" s="230"/>
      <c r="CUW144" s="229"/>
      <c r="CUX144" s="229"/>
      <c r="CUY144" s="230"/>
      <c r="CUZ144" s="230"/>
      <c r="CVA144" s="230"/>
      <c r="CVB144" s="230"/>
      <c r="CVC144" s="230"/>
      <c r="CVD144" s="230"/>
      <c r="CVE144" s="230"/>
      <c r="CVF144" s="230"/>
      <c r="CVG144" s="230"/>
      <c r="CVH144" s="230"/>
      <c r="CVI144" s="230"/>
      <c r="CVJ144" s="230"/>
      <c r="CVK144" s="229"/>
      <c r="CVL144" s="226"/>
      <c r="CVM144" s="227"/>
      <c r="CVN144" s="227"/>
      <c r="CVO144" s="227"/>
      <c r="CVP144" s="228"/>
      <c r="CVQ144" s="228"/>
      <c r="CVR144" s="228"/>
      <c r="CVS144" s="228"/>
      <c r="CVT144" s="228"/>
      <c r="CVU144" s="228"/>
      <c r="CVV144" s="229"/>
      <c r="CVW144" s="230"/>
      <c r="CVX144" s="230"/>
      <c r="CVY144" s="231"/>
      <c r="CVZ144" s="229"/>
      <c r="CWA144" s="230"/>
      <c r="CWB144" s="229"/>
      <c r="CWC144" s="229"/>
      <c r="CWD144" s="230"/>
      <c r="CWE144" s="230"/>
      <c r="CWF144" s="230"/>
      <c r="CWG144" s="230"/>
      <c r="CWH144" s="230"/>
      <c r="CWI144" s="230"/>
      <c r="CWJ144" s="230"/>
      <c r="CWK144" s="230"/>
      <c r="CWL144" s="230"/>
      <c r="CWM144" s="230"/>
      <c r="CWN144" s="230"/>
      <c r="CWO144" s="230"/>
      <c r="CWP144" s="229"/>
      <c r="CWQ144" s="226"/>
      <c r="CWR144" s="227"/>
      <c r="CWS144" s="227"/>
      <c r="CWT144" s="227"/>
      <c r="CWU144" s="228"/>
      <c r="CWV144" s="228"/>
      <c r="CWW144" s="228"/>
      <c r="CWX144" s="228"/>
      <c r="CWY144" s="228"/>
      <c r="CWZ144" s="228"/>
      <c r="CXA144" s="229"/>
      <c r="CXB144" s="230"/>
      <c r="CXC144" s="230"/>
      <c r="CXD144" s="231"/>
      <c r="CXE144" s="229"/>
      <c r="CXF144" s="230"/>
      <c r="CXG144" s="229"/>
      <c r="CXH144" s="229"/>
      <c r="CXI144" s="230"/>
      <c r="CXJ144" s="230"/>
      <c r="CXK144" s="230"/>
      <c r="CXL144" s="230"/>
      <c r="CXM144" s="230"/>
      <c r="CXN144" s="230"/>
      <c r="CXO144" s="230"/>
      <c r="CXP144" s="230"/>
      <c r="CXQ144" s="230"/>
      <c r="CXR144" s="230"/>
      <c r="CXS144" s="230"/>
      <c r="CXT144" s="230"/>
      <c r="CXU144" s="229"/>
      <c r="CXV144" s="226"/>
      <c r="CXW144" s="227"/>
      <c r="CXX144" s="227"/>
      <c r="CXY144" s="227"/>
      <c r="CXZ144" s="228"/>
      <c r="CYA144" s="228"/>
      <c r="CYB144" s="228"/>
      <c r="CYC144" s="228"/>
      <c r="CYD144" s="228"/>
      <c r="CYE144" s="228"/>
      <c r="CYF144" s="229"/>
      <c r="CYG144" s="230"/>
      <c r="CYH144" s="230"/>
      <c r="CYI144" s="231"/>
      <c r="CYJ144" s="229"/>
      <c r="CYK144" s="230"/>
      <c r="CYL144" s="229"/>
      <c r="CYM144" s="229"/>
      <c r="CYN144" s="230"/>
      <c r="CYO144" s="230"/>
      <c r="CYP144" s="230"/>
      <c r="CYQ144" s="230"/>
      <c r="CYR144" s="230"/>
      <c r="CYS144" s="230"/>
      <c r="CYT144" s="230"/>
      <c r="CYU144" s="230"/>
      <c r="CYV144" s="230"/>
      <c r="CYW144" s="230"/>
      <c r="CYX144" s="230"/>
      <c r="CYY144" s="230"/>
      <c r="CYZ144" s="229"/>
      <c r="CZA144" s="226"/>
      <c r="CZB144" s="227"/>
      <c r="CZC144" s="227"/>
      <c r="CZD144" s="227"/>
      <c r="CZE144" s="228"/>
      <c r="CZF144" s="228"/>
      <c r="CZG144" s="228"/>
      <c r="CZH144" s="228"/>
      <c r="CZI144" s="228"/>
      <c r="CZJ144" s="228"/>
      <c r="CZK144" s="229"/>
      <c r="CZL144" s="230"/>
      <c r="CZM144" s="230"/>
      <c r="CZN144" s="231"/>
      <c r="CZO144" s="229"/>
      <c r="CZP144" s="230"/>
      <c r="CZQ144" s="229"/>
      <c r="CZR144" s="229"/>
      <c r="CZS144" s="230"/>
      <c r="CZT144" s="230"/>
      <c r="CZU144" s="230"/>
      <c r="CZV144" s="230"/>
      <c r="CZW144" s="230"/>
      <c r="CZX144" s="230"/>
      <c r="CZY144" s="230"/>
      <c r="CZZ144" s="230"/>
      <c r="DAA144" s="230"/>
      <c r="DAB144" s="230"/>
      <c r="DAC144" s="230"/>
      <c r="DAD144" s="230"/>
      <c r="DAE144" s="229"/>
      <c r="DAF144" s="226"/>
      <c r="DAG144" s="227"/>
      <c r="DAH144" s="227"/>
      <c r="DAI144" s="227"/>
      <c r="DAJ144" s="228"/>
      <c r="DAK144" s="228"/>
      <c r="DAL144" s="228"/>
      <c r="DAM144" s="228"/>
      <c r="DAN144" s="228"/>
      <c r="DAO144" s="228"/>
      <c r="DAP144" s="229"/>
      <c r="DAQ144" s="230"/>
      <c r="DAR144" s="230"/>
      <c r="DAS144" s="231"/>
      <c r="DAT144" s="229"/>
      <c r="DAU144" s="230"/>
      <c r="DAV144" s="229"/>
      <c r="DAW144" s="229"/>
      <c r="DAX144" s="230"/>
      <c r="DAY144" s="230"/>
      <c r="DAZ144" s="230"/>
      <c r="DBA144" s="230"/>
      <c r="DBB144" s="230"/>
      <c r="DBC144" s="230"/>
      <c r="DBD144" s="230"/>
      <c r="DBE144" s="230"/>
      <c r="DBF144" s="230"/>
      <c r="DBG144" s="230"/>
      <c r="DBH144" s="230"/>
      <c r="DBI144" s="230"/>
      <c r="DBJ144" s="229"/>
      <c r="DBK144" s="226"/>
      <c r="DBL144" s="227"/>
      <c r="DBM144" s="227"/>
      <c r="DBN144" s="227"/>
      <c r="DBO144" s="228"/>
      <c r="DBP144" s="228"/>
      <c r="DBQ144" s="228"/>
      <c r="DBR144" s="228"/>
      <c r="DBS144" s="228"/>
      <c r="DBT144" s="228"/>
      <c r="DBU144" s="229"/>
      <c r="DBV144" s="230"/>
      <c r="DBW144" s="230"/>
      <c r="DBX144" s="231"/>
      <c r="DBY144" s="229"/>
      <c r="DBZ144" s="230"/>
      <c r="DCA144" s="229"/>
      <c r="DCB144" s="229"/>
      <c r="DCC144" s="230"/>
      <c r="DCD144" s="230"/>
      <c r="DCE144" s="230"/>
      <c r="DCF144" s="230"/>
      <c r="DCG144" s="230"/>
      <c r="DCH144" s="230"/>
      <c r="DCI144" s="230"/>
      <c r="DCJ144" s="230"/>
      <c r="DCK144" s="230"/>
      <c r="DCL144" s="230"/>
      <c r="DCM144" s="230"/>
      <c r="DCN144" s="230"/>
      <c r="DCO144" s="229"/>
      <c r="DCP144" s="226"/>
      <c r="DCQ144" s="227"/>
      <c r="DCR144" s="227"/>
      <c r="DCS144" s="227"/>
      <c r="DCT144" s="228"/>
      <c r="DCU144" s="228"/>
      <c r="DCV144" s="228"/>
      <c r="DCW144" s="228"/>
      <c r="DCX144" s="228"/>
      <c r="DCY144" s="228"/>
      <c r="DCZ144" s="229"/>
      <c r="DDA144" s="230"/>
      <c r="DDB144" s="230"/>
      <c r="DDC144" s="231"/>
      <c r="DDD144" s="229"/>
      <c r="DDE144" s="230"/>
      <c r="DDF144" s="229"/>
      <c r="DDG144" s="229"/>
      <c r="DDH144" s="230"/>
      <c r="DDI144" s="230"/>
      <c r="DDJ144" s="230"/>
      <c r="DDK144" s="230"/>
      <c r="DDL144" s="230"/>
      <c r="DDM144" s="230"/>
      <c r="DDN144" s="230"/>
      <c r="DDO144" s="230"/>
      <c r="DDP144" s="230"/>
      <c r="DDQ144" s="230"/>
      <c r="DDR144" s="230"/>
      <c r="DDS144" s="230"/>
      <c r="DDT144" s="229"/>
      <c r="DDU144" s="226"/>
      <c r="DDV144" s="227"/>
      <c r="DDW144" s="227"/>
      <c r="DDX144" s="227"/>
      <c r="DDY144" s="228"/>
      <c r="DDZ144" s="228"/>
      <c r="DEA144" s="228"/>
      <c r="DEB144" s="228"/>
      <c r="DEC144" s="228"/>
      <c r="DED144" s="228"/>
      <c r="DEE144" s="229"/>
      <c r="DEF144" s="230"/>
      <c r="DEG144" s="230"/>
      <c r="DEH144" s="231"/>
      <c r="DEI144" s="229"/>
      <c r="DEJ144" s="230"/>
      <c r="DEK144" s="229"/>
      <c r="DEL144" s="229"/>
      <c r="DEM144" s="230"/>
      <c r="DEN144" s="230"/>
      <c r="DEO144" s="230"/>
      <c r="DEP144" s="230"/>
      <c r="DEQ144" s="230"/>
      <c r="DER144" s="230"/>
      <c r="DES144" s="230"/>
      <c r="DET144" s="230"/>
      <c r="DEU144" s="230"/>
      <c r="DEV144" s="230"/>
      <c r="DEW144" s="230"/>
      <c r="DEX144" s="230"/>
      <c r="DEY144" s="229"/>
      <c r="DEZ144" s="226"/>
      <c r="DFA144" s="227"/>
      <c r="DFB144" s="227"/>
      <c r="DFC144" s="227"/>
      <c r="DFD144" s="228"/>
      <c r="DFE144" s="228"/>
      <c r="DFF144" s="228"/>
      <c r="DFG144" s="228"/>
      <c r="DFH144" s="228"/>
      <c r="DFI144" s="228"/>
      <c r="DFJ144" s="229"/>
      <c r="DFK144" s="230"/>
      <c r="DFL144" s="230"/>
      <c r="DFM144" s="231"/>
      <c r="DFN144" s="229"/>
      <c r="DFO144" s="230"/>
      <c r="DFP144" s="229"/>
      <c r="DFQ144" s="229"/>
      <c r="DFR144" s="230"/>
      <c r="DFS144" s="230"/>
      <c r="DFT144" s="230"/>
      <c r="DFU144" s="230"/>
      <c r="DFV144" s="230"/>
      <c r="DFW144" s="230"/>
      <c r="DFX144" s="230"/>
      <c r="DFY144" s="230"/>
      <c r="DFZ144" s="230"/>
      <c r="DGA144" s="230"/>
      <c r="DGB144" s="230"/>
      <c r="DGC144" s="230"/>
      <c r="DGD144" s="229"/>
      <c r="DGE144" s="226"/>
      <c r="DGF144" s="227"/>
      <c r="DGG144" s="227"/>
      <c r="DGH144" s="227"/>
      <c r="DGI144" s="228"/>
      <c r="DGJ144" s="228"/>
      <c r="DGK144" s="228"/>
      <c r="DGL144" s="228"/>
      <c r="DGM144" s="228"/>
      <c r="DGN144" s="228"/>
      <c r="DGO144" s="229"/>
      <c r="DGP144" s="230"/>
      <c r="DGQ144" s="230"/>
      <c r="DGR144" s="231"/>
      <c r="DGS144" s="229"/>
      <c r="DGT144" s="230"/>
      <c r="DGU144" s="229"/>
      <c r="DGV144" s="229"/>
      <c r="DGW144" s="230"/>
      <c r="DGX144" s="230"/>
      <c r="DGY144" s="230"/>
      <c r="DGZ144" s="230"/>
      <c r="DHA144" s="230"/>
      <c r="DHB144" s="230"/>
      <c r="DHC144" s="230"/>
      <c r="DHD144" s="230"/>
      <c r="DHE144" s="230"/>
      <c r="DHF144" s="230"/>
      <c r="DHG144" s="230"/>
      <c r="DHH144" s="230"/>
      <c r="DHI144" s="229"/>
      <c r="DHJ144" s="226"/>
      <c r="DHK144" s="227"/>
      <c r="DHL144" s="227"/>
      <c r="DHM144" s="227"/>
      <c r="DHN144" s="228"/>
      <c r="DHO144" s="228"/>
      <c r="DHP144" s="228"/>
      <c r="DHQ144" s="228"/>
      <c r="DHR144" s="228"/>
      <c r="DHS144" s="228"/>
      <c r="DHT144" s="229"/>
      <c r="DHU144" s="230"/>
      <c r="DHV144" s="230"/>
      <c r="DHW144" s="231"/>
      <c r="DHX144" s="229"/>
      <c r="DHY144" s="230"/>
      <c r="DHZ144" s="229"/>
      <c r="DIA144" s="229"/>
      <c r="DIB144" s="230"/>
      <c r="DIC144" s="230"/>
      <c r="DID144" s="230"/>
      <c r="DIE144" s="230"/>
      <c r="DIF144" s="230"/>
      <c r="DIG144" s="230"/>
      <c r="DIH144" s="230"/>
      <c r="DII144" s="230"/>
      <c r="DIJ144" s="230"/>
      <c r="DIK144" s="230"/>
      <c r="DIL144" s="230"/>
      <c r="DIM144" s="230"/>
      <c r="DIN144" s="229"/>
      <c r="DIO144" s="226"/>
      <c r="DIP144" s="227"/>
      <c r="DIQ144" s="227"/>
      <c r="DIR144" s="227"/>
      <c r="DIS144" s="228"/>
      <c r="DIT144" s="228"/>
      <c r="DIU144" s="228"/>
      <c r="DIV144" s="228"/>
      <c r="DIW144" s="228"/>
      <c r="DIX144" s="228"/>
      <c r="DIY144" s="229"/>
      <c r="DIZ144" s="230"/>
      <c r="DJA144" s="230"/>
      <c r="DJB144" s="231"/>
      <c r="DJC144" s="229"/>
      <c r="DJD144" s="230"/>
      <c r="DJE144" s="229"/>
      <c r="DJF144" s="229"/>
      <c r="DJG144" s="230"/>
      <c r="DJH144" s="230"/>
      <c r="DJI144" s="230"/>
      <c r="DJJ144" s="230"/>
      <c r="DJK144" s="230"/>
      <c r="DJL144" s="230"/>
      <c r="DJM144" s="230"/>
      <c r="DJN144" s="230"/>
      <c r="DJO144" s="230"/>
      <c r="DJP144" s="230"/>
      <c r="DJQ144" s="230"/>
      <c r="DJR144" s="230"/>
      <c r="DJS144" s="229"/>
      <c r="DJT144" s="226"/>
      <c r="DJU144" s="227"/>
      <c r="DJV144" s="227"/>
      <c r="DJW144" s="227"/>
      <c r="DJX144" s="228"/>
      <c r="DJY144" s="228"/>
      <c r="DJZ144" s="228"/>
      <c r="DKA144" s="228"/>
      <c r="DKB144" s="228"/>
      <c r="DKC144" s="228"/>
      <c r="DKD144" s="229"/>
      <c r="DKE144" s="230"/>
      <c r="DKF144" s="230"/>
      <c r="DKG144" s="231"/>
      <c r="DKH144" s="229"/>
      <c r="DKI144" s="230"/>
      <c r="DKJ144" s="229"/>
      <c r="DKK144" s="229"/>
      <c r="DKL144" s="230"/>
      <c r="DKM144" s="230"/>
      <c r="DKN144" s="230"/>
      <c r="DKO144" s="230"/>
      <c r="DKP144" s="230"/>
      <c r="DKQ144" s="230"/>
      <c r="DKR144" s="230"/>
      <c r="DKS144" s="230"/>
      <c r="DKT144" s="230"/>
      <c r="DKU144" s="230"/>
      <c r="DKV144" s="230"/>
      <c r="DKW144" s="230"/>
      <c r="DKX144" s="229"/>
      <c r="DKY144" s="226"/>
      <c r="DKZ144" s="227"/>
      <c r="DLA144" s="227"/>
      <c r="DLB144" s="227"/>
      <c r="DLC144" s="228"/>
      <c r="DLD144" s="228"/>
      <c r="DLE144" s="228"/>
      <c r="DLF144" s="228"/>
      <c r="DLG144" s="228"/>
      <c r="DLH144" s="228"/>
      <c r="DLI144" s="229"/>
      <c r="DLJ144" s="230"/>
      <c r="DLK144" s="230"/>
      <c r="DLL144" s="231"/>
      <c r="DLM144" s="229"/>
      <c r="DLN144" s="230"/>
      <c r="DLO144" s="229"/>
      <c r="DLP144" s="229"/>
      <c r="DLQ144" s="230"/>
      <c r="DLR144" s="230"/>
      <c r="DLS144" s="230"/>
      <c r="DLT144" s="230"/>
      <c r="DLU144" s="230"/>
      <c r="DLV144" s="230"/>
      <c r="DLW144" s="230"/>
      <c r="DLX144" s="230"/>
      <c r="DLY144" s="230"/>
      <c r="DLZ144" s="230"/>
      <c r="DMA144" s="230"/>
      <c r="DMB144" s="230"/>
      <c r="DMC144" s="229"/>
      <c r="DMD144" s="226"/>
      <c r="DME144" s="227"/>
      <c r="DMF144" s="227"/>
      <c r="DMG144" s="227"/>
      <c r="DMH144" s="228"/>
      <c r="DMI144" s="228"/>
      <c r="DMJ144" s="228"/>
      <c r="DMK144" s="228"/>
      <c r="DML144" s="228"/>
      <c r="DMM144" s="228"/>
      <c r="DMN144" s="229"/>
      <c r="DMO144" s="230"/>
      <c r="DMP144" s="230"/>
      <c r="DMQ144" s="231"/>
      <c r="DMR144" s="229"/>
      <c r="DMS144" s="230"/>
      <c r="DMT144" s="229"/>
      <c r="DMU144" s="229"/>
      <c r="DMV144" s="230"/>
      <c r="DMW144" s="230"/>
      <c r="DMX144" s="230"/>
      <c r="DMY144" s="230"/>
      <c r="DMZ144" s="230"/>
      <c r="DNA144" s="230"/>
      <c r="DNB144" s="230"/>
      <c r="DNC144" s="230"/>
      <c r="DND144" s="230"/>
      <c r="DNE144" s="230"/>
      <c r="DNF144" s="230"/>
      <c r="DNG144" s="230"/>
      <c r="DNH144" s="229"/>
      <c r="DNI144" s="226"/>
      <c r="DNJ144" s="227"/>
      <c r="DNK144" s="227"/>
      <c r="DNL144" s="227"/>
      <c r="DNM144" s="228"/>
      <c r="DNN144" s="228"/>
      <c r="DNO144" s="228"/>
      <c r="DNP144" s="228"/>
      <c r="DNQ144" s="228"/>
      <c r="DNR144" s="228"/>
      <c r="DNS144" s="229"/>
      <c r="DNT144" s="230"/>
      <c r="DNU144" s="230"/>
      <c r="DNV144" s="231"/>
      <c r="DNW144" s="229"/>
      <c r="DNX144" s="230"/>
      <c r="DNY144" s="229"/>
      <c r="DNZ144" s="229"/>
      <c r="DOA144" s="230"/>
      <c r="DOB144" s="230"/>
      <c r="DOC144" s="230"/>
      <c r="DOD144" s="230"/>
      <c r="DOE144" s="230"/>
      <c r="DOF144" s="230"/>
      <c r="DOG144" s="230"/>
      <c r="DOH144" s="230"/>
      <c r="DOI144" s="230"/>
      <c r="DOJ144" s="230"/>
      <c r="DOK144" s="230"/>
      <c r="DOL144" s="230"/>
      <c r="DOM144" s="229"/>
      <c r="DON144" s="226"/>
      <c r="DOO144" s="227"/>
      <c r="DOP144" s="227"/>
      <c r="DOQ144" s="227"/>
      <c r="DOR144" s="228"/>
      <c r="DOS144" s="228"/>
      <c r="DOT144" s="228"/>
      <c r="DOU144" s="228"/>
      <c r="DOV144" s="228"/>
      <c r="DOW144" s="228"/>
      <c r="DOX144" s="229"/>
      <c r="DOY144" s="230"/>
      <c r="DOZ144" s="230"/>
      <c r="DPA144" s="231"/>
      <c r="DPB144" s="229"/>
      <c r="DPC144" s="230"/>
      <c r="DPD144" s="229"/>
      <c r="DPE144" s="229"/>
      <c r="DPF144" s="230"/>
      <c r="DPG144" s="230"/>
      <c r="DPH144" s="230"/>
      <c r="DPI144" s="230"/>
      <c r="DPJ144" s="230"/>
      <c r="DPK144" s="230"/>
      <c r="DPL144" s="230"/>
      <c r="DPM144" s="230"/>
      <c r="DPN144" s="230"/>
      <c r="DPO144" s="230"/>
      <c r="DPP144" s="230"/>
      <c r="DPQ144" s="230"/>
      <c r="DPR144" s="229"/>
      <c r="DPS144" s="226"/>
      <c r="DPT144" s="227"/>
      <c r="DPU144" s="227"/>
      <c r="DPV144" s="227"/>
      <c r="DPW144" s="228"/>
      <c r="DPX144" s="228"/>
      <c r="DPY144" s="228"/>
      <c r="DPZ144" s="228"/>
      <c r="DQA144" s="228"/>
      <c r="DQB144" s="228"/>
      <c r="DQC144" s="229"/>
      <c r="DQD144" s="230"/>
      <c r="DQE144" s="230"/>
      <c r="DQF144" s="231"/>
      <c r="DQG144" s="229"/>
      <c r="DQH144" s="230"/>
      <c r="DQI144" s="229"/>
      <c r="DQJ144" s="229"/>
      <c r="DQK144" s="230"/>
      <c r="DQL144" s="230"/>
      <c r="DQM144" s="230"/>
      <c r="DQN144" s="230"/>
      <c r="DQO144" s="230"/>
      <c r="DQP144" s="230"/>
      <c r="DQQ144" s="230"/>
      <c r="DQR144" s="230"/>
      <c r="DQS144" s="230"/>
      <c r="DQT144" s="230"/>
      <c r="DQU144" s="230"/>
      <c r="DQV144" s="230"/>
      <c r="DQW144" s="229"/>
      <c r="DQX144" s="226"/>
      <c r="DQY144" s="227"/>
      <c r="DQZ144" s="227"/>
      <c r="DRA144" s="227"/>
      <c r="DRB144" s="228"/>
      <c r="DRC144" s="228"/>
      <c r="DRD144" s="228"/>
      <c r="DRE144" s="228"/>
      <c r="DRF144" s="228"/>
      <c r="DRG144" s="228"/>
      <c r="DRH144" s="229"/>
      <c r="DRI144" s="230"/>
      <c r="DRJ144" s="230"/>
      <c r="DRK144" s="231"/>
      <c r="DRL144" s="229"/>
      <c r="DRM144" s="230"/>
      <c r="DRN144" s="229"/>
      <c r="DRO144" s="229"/>
      <c r="DRP144" s="230"/>
      <c r="DRQ144" s="230"/>
      <c r="DRR144" s="230"/>
      <c r="DRS144" s="230"/>
      <c r="DRT144" s="230"/>
      <c r="DRU144" s="230"/>
      <c r="DRV144" s="230"/>
      <c r="DRW144" s="230"/>
      <c r="DRX144" s="230"/>
      <c r="DRY144" s="230"/>
      <c r="DRZ144" s="230"/>
      <c r="DSA144" s="230"/>
      <c r="DSB144" s="229"/>
      <c r="DSC144" s="226"/>
      <c r="DSD144" s="227"/>
      <c r="DSE144" s="227"/>
      <c r="DSF144" s="227"/>
      <c r="DSG144" s="228"/>
      <c r="DSH144" s="228"/>
      <c r="DSI144" s="228"/>
      <c r="DSJ144" s="228"/>
      <c r="DSK144" s="228"/>
      <c r="DSL144" s="228"/>
      <c r="DSM144" s="229"/>
      <c r="DSN144" s="230"/>
      <c r="DSO144" s="230"/>
      <c r="DSP144" s="231"/>
      <c r="DSQ144" s="229"/>
      <c r="DSR144" s="230"/>
      <c r="DSS144" s="229"/>
      <c r="DST144" s="229"/>
      <c r="DSU144" s="230"/>
      <c r="DSV144" s="230"/>
      <c r="DSW144" s="230"/>
      <c r="DSX144" s="230"/>
      <c r="DSY144" s="230"/>
      <c r="DSZ144" s="230"/>
      <c r="DTA144" s="230"/>
      <c r="DTB144" s="230"/>
      <c r="DTC144" s="230"/>
      <c r="DTD144" s="230"/>
      <c r="DTE144" s="230"/>
      <c r="DTF144" s="230"/>
      <c r="DTG144" s="229"/>
      <c r="DTH144" s="226"/>
      <c r="DTI144" s="227"/>
      <c r="DTJ144" s="227"/>
      <c r="DTK144" s="227"/>
      <c r="DTL144" s="228"/>
      <c r="DTM144" s="228"/>
      <c r="DTN144" s="228"/>
      <c r="DTO144" s="228"/>
      <c r="DTP144" s="228"/>
      <c r="DTQ144" s="228"/>
      <c r="DTR144" s="229"/>
      <c r="DTS144" s="230"/>
      <c r="DTT144" s="230"/>
      <c r="DTU144" s="231"/>
      <c r="DTV144" s="229"/>
      <c r="DTW144" s="230"/>
      <c r="DTX144" s="229"/>
      <c r="DTY144" s="229"/>
      <c r="DTZ144" s="230"/>
      <c r="DUA144" s="230"/>
      <c r="DUB144" s="230"/>
      <c r="DUC144" s="230"/>
      <c r="DUD144" s="230"/>
      <c r="DUE144" s="230"/>
      <c r="DUF144" s="230"/>
      <c r="DUG144" s="230"/>
      <c r="DUH144" s="230"/>
      <c r="DUI144" s="230"/>
      <c r="DUJ144" s="230"/>
      <c r="DUK144" s="230"/>
      <c r="DUL144" s="229"/>
      <c r="DUM144" s="226"/>
      <c r="DUN144" s="227"/>
      <c r="DUO144" s="227"/>
      <c r="DUP144" s="227"/>
      <c r="DUQ144" s="228"/>
      <c r="DUR144" s="228"/>
      <c r="DUS144" s="228"/>
      <c r="DUT144" s="228"/>
      <c r="DUU144" s="228"/>
      <c r="DUV144" s="228"/>
      <c r="DUW144" s="229"/>
      <c r="DUX144" s="230"/>
      <c r="DUY144" s="230"/>
      <c r="DUZ144" s="231"/>
      <c r="DVA144" s="229"/>
      <c r="DVB144" s="230"/>
      <c r="DVC144" s="229"/>
      <c r="DVD144" s="229"/>
      <c r="DVE144" s="230"/>
      <c r="DVF144" s="230"/>
      <c r="DVG144" s="230"/>
      <c r="DVH144" s="230"/>
      <c r="DVI144" s="230"/>
      <c r="DVJ144" s="230"/>
      <c r="DVK144" s="230"/>
      <c r="DVL144" s="230"/>
      <c r="DVM144" s="230"/>
      <c r="DVN144" s="230"/>
      <c r="DVO144" s="230"/>
      <c r="DVP144" s="230"/>
      <c r="DVQ144" s="229"/>
      <c r="DVR144" s="226"/>
      <c r="DVS144" s="227"/>
      <c r="DVT144" s="227"/>
      <c r="DVU144" s="227"/>
      <c r="DVV144" s="228"/>
      <c r="DVW144" s="228"/>
      <c r="DVX144" s="228"/>
      <c r="DVY144" s="228"/>
      <c r="DVZ144" s="228"/>
      <c r="DWA144" s="228"/>
      <c r="DWB144" s="229"/>
      <c r="DWC144" s="230"/>
      <c r="DWD144" s="230"/>
      <c r="DWE144" s="231"/>
      <c r="DWF144" s="229"/>
      <c r="DWG144" s="230"/>
      <c r="DWH144" s="229"/>
      <c r="DWI144" s="229"/>
      <c r="DWJ144" s="230"/>
      <c r="DWK144" s="230"/>
      <c r="DWL144" s="230"/>
      <c r="DWM144" s="230"/>
      <c r="DWN144" s="230"/>
      <c r="DWO144" s="230"/>
      <c r="DWP144" s="230"/>
      <c r="DWQ144" s="230"/>
      <c r="DWR144" s="230"/>
      <c r="DWS144" s="230"/>
      <c r="DWT144" s="230"/>
      <c r="DWU144" s="230"/>
      <c r="DWV144" s="229"/>
      <c r="DWW144" s="226"/>
      <c r="DWX144" s="227"/>
      <c r="DWY144" s="227"/>
      <c r="DWZ144" s="227"/>
      <c r="DXA144" s="228"/>
      <c r="DXB144" s="228"/>
      <c r="DXC144" s="228"/>
      <c r="DXD144" s="228"/>
      <c r="DXE144" s="228"/>
      <c r="DXF144" s="228"/>
      <c r="DXG144" s="229"/>
      <c r="DXH144" s="230"/>
      <c r="DXI144" s="230"/>
      <c r="DXJ144" s="231"/>
      <c r="DXK144" s="229"/>
      <c r="DXL144" s="230"/>
      <c r="DXM144" s="229"/>
      <c r="DXN144" s="229"/>
      <c r="DXO144" s="230"/>
      <c r="DXP144" s="230"/>
      <c r="DXQ144" s="230"/>
      <c r="DXR144" s="230"/>
      <c r="DXS144" s="230"/>
      <c r="DXT144" s="230"/>
      <c r="DXU144" s="230"/>
      <c r="DXV144" s="230"/>
      <c r="DXW144" s="230"/>
      <c r="DXX144" s="230"/>
      <c r="DXY144" s="230"/>
      <c r="DXZ144" s="230"/>
      <c r="DYA144" s="229"/>
      <c r="DYB144" s="226"/>
      <c r="DYC144" s="227"/>
      <c r="DYD144" s="227"/>
      <c r="DYE144" s="227"/>
      <c r="DYF144" s="228"/>
      <c r="DYG144" s="228"/>
      <c r="DYH144" s="228"/>
      <c r="DYI144" s="228"/>
      <c r="DYJ144" s="228"/>
      <c r="DYK144" s="228"/>
      <c r="DYL144" s="229"/>
      <c r="DYM144" s="230"/>
      <c r="DYN144" s="230"/>
      <c r="DYO144" s="231"/>
      <c r="DYP144" s="229"/>
      <c r="DYQ144" s="230"/>
      <c r="DYR144" s="229"/>
      <c r="DYS144" s="229"/>
      <c r="DYT144" s="230"/>
      <c r="DYU144" s="230"/>
      <c r="DYV144" s="230"/>
      <c r="DYW144" s="230"/>
      <c r="DYX144" s="230"/>
      <c r="DYY144" s="230"/>
      <c r="DYZ144" s="230"/>
      <c r="DZA144" s="230"/>
      <c r="DZB144" s="230"/>
      <c r="DZC144" s="230"/>
      <c r="DZD144" s="230"/>
      <c r="DZE144" s="230"/>
      <c r="DZF144" s="229"/>
      <c r="DZG144" s="226"/>
      <c r="DZH144" s="227"/>
      <c r="DZI144" s="227"/>
      <c r="DZJ144" s="227"/>
      <c r="DZK144" s="228"/>
      <c r="DZL144" s="228"/>
      <c r="DZM144" s="228"/>
      <c r="DZN144" s="228"/>
      <c r="DZO144" s="228"/>
      <c r="DZP144" s="228"/>
      <c r="DZQ144" s="229"/>
      <c r="DZR144" s="230"/>
      <c r="DZS144" s="230"/>
      <c r="DZT144" s="231"/>
      <c r="DZU144" s="229"/>
      <c r="DZV144" s="230"/>
      <c r="DZW144" s="229"/>
      <c r="DZX144" s="229"/>
      <c r="DZY144" s="230"/>
      <c r="DZZ144" s="230"/>
      <c r="EAA144" s="230"/>
      <c r="EAB144" s="230"/>
      <c r="EAC144" s="230"/>
      <c r="EAD144" s="230"/>
      <c r="EAE144" s="230"/>
      <c r="EAF144" s="230"/>
      <c r="EAG144" s="230"/>
      <c r="EAH144" s="230"/>
      <c r="EAI144" s="230"/>
      <c r="EAJ144" s="230"/>
      <c r="EAK144" s="229"/>
      <c r="EAL144" s="226"/>
      <c r="EAM144" s="227"/>
      <c r="EAN144" s="227"/>
      <c r="EAO144" s="227"/>
      <c r="EAP144" s="228"/>
      <c r="EAQ144" s="228"/>
      <c r="EAR144" s="228"/>
      <c r="EAS144" s="228"/>
      <c r="EAT144" s="228"/>
      <c r="EAU144" s="228"/>
      <c r="EAV144" s="229"/>
      <c r="EAW144" s="230"/>
      <c r="EAX144" s="230"/>
      <c r="EAY144" s="231"/>
      <c r="EAZ144" s="229"/>
      <c r="EBA144" s="230"/>
      <c r="EBB144" s="229"/>
      <c r="EBC144" s="229"/>
      <c r="EBD144" s="230"/>
      <c r="EBE144" s="230"/>
      <c r="EBF144" s="230"/>
      <c r="EBG144" s="230"/>
      <c r="EBH144" s="230"/>
      <c r="EBI144" s="230"/>
      <c r="EBJ144" s="230"/>
      <c r="EBK144" s="230"/>
      <c r="EBL144" s="230"/>
      <c r="EBM144" s="230"/>
      <c r="EBN144" s="230"/>
      <c r="EBO144" s="230"/>
      <c r="EBP144" s="229"/>
      <c r="EBQ144" s="226"/>
      <c r="EBR144" s="227"/>
      <c r="EBS144" s="227"/>
      <c r="EBT144" s="227"/>
      <c r="EBU144" s="228"/>
      <c r="EBV144" s="228"/>
      <c r="EBW144" s="228"/>
      <c r="EBX144" s="228"/>
      <c r="EBY144" s="228"/>
      <c r="EBZ144" s="228"/>
      <c r="ECA144" s="229"/>
      <c r="ECB144" s="230"/>
      <c r="ECC144" s="230"/>
      <c r="ECD144" s="231"/>
      <c r="ECE144" s="229"/>
      <c r="ECF144" s="230"/>
      <c r="ECG144" s="229"/>
      <c r="ECH144" s="229"/>
      <c r="ECI144" s="230"/>
      <c r="ECJ144" s="230"/>
      <c r="ECK144" s="230"/>
      <c r="ECL144" s="230"/>
      <c r="ECM144" s="230"/>
      <c r="ECN144" s="230"/>
      <c r="ECO144" s="230"/>
      <c r="ECP144" s="230"/>
      <c r="ECQ144" s="230"/>
      <c r="ECR144" s="230"/>
      <c r="ECS144" s="230"/>
      <c r="ECT144" s="230"/>
      <c r="ECU144" s="229"/>
      <c r="ECV144" s="226"/>
      <c r="ECW144" s="227"/>
      <c r="ECX144" s="227"/>
      <c r="ECY144" s="227"/>
      <c r="ECZ144" s="228"/>
      <c r="EDA144" s="228"/>
      <c r="EDB144" s="228"/>
      <c r="EDC144" s="228"/>
      <c r="EDD144" s="228"/>
      <c r="EDE144" s="228"/>
      <c r="EDF144" s="229"/>
      <c r="EDG144" s="230"/>
      <c r="EDH144" s="230"/>
      <c r="EDI144" s="231"/>
      <c r="EDJ144" s="229"/>
      <c r="EDK144" s="230"/>
      <c r="EDL144" s="229"/>
      <c r="EDM144" s="229"/>
      <c r="EDN144" s="230"/>
      <c r="EDO144" s="230"/>
      <c r="EDP144" s="230"/>
      <c r="EDQ144" s="230"/>
      <c r="EDR144" s="230"/>
      <c r="EDS144" s="230"/>
      <c r="EDT144" s="230"/>
      <c r="EDU144" s="230"/>
      <c r="EDV144" s="230"/>
      <c r="EDW144" s="230"/>
      <c r="EDX144" s="230"/>
      <c r="EDY144" s="230"/>
      <c r="EDZ144" s="229"/>
      <c r="EEA144" s="226"/>
      <c r="EEB144" s="227"/>
      <c r="EEC144" s="227"/>
      <c r="EED144" s="227"/>
      <c r="EEE144" s="228"/>
      <c r="EEF144" s="228"/>
      <c r="EEG144" s="228"/>
      <c r="EEH144" s="228"/>
      <c r="EEI144" s="228"/>
      <c r="EEJ144" s="228"/>
      <c r="EEK144" s="229"/>
      <c r="EEL144" s="230"/>
      <c r="EEM144" s="230"/>
      <c r="EEN144" s="231"/>
      <c r="EEO144" s="229"/>
      <c r="EEP144" s="230"/>
      <c r="EEQ144" s="229"/>
      <c r="EER144" s="229"/>
      <c r="EES144" s="230"/>
      <c r="EET144" s="230"/>
      <c r="EEU144" s="230"/>
      <c r="EEV144" s="230"/>
      <c r="EEW144" s="230"/>
      <c r="EEX144" s="230"/>
      <c r="EEY144" s="230"/>
      <c r="EEZ144" s="230"/>
      <c r="EFA144" s="230"/>
      <c r="EFB144" s="230"/>
      <c r="EFC144" s="230"/>
      <c r="EFD144" s="230"/>
      <c r="EFE144" s="229"/>
      <c r="EFF144" s="226"/>
      <c r="EFG144" s="227"/>
      <c r="EFH144" s="227"/>
      <c r="EFI144" s="227"/>
      <c r="EFJ144" s="228"/>
      <c r="EFK144" s="228"/>
      <c r="EFL144" s="228"/>
      <c r="EFM144" s="228"/>
      <c r="EFN144" s="228"/>
      <c r="EFO144" s="228"/>
      <c r="EFP144" s="229"/>
      <c r="EFQ144" s="230"/>
      <c r="EFR144" s="230"/>
      <c r="EFS144" s="231"/>
      <c r="EFT144" s="229"/>
      <c r="EFU144" s="230"/>
      <c r="EFV144" s="229"/>
      <c r="EFW144" s="229"/>
      <c r="EFX144" s="230"/>
      <c r="EFY144" s="230"/>
      <c r="EFZ144" s="230"/>
      <c r="EGA144" s="230"/>
      <c r="EGB144" s="230"/>
      <c r="EGC144" s="230"/>
      <c r="EGD144" s="230"/>
      <c r="EGE144" s="230"/>
      <c r="EGF144" s="230"/>
      <c r="EGG144" s="230"/>
      <c r="EGH144" s="230"/>
      <c r="EGI144" s="230"/>
      <c r="EGJ144" s="229"/>
      <c r="EGK144" s="226"/>
      <c r="EGL144" s="227"/>
      <c r="EGM144" s="227"/>
      <c r="EGN144" s="227"/>
      <c r="EGO144" s="228"/>
      <c r="EGP144" s="228"/>
      <c r="EGQ144" s="228"/>
      <c r="EGR144" s="228"/>
      <c r="EGS144" s="228"/>
      <c r="EGT144" s="228"/>
      <c r="EGU144" s="229"/>
      <c r="EGV144" s="230"/>
      <c r="EGW144" s="230"/>
      <c r="EGX144" s="231"/>
      <c r="EGY144" s="229"/>
      <c r="EGZ144" s="230"/>
      <c r="EHA144" s="229"/>
      <c r="EHB144" s="229"/>
      <c r="EHC144" s="230"/>
      <c r="EHD144" s="230"/>
      <c r="EHE144" s="230"/>
      <c r="EHF144" s="230"/>
      <c r="EHG144" s="230"/>
      <c r="EHH144" s="230"/>
      <c r="EHI144" s="230"/>
      <c r="EHJ144" s="230"/>
      <c r="EHK144" s="230"/>
      <c r="EHL144" s="230"/>
      <c r="EHM144" s="230"/>
      <c r="EHN144" s="230"/>
      <c r="EHO144" s="229"/>
      <c r="EHP144" s="226"/>
      <c r="EHQ144" s="227"/>
      <c r="EHR144" s="227"/>
      <c r="EHS144" s="227"/>
      <c r="EHT144" s="228"/>
      <c r="EHU144" s="228"/>
      <c r="EHV144" s="228"/>
      <c r="EHW144" s="228"/>
      <c r="EHX144" s="228"/>
      <c r="EHY144" s="228"/>
      <c r="EHZ144" s="229"/>
      <c r="EIA144" s="230"/>
      <c r="EIB144" s="230"/>
      <c r="EIC144" s="231"/>
      <c r="EID144" s="229"/>
      <c r="EIE144" s="230"/>
      <c r="EIF144" s="229"/>
      <c r="EIG144" s="229"/>
      <c r="EIH144" s="230"/>
      <c r="EII144" s="230"/>
      <c r="EIJ144" s="230"/>
      <c r="EIK144" s="230"/>
      <c r="EIL144" s="230"/>
      <c r="EIM144" s="230"/>
      <c r="EIN144" s="230"/>
      <c r="EIO144" s="230"/>
      <c r="EIP144" s="230"/>
      <c r="EIQ144" s="230"/>
      <c r="EIR144" s="230"/>
      <c r="EIS144" s="230"/>
      <c r="EIT144" s="229"/>
      <c r="EIU144" s="226"/>
      <c r="EIV144" s="227"/>
      <c r="EIW144" s="227"/>
      <c r="EIX144" s="227"/>
      <c r="EIY144" s="228"/>
      <c r="EIZ144" s="228"/>
      <c r="EJA144" s="228"/>
      <c r="EJB144" s="228"/>
      <c r="EJC144" s="228"/>
      <c r="EJD144" s="228"/>
      <c r="EJE144" s="229"/>
      <c r="EJF144" s="230"/>
      <c r="EJG144" s="230"/>
      <c r="EJH144" s="231"/>
      <c r="EJI144" s="229"/>
      <c r="EJJ144" s="230"/>
      <c r="EJK144" s="229"/>
      <c r="EJL144" s="229"/>
      <c r="EJM144" s="230"/>
      <c r="EJN144" s="230"/>
      <c r="EJO144" s="230"/>
      <c r="EJP144" s="230"/>
      <c r="EJQ144" s="230"/>
      <c r="EJR144" s="230"/>
      <c r="EJS144" s="230"/>
      <c r="EJT144" s="230"/>
      <c r="EJU144" s="230"/>
      <c r="EJV144" s="230"/>
      <c r="EJW144" s="230"/>
      <c r="EJX144" s="230"/>
      <c r="EJY144" s="229"/>
      <c r="EJZ144" s="226"/>
      <c r="EKA144" s="227"/>
      <c r="EKB144" s="227"/>
      <c r="EKC144" s="227"/>
      <c r="EKD144" s="228"/>
      <c r="EKE144" s="228"/>
      <c r="EKF144" s="228"/>
      <c r="EKG144" s="228"/>
      <c r="EKH144" s="228"/>
      <c r="EKI144" s="228"/>
      <c r="EKJ144" s="229"/>
      <c r="EKK144" s="230"/>
      <c r="EKL144" s="230"/>
      <c r="EKM144" s="231"/>
      <c r="EKN144" s="229"/>
      <c r="EKO144" s="230"/>
      <c r="EKP144" s="229"/>
      <c r="EKQ144" s="229"/>
      <c r="EKR144" s="230"/>
      <c r="EKS144" s="230"/>
      <c r="EKT144" s="230"/>
      <c r="EKU144" s="230"/>
      <c r="EKV144" s="230"/>
      <c r="EKW144" s="230"/>
      <c r="EKX144" s="230"/>
      <c r="EKY144" s="230"/>
      <c r="EKZ144" s="230"/>
      <c r="ELA144" s="230"/>
      <c r="ELB144" s="230"/>
      <c r="ELC144" s="230"/>
      <c r="ELD144" s="229"/>
      <c r="ELE144" s="226"/>
      <c r="ELF144" s="227"/>
      <c r="ELG144" s="227"/>
      <c r="ELH144" s="227"/>
      <c r="ELI144" s="228"/>
      <c r="ELJ144" s="228"/>
      <c r="ELK144" s="228"/>
      <c r="ELL144" s="228"/>
      <c r="ELM144" s="228"/>
      <c r="ELN144" s="228"/>
      <c r="ELO144" s="229"/>
      <c r="ELP144" s="230"/>
      <c r="ELQ144" s="230"/>
      <c r="ELR144" s="231"/>
      <c r="ELS144" s="229"/>
      <c r="ELT144" s="230"/>
      <c r="ELU144" s="229"/>
      <c r="ELV144" s="229"/>
      <c r="ELW144" s="230"/>
      <c r="ELX144" s="230"/>
      <c r="ELY144" s="230"/>
      <c r="ELZ144" s="230"/>
      <c r="EMA144" s="230"/>
      <c r="EMB144" s="230"/>
      <c r="EMC144" s="230"/>
      <c r="EMD144" s="230"/>
      <c r="EME144" s="230"/>
      <c r="EMF144" s="230"/>
      <c r="EMG144" s="230"/>
      <c r="EMH144" s="230"/>
      <c r="EMI144" s="229"/>
      <c r="EMJ144" s="226"/>
      <c r="EMK144" s="227"/>
      <c r="EML144" s="227"/>
      <c r="EMM144" s="227"/>
      <c r="EMN144" s="228"/>
      <c r="EMO144" s="228"/>
      <c r="EMP144" s="228"/>
      <c r="EMQ144" s="228"/>
      <c r="EMR144" s="228"/>
      <c r="EMS144" s="228"/>
      <c r="EMT144" s="229"/>
      <c r="EMU144" s="230"/>
      <c r="EMV144" s="230"/>
      <c r="EMW144" s="231"/>
      <c r="EMX144" s="229"/>
      <c r="EMY144" s="230"/>
      <c r="EMZ144" s="229"/>
      <c r="ENA144" s="229"/>
      <c r="ENB144" s="230"/>
      <c r="ENC144" s="230"/>
      <c r="END144" s="230"/>
      <c r="ENE144" s="230"/>
      <c r="ENF144" s="230"/>
      <c r="ENG144" s="230"/>
      <c r="ENH144" s="230"/>
      <c r="ENI144" s="230"/>
      <c r="ENJ144" s="230"/>
      <c r="ENK144" s="230"/>
      <c r="ENL144" s="230"/>
      <c r="ENM144" s="230"/>
      <c r="ENN144" s="229"/>
      <c r="ENO144" s="226"/>
      <c r="ENP144" s="227"/>
      <c r="ENQ144" s="227"/>
      <c r="ENR144" s="227"/>
      <c r="ENS144" s="228"/>
      <c r="ENT144" s="228"/>
      <c r="ENU144" s="228"/>
      <c r="ENV144" s="228"/>
      <c r="ENW144" s="228"/>
      <c r="ENX144" s="228"/>
      <c r="ENY144" s="229"/>
      <c r="ENZ144" s="230"/>
      <c r="EOA144" s="230"/>
      <c r="EOB144" s="231"/>
      <c r="EOC144" s="229"/>
      <c r="EOD144" s="230"/>
      <c r="EOE144" s="229"/>
      <c r="EOF144" s="229"/>
      <c r="EOG144" s="230"/>
      <c r="EOH144" s="230"/>
      <c r="EOI144" s="230"/>
      <c r="EOJ144" s="230"/>
      <c r="EOK144" s="230"/>
      <c r="EOL144" s="230"/>
      <c r="EOM144" s="230"/>
      <c r="EON144" s="230"/>
      <c r="EOO144" s="230"/>
      <c r="EOP144" s="230"/>
      <c r="EOQ144" s="230"/>
      <c r="EOR144" s="230"/>
      <c r="EOS144" s="229"/>
      <c r="EOT144" s="226"/>
      <c r="EOU144" s="227"/>
      <c r="EOV144" s="227"/>
      <c r="EOW144" s="227"/>
      <c r="EOX144" s="228"/>
      <c r="EOY144" s="228"/>
      <c r="EOZ144" s="228"/>
      <c r="EPA144" s="228"/>
      <c r="EPB144" s="228"/>
      <c r="EPC144" s="228"/>
      <c r="EPD144" s="229"/>
      <c r="EPE144" s="230"/>
      <c r="EPF144" s="230"/>
      <c r="EPG144" s="231"/>
      <c r="EPH144" s="229"/>
      <c r="EPI144" s="230"/>
      <c r="EPJ144" s="229"/>
      <c r="EPK144" s="229"/>
      <c r="EPL144" s="230"/>
      <c r="EPM144" s="230"/>
      <c r="EPN144" s="230"/>
      <c r="EPO144" s="230"/>
      <c r="EPP144" s="230"/>
      <c r="EPQ144" s="230"/>
      <c r="EPR144" s="230"/>
      <c r="EPS144" s="230"/>
      <c r="EPT144" s="230"/>
      <c r="EPU144" s="230"/>
      <c r="EPV144" s="230"/>
      <c r="EPW144" s="230"/>
      <c r="EPX144" s="229"/>
      <c r="EPY144" s="226"/>
      <c r="EPZ144" s="227"/>
      <c r="EQA144" s="227"/>
      <c r="EQB144" s="227"/>
      <c r="EQC144" s="228"/>
      <c r="EQD144" s="228"/>
      <c r="EQE144" s="228"/>
      <c r="EQF144" s="228"/>
      <c r="EQG144" s="228"/>
      <c r="EQH144" s="228"/>
      <c r="EQI144" s="229"/>
      <c r="EQJ144" s="230"/>
      <c r="EQK144" s="230"/>
      <c r="EQL144" s="231"/>
      <c r="EQM144" s="229"/>
      <c r="EQN144" s="230"/>
      <c r="EQO144" s="229"/>
      <c r="EQP144" s="229"/>
      <c r="EQQ144" s="230"/>
      <c r="EQR144" s="230"/>
      <c r="EQS144" s="230"/>
      <c r="EQT144" s="230"/>
      <c r="EQU144" s="230"/>
      <c r="EQV144" s="230"/>
      <c r="EQW144" s="230"/>
      <c r="EQX144" s="230"/>
      <c r="EQY144" s="230"/>
      <c r="EQZ144" s="230"/>
      <c r="ERA144" s="230"/>
      <c r="ERB144" s="230"/>
      <c r="ERC144" s="229"/>
      <c r="ERD144" s="226"/>
      <c r="ERE144" s="227"/>
      <c r="ERF144" s="227"/>
      <c r="ERG144" s="227"/>
      <c r="ERH144" s="228"/>
      <c r="ERI144" s="228"/>
      <c r="ERJ144" s="228"/>
      <c r="ERK144" s="228"/>
      <c r="ERL144" s="228"/>
      <c r="ERM144" s="228"/>
      <c r="ERN144" s="229"/>
      <c r="ERO144" s="230"/>
      <c r="ERP144" s="230"/>
      <c r="ERQ144" s="231"/>
      <c r="ERR144" s="229"/>
      <c r="ERS144" s="230"/>
      <c r="ERT144" s="229"/>
      <c r="ERU144" s="229"/>
      <c r="ERV144" s="230"/>
      <c r="ERW144" s="230"/>
      <c r="ERX144" s="230"/>
      <c r="ERY144" s="230"/>
      <c r="ERZ144" s="230"/>
      <c r="ESA144" s="230"/>
      <c r="ESB144" s="230"/>
      <c r="ESC144" s="230"/>
      <c r="ESD144" s="230"/>
      <c r="ESE144" s="230"/>
      <c r="ESF144" s="230"/>
      <c r="ESG144" s="230"/>
      <c r="ESH144" s="229"/>
      <c r="ESI144" s="226"/>
      <c r="ESJ144" s="227"/>
      <c r="ESK144" s="227"/>
      <c r="ESL144" s="227"/>
      <c r="ESM144" s="228"/>
      <c r="ESN144" s="228"/>
      <c r="ESO144" s="228"/>
      <c r="ESP144" s="228"/>
      <c r="ESQ144" s="228"/>
      <c r="ESR144" s="228"/>
      <c r="ESS144" s="229"/>
      <c r="EST144" s="230"/>
      <c r="ESU144" s="230"/>
      <c r="ESV144" s="231"/>
      <c r="ESW144" s="229"/>
      <c r="ESX144" s="230"/>
      <c r="ESY144" s="229"/>
      <c r="ESZ144" s="229"/>
      <c r="ETA144" s="230"/>
      <c r="ETB144" s="230"/>
      <c r="ETC144" s="230"/>
      <c r="ETD144" s="230"/>
      <c r="ETE144" s="230"/>
      <c r="ETF144" s="230"/>
      <c r="ETG144" s="230"/>
      <c r="ETH144" s="230"/>
      <c r="ETI144" s="230"/>
      <c r="ETJ144" s="230"/>
      <c r="ETK144" s="230"/>
      <c r="ETL144" s="230"/>
      <c r="ETM144" s="229"/>
      <c r="ETN144" s="226"/>
      <c r="ETO144" s="227"/>
      <c r="ETP144" s="227"/>
      <c r="ETQ144" s="227"/>
      <c r="ETR144" s="228"/>
      <c r="ETS144" s="228"/>
      <c r="ETT144" s="228"/>
      <c r="ETU144" s="228"/>
      <c r="ETV144" s="228"/>
      <c r="ETW144" s="228"/>
      <c r="ETX144" s="229"/>
      <c r="ETY144" s="230"/>
      <c r="ETZ144" s="230"/>
      <c r="EUA144" s="231"/>
      <c r="EUB144" s="229"/>
      <c r="EUC144" s="230"/>
      <c r="EUD144" s="229"/>
      <c r="EUE144" s="229"/>
      <c r="EUF144" s="230"/>
      <c r="EUG144" s="230"/>
      <c r="EUH144" s="230"/>
      <c r="EUI144" s="230"/>
      <c r="EUJ144" s="230"/>
      <c r="EUK144" s="230"/>
      <c r="EUL144" s="230"/>
      <c r="EUM144" s="230"/>
      <c r="EUN144" s="230"/>
      <c r="EUO144" s="230"/>
      <c r="EUP144" s="230"/>
      <c r="EUQ144" s="230"/>
      <c r="EUR144" s="229"/>
      <c r="EUS144" s="226"/>
      <c r="EUT144" s="227"/>
      <c r="EUU144" s="227"/>
      <c r="EUV144" s="227"/>
      <c r="EUW144" s="228"/>
      <c r="EUX144" s="228"/>
      <c r="EUY144" s="228"/>
      <c r="EUZ144" s="228"/>
      <c r="EVA144" s="228"/>
      <c r="EVB144" s="228"/>
      <c r="EVC144" s="229"/>
      <c r="EVD144" s="230"/>
      <c r="EVE144" s="230"/>
      <c r="EVF144" s="231"/>
      <c r="EVG144" s="229"/>
      <c r="EVH144" s="230"/>
      <c r="EVI144" s="229"/>
      <c r="EVJ144" s="229"/>
      <c r="EVK144" s="230"/>
      <c r="EVL144" s="230"/>
      <c r="EVM144" s="230"/>
      <c r="EVN144" s="230"/>
      <c r="EVO144" s="230"/>
      <c r="EVP144" s="230"/>
      <c r="EVQ144" s="230"/>
      <c r="EVR144" s="230"/>
      <c r="EVS144" s="230"/>
      <c r="EVT144" s="230"/>
      <c r="EVU144" s="230"/>
      <c r="EVV144" s="230"/>
      <c r="EVW144" s="229"/>
      <c r="EVX144" s="226"/>
      <c r="EVY144" s="227"/>
      <c r="EVZ144" s="227"/>
      <c r="EWA144" s="227"/>
      <c r="EWB144" s="228"/>
      <c r="EWC144" s="228"/>
      <c r="EWD144" s="228"/>
      <c r="EWE144" s="228"/>
      <c r="EWF144" s="228"/>
      <c r="EWG144" s="228"/>
      <c r="EWH144" s="229"/>
      <c r="EWI144" s="230"/>
      <c r="EWJ144" s="230"/>
      <c r="EWK144" s="231"/>
      <c r="EWL144" s="229"/>
      <c r="EWM144" s="230"/>
      <c r="EWN144" s="229"/>
      <c r="EWO144" s="229"/>
      <c r="EWP144" s="230"/>
      <c r="EWQ144" s="230"/>
      <c r="EWR144" s="230"/>
      <c r="EWS144" s="230"/>
      <c r="EWT144" s="230"/>
      <c r="EWU144" s="230"/>
      <c r="EWV144" s="230"/>
      <c r="EWW144" s="230"/>
      <c r="EWX144" s="230"/>
      <c r="EWY144" s="230"/>
      <c r="EWZ144" s="230"/>
      <c r="EXA144" s="230"/>
      <c r="EXB144" s="229"/>
      <c r="EXC144" s="226"/>
      <c r="EXD144" s="227"/>
      <c r="EXE144" s="227"/>
      <c r="EXF144" s="227"/>
      <c r="EXG144" s="228"/>
      <c r="EXH144" s="228"/>
      <c r="EXI144" s="228"/>
      <c r="EXJ144" s="228"/>
      <c r="EXK144" s="228"/>
      <c r="EXL144" s="228"/>
      <c r="EXM144" s="229"/>
      <c r="EXN144" s="230"/>
      <c r="EXO144" s="230"/>
      <c r="EXP144" s="231"/>
      <c r="EXQ144" s="229"/>
      <c r="EXR144" s="230"/>
      <c r="EXS144" s="229"/>
      <c r="EXT144" s="229"/>
      <c r="EXU144" s="230"/>
      <c r="EXV144" s="230"/>
      <c r="EXW144" s="230"/>
      <c r="EXX144" s="230"/>
      <c r="EXY144" s="230"/>
      <c r="EXZ144" s="230"/>
      <c r="EYA144" s="230"/>
      <c r="EYB144" s="230"/>
      <c r="EYC144" s="230"/>
      <c r="EYD144" s="230"/>
      <c r="EYE144" s="230"/>
      <c r="EYF144" s="230"/>
      <c r="EYG144" s="229"/>
      <c r="EYH144" s="226"/>
      <c r="EYI144" s="227"/>
      <c r="EYJ144" s="227"/>
      <c r="EYK144" s="227"/>
      <c r="EYL144" s="228"/>
      <c r="EYM144" s="228"/>
      <c r="EYN144" s="228"/>
      <c r="EYO144" s="228"/>
      <c r="EYP144" s="228"/>
      <c r="EYQ144" s="228"/>
      <c r="EYR144" s="229"/>
      <c r="EYS144" s="230"/>
      <c r="EYT144" s="230"/>
      <c r="EYU144" s="231"/>
      <c r="EYV144" s="229"/>
      <c r="EYW144" s="230"/>
      <c r="EYX144" s="229"/>
      <c r="EYY144" s="229"/>
      <c r="EYZ144" s="230"/>
      <c r="EZA144" s="230"/>
      <c r="EZB144" s="230"/>
      <c r="EZC144" s="230"/>
      <c r="EZD144" s="230"/>
      <c r="EZE144" s="230"/>
      <c r="EZF144" s="230"/>
      <c r="EZG144" s="230"/>
      <c r="EZH144" s="230"/>
      <c r="EZI144" s="230"/>
      <c r="EZJ144" s="230"/>
      <c r="EZK144" s="230"/>
      <c r="EZL144" s="229"/>
      <c r="EZM144" s="226"/>
      <c r="EZN144" s="227"/>
      <c r="EZO144" s="227"/>
      <c r="EZP144" s="227"/>
      <c r="EZQ144" s="228"/>
      <c r="EZR144" s="228"/>
      <c r="EZS144" s="228"/>
      <c r="EZT144" s="228"/>
      <c r="EZU144" s="228"/>
      <c r="EZV144" s="228"/>
      <c r="EZW144" s="229"/>
      <c r="EZX144" s="230"/>
      <c r="EZY144" s="230"/>
      <c r="EZZ144" s="231"/>
      <c r="FAA144" s="229"/>
      <c r="FAB144" s="230"/>
      <c r="FAC144" s="229"/>
      <c r="FAD144" s="229"/>
      <c r="FAE144" s="230"/>
      <c r="FAF144" s="230"/>
      <c r="FAG144" s="230"/>
      <c r="FAH144" s="230"/>
      <c r="FAI144" s="230"/>
      <c r="FAJ144" s="230"/>
      <c r="FAK144" s="230"/>
      <c r="FAL144" s="230"/>
      <c r="FAM144" s="230"/>
      <c r="FAN144" s="230"/>
      <c r="FAO144" s="230"/>
      <c r="FAP144" s="230"/>
      <c r="FAQ144" s="229"/>
      <c r="FAR144" s="226"/>
      <c r="FAS144" s="227"/>
      <c r="FAT144" s="227"/>
      <c r="FAU144" s="227"/>
      <c r="FAV144" s="228"/>
      <c r="FAW144" s="228"/>
      <c r="FAX144" s="228"/>
      <c r="FAY144" s="228"/>
      <c r="FAZ144" s="228"/>
      <c r="FBA144" s="228"/>
      <c r="FBB144" s="229"/>
      <c r="FBC144" s="230"/>
      <c r="FBD144" s="230"/>
      <c r="FBE144" s="231"/>
      <c r="FBF144" s="229"/>
      <c r="FBG144" s="230"/>
      <c r="FBH144" s="229"/>
      <c r="FBI144" s="229"/>
      <c r="FBJ144" s="230"/>
      <c r="FBK144" s="230"/>
      <c r="FBL144" s="230"/>
      <c r="FBM144" s="230"/>
      <c r="FBN144" s="230"/>
      <c r="FBO144" s="230"/>
      <c r="FBP144" s="230"/>
      <c r="FBQ144" s="230"/>
      <c r="FBR144" s="230"/>
      <c r="FBS144" s="230"/>
      <c r="FBT144" s="230"/>
      <c r="FBU144" s="230"/>
      <c r="FBV144" s="229"/>
      <c r="FBW144" s="226"/>
      <c r="FBX144" s="227"/>
      <c r="FBY144" s="227"/>
      <c r="FBZ144" s="227"/>
      <c r="FCA144" s="228"/>
      <c r="FCB144" s="228"/>
      <c r="FCC144" s="228"/>
      <c r="FCD144" s="228"/>
      <c r="FCE144" s="228"/>
      <c r="FCF144" s="228"/>
      <c r="FCG144" s="229"/>
      <c r="FCH144" s="230"/>
      <c r="FCI144" s="230"/>
      <c r="FCJ144" s="231"/>
      <c r="FCK144" s="229"/>
      <c r="FCL144" s="230"/>
      <c r="FCM144" s="229"/>
      <c r="FCN144" s="229"/>
      <c r="FCO144" s="230"/>
      <c r="FCP144" s="230"/>
      <c r="FCQ144" s="230"/>
      <c r="FCR144" s="230"/>
      <c r="FCS144" s="230"/>
      <c r="FCT144" s="230"/>
      <c r="FCU144" s="230"/>
      <c r="FCV144" s="230"/>
      <c r="FCW144" s="230"/>
      <c r="FCX144" s="230"/>
      <c r="FCY144" s="230"/>
      <c r="FCZ144" s="230"/>
      <c r="FDA144" s="229"/>
      <c r="FDB144" s="226"/>
      <c r="FDC144" s="227"/>
      <c r="FDD144" s="227"/>
      <c r="FDE144" s="227"/>
      <c r="FDF144" s="228"/>
      <c r="FDG144" s="228"/>
      <c r="FDH144" s="228"/>
      <c r="FDI144" s="228"/>
      <c r="FDJ144" s="228"/>
      <c r="FDK144" s="228"/>
      <c r="FDL144" s="229"/>
      <c r="FDM144" s="230"/>
      <c r="FDN144" s="230"/>
      <c r="FDO144" s="231"/>
      <c r="FDP144" s="229"/>
      <c r="FDQ144" s="230"/>
      <c r="FDR144" s="229"/>
      <c r="FDS144" s="229"/>
      <c r="FDT144" s="230"/>
      <c r="FDU144" s="230"/>
      <c r="FDV144" s="230"/>
      <c r="FDW144" s="230"/>
      <c r="FDX144" s="230"/>
      <c r="FDY144" s="230"/>
      <c r="FDZ144" s="230"/>
      <c r="FEA144" s="230"/>
      <c r="FEB144" s="230"/>
      <c r="FEC144" s="230"/>
      <c r="FED144" s="230"/>
      <c r="FEE144" s="230"/>
      <c r="FEF144" s="229"/>
      <c r="FEG144" s="226"/>
      <c r="FEH144" s="227"/>
      <c r="FEI144" s="227"/>
      <c r="FEJ144" s="227"/>
      <c r="FEK144" s="228"/>
      <c r="FEL144" s="228"/>
      <c r="FEM144" s="228"/>
      <c r="FEN144" s="228"/>
      <c r="FEO144" s="228"/>
      <c r="FEP144" s="228"/>
      <c r="FEQ144" s="229"/>
      <c r="FER144" s="230"/>
      <c r="FES144" s="230"/>
      <c r="FET144" s="231"/>
      <c r="FEU144" s="229"/>
      <c r="FEV144" s="230"/>
      <c r="FEW144" s="229"/>
      <c r="FEX144" s="229"/>
      <c r="FEY144" s="230"/>
      <c r="FEZ144" s="230"/>
      <c r="FFA144" s="230"/>
      <c r="FFB144" s="230"/>
      <c r="FFC144" s="230"/>
      <c r="FFD144" s="230"/>
      <c r="FFE144" s="230"/>
      <c r="FFF144" s="230"/>
      <c r="FFG144" s="230"/>
      <c r="FFH144" s="230"/>
      <c r="FFI144" s="230"/>
      <c r="FFJ144" s="230"/>
      <c r="FFK144" s="229"/>
      <c r="FFL144" s="226"/>
      <c r="FFM144" s="227"/>
      <c r="FFN144" s="227"/>
      <c r="FFO144" s="227"/>
      <c r="FFP144" s="228"/>
      <c r="FFQ144" s="228"/>
      <c r="FFR144" s="228"/>
      <c r="FFS144" s="228"/>
      <c r="FFT144" s="228"/>
      <c r="FFU144" s="228"/>
      <c r="FFV144" s="229"/>
      <c r="FFW144" s="230"/>
      <c r="FFX144" s="230"/>
      <c r="FFY144" s="231"/>
      <c r="FFZ144" s="229"/>
      <c r="FGA144" s="230"/>
      <c r="FGB144" s="229"/>
      <c r="FGC144" s="229"/>
      <c r="FGD144" s="230"/>
      <c r="FGE144" s="230"/>
      <c r="FGF144" s="230"/>
      <c r="FGG144" s="230"/>
      <c r="FGH144" s="230"/>
      <c r="FGI144" s="230"/>
      <c r="FGJ144" s="230"/>
      <c r="FGK144" s="230"/>
      <c r="FGL144" s="230"/>
      <c r="FGM144" s="230"/>
      <c r="FGN144" s="230"/>
      <c r="FGO144" s="230"/>
      <c r="FGP144" s="229"/>
      <c r="FGQ144" s="226"/>
      <c r="FGR144" s="227"/>
      <c r="FGS144" s="227"/>
      <c r="FGT144" s="227"/>
      <c r="FGU144" s="228"/>
      <c r="FGV144" s="228"/>
      <c r="FGW144" s="228"/>
      <c r="FGX144" s="228"/>
      <c r="FGY144" s="228"/>
      <c r="FGZ144" s="228"/>
      <c r="FHA144" s="229"/>
      <c r="FHB144" s="230"/>
      <c r="FHC144" s="230"/>
      <c r="FHD144" s="231"/>
      <c r="FHE144" s="229"/>
      <c r="FHF144" s="230"/>
      <c r="FHG144" s="229"/>
      <c r="FHH144" s="229"/>
      <c r="FHI144" s="230"/>
      <c r="FHJ144" s="230"/>
      <c r="FHK144" s="230"/>
      <c r="FHL144" s="230"/>
      <c r="FHM144" s="230"/>
      <c r="FHN144" s="230"/>
      <c r="FHO144" s="230"/>
      <c r="FHP144" s="230"/>
      <c r="FHQ144" s="230"/>
      <c r="FHR144" s="230"/>
      <c r="FHS144" s="230"/>
      <c r="FHT144" s="230"/>
      <c r="FHU144" s="229"/>
      <c r="FHV144" s="226"/>
      <c r="FHW144" s="227"/>
      <c r="FHX144" s="227"/>
      <c r="FHY144" s="227"/>
      <c r="FHZ144" s="228"/>
      <c r="FIA144" s="228"/>
      <c r="FIB144" s="228"/>
      <c r="FIC144" s="228"/>
      <c r="FID144" s="228"/>
      <c r="FIE144" s="228"/>
      <c r="FIF144" s="229"/>
      <c r="FIG144" s="230"/>
      <c r="FIH144" s="230"/>
      <c r="FII144" s="231"/>
      <c r="FIJ144" s="229"/>
      <c r="FIK144" s="230"/>
      <c r="FIL144" s="229"/>
      <c r="FIM144" s="229"/>
      <c r="FIN144" s="230"/>
      <c r="FIO144" s="230"/>
      <c r="FIP144" s="230"/>
      <c r="FIQ144" s="230"/>
      <c r="FIR144" s="230"/>
      <c r="FIS144" s="230"/>
      <c r="FIT144" s="230"/>
      <c r="FIU144" s="230"/>
      <c r="FIV144" s="230"/>
      <c r="FIW144" s="230"/>
      <c r="FIX144" s="230"/>
      <c r="FIY144" s="230"/>
      <c r="FIZ144" s="229"/>
      <c r="FJA144" s="226"/>
      <c r="FJB144" s="227"/>
      <c r="FJC144" s="227"/>
      <c r="FJD144" s="227"/>
      <c r="FJE144" s="228"/>
      <c r="FJF144" s="228"/>
      <c r="FJG144" s="228"/>
      <c r="FJH144" s="228"/>
      <c r="FJI144" s="228"/>
      <c r="FJJ144" s="228"/>
      <c r="FJK144" s="229"/>
      <c r="FJL144" s="230"/>
      <c r="FJM144" s="230"/>
      <c r="FJN144" s="231"/>
      <c r="FJO144" s="229"/>
      <c r="FJP144" s="230"/>
      <c r="FJQ144" s="229"/>
      <c r="FJR144" s="229"/>
      <c r="FJS144" s="230"/>
      <c r="FJT144" s="230"/>
      <c r="FJU144" s="230"/>
      <c r="FJV144" s="230"/>
      <c r="FJW144" s="230"/>
      <c r="FJX144" s="230"/>
      <c r="FJY144" s="230"/>
      <c r="FJZ144" s="230"/>
      <c r="FKA144" s="230"/>
      <c r="FKB144" s="230"/>
      <c r="FKC144" s="230"/>
      <c r="FKD144" s="230"/>
      <c r="FKE144" s="229"/>
      <c r="FKF144" s="226"/>
      <c r="FKG144" s="227"/>
      <c r="FKH144" s="227"/>
      <c r="FKI144" s="227"/>
      <c r="FKJ144" s="228"/>
      <c r="FKK144" s="228"/>
      <c r="FKL144" s="228"/>
      <c r="FKM144" s="228"/>
      <c r="FKN144" s="228"/>
      <c r="FKO144" s="228"/>
      <c r="FKP144" s="229"/>
      <c r="FKQ144" s="230"/>
      <c r="FKR144" s="230"/>
      <c r="FKS144" s="231"/>
      <c r="FKT144" s="229"/>
      <c r="FKU144" s="230"/>
      <c r="FKV144" s="229"/>
      <c r="FKW144" s="229"/>
      <c r="FKX144" s="230"/>
      <c r="FKY144" s="230"/>
      <c r="FKZ144" s="230"/>
      <c r="FLA144" s="230"/>
      <c r="FLB144" s="230"/>
      <c r="FLC144" s="230"/>
      <c r="FLD144" s="230"/>
      <c r="FLE144" s="230"/>
      <c r="FLF144" s="230"/>
      <c r="FLG144" s="230"/>
      <c r="FLH144" s="230"/>
      <c r="FLI144" s="230"/>
      <c r="FLJ144" s="229"/>
      <c r="FLK144" s="226"/>
      <c r="FLL144" s="227"/>
      <c r="FLM144" s="227"/>
      <c r="FLN144" s="227"/>
      <c r="FLO144" s="228"/>
      <c r="FLP144" s="228"/>
      <c r="FLQ144" s="228"/>
      <c r="FLR144" s="228"/>
      <c r="FLS144" s="228"/>
      <c r="FLT144" s="228"/>
      <c r="FLU144" s="229"/>
      <c r="FLV144" s="230"/>
      <c r="FLW144" s="230"/>
      <c r="FLX144" s="231"/>
      <c r="FLY144" s="229"/>
      <c r="FLZ144" s="230"/>
      <c r="FMA144" s="229"/>
      <c r="FMB144" s="229"/>
      <c r="FMC144" s="230"/>
      <c r="FMD144" s="230"/>
      <c r="FME144" s="230"/>
      <c r="FMF144" s="230"/>
      <c r="FMG144" s="230"/>
      <c r="FMH144" s="230"/>
      <c r="FMI144" s="230"/>
      <c r="FMJ144" s="230"/>
      <c r="FMK144" s="230"/>
      <c r="FML144" s="230"/>
      <c r="FMM144" s="230"/>
      <c r="FMN144" s="230"/>
      <c r="FMO144" s="229"/>
      <c r="FMP144" s="226"/>
      <c r="FMQ144" s="227"/>
      <c r="FMR144" s="227"/>
      <c r="FMS144" s="227"/>
      <c r="FMT144" s="228"/>
      <c r="FMU144" s="228"/>
      <c r="FMV144" s="228"/>
      <c r="FMW144" s="228"/>
      <c r="FMX144" s="228"/>
      <c r="FMY144" s="228"/>
      <c r="FMZ144" s="229"/>
      <c r="FNA144" s="230"/>
      <c r="FNB144" s="230"/>
      <c r="FNC144" s="231"/>
      <c r="FND144" s="229"/>
      <c r="FNE144" s="230"/>
      <c r="FNF144" s="229"/>
      <c r="FNG144" s="229"/>
      <c r="FNH144" s="230"/>
      <c r="FNI144" s="230"/>
      <c r="FNJ144" s="230"/>
      <c r="FNK144" s="230"/>
      <c r="FNL144" s="230"/>
      <c r="FNM144" s="230"/>
      <c r="FNN144" s="230"/>
      <c r="FNO144" s="230"/>
      <c r="FNP144" s="230"/>
      <c r="FNQ144" s="230"/>
      <c r="FNR144" s="230"/>
      <c r="FNS144" s="230"/>
      <c r="FNT144" s="229"/>
      <c r="FNU144" s="226"/>
      <c r="FNV144" s="227"/>
      <c r="FNW144" s="227"/>
      <c r="FNX144" s="227"/>
      <c r="FNY144" s="228"/>
      <c r="FNZ144" s="228"/>
      <c r="FOA144" s="228"/>
      <c r="FOB144" s="228"/>
      <c r="FOC144" s="228"/>
      <c r="FOD144" s="228"/>
      <c r="FOE144" s="229"/>
      <c r="FOF144" s="230"/>
      <c r="FOG144" s="230"/>
      <c r="FOH144" s="231"/>
      <c r="FOI144" s="229"/>
      <c r="FOJ144" s="230"/>
      <c r="FOK144" s="229"/>
      <c r="FOL144" s="229"/>
      <c r="FOM144" s="230"/>
      <c r="FON144" s="230"/>
      <c r="FOO144" s="230"/>
      <c r="FOP144" s="230"/>
      <c r="FOQ144" s="230"/>
      <c r="FOR144" s="230"/>
      <c r="FOS144" s="230"/>
      <c r="FOT144" s="230"/>
      <c r="FOU144" s="230"/>
      <c r="FOV144" s="230"/>
      <c r="FOW144" s="230"/>
      <c r="FOX144" s="230"/>
      <c r="FOY144" s="229"/>
      <c r="FOZ144" s="226"/>
      <c r="FPA144" s="227"/>
      <c r="FPB144" s="227"/>
      <c r="FPC144" s="227"/>
      <c r="FPD144" s="228"/>
      <c r="FPE144" s="228"/>
      <c r="FPF144" s="228"/>
      <c r="FPG144" s="228"/>
      <c r="FPH144" s="228"/>
      <c r="FPI144" s="228"/>
      <c r="FPJ144" s="229"/>
      <c r="FPK144" s="230"/>
      <c r="FPL144" s="230"/>
      <c r="FPM144" s="231"/>
      <c r="FPN144" s="229"/>
      <c r="FPO144" s="230"/>
      <c r="FPP144" s="229"/>
      <c r="FPQ144" s="229"/>
      <c r="FPR144" s="230"/>
      <c r="FPS144" s="230"/>
      <c r="FPT144" s="230"/>
      <c r="FPU144" s="230"/>
      <c r="FPV144" s="230"/>
      <c r="FPW144" s="230"/>
      <c r="FPX144" s="230"/>
      <c r="FPY144" s="230"/>
      <c r="FPZ144" s="230"/>
      <c r="FQA144" s="230"/>
      <c r="FQB144" s="230"/>
      <c r="FQC144" s="230"/>
      <c r="FQD144" s="229"/>
      <c r="FQE144" s="226"/>
      <c r="FQF144" s="227"/>
      <c r="FQG144" s="227"/>
      <c r="FQH144" s="227"/>
      <c r="FQI144" s="228"/>
      <c r="FQJ144" s="228"/>
      <c r="FQK144" s="228"/>
      <c r="FQL144" s="228"/>
      <c r="FQM144" s="228"/>
      <c r="FQN144" s="228"/>
      <c r="FQO144" s="229"/>
      <c r="FQP144" s="230"/>
      <c r="FQQ144" s="230"/>
      <c r="FQR144" s="231"/>
      <c r="FQS144" s="229"/>
      <c r="FQT144" s="230"/>
      <c r="FQU144" s="229"/>
      <c r="FQV144" s="229"/>
      <c r="FQW144" s="230"/>
      <c r="FQX144" s="230"/>
      <c r="FQY144" s="230"/>
      <c r="FQZ144" s="230"/>
      <c r="FRA144" s="230"/>
      <c r="FRB144" s="230"/>
      <c r="FRC144" s="230"/>
      <c r="FRD144" s="230"/>
      <c r="FRE144" s="230"/>
      <c r="FRF144" s="230"/>
      <c r="FRG144" s="230"/>
      <c r="FRH144" s="230"/>
      <c r="FRI144" s="229"/>
      <c r="FRJ144" s="226"/>
      <c r="FRK144" s="227"/>
      <c r="FRL144" s="227"/>
      <c r="FRM144" s="227"/>
      <c r="FRN144" s="228"/>
      <c r="FRO144" s="228"/>
      <c r="FRP144" s="228"/>
      <c r="FRQ144" s="228"/>
      <c r="FRR144" s="228"/>
      <c r="FRS144" s="228"/>
      <c r="FRT144" s="229"/>
      <c r="FRU144" s="230"/>
      <c r="FRV144" s="230"/>
      <c r="FRW144" s="231"/>
      <c r="FRX144" s="229"/>
      <c r="FRY144" s="230"/>
      <c r="FRZ144" s="229"/>
      <c r="FSA144" s="229"/>
      <c r="FSB144" s="230"/>
      <c r="FSC144" s="230"/>
      <c r="FSD144" s="230"/>
      <c r="FSE144" s="230"/>
      <c r="FSF144" s="230"/>
      <c r="FSG144" s="230"/>
      <c r="FSH144" s="230"/>
      <c r="FSI144" s="230"/>
      <c r="FSJ144" s="230"/>
      <c r="FSK144" s="230"/>
      <c r="FSL144" s="230"/>
      <c r="FSM144" s="230"/>
      <c r="FSN144" s="229"/>
      <c r="FSO144" s="226"/>
      <c r="FSP144" s="227"/>
      <c r="FSQ144" s="227"/>
      <c r="FSR144" s="227"/>
      <c r="FSS144" s="228"/>
      <c r="FST144" s="228"/>
      <c r="FSU144" s="228"/>
      <c r="FSV144" s="228"/>
      <c r="FSW144" s="228"/>
      <c r="FSX144" s="228"/>
      <c r="FSY144" s="229"/>
      <c r="FSZ144" s="230"/>
      <c r="FTA144" s="230"/>
      <c r="FTB144" s="231"/>
      <c r="FTC144" s="229"/>
      <c r="FTD144" s="230"/>
      <c r="FTE144" s="229"/>
      <c r="FTF144" s="229"/>
      <c r="FTG144" s="230"/>
      <c r="FTH144" s="230"/>
      <c r="FTI144" s="230"/>
      <c r="FTJ144" s="230"/>
      <c r="FTK144" s="230"/>
      <c r="FTL144" s="230"/>
      <c r="FTM144" s="230"/>
      <c r="FTN144" s="230"/>
      <c r="FTO144" s="230"/>
      <c r="FTP144" s="230"/>
      <c r="FTQ144" s="230"/>
      <c r="FTR144" s="230"/>
      <c r="FTS144" s="229"/>
      <c r="FTT144" s="226"/>
      <c r="FTU144" s="227"/>
      <c r="FTV144" s="227"/>
      <c r="FTW144" s="227"/>
      <c r="FTX144" s="228"/>
      <c r="FTY144" s="228"/>
      <c r="FTZ144" s="228"/>
      <c r="FUA144" s="228"/>
      <c r="FUB144" s="228"/>
      <c r="FUC144" s="228"/>
      <c r="FUD144" s="229"/>
      <c r="FUE144" s="230"/>
      <c r="FUF144" s="230"/>
      <c r="FUG144" s="231"/>
      <c r="FUH144" s="229"/>
      <c r="FUI144" s="230"/>
      <c r="FUJ144" s="229"/>
      <c r="FUK144" s="229"/>
      <c r="FUL144" s="230"/>
      <c r="FUM144" s="230"/>
      <c r="FUN144" s="230"/>
      <c r="FUO144" s="230"/>
      <c r="FUP144" s="230"/>
      <c r="FUQ144" s="230"/>
      <c r="FUR144" s="230"/>
      <c r="FUS144" s="230"/>
      <c r="FUT144" s="230"/>
      <c r="FUU144" s="230"/>
      <c r="FUV144" s="230"/>
      <c r="FUW144" s="230"/>
      <c r="FUX144" s="229"/>
      <c r="FUY144" s="226"/>
      <c r="FUZ144" s="227"/>
      <c r="FVA144" s="227"/>
      <c r="FVB144" s="227"/>
      <c r="FVC144" s="228"/>
      <c r="FVD144" s="228"/>
      <c r="FVE144" s="228"/>
      <c r="FVF144" s="228"/>
      <c r="FVG144" s="228"/>
      <c r="FVH144" s="228"/>
      <c r="FVI144" s="229"/>
      <c r="FVJ144" s="230"/>
      <c r="FVK144" s="230"/>
      <c r="FVL144" s="231"/>
      <c r="FVM144" s="229"/>
      <c r="FVN144" s="230"/>
      <c r="FVO144" s="229"/>
      <c r="FVP144" s="229"/>
      <c r="FVQ144" s="230"/>
      <c r="FVR144" s="230"/>
      <c r="FVS144" s="230"/>
      <c r="FVT144" s="230"/>
      <c r="FVU144" s="230"/>
      <c r="FVV144" s="230"/>
      <c r="FVW144" s="230"/>
      <c r="FVX144" s="230"/>
      <c r="FVY144" s="230"/>
      <c r="FVZ144" s="230"/>
      <c r="FWA144" s="230"/>
      <c r="FWB144" s="230"/>
      <c r="FWC144" s="229"/>
      <c r="FWD144" s="226"/>
      <c r="FWE144" s="227"/>
      <c r="FWF144" s="227"/>
      <c r="FWG144" s="227"/>
      <c r="FWH144" s="228"/>
      <c r="FWI144" s="228"/>
      <c r="FWJ144" s="228"/>
      <c r="FWK144" s="228"/>
      <c r="FWL144" s="228"/>
      <c r="FWM144" s="228"/>
      <c r="FWN144" s="229"/>
      <c r="FWO144" s="230"/>
      <c r="FWP144" s="230"/>
      <c r="FWQ144" s="231"/>
      <c r="FWR144" s="229"/>
      <c r="FWS144" s="230"/>
      <c r="FWT144" s="229"/>
      <c r="FWU144" s="229"/>
      <c r="FWV144" s="230"/>
      <c r="FWW144" s="230"/>
      <c r="FWX144" s="230"/>
      <c r="FWY144" s="230"/>
      <c r="FWZ144" s="230"/>
      <c r="FXA144" s="230"/>
      <c r="FXB144" s="230"/>
      <c r="FXC144" s="230"/>
      <c r="FXD144" s="230"/>
      <c r="FXE144" s="230"/>
      <c r="FXF144" s="230"/>
      <c r="FXG144" s="230"/>
      <c r="FXH144" s="229"/>
      <c r="FXI144" s="226"/>
      <c r="FXJ144" s="227"/>
      <c r="FXK144" s="227"/>
      <c r="FXL144" s="227"/>
      <c r="FXM144" s="228"/>
      <c r="FXN144" s="228"/>
      <c r="FXO144" s="228"/>
      <c r="FXP144" s="228"/>
      <c r="FXQ144" s="228"/>
      <c r="FXR144" s="228"/>
      <c r="FXS144" s="229"/>
      <c r="FXT144" s="230"/>
      <c r="FXU144" s="230"/>
      <c r="FXV144" s="231"/>
      <c r="FXW144" s="229"/>
      <c r="FXX144" s="230"/>
      <c r="FXY144" s="229"/>
      <c r="FXZ144" s="229"/>
      <c r="FYA144" s="230"/>
      <c r="FYB144" s="230"/>
      <c r="FYC144" s="230"/>
      <c r="FYD144" s="230"/>
      <c r="FYE144" s="230"/>
      <c r="FYF144" s="230"/>
      <c r="FYG144" s="230"/>
      <c r="FYH144" s="230"/>
      <c r="FYI144" s="230"/>
      <c r="FYJ144" s="230"/>
      <c r="FYK144" s="230"/>
      <c r="FYL144" s="230"/>
      <c r="FYM144" s="229"/>
      <c r="FYN144" s="226"/>
      <c r="FYO144" s="227"/>
      <c r="FYP144" s="227"/>
      <c r="FYQ144" s="227"/>
      <c r="FYR144" s="228"/>
      <c r="FYS144" s="228"/>
      <c r="FYT144" s="228"/>
      <c r="FYU144" s="228"/>
      <c r="FYV144" s="228"/>
      <c r="FYW144" s="228"/>
      <c r="FYX144" s="229"/>
      <c r="FYY144" s="230"/>
      <c r="FYZ144" s="230"/>
      <c r="FZA144" s="231"/>
      <c r="FZB144" s="229"/>
      <c r="FZC144" s="230"/>
      <c r="FZD144" s="229"/>
      <c r="FZE144" s="229"/>
      <c r="FZF144" s="230"/>
      <c r="FZG144" s="230"/>
      <c r="FZH144" s="230"/>
      <c r="FZI144" s="230"/>
      <c r="FZJ144" s="230"/>
      <c r="FZK144" s="230"/>
      <c r="FZL144" s="230"/>
      <c r="FZM144" s="230"/>
      <c r="FZN144" s="230"/>
      <c r="FZO144" s="230"/>
      <c r="FZP144" s="230"/>
      <c r="FZQ144" s="230"/>
      <c r="FZR144" s="229"/>
      <c r="FZS144" s="226"/>
      <c r="FZT144" s="227"/>
      <c r="FZU144" s="227"/>
      <c r="FZV144" s="227"/>
      <c r="FZW144" s="228"/>
      <c r="FZX144" s="228"/>
      <c r="FZY144" s="228"/>
      <c r="FZZ144" s="228"/>
      <c r="GAA144" s="228"/>
      <c r="GAB144" s="228"/>
      <c r="GAC144" s="229"/>
      <c r="GAD144" s="230"/>
      <c r="GAE144" s="230"/>
      <c r="GAF144" s="231"/>
      <c r="GAG144" s="229"/>
      <c r="GAH144" s="230"/>
      <c r="GAI144" s="229"/>
      <c r="GAJ144" s="229"/>
      <c r="GAK144" s="230"/>
      <c r="GAL144" s="230"/>
      <c r="GAM144" s="230"/>
      <c r="GAN144" s="230"/>
      <c r="GAO144" s="230"/>
      <c r="GAP144" s="230"/>
      <c r="GAQ144" s="230"/>
      <c r="GAR144" s="230"/>
      <c r="GAS144" s="230"/>
      <c r="GAT144" s="230"/>
      <c r="GAU144" s="230"/>
      <c r="GAV144" s="230"/>
      <c r="GAW144" s="229"/>
      <c r="GAX144" s="226"/>
      <c r="GAY144" s="227"/>
      <c r="GAZ144" s="227"/>
      <c r="GBA144" s="227"/>
      <c r="GBB144" s="228"/>
      <c r="GBC144" s="228"/>
      <c r="GBD144" s="228"/>
      <c r="GBE144" s="228"/>
      <c r="GBF144" s="228"/>
      <c r="GBG144" s="228"/>
      <c r="GBH144" s="229"/>
      <c r="GBI144" s="230"/>
      <c r="GBJ144" s="230"/>
      <c r="GBK144" s="231"/>
      <c r="GBL144" s="229"/>
      <c r="GBM144" s="230"/>
      <c r="GBN144" s="229"/>
      <c r="GBO144" s="229"/>
      <c r="GBP144" s="230"/>
      <c r="GBQ144" s="230"/>
      <c r="GBR144" s="230"/>
      <c r="GBS144" s="230"/>
      <c r="GBT144" s="230"/>
      <c r="GBU144" s="230"/>
      <c r="GBV144" s="230"/>
      <c r="GBW144" s="230"/>
      <c r="GBX144" s="230"/>
      <c r="GBY144" s="230"/>
      <c r="GBZ144" s="230"/>
      <c r="GCA144" s="230"/>
      <c r="GCB144" s="229"/>
      <c r="GCC144" s="226"/>
      <c r="GCD144" s="227"/>
      <c r="GCE144" s="227"/>
      <c r="GCF144" s="227"/>
      <c r="GCG144" s="228"/>
      <c r="GCH144" s="228"/>
      <c r="GCI144" s="228"/>
      <c r="GCJ144" s="228"/>
      <c r="GCK144" s="228"/>
      <c r="GCL144" s="228"/>
      <c r="GCM144" s="229"/>
      <c r="GCN144" s="230"/>
      <c r="GCO144" s="230"/>
      <c r="GCP144" s="231"/>
      <c r="GCQ144" s="229"/>
      <c r="GCR144" s="230"/>
      <c r="GCS144" s="229"/>
      <c r="GCT144" s="229"/>
      <c r="GCU144" s="230"/>
      <c r="GCV144" s="230"/>
      <c r="GCW144" s="230"/>
      <c r="GCX144" s="230"/>
      <c r="GCY144" s="230"/>
      <c r="GCZ144" s="230"/>
      <c r="GDA144" s="230"/>
      <c r="GDB144" s="230"/>
      <c r="GDC144" s="230"/>
      <c r="GDD144" s="230"/>
      <c r="GDE144" s="230"/>
      <c r="GDF144" s="230"/>
      <c r="GDG144" s="229"/>
      <c r="GDH144" s="226"/>
      <c r="GDI144" s="227"/>
      <c r="GDJ144" s="227"/>
      <c r="GDK144" s="227"/>
      <c r="GDL144" s="228"/>
      <c r="GDM144" s="228"/>
      <c r="GDN144" s="228"/>
      <c r="GDO144" s="228"/>
      <c r="GDP144" s="228"/>
      <c r="GDQ144" s="228"/>
      <c r="GDR144" s="229"/>
      <c r="GDS144" s="230"/>
      <c r="GDT144" s="230"/>
      <c r="GDU144" s="231"/>
      <c r="GDV144" s="229"/>
      <c r="GDW144" s="230"/>
      <c r="GDX144" s="229"/>
      <c r="GDY144" s="229"/>
      <c r="GDZ144" s="230"/>
      <c r="GEA144" s="230"/>
      <c r="GEB144" s="230"/>
      <c r="GEC144" s="230"/>
      <c r="GED144" s="230"/>
      <c r="GEE144" s="230"/>
      <c r="GEF144" s="230"/>
      <c r="GEG144" s="230"/>
      <c r="GEH144" s="230"/>
      <c r="GEI144" s="230"/>
      <c r="GEJ144" s="230"/>
      <c r="GEK144" s="230"/>
      <c r="GEL144" s="229"/>
      <c r="GEM144" s="226"/>
      <c r="GEN144" s="227"/>
      <c r="GEO144" s="227"/>
      <c r="GEP144" s="227"/>
      <c r="GEQ144" s="228"/>
      <c r="GER144" s="228"/>
      <c r="GES144" s="228"/>
      <c r="GET144" s="228"/>
      <c r="GEU144" s="228"/>
      <c r="GEV144" s="228"/>
      <c r="GEW144" s="229"/>
      <c r="GEX144" s="230"/>
      <c r="GEY144" s="230"/>
      <c r="GEZ144" s="231"/>
      <c r="GFA144" s="229"/>
      <c r="GFB144" s="230"/>
      <c r="GFC144" s="229"/>
      <c r="GFD144" s="229"/>
      <c r="GFE144" s="230"/>
      <c r="GFF144" s="230"/>
      <c r="GFG144" s="230"/>
      <c r="GFH144" s="230"/>
      <c r="GFI144" s="230"/>
      <c r="GFJ144" s="230"/>
      <c r="GFK144" s="230"/>
      <c r="GFL144" s="230"/>
      <c r="GFM144" s="230"/>
      <c r="GFN144" s="230"/>
      <c r="GFO144" s="230"/>
      <c r="GFP144" s="230"/>
      <c r="GFQ144" s="229"/>
      <c r="GFR144" s="226"/>
      <c r="GFS144" s="227"/>
      <c r="GFT144" s="227"/>
      <c r="GFU144" s="227"/>
      <c r="GFV144" s="228"/>
      <c r="GFW144" s="228"/>
      <c r="GFX144" s="228"/>
      <c r="GFY144" s="228"/>
      <c r="GFZ144" s="228"/>
      <c r="GGA144" s="228"/>
      <c r="GGB144" s="229"/>
      <c r="GGC144" s="230"/>
      <c r="GGD144" s="230"/>
      <c r="GGE144" s="231"/>
      <c r="GGF144" s="229"/>
      <c r="GGG144" s="230"/>
      <c r="GGH144" s="229"/>
      <c r="GGI144" s="229"/>
      <c r="GGJ144" s="230"/>
      <c r="GGK144" s="230"/>
      <c r="GGL144" s="230"/>
      <c r="GGM144" s="230"/>
      <c r="GGN144" s="230"/>
      <c r="GGO144" s="230"/>
      <c r="GGP144" s="230"/>
      <c r="GGQ144" s="230"/>
      <c r="GGR144" s="230"/>
      <c r="GGS144" s="230"/>
      <c r="GGT144" s="230"/>
      <c r="GGU144" s="230"/>
      <c r="GGV144" s="229"/>
      <c r="GGW144" s="226"/>
      <c r="GGX144" s="227"/>
      <c r="GGY144" s="227"/>
      <c r="GGZ144" s="227"/>
      <c r="GHA144" s="228"/>
      <c r="GHB144" s="228"/>
      <c r="GHC144" s="228"/>
      <c r="GHD144" s="228"/>
      <c r="GHE144" s="228"/>
      <c r="GHF144" s="228"/>
      <c r="GHG144" s="229"/>
      <c r="GHH144" s="230"/>
      <c r="GHI144" s="230"/>
      <c r="GHJ144" s="231"/>
      <c r="GHK144" s="229"/>
      <c r="GHL144" s="230"/>
      <c r="GHM144" s="229"/>
      <c r="GHN144" s="229"/>
      <c r="GHO144" s="230"/>
      <c r="GHP144" s="230"/>
      <c r="GHQ144" s="230"/>
      <c r="GHR144" s="230"/>
      <c r="GHS144" s="230"/>
      <c r="GHT144" s="230"/>
      <c r="GHU144" s="230"/>
      <c r="GHV144" s="230"/>
      <c r="GHW144" s="230"/>
      <c r="GHX144" s="230"/>
      <c r="GHY144" s="230"/>
      <c r="GHZ144" s="230"/>
      <c r="GIA144" s="229"/>
      <c r="GIB144" s="226"/>
      <c r="GIC144" s="227"/>
      <c r="GID144" s="227"/>
      <c r="GIE144" s="227"/>
      <c r="GIF144" s="228"/>
      <c r="GIG144" s="228"/>
      <c r="GIH144" s="228"/>
      <c r="GII144" s="228"/>
      <c r="GIJ144" s="228"/>
      <c r="GIK144" s="228"/>
      <c r="GIL144" s="229"/>
      <c r="GIM144" s="230"/>
      <c r="GIN144" s="230"/>
      <c r="GIO144" s="231"/>
      <c r="GIP144" s="229"/>
      <c r="GIQ144" s="230"/>
      <c r="GIR144" s="229"/>
      <c r="GIS144" s="229"/>
      <c r="GIT144" s="230"/>
      <c r="GIU144" s="230"/>
      <c r="GIV144" s="230"/>
      <c r="GIW144" s="230"/>
      <c r="GIX144" s="230"/>
      <c r="GIY144" s="230"/>
      <c r="GIZ144" s="230"/>
      <c r="GJA144" s="230"/>
      <c r="GJB144" s="230"/>
      <c r="GJC144" s="230"/>
      <c r="GJD144" s="230"/>
      <c r="GJE144" s="230"/>
      <c r="GJF144" s="229"/>
      <c r="GJG144" s="226"/>
      <c r="GJH144" s="227"/>
      <c r="GJI144" s="227"/>
      <c r="GJJ144" s="227"/>
      <c r="GJK144" s="228"/>
      <c r="GJL144" s="228"/>
      <c r="GJM144" s="228"/>
      <c r="GJN144" s="228"/>
      <c r="GJO144" s="228"/>
      <c r="GJP144" s="228"/>
      <c r="GJQ144" s="229"/>
      <c r="GJR144" s="230"/>
      <c r="GJS144" s="230"/>
      <c r="GJT144" s="231"/>
      <c r="GJU144" s="229"/>
      <c r="GJV144" s="230"/>
      <c r="GJW144" s="229"/>
      <c r="GJX144" s="229"/>
      <c r="GJY144" s="230"/>
      <c r="GJZ144" s="230"/>
      <c r="GKA144" s="230"/>
      <c r="GKB144" s="230"/>
      <c r="GKC144" s="230"/>
      <c r="GKD144" s="230"/>
      <c r="GKE144" s="230"/>
      <c r="GKF144" s="230"/>
      <c r="GKG144" s="230"/>
      <c r="GKH144" s="230"/>
      <c r="GKI144" s="230"/>
      <c r="GKJ144" s="230"/>
      <c r="GKK144" s="229"/>
      <c r="GKL144" s="226"/>
      <c r="GKM144" s="227"/>
      <c r="GKN144" s="227"/>
      <c r="GKO144" s="227"/>
      <c r="GKP144" s="228"/>
      <c r="GKQ144" s="228"/>
      <c r="GKR144" s="228"/>
      <c r="GKS144" s="228"/>
      <c r="GKT144" s="228"/>
      <c r="GKU144" s="228"/>
      <c r="GKV144" s="229"/>
      <c r="GKW144" s="230"/>
      <c r="GKX144" s="230"/>
      <c r="GKY144" s="231"/>
      <c r="GKZ144" s="229"/>
      <c r="GLA144" s="230"/>
      <c r="GLB144" s="229"/>
      <c r="GLC144" s="229"/>
      <c r="GLD144" s="230"/>
      <c r="GLE144" s="230"/>
      <c r="GLF144" s="230"/>
      <c r="GLG144" s="230"/>
      <c r="GLH144" s="230"/>
      <c r="GLI144" s="230"/>
      <c r="GLJ144" s="230"/>
      <c r="GLK144" s="230"/>
      <c r="GLL144" s="230"/>
      <c r="GLM144" s="230"/>
      <c r="GLN144" s="230"/>
      <c r="GLO144" s="230"/>
      <c r="GLP144" s="229"/>
      <c r="GLQ144" s="226"/>
      <c r="GLR144" s="227"/>
      <c r="GLS144" s="227"/>
      <c r="GLT144" s="227"/>
      <c r="GLU144" s="228"/>
      <c r="GLV144" s="228"/>
      <c r="GLW144" s="228"/>
      <c r="GLX144" s="228"/>
      <c r="GLY144" s="228"/>
      <c r="GLZ144" s="228"/>
      <c r="GMA144" s="229"/>
      <c r="GMB144" s="230"/>
      <c r="GMC144" s="230"/>
      <c r="GMD144" s="231"/>
      <c r="GME144" s="229"/>
      <c r="GMF144" s="230"/>
      <c r="GMG144" s="229"/>
      <c r="GMH144" s="229"/>
      <c r="GMI144" s="230"/>
      <c r="GMJ144" s="230"/>
      <c r="GMK144" s="230"/>
      <c r="GML144" s="230"/>
      <c r="GMM144" s="230"/>
      <c r="GMN144" s="230"/>
      <c r="GMO144" s="230"/>
      <c r="GMP144" s="230"/>
      <c r="GMQ144" s="230"/>
      <c r="GMR144" s="230"/>
      <c r="GMS144" s="230"/>
      <c r="GMT144" s="230"/>
      <c r="GMU144" s="229"/>
      <c r="GMV144" s="226"/>
      <c r="GMW144" s="227"/>
      <c r="GMX144" s="227"/>
      <c r="GMY144" s="227"/>
      <c r="GMZ144" s="228"/>
      <c r="GNA144" s="228"/>
      <c r="GNB144" s="228"/>
      <c r="GNC144" s="228"/>
      <c r="GND144" s="228"/>
      <c r="GNE144" s="228"/>
      <c r="GNF144" s="229"/>
      <c r="GNG144" s="230"/>
      <c r="GNH144" s="230"/>
      <c r="GNI144" s="231"/>
      <c r="GNJ144" s="229"/>
      <c r="GNK144" s="230"/>
      <c r="GNL144" s="229"/>
      <c r="GNM144" s="229"/>
      <c r="GNN144" s="230"/>
      <c r="GNO144" s="230"/>
      <c r="GNP144" s="230"/>
      <c r="GNQ144" s="230"/>
      <c r="GNR144" s="230"/>
      <c r="GNS144" s="230"/>
      <c r="GNT144" s="230"/>
      <c r="GNU144" s="230"/>
      <c r="GNV144" s="230"/>
      <c r="GNW144" s="230"/>
      <c r="GNX144" s="230"/>
      <c r="GNY144" s="230"/>
      <c r="GNZ144" s="229"/>
      <c r="GOA144" s="226"/>
      <c r="GOB144" s="227"/>
      <c r="GOC144" s="227"/>
      <c r="GOD144" s="227"/>
      <c r="GOE144" s="228"/>
      <c r="GOF144" s="228"/>
      <c r="GOG144" s="228"/>
      <c r="GOH144" s="228"/>
      <c r="GOI144" s="228"/>
      <c r="GOJ144" s="228"/>
      <c r="GOK144" s="229"/>
      <c r="GOL144" s="230"/>
      <c r="GOM144" s="230"/>
      <c r="GON144" s="231"/>
      <c r="GOO144" s="229"/>
      <c r="GOP144" s="230"/>
      <c r="GOQ144" s="229"/>
      <c r="GOR144" s="229"/>
      <c r="GOS144" s="230"/>
      <c r="GOT144" s="230"/>
      <c r="GOU144" s="230"/>
      <c r="GOV144" s="230"/>
      <c r="GOW144" s="230"/>
      <c r="GOX144" s="230"/>
      <c r="GOY144" s="230"/>
      <c r="GOZ144" s="230"/>
      <c r="GPA144" s="230"/>
      <c r="GPB144" s="230"/>
      <c r="GPC144" s="230"/>
      <c r="GPD144" s="230"/>
      <c r="GPE144" s="229"/>
      <c r="GPF144" s="226"/>
      <c r="GPG144" s="227"/>
      <c r="GPH144" s="227"/>
      <c r="GPI144" s="227"/>
      <c r="GPJ144" s="228"/>
      <c r="GPK144" s="228"/>
      <c r="GPL144" s="228"/>
      <c r="GPM144" s="228"/>
      <c r="GPN144" s="228"/>
      <c r="GPO144" s="228"/>
      <c r="GPP144" s="229"/>
      <c r="GPQ144" s="230"/>
      <c r="GPR144" s="230"/>
      <c r="GPS144" s="231"/>
      <c r="GPT144" s="229"/>
      <c r="GPU144" s="230"/>
      <c r="GPV144" s="229"/>
      <c r="GPW144" s="229"/>
      <c r="GPX144" s="230"/>
      <c r="GPY144" s="230"/>
      <c r="GPZ144" s="230"/>
      <c r="GQA144" s="230"/>
      <c r="GQB144" s="230"/>
      <c r="GQC144" s="230"/>
      <c r="GQD144" s="230"/>
      <c r="GQE144" s="230"/>
      <c r="GQF144" s="230"/>
      <c r="GQG144" s="230"/>
      <c r="GQH144" s="230"/>
      <c r="GQI144" s="230"/>
      <c r="GQJ144" s="229"/>
      <c r="GQK144" s="226"/>
      <c r="GQL144" s="227"/>
      <c r="GQM144" s="227"/>
      <c r="GQN144" s="227"/>
      <c r="GQO144" s="228"/>
      <c r="GQP144" s="228"/>
      <c r="GQQ144" s="228"/>
      <c r="GQR144" s="228"/>
      <c r="GQS144" s="228"/>
      <c r="GQT144" s="228"/>
      <c r="GQU144" s="229"/>
      <c r="GQV144" s="230"/>
      <c r="GQW144" s="230"/>
      <c r="GQX144" s="231"/>
      <c r="GQY144" s="229"/>
      <c r="GQZ144" s="230"/>
      <c r="GRA144" s="229"/>
      <c r="GRB144" s="229"/>
      <c r="GRC144" s="230"/>
      <c r="GRD144" s="230"/>
      <c r="GRE144" s="230"/>
      <c r="GRF144" s="230"/>
      <c r="GRG144" s="230"/>
      <c r="GRH144" s="230"/>
      <c r="GRI144" s="230"/>
      <c r="GRJ144" s="230"/>
      <c r="GRK144" s="230"/>
      <c r="GRL144" s="230"/>
      <c r="GRM144" s="230"/>
      <c r="GRN144" s="230"/>
      <c r="GRO144" s="229"/>
      <c r="GRP144" s="226"/>
      <c r="GRQ144" s="227"/>
      <c r="GRR144" s="227"/>
      <c r="GRS144" s="227"/>
      <c r="GRT144" s="228"/>
      <c r="GRU144" s="228"/>
      <c r="GRV144" s="228"/>
      <c r="GRW144" s="228"/>
      <c r="GRX144" s="228"/>
      <c r="GRY144" s="228"/>
      <c r="GRZ144" s="229"/>
      <c r="GSA144" s="230"/>
      <c r="GSB144" s="230"/>
      <c r="GSC144" s="231"/>
      <c r="GSD144" s="229"/>
      <c r="GSE144" s="230"/>
      <c r="GSF144" s="229"/>
      <c r="GSG144" s="229"/>
      <c r="GSH144" s="230"/>
      <c r="GSI144" s="230"/>
      <c r="GSJ144" s="230"/>
      <c r="GSK144" s="230"/>
      <c r="GSL144" s="230"/>
      <c r="GSM144" s="230"/>
      <c r="GSN144" s="230"/>
      <c r="GSO144" s="230"/>
      <c r="GSP144" s="230"/>
      <c r="GSQ144" s="230"/>
      <c r="GSR144" s="230"/>
      <c r="GSS144" s="230"/>
      <c r="GST144" s="229"/>
      <c r="GSU144" s="226"/>
      <c r="GSV144" s="227"/>
      <c r="GSW144" s="227"/>
      <c r="GSX144" s="227"/>
      <c r="GSY144" s="228"/>
      <c r="GSZ144" s="228"/>
      <c r="GTA144" s="228"/>
      <c r="GTB144" s="228"/>
      <c r="GTC144" s="228"/>
      <c r="GTD144" s="228"/>
      <c r="GTE144" s="229"/>
      <c r="GTF144" s="230"/>
      <c r="GTG144" s="230"/>
      <c r="GTH144" s="231"/>
      <c r="GTI144" s="229"/>
      <c r="GTJ144" s="230"/>
      <c r="GTK144" s="229"/>
      <c r="GTL144" s="229"/>
      <c r="GTM144" s="230"/>
      <c r="GTN144" s="230"/>
      <c r="GTO144" s="230"/>
      <c r="GTP144" s="230"/>
      <c r="GTQ144" s="230"/>
      <c r="GTR144" s="230"/>
      <c r="GTS144" s="230"/>
      <c r="GTT144" s="230"/>
      <c r="GTU144" s="230"/>
      <c r="GTV144" s="230"/>
      <c r="GTW144" s="230"/>
      <c r="GTX144" s="230"/>
      <c r="GTY144" s="229"/>
      <c r="GTZ144" s="226"/>
      <c r="GUA144" s="227"/>
      <c r="GUB144" s="227"/>
      <c r="GUC144" s="227"/>
      <c r="GUD144" s="228"/>
      <c r="GUE144" s="228"/>
      <c r="GUF144" s="228"/>
      <c r="GUG144" s="228"/>
      <c r="GUH144" s="228"/>
      <c r="GUI144" s="228"/>
      <c r="GUJ144" s="229"/>
      <c r="GUK144" s="230"/>
      <c r="GUL144" s="230"/>
      <c r="GUM144" s="231"/>
      <c r="GUN144" s="229"/>
      <c r="GUO144" s="230"/>
      <c r="GUP144" s="229"/>
      <c r="GUQ144" s="229"/>
      <c r="GUR144" s="230"/>
      <c r="GUS144" s="230"/>
      <c r="GUT144" s="230"/>
      <c r="GUU144" s="230"/>
      <c r="GUV144" s="230"/>
      <c r="GUW144" s="230"/>
      <c r="GUX144" s="230"/>
      <c r="GUY144" s="230"/>
      <c r="GUZ144" s="230"/>
      <c r="GVA144" s="230"/>
      <c r="GVB144" s="230"/>
      <c r="GVC144" s="230"/>
      <c r="GVD144" s="229"/>
      <c r="GVE144" s="226"/>
      <c r="GVF144" s="227"/>
      <c r="GVG144" s="227"/>
      <c r="GVH144" s="227"/>
      <c r="GVI144" s="228"/>
      <c r="GVJ144" s="228"/>
      <c r="GVK144" s="228"/>
      <c r="GVL144" s="228"/>
      <c r="GVM144" s="228"/>
      <c r="GVN144" s="228"/>
      <c r="GVO144" s="229"/>
      <c r="GVP144" s="230"/>
      <c r="GVQ144" s="230"/>
      <c r="GVR144" s="231"/>
      <c r="GVS144" s="229"/>
      <c r="GVT144" s="230"/>
      <c r="GVU144" s="229"/>
      <c r="GVV144" s="229"/>
      <c r="GVW144" s="230"/>
      <c r="GVX144" s="230"/>
      <c r="GVY144" s="230"/>
      <c r="GVZ144" s="230"/>
      <c r="GWA144" s="230"/>
      <c r="GWB144" s="230"/>
      <c r="GWC144" s="230"/>
      <c r="GWD144" s="230"/>
      <c r="GWE144" s="230"/>
      <c r="GWF144" s="230"/>
      <c r="GWG144" s="230"/>
      <c r="GWH144" s="230"/>
      <c r="GWI144" s="229"/>
      <c r="GWJ144" s="226"/>
      <c r="GWK144" s="227"/>
      <c r="GWL144" s="227"/>
      <c r="GWM144" s="227"/>
      <c r="GWN144" s="228"/>
      <c r="GWO144" s="228"/>
      <c r="GWP144" s="228"/>
      <c r="GWQ144" s="228"/>
      <c r="GWR144" s="228"/>
      <c r="GWS144" s="228"/>
      <c r="GWT144" s="229"/>
      <c r="GWU144" s="230"/>
      <c r="GWV144" s="230"/>
      <c r="GWW144" s="231"/>
      <c r="GWX144" s="229"/>
      <c r="GWY144" s="230"/>
      <c r="GWZ144" s="229"/>
      <c r="GXA144" s="229"/>
      <c r="GXB144" s="230"/>
      <c r="GXC144" s="230"/>
      <c r="GXD144" s="230"/>
      <c r="GXE144" s="230"/>
      <c r="GXF144" s="230"/>
      <c r="GXG144" s="230"/>
      <c r="GXH144" s="230"/>
      <c r="GXI144" s="230"/>
      <c r="GXJ144" s="230"/>
      <c r="GXK144" s="230"/>
      <c r="GXL144" s="230"/>
      <c r="GXM144" s="230"/>
      <c r="GXN144" s="229"/>
      <c r="GXO144" s="226"/>
      <c r="GXP144" s="227"/>
      <c r="GXQ144" s="227"/>
      <c r="GXR144" s="227"/>
      <c r="GXS144" s="228"/>
      <c r="GXT144" s="228"/>
      <c r="GXU144" s="228"/>
      <c r="GXV144" s="228"/>
      <c r="GXW144" s="228"/>
      <c r="GXX144" s="228"/>
      <c r="GXY144" s="229"/>
      <c r="GXZ144" s="230"/>
      <c r="GYA144" s="230"/>
      <c r="GYB144" s="231"/>
      <c r="GYC144" s="229"/>
      <c r="GYD144" s="230"/>
      <c r="GYE144" s="229"/>
      <c r="GYF144" s="229"/>
      <c r="GYG144" s="230"/>
      <c r="GYH144" s="230"/>
      <c r="GYI144" s="230"/>
      <c r="GYJ144" s="230"/>
      <c r="GYK144" s="230"/>
      <c r="GYL144" s="230"/>
      <c r="GYM144" s="230"/>
      <c r="GYN144" s="230"/>
      <c r="GYO144" s="230"/>
      <c r="GYP144" s="230"/>
      <c r="GYQ144" s="230"/>
      <c r="GYR144" s="230"/>
      <c r="GYS144" s="229"/>
      <c r="GYT144" s="226"/>
      <c r="GYU144" s="227"/>
      <c r="GYV144" s="227"/>
      <c r="GYW144" s="227"/>
      <c r="GYX144" s="228"/>
      <c r="GYY144" s="228"/>
      <c r="GYZ144" s="228"/>
      <c r="GZA144" s="228"/>
      <c r="GZB144" s="228"/>
      <c r="GZC144" s="228"/>
      <c r="GZD144" s="229"/>
      <c r="GZE144" s="230"/>
      <c r="GZF144" s="230"/>
      <c r="GZG144" s="231"/>
      <c r="GZH144" s="229"/>
      <c r="GZI144" s="230"/>
      <c r="GZJ144" s="229"/>
      <c r="GZK144" s="229"/>
      <c r="GZL144" s="230"/>
      <c r="GZM144" s="230"/>
      <c r="GZN144" s="230"/>
      <c r="GZO144" s="230"/>
      <c r="GZP144" s="230"/>
      <c r="GZQ144" s="230"/>
      <c r="GZR144" s="230"/>
      <c r="GZS144" s="230"/>
      <c r="GZT144" s="230"/>
      <c r="GZU144" s="230"/>
      <c r="GZV144" s="230"/>
      <c r="GZW144" s="230"/>
      <c r="GZX144" s="229"/>
      <c r="GZY144" s="226"/>
      <c r="GZZ144" s="227"/>
      <c r="HAA144" s="227"/>
      <c r="HAB144" s="227"/>
      <c r="HAC144" s="228"/>
      <c r="HAD144" s="228"/>
      <c r="HAE144" s="228"/>
      <c r="HAF144" s="228"/>
      <c r="HAG144" s="228"/>
      <c r="HAH144" s="228"/>
      <c r="HAI144" s="229"/>
      <c r="HAJ144" s="230"/>
      <c r="HAK144" s="230"/>
      <c r="HAL144" s="231"/>
      <c r="HAM144" s="229"/>
      <c r="HAN144" s="230"/>
      <c r="HAO144" s="229"/>
      <c r="HAP144" s="229"/>
      <c r="HAQ144" s="230"/>
      <c r="HAR144" s="230"/>
      <c r="HAS144" s="230"/>
      <c r="HAT144" s="230"/>
      <c r="HAU144" s="230"/>
      <c r="HAV144" s="230"/>
      <c r="HAW144" s="230"/>
      <c r="HAX144" s="230"/>
      <c r="HAY144" s="230"/>
      <c r="HAZ144" s="230"/>
      <c r="HBA144" s="230"/>
      <c r="HBB144" s="230"/>
      <c r="HBC144" s="229"/>
      <c r="HBD144" s="226"/>
      <c r="HBE144" s="227"/>
      <c r="HBF144" s="227"/>
      <c r="HBG144" s="227"/>
      <c r="HBH144" s="228"/>
      <c r="HBI144" s="228"/>
      <c r="HBJ144" s="228"/>
      <c r="HBK144" s="228"/>
      <c r="HBL144" s="228"/>
      <c r="HBM144" s="228"/>
      <c r="HBN144" s="229"/>
      <c r="HBO144" s="230"/>
      <c r="HBP144" s="230"/>
      <c r="HBQ144" s="231"/>
      <c r="HBR144" s="229"/>
      <c r="HBS144" s="230"/>
      <c r="HBT144" s="229"/>
      <c r="HBU144" s="229"/>
      <c r="HBV144" s="230"/>
      <c r="HBW144" s="230"/>
      <c r="HBX144" s="230"/>
      <c r="HBY144" s="230"/>
      <c r="HBZ144" s="230"/>
      <c r="HCA144" s="230"/>
      <c r="HCB144" s="230"/>
      <c r="HCC144" s="230"/>
      <c r="HCD144" s="230"/>
      <c r="HCE144" s="230"/>
      <c r="HCF144" s="230"/>
      <c r="HCG144" s="230"/>
      <c r="HCH144" s="229"/>
      <c r="HCI144" s="226"/>
      <c r="HCJ144" s="227"/>
      <c r="HCK144" s="227"/>
      <c r="HCL144" s="227"/>
      <c r="HCM144" s="228"/>
      <c r="HCN144" s="228"/>
      <c r="HCO144" s="228"/>
      <c r="HCP144" s="228"/>
      <c r="HCQ144" s="228"/>
      <c r="HCR144" s="228"/>
      <c r="HCS144" s="229"/>
      <c r="HCT144" s="230"/>
      <c r="HCU144" s="230"/>
      <c r="HCV144" s="231"/>
      <c r="HCW144" s="229"/>
      <c r="HCX144" s="230"/>
      <c r="HCY144" s="229"/>
      <c r="HCZ144" s="229"/>
      <c r="HDA144" s="230"/>
      <c r="HDB144" s="230"/>
      <c r="HDC144" s="230"/>
      <c r="HDD144" s="230"/>
      <c r="HDE144" s="230"/>
      <c r="HDF144" s="230"/>
      <c r="HDG144" s="230"/>
      <c r="HDH144" s="230"/>
      <c r="HDI144" s="230"/>
      <c r="HDJ144" s="230"/>
      <c r="HDK144" s="230"/>
      <c r="HDL144" s="230"/>
      <c r="HDM144" s="229"/>
      <c r="HDN144" s="226"/>
      <c r="HDO144" s="227"/>
      <c r="HDP144" s="227"/>
      <c r="HDQ144" s="227"/>
      <c r="HDR144" s="228"/>
      <c r="HDS144" s="228"/>
      <c r="HDT144" s="228"/>
      <c r="HDU144" s="228"/>
      <c r="HDV144" s="228"/>
      <c r="HDW144" s="228"/>
      <c r="HDX144" s="229"/>
      <c r="HDY144" s="230"/>
      <c r="HDZ144" s="230"/>
      <c r="HEA144" s="231"/>
      <c r="HEB144" s="229"/>
      <c r="HEC144" s="230"/>
      <c r="HED144" s="229"/>
      <c r="HEE144" s="229"/>
      <c r="HEF144" s="230"/>
      <c r="HEG144" s="230"/>
      <c r="HEH144" s="230"/>
      <c r="HEI144" s="230"/>
      <c r="HEJ144" s="230"/>
      <c r="HEK144" s="230"/>
      <c r="HEL144" s="230"/>
      <c r="HEM144" s="230"/>
      <c r="HEN144" s="230"/>
      <c r="HEO144" s="230"/>
      <c r="HEP144" s="230"/>
      <c r="HEQ144" s="230"/>
      <c r="HER144" s="229"/>
      <c r="HES144" s="226"/>
      <c r="HET144" s="227"/>
      <c r="HEU144" s="227"/>
      <c r="HEV144" s="227"/>
      <c r="HEW144" s="228"/>
      <c r="HEX144" s="228"/>
      <c r="HEY144" s="228"/>
      <c r="HEZ144" s="228"/>
      <c r="HFA144" s="228"/>
      <c r="HFB144" s="228"/>
      <c r="HFC144" s="229"/>
      <c r="HFD144" s="230"/>
      <c r="HFE144" s="230"/>
      <c r="HFF144" s="231"/>
      <c r="HFG144" s="229"/>
      <c r="HFH144" s="230"/>
      <c r="HFI144" s="229"/>
      <c r="HFJ144" s="229"/>
      <c r="HFK144" s="230"/>
      <c r="HFL144" s="230"/>
      <c r="HFM144" s="230"/>
      <c r="HFN144" s="230"/>
      <c r="HFO144" s="230"/>
      <c r="HFP144" s="230"/>
      <c r="HFQ144" s="230"/>
      <c r="HFR144" s="230"/>
      <c r="HFS144" s="230"/>
      <c r="HFT144" s="230"/>
      <c r="HFU144" s="230"/>
      <c r="HFV144" s="230"/>
      <c r="HFW144" s="229"/>
      <c r="HFX144" s="226"/>
      <c r="HFY144" s="227"/>
      <c r="HFZ144" s="227"/>
      <c r="HGA144" s="227"/>
      <c r="HGB144" s="228"/>
      <c r="HGC144" s="228"/>
      <c r="HGD144" s="228"/>
      <c r="HGE144" s="228"/>
      <c r="HGF144" s="228"/>
      <c r="HGG144" s="228"/>
      <c r="HGH144" s="229"/>
      <c r="HGI144" s="230"/>
      <c r="HGJ144" s="230"/>
      <c r="HGK144" s="231"/>
      <c r="HGL144" s="229"/>
      <c r="HGM144" s="230"/>
      <c r="HGN144" s="229"/>
      <c r="HGO144" s="229"/>
      <c r="HGP144" s="230"/>
      <c r="HGQ144" s="230"/>
      <c r="HGR144" s="230"/>
      <c r="HGS144" s="230"/>
      <c r="HGT144" s="230"/>
      <c r="HGU144" s="230"/>
      <c r="HGV144" s="230"/>
      <c r="HGW144" s="230"/>
      <c r="HGX144" s="230"/>
      <c r="HGY144" s="230"/>
      <c r="HGZ144" s="230"/>
      <c r="HHA144" s="230"/>
      <c r="HHB144" s="229"/>
      <c r="HHC144" s="226"/>
      <c r="HHD144" s="227"/>
      <c r="HHE144" s="227"/>
      <c r="HHF144" s="227"/>
      <c r="HHG144" s="228"/>
      <c r="HHH144" s="228"/>
      <c r="HHI144" s="228"/>
      <c r="HHJ144" s="228"/>
      <c r="HHK144" s="228"/>
      <c r="HHL144" s="228"/>
      <c r="HHM144" s="229"/>
      <c r="HHN144" s="230"/>
      <c r="HHO144" s="230"/>
      <c r="HHP144" s="231"/>
      <c r="HHQ144" s="229"/>
      <c r="HHR144" s="230"/>
      <c r="HHS144" s="229"/>
      <c r="HHT144" s="229"/>
      <c r="HHU144" s="230"/>
      <c r="HHV144" s="230"/>
      <c r="HHW144" s="230"/>
      <c r="HHX144" s="230"/>
      <c r="HHY144" s="230"/>
      <c r="HHZ144" s="230"/>
      <c r="HIA144" s="230"/>
      <c r="HIB144" s="230"/>
      <c r="HIC144" s="230"/>
      <c r="HID144" s="230"/>
      <c r="HIE144" s="230"/>
      <c r="HIF144" s="230"/>
      <c r="HIG144" s="229"/>
      <c r="HIH144" s="226"/>
      <c r="HII144" s="227"/>
      <c r="HIJ144" s="227"/>
      <c r="HIK144" s="227"/>
      <c r="HIL144" s="228"/>
      <c r="HIM144" s="228"/>
      <c r="HIN144" s="228"/>
      <c r="HIO144" s="228"/>
      <c r="HIP144" s="228"/>
      <c r="HIQ144" s="228"/>
      <c r="HIR144" s="229"/>
      <c r="HIS144" s="230"/>
      <c r="HIT144" s="230"/>
      <c r="HIU144" s="231"/>
      <c r="HIV144" s="229"/>
      <c r="HIW144" s="230"/>
      <c r="HIX144" s="229"/>
      <c r="HIY144" s="229"/>
      <c r="HIZ144" s="230"/>
      <c r="HJA144" s="230"/>
      <c r="HJB144" s="230"/>
      <c r="HJC144" s="230"/>
      <c r="HJD144" s="230"/>
      <c r="HJE144" s="230"/>
      <c r="HJF144" s="230"/>
      <c r="HJG144" s="230"/>
      <c r="HJH144" s="230"/>
      <c r="HJI144" s="230"/>
      <c r="HJJ144" s="230"/>
      <c r="HJK144" s="230"/>
      <c r="HJL144" s="229"/>
      <c r="HJM144" s="226"/>
      <c r="HJN144" s="227"/>
      <c r="HJO144" s="227"/>
      <c r="HJP144" s="227"/>
      <c r="HJQ144" s="228"/>
      <c r="HJR144" s="228"/>
      <c r="HJS144" s="228"/>
      <c r="HJT144" s="228"/>
      <c r="HJU144" s="228"/>
      <c r="HJV144" s="228"/>
      <c r="HJW144" s="229"/>
      <c r="HJX144" s="230"/>
      <c r="HJY144" s="230"/>
      <c r="HJZ144" s="231"/>
      <c r="HKA144" s="229"/>
      <c r="HKB144" s="230"/>
      <c r="HKC144" s="229"/>
      <c r="HKD144" s="229"/>
      <c r="HKE144" s="230"/>
      <c r="HKF144" s="230"/>
      <c r="HKG144" s="230"/>
      <c r="HKH144" s="230"/>
      <c r="HKI144" s="230"/>
      <c r="HKJ144" s="230"/>
      <c r="HKK144" s="230"/>
      <c r="HKL144" s="230"/>
      <c r="HKM144" s="230"/>
      <c r="HKN144" s="230"/>
      <c r="HKO144" s="230"/>
      <c r="HKP144" s="230"/>
      <c r="HKQ144" s="229"/>
      <c r="HKR144" s="226"/>
      <c r="HKS144" s="227"/>
      <c r="HKT144" s="227"/>
      <c r="HKU144" s="227"/>
      <c r="HKV144" s="228"/>
      <c r="HKW144" s="228"/>
      <c r="HKX144" s="228"/>
      <c r="HKY144" s="228"/>
      <c r="HKZ144" s="228"/>
      <c r="HLA144" s="228"/>
      <c r="HLB144" s="229"/>
      <c r="HLC144" s="230"/>
      <c r="HLD144" s="230"/>
      <c r="HLE144" s="231"/>
      <c r="HLF144" s="229"/>
      <c r="HLG144" s="230"/>
      <c r="HLH144" s="229"/>
      <c r="HLI144" s="229"/>
      <c r="HLJ144" s="230"/>
      <c r="HLK144" s="230"/>
      <c r="HLL144" s="230"/>
      <c r="HLM144" s="230"/>
      <c r="HLN144" s="230"/>
      <c r="HLO144" s="230"/>
      <c r="HLP144" s="230"/>
      <c r="HLQ144" s="230"/>
      <c r="HLR144" s="230"/>
      <c r="HLS144" s="230"/>
      <c r="HLT144" s="230"/>
      <c r="HLU144" s="230"/>
      <c r="HLV144" s="229"/>
      <c r="HLW144" s="226"/>
      <c r="HLX144" s="227"/>
      <c r="HLY144" s="227"/>
      <c r="HLZ144" s="227"/>
      <c r="HMA144" s="228"/>
      <c r="HMB144" s="228"/>
      <c r="HMC144" s="228"/>
      <c r="HMD144" s="228"/>
      <c r="HME144" s="228"/>
      <c r="HMF144" s="228"/>
      <c r="HMG144" s="229"/>
      <c r="HMH144" s="230"/>
      <c r="HMI144" s="230"/>
      <c r="HMJ144" s="231"/>
      <c r="HMK144" s="229"/>
      <c r="HML144" s="230"/>
      <c r="HMM144" s="229"/>
      <c r="HMN144" s="229"/>
      <c r="HMO144" s="230"/>
      <c r="HMP144" s="230"/>
      <c r="HMQ144" s="230"/>
      <c r="HMR144" s="230"/>
      <c r="HMS144" s="230"/>
      <c r="HMT144" s="230"/>
      <c r="HMU144" s="230"/>
      <c r="HMV144" s="230"/>
      <c r="HMW144" s="230"/>
      <c r="HMX144" s="230"/>
      <c r="HMY144" s="230"/>
      <c r="HMZ144" s="230"/>
      <c r="HNA144" s="229"/>
      <c r="HNB144" s="226"/>
      <c r="HNC144" s="227"/>
      <c r="HND144" s="227"/>
      <c r="HNE144" s="227"/>
      <c r="HNF144" s="228"/>
      <c r="HNG144" s="228"/>
      <c r="HNH144" s="228"/>
      <c r="HNI144" s="228"/>
      <c r="HNJ144" s="228"/>
      <c r="HNK144" s="228"/>
      <c r="HNL144" s="229"/>
      <c r="HNM144" s="230"/>
      <c r="HNN144" s="230"/>
      <c r="HNO144" s="231"/>
      <c r="HNP144" s="229"/>
      <c r="HNQ144" s="230"/>
      <c r="HNR144" s="229"/>
      <c r="HNS144" s="229"/>
      <c r="HNT144" s="230"/>
      <c r="HNU144" s="230"/>
      <c r="HNV144" s="230"/>
      <c r="HNW144" s="230"/>
      <c r="HNX144" s="230"/>
      <c r="HNY144" s="230"/>
      <c r="HNZ144" s="230"/>
      <c r="HOA144" s="230"/>
      <c r="HOB144" s="230"/>
      <c r="HOC144" s="230"/>
      <c r="HOD144" s="230"/>
      <c r="HOE144" s="230"/>
      <c r="HOF144" s="229"/>
      <c r="HOG144" s="226"/>
      <c r="HOH144" s="227"/>
      <c r="HOI144" s="227"/>
      <c r="HOJ144" s="227"/>
      <c r="HOK144" s="228"/>
      <c r="HOL144" s="228"/>
      <c r="HOM144" s="228"/>
      <c r="HON144" s="228"/>
      <c r="HOO144" s="228"/>
      <c r="HOP144" s="228"/>
      <c r="HOQ144" s="229"/>
      <c r="HOR144" s="230"/>
      <c r="HOS144" s="230"/>
      <c r="HOT144" s="231"/>
      <c r="HOU144" s="229"/>
      <c r="HOV144" s="230"/>
      <c r="HOW144" s="229"/>
      <c r="HOX144" s="229"/>
      <c r="HOY144" s="230"/>
      <c r="HOZ144" s="230"/>
      <c r="HPA144" s="230"/>
      <c r="HPB144" s="230"/>
      <c r="HPC144" s="230"/>
      <c r="HPD144" s="230"/>
      <c r="HPE144" s="230"/>
      <c r="HPF144" s="230"/>
      <c r="HPG144" s="230"/>
      <c r="HPH144" s="230"/>
      <c r="HPI144" s="230"/>
      <c r="HPJ144" s="230"/>
      <c r="HPK144" s="229"/>
      <c r="HPL144" s="226"/>
      <c r="HPM144" s="227"/>
      <c r="HPN144" s="227"/>
      <c r="HPO144" s="227"/>
      <c r="HPP144" s="228"/>
      <c r="HPQ144" s="228"/>
      <c r="HPR144" s="228"/>
      <c r="HPS144" s="228"/>
      <c r="HPT144" s="228"/>
      <c r="HPU144" s="228"/>
      <c r="HPV144" s="229"/>
      <c r="HPW144" s="230"/>
      <c r="HPX144" s="230"/>
      <c r="HPY144" s="231"/>
      <c r="HPZ144" s="229"/>
      <c r="HQA144" s="230"/>
      <c r="HQB144" s="229"/>
      <c r="HQC144" s="229"/>
      <c r="HQD144" s="230"/>
      <c r="HQE144" s="230"/>
      <c r="HQF144" s="230"/>
      <c r="HQG144" s="230"/>
      <c r="HQH144" s="230"/>
      <c r="HQI144" s="230"/>
      <c r="HQJ144" s="230"/>
      <c r="HQK144" s="230"/>
      <c r="HQL144" s="230"/>
      <c r="HQM144" s="230"/>
      <c r="HQN144" s="230"/>
      <c r="HQO144" s="230"/>
      <c r="HQP144" s="229"/>
      <c r="HQQ144" s="226"/>
      <c r="HQR144" s="227"/>
      <c r="HQS144" s="227"/>
      <c r="HQT144" s="227"/>
      <c r="HQU144" s="228"/>
      <c r="HQV144" s="228"/>
      <c r="HQW144" s="228"/>
      <c r="HQX144" s="228"/>
      <c r="HQY144" s="228"/>
      <c r="HQZ144" s="228"/>
      <c r="HRA144" s="229"/>
      <c r="HRB144" s="230"/>
      <c r="HRC144" s="230"/>
      <c r="HRD144" s="231"/>
      <c r="HRE144" s="229"/>
      <c r="HRF144" s="230"/>
      <c r="HRG144" s="229"/>
      <c r="HRH144" s="229"/>
      <c r="HRI144" s="230"/>
      <c r="HRJ144" s="230"/>
      <c r="HRK144" s="230"/>
      <c r="HRL144" s="230"/>
      <c r="HRM144" s="230"/>
      <c r="HRN144" s="230"/>
      <c r="HRO144" s="230"/>
      <c r="HRP144" s="230"/>
      <c r="HRQ144" s="230"/>
      <c r="HRR144" s="230"/>
      <c r="HRS144" s="230"/>
      <c r="HRT144" s="230"/>
      <c r="HRU144" s="229"/>
      <c r="HRV144" s="226"/>
      <c r="HRW144" s="227"/>
      <c r="HRX144" s="227"/>
      <c r="HRY144" s="227"/>
      <c r="HRZ144" s="228"/>
      <c r="HSA144" s="228"/>
      <c r="HSB144" s="228"/>
      <c r="HSC144" s="228"/>
      <c r="HSD144" s="228"/>
      <c r="HSE144" s="228"/>
      <c r="HSF144" s="229"/>
      <c r="HSG144" s="230"/>
      <c r="HSH144" s="230"/>
      <c r="HSI144" s="231"/>
      <c r="HSJ144" s="229"/>
      <c r="HSK144" s="230"/>
      <c r="HSL144" s="229"/>
      <c r="HSM144" s="229"/>
      <c r="HSN144" s="230"/>
      <c r="HSO144" s="230"/>
      <c r="HSP144" s="230"/>
      <c r="HSQ144" s="230"/>
      <c r="HSR144" s="230"/>
      <c r="HSS144" s="230"/>
      <c r="HST144" s="230"/>
      <c r="HSU144" s="230"/>
      <c r="HSV144" s="230"/>
      <c r="HSW144" s="230"/>
      <c r="HSX144" s="230"/>
      <c r="HSY144" s="230"/>
      <c r="HSZ144" s="229"/>
      <c r="HTA144" s="226"/>
      <c r="HTB144" s="227"/>
      <c r="HTC144" s="227"/>
      <c r="HTD144" s="227"/>
      <c r="HTE144" s="228"/>
      <c r="HTF144" s="228"/>
      <c r="HTG144" s="228"/>
      <c r="HTH144" s="228"/>
      <c r="HTI144" s="228"/>
      <c r="HTJ144" s="228"/>
      <c r="HTK144" s="229"/>
      <c r="HTL144" s="230"/>
      <c r="HTM144" s="230"/>
      <c r="HTN144" s="231"/>
      <c r="HTO144" s="229"/>
      <c r="HTP144" s="230"/>
      <c r="HTQ144" s="229"/>
      <c r="HTR144" s="229"/>
      <c r="HTS144" s="230"/>
      <c r="HTT144" s="230"/>
      <c r="HTU144" s="230"/>
      <c r="HTV144" s="230"/>
      <c r="HTW144" s="230"/>
      <c r="HTX144" s="230"/>
      <c r="HTY144" s="230"/>
      <c r="HTZ144" s="230"/>
      <c r="HUA144" s="230"/>
      <c r="HUB144" s="230"/>
      <c r="HUC144" s="230"/>
      <c r="HUD144" s="230"/>
      <c r="HUE144" s="229"/>
      <c r="HUF144" s="226"/>
      <c r="HUG144" s="227"/>
      <c r="HUH144" s="227"/>
      <c r="HUI144" s="227"/>
      <c r="HUJ144" s="228"/>
      <c r="HUK144" s="228"/>
      <c r="HUL144" s="228"/>
      <c r="HUM144" s="228"/>
      <c r="HUN144" s="228"/>
      <c r="HUO144" s="228"/>
      <c r="HUP144" s="229"/>
      <c r="HUQ144" s="230"/>
      <c r="HUR144" s="230"/>
      <c r="HUS144" s="231"/>
      <c r="HUT144" s="229"/>
      <c r="HUU144" s="230"/>
      <c r="HUV144" s="229"/>
      <c r="HUW144" s="229"/>
      <c r="HUX144" s="230"/>
      <c r="HUY144" s="230"/>
      <c r="HUZ144" s="230"/>
      <c r="HVA144" s="230"/>
      <c r="HVB144" s="230"/>
      <c r="HVC144" s="230"/>
      <c r="HVD144" s="230"/>
      <c r="HVE144" s="230"/>
      <c r="HVF144" s="230"/>
      <c r="HVG144" s="230"/>
      <c r="HVH144" s="230"/>
      <c r="HVI144" s="230"/>
      <c r="HVJ144" s="229"/>
      <c r="HVK144" s="226"/>
      <c r="HVL144" s="227"/>
      <c r="HVM144" s="227"/>
      <c r="HVN144" s="227"/>
      <c r="HVO144" s="228"/>
      <c r="HVP144" s="228"/>
      <c r="HVQ144" s="228"/>
      <c r="HVR144" s="228"/>
      <c r="HVS144" s="228"/>
      <c r="HVT144" s="228"/>
      <c r="HVU144" s="229"/>
      <c r="HVV144" s="230"/>
      <c r="HVW144" s="230"/>
      <c r="HVX144" s="231"/>
      <c r="HVY144" s="229"/>
      <c r="HVZ144" s="230"/>
      <c r="HWA144" s="229"/>
      <c r="HWB144" s="229"/>
      <c r="HWC144" s="230"/>
      <c r="HWD144" s="230"/>
      <c r="HWE144" s="230"/>
      <c r="HWF144" s="230"/>
      <c r="HWG144" s="230"/>
      <c r="HWH144" s="230"/>
      <c r="HWI144" s="230"/>
      <c r="HWJ144" s="230"/>
      <c r="HWK144" s="230"/>
      <c r="HWL144" s="230"/>
      <c r="HWM144" s="230"/>
      <c r="HWN144" s="230"/>
      <c r="HWO144" s="229"/>
      <c r="HWP144" s="226"/>
      <c r="HWQ144" s="227"/>
      <c r="HWR144" s="227"/>
      <c r="HWS144" s="227"/>
      <c r="HWT144" s="228"/>
      <c r="HWU144" s="228"/>
      <c r="HWV144" s="228"/>
      <c r="HWW144" s="228"/>
      <c r="HWX144" s="228"/>
      <c r="HWY144" s="228"/>
      <c r="HWZ144" s="229"/>
      <c r="HXA144" s="230"/>
      <c r="HXB144" s="230"/>
      <c r="HXC144" s="231"/>
      <c r="HXD144" s="229"/>
      <c r="HXE144" s="230"/>
      <c r="HXF144" s="229"/>
      <c r="HXG144" s="229"/>
      <c r="HXH144" s="230"/>
      <c r="HXI144" s="230"/>
      <c r="HXJ144" s="230"/>
      <c r="HXK144" s="230"/>
      <c r="HXL144" s="230"/>
      <c r="HXM144" s="230"/>
      <c r="HXN144" s="230"/>
      <c r="HXO144" s="230"/>
      <c r="HXP144" s="230"/>
      <c r="HXQ144" s="230"/>
      <c r="HXR144" s="230"/>
      <c r="HXS144" s="230"/>
      <c r="HXT144" s="229"/>
      <c r="HXU144" s="226"/>
      <c r="HXV144" s="227"/>
      <c r="HXW144" s="227"/>
      <c r="HXX144" s="227"/>
      <c r="HXY144" s="228"/>
      <c r="HXZ144" s="228"/>
      <c r="HYA144" s="228"/>
      <c r="HYB144" s="228"/>
      <c r="HYC144" s="228"/>
      <c r="HYD144" s="228"/>
      <c r="HYE144" s="229"/>
      <c r="HYF144" s="230"/>
      <c r="HYG144" s="230"/>
      <c r="HYH144" s="231"/>
      <c r="HYI144" s="229"/>
      <c r="HYJ144" s="230"/>
      <c r="HYK144" s="229"/>
      <c r="HYL144" s="229"/>
      <c r="HYM144" s="230"/>
      <c r="HYN144" s="230"/>
      <c r="HYO144" s="230"/>
      <c r="HYP144" s="230"/>
      <c r="HYQ144" s="230"/>
      <c r="HYR144" s="230"/>
      <c r="HYS144" s="230"/>
      <c r="HYT144" s="230"/>
      <c r="HYU144" s="230"/>
      <c r="HYV144" s="230"/>
      <c r="HYW144" s="230"/>
      <c r="HYX144" s="230"/>
      <c r="HYY144" s="229"/>
      <c r="HYZ144" s="226"/>
      <c r="HZA144" s="227"/>
      <c r="HZB144" s="227"/>
      <c r="HZC144" s="227"/>
      <c r="HZD144" s="228"/>
      <c r="HZE144" s="228"/>
      <c r="HZF144" s="228"/>
      <c r="HZG144" s="228"/>
      <c r="HZH144" s="228"/>
      <c r="HZI144" s="228"/>
      <c r="HZJ144" s="229"/>
      <c r="HZK144" s="230"/>
      <c r="HZL144" s="230"/>
      <c r="HZM144" s="231"/>
      <c r="HZN144" s="229"/>
      <c r="HZO144" s="230"/>
      <c r="HZP144" s="229"/>
      <c r="HZQ144" s="229"/>
      <c r="HZR144" s="230"/>
      <c r="HZS144" s="230"/>
      <c r="HZT144" s="230"/>
      <c r="HZU144" s="230"/>
      <c r="HZV144" s="230"/>
      <c r="HZW144" s="230"/>
      <c r="HZX144" s="230"/>
      <c r="HZY144" s="230"/>
      <c r="HZZ144" s="230"/>
      <c r="IAA144" s="230"/>
      <c r="IAB144" s="230"/>
      <c r="IAC144" s="230"/>
      <c r="IAD144" s="229"/>
      <c r="IAE144" s="226"/>
      <c r="IAF144" s="227"/>
      <c r="IAG144" s="227"/>
      <c r="IAH144" s="227"/>
      <c r="IAI144" s="228"/>
      <c r="IAJ144" s="228"/>
      <c r="IAK144" s="228"/>
      <c r="IAL144" s="228"/>
      <c r="IAM144" s="228"/>
      <c r="IAN144" s="228"/>
      <c r="IAO144" s="229"/>
      <c r="IAP144" s="230"/>
      <c r="IAQ144" s="230"/>
      <c r="IAR144" s="231"/>
      <c r="IAS144" s="229"/>
      <c r="IAT144" s="230"/>
      <c r="IAU144" s="229"/>
      <c r="IAV144" s="229"/>
      <c r="IAW144" s="230"/>
      <c r="IAX144" s="230"/>
      <c r="IAY144" s="230"/>
      <c r="IAZ144" s="230"/>
      <c r="IBA144" s="230"/>
      <c r="IBB144" s="230"/>
      <c r="IBC144" s="230"/>
      <c r="IBD144" s="230"/>
      <c r="IBE144" s="230"/>
      <c r="IBF144" s="230"/>
      <c r="IBG144" s="230"/>
      <c r="IBH144" s="230"/>
      <c r="IBI144" s="229"/>
      <c r="IBJ144" s="226"/>
      <c r="IBK144" s="227"/>
      <c r="IBL144" s="227"/>
      <c r="IBM144" s="227"/>
      <c r="IBN144" s="228"/>
      <c r="IBO144" s="228"/>
      <c r="IBP144" s="228"/>
      <c r="IBQ144" s="228"/>
      <c r="IBR144" s="228"/>
      <c r="IBS144" s="228"/>
      <c r="IBT144" s="229"/>
      <c r="IBU144" s="230"/>
      <c r="IBV144" s="230"/>
      <c r="IBW144" s="231"/>
      <c r="IBX144" s="229"/>
      <c r="IBY144" s="230"/>
      <c r="IBZ144" s="229"/>
      <c r="ICA144" s="229"/>
      <c r="ICB144" s="230"/>
      <c r="ICC144" s="230"/>
      <c r="ICD144" s="230"/>
      <c r="ICE144" s="230"/>
      <c r="ICF144" s="230"/>
      <c r="ICG144" s="230"/>
      <c r="ICH144" s="230"/>
      <c r="ICI144" s="230"/>
      <c r="ICJ144" s="230"/>
      <c r="ICK144" s="230"/>
      <c r="ICL144" s="230"/>
      <c r="ICM144" s="230"/>
      <c r="ICN144" s="229"/>
      <c r="ICO144" s="226"/>
      <c r="ICP144" s="227"/>
      <c r="ICQ144" s="227"/>
      <c r="ICR144" s="227"/>
      <c r="ICS144" s="228"/>
      <c r="ICT144" s="228"/>
      <c r="ICU144" s="228"/>
      <c r="ICV144" s="228"/>
      <c r="ICW144" s="228"/>
      <c r="ICX144" s="228"/>
      <c r="ICY144" s="229"/>
      <c r="ICZ144" s="230"/>
      <c r="IDA144" s="230"/>
      <c r="IDB144" s="231"/>
      <c r="IDC144" s="229"/>
      <c r="IDD144" s="230"/>
      <c r="IDE144" s="229"/>
      <c r="IDF144" s="229"/>
      <c r="IDG144" s="230"/>
      <c r="IDH144" s="230"/>
      <c r="IDI144" s="230"/>
      <c r="IDJ144" s="230"/>
      <c r="IDK144" s="230"/>
      <c r="IDL144" s="230"/>
      <c r="IDM144" s="230"/>
      <c r="IDN144" s="230"/>
      <c r="IDO144" s="230"/>
      <c r="IDP144" s="230"/>
      <c r="IDQ144" s="230"/>
      <c r="IDR144" s="230"/>
      <c r="IDS144" s="229"/>
      <c r="IDT144" s="226"/>
      <c r="IDU144" s="227"/>
      <c r="IDV144" s="227"/>
      <c r="IDW144" s="227"/>
      <c r="IDX144" s="228"/>
      <c r="IDY144" s="228"/>
      <c r="IDZ144" s="228"/>
      <c r="IEA144" s="228"/>
      <c r="IEB144" s="228"/>
      <c r="IEC144" s="228"/>
      <c r="IED144" s="229"/>
      <c r="IEE144" s="230"/>
      <c r="IEF144" s="230"/>
      <c r="IEG144" s="231"/>
      <c r="IEH144" s="229"/>
      <c r="IEI144" s="230"/>
      <c r="IEJ144" s="229"/>
      <c r="IEK144" s="229"/>
      <c r="IEL144" s="230"/>
      <c r="IEM144" s="230"/>
      <c r="IEN144" s="230"/>
      <c r="IEO144" s="230"/>
      <c r="IEP144" s="230"/>
      <c r="IEQ144" s="230"/>
      <c r="IER144" s="230"/>
      <c r="IES144" s="230"/>
      <c r="IET144" s="230"/>
      <c r="IEU144" s="230"/>
      <c r="IEV144" s="230"/>
      <c r="IEW144" s="230"/>
      <c r="IEX144" s="229"/>
      <c r="IEY144" s="226"/>
      <c r="IEZ144" s="227"/>
      <c r="IFA144" s="227"/>
      <c r="IFB144" s="227"/>
      <c r="IFC144" s="228"/>
      <c r="IFD144" s="228"/>
      <c r="IFE144" s="228"/>
      <c r="IFF144" s="228"/>
      <c r="IFG144" s="228"/>
      <c r="IFH144" s="228"/>
      <c r="IFI144" s="229"/>
      <c r="IFJ144" s="230"/>
      <c r="IFK144" s="230"/>
      <c r="IFL144" s="231"/>
      <c r="IFM144" s="229"/>
      <c r="IFN144" s="230"/>
      <c r="IFO144" s="229"/>
      <c r="IFP144" s="229"/>
      <c r="IFQ144" s="230"/>
      <c r="IFR144" s="230"/>
      <c r="IFS144" s="230"/>
      <c r="IFT144" s="230"/>
      <c r="IFU144" s="230"/>
      <c r="IFV144" s="230"/>
      <c r="IFW144" s="230"/>
      <c r="IFX144" s="230"/>
      <c r="IFY144" s="230"/>
      <c r="IFZ144" s="230"/>
      <c r="IGA144" s="230"/>
      <c r="IGB144" s="230"/>
      <c r="IGC144" s="229"/>
      <c r="IGD144" s="226"/>
      <c r="IGE144" s="227"/>
      <c r="IGF144" s="227"/>
      <c r="IGG144" s="227"/>
      <c r="IGH144" s="228"/>
      <c r="IGI144" s="228"/>
      <c r="IGJ144" s="228"/>
      <c r="IGK144" s="228"/>
      <c r="IGL144" s="228"/>
      <c r="IGM144" s="228"/>
      <c r="IGN144" s="229"/>
      <c r="IGO144" s="230"/>
      <c r="IGP144" s="230"/>
      <c r="IGQ144" s="231"/>
      <c r="IGR144" s="229"/>
      <c r="IGS144" s="230"/>
      <c r="IGT144" s="229"/>
      <c r="IGU144" s="229"/>
      <c r="IGV144" s="230"/>
      <c r="IGW144" s="230"/>
      <c r="IGX144" s="230"/>
      <c r="IGY144" s="230"/>
      <c r="IGZ144" s="230"/>
      <c r="IHA144" s="230"/>
      <c r="IHB144" s="230"/>
      <c r="IHC144" s="230"/>
      <c r="IHD144" s="230"/>
      <c r="IHE144" s="230"/>
      <c r="IHF144" s="230"/>
      <c r="IHG144" s="230"/>
      <c r="IHH144" s="229"/>
      <c r="IHI144" s="226"/>
      <c r="IHJ144" s="227"/>
      <c r="IHK144" s="227"/>
      <c r="IHL144" s="227"/>
      <c r="IHM144" s="228"/>
      <c r="IHN144" s="228"/>
      <c r="IHO144" s="228"/>
      <c r="IHP144" s="228"/>
      <c r="IHQ144" s="228"/>
      <c r="IHR144" s="228"/>
      <c r="IHS144" s="229"/>
      <c r="IHT144" s="230"/>
      <c r="IHU144" s="230"/>
      <c r="IHV144" s="231"/>
      <c r="IHW144" s="229"/>
      <c r="IHX144" s="230"/>
      <c r="IHY144" s="229"/>
      <c r="IHZ144" s="229"/>
      <c r="IIA144" s="230"/>
      <c r="IIB144" s="230"/>
      <c r="IIC144" s="230"/>
      <c r="IID144" s="230"/>
      <c r="IIE144" s="230"/>
      <c r="IIF144" s="230"/>
      <c r="IIG144" s="230"/>
      <c r="IIH144" s="230"/>
      <c r="III144" s="230"/>
      <c r="IIJ144" s="230"/>
      <c r="IIK144" s="230"/>
      <c r="IIL144" s="230"/>
      <c r="IIM144" s="229"/>
      <c r="IIN144" s="226"/>
      <c r="IIO144" s="227"/>
      <c r="IIP144" s="227"/>
      <c r="IIQ144" s="227"/>
      <c r="IIR144" s="228"/>
      <c r="IIS144" s="228"/>
      <c r="IIT144" s="228"/>
      <c r="IIU144" s="228"/>
      <c r="IIV144" s="228"/>
      <c r="IIW144" s="228"/>
      <c r="IIX144" s="229"/>
      <c r="IIY144" s="230"/>
      <c r="IIZ144" s="230"/>
      <c r="IJA144" s="231"/>
      <c r="IJB144" s="229"/>
      <c r="IJC144" s="230"/>
      <c r="IJD144" s="229"/>
      <c r="IJE144" s="229"/>
      <c r="IJF144" s="230"/>
      <c r="IJG144" s="230"/>
      <c r="IJH144" s="230"/>
      <c r="IJI144" s="230"/>
      <c r="IJJ144" s="230"/>
      <c r="IJK144" s="230"/>
      <c r="IJL144" s="230"/>
      <c r="IJM144" s="230"/>
      <c r="IJN144" s="230"/>
      <c r="IJO144" s="230"/>
      <c r="IJP144" s="230"/>
      <c r="IJQ144" s="230"/>
      <c r="IJR144" s="229"/>
      <c r="IJS144" s="226"/>
      <c r="IJT144" s="227"/>
      <c r="IJU144" s="227"/>
      <c r="IJV144" s="227"/>
      <c r="IJW144" s="228"/>
      <c r="IJX144" s="228"/>
      <c r="IJY144" s="228"/>
      <c r="IJZ144" s="228"/>
      <c r="IKA144" s="228"/>
      <c r="IKB144" s="228"/>
      <c r="IKC144" s="229"/>
      <c r="IKD144" s="230"/>
      <c r="IKE144" s="230"/>
      <c r="IKF144" s="231"/>
      <c r="IKG144" s="229"/>
      <c r="IKH144" s="230"/>
      <c r="IKI144" s="229"/>
      <c r="IKJ144" s="229"/>
      <c r="IKK144" s="230"/>
      <c r="IKL144" s="230"/>
      <c r="IKM144" s="230"/>
      <c r="IKN144" s="230"/>
      <c r="IKO144" s="230"/>
      <c r="IKP144" s="230"/>
      <c r="IKQ144" s="230"/>
      <c r="IKR144" s="230"/>
      <c r="IKS144" s="230"/>
      <c r="IKT144" s="230"/>
      <c r="IKU144" s="230"/>
      <c r="IKV144" s="230"/>
      <c r="IKW144" s="229"/>
      <c r="IKX144" s="226"/>
      <c r="IKY144" s="227"/>
      <c r="IKZ144" s="227"/>
      <c r="ILA144" s="227"/>
      <c r="ILB144" s="228"/>
      <c r="ILC144" s="228"/>
      <c r="ILD144" s="228"/>
      <c r="ILE144" s="228"/>
      <c r="ILF144" s="228"/>
      <c r="ILG144" s="228"/>
      <c r="ILH144" s="229"/>
      <c r="ILI144" s="230"/>
      <c r="ILJ144" s="230"/>
      <c r="ILK144" s="231"/>
      <c r="ILL144" s="229"/>
      <c r="ILM144" s="230"/>
      <c r="ILN144" s="229"/>
      <c r="ILO144" s="229"/>
      <c r="ILP144" s="230"/>
      <c r="ILQ144" s="230"/>
      <c r="ILR144" s="230"/>
      <c r="ILS144" s="230"/>
      <c r="ILT144" s="230"/>
      <c r="ILU144" s="230"/>
      <c r="ILV144" s="230"/>
      <c r="ILW144" s="230"/>
      <c r="ILX144" s="230"/>
      <c r="ILY144" s="230"/>
      <c r="ILZ144" s="230"/>
      <c r="IMA144" s="230"/>
      <c r="IMB144" s="229"/>
      <c r="IMC144" s="226"/>
      <c r="IMD144" s="227"/>
      <c r="IME144" s="227"/>
      <c r="IMF144" s="227"/>
      <c r="IMG144" s="228"/>
      <c r="IMH144" s="228"/>
      <c r="IMI144" s="228"/>
      <c r="IMJ144" s="228"/>
      <c r="IMK144" s="228"/>
      <c r="IML144" s="228"/>
      <c r="IMM144" s="229"/>
      <c r="IMN144" s="230"/>
      <c r="IMO144" s="230"/>
      <c r="IMP144" s="231"/>
      <c r="IMQ144" s="229"/>
      <c r="IMR144" s="230"/>
      <c r="IMS144" s="229"/>
      <c r="IMT144" s="229"/>
      <c r="IMU144" s="230"/>
      <c r="IMV144" s="230"/>
      <c r="IMW144" s="230"/>
      <c r="IMX144" s="230"/>
      <c r="IMY144" s="230"/>
      <c r="IMZ144" s="230"/>
      <c r="INA144" s="230"/>
      <c r="INB144" s="230"/>
      <c r="INC144" s="230"/>
      <c r="IND144" s="230"/>
      <c r="INE144" s="230"/>
      <c r="INF144" s="230"/>
      <c r="ING144" s="229"/>
      <c r="INH144" s="226"/>
      <c r="INI144" s="227"/>
      <c r="INJ144" s="227"/>
      <c r="INK144" s="227"/>
      <c r="INL144" s="228"/>
      <c r="INM144" s="228"/>
      <c r="INN144" s="228"/>
      <c r="INO144" s="228"/>
      <c r="INP144" s="228"/>
      <c r="INQ144" s="228"/>
      <c r="INR144" s="229"/>
      <c r="INS144" s="230"/>
      <c r="INT144" s="230"/>
      <c r="INU144" s="231"/>
      <c r="INV144" s="229"/>
      <c r="INW144" s="230"/>
      <c r="INX144" s="229"/>
      <c r="INY144" s="229"/>
      <c r="INZ144" s="230"/>
      <c r="IOA144" s="230"/>
      <c r="IOB144" s="230"/>
      <c r="IOC144" s="230"/>
      <c r="IOD144" s="230"/>
      <c r="IOE144" s="230"/>
      <c r="IOF144" s="230"/>
      <c r="IOG144" s="230"/>
      <c r="IOH144" s="230"/>
      <c r="IOI144" s="230"/>
      <c r="IOJ144" s="230"/>
      <c r="IOK144" s="230"/>
      <c r="IOL144" s="229"/>
      <c r="IOM144" s="226"/>
      <c r="ION144" s="227"/>
      <c r="IOO144" s="227"/>
      <c r="IOP144" s="227"/>
      <c r="IOQ144" s="228"/>
      <c r="IOR144" s="228"/>
      <c r="IOS144" s="228"/>
      <c r="IOT144" s="228"/>
      <c r="IOU144" s="228"/>
      <c r="IOV144" s="228"/>
      <c r="IOW144" s="229"/>
      <c r="IOX144" s="230"/>
      <c r="IOY144" s="230"/>
      <c r="IOZ144" s="231"/>
      <c r="IPA144" s="229"/>
      <c r="IPB144" s="230"/>
      <c r="IPC144" s="229"/>
      <c r="IPD144" s="229"/>
      <c r="IPE144" s="230"/>
      <c r="IPF144" s="230"/>
      <c r="IPG144" s="230"/>
      <c r="IPH144" s="230"/>
      <c r="IPI144" s="230"/>
      <c r="IPJ144" s="230"/>
      <c r="IPK144" s="230"/>
      <c r="IPL144" s="230"/>
      <c r="IPM144" s="230"/>
      <c r="IPN144" s="230"/>
      <c r="IPO144" s="230"/>
      <c r="IPP144" s="230"/>
      <c r="IPQ144" s="229"/>
      <c r="IPR144" s="226"/>
      <c r="IPS144" s="227"/>
      <c r="IPT144" s="227"/>
      <c r="IPU144" s="227"/>
      <c r="IPV144" s="228"/>
      <c r="IPW144" s="228"/>
      <c r="IPX144" s="228"/>
      <c r="IPY144" s="228"/>
      <c r="IPZ144" s="228"/>
      <c r="IQA144" s="228"/>
      <c r="IQB144" s="229"/>
      <c r="IQC144" s="230"/>
      <c r="IQD144" s="230"/>
      <c r="IQE144" s="231"/>
      <c r="IQF144" s="229"/>
      <c r="IQG144" s="230"/>
      <c r="IQH144" s="229"/>
      <c r="IQI144" s="229"/>
      <c r="IQJ144" s="230"/>
      <c r="IQK144" s="230"/>
      <c r="IQL144" s="230"/>
      <c r="IQM144" s="230"/>
      <c r="IQN144" s="230"/>
      <c r="IQO144" s="230"/>
      <c r="IQP144" s="230"/>
      <c r="IQQ144" s="230"/>
      <c r="IQR144" s="230"/>
      <c r="IQS144" s="230"/>
      <c r="IQT144" s="230"/>
      <c r="IQU144" s="230"/>
      <c r="IQV144" s="229"/>
      <c r="IQW144" s="226"/>
      <c r="IQX144" s="227"/>
      <c r="IQY144" s="227"/>
      <c r="IQZ144" s="227"/>
      <c r="IRA144" s="228"/>
      <c r="IRB144" s="228"/>
      <c r="IRC144" s="228"/>
      <c r="IRD144" s="228"/>
      <c r="IRE144" s="228"/>
      <c r="IRF144" s="228"/>
      <c r="IRG144" s="229"/>
      <c r="IRH144" s="230"/>
      <c r="IRI144" s="230"/>
      <c r="IRJ144" s="231"/>
      <c r="IRK144" s="229"/>
      <c r="IRL144" s="230"/>
      <c r="IRM144" s="229"/>
      <c r="IRN144" s="229"/>
      <c r="IRO144" s="230"/>
      <c r="IRP144" s="230"/>
      <c r="IRQ144" s="230"/>
      <c r="IRR144" s="230"/>
      <c r="IRS144" s="230"/>
      <c r="IRT144" s="230"/>
      <c r="IRU144" s="230"/>
      <c r="IRV144" s="230"/>
      <c r="IRW144" s="230"/>
      <c r="IRX144" s="230"/>
      <c r="IRY144" s="230"/>
      <c r="IRZ144" s="230"/>
      <c r="ISA144" s="229"/>
      <c r="ISB144" s="226"/>
      <c r="ISC144" s="227"/>
      <c r="ISD144" s="227"/>
      <c r="ISE144" s="227"/>
      <c r="ISF144" s="228"/>
      <c r="ISG144" s="228"/>
      <c r="ISH144" s="228"/>
      <c r="ISI144" s="228"/>
      <c r="ISJ144" s="228"/>
      <c r="ISK144" s="228"/>
      <c r="ISL144" s="229"/>
      <c r="ISM144" s="230"/>
      <c r="ISN144" s="230"/>
      <c r="ISO144" s="231"/>
      <c r="ISP144" s="229"/>
      <c r="ISQ144" s="230"/>
      <c r="ISR144" s="229"/>
      <c r="ISS144" s="229"/>
      <c r="IST144" s="230"/>
      <c r="ISU144" s="230"/>
      <c r="ISV144" s="230"/>
      <c r="ISW144" s="230"/>
      <c r="ISX144" s="230"/>
      <c r="ISY144" s="230"/>
      <c r="ISZ144" s="230"/>
      <c r="ITA144" s="230"/>
      <c r="ITB144" s="230"/>
      <c r="ITC144" s="230"/>
      <c r="ITD144" s="230"/>
      <c r="ITE144" s="230"/>
      <c r="ITF144" s="229"/>
      <c r="ITG144" s="226"/>
      <c r="ITH144" s="227"/>
      <c r="ITI144" s="227"/>
      <c r="ITJ144" s="227"/>
      <c r="ITK144" s="228"/>
      <c r="ITL144" s="228"/>
      <c r="ITM144" s="228"/>
      <c r="ITN144" s="228"/>
      <c r="ITO144" s="228"/>
      <c r="ITP144" s="228"/>
      <c r="ITQ144" s="229"/>
      <c r="ITR144" s="230"/>
      <c r="ITS144" s="230"/>
      <c r="ITT144" s="231"/>
      <c r="ITU144" s="229"/>
      <c r="ITV144" s="230"/>
      <c r="ITW144" s="229"/>
      <c r="ITX144" s="229"/>
      <c r="ITY144" s="230"/>
      <c r="ITZ144" s="230"/>
      <c r="IUA144" s="230"/>
      <c r="IUB144" s="230"/>
      <c r="IUC144" s="230"/>
      <c r="IUD144" s="230"/>
      <c r="IUE144" s="230"/>
      <c r="IUF144" s="230"/>
      <c r="IUG144" s="230"/>
      <c r="IUH144" s="230"/>
      <c r="IUI144" s="230"/>
      <c r="IUJ144" s="230"/>
      <c r="IUK144" s="229"/>
      <c r="IUL144" s="226"/>
      <c r="IUM144" s="227"/>
      <c r="IUN144" s="227"/>
      <c r="IUO144" s="227"/>
      <c r="IUP144" s="228"/>
      <c r="IUQ144" s="228"/>
      <c r="IUR144" s="228"/>
      <c r="IUS144" s="228"/>
      <c r="IUT144" s="228"/>
      <c r="IUU144" s="228"/>
      <c r="IUV144" s="229"/>
      <c r="IUW144" s="230"/>
      <c r="IUX144" s="230"/>
      <c r="IUY144" s="231"/>
      <c r="IUZ144" s="229"/>
      <c r="IVA144" s="230"/>
      <c r="IVB144" s="229"/>
      <c r="IVC144" s="229"/>
      <c r="IVD144" s="230"/>
      <c r="IVE144" s="230"/>
      <c r="IVF144" s="230"/>
      <c r="IVG144" s="230"/>
      <c r="IVH144" s="230"/>
      <c r="IVI144" s="230"/>
      <c r="IVJ144" s="230"/>
      <c r="IVK144" s="230"/>
      <c r="IVL144" s="230"/>
      <c r="IVM144" s="230"/>
      <c r="IVN144" s="230"/>
      <c r="IVO144" s="230"/>
      <c r="IVP144" s="229"/>
      <c r="IVQ144" s="226"/>
      <c r="IVR144" s="227"/>
      <c r="IVS144" s="227"/>
      <c r="IVT144" s="227"/>
      <c r="IVU144" s="228"/>
      <c r="IVV144" s="228"/>
      <c r="IVW144" s="228"/>
      <c r="IVX144" s="228"/>
      <c r="IVY144" s="228"/>
      <c r="IVZ144" s="228"/>
      <c r="IWA144" s="229"/>
      <c r="IWB144" s="230"/>
      <c r="IWC144" s="230"/>
      <c r="IWD144" s="231"/>
      <c r="IWE144" s="229"/>
      <c r="IWF144" s="230"/>
      <c r="IWG144" s="229"/>
      <c r="IWH144" s="229"/>
      <c r="IWI144" s="230"/>
      <c r="IWJ144" s="230"/>
      <c r="IWK144" s="230"/>
      <c r="IWL144" s="230"/>
      <c r="IWM144" s="230"/>
      <c r="IWN144" s="230"/>
      <c r="IWO144" s="230"/>
      <c r="IWP144" s="230"/>
      <c r="IWQ144" s="230"/>
      <c r="IWR144" s="230"/>
      <c r="IWS144" s="230"/>
      <c r="IWT144" s="230"/>
      <c r="IWU144" s="229"/>
      <c r="IWV144" s="226"/>
      <c r="IWW144" s="227"/>
      <c r="IWX144" s="227"/>
      <c r="IWY144" s="227"/>
      <c r="IWZ144" s="228"/>
      <c r="IXA144" s="228"/>
      <c r="IXB144" s="228"/>
      <c r="IXC144" s="228"/>
      <c r="IXD144" s="228"/>
      <c r="IXE144" s="228"/>
      <c r="IXF144" s="229"/>
      <c r="IXG144" s="230"/>
      <c r="IXH144" s="230"/>
      <c r="IXI144" s="231"/>
      <c r="IXJ144" s="229"/>
      <c r="IXK144" s="230"/>
      <c r="IXL144" s="229"/>
      <c r="IXM144" s="229"/>
      <c r="IXN144" s="230"/>
      <c r="IXO144" s="230"/>
      <c r="IXP144" s="230"/>
      <c r="IXQ144" s="230"/>
      <c r="IXR144" s="230"/>
      <c r="IXS144" s="230"/>
      <c r="IXT144" s="230"/>
      <c r="IXU144" s="230"/>
      <c r="IXV144" s="230"/>
      <c r="IXW144" s="230"/>
      <c r="IXX144" s="230"/>
      <c r="IXY144" s="230"/>
      <c r="IXZ144" s="229"/>
      <c r="IYA144" s="226"/>
      <c r="IYB144" s="227"/>
      <c r="IYC144" s="227"/>
      <c r="IYD144" s="227"/>
      <c r="IYE144" s="228"/>
      <c r="IYF144" s="228"/>
      <c r="IYG144" s="228"/>
      <c r="IYH144" s="228"/>
      <c r="IYI144" s="228"/>
      <c r="IYJ144" s="228"/>
      <c r="IYK144" s="229"/>
      <c r="IYL144" s="230"/>
      <c r="IYM144" s="230"/>
      <c r="IYN144" s="231"/>
      <c r="IYO144" s="229"/>
      <c r="IYP144" s="230"/>
      <c r="IYQ144" s="229"/>
      <c r="IYR144" s="229"/>
      <c r="IYS144" s="230"/>
      <c r="IYT144" s="230"/>
      <c r="IYU144" s="230"/>
      <c r="IYV144" s="230"/>
      <c r="IYW144" s="230"/>
      <c r="IYX144" s="230"/>
      <c r="IYY144" s="230"/>
      <c r="IYZ144" s="230"/>
      <c r="IZA144" s="230"/>
      <c r="IZB144" s="230"/>
      <c r="IZC144" s="230"/>
      <c r="IZD144" s="230"/>
      <c r="IZE144" s="229"/>
      <c r="IZF144" s="226"/>
      <c r="IZG144" s="227"/>
      <c r="IZH144" s="227"/>
      <c r="IZI144" s="227"/>
      <c r="IZJ144" s="228"/>
      <c r="IZK144" s="228"/>
      <c r="IZL144" s="228"/>
      <c r="IZM144" s="228"/>
      <c r="IZN144" s="228"/>
      <c r="IZO144" s="228"/>
      <c r="IZP144" s="229"/>
      <c r="IZQ144" s="230"/>
      <c r="IZR144" s="230"/>
      <c r="IZS144" s="231"/>
      <c r="IZT144" s="229"/>
      <c r="IZU144" s="230"/>
      <c r="IZV144" s="229"/>
      <c r="IZW144" s="229"/>
      <c r="IZX144" s="230"/>
      <c r="IZY144" s="230"/>
      <c r="IZZ144" s="230"/>
      <c r="JAA144" s="230"/>
      <c r="JAB144" s="230"/>
      <c r="JAC144" s="230"/>
      <c r="JAD144" s="230"/>
      <c r="JAE144" s="230"/>
      <c r="JAF144" s="230"/>
      <c r="JAG144" s="230"/>
      <c r="JAH144" s="230"/>
      <c r="JAI144" s="230"/>
      <c r="JAJ144" s="229"/>
      <c r="JAK144" s="226"/>
      <c r="JAL144" s="227"/>
      <c r="JAM144" s="227"/>
      <c r="JAN144" s="227"/>
      <c r="JAO144" s="228"/>
      <c r="JAP144" s="228"/>
      <c r="JAQ144" s="228"/>
      <c r="JAR144" s="228"/>
      <c r="JAS144" s="228"/>
      <c r="JAT144" s="228"/>
      <c r="JAU144" s="229"/>
      <c r="JAV144" s="230"/>
      <c r="JAW144" s="230"/>
      <c r="JAX144" s="231"/>
      <c r="JAY144" s="229"/>
      <c r="JAZ144" s="230"/>
      <c r="JBA144" s="229"/>
      <c r="JBB144" s="229"/>
      <c r="JBC144" s="230"/>
      <c r="JBD144" s="230"/>
      <c r="JBE144" s="230"/>
      <c r="JBF144" s="230"/>
      <c r="JBG144" s="230"/>
      <c r="JBH144" s="230"/>
      <c r="JBI144" s="230"/>
      <c r="JBJ144" s="230"/>
      <c r="JBK144" s="230"/>
      <c r="JBL144" s="230"/>
      <c r="JBM144" s="230"/>
      <c r="JBN144" s="230"/>
      <c r="JBO144" s="229"/>
      <c r="JBP144" s="226"/>
      <c r="JBQ144" s="227"/>
      <c r="JBR144" s="227"/>
      <c r="JBS144" s="227"/>
      <c r="JBT144" s="228"/>
      <c r="JBU144" s="228"/>
      <c r="JBV144" s="228"/>
      <c r="JBW144" s="228"/>
      <c r="JBX144" s="228"/>
      <c r="JBY144" s="228"/>
      <c r="JBZ144" s="229"/>
      <c r="JCA144" s="230"/>
      <c r="JCB144" s="230"/>
      <c r="JCC144" s="231"/>
      <c r="JCD144" s="229"/>
      <c r="JCE144" s="230"/>
      <c r="JCF144" s="229"/>
      <c r="JCG144" s="229"/>
      <c r="JCH144" s="230"/>
      <c r="JCI144" s="230"/>
      <c r="JCJ144" s="230"/>
      <c r="JCK144" s="230"/>
      <c r="JCL144" s="230"/>
      <c r="JCM144" s="230"/>
      <c r="JCN144" s="230"/>
      <c r="JCO144" s="230"/>
      <c r="JCP144" s="230"/>
      <c r="JCQ144" s="230"/>
      <c r="JCR144" s="230"/>
      <c r="JCS144" s="230"/>
      <c r="JCT144" s="229"/>
      <c r="JCU144" s="226"/>
      <c r="JCV144" s="227"/>
      <c r="JCW144" s="227"/>
      <c r="JCX144" s="227"/>
      <c r="JCY144" s="228"/>
      <c r="JCZ144" s="228"/>
      <c r="JDA144" s="228"/>
      <c r="JDB144" s="228"/>
      <c r="JDC144" s="228"/>
      <c r="JDD144" s="228"/>
      <c r="JDE144" s="229"/>
      <c r="JDF144" s="230"/>
      <c r="JDG144" s="230"/>
      <c r="JDH144" s="231"/>
      <c r="JDI144" s="229"/>
      <c r="JDJ144" s="230"/>
      <c r="JDK144" s="229"/>
      <c r="JDL144" s="229"/>
      <c r="JDM144" s="230"/>
      <c r="JDN144" s="230"/>
      <c r="JDO144" s="230"/>
      <c r="JDP144" s="230"/>
      <c r="JDQ144" s="230"/>
      <c r="JDR144" s="230"/>
      <c r="JDS144" s="230"/>
      <c r="JDT144" s="230"/>
      <c r="JDU144" s="230"/>
      <c r="JDV144" s="230"/>
      <c r="JDW144" s="230"/>
      <c r="JDX144" s="230"/>
      <c r="JDY144" s="229"/>
      <c r="JDZ144" s="226"/>
      <c r="JEA144" s="227"/>
      <c r="JEB144" s="227"/>
      <c r="JEC144" s="227"/>
      <c r="JED144" s="228"/>
      <c r="JEE144" s="228"/>
      <c r="JEF144" s="228"/>
      <c r="JEG144" s="228"/>
      <c r="JEH144" s="228"/>
      <c r="JEI144" s="228"/>
      <c r="JEJ144" s="229"/>
      <c r="JEK144" s="230"/>
      <c r="JEL144" s="230"/>
      <c r="JEM144" s="231"/>
      <c r="JEN144" s="229"/>
      <c r="JEO144" s="230"/>
      <c r="JEP144" s="229"/>
      <c r="JEQ144" s="229"/>
      <c r="JER144" s="230"/>
      <c r="JES144" s="230"/>
      <c r="JET144" s="230"/>
      <c r="JEU144" s="230"/>
      <c r="JEV144" s="230"/>
      <c r="JEW144" s="230"/>
      <c r="JEX144" s="230"/>
      <c r="JEY144" s="230"/>
      <c r="JEZ144" s="230"/>
      <c r="JFA144" s="230"/>
      <c r="JFB144" s="230"/>
      <c r="JFC144" s="230"/>
      <c r="JFD144" s="229"/>
      <c r="JFE144" s="226"/>
      <c r="JFF144" s="227"/>
      <c r="JFG144" s="227"/>
      <c r="JFH144" s="227"/>
      <c r="JFI144" s="228"/>
      <c r="JFJ144" s="228"/>
      <c r="JFK144" s="228"/>
      <c r="JFL144" s="228"/>
      <c r="JFM144" s="228"/>
      <c r="JFN144" s="228"/>
      <c r="JFO144" s="229"/>
      <c r="JFP144" s="230"/>
      <c r="JFQ144" s="230"/>
      <c r="JFR144" s="231"/>
      <c r="JFS144" s="229"/>
      <c r="JFT144" s="230"/>
      <c r="JFU144" s="229"/>
      <c r="JFV144" s="229"/>
      <c r="JFW144" s="230"/>
      <c r="JFX144" s="230"/>
      <c r="JFY144" s="230"/>
      <c r="JFZ144" s="230"/>
      <c r="JGA144" s="230"/>
      <c r="JGB144" s="230"/>
      <c r="JGC144" s="230"/>
      <c r="JGD144" s="230"/>
      <c r="JGE144" s="230"/>
      <c r="JGF144" s="230"/>
      <c r="JGG144" s="230"/>
      <c r="JGH144" s="230"/>
      <c r="JGI144" s="229"/>
      <c r="JGJ144" s="226"/>
      <c r="JGK144" s="227"/>
      <c r="JGL144" s="227"/>
      <c r="JGM144" s="227"/>
      <c r="JGN144" s="228"/>
      <c r="JGO144" s="228"/>
      <c r="JGP144" s="228"/>
      <c r="JGQ144" s="228"/>
      <c r="JGR144" s="228"/>
      <c r="JGS144" s="228"/>
      <c r="JGT144" s="229"/>
      <c r="JGU144" s="230"/>
      <c r="JGV144" s="230"/>
      <c r="JGW144" s="231"/>
      <c r="JGX144" s="229"/>
      <c r="JGY144" s="230"/>
      <c r="JGZ144" s="229"/>
      <c r="JHA144" s="229"/>
      <c r="JHB144" s="230"/>
      <c r="JHC144" s="230"/>
      <c r="JHD144" s="230"/>
      <c r="JHE144" s="230"/>
      <c r="JHF144" s="230"/>
      <c r="JHG144" s="230"/>
      <c r="JHH144" s="230"/>
      <c r="JHI144" s="230"/>
      <c r="JHJ144" s="230"/>
      <c r="JHK144" s="230"/>
      <c r="JHL144" s="230"/>
      <c r="JHM144" s="230"/>
      <c r="JHN144" s="229"/>
      <c r="JHO144" s="226"/>
      <c r="JHP144" s="227"/>
      <c r="JHQ144" s="227"/>
      <c r="JHR144" s="227"/>
      <c r="JHS144" s="228"/>
      <c r="JHT144" s="228"/>
      <c r="JHU144" s="228"/>
      <c r="JHV144" s="228"/>
      <c r="JHW144" s="228"/>
      <c r="JHX144" s="228"/>
      <c r="JHY144" s="229"/>
      <c r="JHZ144" s="230"/>
      <c r="JIA144" s="230"/>
      <c r="JIB144" s="231"/>
      <c r="JIC144" s="229"/>
      <c r="JID144" s="230"/>
      <c r="JIE144" s="229"/>
      <c r="JIF144" s="229"/>
      <c r="JIG144" s="230"/>
      <c r="JIH144" s="230"/>
      <c r="JII144" s="230"/>
      <c r="JIJ144" s="230"/>
      <c r="JIK144" s="230"/>
      <c r="JIL144" s="230"/>
      <c r="JIM144" s="230"/>
      <c r="JIN144" s="230"/>
      <c r="JIO144" s="230"/>
      <c r="JIP144" s="230"/>
      <c r="JIQ144" s="230"/>
      <c r="JIR144" s="230"/>
      <c r="JIS144" s="229"/>
      <c r="JIT144" s="226"/>
      <c r="JIU144" s="227"/>
      <c r="JIV144" s="227"/>
      <c r="JIW144" s="227"/>
      <c r="JIX144" s="228"/>
      <c r="JIY144" s="228"/>
      <c r="JIZ144" s="228"/>
      <c r="JJA144" s="228"/>
      <c r="JJB144" s="228"/>
      <c r="JJC144" s="228"/>
      <c r="JJD144" s="229"/>
      <c r="JJE144" s="230"/>
      <c r="JJF144" s="230"/>
      <c r="JJG144" s="231"/>
      <c r="JJH144" s="229"/>
      <c r="JJI144" s="230"/>
      <c r="JJJ144" s="229"/>
      <c r="JJK144" s="229"/>
      <c r="JJL144" s="230"/>
      <c r="JJM144" s="230"/>
      <c r="JJN144" s="230"/>
      <c r="JJO144" s="230"/>
      <c r="JJP144" s="230"/>
      <c r="JJQ144" s="230"/>
      <c r="JJR144" s="230"/>
      <c r="JJS144" s="230"/>
      <c r="JJT144" s="230"/>
      <c r="JJU144" s="230"/>
      <c r="JJV144" s="230"/>
      <c r="JJW144" s="230"/>
      <c r="JJX144" s="229"/>
      <c r="JJY144" s="226"/>
      <c r="JJZ144" s="227"/>
      <c r="JKA144" s="227"/>
      <c r="JKB144" s="227"/>
      <c r="JKC144" s="228"/>
      <c r="JKD144" s="228"/>
      <c r="JKE144" s="228"/>
      <c r="JKF144" s="228"/>
      <c r="JKG144" s="228"/>
      <c r="JKH144" s="228"/>
      <c r="JKI144" s="229"/>
      <c r="JKJ144" s="230"/>
      <c r="JKK144" s="230"/>
      <c r="JKL144" s="231"/>
      <c r="JKM144" s="229"/>
      <c r="JKN144" s="230"/>
      <c r="JKO144" s="229"/>
      <c r="JKP144" s="229"/>
      <c r="JKQ144" s="230"/>
      <c r="JKR144" s="230"/>
      <c r="JKS144" s="230"/>
      <c r="JKT144" s="230"/>
      <c r="JKU144" s="230"/>
      <c r="JKV144" s="230"/>
      <c r="JKW144" s="230"/>
      <c r="JKX144" s="230"/>
      <c r="JKY144" s="230"/>
      <c r="JKZ144" s="230"/>
      <c r="JLA144" s="230"/>
      <c r="JLB144" s="230"/>
      <c r="JLC144" s="229"/>
      <c r="JLD144" s="226"/>
      <c r="JLE144" s="227"/>
      <c r="JLF144" s="227"/>
      <c r="JLG144" s="227"/>
      <c r="JLH144" s="228"/>
      <c r="JLI144" s="228"/>
      <c r="JLJ144" s="228"/>
      <c r="JLK144" s="228"/>
      <c r="JLL144" s="228"/>
      <c r="JLM144" s="228"/>
      <c r="JLN144" s="229"/>
      <c r="JLO144" s="230"/>
      <c r="JLP144" s="230"/>
      <c r="JLQ144" s="231"/>
      <c r="JLR144" s="229"/>
      <c r="JLS144" s="230"/>
      <c r="JLT144" s="229"/>
      <c r="JLU144" s="229"/>
      <c r="JLV144" s="230"/>
      <c r="JLW144" s="230"/>
      <c r="JLX144" s="230"/>
      <c r="JLY144" s="230"/>
      <c r="JLZ144" s="230"/>
      <c r="JMA144" s="230"/>
      <c r="JMB144" s="230"/>
      <c r="JMC144" s="230"/>
      <c r="JMD144" s="230"/>
      <c r="JME144" s="230"/>
      <c r="JMF144" s="230"/>
      <c r="JMG144" s="230"/>
      <c r="JMH144" s="229"/>
      <c r="JMI144" s="226"/>
      <c r="JMJ144" s="227"/>
      <c r="JMK144" s="227"/>
      <c r="JML144" s="227"/>
      <c r="JMM144" s="228"/>
      <c r="JMN144" s="228"/>
      <c r="JMO144" s="228"/>
      <c r="JMP144" s="228"/>
      <c r="JMQ144" s="228"/>
      <c r="JMR144" s="228"/>
      <c r="JMS144" s="229"/>
      <c r="JMT144" s="230"/>
      <c r="JMU144" s="230"/>
      <c r="JMV144" s="231"/>
      <c r="JMW144" s="229"/>
      <c r="JMX144" s="230"/>
      <c r="JMY144" s="229"/>
      <c r="JMZ144" s="229"/>
      <c r="JNA144" s="230"/>
      <c r="JNB144" s="230"/>
      <c r="JNC144" s="230"/>
      <c r="JND144" s="230"/>
      <c r="JNE144" s="230"/>
      <c r="JNF144" s="230"/>
      <c r="JNG144" s="230"/>
      <c r="JNH144" s="230"/>
      <c r="JNI144" s="230"/>
      <c r="JNJ144" s="230"/>
      <c r="JNK144" s="230"/>
      <c r="JNL144" s="230"/>
      <c r="JNM144" s="229"/>
      <c r="JNN144" s="226"/>
      <c r="JNO144" s="227"/>
      <c r="JNP144" s="227"/>
      <c r="JNQ144" s="227"/>
      <c r="JNR144" s="228"/>
      <c r="JNS144" s="228"/>
      <c r="JNT144" s="228"/>
      <c r="JNU144" s="228"/>
      <c r="JNV144" s="228"/>
      <c r="JNW144" s="228"/>
      <c r="JNX144" s="229"/>
      <c r="JNY144" s="230"/>
      <c r="JNZ144" s="230"/>
      <c r="JOA144" s="231"/>
      <c r="JOB144" s="229"/>
      <c r="JOC144" s="230"/>
      <c r="JOD144" s="229"/>
      <c r="JOE144" s="229"/>
      <c r="JOF144" s="230"/>
      <c r="JOG144" s="230"/>
      <c r="JOH144" s="230"/>
      <c r="JOI144" s="230"/>
      <c r="JOJ144" s="230"/>
      <c r="JOK144" s="230"/>
      <c r="JOL144" s="230"/>
      <c r="JOM144" s="230"/>
      <c r="JON144" s="230"/>
      <c r="JOO144" s="230"/>
      <c r="JOP144" s="230"/>
      <c r="JOQ144" s="230"/>
      <c r="JOR144" s="229"/>
      <c r="JOS144" s="226"/>
      <c r="JOT144" s="227"/>
      <c r="JOU144" s="227"/>
      <c r="JOV144" s="227"/>
      <c r="JOW144" s="228"/>
      <c r="JOX144" s="228"/>
      <c r="JOY144" s="228"/>
      <c r="JOZ144" s="228"/>
      <c r="JPA144" s="228"/>
      <c r="JPB144" s="228"/>
      <c r="JPC144" s="229"/>
      <c r="JPD144" s="230"/>
      <c r="JPE144" s="230"/>
      <c r="JPF144" s="231"/>
      <c r="JPG144" s="229"/>
      <c r="JPH144" s="230"/>
      <c r="JPI144" s="229"/>
      <c r="JPJ144" s="229"/>
      <c r="JPK144" s="230"/>
      <c r="JPL144" s="230"/>
      <c r="JPM144" s="230"/>
      <c r="JPN144" s="230"/>
      <c r="JPO144" s="230"/>
      <c r="JPP144" s="230"/>
      <c r="JPQ144" s="230"/>
      <c r="JPR144" s="230"/>
      <c r="JPS144" s="230"/>
      <c r="JPT144" s="230"/>
      <c r="JPU144" s="230"/>
      <c r="JPV144" s="230"/>
      <c r="JPW144" s="229"/>
      <c r="JPX144" s="226"/>
      <c r="JPY144" s="227"/>
      <c r="JPZ144" s="227"/>
      <c r="JQA144" s="227"/>
      <c r="JQB144" s="228"/>
      <c r="JQC144" s="228"/>
      <c r="JQD144" s="228"/>
      <c r="JQE144" s="228"/>
      <c r="JQF144" s="228"/>
      <c r="JQG144" s="228"/>
      <c r="JQH144" s="229"/>
      <c r="JQI144" s="230"/>
      <c r="JQJ144" s="230"/>
      <c r="JQK144" s="231"/>
      <c r="JQL144" s="229"/>
      <c r="JQM144" s="230"/>
      <c r="JQN144" s="229"/>
      <c r="JQO144" s="229"/>
      <c r="JQP144" s="230"/>
      <c r="JQQ144" s="230"/>
      <c r="JQR144" s="230"/>
      <c r="JQS144" s="230"/>
      <c r="JQT144" s="230"/>
      <c r="JQU144" s="230"/>
      <c r="JQV144" s="230"/>
      <c r="JQW144" s="230"/>
      <c r="JQX144" s="230"/>
      <c r="JQY144" s="230"/>
      <c r="JQZ144" s="230"/>
      <c r="JRA144" s="230"/>
      <c r="JRB144" s="229"/>
      <c r="JRC144" s="226"/>
      <c r="JRD144" s="227"/>
      <c r="JRE144" s="227"/>
      <c r="JRF144" s="227"/>
      <c r="JRG144" s="228"/>
      <c r="JRH144" s="228"/>
      <c r="JRI144" s="228"/>
      <c r="JRJ144" s="228"/>
      <c r="JRK144" s="228"/>
      <c r="JRL144" s="228"/>
      <c r="JRM144" s="229"/>
      <c r="JRN144" s="230"/>
      <c r="JRO144" s="230"/>
      <c r="JRP144" s="231"/>
      <c r="JRQ144" s="229"/>
      <c r="JRR144" s="230"/>
      <c r="JRS144" s="229"/>
      <c r="JRT144" s="229"/>
      <c r="JRU144" s="230"/>
      <c r="JRV144" s="230"/>
      <c r="JRW144" s="230"/>
      <c r="JRX144" s="230"/>
      <c r="JRY144" s="230"/>
      <c r="JRZ144" s="230"/>
      <c r="JSA144" s="230"/>
      <c r="JSB144" s="230"/>
      <c r="JSC144" s="230"/>
      <c r="JSD144" s="230"/>
      <c r="JSE144" s="230"/>
      <c r="JSF144" s="230"/>
      <c r="JSG144" s="229"/>
      <c r="JSH144" s="226"/>
      <c r="JSI144" s="227"/>
      <c r="JSJ144" s="227"/>
      <c r="JSK144" s="227"/>
      <c r="JSL144" s="228"/>
      <c r="JSM144" s="228"/>
      <c r="JSN144" s="228"/>
      <c r="JSO144" s="228"/>
      <c r="JSP144" s="228"/>
      <c r="JSQ144" s="228"/>
      <c r="JSR144" s="229"/>
      <c r="JSS144" s="230"/>
      <c r="JST144" s="230"/>
      <c r="JSU144" s="231"/>
      <c r="JSV144" s="229"/>
      <c r="JSW144" s="230"/>
      <c r="JSX144" s="229"/>
      <c r="JSY144" s="229"/>
      <c r="JSZ144" s="230"/>
      <c r="JTA144" s="230"/>
      <c r="JTB144" s="230"/>
      <c r="JTC144" s="230"/>
      <c r="JTD144" s="230"/>
      <c r="JTE144" s="230"/>
      <c r="JTF144" s="230"/>
      <c r="JTG144" s="230"/>
      <c r="JTH144" s="230"/>
      <c r="JTI144" s="230"/>
      <c r="JTJ144" s="230"/>
      <c r="JTK144" s="230"/>
      <c r="JTL144" s="229"/>
      <c r="JTM144" s="226"/>
      <c r="JTN144" s="227"/>
      <c r="JTO144" s="227"/>
      <c r="JTP144" s="227"/>
      <c r="JTQ144" s="228"/>
      <c r="JTR144" s="228"/>
      <c r="JTS144" s="228"/>
      <c r="JTT144" s="228"/>
      <c r="JTU144" s="228"/>
      <c r="JTV144" s="228"/>
      <c r="JTW144" s="229"/>
      <c r="JTX144" s="230"/>
      <c r="JTY144" s="230"/>
      <c r="JTZ144" s="231"/>
      <c r="JUA144" s="229"/>
      <c r="JUB144" s="230"/>
      <c r="JUC144" s="229"/>
      <c r="JUD144" s="229"/>
      <c r="JUE144" s="230"/>
      <c r="JUF144" s="230"/>
      <c r="JUG144" s="230"/>
      <c r="JUH144" s="230"/>
      <c r="JUI144" s="230"/>
      <c r="JUJ144" s="230"/>
      <c r="JUK144" s="230"/>
      <c r="JUL144" s="230"/>
      <c r="JUM144" s="230"/>
      <c r="JUN144" s="230"/>
      <c r="JUO144" s="230"/>
      <c r="JUP144" s="230"/>
      <c r="JUQ144" s="229"/>
      <c r="JUR144" s="226"/>
      <c r="JUS144" s="227"/>
      <c r="JUT144" s="227"/>
      <c r="JUU144" s="227"/>
      <c r="JUV144" s="228"/>
      <c r="JUW144" s="228"/>
      <c r="JUX144" s="228"/>
      <c r="JUY144" s="228"/>
      <c r="JUZ144" s="228"/>
      <c r="JVA144" s="228"/>
      <c r="JVB144" s="229"/>
      <c r="JVC144" s="230"/>
      <c r="JVD144" s="230"/>
      <c r="JVE144" s="231"/>
      <c r="JVF144" s="229"/>
      <c r="JVG144" s="230"/>
      <c r="JVH144" s="229"/>
      <c r="JVI144" s="229"/>
      <c r="JVJ144" s="230"/>
      <c r="JVK144" s="230"/>
      <c r="JVL144" s="230"/>
      <c r="JVM144" s="230"/>
      <c r="JVN144" s="230"/>
      <c r="JVO144" s="230"/>
      <c r="JVP144" s="230"/>
      <c r="JVQ144" s="230"/>
      <c r="JVR144" s="230"/>
      <c r="JVS144" s="230"/>
      <c r="JVT144" s="230"/>
      <c r="JVU144" s="230"/>
      <c r="JVV144" s="229"/>
      <c r="JVW144" s="226"/>
      <c r="JVX144" s="227"/>
      <c r="JVY144" s="227"/>
      <c r="JVZ144" s="227"/>
      <c r="JWA144" s="228"/>
      <c r="JWB144" s="228"/>
      <c r="JWC144" s="228"/>
      <c r="JWD144" s="228"/>
      <c r="JWE144" s="228"/>
      <c r="JWF144" s="228"/>
      <c r="JWG144" s="229"/>
      <c r="JWH144" s="230"/>
      <c r="JWI144" s="230"/>
      <c r="JWJ144" s="231"/>
      <c r="JWK144" s="229"/>
      <c r="JWL144" s="230"/>
      <c r="JWM144" s="229"/>
      <c r="JWN144" s="229"/>
      <c r="JWO144" s="230"/>
      <c r="JWP144" s="230"/>
      <c r="JWQ144" s="230"/>
      <c r="JWR144" s="230"/>
      <c r="JWS144" s="230"/>
      <c r="JWT144" s="230"/>
      <c r="JWU144" s="230"/>
      <c r="JWV144" s="230"/>
      <c r="JWW144" s="230"/>
      <c r="JWX144" s="230"/>
      <c r="JWY144" s="230"/>
      <c r="JWZ144" s="230"/>
      <c r="JXA144" s="229"/>
      <c r="JXB144" s="226"/>
      <c r="JXC144" s="227"/>
      <c r="JXD144" s="227"/>
      <c r="JXE144" s="227"/>
      <c r="JXF144" s="228"/>
      <c r="JXG144" s="228"/>
      <c r="JXH144" s="228"/>
      <c r="JXI144" s="228"/>
      <c r="JXJ144" s="228"/>
      <c r="JXK144" s="228"/>
      <c r="JXL144" s="229"/>
      <c r="JXM144" s="230"/>
      <c r="JXN144" s="230"/>
      <c r="JXO144" s="231"/>
      <c r="JXP144" s="229"/>
      <c r="JXQ144" s="230"/>
      <c r="JXR144" s="229"/>
      <c r="JXS144" s="229"/>
      <c r="JXT144" s="230"/>
      <c r="JXU144" s="230"/>
      <c r="JXV144" s="230"/>
      <c r="JXW144" s="230"/>
      <c r="JXX144" s="230"/>
      <c r="JXY144" s="230"/>
      <c r="JXZ144" s="230"/>
      <c r="JYA144" s="230"/>
      <c r="JYB144" s="230"/>
      <c r="JYC144" s="230"/>
      <c r="JYD144" s="230"/>
      <c r="JYE144" s="230"/>
      <c r="JYF144" s="229"/>
      <c r="JYG144" s="226"/>
      <c r="JYH144" s="227"/>
      <c r="JYI144" s="227"/>
      <c r="JYJ144" s="227"/>
      <c r="JYK144" s="228"/>
      <c r="JYL144" s="228"/>
      <c r="JYM144" s="228"/>
      <c r="JYN144" s="228"/>
      <c r="JYO144" s="228"/>
      <c r="JYP144" s="228"/>
      <c r="JYQ144" s="229"/>
      <c r="JYR144" s="230"/>
      <c r="JYS144" s="230"/>
      <c r="JYT144" s="231"/>
      <c r="JYU144" s="229"/>
      <c r="JYV144" s="230"/>
      <c r="JYW144" s="229"/>
      <c r="JYX144" s="229"/>
      <c r="JYY144" s="230"/>
      <c r="JYZ144" s="230"/>
      <c r="JZA144" s="230"/>
      <c r="JZB144" s="230"/>
      <c r="JZC144" s="230"/>
      <c r="JZD144" s="230"/>
      <c r="JZE144" s="230"/>
      <c r="JZF144" s="230"/>
      <c r="JZG144" s="230"/>
      <c r="JZH144" s="230"/>
      <c r="JZI144" s="230"/>
      <c r="JZJ144" s="230"/>
      <c r="JZK144" s="229"/>
      <c r="JZL144" s="226"/>
      <c r="JZM144" s="227"/>
      <c r="JZN144" s="227"/>
      <c r="JZO144" s="227"/>
      <c r="JZP144" s="228"/>
      <c r="JZQ144" s="228"/>
      <c r="JZR144" s="228"/>
      <c r="JZS144" s="228"/>
      <c r="JZT144" s="228"/>
      <c r="JZU144" s="228"/>
      <c r="JZV144" s="229"/>
      <c r="JZW144" s="230"/>
      <c r="JZX144" s="230"/>
      <c r="JZY144" s="231"/>
      <c r="JZZ144" s="229"/>
      <c r="KAA144" s="230"/>
      <c r="KAB144" s="229"/>
      <c r="KAC144" s="229"/>
      <c r="KAD144" s="230"/>
      <c r="KAE144" s="230"/>
      <c r="KAF144" s="230"/>
      <c r="KAG144" s="230"/>
      <c r="KAH144" s="230"/>
      <c r="KAI144" s="230"/>
      <c r="KAJ144" s="230"/>
      <c r="KAK144" s="230"/>
      <c r="KAL144" s="230"/>
      <c r="KAM144" s="230"/>
      <c r="KAN144" s="230"/>
      <c r="KAO144" s="230"/>
      <c r="KAP144" s="229"/>
      <c r="KAQ144" s="226"/>
      <c r="KAR144" s="227"/>
      <c r="KAS144" s="227"/>
      <c r="KAT144" s="227"/>
      <c r="KAU144" s="228"/>
      <c r="KAV144" s="228"/>
      <c r="KAW144" s="228"/>
      <c r="KAX144" s="228"/>
      <c r="KAY144" s="228"/>
      <c r="KAZ144" s="228"/>
      <c r="KBA144" s="229"/>
      <c r="KBB144" s="230"/>
      <c r="KBC144" s="230"/>
      <c r="KBD144" s="231"/>
      <c r="KBE144" s="229"/>
      <c r="KBF144" s="230"/>
      <c r="KBG144" s="229"/>
      <c r="KBH144" s="229"/>
      <c r="KBI144" s="230"/>
      <c r="KBJ144" s="230"/>
      <c r="KBK144" s="230"/>
      <c r="KBL144" s="230"/>
      <c r="KBM144" s="230"/>
      <c r="KBN144" s="230"/>
      <c r="KBO144" s="230"/>
      <c r="KBP144" s="230"/>
      <c r="KBQ144" s="230"/>
      <c r="KBR144" s="230"/>
      <c r="KBS144" s="230"/>
      <c r="KBT144" s="230"/>
      <c r="KBU144" s="229"/>
      <c r="KBV144" s="226"/>
      <c r="KBW144" s="227"/>
      <c r="KBX144" s="227"/>
      <c r="KBY144" s="227"/>
      <c r="KBZ144" s="228"/>
      <c r="KCA144" s="228"/>
      <c r="KCB144" s="228"/>
      <c r="KCC144" s="228"/>
      <c r="KCD144" s="228"/>
      <c r="KCE144" s="228"/>
      <c r="KCF144" s="229"/>
      <c r="KCG144" s="230"/>
      <c r="KCH144" s="230"/>
      <c r="KCI144" s="231"/>
      <c r="KCJ144" s="229"/>
      <c r="KCK144" s="230"/>
      <c r="KCL144" s="229"/>
      <c r="KCM144" s="229"/>
      <c r="KCN144" s="230"/>
      <c r="KCO144" s="230"/>
      <c r="KCP144" s="230"/>
      <c r="KCQ144" s="230"/>
      <c r="KCR144" s="230"/>
      <c r="KCS144" s="230"/>
      <c r="KCT144" s="230"/>
      <c r="KCU144" s="230"/>
      <c r="KCV144" s="230"/>
      <c r="KCW144" s="230"/>
      <c r="KCX144" s="230"/>
      <c r="KCY144" s="230"/>
      <c r="KCZ144" s="229"/>
      <c r="KDA144" s="226"/>
      <c r="KDB144" s="227"/>
      <c r="KDC144" s="227"/>
      <c r="KDD144" s="227"/>
      <c r="KDE144" s="228"/>
      <c r="KDF144" s="228"/>
      <c r="KDG144" s="228"/>
      <c r="KDH144" s="228"/>
      <c r="KDI144" s="228"/>
      <c r="KDJ144" s="228"/>
      <c r="KDK144" s="229"/>
      <c r="KDL144" s="230"/>
      <c r="KDM144" s="230"/>
      <c r="KDN144" s="231"/>
      <c r="KDO144" s="229"/>
      <c r="KDP144" s="230"/>
      <c r="KDQ144" s="229"/>
      <c r="KDR144" s="229"/>
      <c r="KDS144" s="230"/>
      <c r="KDT144" s="230"/>
      <c r="KDU144" s="230"/>
      <c r="KDV144" s="230"/>
      <c r="KDW144" s="230"/>
      <c r="KDX144" s="230"/>
      <c r="KDY144" s="230"/>
      <c r="KDZ144" s="230"/>
      <c r="KEA144" s="230"/>
      <c r="KEB144" s="230"/>
      <c r="KEC144" s="230"/>
      <c r="KED144" s="230"/>
      <c r="KEE144" s="229"/>
      <c r="KEF144" s="226"/>
      <c r="KEG144" s="227"/>
      <c r="KEH144" s="227"/>
      <c r="KEI144" s="227"/>
      <c r="KEJ144" s="228"/>
      <c r="KEK144" s="228"/>
      <c r="KEL144" s="228"/>
      <c r="KEM144" s="228"/>
      <c r="KEN144" s="228"/>
      <c r="KEO144" s="228"/>
      <c r="KEP144" s="229"/>
      <c r="KEQ144" s="230"/>
      <c r="KER144" s="230"/>
      <c r="KES144" s="231"/>
      <c r="KET144" s="229"/>
      <c r="KEU144" s="230"/>
      <c r="KEV144" s="229"/>
      <c r="KEW144" s="229"/>
      <c r="KEX144" s="230"/>
      <c r="KEY144" s="230"/>
      <c r="KEZ144" s="230"/>
      <c r="KFA144" s="230"/>
      <c r="KFB144" s="230"/>
      <c r="KFC144" s="230"/>
      <c r="KFD144" s="230"/>
      <c r="KFE144" s="230"/>
      <c r="KFF144" s="230"/>
      <c r="KFG144" s="230"/>
      <c r="KFH144" s="230"/>
      <c r="KFI144" s="230"/>
      <c r="KFJ144" s="229"/>
      <c r="KFK144" s="226"/>
      <c r="KFL144" s="227"/>
      <c r="KFM144" s="227"/>
      <c r="KFN144" s="227"/>
      <c r="KFO144" s="228"/>
      <c r="KFP144" s="228"/>
      <c r="KFQ144" s="228"/>
      <c r="KFR144" s="228"/>
      <c r="KFS144" s="228"/>
      <c r="KFT144" s="228"/>
      <c r="KFU144" s="229"/>
      <c r="KFV144" s="230"/>
      <c r="KFW144" s="230"/>
      <c r="KFX144" s="231"/>
      <c r="KFY144" s="229"/>
      <c r="KFZ144" s="230"/>
      <c r="KGA144" s="229"/>
      <c r="KGB144" s="229"/>
      <c r="KGC144" s="230"/>
      <c r="KGD144" s="230"/>
      <c r="KGE144" s="230"/>
      <c r="KGF144" s="230"/>
      <c r="KGG144" s="230"/>
      <c r="KGH144" s="230"/>
      <c r="KGI144" s="230"/>
      <c r="KGJ144" s="230"/>
      <c r="KGK144" s="230"/>
      <c r="KGL144" s="230"/>
      <c r="KGM144" s="230"/>
      <c r="KGN144" s="230"/>
      <c r="KGO144" s="229"/>
      <c r="KGP144" s="226"/>
      <c r="KGQ144" s="227"/>
      <c r="KGR144" s="227"/>
      <c r="KGS144" s="227"/>
      <c r="KGT144" s="228"/>
      <c r="KGU144" s="228"/>
      <c r="KGV144" s="228"/>
      <c r="KGW144" s="228"/>
      <c r="KGX144" s="228"/>
      <c r="KGY144" s="228"/>
      <c r="KGZ144" s="229"/>
      <c r="KHA144" s="230"/>
      <c r="KHB144" s="230"/>
      <c r="KHC144" s="231"/>
      <c r="KHD144" s="229"/>
      <c r="KHE144" s="230"/>
      <c r="KHF144" s="229"/>
      <c r="KHG144" s="229"/>
      <c r="KHH144" s="230"/>
      <c r="KHI144" s="230"/>
      <c r="KHJ144" s="230"/>
      <c r="KHK144" s="230"/>
      <c r="KHL144" s="230"/>
      <c r="KHM144" s="230"/>
      <c r="KHN144" s="230"/>
      <c r="KHO144" s="230"/>
      <c r="KHP144" s="230"/>
      <c r="KHQ144" s="230"/>
      <c r="KHR144" s="230"/>
      <c r="KHS144" s="230"/>
      <c r="KHT144" s="229"/>
      <c r="KHU144" s="226"/>
      <c r="KHV144" s="227"/>
      <c r="KHW144" s="227"/>
      <c r="KHX144" s="227"/>
      <c r="KHY144" s="228"/>
      <c r="KHZ144" s="228"/>
      <c r="KIA144" s="228"/>
      <c r="KIB144" s="228"/>
      <c r="KIC144" s="228"/>
      <c r="KID144" s="228"/>
      <c r="KIE144" s="229"/>
      <c r="KIF144" s="230"/>
      <c r="KIG144" s="230"/>
      <c r="KIH144" s="231"/>
      <c r="KII144" s="229"/>
      <c r="KIJ144" s="230"/>
      <c r="KIK144" s="229"/>
      <c r="KIL144" s="229"/>
      <c r="KIM144" s="230"/>
      <c r="KIN144" s="230"/>
      <c r="KIO144" s="230"/>
      <c r="KIP144" s="230"/>
      <c r="KIQ144" s="230"/>
      <c r="KIR144" s="230"/>
      <c r="KIS144" s="230"/>
      <c r="KIT144" s="230"/>
      <c r="KIU144" s="230"/>
      <c r="KIV144" s="230"/>
      <c r="KIW144" s="230"/>
      <c r="KIX144" s="230"/>
      <c r="KIY144" s="229"/>
      <c r="KIZ144" s="226"/>
      <c r="KJA144" s="227"/>
      <c r="KJB144" s="227"/>
      <c r="KJC144" s="227"/>
      <c r="KJD144" s="228"/>
      <c r="KJE144" s="228"/>
      <c r="KJF144" s="228"/>
      <c r="KJG144" s="228"/>
      <c r="KJH144" s="228"/>
      <c r="KJI144" s="228"/>
      <c r="KJJ144" s="229"/>
      <c r="KJK144" s="230"/>
      <c r="KJL144" s="230"/>
      <c r="KJM144" s="231"/>
      <c r="KJN144" s="229"/>
      <c r="KJO144" s="230"/>
      <c r="KJP144" s="229"/>
      <c r="KJQ144" s="229"/>
      <c r="KJR144" s="230"/>
      <c r="KJS144" s="230"/>
      <c r="KJT144" s="230"/>
      <c r="KJU144" s="230"/>
      <c r="KJV144" s="230"/>
      <c r="KJW144" s="230"/>
      <c r="KJX144" s="230"/>
      <c r="KJY144" s="230"/>
      <c r="KJZ144" s="230"/>
      <c r="KKA144" s="230"/>
      <c r="KKB144" s="230"/>
      <c r="KKC144" s="230"/>
      <c r="KKD144" s="229"/>
      <c r="KKE144" s="226"/>
      <c r="KKF144" s="227"/>
      <c r="KKG144" s="227"/>
      <c r="KKH144" s="227"/>
      <c r="KKI144" s="228"/>
      <c r="KKJ144" s="228"/>
      <c r="KKK144" s="228"/>
      <c r="KKL144" s="228"/>
      <c r="KKM144" s="228"/>
      <c r="KKN144" s="228"/>
      <c r="KKO144" s="229"/>
      <c r="KKP144" s="230"/>
      <c r="KKQ144" s="230"/>
      <c r="KKR144" s="231"/>
      <c r="KKS144" s="229"/>
      <c r="KKT144" s="230"/>
      <c r="KKU144" s="229"/>
      <c r="KKV144" s="229"/>
      <c r="KKW144" s="230"/>
      <c r="KKX144" s="230"/>
      <c r="KKY144" s="230"/>
      <c r="KKZ144" s="230"/>
      <c r="KLA144" s="230"/>
      <c r="KLB144" s="230"/>
      <c r="KLC144" s="230"/>
      <c r="KLD144" s="230"/>
      <c r="KLE144" s="230"/>
      <c r="KLF144" s="230"/>
      <c r="KLG144" s="230"/>
      <c r="KLH144" s="230"/>
      <c r="KLI144" s="229"/>
      <c r="KLJ144" s="226"/>
      <c r="KLK144" s="227"/>
      <c r="KLL144" s="227"/>
      <c r="KLM144" s="227"/>
      <c r="KLN144" s="228"/>
      <c r="KLO144" s="228"/>
      <c r="KLP144" s="228"/>
      <c r="KLQ144" s="228"/>
      <c r="KLR144" s="228"/>
      <c r="KLS144" s="228"/>
      <c r="KLT144" s="229"/>
      <c r="KLU144" s="230"/>
      <c r="KLV144" s="230"/>
      <c r="KLW144" s="231"/>
      <c r="KLX144" s="229"/>
      <c r="KLY144" s="230"/>
      <c r="KLZ144" s="229"/>
      <c r="KMA144" s="229"/>
      <c r="KMB144" s="230"/>
      <c r="KMC144" s="230"/>
      <c r="KMD144" s="230"/>
      <c r="KME144" s="230"/>
      <c r="KMF144" s="230"/>
      <c r="KMG144" s="230"/>
      <c r="KMH144" s="230"/>
      <c r="KMI144" s="230"/>
      <c r="KMJ144" s="230"/>
      <c r="KMK144" s="230"/>
      <c r="KML144" s="230"/>
      <c r="KMM144" s="230"/>
      <c r="KMN144" s="229"/>
      <c r="KMO144" s="226"/>
      <c r="KMP144" s="227"/>
      <c r="KMQ144" s="227"/>
      <c r="KMR144" s="227"/>
      <c r="KMS144" s="228"/>
      <c r="KMT144" s="228"/>
      <c r="KMU144" s="228"/>
      <c r="KMV144" s="228"/>
      <c r="KMW144" s="228"/>
      <c r="KMX144" s="228"/>
      <c r="KMY144" s="229"/>
      <c r="KMZ144" s="230"/>
      <c r="KNA144" s="230"/>
      <c r="KNB144" s="231"/>
      <c r="KNC144" s="229"/>
      <c r="KND144" s="230"/>
      <c r="KNE144" s="229"/>
      <c r="KNF144" s="229"/>
      <c r="KNG144" s="230"/>
      <c r="KNH144" s="230"/>
      <c r="KNI144" s="230"/>
      <c r="KNJ144" s="230"/>
      <c r="KNK144" s="230"/>
      <c r="KNL144" s="230"/>
      <c r="KNM144" s="230"/>
      <c r="KNN144" s="230"/>
      <c r="KNO144" s="230"/>
      <c r="KNP144" s="230"/>
      <c r="KNQ144" s="230"/>
      <c r="KNR144" s="230"/>
      <c r="KNS144" s="229"/>
      <c r="KNT144" s="226"/>
      <c r="KNU144" s="227"/>
      <c r="KNV144" s="227"/>
      <c r="KNW144" s="227"/>
      <c r="KNX144" s="228"/>
      <c r="KNY144" s="228"/>
      <c r="KNZ144" s="228"/>
      <c r="KOA144" s="228"/>
      <c r="KOB144" s="228"/>
      <c r="KOC144" s="228"/>
      <c r="KOD144" s="229"/>
      <c r="KOE144" s="230"/>
      <c r="KOF144" s="230"/>
      <c r="KOG144" s="231"/>
      <c r="KOH144" s="229"/>
      <c r="KOI144" s="230"/>
      <c r="KOJ144" s="229"/>
      <c r="KOK144" s="229"/>
      <c r="KOL144" s="230"/>
      <c r="KOM144" s="230"/>
      <c r="KON144" s="230"/>
      <c r="KOO144" s="230"/>
      <c r="KOP144" s="230"/>
      <c r="KOQ144" s="230"/>
      <c r="KOR144" s="230"/>
      <c r="KOS144" s="230"/>
      <c r="KOT144" s="230"/>
      <c r="KOU144" s="230"/>
      <c r="KOV144" s="230"/>
      <c r="KOW144" s="230"/>
      <c r="KOX144" s="229"/>
      <c r="KOY144" s="226"/>
      <c r="KOZ144" s="227"/>
      <c r="KPA144" s="227"/>
      <c r="KPB144" s="227"/>
      <c r="KPC144" s="228"/>
      <c r="KPD144" s="228"/>
      <c r="KPE144" s="228"/>
      <c r="KPF144" s="228"/>
      <c r="KPG144" s="228"/>
      <c r="KPH144" s="228"/>
      <c r="KPI144" s="229"/>
      <c r="KPJ144" s="230"/>
      <c r="KPK144" s="230"/>
      <c r="KPL144" s="231"/>
      <c r="KPM144" s="229"/>
      <c r="KPN144" s="230"/>
      <c r="KPO144" s="229"/>
      <c r="KPP144" s="229"/>
      <c r="KPQ144" s="230"/>
      <c r="KPR144" s="230"/>
      <c r="KPS144" s="230"/>
      <c r="KPT144" s="230"/>
      <c r="KPU144" s="230"/>
      <c r="KPV144" s="230"/>
      <c r="KPW144" s="230"/>
      <c r="KPX144" s="230"/>
      <c r="KPY144" s="230"/>
      <c r="KPZ144" s="230"/>
      <c r="KQA144" s="230"/>
      <c r="KQB144" s="230"/>
      <c r="KQC144" s="229"/>
      <c r="KQD144" s="226"/>
      <c r="KQE144" s="227"/>
      <c r="KQF144" s="227"/>
      <c r="KQG144" s="227"/>
      <c r="KQH144" s="228"/>
      <c r="KQI144" s="228"/>
      <c r="KQJ144" s="228"/>
      <c r="KQK144" s="228"/>
      <c r="KQL144" s="228"/>
      <c r="KQM144" s="228"/>
      <c r="KQN144" s="229"/>
      <c r="KQO144" s="230"/>
      <c r="KQP144" s="230"/>
      <c r="KQQ144" s="231"/>
      <c r="KQR144" s="229"/>
      <c r="KQS144" s="230"/>
      <c r="KQT144" s="229"/>
      <c r="KQU144" s="229"/>
      <c r="KQV144" s="230"/>
      <c r="KQW144" s="230"/>
      <c r="KQX144" s="230"/>
      <c r="KQY144" s="230"/>
      <c r="KQZ144" s="230"/>
      <c r="KRA144" s="230"/>
      <c r="KRB144" s="230"/>
      <c r="KRC144" s="230"/>
      <c r="KRD144" s="230"/>
      <c r="KRE144" s="230"/>
      <c r="KRF144" s="230"/>
      <c r="KRG144" s="230"/>
      <c r="KRH144" s="229"/>
      <c r="KRI144" s="226"/>
      <c r="KRJ144" s="227"/>
      <c r="KRK144" s="227"/>
      <c r="KRL144" s="227"/>
      <c r="KRM144" s="228"/>
      <c r="KRN144" s="228"/>
      <c r="KRO144" s="228"/>
      <c r="KRP144" s="228"/>
      <c r="KRQ144" s="228"/>
      <c r="KRR144" s="228"/>
      <c r="KRS144" s="229"/>
      <c r="KRT144" s="230"/>
      <c r="KRU144" s="230"/>
      <c r="KRV144" s="231"/>
      <c r="KRW144" s="229"/>
      <c r="KRX144" s="230"/>
      <c r="KRY144" s="229"/>
      <c r="KRZ144" s="229"/>
      <c r="KSA144" s="230"/>
      <c r="KSB144" s="230"/>
      <c r="KSC144" s="230"/>
      <c r="KSD144" s="230"/>
      <c r="KSE144" s="230"/>
      <c r="KSF144" s="230"/>
      <c r="KSG144" s="230"/>
      <c r="KSH144" s="230"/>
      <c r="KSI144" s="230"/>
      <c r="KSJ144" s="230"/>
      <c r="KSK144" s="230"/>
      <c r="KSL144" s="230"/>
      <c r="KSM144" s="229"/>
      <c r="KSN144" s="226"/>
      <c r="KSO144" s="227"/>
      <c r="KSP144" s="227"/>
      <c r="KSQ144" s="227"/>
      <c r="KSR144" s="228"/>
      <c r="KSS144" s="228"/>
      <c r="KST144" s="228"/>
      <c r="KSU144" s="228"/>
      <c r="KSV144" s="228"/>
      <c r="KSW144" s="228"/>
      <c r="KSX144" s="229"/>
      <c r="KSY144" s="230"/>
      <c r="KSZ144" s="230"/>
      <c r="KTA144" s="231"/>
      <c r="KTB144" s="229"/>
      <c r="KTC144" s="230"/>
      <c r="KTD144" s="229"/>
      <c r="KTE144" s="229"/>
      <c r="KTF144" s="230"/>
      <c r="KTG144" s="230"/>
      <c r="KTH144" s="230"/>
      <c r="KTI144" s="230"/>
      <c r="KTJ144" s="230"/>
      <c r="KTK144" s="230"/>
      <c r="KTL144" s="230"/>
      <c r="KTM144" s="230"/>
      <c r="KTN144" s="230"/>
      <c r="KTO144" s="230"/>
      <c r="KTP144" s="230"/>
      <c r="KTQ144" s="230"/>
      <c r="KTR144" s="229"/>
      <c r="KTS144" s="226"/>
      <c r="KTT144" s="227"/>
      <c r="KTU144" s="227"/>
      <c r="KTV144" s="227"/>
      <c r="KTW144" s="228"/>
      <c r="KTX144" s="228"/>
      <c r="KTY144" s="228"/>
      <c r="KTZ144" s="228"/>
      <c r="KUA144" s="228"/>
      <c r="KUB144" s="228"/>
      <c r="KUC144" s="229"/>
      <c r="KUD144" s="230"/>
      <c r="KUE144" s="230"/>
      <c r="KUF144" s="231"/>
      <c r="KUG144" s="229"/>
      <c r="KUH144" s="230"/>
      <c r="KUI144" s="229"/>
      <c r="KUJ144" s="229"/>
      <c r="KUK144" s="230"/>
      <c r="KUL144" s="230"/>
      <c r="KUM144" s="230"/>
      <c r="KUN144" s="230"/>
      <c r="KUO144" s="230"/>
      <c r="KUP144" s="230"/>
      <c r="KUQ144" s="230"/>
      <c r="KUR144" s="230"/>
      <c r="KUS144" s="230"/>
      <c r="KUT144" s="230"/>
      <c r="KUU144" s="230"/>
      <c r="KUV144" s="230"/>
      <c r="KUW144" s="229"/>
      <c r="KUX144" s="226"/>
      <c r="KUY144" s="227"/>
      <c r="KUZ144" s="227"/>
      <c r="KVA144" s="227"/>
      <c r="KVB144" s="228"/>
      <c r="KVC144" s="228"/>
      <c r="KVD144" s="228"/>
      <c r="KVE144" s="228"/>
      <c r="KVF144" s="228"/>
      <c r="KVG144" s="228"/>
      <c r="KVH144" s="229"/>
      <c r="KVI144" s="230"/>
      <c r="KVJ144" s="230"/>
      <c r="KVK144" s="231"/>
      <c r="KVL144" s="229"/>
      <c r="KVM144" s="230"/>
      <c r="KVN144" s="229"/>
      <c r="KVO144" s="229"/>
      <c r="KVP144" s="230"/>
      <c r="KVQ144" s="230"/>
      <c r="KVR144" s="230"/>
      <c r="KVS144" s="230"/>
      <c r="KVT144" s="230"/>
      <c r="KVU144" s="230"/>
      <c r="KVV144" s="230"/>
      <c r="KVW144" s="230"/>
      <c r="KVX144" s="230"/>
      <c r="KVY144" s="230"/>
      <c r="KVZ144" s="230"/>
      <c r="KWA144" s="230"/>
      <c r="KWB144" s="229"/>
      <c r="KWC144" s="226"/>
      <c r="KWD144" s="227"/>
      <c r="KWE144" s="227"/>
      <c r="KWF144" s="227"/>
      <c r="KWG144" s="228"/>
      <c r="KWH144" s="228"/>
      <c r="KWI144" s="228"/>
      <c r="KWJ144" s="228"/>
      <c r="KWK144" s="228"/>
      <c r="KWL144" s="228"/>
      <c r="KWM144" s="229"/>
      <c r="KWN144" s="230"/>
      <c r="KWO144" s="230"/>
      <c r="KWP144" s="231"/>
      <c r="KWQ144" s="229"/>
      <c r="KWR144" s="230"/>
      <c r="KWS144" s="229"/>
      <c r="KWT144" s="229"/>
      <c r="KWU144" s="230"/>
      <c r="KWV144" s="230"/>
      <c r="KWW144" s="230"/>
      <c r="KWX144" s="230"/>
      <c r="KWY144" s="230"/>
      <c r="KWZ144" s="230"/>
      <c r="KXA144" s="230"/>
      <c r="KXB144" s="230"/>
      <c r="KXC144" s="230"/>
      <c r="KXD144" s="230"/>
      <c r="KXE144" s="230"/>
      <c r="KXF144" s="230"/>
      <c r="KXG144" s="229"/>
      <c r="KXH144" s="226"/>
      <c r="KXI144" s="227"/>
      <c r="KXJ144" s="227"/>
      <c r="KXK144" s="227"/>
      <c r="KXL144" s="228"/>
      <c r="KXM144" s="228"/>
      <c r="KXN144" s="228"/>
      <c r="KXO144" s="228"/>
      <c r="KXP144" s="228"/>
      <c r="KXQ144" s="228"/>
      <c r="KXR144" s="229"/>
      <c r="KXS144" s="230"/>
      <c r="KXT144" s="230"/>
      <c r="KXU144" s="231"/>
      <c r="KXV144" s="229"/>
      <c r="KXW144" s="230"/>
      <c r="KXX144" s="229"/>
      <c r="KXY144" s="229"/>
      <c r="KXZ144" s="230"/>
      <c r="KYA144" s="230"/>
      <c r="KYB144" s="230"/>
      <c r="KYC144" s="230"/>
      <c r="KYD144" s="230"/>
      <c r="KYE144" s="230"/>
      <c r="KYF144" s="230"/>
      <c r="KYG144" s="230"/>
      <c r="KYH144" s="230"/>
      <c r="KYI144" s="230"/>
      <c r="KYJ144" s="230"/>
      <c r="KYK144" s="230"/>
      <c r="KYL144" s="229"/>
      <c r="KYM144" s="226"/>
      <c r="KYN144" s="227"/>
      <c r="KYO144" s="227"/>
      <c r="KYP144" s="227"/>
      <c r="KYQ144" s="228"/>
      <c r="KYR144" s="228"/>
      <c r="KYS144" s="228"/>
      <c r="KYT144" s="228"/>
      <c r="KYU144" s="228"/>
      <c r="KYV144" s="228"/>
      <c r="KYW144" s="229"/>
      <c r="KYX144" s="230"/>
      <c r="KYY144" s="230"/>
      <c r="KYZ144" s="231"/>
      <c r="KZA144" s="229"/>
      <c r="KZB144" s="230"/>
      <c r="KZC144" s="229"/>
      <c r="KZD144" s="229"/>
      <c r="KZE144" s="230"/>
      <c r="KZF144" s="230"/>
      <c r="KZG144" s="230"/>
      <c r="KZH144" s="230"/>
      <c r="KZI144" s="230"/>
      <c r="KZJ144" s="230"/>
      <c r="KZK144" s="230"/>
      <c r="KZL144" s="230"/>
      <c r="KZM144" s="230"/>
      <c r="KZN144" s="230"/>
      <c r="KZO144" s="230"/>
      <c r="KZP144" s="230"/>
      <c r="KZQ144" s="229"/>
      <c r="KZR144" s="226"/>
      <c r="KZS144" s="227"/>
      <c r="KZT144" s="227"/>
      <c r="KZU144" s="227"/>
      <c r="KZV144" s="228"/>
      <c r="KZW144" s="228"/>
      <c r="KZX144" s="228"/>
      <c r="KZY144" s="228"/>
      <c r="KZZ144" s="228"/>
      <c r="LAA144" s="228"/>
      <c r="LAB144" s="229"/>
      <c r="LAC144" s="230"/>
      <c r="LAD144" s="230"/>
      <c r="LAE144" s="231"/>
      <c r="LAF144" s="229"/>
      <c r="LAG144" s="230"/>
      <c r="LAH144" s="229"/>
      <c r="LAI144" s="229"/>
      <c r="LAJ144" s="230"/>
      <c r="LAK144" s="230"/>
      <c r="LAL144" s="230"/>
      <c r="LAM144" s="230"/>
      <c r="LAN144" s="230"/>
      <c r="LAO144" s="230"/>
      <c r="LAP144" s="230"/>
      <c r="LAQ144" s="230"/>
      <c r="LAR144" s="230"/>
      <c r="LAS144" s="230"/>
      <c r="LAT144" s="230"/>
      <c r="LAU144" s="230"/>
      <c r="LAV144" s="229"/>
      <c r="LAW144" s="226"/>
      <c r="LAX144" s="227"/>
      <c r="LAY144" s="227"/>
      <c r="LAZ144" s="227"/>
      <c r="LBA144" s="228"/>
      <c r="LBB144" s="228"/>
      <c r="LBC144" s="228"/>
      <c r="LBD144" s="228"/>
      <c r="LBE144" s="228"/>
      <c r="LBF144" s="228"/>
      <c r="LBG144" s="229"/>
      <c r="LBH144" s="230"/>
      <c r="LBI144" s="230"/>
      <c r="LBJ144" s="231"/>
      <c r="LBK144" s="229"/>
      <c r="LBL144" s="230"/>
      <c r="LBM144" s="229"/>
      <c r="LBN144" s="229"/>
      <c r="LBO144" s="230"/>
      <c r="LBP144" s="230"/>
      <c r="LBQ144" s="230"/>
      <c r="LBR144" s="230"/>
      <c r="LBS144" s="230"/>
      <c r="LBT144" s="230"/>
      <c r="LBU144" s="230"/>
      <c r="LBV144" s="230"/>
      <c r="LBW144" s="230"/>
      <c r="LBX144" s="230"/>
      <c r="LBY144" s="230"/>
      <c r="LBZ144" s="230"/>
      <c r="LCA144" s="229"/>
      <c r="LCB144" s="226"/>
      <c r="LCC144" s="227"/>
      <c r="LCD144" s="227"/>
      <c r="LCE144" s="227"/>
      <c r="LCF144" s="228"/>
      <c r="LCG144" s="228"/>
      <c r="LCH144" s="228"/>
      <c r="LCI144" s="228"/>
      <c r="LCJ144" s="228"/>
      <c r="LCK144" s="228"/>
      <c r="LCL144" s="229"/>
      <c r="LCM144" s="230"/>
      <c r="LCN144" s="230"/>
      <c r="LCO144" s="231"/>
      <c r="LCP144" s="229"/>
      <c r="LCQ144" s="230"/>
      <c r="LCR144" s="229"/>
      <c r="LCS144" s="229"/>
      <c r="LCT144" s="230"/>
      <c r="LCU144" s="230"/>
      <c r="LCV144" s="230"/>
      <c r="LCW144" s="230"/>
      <c r="LCX144" s="230"/>
      <c r="LCY144" s="230"/>
      <c r="LCZ144" s="230"/>
      <c r="LDA144" s="230"/>
      <c r="LDB144" s="230"/>
      <c r="LDC144" s="230"/>
      <c r="LDD144" s="230"/>
      <c r="LDE144" s="230"/>
      <c r="LDF144" s="229"/>
      <c r="LDG144" s="226"/>
      <c r="LDH144" s="227"/>
      <c r="LDI144" s="227"/>
      <c r="LDJ144" s="227"/>
      <c r="LDK144" s="228"/>
      <c r="LDL144" s="228"/>
      <c r="LDM144" s="228"/>
      <c r="LDN144" s="228"/>
      <c r="LDO144" s="228"/>
      <c r="LDP144" s="228"/>
      <c r="LDQ144" s="229"/>
      <c r="LDR144" s="230"/>
      <c r="LDS144" s="230"/>
      <c r="LDT144" s="231"/>
      <c r="LDU144" s="229"/>
      <c r="LDV144" s="230"/>
      <c r="LDW144" s="229"/>
      <c r="LDX144" s="229"/>
      <c r="LDY144" s="230"/>
      <c r="LDZ144" s="230"/>
      <c r="LEA144" s="230"/>
      <c r="LEB144" s="230"/>
      <c r="LEC144" s="230"/>
      <c r="LED144" s="230"/>
      <c r="LEE144" s="230"/>
      <c r="LEF144" s="230"/>
      <c r="LEG144" s="230"/>
      <c r="LEH144" s="230"/>
      <c r="LEI144" s="230"/>
      <c r="LEJ144" s="230"/>
      <c r="LEK144" s="229"/>
      <c r="LEL144" s="226"/>
      <c r="LEM144" s="227"/>
      <c r="LEN144" s="227"/>
      <c r="LEO144" s="227"/>
      <c r="LEP144" s="228"/>
      <c r="LEQ144" s="228"/>
      <c r="LER144" s="228"/>
      <c r="LES144" s="228"/>
      <c r="LET144" s="228"/>
      <c r="LEU144" s="228"/>
      <c r="LEV144" s="229"/>
      <c r="LEW144" s="230"/>
      <c r="LEX144" s="230"/>
      <c r="LEY144" s="231"/>
      <c r="LEZ144" s="229"/>
      <c r="LFA144" s="230"/>
      <c r="LFB144" s="229"/>
      <c r="LFC144" s="229"/>
      <c r="LFD144" s="230"/>
      <c r="LFE144" s="230"/>
      <c r="LFF144" s="230"/>
      <c r="LFG144" s="230"/>
      <c r="LFH144" s="230"/>
      <c r="LFI144" s="230"/>
      <c r="LFJ144" s="230"/>
      <c r="LFK144" s="230"/>
      <c r="LFL144" s="230"/>
      <c r="LFM144" s="230"/>
      <c r="LFN144" s="230"/>
      <c r="LFO144" s="230"/>
      <c r="LFP144" s="229"/>
      <c r="LFQ144" s="226"/>
      <c r="LFR144" s="227"/>
      <c r="LFS144" s="227"/>
      <c r="LFT144" s="227"/>
      <c r="LFU144" s="228"/>
      <c r="LFV144" s="228"/>
      <c r="LFW144" s="228"/>
      <c r="LFX144" s="228"/>
      <c r="LFY144" s="228"/>
      <c r="LFZ144" s="228"/>
      <c r="LGA144" s="229"/>
      <c r="LGB144" s="230"/>
      <c r="LGC144" s="230"/>
      <c r="LGD144" s="231"/>
      <c r="LGE144" s="229"/>
      <c r="LGF144" s="230"/>
      <c r="LGG144" s="229"/>
      <c r="LGH144" s="229"/>
      <c r="LGI144" s="230"/>
      <c r="LGJ144" s="230"/>
      <c r="LGK144" s="230"/>
      <c r="LGL144" s="230"/>
      <c r="LGM144" s="230"/>
      <c r="LGN144" s="230"/>
      <c r="LGO144" s="230"/>
      <c r="LGP144" s="230"/>
      <c r="LGQ144" s="230"/>
      <c r="LGR144" s="230"/>
      <c r="LGS144" s="230"/>
      <c r="LGT144" s="230"/>
      <c r="LGU144" s="229"/>
      <c r="LGV144" s="226"/>
      <c r="LGW144" s="227"/>
      <c r="LGX144" s="227"/>
      <c r="LGY144" s="227"/>
      <c r="LGZ144" s="228"/>
      <c r="LHA144" s="228"/>
      <c r="LHB144" s="228"/>
      <c r="LHC144" s="228"/>
      <c r="LHD144" s="228"/>
      <c r="LHE144" s="228"/>
      <c r="LHF144" s="229"/>
      <c r="LHG144" s="230"/>
      <c r="LHH144" s="230"/>
      <c r="LHI144" s="231"/>
      <c r="LHJ144" s="229"/>
      <c r="LHK144" s="230"/>
      <c r="LHL144" s="229"/>
      <c r="LHM144" s="229"/>
      <c r="LHN144" s="230"/>
      <c r="LHO144" s="230"/>
      <c r="LHP144" s="230"/>
      <c r="LHQ144" s="230"/>
      <c r="LHR144" s="230"/>
      <c r="LHS144" s="230"/>
      <c r="LHT144" s="230"/>
      <c r="LHU144" s="230"/>
      <c r="LHV144" s="230"/>
      <c r="LHW144" s="230"/>
      <c r="LHX144" s="230"/>
      <c r="LHY144" s="230"/>
      <c r="LHZ144" s="229"/>
      <c r="LIA144" s="226"/>
      <c r="LIB144" s="227"/>
      <c r="LIC144" s="227"/>
      <c r="LID144" s="227"/>
      <c r="LIE144" s="228"/>
      <c r="LIF144" s="228"/>
      <c r="LIG144" s="228"/>
      <c r="LIH144" s="228"/>
      <c r="LII144" s="228"/>
      <c r="LIJ144" s="228"/>
      <c r="LIK144" s="229"/>
      <c r="LIL144" s="230"/>
      <c r="LIM144" s="230"/>
      <c r="LIN144" s="231"/>
      <c r="LIO144" s="229"/>
      <c r="LIP144" s="230"/>
      <c r="LIQ144" s="229"/>
      <c r="LIR144" s="229"/>
      <c r="LIS144" s="230"/>
      <c r="LIT144" s="230"/>
      <c r="LIU144" s="230"/>
      <c r="LIV144" s="230"/>
      <c r="LIW144" s="230"/>
      <c r="LIX144" s="230"/>
      <c r="LIY144" s="230"/>
      <c r="LIZ144" s="230"/>
      <c r="LJA144" s="230"/>
      <c r="LJB144" s="230"/>
      <c r="LJC144" s="230"/>
      <c r="LJD144" s="230"/>
      <c r="LJE144" s="229"/>
      <c r="LJF144" s="226"/>
      <c r="LJG144" s="227"/>
      <c r="LJH144" s="227"/>
      <c r="LJI144" s="227"/>
      <c r="LJJ144" s="228"/>
      <c r="LJK144" s="228"/>
      <c r="LJL144" s="228"/>
      <c r="LJM144" s="228"/>
      <c r="LJN144" s="228"/>
      <c r="LJO144" s="228"/>
      <c r="LJP144" s="229"/>
      <c r="LJQ144" s="230"/>
      <c r="LJR144" s="230"/>
      <c r="LJS144" s="231"/>
      <c r="LJT144" s="229"/>
      <c r="LJU144" s="230"/>
      <c r="LJV144" s="229"/>
      <c r="LJW144" s="229"/>
      <c r="LJX144" s="230"/>
      <c r="LJY144" s="230"/>
      <c r="LJZ144" s="230"/>
      <c r="LKA144" s="230"/>
      <c r="LKB144" s="230"/>
      <c r="LKC144" s="230"/>
      <c r="LKD144" s="230"/>
      <c r="LKE144" s="230"/>
      <c r="LKF144" s="230"/>
      <c r="LKG144" s="230"/>
      <c r="LKH144" s="230"/>
      <c r="LKI144" s="230"/>
      <c r="LKJ144" s="229"/>
      <c r="LKK144" s="226"/>
      <c r="LKL144" s="227"/>
      <c r="LKM144" s="227"/>
      <c r="LKN144" s="227"/>
      <c r="LKO144" s="228"/>
      <c r="LKP144" s="228"/>
      <c r="LKQ144" s="228"/>
      <c r="LKR144" s="228"/>
      <c r="LKS144" s="228"/>
      <c r="LKT144" s="228"/>
      <c r="LKU144" s="229"/>
      <c r="LKV144" s="230"/>
      <c r="LKW144" s="230"/>
      <c r="LKX144" s="231"/>
      <c r="LKY144" s="229"/>
      <c r="LKZ144" s="230"/>
      <c r="LLA144" s="229"/>
      <c r="LLB144" s="229"/>
      <c r="LLC144" s="230"/>
      <c r="LLD144" s="230"/>
      <c r="LLE144" s="230"/>
      <c r="LLF144" s="230"/>
      <c r="LLG144" s="230"/>
      <c r="LLH144" s="230"/>
      <c r="LLI144" s="230"/>
      <c r="LLJ144" s="230"/>
      <c r="LLK144" s="230"/>
      <c r="LLL144" s="230"/>
      <c r="LLM144" s="230"/>
      <c r="LLN144" s="230"/>
      <c r="LLO144" s="229"/>
      <c r="LLP144" s="226"/>
      <c r="LLQ144" s="227"/>
      <c r="LLR144" s="227"/>
      <c r="LLS144" s="227"/>
      <c r="LLT144" s="228"/>
      <c r="LLU144" s="228"/>
      <c r="LLV144" s="228"/>
      <c r="LLW144" s="228"/>
      <c r="LLX144" s="228"/>
      <c r="LLY144" s="228"/>
      <c r="LLZ144" s="229"/>
      <c r="LMA144" s="230"/>
      <c r="LMB144" s="230"/>
      <c r="LMC144" s="231"/>
      <c r="LMD144" s="229"/>
      <c r="LME144" s="230"/>
      <c r="LMF144" s="229"/>
      <c r="LMG144" s="229"/>
      <c r="LMH144" s="230"/>
      <c r="LMI144" s="230"/>
      <c r="LMJ144" s="230"/>
      <c r="LMK144" s="230"/>
      <c r="LML144" s="230"/>
      <c r="LMM144" s="230"/>
      <c r="LMN144" s="230"/>
      <c r="LMO144" s="230"/>
      <c r="LMP144" s="230"/>
      <c r="LMQ144" s="230"/>
      <c r="LMR144" s="230"/>
      <c r="LMS144" s="230"/>
      <c r="LMT144" s="229"/>
      <c r="LMU144" s="226"/>
      <c r="LMV144" s="227"/>
      <c r="LMW144" s="227"/>
      <c r="LMX144" s="227"/>
      <c r="LMY144" s="228"/>
      <c r="LMZ144" s="228"/>
      <c r="LNA144" s="228"/>
      <c r="LNB144" s="228"/>
      <c r="LNC144" s="228"/>
      <c r="LND144" s="228"/>
      <c r="LNE144" s="229"/>
      <c r="LNF144" s="230"/>
      <c r="LNG144" s="230"/>
      <c r="LNH144" s="231"/>
      <c r="LNI144" s="229"/>
      <c r="LNJ144" s="230"/>
      <c r="LNK144" s="229"/>
      <c r="LNL144" s="229"/>
      <c r="LNM144" s="230"/>
      <c r="LNN144" s="230"/>
      <c r="LNO144" s="230"/>
      <c r="LNP144" s="230"/>
      <c r="LNQ144" s="230"/>
      <c r="LNR144" s="230"/>
      <c r="LNS144" s="230"/>
      <c r="LNT144" s="230"/>
      <c r="LNU144" s="230"/>
      <c r="LNV144" s="230"/>
      <c r="LNW144" s="230"/>
      <c r="LNX144" s="230"/>
      <c r="LNY144" s="229"/>
      <c r="LNZ144" s="226"/>
      <c r="LOA144" s="227"/>
      <c r="LOB144" s="227"/>
      <c r="LOC144" s="227"/>
      <c r="LOD144" s="228"/>
      <c r="LOE144" s="228"/>
      <c r="LOF144" s="228"/>
      <c r="LOG144" s="228"/>
      <c r="LOH144" s="228"/>
      <c r="LOI144" s="228"/>
      <c r="LOJ144" s="229"/>
      <c r="LOK144" s="230"/>
      <c r="LOL144" s="230"/>
      <c r="LOM144" s="231"/>
      <c r="LON144" s="229"/>
      <c r="LOO144" s="230"/>
      <c r="LOP144" s="229"/>
      <c r="LOQ144" s="229"/>
      <c r="LOR144" s="230"/>
      <c r="LOS144" s="230"/>
      <c r="LOT144" s="230"/>
      <c r="LOU144" s="230"/>
      <c r="LOV144" s="230"/>
      <c r="LOW144" s="230"/>
      <c r="LOX144" s="230"/>
      <c r="LOY144" s="230"/>
      <c r="LOZ144" s="230"/>
      <c r="LPA144" s="230"/>
      <c r="LPB144" s="230"/>
      <c r="LPC144" s="230"/>
      <c r="LPD144" s="229"/>
      <c r="LPE144" s="226"/>
      <c r="LPF144" s="227"/>
      <c r="LPG144" s="227"/>
      <c r="LPH144" s="227"/>
      <c r="LPI144" s="228"/>
      <c r="LPJ144" s="228"/>
      <c r="LPK144" s="228"/>
      <c r="LPL144" s="228"/>
      <c r="LPM144" s="228"/>
      <c r="LPN144" s="228"/>
      <c r="LPO144" s="229"/>
      <c r="LPP144" s="230"/>
      <c r="LPQ144" s="230"/>
      <c r="LPR144" s="231"/>
      <c r="LPS144" s="229"/>
      <c r="LPT144" s="230"/>
      <c r="LPU144" s="229"/>
      <c r="LPV144" s="229"/>
      <c r="LPW144" s="230"/>
      <c r="LPX144" s="230"/>
      <c r="LPY144" s="230"/>
      <c r="LPZ144" s="230"/>
      <c r="LQA144" s="230"/>
      <c r="LQB144" s="230"/>
      <c r="LQC144" s="230"/>
      <c r="LQD144" s="230"/>
      <c r="LQE144" s="230"/>
      <c r="LQF144" s="230"/>
      <c r="LQG144" s="230"/>
      <c r="LQH144" s="230"/>
      <c r="LQI144" s="229"/>
      <c r="LQJ144" s="226"/>
      <c r="LQK144" s="227"/>
      <c r="LQL144" s="227"/>
      <c r="LQM144" s="227"/>
      <c r="LQN144" s="228"/>
      <c r="LQO144" s="228"/>
      <c r="LQP144" s="228"/>
      <c r="LQQ144" s="228"/>
      <c r="LQR144" s="228"/>
      <c r="LQS144" s="228"/>
      <c r="LQT144" s="229"/>
      <c r="LQU144" s="230"/>
      <c r="LQV144" s="230"/>
      <c r="LQW144" s="231"/>
      <c r="LQX144" s="229"/>
      <c r="LQY144" s="230"/>
      <c r="LQZ144" s="229"/>
      <c r="LRA144" s="229"/>
      <c r="LRB144" s="230"/>
      <c r="LRC144" s="230"/>
      <c r="LRD144" s="230"/>
      <c r="LRE144" s="230"/>
      <c r="LRF144" s="230"/>
      <c r="LRG144" s="230"/>
      <c r="LRH144" s="230"/>
      <c r="LRI144" s="230"/>
      <c r="LRJ144" s="230"/>
      <c r="LRK144" s="230"/>
      <c r="LRL144" s="230"/>
      <c r="LRM144" s="230"/>
      <c r="LRN144" s="229"/>
      <c r="LRO144" s="226"/>
      <c r="LRP144" s="227"/>
      <c r="LRQ144" s="227"/>
      <c r="LRR144" s="227"/>
      <c r="LRS144" s="228"/>
      <c r="LRT144" s="228"/>
      <c r="LRU144" s="228"/>
      <c r="LRV144" s="228"/>
      <c r="LRW144" s="228"/>
      <c r="LRX144" s="228"/>
      <c r="LRY144" s="229"/>
      <c r="LRZ144" s="230"/>
      <c r="LSA144" s="230"/>
      <c r="LSB144" s="231"/>
      <c r="LSC144" s="229"/>
      <c r="LSD144" s="230"/>
      <c r="LSE144" s="229"/>
      <c r="LSF144" s="229"/>
      <c r="LSG144" s="230"/>
      <c r="LSH144" s="230"/>
      <c r="LSI144" s="230"/>
      <c r="LSJ144" s="230"/>
      <c r="LSK144" s="230"/>
      <c r="LSL144" s="230"/>
      <c r="LSM144" s="230"/>
      <c r="LSN144" s="230"/>
      <c r="LSO144" s="230"/>
      <c r="LSP144" s="230"/>
      <c r="LSQ144" s="230"/>
      <c r="LSR144" s="230"/>
      <c r="LSS144" s="229"/>
      <c r="LST144" s="226"/>
      <c r="LSU144" s="227"/>
      <c r="LSV144" s="227"/>
      <c r="LSW144" s="227"/>
      <c r="LSX144" s="228"/>
      <c r="LSY144" s="228"/>
      <c r="LSZ144" s="228"/>
      <c r="LTA144" s="228"/>
      <c r="LTB144" s="228"/>
      <c r="LTC144" s="228"/>
      <c r="LTD144" s="229"/>
      <c r="LTE144" s="230"/>
      <c r="LTF144" s="230"/>
      <c r="LTG144" s="231"/>
      <c r="LTH144" s="229"/>
      <c r="LTI144" s="230"/>
      <c r="LTJ144" s="229"/>
      <c r="LTK144" s="229"/>
      <c r="LTL144" s="230"/>
      <c r="LTM144" s="230"/>
      <c r="LTN144" s="230"/>
      <c r="LTO144" s="230"/>
      <c r="LTP144" s="230"/>
      <c r="LTQ144" s="230"/>
      <c r="LTR144" s="230"/>
      <c r="LTS144" s="230"/>
      <c r="LTT144" s="230"/>
      <c r="LTU144" s="230"/>
      <c r="LTV144" s="230"/>
      <c r="LTW144" s="230"/>
      <c r="LTX144" s="229"/>
      <c r="LTY144" s="226"/>
      <c r="LTZ144" s="227"/>
      <c r="LUA144" s="227"/>
      <c r="LUB144" s="227"/>
      <c r="LUC144" s="228"/>
      <c r="LUD144" s="228"/>
      <c r="LUE144" s="228"/>
      <c r="LUF144" s="228"/>
      <c r="LUG144" s="228"/>
      <c r="LUH144" s="228"/>
      <c r="LUI144" s="229"/>
      <c r="LUJ144" s="230"/>
      <c r="LUK144" s="230"/>
      <c r="LUL144" s="231"/>
      <c r="LUM144" s="229"/>
      <c r="LUN144" s="230"/>
      <c r="LUO144" s="229"/>
      <c r="LUP144" s="229"/>
      <c r="LUQ144" s="230"/>
      <c r="LUR144" s="230"/>
      <c r="LUS144" s="230"/>
      <c r="LUT144" s="230"/>
      <c r="LUU144" s="230"/>
      <c r="LUV144" s="230"/>
      <c r="LUW144" s="230"/>
      <c r="LUX144" s="230"/>
      <c r="LUY144" s="230"/>
      <c r="LUZ144" s="230"/>
      <c r="LVA144" s="230"/>
      <c r="LVB144" s="230"/>
      <c r="LVC144" s="229"/>
      <c r="LVD144" s="226"/>
      <c r="LVE144" s="227"/>
      <c r="LVF144" s="227"/>
      <c r="LVG144" s="227"/>
      <c r="LVH144" s="228"/>
      <c r="LVI144" s="228"/>
      <c r="LVJ144" s="228"/>
      <c r="LVK144" s="228"/>
      <c r="LVL144" s="228"/>
      <c r="LVM144" s="228"/>
      <c r="LVN144" s="229"/>
      <c r="LVO144" s="230"/>
      <c r="LVP144" s="230"/>
      <c r="LVQ144" s="231"/>
      <c r="LVR144" s="229"/>
      <c r="LVS144" s="230"/>
      <c r="LVT144" s="229"/>
      <c r="LVU144" s="229"/>
      <c r="LVV144" s="230"/>
      <c r="LVW144" s="230"/>
      <c r="LVX144" s="230"/>
      <c r="LVY144" s="230"/>
      <c r="LVZ144" s="230"/>
      <c r="LWA144" s="230"/>
      <c r="LWB144" s="230"/>
      <c r="LWC144" s="230"/>
      <c r="LWD144" s="230"/>
      <c r="LWE144" s="230"/>
      <c r="LWF144" s="230"/>
      <c r="LWG144" s="230"/>
      <c r="LWH144" s="229"/>
      <c r="LWI144" s="226"/>
      <c r="LWJ144" s="227"/>
      <c r="LWK144" s="227"/>
      <c r="LWL144" s="227"/>
      <c r="LWM144" s="228"/>
      <c r="LWN144" s="228"/>
      <c r="LWO144" s="228"/>
      <c r="LWP144" s="228"/>
      <c r="LWQ144" s="228"/>
      <c r="LWR144" s="228"/>
      <c r="LWS144" s="229"/>
      <c r="LWT144" s="230"/>
      <c r="LWU144" s="230"/>
      <c r="LWV144" s="231"/>
      <c r="LWW144" s="229"/>
      <c r="LWX144" s="230"/>
      <c r="LWY144" s="229"/>
      <c r="LWZ144" s="229"/>
      <c r="LXA144" s="230"/>
      <c r="LXB144" s="230"/>
      <c r="LXC144" s="230"/>
      <c r="LXD144" s="230"/>
      <c r="LXE144" s="230"/>
      <c r="LXF144" s="230"/>
      <c r="LXG144" s="230"/>
      <c r="LXH144" s="230"/>
      <c r="LXI144" s="230"/>
      <c r="LXJ144" s="230"/>
      <c r="LXK144" s="230"/>
      <c r="LXL144" s="230"/>
      <c r="LXM144" s="229"/>
      <c r="LXN144" s="226"/>
      <c r="LXO144" s="227"/>
      <c r="LXP144" s="227"/>
      <c r="LXQ144" s="227"/>
      <c r="LXR144" s="228"/>
      <c r="LXS144" s="228"/>
      <c r="LXT144" s="228"/>
      <c r="LXU144" s="228"/>
      <c r="LXV144" s="228"/>
      <c r="LXW144" s="228"/>
      <c r="LXX144" s="229"/>
      <c r="LXY144" s="230"/>
      <c r="LXZ144" s="230"/>
      <c r="LYA144" s="231"/>
      <c r="LYB144" s="229"/>
      <c r="LYC144" s="230"/>
      <c r="LYD144" s="229"/>
      <c r="LYE144" s="229"/>
      <c r="LYF144" s="230"/>
      <c r="LYG144" s="230"/>
      <c r="LYH144" s="230"/>
      <c r="LYI144" s="230"/>
      <c r="LYJ144" s="230"/>
      <c r="LYK144" s="230"/>
      <c r="LYL144" s="230"/>
      <c r="LYM144" s="230"/>
      <c r="LYN144" s="230"/>
      <c r="LYO144" s="230"/>
      <c r="LYP144" s="230"/>
      <c r="LYQ144" s="230"/>
      <c r="LYR144" s="229"/>
      <c r="LYS144" s="226"/>
      <c r="LYT144" s="227"/>
      <c r="LYU144" s="227"/>
      <c r="LYV144" s="227"/>
      <c r="LYW144" s="228"/>
      <c r="LYX144" s="228"/>
      <c r="LYY144" s="228"/>
      <c r="LYZ144" s="228"/>
      <c r="LZA144" s="228"/>
      <c r="LZB144" s="228"/>
      <c r="LZC144" s="229"/>
      <c r="LZD144" s="230"/>
      <c r="LZE144" s="230"/>
      <c r="LZF144" s="231"/>
      <c r="LZG144" s="229"/>
      <c r="LZH144" s="230"/>
      <c r="LZI144" s="229"/>
      <c r="LZJ144" s="229"/>
      <c r="LZK144" s="230"/>
      <c r="LZL144" s="230"/>
      <c r="LZM144" s="230"/>
      <c r="LZN144" s="230"/>
      <c r="LZO144" s="230"/>
      <c r="LZP144" s="230"/>
      <c r="LZQ144" s="230"/>
      <c r="LZR144" s="230"/>
      <c r="LZS144" s="230"/>
      <c r="LZT144" s="230"/>
      <c r="LZU144" s="230"/>
      <c r="LZV144" s="230"/>
      <c r="LZW144" s="229"/>
      <c r="LZX144" s="226"/>
      <c r="LZY144" s="227"/>
      <c r="LZZ144" s="227"/>
      <c r="MAA144" s="227"/>
      <c r="MAB144" s="228"/>
      <c r="MAC144" s="228"/>
      <c r="MAD144" s="228"/>
      <c r="MAE144" s="228"/>
      <c r="MAF144" s="228"/>
      <c r="MAG144" s="228"/>
      <c r="MAH144" s="229"/>
      <c r="MAI144" s="230"/>
      <c r="MAJ144" s="230"/>
      <c r="MAK144" s="231"/>
      <c r="MAL144" s="229"/>
      <c r="MAM144" s="230"/>
      <c r="MAN144" s="229"/>
      <c r="MAO144" s="229"/>
      <c r="MAP144" s="230"/>
      <c r="MAQ144" s="230"/>
      <c r="MAR144" s="230"/>
      <c r="MAS144" s="230"/>
      <c r="MAT144" s="230"/>
      <c r="MAU144" s="230"/>
      <c r="MAV144" s="230"/>
      <c r="MAW144" s="230"/>
      <c r="MAX144" s="230"/>
      <c r="MAY144" s="230"/>
      <c r="MAZ144" s="230"/>
      <c r="MBA144" s="230"/>
      <c r="MBB144" s="229"/>
      <c r="MBC144" s="226"/>
      <c r="MBD144" s="227"/>
      <c r="MBE144" s="227"/>
      <c r="MBF144" s="227"/>
      <c r="MBG144" s="228"/>
      <c r="MBH144" s="228"/>
      <c r="MBI144" s="228"/>
      <c r="MBJ144" s="228"/>
      <c r="MBK144" s="228"/>
      <c r="MBL144" s="228"/>
      <c r="MBM144" s="229"/>
      <c r="MBN144" s="230"/>
      <c r="MBO144" s="230"/>
      <c r="MBP144" s="231"/>
      <c r="MBQ144" s="229"/>
      <c r="MBR144" s="230"/>
      <c r="MBS144" s="229"/>
      <c r="MBT144" s="229"/>
      <c r="MBU144" s="230"/>
      <c r="MBV144" s="230"/>
      <c r="MBW144" s="230"/>
      <c r="MBX144" s="230"/>
      <c r="MBY144" s="230"/>
      <c r="MBZ144" s="230"/>
      <c r="MCA144" s="230"/>
      <c r="MCB144" s="230"/>
      <c r="MCC144" s="230"/>
      <c r="MCD144" s="230"/>
      <c r="MCE144" s="230"/>
      <c r="MCF144" s="230"/>
      <c r="MCG144" s="229"/>
      <c r="MCH144" s="226"/>
      <c r="MCI144" s="227"/>
      <c r="MCJ144" s="227"/>
      <c r="MCK144" s="227"/>
      <c r="MCL144" s="228"/>
      <c r="MCM144" s="228"/>
      <c r="MCN144" s="228"/>
      <c r="MCO144" s="228"/>
      <c r="MCP144" s="228"/>
      <c r="MCQ144" s="228"/>
      <c r="MCR144" s="229"/>
      <c r="MCS144" s="230"/>
      <c r="MCT144" s="230"/>
      <c r="MCU144" s="231"/>
      <c r="MCV144" s="229"/>
      <c r="MCW144" s="230"/>
      <c r="MCX144" s="229"/>
      <c r="MCY144" s="229"/>
      <c r="MCZ144" s="230"/>
      <c r="MDA144" s="230"/>
      <c r="MDB144" s="230"/>
      <c r="MDC144" s="230"/>
      <c r="MDD144" s="230"/>
      <c r="MDE144" s="230"/>
      <c r="MDF144" s="230"/>
      <c r="MDG144" s="230"/>
      <c r="MDH144" s="230"/>
      <c r="MDI144" s="230"/>
      <c r="MDJ144" s="230"/>
      <c r="MDK144" s="230"/>
      <c r="MDL144" s="229"/>
      <c r="MDM144" s="226"/>
      <c r="MDN144" s="227"/>
      <c r="MDO144" s="227"/>
      <c r="MDP144" s="227"/>
      <c r="MDQ144" s="228"/>
      <c r="MDR144" s="228"/>
      <c r="MDS144" s="228"/>
      <c r="MDT144" s="228"/>
      <c r="MDU144" s="228"/>
      <c r="MDV144" s="228"/>
      <c r="MDW144" s="229"/>
      <c r="MDX144" s="230"/>
      <c r="MDY144" s="230"/>
      <c r="MDZ144" s="231"/>
      <c r="MEA144" s="229"/>
      <c r="MEB144" s="230"/>
      <c r="MEC144" s="229"/>
      <c r="MED144" s="229"/>
      <c r="MEE144" s="230"/>
      <c r="MEF144" s="230"/>
      <c r="MEG144" s="230"/>
      <c r="MEH144" s="230"/>
      <c r="MEI144" s="230"/>
      <c r="MEJ144" s="230"/>
      <c r="MEK144" s="230"/>
      <c r="MEL144" s="230"/>
      <c r="MEM144" s="230"/>
      <c r="MEN144" s="230"/>
      <c r="MEO144" s="230"/>
      <c r="MEP144" s="230"/>
      <c r="MEQ144" s="229"/>
      <c r="MER144" s="226"/>
      <c r="MES144" s="227"/>
      <c r="MET144" s="227"/>
      <c r="MEU144" s="227"/>
      <c r="MEV144" s="228"/>
      <c r="MEW144" s="228"/>
      <c r="MEX144" s="228"/>
      <c r="MEY144" s="228"/>
      <c r="MEZ144" s="228"/>
      <c r="MFA144" s="228"/>
      <c r="MFB144" s="229"/>
      <c r="MFC144" s="230"/>
      <c r="MFD144" s="230"/>
      <c r="MFE144" s="231"/>
      <c r="MFF144" s="229"/>
      <c r="MFG144" s="230"/>
      <c r="MFH144" s="229"/>
      <c r="MFI144" s="229"/>
      <c r="MFJ144" s="230"/>
      <c r="MFK144" s="230"/>
      <c r="MFL144" s="230"/>
      <c r="MFM144" s="230"/>
      <c r="MFN144" s="230"/>
      <c r="MFO144" s="230"/>
      <c r="MFP144" s="230"/>
      <c r="MFQ144" s="230"/>
      <c r="MFR144" s="230"/>
      <c r="MFS144" s="230"/>
      <c r="MFT144" s="230"/>
      <c r="MFU144" s="230"/>
      <c r="MFV144" s="229"/>
      <c r="MFW144" s="226"/>
      <c r="MFX144" s="227"/>
      <c r="MFY144" s="227"/>
      <c r="MFZ144" s="227"/>
      <c r="MGA144" s="228"/>
      <c r="MGB144" s="228"/>
      <c r="MGC144" s="228"/>
      <c r="MGD144" s="228"/>
      <c r="MGE144" s="228"/>
      <c r="MGF144" s="228"/>
      <c r="MGG144" s="229"/>
      <c r="MGH144" s="230"/>
      <c r="MGI144" s="230"/>
      <c r="MGJ144" s="231"/>
      <c r="MGK144" s="229"/>
      <c r="MGL144" s="230"/>
      <c r="MGM144" s="229"/>
      <c r="MGN144" s="229"/>
      <c r="MGO144" s="230"/>
      <c r="MGP144" s="230"/>
      <c r="MGQ144" s="230"/>
      <c r="MGR144" s="230"/>
      <c r="MGS144" s="230"/>
      <c r="MGT144" s="230"/>
      <c r="MGU144" s="230"/>
      <c r="MGV144" s="230"/>
      <c r="MGW144" s="230"/>
      <c r="MGX144" s="230"/>
      <c r="MGY144" s="230"/>
      <c r="MGZ144" s="230"/>
      <c r="MHA144" s="229"/>
      <c r="MHB144" s="226"/>
      <c r="MHC144" s="227"/>
      <c r="MHD144" s="227"/>
      <c r="MHE144" s="227"/>
      <c r="MHF144" s="228"/>
      <c r="MHG144" s="228"/>
      <c r="MHH144" s="228"/>
      <c r="MHI144" s="228"/>
      <c r="MHJ144" s="228"/>
      <c r="MHK144" s="228"/>
      <c r="MHL144" s="229"/>
      <c r="MHM144" s="230"/>
      <c r="MHN144" s="230"/>
      <c r="MHO144" s="231"/>
      <c r="MHP144" s="229"/>
      <c r="MHQ144" s="230"/>
      <c r="MHR144" s="229"/>
      <c r="MHS144" s="229"/>
      <c r="MHT144" s="230"/>
      <c r="MHU144" s="230"/>
      <c r="MHV144" s="230"/>
      <c r="MHW144" s="230"/>
      <c r="MHX144" s="230"/>
      <c r="MHY144" s="230"/>
      <c r="MHZ144" s="230"/>
      <c r="MIA144" s="230"/>
      <c r="MIB144" s="230"/>
      <c r="MIC144" s="230"/>
      <c r="MID144" s="230"/>
      <c r="MIE144" s="230"/>
      <c r="MIF144" s="229"/>
      <c r="MIG144" s="226"/>
      <c r="MIH144" s="227"/>
      <c r="MII144" s="227"/>
      <c r="MIJ144" s="227"/>
      <c r="MIK144" s="228"/>
      <c r="MIL144" s="228"/>
      <c r="MIM144" s="228"/>
      <c r="MIN144" s="228"/>
      <c r="MIO144" s="228"/>
      <c r="MIP144" s="228"/>
      <c r="MIQ144" s="229"/>
      <c r="MIR144" s="230"/>
      <c r="MIS144" s="230"/>
      <c r="MIT144" s="231"/>
      <c r="MIU144" s="229"/>
      <c r="MIV144" s="230"/>
      <c r="MIW144" s="229"/>
      <c r="MIX144" s="229"/>
      <c r="MIY144" s="230"/>
      <c r="MIZ144" s="230"/>
      <c r="MJA144" s="230"/>
      <c r="MJB144" s="230"/>
      <c r="MJC144" s="230"/>
      <c r="MJD144" s="230"/>
      <c r="MJE144" s="230"/>
      <c r="MJF144" s="230"/>
      <c r="MJG144" s="230"/>
      <c r="MJH144" s="230"/>
      <c r="MJI144" s="230"/>
      <c r="MJJ144" s="230"/>
      <c r="MJK144" s="229"/>
      <c r="MJL144" s="226"/>
      <c r="MJM144" s="227"/>
      <c r="MJN144" s="227"/>
      <c r="MJO144" s="227"/>
      <c r="MJP144" s="228"/>
      <c r="MJQ144" s="228"/>
      <c r="MJR144" s="228"/>
      <c r="MJS144" s="228"/>
      <c r="MJT144" s="228"/>
      <c r="MJU144" s="228"/>
      <c r="MJV144" s="229"/>
      <c r="MJW144" s="230"/>
      <c r="MJX144" s="230"/>
      <c r="MJY144" s="231"/>
      <c r="MJZ144" s="229"/>
      <c r="MKA144" s="230"/>
      <c r="MKB144" s="229"/>
      <c r="MKC144" s="229"/>
      <c r="MKD144" s="230"/>
      <c r="MKE144" s="230"/>
      <c r="MKF144" s="230"/>
      <c r="MKG144" s="230"/>
      <c r="MKH144" s="230"/>
      <c r="MKI144" s="230"/>
      <c r="MKJ144" s="230"/>
      <c r="MKK144" s="230"/>
      <c r="MKL144" s="230"/>
      <c r="MKM144" s="230"/>
      <c r="MKN144" s="230"/>
      <c r="MKO144" s="230"/>
      <c r="MKP144" s="229"/>
      <c r="MKQ144" s="226"/>
      <c r="MKR144" s="227"/>
      <c r="MKS144" s="227"/>
      <c r="MKT144" s="227"/>
      <c r="MKU144" s="228"/>
      <c r="MKV144" s="228"/>
      <c r="MKW144" s="228"/>
      <c r="MKX144" s="228"/>
      <c r="MKY144" s="228"/>
      <c r="MKZ144" s="228"/>
      <c r="MLA144" s="229"/>
      <c r="MLB144" s="230"/>
      <c r="MLC144" s="230"/>
      <c r="MLD144" s="231"/>
      <c r="MLE144" s="229"/>
      <c r="MLF144" s="230"/>
      <c r="MLG144" s="229"/>
      <c r="MLH144" s="229"/>
      <c r="MLI144" s="230"/>
      <c r="MLJ144" s="230"/>
      <c r="MLK144" s="230"/>
      <c r="MLL144" s="230"/>
      <c r="MLM144" s="230"/>
      <c r="MLN144" s="230"/>
      <c r="MLO144" s="230"/>
      <c r="MLP144" s="230"/>
      <c r="MLQ144" s="230"/>
      <c r="MLR144" s="230"/>
      <c r="MLS144" s="230"/>
      <c r="MLT144" s="230"/>
      <c r="MLU144" s="229"/>
      <c r="MLV144" s="226"/>
      <c r="MLW144" s="227"/>
      <c r="MLX144" s="227"/>
      <c r="MLY144" s="227"/>
      <c r="MLZ144" s="228"/>
      <c r="MMA144" s="228"/>
      <c r="MMB144" s="228"/>
      <c r="MMC144" s="228"/>
      <c r="MMD144" s="228"/>
      <c r="MME144" s="228"/>
      <c r="MMF144" s="229"/>
      <c r="MMG144" s="230"/>
      <c r="MMH144" s="230"/>
      <c r="MMI144" s="231"/>
      <c r="MMJ144" s="229"/>
      <c r="MMK144" s="230"/>
      <c r="MML144" s="229"/>
      <c r="MMM144" s="229"/>
      <c r="MMN144" s="230"/>
      <c r="MMO144" s="230"/>
      <c r="MMP144" s="230"/>
      <c r="MMQ144" s="230"/>
      <c r="MMR144" s="230"/>
      <c r="MMS144" s="230"/>
      <c r="MMT144" s="230"/>
      <c r="MMU144" s="230"/>
      <c r="MMV144" s="230"/>
      <c r="MMW144" s="230"/>
      <c r="MMX144" s="230"/>
      <c r="MMY144" s="230"/>
      <c r="MMZ144" s="229"/>
      <c r="MNA144" s="226"/>
      <c r="MNB144" s="227"/>
      <c r="MNC144" s="227"/>
      <c r="MND144" s="227"/>
      <c r="MNE144" s="228"/>
      <c r="MNF144" s="228"/>
      <c r="MNG144" s="228"/>
      <c r="MNH144" s="228"/>
      <c r="MNI144" s="228"/>
      <c r="MNJ144" s="228"/>
      <c r="MNK144" s="229"/>
      <c r="MNL144" s="230"/>
      <c r="MNM144" s="230"/>
      <c r="MNN144" s="231"/>
      <c r="MNO144" s="229"/>
      <c r="MNP144" s="230"/>
      <c r="MNQ144" s="229"/>
      <c r="MNR144" s="229"/>
      <c r="MNS144" s="230"/>
      <c r="MNT144" s="230"/>
      <c r="MNU144" s="230"/>
      <c r="MNV144" s="230"/>
      <c r="MNW144" s="230"/>
      <c r="MNX144" s="230"/>
      <c r="MNY144" s="230"/>
      <c r="MNZ144" s="230"/>
      <c r="MOA144" s="230"/>
      <c r="MOB144" s="230"/>
      <c r="MOC144" s="230"/>
      <c r="MOD144" s="230"/>
      <c r="MOE144" s="229"/>
      <c r="MOF144" s="226"/>
      <c r="MOG144" s="227"/>
      <c r="MOH144" s="227"/>
      <c r="MOI144" s="227"/>
      <c r="MOJ144" s="228"/>
      <c r="MOK144" s="228"/>
      <c r="MOL144" s="228"/>
      <c r="MOM144" s="228"/>
      <c r="MON144" s="228"/>
      <c r="MOO144" s="228"/>
      <c r="MOP144" s="229"/>
      <c r="MOQ144" s="230"/>
      <c r="MOR144" s="230"/>
      <c r="MOS144" s="231"/>
      <c r="MOT144" s="229"/>
      <c r="MOU144" s="230"/>
      <c r="MOV144" s="229"/>
      <c r="MOW144" s="229"/>
      <c r="MOX144" s="230"/>
      <c r="MOY144" s="230"/>
      <c r="MOZ144" s="230"/>
      <c r="MPA144" s="230"/>
      <c r="MPB144" s="230"/>
      <c r="MPC144" s="230"/>
      <c r="MPD144" s="230"/>
      <c r="MPE144" s="230"/>
      <c r="MPF144" s="230"/>
      <c r="MPG144" s="230"/>
      <c r="MPH144" s="230"/>
      <c r="MPI144" s="230"/>
      <c r="MPJ144" s="229"/>
      <c r="MPK144" s="226"/>
      <c r="MPL144" s="227"/>
      <c r="MPM144" s="227"/>
      <c r="MPN144" s="227"/>
      <c r="MPO144" s="228"/>
      <c r="MPP144" s="228"/>
      <c r="MPQ144" s="228"/>
      <c r="MPR144" s="228"/>
      <c r="MPS144" s="228"/>
      <c r="MPT144" s="228"/>
      <c r="MPU144" s="229"/>
      <c r="MPV144" s="230"/>
      <c r="MPW144" s="230"/>
      <c r="MPX144" s="231"/>
      <c r="MPY144" s="229"/>
      <c r="MPZ144" s="230"/>
      <c r="MQA144" s="229"/>
      <c r="MQB144" s="229"/>
      <c r="MQC144" s="230"/>
      <c r="MQD144" s="230"/>
      <c r="MQE144" s="230"/>
      <c r="MQF144" s="230"/>
      <c r="MQG144" s="230"/>
      <c r="MQH144" s="230"/>
      <c r="MQI144" s="230"/>
      <c r="MQJ144" s="230"/>
      <c r="MQK144" s="230"/>
      <c r="MQL144" s="230"/>
      <c r="MQM144" s="230"/>
      <c r="MQN144" s="230"/>
      <c r="MQO144" s="229"/>
      <c r="MQP144" s="226"/>
      <c r="MQQ144" s="227"/>
      <c r="MQR144" s="227"/>
      <c r="MQS144" s="227"/>
      <c r="MQT144" s="228"/>
      <c r="MQU144" s="228"/>
      <c r="MQV144" s="228"/>
      <c r="MQW144" s="228"/>
      <c r="MQX144" s="228"/>
      <c r="MQY144" s="228"/>
      <c r="MQZ144" s="229"/>
      <c r="MRA144" s="230"/>
      <c r="MRB144" s="230"/>
      <c r="MRC144" s="231"/>
      <c r="MRD144" s="229"/>
      <c r="MRE144" s="230"/>
      <c r="MRF144" s="229"/>
      <c r="MRG144" s="229"/>
      <c r="MRH144" s="230"/>
      <c r="MRI144" s="230"/>
      <c r="MRJ144" s="230"/>
      <c r="MRK144" s="230"/>
      <c r="MRL144" s="230"/>
      <c r="MRM144" s="230"/>
      <c r="MRN144" s="230"/>
      <c r="MRO144" s="230"/>
      <c r="MRP144" s="230"/>
      <c r="MRQ144" s="230"/>
      <c r="MRR144" s="230"/>
      <c r="MRS144" s="230"/>
      <c r="MRT144" s="229"/>
      <c r="MRU144" s="226"/>
      <c r="MRV144" s="227"/>
      <c r="MRW144" s="227"/>
      <c r="MRX144" s="227"/>
      <c r="MRY144" s="228"/>
      <c r="MRZ144" s="228"/>
      <c r="MSA144" s="228"/>
      <c r="MSB144" s="228"/>
      <c r="MSC144" s="228"/>
      <c r="MSD144" s="228"/>
      <c r="MSE144" s="229"/>
      <c r="MSF144" s="230"/>
      <c r="MSG144" s="230"/>
      <c r="MSH144" s="231"/>
      <c r="MSI144" s="229"/>
      <c r="MSJ144" s="230"/>
      <c r="MSK144" s="229"/>
      <c r="MSL144" s="229"/>
      <c r="MSM144" s="230"/>
      <c r="MSN144" s="230"/>
      <c r="MSO144" s="230"/>
      <c r="MSP144" s="230"/>
      <c r="MSQ144" s="230"/>
      <c r="MSR144" s="230"/>
      <c r="MSS144" s="230"/>
      <c r="MST144" s="230"/>
      <c r="MSU144" s="230"/>
      <c r="MSV144" s="230"/>
      <c r="MSW144" s="230"/>
      <c r="MSX144" s="230"/>
      <c r="MSY144" s="229"/>
      <c r="MSZ144" s="226"/>
      <c r="MTA144" s="227"/>
      <c r="MTB144" s="227"/>
      <c r="MTC144" s="227"/>
      <c r="MTD144" s="228"/>
      <c r="MTE144" s="228"/>
      <c r="MTF144" s="228"/>
      <c r="MTG144" s="228"/>
      <c r="MTH144" s="228"/>
      <c r="MTI144" s="228"/>
      <c r="MTJ144" s="229"/>
      <c r="MTK144" s="230"/>
      <c r="MTL144" s="230"/>
      <c r="MTM144" s="231"/>
      <c r="MTN144" s="229"/>
      <c r="MTO144" s="230"/>
      <c r="MTP144" s="229"/>
      <c r="MTQ144" s="229"/>
      <c r="MTR144" s="230"/>
      <c r="MTS144" s="230"/>
      <c r="MTT144" s="230"/>
      <c r="MTU144" s="230"/>
      <c r="MTV144" s="230"/>
      <c r="MTW144" s="230"/>
      <c r="MTX144" s="230"/>
      <c r="MTY144" s="230"/>
      <c r="MTZ144" s="230"/>
      <c r="MUA144" s="230"/>
      <c r="MUB144" s="230"/>
      <c r="MUC144" s="230"/>
      <c r="MUD144" s="229"/>
      <c r="MUE144" s="226"/>
      <c r="MUF144" s="227"/>
      <c r="MUG144" s="227"/>
      <c r="MUH144" s="227"/>
      <c r="MUI144" s="228"/>
      <c r="MUJ144" s="228"/>
      <c r="MUK144" s="228"/>
      <c r="MUL144" s="228"/>
      <c r="MUM144" s="228"/>
      <c r="MUN144" s="228"/>
      <c r="MUO144" s="229"/>
      <c r="MUP144" s="230"/>
      <c r="MUQ144" s="230"/>
      <c r="MUR144" s="231"/>
      <c r="MUS144" s="229"/>
      <c r="MUT144" s="230"/>
      <c r="MUU144" s="229"/>
      <c r="MUV144" s="229"/>
      <c r="MUW144" s="230"/>
      <c r="MUX144" s="230"/>
      <c r="MUY144" s="230"/>
      <c r="MUZ144" s="230"/>
      <c r="MVA144" s="230"/>
      <c r="MVB144" s="230"/>
      <c r="MVC144" s="230"/>
      <c r="MVD144" s="230"/>
      <c r="MVE144" s="230"/>
      <c r="MVF144" s="230"/>
      <c r="MVG144" s="230"/>
      <c r="MVH144" s="230"/>
      <c r="MVI144" s="229"/>
      <c r="MVJ144" s="226"/>
      <c r="MVK144" s="227"/>
      <c r="MVL144" s="227"/>
      <c r="MVM144" s="227"/>
      <c r="MVN144" s="228"/>
      <c r="MVO144" s="228"/>
      <c r="MVP144" s="228"/>
      <c r="MVQ144" s="228"/>
      <c r="MVR144" s="228"/>
      <c r="MVS144" s="228"/>
      <c r="MVT144" s="229"/>
      <c r="MVU144" s="230"/>
      <c r="MVV144" s="230"/>
      <c r="MVW144" s="231"/>
      <c r="MVX144" s="229"/>
      <c r="MVY144" s="230"/>
      <c r="MVZ144" s="229"/>
      <c r="MWA144" s="229"/>
      <c r="MWB144" s="230"/>
      <c r="MWC144" s="230"/>
      <c r="MWD144" s="230"/>
      <c r="MWE144" s="230"/>
      <c r="MWF144" s="230"/>
      <c r="MWG144" s="230"/>
      <c r="MWH144" s="230"/>
      <c r="MWI144" s="230"/>
      <c r="MWJ144" s="230"/>
      <c r="MWK144" s="230"/>
      <c r="MWL144" s="230"/>
      <c r="MWM144" s="230"/>
      <c r="MWN144" s="229"/>
      <c r="MWO144" s="226"/>
      <c r="MWP144" s="227"/>
      <c r="MWQ144" s="227"/>
      <c r="MWR144" s="227"/>
      <c r="MWS144" s="228"/>
      <c r="MWT144" s="228"/>
      <c r="MWU144" s="228"/>
      <c r="MWV144" s="228"/>
      <c r="MWW144" s="228"/>
      <c r="MWX144" s="228"/>
      <c r="MWY144" s="229"/>
      <c r="MWZ144" s="230"/>
      <c r="MXA144" s="230"/>
      <c r="MXB144" s="231"/>
      <c r="MXC144" s="229"/>
      <c r="MXD144" s="230"/>
      <c r="MXE144" s="229"/>
      <c r="MXF144" s="229"/>
      <c r="MXG144" s="230"/>
      <c r="MXH144" s="230"/>
      <c r="MXI144" s="230"/>
      <c r="MXJ144" s="230"/>
      <c r="MXK144" s="230"/>
      <c r="MXL144" s="230"/>
      <c r="MXM144" s="230"/>
      <c r="MXN144" s="230"/>
      <c r="MXO144" s="230"/>
      <c r="MXP144" s="230"/>
      <c r="MXQ144" s="230"/>
      <c r="MXR144" s="230"/>
      <c r="MXS144" s="229"/>
      <c r="MXT144" s="226"/>
      <c r="MXU144" s="227"/>
      <c r="MXV144" s="227"/>
      <c r="MXW144" s="227"/>
      <c r="MXX144" s="228"/>
      <c r="MXY144" s="228"/>
      <c r="MXZ144" s="228"/>
      <c r="MYA144" s="228"/>
      <c r="MYB144" s="228"/>
      <c r="MYC144" s="228"/>
      <c r="MYD144" s="229"/>
      <c r="MYE144" s="230"/>
      <c r="MYF144" s="230"/>
      <c r="MYG144" s="231"/>
      <c r="MYH144" s="229"/>
      <c r="MYI144" s="230"/>
      <c r="MYJ144" s="229"/>
      <c r="MYK144" s="229"/>
      <c r="MYL144" s="230"/>
      <c r="MYM144" s="230"/>
      <c r="MYN144" s="230"/>
      <c r="MYO144" s="230"/>
      <c r="MYP144" s="230"/>
      <c r="MYQ144" s="230"/>
      <c r="MYR144" s="230"/>
      <c r="MYS144" s="230"/>
      <c r="MYT144" s="230"/>
      <c r="MYU144" s="230"/>
      <c r="MYV144" s="230"/>
      <c r="MYW144" s="230"/>
      <c r="MYX144" s="229"/>
      <c r="MYY144" s="226"/>
      <c r="MYZ144" s="227"/>
      <c r="MZA144" s="227"/>
      <c r="MZB144" s="227"/>
      <c r="MZC144" s="228"/>
      <c r="MZD144" s="228"/>
      <c r="MZE144" s="228"/>
      <c r="MZF144" s="228"/>
      <c r="MZG144" s="228"/>
      <c r="MZH144" s="228"/>
      <c r="MZI144" s="229"/>
      <c r="MZJ144" s="230"/>
      <c r="MZK144" s="230"/>
      <c r="MZL144" s="231"/>
      <c r="MZM144" s="229"/>
      <c r="MZN144" s="230"/>
      <c r="MZO144" s="229"/>
      <c r="MZP144" s="229"/>
      <c r="MZQ144" s="230"/>
      <c r="MZR144" s="230"/>
      <c r="MZS144" s="230"/>
      <c r="MZT144" s="230"/>
      <c r="MZU144" s="230"/>
      <c r="MZV144" s="230"/>
      <c r="MZW144" s="230"/>
      <c r="MZX144" s="230"/>
      <c r="MZY144" s="230"/>
      <c r="MZZ144" s="230"/>
      <c r="NAA144" s="230"/>
      <c r="NAB144" s="230"/>
      <c r="NAC144" s="229"/>
      <c r="NAD144" s="226"/>
      <c r="NAE144" s="227"/>
      <c r="NAF144" s="227"/>
      <c r="NAG144" s="227"/>
      <c r="NAH144" s="228"/>
      <c r="NAI144" s="228"/>
      <c r="NAJ144" s="228"/>
      <c r="NAK144" s="228"/>
      <c r="NAL144" s="228"/>
      <c r="NAM144" s="228"/>
      <c r="NAN144" s="229"/>
      <c r="NAO144" s="230"/>
      <c r="NAP144" s="230"/>
      <c r="NAQ144" s="231"/>
      <c r="NAR144" s="229"/>
      <c r="NAS144" s="230"/>
      <c r="NAT144" s="229"/>
      <c r="NAU144" s="229"/>
      <c r="NAV144" s="230"/>
      <c r="NAW144" s="230"/>
      <c r="NAX144" s="230"/>
      <c r="NAY144" s="230"/>
      <c r="NAZ144" s="230"/>
      <c r="NBA144" s="230"/>
      <c r="NBB144" s="230"/>
      <c r="NBC144" s="230"/>
      <c r="NBD144" s="230"/>
      <c r="NBE144" s="230"/>
      <c r="NBF144" s="230"/>
      <c r="NBG144" s="230"/>
      <c r="NBH144" s="229"/>
      <c r="NBI144" s="226"/>
      <c r="NBJ144" s="227"/>
      <c r="NBK144" s="227"/>
      <c r="NBL144" s="227"/>
      <c r="NBM144" s="228"/>
      <c r="NBN144" s="228"/>
      <c r="NBO144" s="228"/>
      <c r="NBP144" s="228"/>
      <c r="NBQ144" s="228"/>
      <c r="NBR144" s="228"/>
      <c r="NBS144" s="229"/>
      <c r="NBT144" s="230"/>
      <c r="NBU144" s="230"/>
      <c r="NBV144" s="231"/>
      <c r="NBW144" s="229"/>
      <c r="NBX144" s="230"/>
      <c r="NBY144" s="229"/>
      <c r="NBZ144" s="229"/>
      <c r="NCA144" s="230"/>
      <c r="NCB144" s="230"/>
      <c r="NCC144" s="230"/>
      <c r="NCD144" s="230"/>
      <c r="NCE144" s="230"/>
      <c r="NCF144" s="230"/>
      <c r="NCG144" s="230"/>
      <c r="NCH144" s="230"/>
      <c r="NCI144" s="230"/>
      <c r="NCJ144" s="230"/>
      <c r="NCK144" s="230"/>
      <c r="NCL144" s="230"/>
      <c r="NCM144" s="229"/>
      <c r="NCN144" s="226"/>
      <c r="NCO144" s="227"/>
      <c r="NCP144" s="227"/>
      <c r="NCQ144" s="227"/>
      <c r="NCR144" s="228"/>
      <c r="NCS144" s="228"/>
      <c r="NCT144" s="228"/>
      <c r="NCU144" s="228"/>
      <c r="NCV144" s="228"/>
      <c r="NCW144" s="228"/>
      <c r="NCX144" s="229"/>
      <c r="NCY144" s="230"/>
      <c r="NCZ144" s="230"/>
      <c r="NDA144" s="231"/>
      <c r="NDB144" s="229"/>
      <c r="NDC144" s="230"/>
      <c r="NDD144" s="229"/>
      <c r="NDE144" s="229"/>
      <c r="NDF144" s="230"/>
      <c r="NDG144" s="230"/>
      <c r="NDH144" s="230"/>
      <c r="NDI144" s="230"/>
      <c r="NDJ144" s="230"/>
      <c r="NDK144" s="230"/>
      <c r="NDL144" s="230"/>
      <c r="NDM144" s="230"/>
      <c r="NDN144" s="230"/>
      <c r="NDO144" s="230"/>
      <c r="NDP144" s="230"/>
      <c r="NDQ144" s="230"/>
      <c r="NDR144" s="229"/>
      <c r="NDS144" s="226"/>
      <c r="NDT144" s="227"/>
      <c r="NDU144" s="227"/>
      <c r="NDV144" s="227"/>
      <c r="NDW144" s="228"/>
      <c r="NDX144" s="228"/>
      <c r="NDY144" s="228"/>
      <c r="NDZ144" s="228"/>
      <c r="NEA144" s="228"/>
      <c r="NEB144" s="228"/>
      <c r="NEC144" s="229"/>
      <c r="NED144" s="230"/>
      <c r="NEE144" s="230"/>
      <c r="NEF144" s="231"/>
      <c r="NEG144" s="229"/>
      <c r="NEH144" s="230"/>
      <c r="NEI144" s="229"/>
      <c r="NEJ144" s="229"/>
      <c r="NEK144" s="230"/>
      <c r="NEL144" s="230"/>
      <c r="NEM144" s="230"/>
      <c r="NEN144" s="230"/>
      <c r="NEO144" s="230"/>
      <c r="NEP144" s="230"/>
      <c r="NEQ144" s="230"/>
      <c r="NER144" s="230"/>
      <c r="NES144" s="230"/>
      <c r="NET144" s="230"/>
      <c r="NEU144" s="230"/>
      <c r="NEV144" s="230"/>
      <c r="NEW144" s="229"/>
      <c r="NEX144" s="226"/>
      <c r="NEY144" s="227"/>
      <c r="NEZ144" s="227"/>
      <c r="NFA144" s="227"/>
      <c r="NFB144" s="228"/>
      <c r="NFC144" s="228"/>
      <c r="NFD144" s="228"/>
      <c r="NFE144" s="228"/>
      <c r="NFF144" s="228"/>
      <c r="NFG144" s="228"/>
      <c r="NFH144" s="229"/>
      <c r="NFI144" s="230"/>
      <c r="NFJ144" s="230"/>
      <c r="NFK144" s="231"/>
      <c r="NFL144" s="229"/>
      <c r="NFM144" s="230"/>
      <c r="NFN144" s="229"/>
      <c r="NFO144" s="229"/>
      <c r="NFP144" s="230"/>
      <c r="NFQ144" s="230"/>
      <c r="NFR144" s="230"/>
      <c r="NFS144" s="230"/>
      <c r="NFT144" s="230"/>
      <c r="NFU144" s="230"/>
      <c r="NFV144" s="230"/>
      <c r="NFW144" s="230"/>
      <c r="NFX144" s="230"/>
      <c r="NFY144" s="230"/>
      <c r="NFZ144" s="230"/>
      <c r="NGA144" s="230"/>
      <c r="NGB144" s="229"/>
      <c r="NGC144" s="226"/>
      <c r="NGD144" s="227"/>
      <c r="NGE144" s="227"/>
      <c r="NGF144" s="227"/>
      <c r="NGG144" s="228"/>
      <c r="NGH144" s="228"/>
      <c r="NGI144" s="228"/>
      <c r="NGJ144" s="228"/>
      <c r="NGK144" s="228"/>
      <c r="NGL144" s="228"/>
      <c r="NGM144" s="229"/>
      <c r="NGN144" s="230"/>
      <c r="NGO144" s="230"/>
      <c r="NGP144" s="231"/>
      <c r="NGQ144" s="229"/>
      <c r="NGR144" s="230"/>
      <c r="NGS144" s="229"/>
      <c r="NGT144" s="229"/>
      <c r="NGU144" s="230"/>
      <c r="NGV144" s="230"/>
      <c r="NGW144" s="230"/>
      <c r="NGX144" s="230"/>
      <c r="NGY144" s="230"/>
      <c r="NGZ144" s="230"/>
      <c r="NHA144" s="230"/>
      <c r="NHB144" s="230"/>
      <c r="NHC144" s="230"/>
      <c r="NHD144" s="230"/>
      <c r="NHE144" s="230"/>
      <c r="NHF144" s="230"/>
      <c r="NHG144" s="229"/>
      <c r="NHH144" s="226"/>
      <c r="NHI144" s="227"/>
      <c r="NHJ144" s="227"/>
      <c r="NHK144" s="227"/>
      <c r="NHL144" s="228"/>
      <c r="NHM144" s="228"/>
      <c r="NHN144" s="228"/>
      <c r="NHO144" s="228"/>
      <c r="NHP144" s="228"/>
      <c r="NHQ144" s="228"/>
      <c r="NHR144" s="229"/>
      <c r="NHS144" s="230"/>
      <c r="NHT144" s="230"/>
      <c r="NHU144" s="231"/>
      <c r="NHV144" s="229"/>
      <c r="NHW144" s="230"/>
      <c r="NHX144" s="229"/>
      <c r="NHY144" s="229"/>
      <c r="NHZ144" s="230"/>
      <c r="NIA144" s="230"/>
      <c r="NIB144" s="230"/>
      <c r="NIC144" s="230"/>
      <c r="NID144" s="230"/>
      <c r="NIE144" s="230"/>
      <c r="NIF144" s="230"/>
      <c r="NIG144" s="230"/>
      <c r="NIH144" s="230"/>
      <c r="NII144" s="230"/>
      <c r="NIJ144" s="230"/>
      <c r="NIK144" s="230"/>
      <c r="NIL144" s="229"/>
      <c r="NIM144" s="226"/>
      <c r="NIN144" s="227"/>
      <c r="NIO144" s="227"/>
      <c r="NIP144" s="227"/>
      <c r="NIQ144" s="228"/>
      <c r="NIR144" s="228"/>
      <c r="NIS144" s="228"/>
      <c r="NIT144" s="228"/>
      <c r="NIU144" s="228"/>
      <c r="NIV144" s="228"/>
      <c r="NIW144" s="229"/>
      <c r="NIX144" s="230"/>
      <c r="NIY144" s="230"/>
      <c r="NIZ144" s="231"/>
      <c r="NJA144" s="229"/>
      <c r="NJB144" s="230"/>
      <c r="NJC144" s="229"/>
      <c r="NJD144" s="229"/>
      <c r="NJE144" s="230"/>
      <c r="NJF144" s="230"/>
      <c r="NJG144" s="230"/>
      <c r="NJH144" s="230"/>
      <c r="NJI144" s="230"/>
      <c r="NJJ144" s="230"/>
      <c r="NJK144" s="230"/>
      <c r="NJL144" s="230"/>
      <c r="NJM144" s="230"/>
      <c r="NJN144" s="230"/>
      <c r="NJO144" s="230"/>
      <c r="NJP144" s="230"/>
      <c r="NJQ144" s="229"/>
      <c r="NJR144" s="226"/>
      <c r="NJS144" s="227"/>
      <c r="NJT144" s="227"/>
      <c r="NJU144" s="227"/>
      <c r="NJV144" s="228"/>
      <c r="NJW144" s="228"/>
      <c r="NJX144" s="228"/>
      <c r="NJY144" s="228"/>
      <c r="NJZ144" s="228"/>
      <c r="NKA144" s="228"/>
      <c r="NKB144" s="229"/>
      <c r="NKC144" s="230"/>
      <c r="NKD144" s="230"/>
      <c r="NKE144" s="231"/>
      <c r="NKF144" s="229"/>
      <c r="NKG144" s="230"/>
      <c r="NKH144" s="229"/>
      <c r="NKI144" s="229"/>
      <c r="NKJ144" s="230"/>
      <c r="NKK144" s="230"/>
      <c r="NKL144" s="230"/>
      <c r="NKM144" s="230"/>
      <c r="NKN144" s="230"/>
      <c r="NKO144" s="230"/>
      <c r="NKP144" s="230"/>
      <c r="NKQ144" s="230"/>
      <c r="NKR144" s="230"/>
      <c r="NKS144" s="230"/>
      <c r="NKT144" s="230"/>
      <c r="NKU144" s="230"/>
      <c r="NKV144" s="229"/>
      <c r="NKW144" s="226"/>
      <c r="NKX144" s="227"/>
      <c r="NKY144" s="227"/>
      <c r="NKZ144" s="227"/>
      <c r="NLA144" s="228"/>
      <c r="NLB144" s="228"/>
      <c r="NLC144" s="228"/>
      <c r="NLD144" s="228"/>
      <c r="NLE144" s="228"/>
      <c r="NLF144" s="228"/>
      <c r="NLG144" s="229"/>
      <c r="NLH144" s="230"/>
      <c r="NLI144" s="230"/>
      <c r="NLJ144" s="231"/>
      <c r="NLK144" s="229"/>
      <c r="NLL144" s="230"/>
      <c r="NLM144" s="229"/>
      <c r="NLN144" s="229"/>
      <c r="NLO144" s="230"/>
      <c r="NLP144" s="230"/>
      <c r="NLQ144" s="230"/>
      <c r="NLR144" s="230"/>
      <c r="NLS144" s="230"/>
      <c r="NLT144" s="230"/>
      <c r="NLU144" s="230"/>
      <c r="NLV144" s="230"/>
      <c r="NLW144" s="230"/>
      <c r="NLX144" s="230"/>
      <c r="NLY144" s="230"/>
      <c r="NLZ144" s="230"/>
      <c r="NMA144" s="229"/>
      <c r="NMB144" s="226"/>
      <c r="NMC144" s="227"/>
      <c r="NMD144" s="227"/>
      <c r="NME144" s="227"/>
      <c r="NMF144" s="228"/>
      <c r="NMG144" s="228"/>
      <c r="NMH144" s="228"/>
      <c r="NMI144" s="228"/>
      <c r="NMJ144" s="228"/>
      <c r="NMK144" s="228"/>
      <c r="NML144" s="229"/>
      <c r="NMM144" s="230"/>
      <c r="NMN144" s="230"/>
      <c r="NMO144" s="231"/>
      <c r="NMP144" s="229"/>
      <c r="NMQ144" s="230"/>
      <c r="NMR144" s="229"/>
      <c r="NMS144" s="229"/>
      <c r="NMT144" s="230"/>
      <c r="NMU144" s="230"/>
      <c r="NMV144" s="230"/>
      <c r="NMW144" s="230"/>
      <c r="NMX144" s="230"/>
      <c r="NMY144" s="230"/>
      <c r="NMZ144" s="230"/>
      <c r="NNA144" s="230"/>
      <c r="NNB144" s="230"/>
      <c r="NNC144" s="230"/>
      <c r="NND144" s="230"/>
      <c r="NNE144" s="230"/>
      <c r="NNF144" s="229"/>
      <c r="NNG144" s="226"/>
      <c r="NNH144" s="227"/>
      <c r="NNI144" s="227"/>
      <c r="NNJ144" s="227"/>
      <c r="NNK144" s="228"/>
      <c r="NNL144" s="228"/>
      <c r="NNM144" s="228"/>
      <c r="NNN144" s="228"/>
      <c r="NNO144" s="228"/>
      <c r="NNP144" s="228"/>
      <c r="NNQ144" s="229"/>
      <c r="NNR144" s="230"/>
      <c r="NNS144" s="230"/>
      <c r="NNT144" s="231"/>
      <c r="NNU144" s="229"/>
      <c r="NNV144" s="230"/>
      <c r="NNW144" s="229"/>
      <c r="NNX144" s="229"/>
      <c r="NNY144" s="230"/>
      <c r="NNZ144" s="230"/>
      <c r="NOA144" s="230"/>
      <c r="NOB144" s="230"/>
      <c r="NOC144" s="230"/>
      <c r="NOD144" s="230"/>
      <c r="NOE144" s="230"/>
      <c r="NOF144" s="230"/>
      <c r="NOG144" s="230"/>
      <c r="NOH144" s="230"/>
      <c r="NOI144" s="230"/>
      <c r="NOJ144" s="230"/>
      <c r="NOK144" s="229"/>
      <c r="NOL144" s="226"/>
      <c r="NOM144" s="227"/>
      <c r="NON144" s="227"/>
      <c r="NOO144" s="227"/>
      <c r="NOP144" s="228"/>
      <c r="NOQ144" s="228"/>
      <c r="NOR144" s="228"/>
      <c r="NOS144" s="228"/>
      <c r="NOT144" s="228"/>
      <c r="NOU144" s="228"/>
      <c r="NOV144" s="229"/>
      <c r="NOW144" s="230"/>
      <c r="NOX144" s="230"/>
      <c r="NOY144" s="231"/>
      <c r="NOZ144" s="229"/>
      <c r="NPA144" s="230"/>
      <c r="NPB144" s="229"/>
      <c r="NPC144" s="229"/>
      <c r="NPD144" s="230"/>
      <c r="NPE144" s="230"/>
      <c r="NPF144" s="230"/>
      <c r="NPG144" s="230"/>
      <c r="NPH144" s="230"/>
      <c r="NPI144" s="230"/>
      <c r="NPJ144" s="230"/>
      <c r="NPK144" s="230"/>
      <c r="NPL144" s="230"/>
      <c r="NPM144" s="230"/>
      <c r="NPN144" s="230"/>
      <c r="NPO144" s="230"/>
      <c r="NPP144" s="229"/>
      <c r="NPQ144" s="226"/>
      <c r="NPR144" s="227"/>
      <c r="NPS144" s="227"/>
      <c r="NPT144" s="227"/>
      <c r="NPU144" s="228"/>
      <c r="NPV144" s="228"/>
      <c r="NPW144" s="228"/>
      <c r="NPX144" s="228"/>
      <c r="NPY144" s="228"/>
      <c r="NPZ144" s="228"/>
      <c r="NQA144" s="229"/>
      <c r="NQB144" s="230"/>
      <c r="NQC144" s="230"/>
      <c r="NQD144" s="231"/>
      <c r="NQE144" s="229"/>
      <c r="NQF144" s="230"/>
      <c r="NQG144" s="229"/>
      <c r="NQH144" s="229"/>
      <c r="NQI144" s="230"/>
      <c r="NQJ144" s="230"/>
      <c r="NQK144" s="230"/>
      <c r="NQL144" s="230"/>
      <c r="NQM144" s="230"/>
      <c r="NQN144" s="230"/>
      <c r="NQO144" s="230"/>
      <c r="NQP144" s="230"/>
      <c r="NQQ144" s="230"/>
      <c r="NQR144" s="230"/>
      <c r="NQS144" s="230"/>
      <c r="NQT144" s="230"/>
      <c r="NQU144" s="229"/>
      <c r="NQV144" s="226"/>
      <c r="NQW144" s="227"/>
      <c r="NQX144" s="227"/>
      <c r="NQY144" s="227"/>
      <c r="NQZ144" s="228"/>
      <c r="NRA144" s="228"/>
      <c r="NRB144" s="228"/>
      <c r="NRC144" s="228"/>
      <c r="NRD144" s="228"/>
      <c r="NRE144" s="228"/>
      <c r="NRF144" s="229"/>
      <c r="NRG144" s="230"/>
      <c r="NRH144" s="230"/>
      <c r="NRI144" s="231"/>
      <c r="NRJ144" s="229"/>
      <c r="NRK144" s="230"/>
      <c r="NRL144" s="229"/>
      <c r="NRM144" s="229"/>
      <c r="NRN144" s="230"/>
      <c r="NRO144" s="230"/>
      <c r="NRP144" s="230"/>
      <c r="NRQ144" s="230"/>
      <c r="NRR144" s="230"/>
      <c r="NRS144" s="230"/>
      <c r="NRT144" s="230"/>
      <c r="NRU144" s="230"/>
      <c r="NRV144" s="230"/>
      <c r="NRW144" s="230"/>
      <c r="NRX144" s="230"/>
      <c r="NRY144" s="230"/>
      <c r="NRZ144" s="229"/>
      <c r="NSA144" s="226"/>
      <c r="NSB144" s="227"/>
      <c r="NSC144" s="227"/>
      <c r="NSD144" s="227"/>
      <c r="NSE144" s="228"/>
      <c r="NSF144" s="228"/>
      <c r="NSG144" s="228"/>
      <c r="NSH144" s="228"/>
      <c r="NSI144" s="228"/>
      <c r="NSJ144" s="228"/>
      <c r="NSK144" s="229"/>
      <c r="NSL144" s="230"/>
      <c r="NSM144" s="230"/>
      <c r="NSN144" s="231"/>
      <c r="NSO144" s="229"/>
      <c r="NSP144" s="230"/>
      <c r="NSQ144" s="229"/>
      <c r="NSR144" s="229"/>
      <c r="NSS144" s="230"/>
      <c r="NST144" s="230"/>
      <c r="NSU144" s="230"/>
      <c r="NSV144" s="230"/>
      <c r="NSW144" s="230"/>
      <c r="NSX144" s="230"/>
      <c r="NSY144" s="230"/>
      <c r="NSZ144" s="230"/>
      <c r="NTA144" s="230"/>
      <c r="NTB144" s="230"/>
      <c r="NTC144" s="230"/>
      <c r="NTD144" s="230"/>
      <c r="NTE144" s="229"/>
      <c r="NTF144" s="226"/>
      <c r="NTG144" s="227"/>
      <c r="NTH144" s="227"/>
      <c r="NTI144" s="227"/>
      <c r="NTJ144" s="228"/>
      <c r="NTK144" s="228"/>
      <c r="NTL144" s="228"/>
      <c r="NTM144" s="228"/>
      <c r="NTN144" s="228"/>
      <c r="NTO144" s="228"/>
      <c r="NTP144" s="229"/>
      <c r="NTQ144" s="230"/>
      <c r="NTR144" s="230"/>
      <c r="NTS144" s="231"/>
      <c r="NTT144" s="229"/>
      <c r="NTU144" s="230"/>
      <c r="NTV144" s="229"/>
      <c r="NTW144" s="229"/>
      <c r="NTX144" s="230"/>
      <c r="NTY144" s="230"/>
      <c r="NTZ144" s="230"/>
      <c r="NUA144" s="230"/>
      <c r="NUB144" s="230"/>
      <c r="NUC144" s="230"/>
      <c r="NUD144" s="230"/>
      <c r="NUE144" s="230"/>
      <c r="NUF144" s="230"/>
      <c r="NUG144" s="230"/>
      <c r="NUH144" s="230"/>
      <c r="NUI144" s="230"/>
      <c r="NUJ144" s="229"/>
      <c r="NUK144" s="226"/>
      <c r="NUL144" s="227"/>
      <c r="NUM144" s="227"/>
      <c r="NUN144" s="227"/>
      <c r="NUO144" s="228"/>
      <c r="NUP144" s="228"/>
      <c r="NUQ144" s="228"/>
      <c r="NUR144" s="228"/>
      <c r="NUS144" s="228"/>
      <c r="NUT144" s="228"/>
      <c r="NUU144" s="229"/>
      <c r="NUV144" s="230"/>
      <c r="NUW144" s="230"/>
      <c r="NUX144" s="231"/>
      <c r="NUY144" s="229"/>
      <c r="NUZ144" s="230"/>
      <c r="NVA144" s="229"/>
      <c r="NVB144" s="229"/>
      <c r="NVC144" s="230"/>
      <c r="NVD144" s="230"/>
      <c r="NVE144" s="230"/>
      <c r="NVF144" s="230"/>
      <c r="NVG144" s="230"/>
      <c r="NVH144" s="230"/>
      <c r="NVI144" s="230"/>
      <c r="NVJ144" s="230"/>
      <c r="NVK144" s="230"/>
      <c r="NVL144" s="230"/>
      <c r="NVM144" s="230"/>
      <c r="NVN144" s="230"/>
      <c r="NVO144" s="229"/>
      <c r="NVP144" s="226"/>
      <c r="NVQ144" s="227"/>
      <c r="NVR144" s="227"/>
      <c r="NVS144" s="227"/>
      <c r="NVT144" s="228"/>
      <c r="NVU144" s="228"/>
      <c r="NVV144" s="228"/>
      <c r="NVW144" s="228"/>
      <c r="NVX144" s="228"/>
      <c r="NVY144" s="228"/>
      <c r="NVZ144" s="229"/>
      <c r="NWA144" s="230"/>
      <c r="NWB144" s="230"/>
      <c r="NWC144" s="231"/>
      <c r="NWD144" s="229"/>
      <c r="NWE144" s="230"/>
      <c r="NWF144" s="229"/>
      <c r="NWG144" s="229"/>
      <c r="NWH144" s="230"/>
      <c r="NWI144" s="230"/>
      <c r="NWJ144" s="230"/>
      <c r="NWK144" s="230"/>
      <c r="NWL144" s="230"/>
      <c r="NWM144" s="230"/>
      <c r="NWN144" s="230"/>
      <c r="NWO144" s="230"/>
      <c r="NWP144" s="230"/>
      <c r="NWQ144" s="230"/>
      <c r="NWR144" s="230"/>
      <c r="NWS144" s="230"/>
      <c r="NWT144" s="229"/>
      <c r="NWU144" s="226"/>
      <c r="NWV144" s="227"/>
      <c r="NWW144" s="227"/>
      <c r="NWX144" s="227"/>
      <c r="NWY144" s="228"/>
      <c r="NWZ144" s="228"/>
      <c r="NXA144" s="228"/>
      <c r="NXB144" s="228"/>
      <c r="NXC144" s="228"/>
      <c r="NXD144" s="228"/>
      <c r="NXE144" s="229"/>
      <c r="NXF144" s="230"/>
      <c r="NXG144" s="230"/>
      <c r="NXH144" s="231"/>
      <c r="NXI144" s="229"/>
      <c r="NXJ144" s="230"/>
      <c r="NXK144" s="229"/>
      <c r="NXL144" s="229"/>
      <c r="NXM144" s="230"/>
      <c r="NXN144" s="230"/>
      <c r="NXO144" s="230"/>
      <c r="NXP144" s="230"/>
      <c r="NXQ144" s="230"/>
      <c r="NXR144" s="230"/>
      <c r="NXS144" s="230"/>
      <c r="NXT144" s="230"/>
      <c r="NXU144" s="230"/>
      <c r="NXV144" s="230"/>
      <c r="NXW144" s="230"/>
      <c r="NXX144" s="230"/>
      <c r="NXY144" s="229"/>
      <c r="NXZ144" s="226"/>
      <c r="NYA144" s="227"/>
      <c r="NYB144" s="227"/>
      <c r="NYC144" s="227"/>
      <c r="NYD144" s="228"/>
      <c r="NYE144" s="228"/>
      <c r="NYF144" s="228"/>
      <c r="NYG144" s="228"/>
      <c r="NYH144" s="228"/>
      <c r="NYI144" s="228"/>
      <c r="NYJ144" s="229"/>
      <c r="NYK144" s="230"/>
      <c r="NYL144" s="230"/>
      <c r="NYM144" s="231"/>
      <c r="NYN144" s="229"/>
      <c r="NYO144" s="230"/>
      <c r="NYP144" s="229"/>
      <c r="NYQ144" s="229"/>
      <c r="NYR144" s="230"/>
      <c r="NYS144" s="230"/>
      <c r="NYT144" s="230"/>
      <c r="NYU144" s="230"/>
      <c r="NYV144" s="230"/>
      <c r="NYW144" s="230"/>
      <c r="NYX144" s="230"/>
      <c r="NYY144" s="230"/>
      <c r="NYZ144" s="230"/>
      <c r="NZA144" s="230"/>
      <c r="NZB144" s="230"/>
      <c r="NZC144" s="230"/>
      <c r="NZD144" s="229"/>
      <c r="NZE144" s="226"/>
      <c r="NZF144" s="227"/>
      <c r="NZG144" s="227"/>
      <c r="NZH144" s="227"/>
      <c r="NZI144" s="228"/>
      <c r="NZJ144" s="228"/>
      <c r="NZK144" s="228"/>
      <c r="NZL144" s="228"/>
      <c r="NZM144" s="228"/>
      <c r="NZN144" s="228"/>
      <c r="NZO144" s="229"/>
      <c r="NZP144" s="230"/>
      <c r="NZQ144" s="230"/>
      <c r="NZR144" s="231"/>
      <c r="NZS144" s="229"/>
      <c r="NZT144" s="230"/>
      <c r="NZU144" s="229"/>
      <c r="NZV144" s="229"/>
      <c r="NZW144" s="230"/>
      <c r="NZX144" s="230"/>
      <c r="NZY144" s="230"/>
      <c r="NZZ144" s="230"/>
      <c r="OAA144" s="230"/>
      <c r="OAB144" s="230"/>
      <c r="OAC144" s="230"/>
      <c r="OAD144" s="230"/>
      <c r="OAE144" s="230"/>
      <c r="OAF144" s="230"/>
      <c r="OAG144" s="230"/>
      <c r="OAH144" s="230"/>
      <c r="OAI144" s="229"/>
      <c r="OAJ144" s="226"/>
      <c r="OAK144" s="227"/>
      <c r="OAL144" s="227"/>
      <c r="OAM144" s="227"/>
      <c r="OAN144" s="228"/>
      <c r="OAO144" s="228"/>
      <c r="OAP144" s="228"/>
      <c r="OAQ144" s="228"/>
      <c r="OAR144" s="228"/>
      <c r="OAS144" s="228"/>
      <c r="OAT144" s="229"/>
      <c r="OAU144" s="230"/>
      <c r="OAV144" s="230"/>
      <c r="OAW144" s="231"/>
      <c r="OAX144" s="229"/>
      <c r="OAY144" s="230"/>
      <c r="OAZ144" s="229"/>
      <c r="OBA144" s="229"/>
      <c r="OBB144" s="230"/>
      <c r="OBC144" s="230"/>
      <c r="OBD144" s="230"/>
      <c r="OBE144" s="230"/>
      <c r="OBF144" s="230"/>
      <c r="OBG144" s="230"/>
      <c r="OBH144" s="230"/>
      <c r="OBI144" s="230"/>
      <c r="OBJ144" s="230"/>
      <c r="OBK144" s="230"/>
      <c r="OBL144" s="230"/>
      <c r="OBM144" s="230"/>
      <c r="OBN144" s="229"/>
      <c r="OBO144" s="226"/>
      <c r="OBP144" s="227"/>
      <c r="OBQ144" s="227"/>
      <c r="OBR144" s="227"/>
      <c r="OBS144" s="228"/>
      <c r="OBT144" s="228"/>
      <c r="OBU144" s="228"/>
      <c r="OBV144" s="228"/>
      <c r="OBW144" s="228"/>
      <c r="OBX144" s="228"/>
      <c r="OBY144" s="229"/>
      <c r="OBZ144" s="230"/>
      <c r="OCA144" s="230"/>
      <c r="OCB144" s="231"/>
      <c r="OCC144" s="229"/>
      <c r="OCD144" s="230"/>
      <c r="OCE144" s="229"/>
      <c r="OCF144" s="229"/>
      <c r="OCG144" s="230"/>
      <c r="OCH144" s="230"/>
      <c r="OCI144" s="230"/>
      <c r="OCJ144" s="230"/>
      <c r="OCK144" s="230"/>
      <c r="OCL144" s="230"/>
      <c r="OCM144" s="230"/>
      <c r="OCN144" s="230"/>
      <c r="OCO144" s="230"/>
      <c r="OCP144" s="230"/>
      <c r="OCQ144" s="230"/>
      <c r="OCR144" s="230"/>
      <c r="OCS144" s="229"/>
      <c r="OCT144" s="226"/>
      <c r="OCU144" s="227"/>
      <c r="OCV144" s="227"/>
      <c r="OCW144" s="227"/>
      <c r="OCX144" s="228"/>
      <c r="OCY144" s="228"/>
      <c r="OCZ144" s="228"/>
      <c r="ODA144" s="228"/>
      <c r="ODB144" s="228"/>
      <c r="ODC144" s="228"/>
      <c r="ODD144" s="229"/>
      <c r="ODE144" s="230"/>
      <c r="ODF144" s="230"/>
      <c r="ODG144" s="231"/>
      <c r="ODH144" s="229"/>
      <c r="ODI144" s="230"/>
      <c r="ODJ144" s="229"/>
      <c r="ODK144" s="229"/>
      <c r="ODL144" s="230"/>
      <c r="ODM144" s="230"/>
      <c r="ODN144" s="230"/>
      <c r="ODO144" s="230"/>
      <c r="ODP144" s="230"/>
      <c r="ODQ144" s="230"/>
      <c r="ODR144" s="230"/>
      <c r="ODS144" s="230"/>
      <c r="ODT144" s="230"/>
      <c r="ODU144" s="230"/>
      <c r="ODV144" s="230"/>
      <c r="ODW144" s="230"/>
      <c r="ODX144" s="229"/>
      <c r="ODY144" s="226"/>
      <c r="ODZ144" s="227"/>
      <c r="OEA144" s="227"/>
      <c r="OEB144" s="227"/>
      <c r="OEC144" s="228"/>
      <c r="OED144" s="228"/>
      <c r="OEE144" s="228"/>
      <c r="OEF144" s="228"/>
      <c r="OEG144" s="228"/>
      <c r="OEH144" s="228"/>
      <c r="OEI144" s="229"/>
      <c r="OEJ144" s="230"/>
      <c r="OEK144" s="230"/>
      <c r="OEL144" s="231"/>
      <c r="OEM144" s="229"/>
      <c r="OEN144" s="230"/>
      <c r="OEO144" s="229"/>
      <c r="OEP144" s="229"/>
      <c r="OEQ144" s="230"/>
      <c r="OER144" s="230"/>
      <c r="OES144" s="230"/>
      <c r="OET144" s="230"/>
      <c r="OEU144" s="230"/>
      <c r="OEV144" s="230"/>
      <c r="OEW144" s="230"/>
      <c r="OEX144" s="230"/>
      <c r="OEY144" s="230"/>
      <c r="OEZ144" s="230"/>
      <c r="OFA144" s="230"/>
      <c r="OFB144" s="230"/>
      <c r="OFC144" s="229"/>
      <c r="OFD144" s="226"/>
      <c r="OFE144" s="227"/>
      <c r="OFF144" s="227"/>
      <c r="OFG144" s="227"/>
      <c r="OFH144" s="228"/>
      <c r="OFI144" s="228"/>
      <c r="OFJ144" s="228"/>
      <c r="OFK144" s="228"/>
      <c r="OFL144" s="228"/>
      <c r="OFM144" s="228"/>
      <c r="OFN144" s="229"/>
      <c r="OFO144" s="230"/>
      <c r="OFP144" s="230"/>
      <c r="OFQ144" s="231"/>
      <c r="OFR144" s="229"/>
      <c r="OFS144" s="230"/>
      <c r="OFT144" s="229"/>
      <c r="OFU144" s="229"/>
      <c r="OFV144" s="230"/>
      <c r="OFW144" s="230"/>
      <c r="OFX144" s="230"/>
      <c r="OFY144" s="230"/>
      <c r="OFZ144" s="230"/>
      <c r="OGA144" s="230"/>
      <c r="OGB144" s="230"/>
      <c r="OGC144" s="230"/>
      <c r="OGD144" s="230"/>
      <c r="OGE144" s="230"/>
      <c r="OGF144" s="230"/>
      <c r="OGG144" s="230"/>
      <c r="OGH144" s="229"/>
      <c r="OGI144" s="226"/>
      <c r="OGJ144" s="227"/>
      <c r="OGK144" s="227"/>
      <c r="OGL144" s="227"/>
      <c r="OGM144" s="228"/>
      <c r="OGN144" s="228"/>
      <c r="OGO144" s="228"/>
      <c r="OGP144" s="228"/>
      <c r="OGQ144" s="228"/>
      <c r="OGR144" s="228"/>
      <c r="OGS144" s="229"/>
      <c r="OGT144" s="230"/>
      <c r="OGU144" s="230"/>
      <c r="OGV144" s="231"/>
      <c r="OGW144" s="229"/>
      <c r="OGX144" s="230"/>
      <c r="OGY144" s="229"/>
      <c r="OGZ144" s="229"/>
      <c r="OHA144" s="230"/>
      <c r="OHB144" s="230"/>
      <c r="OHC144" s="230"/>
      <c r="OHD144" s="230"/>
      <c r="OHE144" s="230"/>
      <c r="OHF144" s="230"/>
      <c r="OHG144" s="230"/>
      <c r="OHH144" s="230"/>
      <c r="OHI144" s="230"/>
      <c r="OHJ144" s="230"/>
      <c r="OHK144" s="230"/>
      <c r="OHL144" s="230"/>
      <c r="OHM144" s="229"/>
      <c r="OHN144" s="226"/>
      <c r="OHO144" s="227"/>
      <c r="OHP144" s="227"/>
      <c r="OHQ144" s="227"/>
      <c r="OHR144" s="228"/>
      <c r="OHS144" s="228"/>
      <c r="OHT144" s="228"/>
      <c r="OHU144" s="228"/>
      <c r="OHV144" s="228"/>
      <c r="OHW144" s="228"/>
      <c r="OHX144" s="229"/>
      <c r="OHY144" s="230"/>
      <c r="OHZ144" s="230"/>
      <c r="OIA144" s="231"/>
      <c r="OIB144" s="229"/>
      <c r="OIC144" s="230"/>
      <c r="OID144" s="229"/>
      <c r="OIE144" s="229"/>
      <c r="OIF144" s="230"/>
      <c r="OIG144" s="230"/>
      <c r="OIH144" s="230"/>
      <c r="OII144" s="230"/>
      <c r="OIJ144" s="230"/>
      <c r="OIK144" s="230"/>
      <c r="OIL144" s="230"/>
      <c r="OIM144" s="230"/>
      <c r="OIN144" s="230"/>
      <c r="OIO144" s="230"/>
      <c r="OIP144" s="230"/>
      <c r="OIQ144" s="230"/>
      <c r="OIR144" s="229"/>
      <c r="OIS144" s="226"/>
      <c r="OIT144" s="227"/>
      <c r="OIU144" s="227"/>
      <c r="OIV144" s="227"/>
      <c r="OIW144" s="228"/>
      <c r="OIX144" s="228"/>
      <c r="OIY144" s="228"/>
      <c r="OIZ144" s="228"/>
      <c r="OJA144" s="228"/>
      <c r="OJB144" s="228"/>
      <c r="OJC144" s="229"/>
      <c r="OJD144" s="230"/>
      <c r="OJE144" s="230"/>
      <c r="OJF144" s="231"/>
      <c r="OJG144" s="229"/>
      <c r="OJH144" s="230"/>
      <c r="OJI144" s="229"/>
      <c r="OJJ144" s="229"/>
      <c r="OJK144" s="230"/>
      <c r="OJL144" s="230"/>
      <c r="OJM144" s="230"/>
      <c r="OJN144" s="230"/>
      <c r="OJO144" s="230"/>
      <c r="OJP144" s="230"/>
      <c r="OJQ144" s="230"/>
      <c r="OJR144" s="230"/>
      <c r="OJS144" s="230"/>
      <c r="OJT144" s="230"/>
      <c r="OJU144" s="230"/>
      <c r="OJV144" s="230"/>
      <c r="OJW144" s="229"/>
      <c r="OJX144" s="226"/>
      <c r="OJY144" s="227"/>
      <c r="OJZ144" s="227"/>
      <c r="OKA144" s="227"/>
      <c r="OKB144" s="228"/>
      <c r="OKC144" s="228"/>
      <c r="OKD144" s="228"/>
      <c r="OKE144" s="228"/>
      <c r="OKF144" s="228"/>
      <c r="OKG144" s="228"/>
      <c r="OKH144" s="229"/>
      <c r="OKI144" s="230"/>
      <c r="OKJ144" s="230"/>
      <c r="OKK144" s="231"/>
      <c r="OKL144" s="229"/>
      <c r="OKM144" s="230"/>
      <c r="OKN144" s="229"/>
      <c r="OKO144" s="229"/>
      <c r="OKP144" s="230"/>
      <c r="OKQ144" s="230"/>
      <c r="OKR144" s="230"/>
      <c r="OKS144" s="230"/>
      <c r="OKT144" s="230"/>
      <c r="OKU144" s="230"/>
      <c r="OKV144" s="230"/>
      <c r="OKW144" s="230"/>
      <c r="OKX144" s="230"/>
      <c r="OKY144" s="230"/>
      <c r="OKZ144" s="230"/>
      <c r="OLA144" s="230"/>
      <c r="OLB144" s="229"/>
      <c r="OLC144" s="226"/>
      <c r="OLD144" s="227"/>
      <c r="OLE144" s="227"/>
      <c r="OLF144" s="227"/>
      <c r="OLG144" s="228"/>
      <c r="OLH144" s="228"/>
      <c r="OLI144" s="228"/>
      <c r="OLJ144" s="228"/>
      <c r="OLK144" s="228"/>
      <c r="OLL144" s="228"/>
      <c r="OLM144" s="229"/>
      <c r="OLN144" s="230"/>
      <c r="OLO144" s="230"/>
      <c r="OLP144" s="231"/>
      <c r="OLQ144" s="229"/>
      <c r="OLR144" s="230"/>
      <c r="OLS144" s="229"/>
      <c r="OLT144" s="229"/>
      <c r="OLU144" s="230"/>
      <c r="OLV144" s="230"/>
      <c r="OLW144" s="230"/>
      <c r="OLX144" s="230"/>
      <c r="OLY144" s="230"/>
      <c r="OLZ144" s="230"/>
      <c r="OMA144" s="230"/>
      <c r="OMB144" s="230"/>
      <c r="OMC144" s="230"/>
      <c r="OMD144" s="230"/>
      <c r="OME144" s="230"/>
      <c r="OMF144" s="230"/>
      <c r="OMG144" s="229"/>
      <c r="OMH144" s="226"/>
      <c r="OMI144" s="227"/>
      <c r="OMJ144" s="227"/>
      <c r="OMK144" s="227"/>
      <c r="OML144" s="228"/>
      <c r="OMM144" s="228"/>
      <c r="OMN144" s="228"/>
      <c r="OMO144" s="228"/>
      <c r="OMP144" s="228"/>
      <c r="OMQ144" s="228"/>
      <c r="OMR144" s="229"/>
      <c r="OMS144" s="230"/>
      <c r="OMT144" s="230"/>
      <c r="OMU144" s="231"/>
      <c r="OMV144" s="229"/>
      <c r="OMW144" s="230"/>
      <c r="OMX144" s="229"/>
      <c r="OMY144" s="229"/>
      <c r="OMZ144" s="230"/>
      <c r="ONA144" s="230"/>
      <c r="ONB144" s="230"/>
      <c r="ONC144" s="230"/>
      <c r="OND144" s="230"/>
      <c r="ONE144" s="230"/>
      <c r="ONF144" s="230"/>
      <c r="ONG144" s="230"/>
      <c r="ONH144" s="230"/>
      <c r="ONI144" s="230"/>
      <c r="ONJ144" s="230"/>
      <c r="ONK144" s="230"/>
      <c r="ONL144" s="229"/>
      <c r="ONM144" s="226"/>
      <c r="ONN144" s="227"/>
      <c r="ONO144" s="227"/>
      <c r="ONP144" s="227"/>
      <c r="ONQ144" s="228"/>
      <c r="ONR144" s="228"/>
      <c r="ONS144" s="228"/>
      <c r="ONT144" s="228"/>
      <c r="ONU144" s="228"/>
      <c r="ONV144" s="228"/>
      <c r="ONW144" s="229"/>
      <c r="ONX144" s="230"/>
      <c r="ONY144" s="230"/>
      <c r="ONZ144" s="231"/>
      <c r="OOA144" s="229"/>
      <c r="OOB144" s="230"/>
      <c r="OOC144" s="229"/>
      <c r="OOD144" s="229"/>
      <c r="OOE144" s="230"/>
      <c r="OOF144" s="230"/>
      <c r="OOG144" s="230"/>
      <c r="OOH144" s="230"/>
      <c r="OOI144" s="230"/>
      <c r="OOJ144" s="230"/>
      <c r="OOK144" s="230"/>
      <c r="OOL144" s="230"/>
      <c r="OOM144" s="230"/>
      <c r="OON144" s="230"/>
      <c r="OOO144" s="230"/>
      <c r="OOP144" s="230"/>
      <c r="OOQ144" s="229"/>
      <c r="OOR144" s="226"/>
      <c r="OOS144" s="227"/>
      <c r="OOT144" s="227"/>
      <c r="OOU144" s="227"/>
      <c r="OOV144" s="228"/>
      <c r="OOW144" s="228"/>
      <c r="OOX144" s="228"/>
      <c r="OOY144" s="228"/>
      <c r="OOZ144" s="228"/>
      <c r="OPA144" s="228"/>
      <c r="OPB144" s="229"/>
      <c r="OPC144" s="230"/>
      <c r="OPD144" s="230"/>
      <c r="OPE144" s="231"/>
      <c r="OPF144" s="229"/>
      <c r="OPG144" s="230"/>
      <c r="OPH144" s="229"/>
      <c r="OPI144" s="229"/>
      <c r="OPJ144" s="230"/>
      <c r="OPK144" s="230"/>
      <c r="OPL144" s="230"/>
      <c r="OPM144" s="230"/>
      <c r="OPN144" s="230"/>
      <c r="OPO144" s="230"/>
      <c r="OPP144" s="230"/>
      <c r="OPQ144" s="230"/>
      <c r="OPR144" s="230"/>
      <c r="OPS144" s="230"/>
      <c r="OPT144" s="230"/>
      <c r="OPU144" s="230"/>
      <c r="OPV144" s="229"/>
      <c r="OPW144" s="226"/>
      <c r="OPX144" s="227"/>
      <c r="OPY144" s="227"/>
      <c r="OPZ144" s="227"/>
      <c r="OQA144" s="228"/>
      <c r="OQB144" s="228"/>
      <c r="OQC144" s="228"/>
      <c r="OQD144" s="228"/>
      <c r="OQE144" s="228"/>
      <c r="OQF144" s="228"/>
      <c r="OQG144" s="229"/>
      <c r="OQH144" s="230"/>
      <c r="OQI144" s="230"/>
      <c r="OQJ144" s="231"/>
      <c r="OQK144" s="229"/>
      <c r="OQL144" s="230"/>
      <c r="OQM144" s="229"/>
      <c r="OQN144" s="229"/>
      <c r="OQO144" s="230"/>
      <c r="OQP144" s="230"/>
      <c r="OQQ144" s="230"/>
      <c r="OQR144" s="230"/>
      <c r="OQS144" s="230"/>
      <c r="OQT144" s="230"/>
      <c r="OQU144" s="230"/>
      <c r="OQV144" s="230"/>
      <c r="OQW144" s="230"/>
      <c r="OQX144" s="230"/>
      <c r="OQY144" s="230"/>
      <c r="OQZ144" s="230"/>
      <c r="ORA144" s="229"/>
      <c r="ORB144" s="226"/>
      <c r="ORC144" s="227"/>
      <c r="ORD144" s="227"/>
      <c r="ORE144" s="227"/>
      <c r="ORF144" s="228"/>
      <c r="ORG144" s="228"/>
      <c r="ORH144" s="228"/>
      <c r="ORI144" s="228"/>
      <c r="ORJ144" s="228"/>
      <c r="ORK144" s="228"/>
      <c r="ORL144" s="229"/>
      <c r="ORM144" s="230"/>
      <c r="ORN144" s="230"/>
      <c r="ORO144" s="231"/>
      <c r="ORP144" s="229"/>
      <c r="ORQ144" s="230"/>
      <c r="ORR144" s="229"/>
      <c r="ORS144" s="229"/>
      <c r="ORT144" s="230"/>
      <c r="ORU144" s="230"/>
      <c r="ORV144" s="230"/>
      <c r="ORW144" s="230"/>
      <c r="ORX144" s="230"/>
      <c r="ORY144" s="230"/>
      <c r="ORZ144" s="230"/>
      <c r="OSA144" s="230"/>
      <c r="OSB144" s="230"/>
      <c r="OSC144" s="230"/>
      <c r="OSD144" s="230"/>
      <c r="OSE144" s="230"/>
      <c r="OSF144" s="229"/>
      <c r="OSG144" s="226"/>
      <c r="OSH144" s="227"/>
      <c r="OSI144" s="227"/>
      <c r="OSJ144" s="227"/>
      <c r="OSK144" s="228"/>
      <c r="OSL144" s="228"/>
      <c r="OSM144" s="228"/>
      <c r="OSN144" s="228"/>
      <c r="OSO144" s="228"/>
      <c r="OSP144" s="228"/>
      <c r="OSQ144" s="229"/>
      <c r="OSR144" s="230"/>
      <c r="OSS144" s="230"/>
      <c r="OST144" s="231"/>
      <c r="OSU144" s="229"/>
      <c r="OSV144" s="230"/>
      <c r="OSW144" s="229"/>
      <c r="OSX144" s="229"/>
      <c r="OSY144" s="230"/>
      <c r="OSZ144" s="230"/>
      <c r="OTA144" s="230"/>
      <c r="OTB144" s="230"/>
      <c r="OTC144" s="230"/>
      <c r="OTD144" s="230"/>
      <c r="OTE144" s="230"/>
      <c r="OTF144" s="230"/>
      <c r="OTG144" s="230"/>
      <c r="OTH144" s="230"/>
      <c r="OTI144" s="230"/>
      <c r="OTJ144" s="230"/>
      <c r="OTK144" s="229"/>
      <c r="OTL144" s="226"/>
      <c r="OTM144" s="227"/>
      <c r="OTN144" s="227"/>
      <c r="OTO144" s="227"/>
      <c r="OTP144" s="228"/>
      <c r="OTQ144" s="228"/>
      <c r="OTR144" s="228"/>
      <c r="OTS144" s="228"/>
      <c r="OTT144" s="228"/>
      <c r="OTU144" s="228"/>
      <c r="OTV144" s="229"/>
      <c r="OTW144" s="230"/>
      <c r="OTX144" s="230"/>
      <c r="OTY144" s="231"/>
      <c r="OTZ144" s="229"/>
      <c r="OUA144" s="230"/>
      <c r="OUB144" s="229"/>
      <c r="OUC144" s="229"/>
      <c r="OUD144" s="230"/>
      <c r="OUE144" s="230"/>
      <c r="OUF144" s="230"/>
      <c r="OUG144" s="230"/>
      <c r="OUH144" s="230"/>
      <c r="OUI144" s="230"/>
      <c r="OUJ144" s="230"/>
      <c r="OUK144" s="230"/>
      <c r="OUL144" s="230"/>
      <c r="OUM144" s="230"/>
      <c r="OUN144" s="230"/>
      <c r="OUO144" s="230"/>
      <c r="OUP144" s="229"/>
      <c r="OUQ144" s="226"/>
      <c r="OUR144" s="227"/>
      <c r="OUS144" s="227"/>
      <c r="OUT144" s="227"/>
      <c r="OUU144" s="228"/>
      <c r="OUV144" s="228"/>
      <c r="OUW144" s="228"/>
      <c r="OUX144" s="228"/>
      <c r="OUY144" s="228"/>
      <c r="OUZ144" s="228"/>
      <c r="OVA144" s="229"/>
      <c r="OVB144" s="230"/>
      <c r="OVC144" s="230"/>
      <c r="OVD144" s="231"/>
      <c r="OVE144" s="229"/>
      <c r="OVF144" s="230"/>
      <c r="OVG144" s="229"/>
      <c r="OVH144" s="229"/>
      <c r="OVI144" s="230"/>
      <c r="OVJ144" s="230"/>
      <c r="OVK144" s="230"/>
      <c r="OVL144" s="230"/>
      <c r="OVM144" s="230"/>
      <c r="OVN144" s="230"/>
      <c r="OVO144" s="230"/>
      <c r="OVP144" s="230"/>
      <c r="OVQ144" s="230"/>
      <c r="OVR144" s="230"/>
      <c r="OVS144" s="230"/>
      <c r="OVT144" s="230"/>
      <c r="OVU144" s="229"/>
      <c r="OVV144" s="226"/>
      <c r="OVW144" s="227"/>
      <c r="OVX144" s="227"/>
      <c r="OVY144" s="227"/>
      <c r="OVZ144" s="228"/>
      <c r="OWA144" s="228"/>
      <c r="OWB144" s="228"/>
      <c r="OWC144" s="228"/>
      <c r="OWD144" s="228"/>
      <c r="OWE144" s="228"/>
      <c r="OWF144" s="229"/>
      <c r="OWG144" s="230"/>
      <c r="OWH144" s="230"/>
      <c r="OWI144" s="231"/>
      <c r="OWJ144" s="229"/>
      <c r="OWK144" s="230"/>
      <c r="OWL144" s="229"/>
      <c r="OWM144" s="229"/>
      <c r="OWN144" s="230"/>
      <c r="OWO144" s="230"/>
      <c r="OWP144" s="230"/>
      <c r="OWQ144" s="230"/>
      <c r="OWR144" s="230"/>
      <c r="OWS144" s="230"/>
      <c r="OWT144" s="230"/>
      <c r="OWU144" s="230"/>
      <c r="OWV144" s="230"/>
      <c r="OWW144" s="230"/>
      <c r="OWX144" s="230"/>
      <c r="OWY144" s="230"/>
      <c r="OWZ144" s="229"/>
      <c r="OXA144" s="226"/>
      <c r="OXB144" s="227"/>
      <c r="OXC144" s="227"/>
      <c r="OXD144" s="227"/>
      <c r="OXE144" s="228"/>
      <c r="OXF144" s="228"/>
      <c r="OXG144" s="228"/>
      <c r="OXH144" s="228"/>
      <c r="OXI144" s="228"/>
      <c r="OXJ144" s="228"/>
      <c r="OXK144" s="229"/>
      <c r="OXL144" s="230"/>
      <c r="OXM144" s="230"/>
      <c r="OXN144" s="231"/>
      <c r="OXO144" s="229"/>
      <c r="OXP144" s="230"/>
      <c r="OXQ144" s="229"/>
      <c r="OXR144" s="229"/>
      <c r="OXS144" s="230"/>
      <c r="OXT144" s="230"/>
      <c r="OXU144" s="230"/>
      <c r="OXV144" s="230"/>
      <c r="OXW144" s="230"/>
      <c r="OXX144" s="230"/>
      <c r="OXY144" s="230"/>
      <c r="OXZ144" s="230"/>
      <c r="OYA144" s="230"/>
      <c r="OYB144" s="230"/>
      <c r="OYC144" s="230"/>
      <c r="OYD144" s="230"/>
      <c r="OYE144" s="229"/>
      <c r="OYF144" s="226"/>
      <c r="OYG144" s="227"/>
      <c r="OYH144" s="227"/>
      <c r="OYI144" s="227"/>
      <c r="OYJ144" s="228"/>
      <c r="OYK144" s="228"/>
      <c r="OYL144" s="228"/>
      <c r="OYM144" s="228"/>
      <c r="OYN144" s="228"/>
      <c r="OYO144" s="228"/>
      <c r="OYP144" s="229"/>
      <c r="OYQ144" s="230"/>
      <c r="OYR144" s="230"/>
      <c r="OYS144" s="231"/>
      <c r="OYT144" s="229"/>
      <c r="OYU144" s="230"/>
      <c r="OYV144" s="229"/>
      <c r="OYW144" s="229"/>
      <c r="OYX144" s="230"/>
      <c r="OYY144" s="230"/>
      <c r="OYZ144" s="230"/>
      <c r="OZA144" s="230"/>
      <c r="OZB144" s="230"/>
      <c r="OZC144" s="230"/>
      <c r="OZD144" s="230"/>
      <c r="OZE144" s="230"/>
      <c r="OZF144" s="230"/>
      <c r="OZG144" s="230"/>
      <c r="OZH144" s="230"/>
      <c r="OZI144" s="230"/>
      <c r="OZJ144" s="229"/>
      <c r="OZK144" s="226"/>
      <c r="OZL144" s="227"/>
      <c r="OZM144" s="227"/>
      <c r="OZN144" s="227"/>
      <c r="OZO144" s="228"/>
      <c r="OZP144" s="228"/>
      <c r="OZQ144" s="228"/>
      <c r="OZR144" s="228"/>
      <c r="OZS144" s="228"/>
      <c r="OZT144" s="228"/>
      <c r="OZU144" s="229"/>
      <c r="OZV144" s="230"/>
      <c r="OZW144" s="230"/>
      <c r="OZX144" s="231"/>
      <c r="OZY144" s="229"/>
      <c r="OZZ144" s="230"/>
      <c r="PAA144" s="229"/>
      <c r="PAB144" s="229"/>
      <c r="PAC144" s="230"/>
      <c r="PAD144" s="230"/>
      <c r="PAE144" s="230"/>
      <c r="PAF144" s="230"/>
      <c r="PAG144" s="230"/>
      <c r="PAH144" s="230"/>
      <c r="PAI144" s="230"/>
      <c r="PAJ144" s="230"/>
      <c r="PAK144" s="230"/>
      <c r="PAL144" s="230"/>
      <c r="PAM144" s="230"/>
      <c r="PAN144" s="230"/>
      <c r="PAO144" s="229"/>
      <c r="PAP144" s="226"/>
      <c r="PAQ144" s="227"/>
      <c r="PAR144" s="227"/>
      <c r="PAS144" s="227"/>
      <c r="PAT144" s="228"/>
      <c r="PAU144" s="228"/>
      <c r="PAV144" s="228"/>
      <c r="PAW144" s="228"/>
      <c r="PAX144" s="228"/>
      <c r="PAY144" s="228"/>
      <c r="PAZ144" s="229"/>
      <c r="PBA144" s="230"/>
      <c r="PBB144" s="230"/>
      <c r="PBC144" s="231"/>
      <c r="PBD144" s="229"/>
      <c r="PBE144" s="230"/>
      <c r="PBF144" s="229"/>
      <c r="PBG144" s="229"/>
      <c r="PBH144" s="230"/>
      <c r="PBI144" s="230"/>
      <c r="PBJ144" s="230"/>
      <c r="PBK144" s="230"/>
      <c r="PBL144" s="230"/>
      <c r="PBM144" s="230"/>
      <c r="PBN144" s="230"/>
      <c r="PBO144" s="230"/>
      <c r="PBP144" s="230"/>
      <c r="PBQ144" s="230"/>
      <c r="PBR144" s="230"/>
      <c r="PBS144" s="230"/>
      <c r="PBT144" s="229"/>
      <c r="PBU144" s="226"/>
      <c r="PBV144" s="227"/>
      <c r="PBW144" s="227"/>
      <c r="PBX144" s="227"/>
      <c r="PBY144" s="228"/>
      <c r="PBZ144" s="228"/>
      <c r="PCA144" s="228"/>
      <c r="PCB144" s="228"/>
      <c r="PCC144" s="228"/>
      <c r="PCD144" s="228"/>
      <c r="PCE144" s="229"/>
      <c r="PCF144" s="230"/>
      <c r="PCG144" s="230"/>
      <c r="PCH144" s="231"/>
      <c r="PCI144" s="229"/>
      <c r="PCJ144" s="230"/>
      <c r="PCK144" s="229"/>
      <c r="PCL144" s="229"/>
      <c r="PCM144" s="230"/>
      <c r="PCN144" s="230"/>
      <c r="PCO144" s="230"/>
      <c r="PCP144" s="230"/>
      <c r="PCQ144" s="230"/>
      <c r="PCR144" s="230"/>
      <c r="PCS144" s="230"/>
      <c r="PCT144" s="230"/>
      <c r="PCU144" s="230"/>
      <c r="PCV144" s="230"/>
      <c r="PCW144" s="230"/>
      <c r="PCX144" s="230"/>
      <c r="PCY144" s="229"/>
      <c r="PCZ144" s="226"/>
      <c r="PDA144" s="227"/>
      <c r="PDB144" s="227"/>
      <c r="PDC144" s="227"/>
      <c r="PDD144" s="228"/>
      <c r="PDE144" s="228"/>
      <c r="PDF144" s="228"/>
      <c r="PDG144" s="228"/>
      <c r="PDH144" s="228"/>
      <c r="PDI144" s="228"/>
      <c r="PDJ144" s="229"/>
      <c r="PDK144" s="230"/>
      <c r="PDL144" s="230"/>
      <c r="PDM144" s="231"/>
      <c r="PDN144" s="229"/>
      <c r="PDO144" s="230"/>
      <c r="PDP144" s="229"/>
      <c r="PDQ144" s="229"/>
      <c r="PDR144" s="230"/>
      <c r="PDS144" s="230"/>
      <c r="PDT144" s="230"/>
      <c r="PDU144" s="230"/>
      <c r="PDV144" s="230"/>
      <c r="PDW144" s="230"/>
      <c r="PDX144" s="230"/>
      <c r="PDY144" s="230"/>
      <c r="PDZ144" s="230"/>
      <c r="PEA144" s="230"/>
      <c r="PEB144" s="230"/>
      <c r="PEC144" s="230"/>
      <c r="PED144" s="229"/>
      <c r="PEE144" s="226"/>
      <c r="PEF144" s="227"/>
      <c r="PEG144" s="227"/>
      <c r="PEH144" s="227"/>
      <c r="PEI144" s="228"/>
      <c r="PEJ144" s="228"/>
      <c r="PEK144" s="228"/>
      <c r="PEL144" s="228"/>
      <c r="PEM144" s="228"/>
      <c r="PEN144" s="228"/>
      <c r="PEO144" s="229"/>
      <c r="PEP144" s="230"/>
      <c r="PEQ144" s="230"/>
      <c r="PER144" s="231"/>
      <c r="PES144" s="229"/>
      <c r="PET144" s="230"/>
      <c r="PEU144" s="229"/>
      <c r="PEV144" s="229"/>
      <c r="PEW144" s="230"/>
      <c r="PEX144" s="230"/>
      <c r="PEY144" s="230"/>
      <c r="PEZ144" s="230"/>
      <c r="PFA144" s="230"/>
      <c r="PFB144" s="230"/>
      <c r="PFC144" s="230"/>
      <c r="PFD144" s="230"/>
      <c r="PFE144" s="230"/>
      <c r="PFF144" s="230"/>
      <c r="PFG144" s="230"/>
      <c r="PFH144" s="230"/>
      <c r="PFI144" s="229"/>
      <c r="PFJ144" s="226"/>
      <c r="PFK144" s="227"/>
      <c r="PFL144" s="227"/>
      <c r="PFM144" s="227"/>
      <c r="PFN144" s="228"/>
      <c r="PFO144" s="228"/>
      <c r="PFP144" s="228"/>
      <c r="PFQ144" s="228"/>
      <c r="PFR144" s="228"/>
      <c r="PFS144" s="228"/>
      <c r="PFT144" s="229"/>
      <c r="PFU144" s="230"/>
      <c r="PFV144" s="230"/>
      <c r="PFW144" s="231"/>
      <c r="PFX144" s="229"/>
      <c r="PFY144" s="230"/>
      <c r="PFZ144" s="229"/>
      <c r="PGA144" s="229"/>
      <c r="PGB144" s="230"/>
      <c r="PGC144" s="230"/>
      <c r="PGD144" s="230"/>
      <c r="PGE144" s="230"/>
      <c r="PGF144" s="230"/>
      <c r="PGG144" s="230"/>
      <c r="PGH144" s="230"/>
      <c r="PGI144" s="230"/>
      <c r="PGJ144" s="230"/>
      <c r="PGK144" s="230"/>
      <c r="PGL144" s="230"/>
      <c r="PGM144" s="230"/>
      <c r="PGN144" s="229"/>
      <c r="PGO144" s="226"/>
      <c r="PGP144" s="227"/>
      <c r="PGQ144" s="227"/>
      <c r="PGR144" s="227"/>
      <c r="PGS144" s="228"/>
      <c r="PGT144" s="228"/>
      <c r="PGU144" s="228"/>
      <c r="PGV144" s="228"/>
      <c r="PGW144" s="228"/>
      <c r="PGX144" s="228"/>
      <c r="PGY144" s="229"/>
      <c r="PGZ144" s="230"/>
      <c r="PHA144" s="230"/>
      <c r="PHB144" s="231"/>
      <c r="PHC144" s="229"/>
      <c r="PHD144" s="230"/>
      <c r="PHE144" s="229"/>
      <c r="PHF144" s="229"/>
      <c r="PHG144" s="230"/>
      <c r="PHH144" s="230"/>
      <c r="PHI144" s="230"/>
      <c r="PHJ144" s="230"/>
      <c r="PHK144" s="230"/>
      <c r="PHL144" s="230"/>
      <c r="PHM144" s="230"/>
      <c r="PHN144" s="230"/>
      <c r="PHO144" s="230"/>
      <c r="PHP144" s="230"/>
      <c r="PHQ144" s="230"/>
      <c r="PHR144" s="230"/>
      <c r="PHS144" s="229"/>
      <c r="PHT144" s="226"/>
      <c r="PHU144" s="227"/>
      <c r="PHV144" s="227"/>
      <c r="PHW144" s="227"/>
      <c r="PHX144" s="228"/>
      <c r="PHY144" s="228"/>
      <c r="PHZ144" s="228"/>
      <c r="PIA144" s="228"/>
      <c r="PIB144" s="228"/>
      <c r="PIC144" s="228"/>
      <c r="PID144" s="229"/>
      <c r="PIE144" s="230"/>
      <c r="PIF144" s="230"/>
      <c r="PIG144" s="231"/>
      <c r="PIH144" s="229"/>
      <c r="PII144" s="230"/>
      <c r="PIJ144" s="229"/>
      <c r="PIK144" s="229"/>
      <c r="PIL144" s="230"/>
      <c r="PIM144" s="230"/>
      <c r="PIN144" s="230"/>
      <c r="PIO144" s="230"/>
      <c r="PIP144" s="230"/>
      <c r="PIQ144" s="230"/>
      <c r="PIR144" s="230"/>
      <c r="PIS144" s="230"/>
      <c r="PIT144" s="230"/>
      <c r="PIU144" s="230"/>
      <c r="PIV144" s="230"/>
      <c r="PIW144" s="230"/>
      <c r="PIX144" s="229"/>
      <c r="PIY144" s="226"/>
      <c r="PIZ144" s="227"/>
      <c r="PJA144" s="227"/>
      <c r="PJB144" s="227"/>
      <c r="PJC144" s="228"/>
      <c r="PJD144" s="228"/>
      <c r="PJE144" s="228"/>
      <c r="PJF144" s="228"/>
      <c r="PJG144" s="228"/>
      <c r="PJH144" s="228"/>
      <c r="PJI144" s="229"/>
      <c r="PJJ144" s="230"/>
      <c r="PJK144" s="230"/>
      <c r="PJL144" s="231"/>
      <c r="PJM144" s="229"/>
      <c r="PJN144" s="230"/>
      <c r="PJO144" s="229"/>
      <c r="PJP144" s="229"/>
      <c r="PJQ144" s="230"/>
      <c r="PJR144" s="230"/>
      <c r="PJS144" s="230"/>
      <c r="PJT144" s="230"/>
      <c r="PJU144" s="230"/>
      <c r="PJV144" s="230"/>
      <c r="PJW144" s="230"/>
      <c r="PJX144" s="230"/>
      <c r="PJY144" s="230"/>
      <c r="PJZ144" s="230"/>
      <c r="PKA144" s="230"/>
      <c r="PKB144" s="230"/>
      <c r="PKC144" s="229"/>
      <c r="PKD144" s="226"/>
      <c r="PKE144" s="227"/>
      <c r="PKF144" s="227"/>
      <c r="PKG144" s="227"/>
      <c r="PKH144" s="228"/>
      <c r="PKI144" s="228"/>
      <c r="PKJ144" s="228"/>
      <c r="PKK144" s="228"/>
      <c r="PKL144" s="228"/>
      <c r="PKM144" s="228"/>
      <c r="PKN144" s="229"/>
      <c r="PKO144" s="230"/>
      <c r="PKP144" s="230"/>
      <c r="PKQ144" s="231"/>
      <c r="PKR144" s="229"/>
      <c r="PKS144" s="230"/>
      <c r="PKT144" s="229"/>
      <c r="PKU144" s="229"/>
      <c r="PKV144" s="230"/>
      <c r="PKW144" s="230"/>
      <c r="PKX144" s="230"/>
      <c r="PKY144" s="230"/>
      <c r="PKZ144" s="230"/>
      <c r="PLA144" s="230"/>
      <c r="PLB144" s="230"/>
      <c r="PLC144" s="230"/>
      <c r="PLD144" s="230"/>
      <c r="PLE144" s="230"/>
      <c r="PLF144" s="230"/>
      <c r="PLG144" s="230"/>
      <c r="PLH144" s="229"/>
      <c r="PLI144" s="226"/>
      <c r="PLJ144" s="227"/>
      <c r="PLK144" s="227"/>
      <c r="PLL144" s="227"/>
      <c r="PLM144" s="228"/>
      <c r="PLN144" s="228"/>
      <c r="PLO144" s="228"/>
      <c r="PLP144" s="228"/>
      <c r="PLQ144" s="228"/>
      <c r="PLR144" s="228"/>
      <c r="PLS144" s="229"/>
      <c r="PLT144" s="230"/>
      <c r="PLU144" s="230"/>
      <c r="PLV144" s="231"/>
      <c r="PLW144" s="229"/>
      <c r="PLX144" s="230"/>
      <c r="PLY144" s="229"/>
      <c r="PLZ144" s="229"/>
      <c r="PMA144" s="230"/>
      <c r="PMB144" s="230"/>
      <c r="PMC144" s="230"/>
      <c r="PMD144" s="230"/>
      <c r="PME144" s="230"/>
      <c r="PMF144" s="230"/>
      <c r="PMG144" s="230"/>
      <c r="PMH144" s="230"/>
      <c r="PMI144" s="230"/>
      <c r="PMJ144" s="230"/>
      <c r="PMK144" s="230"/>
      <c r="PML144" s="230"/>
      <c r="PMM144" s="229"/>
      <c r="PMN144" s="226"/>
      <c r="PMO144" s="227"/>
      <c r="PMP144" s="227"/>
      <c r="PMQ144" s="227"/>
      <c r="PMR144" s="228"/>
      <c r="PMS144" s="228"/>
      <c r="PMT144" s="228"/>
      <c r="PMU144" s="228"/>
      <c r="PMV144" s="228"/>
      <c r="PMW144" s="228"/>
      <c r="PMX144" s="229"/>
      <c r="PMY144" s="230"/>
      <c r="PMZ144" s="230"/>
      <c r="PNA144" s="231"/>
      <c r="PNB144" s="229"/>
      <c r="PNC144" s="230"/>
      <c r="PND144" s="229"/>
      <c r="PNE144" s="229"/>
      <c r="PNF144" s="230"/>
      <c r="PNG144" s="230"/>
      <c r="PNH144" s="230"/>
      <c r="PNI144" s="230"/>
      <c r="PNJ144" s="230"/>
      <c r="PNK144" s="230"/>
      <c r="PNL144" s="230"/>
      <c r="PNM144" s="230"/>
      <c r="PNN144" s="230"/>
      <c r="PNO144" s="230"/>
      <c r="PNP144" s="230"/>
      <c r="PNQ144" s="230"/>
      <c r="PNR144" s="229"/>
      <c r="PNS144" s="226"/>
      <c r="PNT144" s="227"/>
      <c r="PNU144" s="227"/>
      <c r="PNV144" s="227"/>
      <c r="PNW144" s="228"/>
      <c r="PNX144" s="228"/>
      <c r="PNY144" s="228"/>
      <c r="PNZ144" s="228"/>
      <c r="POA144" s="228"/>
      <c r="POB144" s="228"/>
      <c r="POC144" s="229"/>
      <c r="POD144" s="230"/>
      <c r="POE144" s="230"/>
      <c r="POF144" s="231"/>
      <c r="POG144" s="229"/>
      <c r="POH144" s="230"/>
      <c r="POI144" s="229"/>
      <c r="POJ144" s="229"/>
      <c r="POK144" s="230"/>
      <c r="POL144" s="230"/>
      <c r="POM144" s="230"/>
      <c r="PON144" s="230"/>
      <c r="POO144" s="230"/>
      <c r="POP144" s="230"/>
      <c r="POQ144" s="230"/>
      <c r="POR144" s="230"/>
      <c r="POS144" s="230"/>
      <c r="POT144" s="230"/>
      <c r="POU144" s="230"/>
      <c r="POV144" s="230"/>
      <c r="POW144" s="229"/>
      <c r="POX144" s="226"/>
      <c r="POY144" s="227"/>
      <c r="POZ144" s="227"/>
      <c r="PPA144" s="227"/>
      <c r="PPB144" s="228"/>
      <c r="PPC144" s="228"/>
      <c r="PPD144" s="228"/>
      <c r="PPE144" s="228"/>
      <c r="PPF144" s="228"/>
      <c r="PPG144" s="228"/>
      <c r="PPH144" s="229"/>
      <c r="PPI144" s="230"/>
      <c r="PPJ144" s="230"/>
      <c r="PPK144" s="231"/>
      <c r="PPL144" s="229"/>
      <c r="PPM144" s="230"/>
      <c r="PPN144" s="229"/>
      <c r="PPO144" s="229"/>
      <c r="PPP144" s="230"/>
      <c r="PPQ144" s="230"/>
      <c r="PPR144" s="230"/>
      <c r="PPS144" s="230"/>
      <c r="PPT144" s="230"/>
      <c r="PPU144" s="230"/>
      <c r="PPV144" s="230"/>
      <c r="PPW144" s="230"/>
      <c r="PPX144" s="230"/>
      <c r="PPY144" s="230"/>
      <c r="PPZ144" s="230"/>
      <c r="PQA144" s="230"/>
      <c r="PQB144" s="229"/>
      <c r="PQC144" s="226"/>
      <c r="PQD144" s="227"/>
      <c r="PQE144" s="227"/>
      <c r="PQF144" s="227"/>
      <c r="PQG144" s="228"/>
      <c r="PQH144" s="228"/>
      <c r="PQI144" s="228"/>
      <c r="PQJ144" s="228"/>
      <c r="PQK144" s="228"/>
      <c r="PQL144" s="228"/>
      <c r="PQM144" s="229"/>
      <c r="PQN144" s="230"/>
      <c r="PQO144" s="230"/>
      <c r="PQP144" s="231"/>
      <c r="PQQ144" s="229"/>
      <c r="PQR144" s="230"/>
      <c r="PQS144" s="229"/>
      <c r="PQT144" s="229"/>
      <c r="PQU144" s="230"/>
      <c r="PQV144" s="230"/>
      <c r="PQW144" s="230"/>
      <c r="PQX144" s="230"/>
      <c r="PQY144" s="230"/>
      <c r="PQZ144" s="230"/>
      <c r="PRA144" s="230"/>
      <c r="PRB144" s="230"/>
      <c r="PRC144" s="230"/>
      <c r="PRD144" s="230"/>
      <c r="PRE144" s="230"/>
      <c r="PRF144" s="230"/>
      <c r="PRG144" s="229"/>
      <c r="PRH144" s="226"/>
      <c r="PRI144" s="227"/>
      <c r="PRJ144" s="227"/>
      <c r="PRK144" s="227"/>
      <c r="PRL144" s="228"/>
      <c r="PRM144" s="228"/>
      <c r="PRN144" s="228"/>
      <c r="PRO144" s="228"/>
      <c r="PRP144" s="228"/>
      <c r="PRQ144" s="228"/>
      <c r="PRR144" s="229"/>
      <c r="PRS144" s="230"/>
      <c r="PRT144" s="230"/>
      <c r="PRU144" s="231"/>
      <c r="PRV144" s="229"/>
      <c r="PRW144" s="230"/>
      <c r="PRX144" s="229"/>
      <c r="PRY144" s="229"/>
      <c r="PRZ144" s="230"/>
      <c r="PSA144" s="230"/>
      <c r="PSB144" s="230"/>
      <c r="PSC144" s="230"/>
      <c r="PSD144" s="230"/>
      <c r="PSE144" s="230"/>
      <c r="PSF144" s="230"/>
      <c r="PSG144" s="230"/>
      <c r="PSH144" s="230"/>
      <c r="PSI144" s="230"/>
      <c r="PSJ144" s="230"/>
      <c r="PSK144" s="230"/>
      <c r="PSL144" s="229"/>
      <c r="PSM144" s="226"/>
      <c r="PSN144" s="227"/>
      <c r="PSO144" s="227"/>
      <c r="PSP144" s="227"/>
      <c r="PSQ144" s="228"/>
      <c r="PSR144" s="228"/>
      <c r="PSS144" s="228"/>
      <c r="PST144" s="228"/>
      <c r="PSU144" s="228"/>
      <c r="PSV144" s="228"/>
      <c r="PSW144" s="229"/>
      <c r="PSX144" s="230"/>
      <c r="PSY144" s="230"/>
      <c r="PSZ144" s="231"/>
      <c r="PTA144" s="229"/>
      <c r="PTB144" s="230"/>
      <c r="PTC144" s="229"/>
      <c r="PTD144" s="229"/>
      <c r="PTE144" s="230"/>
      <c r="PTF144" s="230"/>
      <c r="PTG144" s="230"/>
      <c r="PTH144" s="230"/>
      <c r="PTI144" s="230"/>
      <c r="PTJ144" s="230"/>
      <c r="PTK144" s="230"/>
      <c r="PTL144" s="230"/>
      <c r="PTM144" s="230"/>
      <c r="PTN144" s="230"/>
      <c r="PTO144" s="230"/>
      <c r="PTP144" s="230"/>
      <c r="PTQ144" s="229"/>
      <c r="PTR144" s="226"/>
      <c r="PTS144" s="227"/>
      <c r="PTT144" s="227"/>
      <c r="PTU144" s="227"/>
      <c r="PTV144" s="228"/>
      <c r="PTW144" s="228"/>
      <c r="PTX144" s="228"/>
    </row>
    <row r="145" spans="1:34" s="33" customFormat="1" ht="49.5" x14ac:dyDescent="0.95">
      <c r="A145" s="34">
        <v>3</v>
      </c>
      <c r="B145" s="39" t="s">
        <v>1069</v>
      </c>
      <c r="C145" s="34">
        <v>308535</v>
      </c>
      <c r="D145" s="55">
        <v>308651</v>
      </c>
      <c r="E145" s="55"/>
      <c r="F145" s="41">
        <v>7</v>
      </c>
      <c r="G145" s="41">
        <v>12</v>
      </c>
      <c r="H145" s="41">
        <v>13</v>
      </c>
      <c r="I145" s="41">
        <v>17</v>
      </c>
      <c r="J145" s="225"/>
      <c r="K145" s="225"/>
      <c r="L145" s="248">
        <v>10</v>
      </c>
      <c r="M145" s="249">
        <v>12</v>
      </c>
      <c r="N145" s="249"/>
      <c r="O145" s="250"/>
      <c r="P145" s="248"/>
      <c r="Q145" s="249"/>
      <c r="R145" s="248"/>
      <c r="S145" s="248"/>
      <c r="T145" s="250"/>
      <c r="U145" s="248"/>
      <c r="V145" s="249"/>
      <c r="W145" s="249"/>
      <c r="X145" s="249"/>
      <c r="Y145" s="249"/>
      <c r="Z145" s="249"/>
      <c r="AA145" s="249"/>
      <c r="AB145" s="43"/>
      <c r="AC145" s="43"/>
      <c r="AD145" s="43"/>
      <c r="AE145" s="43"/>
      <c r="AF145" s="42" t="s">
        <v>902</v>
      </c>
      <c r="AG145" s="32">
        <f t="shared" si="10"/>
        <v>116</v>
      </c>
      <c r="AH145" s="32">
        <v>116</v>
      </c>
    </row>
    <row r="146" spans="1:34" s="33" customFormat="1" ht="49.5" x14ac:dyDescent="0.95">
      <c r="A146" s="34">
        <v>4</v>
      </c>
      <c r="B146" s="39" t="s">
        <v>1070</v>
      </c>
      <c r="C146" s="55">
        <v>308651</v>
      </c>
      <c r="D146" s="34">
        <v>308890</v>
      </c>
      <c r="E146" s="34"/>
      <c r="F146" s="41">
        <v>7</v>
      </c>
      <c r="G146" s="41">
        <v>12</v>
      </c>
      <c r="H146" s="41">
        <v>13</v>
      </c>
      <c r="I146" s="41">
        <v>17</v>
      </c>
      <c r="J146" s="41"/>
      <c r="K146" s="41"/>
      <c r="L146" s="42">
        <v>9</v>
      </c>
      <c r="M146" s="43"/>
      <c r="N146" s="43"/>
      <c r="O146" s="44"/>
      <c r="P146" s="42"/>
      <c r="Q146" s="43"/>
      <c r="R146" s="42"/>
      <c r="S146" s="42"/>
      <c r="T146" s="44"/>
      <c r="U146" s="42"/>
      <c r="V146" s="43"/>
      <c r="W146" s="43">
        <v>1</v>
      </c>
      <c r="X146" s="43"/>
      <c r="Y146" s="43"/>
      <c r="Z146" s="43"/>
      <c r="AA146" s="43"/>
      <c r="AB146" s="43"/>
      <c r="AC146" s="43"/>
      <c r="AD146" s="43"/>
      <c r="AE146" s="43"/>
      <c r="AF146" s="42" t="s">
        <v>1126</v>
      </c>
      <c r="AG146" s="32">
        <f t="shared" si="10"/>
        <v>239</v>
      </c>
      <c r="AH146" s="32">
        <v>239</v>
      </c>
    </row>
    <row r="147" spans="1:34" s="33" customFormat="1" ht="49.5" x14ac:dyDescent="0.95">
      <c r="A147" s="34">
        <v>5</v>
      </c>
      <c r="B147" s="39" t="s">
        <v>1071</v>
      </c>
      <c r="C147" s="34">
        <v>308890</v>
      </c>
      <c r="D147" s="34">
        <v>308942</v>
      </c>
      <c r="E147" s="34"/>
      <c r="F147" s="41">
        <v>7</v>
      </c>
      <c r="G147" s="41">
        <v>12</v>
      </c>
      <c r="H147" s="41">
        <v>13</v>
      </c>
      <c r="I147" s="41">
        <v>17</v>
      </c>
      <c r="J147" s="41"/>
      <c r="K147" s="41"/>
      <c r="L147" s="42">
        <v>13</v>
      </c>
      <c r="M147" s="43"/>
      <c r="N147" s="43"/>
      <c r="O147" s="44"/>
      <c r="P147" s="42"/>
      <c r="Q147" s="43"/>
      <c r="R147" s="42"/>
      <c r="S147" s="42"/>
      <c r="T147" s="44"/>
      <c r="U147" s="42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2" t="s">
        <v>918</v>
      </c>
      <c r="AG147" s="32">
        <f t="shared" si="10"/>
        <v>52</v>
      </c>
      <c r="AH147" s="32">
        <v>52</v>
      </c>
    </row>
    <row r="148" spans="1:34" s="33" customFormat="1" ht="49.5" x14ac:dyDescent="0.95">
      <c r="A148" s="34">
        <v>6</v>
      </c>
      <c r="B148" s="25" t="s">
        <v>1072</v>
      </c>
      <c r="C148" s="35"/>
      <c r="D148" s="35"/>
      <c r="E148" s="35"/>
      <c r="F148" s="36"/>
      <c r="G148" s="36"/>
      <c r="H148" s="36"/>
      <c r="I148" s="36"/>
      <c r="J148" s="36"/>
      <c r="K148" s="36"/>
      <c r="L148" s="37"/>
      <c r="M148" s="38"/>
      <c r="N148" s="38"/>
      <c r="O148" s="204"/>
      <c r="P148" s="37"/>
      <c r="Q148" s="38"/>
      <c r="R148" s="37"/>
      <c r="S148" s="37"/>
      <c r="T148" s="204"/>
      <c r="U148" s="37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7" t="s">
        <v>100</v>
      </c>
      <c r="AG148" s="32">
        <f t="shared" si="10"/>
        <v>0</v>
      </c>
      <c r="AH148" s="32" t="s">
        <v>213</v>
      </c>
    </row>
    <row r="149" spans="1:34" s="33" customFormat="1" ht="49.5" x14ac:dyDescent="0.95">
      <c r="A149" s="34">
        <v>7</v>
      </c>
      <c r="B149" s="39" t="s">
        <v>1073</v>
      </c>
      <c r="C149" s="34">
        <v>308942</v>
      </c>
      <c r="D149" s="34">
        <v>309142</v>
      </c>
      <c r="E149" s="34"/>
      <c r="F149" s="41">
        <v>7</v>
      </c>
      <c r="G149" s="41">
        <v>12</v>
      </c>
      <c r="H149" s="41">
        <v>13</v>
      </c>
      <c r="I149" s="41">
        <v>17</v>
      </c>
      <c r="J149" s="41"/>
      <c r="K149" s="41"/>
      <c r="L149" s="42"/>
      <c r="M149" s="43"/>
      <c r="N149" s="43"/>
      <c r="O149" s="44"/>
      <c r="P149" s="42"/>
      <c r="Q149" s="43"/>
      <c r="R149" s="42"/>
      <c r="S149" s="42"/>
      <c r="T149" s="44"/>
      <c r="U149" s="42"/>
      <c r="V149" s="43"/>
      <c r="W149" s="43"/>
      <c r="X149" s="43"/>
      <c r="Y149" s="43">
        <v>1</v>
      </c>
      <c r="Z149" s="43"/>
      <c r="AA149" s="43"/>
      <c r="AB149" s="43"/>
      <c r="AC149" s="43"/>
      <c r="AD149" s="43"/>
      <c r="AE149" s="43"/>
      <c r="AF149" s="42" t="s">
        <v>1132</v>
      </c>
      <c r="AG149" s="32">
        <f t="shared" si="10"/>
        <v>200</v>
      </c>
      <c r="AH149" s="32">
        <v>200</v>
      </c>
    </row>
    <row r="150" spans="1:34" s="33" customFormat="1" ht="49.5" x14ac:dyDescent="0.95">
      <c r="A150" s="34">
        <v>8</v>
      </c>
      <c r="B150" s="235" t="s">
        <v>1074</v>
      </c>
      <c r="C150" s="236"/>
      <c r="D150" s="236"/>
      <c r="E150" s="236"/>
      <c r="F150" s="237">
        <v>7</v>
      </c>
      <c r="G150" s="237">
        <v>12</v>
      </c>
      <c r="H150" s="237">
        <v>14</v>
      </c>
      <c r="I150" s="237">
        <v>16</v>
      </c>
      <c r="J150" s="237"/>
      <c r="K150" s="237"/>
      <c r="L150" s="251"/>
      <c r="M150" s="238"/>
      <c r="N150" s="238"/>
      <c r="O150" s="252"/>
      <c r="P150" s="251"/>
      <c r="Q150" s="238"/>
      <c r="R150" s="251"/>
      <c r="S150" s="251"/>
      <c r="T150" s="252"/>
      <c r="U150" s="251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51" t="s">
        <v>107</v>
      </c>
      <c r="AG150" s="32">
        <f t="shared" si="10"/>
        <v>0</v>
      </c>
      <c r="AH150" s="32" t="s">
        <v>214</v>
      </c>
    </row>
    <row r="151" spans="1:34" s="33" customFormat="1" ht="49.5" x14ac:dyDescent="0.95">
      <c r="A151" s="34">
        <v>9</v>
      </c>
      <c r="B151" s="39" t="s">
        <v>1075</v>
      </c>
      <c r="C151" s="34">
        <v>309142</v>
      </c>
      <c r="D151" s="34">
        <v>309355</v>
      </c>
      <c r="E151" s="34"/>
      <c r="F151" s="41">
        <v>7</v>
      </c>
      <c r="G151" s="41">
        <v>12</v>
      </c>
      <c r="H151" s="41">
        <v>13</v>
      </c>
      <c r="I151" s="41">
        <v>17</v>
      </c>
      <c r="J151" s="41"/>
      <c r="K151" s="41"/>
      <c r="L151" s="42">
        <v>3</v>
      </c>
      <c r="M151" s="43"/>
      <c r="N151" s="43"/>
      <c r="O151" s="44"/>
      <c r="P151" s="42"/>
      <c r="Q151" s="43"/>
      <c r="R151" s="42"/>
      <c r="S151" s="42"/>
      <c r="T151" s="44"/>
      <c r="U151" s="42"/>
      <c r="V151" s="43"/>
      <c r="W151" s="43"/>
      <c r="X151" s="43">
        <v>1</v>
      </c>
      <c r="Y151" s="43"/>
      <c r="Z151" s="43"/>
      <c r="AA151" s="43"/>
      <c r="AB151" s="43"/>
      <c r="AC151" s="43">
        <v>6</v>
      </c>
      <c r="AD151" s="43"/>
      <c r="AE151" s="43"/>
      <c r="AF151" s="42" t="s">
        <v>1144</v>
      </c>
      <c r="AG151" s="32">
        <f t="shared" si="10"/>
        <v>213</v>
      </c>
      <c r="AH151" s="32">
        <v>213</v>
      </c>
    </row>
    <row r="152" spans="1:34" s="33" customFormat="1" ht="49.5" x14ac:dyDescent="0.95">
      <c r="A152" s="34">
        <v>10</v>
      </c>
      <c r="B152" s="39" t="s">
        <v>1076</v>
      </c>
      <c r="C152" s="34">
        <v>309355</v>
      </c>
      <c r="D152" s="34">
        <v>309770</v>
      </c>
      <c r="E152" s="34"/>
      <c r="F152" s="41">
        <v>7</v>
      </c>
      <c r="G152" s="41">
        <v>12</v>
      </c>
      <c r="H152" s="41">
        <v>13</v>
      </c>
      <c r="I152" s="41">
        <v>17</v>
      </c>
      <c r="J152" s="41"/>
      <c r="K152" s="41"/>
      <c r="L152" s="42"/>
      <c r="M152" s="43"/>
      <c r="N152" s="43"/>
      <c r="O152" s="44"/>
      <c r="P152" s="42"/>
      <c r="Q152" s="43"/>
      <c r="R152" s="42"/>
      <c r="S152" s="42"/>
      <c r="T152" s="44"/>
      <c r="U152" s="42"/>
      <c r="V152" s="43"/>
      <c r="W152" s="43"/>
      <c r="X152" s="43">
        <v>1</v>
      </c>
      <c r="Y152" s="43">
        <v>1</v>
      </c>
      <c r="Z152" s="43"/>
      <c r="AA152" s="43"/>
      <c r="AB152" s="43"/>
      <c r="AC152" s="43">
        <v>10</v>
      </c>
      <c r="AD152" s="43"/>
      <c r="AE152" s="43"/>
      <c r="AF152" s="42" t="s">
        <v>1145</v>
      </c>
      <c r="AG152" s="32">
        <f t="shared" si="10"/>
        <v>415</v>
      </c>
      <c r="AH152" s="32">
        <v>415</v>
      </c>
    </row>
    <row r="153" spans="1:34" s="33" customFormat="1" ht="49.5" x14ac:dyDescent="0.95">
      <c r="A153" s="34">
        <v>11</v>
      </c>
      <c r="B153" s="39" t="s">
        <v>1077</v>
      </c>
      <c r="C153" s="34">
        <v>309770</v>
      </c>
      <c r="D153" s="34">
        <v>310167</v>
      </c>
      <c r="E153" s="34"/>
      <c r="F153" s="41">
        <v>7</v>
      </c>
      <c r="G153" s="41">
        <v>12</v>
      </c>
      <c r="H153" s="41">
        <v>13</v>
      </c>
      <c r="I153" s="41">
        <v>17</v>
      </c>
      <c r="J153" s="41"/>
      <c r="K153" s="41"/>
      <c r="L153" s="42"/>
      <c r="M153" s="43"/>
      <c r="N153" s="43"/>
      <c r="O153" s="44"/>
      <c r="P153" s="42"/>
      <c r="Q153" s="43"/>
      <c r="R153" s="42"/>
      <c r="S153" s="42"/>
      <c r="T153" s="44"/>
      <c r="U153" s="42"/>
      <c r="V153" s="43"/>
      <c r="W153" s="43">
        <v>1</v>
      </c>
      <c r="X153" s="43"/>
      <c r="Y153" s="43">
        <v>1</v>
      </c>
      <c r="Z153" s="43"/>
      <c r="AA153" s="43"/>
      <c r="AB153" s="43"/>
      <c r="AC153" s="43">
        <v>5</v>
      </c>
      <c r="AD153" s="43"/>
      <c r="AE153" s="43"/>
      <c r="AF153" s="42" t="s">
        <v>1142</v>
      </c>
      <c r="AG153" s="32">
        <f t="shared" si="10"/>
        <v>397</v>
      </c>
      <c r="AH153" s="32">
        <v>397</v>
      </c>
    </row>
    <row r="154" spans="1:34" s="33" customFormat="1" ht="49.5" x14ac:dyDescent="0.95">
      <c r="A154" s="34">
        <v>12</v>
      </c>
      <c r="B154" s="39" t="s">
        <v>1078</v>
      </c>
      <c r="C154" s="34">
        <v>310167</v>
      </c>
      <c r="D154" s="34">
        <v>310303</v>
      </c>
      <c r="E154" s="34"/>
      <c r="F154" s="41">
        <v>7</v>
      </c>
      <c r="G154" s="41">
        <v>12</v>
      </c>
      <c r="H154" s="41">
        <v>13</v>
      </c>
      <c r="I154" s="41">
        <v>17</v>
      </c>
      <c r="J154" s="41"/>
      <c r="K154" s="41"/>
      <c r="L154" s="42"/>
      <c r="M154" s="43">
        <v>13</v>
      </c>
      <c r="N154" s="43"/>
      <c r="O154" s="44"/>
      <c r="P154" s="42"/>
      <c r="Q154" s="43"/>
      <c r="R154" s="42"/>
      <c r="S154" s="42"/>
      <c r="T154" s="44"/>
      <c r="U154" s="42"/>
      <c r="V154" s="43"/>
      <c r="W154" s="43"/>
      <c r="X154" s="44"/>
      <c r="Y154" s="43"/>
      <c r="Z154" s="44"/>
      <c r="AA154" s="44"/>
      <c r="AB154" s="43"/>
      <c r="AC154" s="43"/>
      <c r="AD154" s="43"/>
      <c r="AE154" s="43"/>
      <c r="AF154" s="42" t="s">
        <v>918</v>
      </c>
      <c r="AG154" s="32">
        <f t="shared" si="10"/>
        <v>136</v>
      </c>
      <c r="AH154" s="32">
        <v>136</v>
      </c>
    </row>
    <row r="155" spans="1:34" s="33" customFormat="1" ht="49.5" x14ac:dyDescent="0.95">
      <c r="A155" s="34">
        <v>13</v>
      </c>
      <c r="B155" s="25" t="s">
        <v>1079</v>
      </c>
      <c r="C155" s="35"/>
      <c r="D155" s="35"/>
      <c r="E155" s="35"/>
      <c r="F155" s="36"/>
      <c r="G155" s="36"/>
      <c r="H155" s="36"/>
      <c r="I155" s="36"/>
      <c r="J155" s="36"/>
      <c r="K155" s="36"/>
      <c r="L155" s="37"/>
      <c r="M155" s="38"/>
      <c r="N155" s="38"/>
      <c r="O155" s="204"/>
      <c r="P155" s="37"/>
      <c r="Q155" s="38"/>
      <c r="R155" s="37"/>
      <c r="S155" s="37"/>
      <c r="T155" s="204"/>
      <c r="U155" s="37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7" t="s">
        <v>100</v>
      </c>
      <c r="AG155" s="32">
        <f t="shared" si="10"/>
        <v>0</v>
      </c>
      <c r="AH155" s="32" t="s">
        <v>213</v>
      </c>
    </row>
    <row r="156" spans="1:34" s="33" customFormat="1" ht="49.5" x14ac:dyDescent="0.95">
      <c r="A156" s="34">
        <v>14</v>
      </c>
      <c r="B156" s="39" t="s">
        <v>1080</v>
      </c>
      <c r="C156" s="34">
        <v>310303</v>
      </c>
      <c r="D156" s="34">
        <v>310380</v>
      </c>
      <c r="E156" s="34"/>
      <c r="F156" s="41">
        <v>7</v>
      </c>
      <c r="G156" s="41">
        <v>12</v>
      </c>
      <c r="H156" s="41">
        <v>13</v>
      </c>
      <c r="I156" s="41">
        <v>17</v>
      </c>
      <c r="J156" s="41"/>
      <c r="K156" s="41"/>
      <c r="L156" s="42"/>
      <c r="M156" s="43">
        <v>8</v>
      </c>
      <c r="N156" s="43"/>
      <c r="O156" s="44"/>
      <c r="P156" s="42"/>
      <c r="Q156" s="43"/>
      <c r="R156" s="42"/>
      <c r="S156" s="42"/>
      <c r="T156" s="44"/>
      <c r="U156" s="42"/>
      <c r="V156" s="43"/>
      <c r="W156" s="43"/>
      <c r="X156" s="43"/>
      <c r="Y156" s="43"/>
      <c r="Z156" s="43"/>
      <c r="AA156" s="43"/>
      <c r="AB156" s="43"/>
      <c r="AC156" s="211"/>
      <c r="AD156" s="43"/>
      <c r="AE156" s="43"/>
      <c r="AF156" s="42" t="s">
        <v>1013</v>
      </c>
      <c r="AG156" s="32">
        <f t="shared" ref="AG156:AG172" si="11">D156-C156</f>
        <v>77</v>
      </c>
      <c r="AH156" s="32">
        <v>77</v>
      </c>
    </row>
    <row r="157" spans="1:34" s="33" customFormat="1" ht="49.5" x14ac:dyDescent="0.95">
      <c r="A157" s="34">
        <v>15</v>
      </c>
      <c r="B157" s="39" t="s">
        <v>1081</v>
      </c>
      <c r="C157" s="34">
        <v>310380</v>
      </c>
      <c r="D157" s="34">
        <v>310467</v>
      </c>
      <c r="E157" s="34"/>
      <c r="F157" s="41">
        <v>7</v>
      </c>
      <c r="G157" s="41">
        <v>12</v>
      </c>
      <c r="H157" s="41">
        <v>13</v>
      </c>
      <c r="I157" s="41">
        <v>17</v>
      </c>
      <c r="J157" s="41"/>
      <c r="K157" s="41"/>
      <c r="L157" s="42"/>
      <c r="M157" s="43"/>
      <c r="N157" s="43">
        <v>9</v>
      </c>
      <c r="O157" s="44"/>
      <c r="P157" s="42"/>
      <c r="Q157" s="43"/>
      <c r="R157" s="42"/>
      <c r="S157" s="42"/>
      <c r="T157" s="44"/>
      <c r="U157" s="42"/>
      <c r="V157" s="43"/>
      <c r="W157" s="43"/>
      <c r="X157" s="43"/>
      <c r="Y157" s="43"/>
      <c r="Z157" s="43"/>
      <c r="AA157" s="43"/>
      <c r="AB157" s="43"/>
      <c r="AC157" s="43"/>
      <c r="AD157" s="43"/>
      <c r="AE157" s="43" t="s">
        <v>1155</v>
      </c>
      <c r="AF157" s="42" t="s">
        <v>498</v>
      </c>
      <c r="AG157" s="32">
        <f t="shared" si="11"/>
        <v>87</v>
      </c>
      <c r="AH157" s="32">
        <v>87</v>
      </c>
    </row>
    <row r="158" spans="1:34" s="33" customFormat="1" ht="49.5" x14ac:dyDescent="0.95">
      <c r="A158" s="34">
        <v>16</v>
      </c>
      <c r="B158" s="25" t="s">
        <v>1082</v>
      </c>
      <c r="C158" s="35"/>
      <c r="D158" s="35"/>
      <c r="E158" s="35"/>
      <c r="F158" s="36"/>
      <c r="G158" s="36"/>
      <c r="H158" s="36"/>
      <c r="I158" s="36"/>
      <c r="J158" s="36"/>
      <c r="K158" s="36"/>
      <c r="L158" s="37"/>
      <c r="M158" s="38"/>
      <c r="N158" s="38"/>
      <c r="O158" s="204"/>
      <c r="P158" s="37"/>
      <c r="Q158" s="38"/>
      <c r="R158" s="37"/>
      <c r="S158" s="37"/>
      <c r="T158" s="204"/>
      <c r="U158" s="37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7" t="s">
        <v>100</v>
      </c>
      <c r="AG158" s="32">
        <f t="shared" si="11"/>
        <v>0</v>
      </c>
      <c r="AH158" s="32" t="s">
        <v>213</v>
      </c>
    </row>
    <row r="159" spans="1:34" s="33" customFormat="1" ht="49.5" x14ac:dyDescent="0.95">
      <c r="A159" s="34">
        <v>17</v>
      </c>
      <c r="B159" s="39" t="s">
        <v>1083</v>
      </c>
      <c r="C159" s="34">
        <v>310467</v>
      </c>
      <c r="D159" s="34">
        <v>310674</v>
      </c>
      <c r="E159" s="34"/>
      <c r="F159" s="41">
        <v>7</v>
      </c>
      <c r="G159" s="41">
        <v>12</v>
      </c>
      <c r="H159" s="41">
        <v>13</v>
      </c>
      <c r="I159" s="41">
        <v>17</v>
      </c>
      <c r="J159" s="41"/>
      <c r="K159" s="41"/>
      <c r="L159" s="42">
        <v>1</v>
      </c>
      <c r="M159" s="43"/>
      <c r="N159" s="43">
        <v>16</v>
      </c>
      <c r="O159" s="44"/>
      <c r="P159" s="42"/>
      <c r="Q159" s="43"/>
      <c r="R159" s="42"/>
      <c r="S159" s="42"/>
      <c r="T159" s="44"/>
      <c r="U159" s="42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2" t="s">
        <v>1022</v>
      </c>
      <c r="AG159" s="32">
        <f t="shared" si="11"/>
        <v>207</v>
      </c>
      <c r="AH159" s="32">
        <v>207</v>
      </c>
    </row>
    <row r="160" spans="1:34" s="33" customFormat="1" ht="49.5" x14ac:dyDescent="0.95">
      <c r="A160" s="34">
        <v>18</v>
      </c>
      <c r="B160" s="39" t="s">
        <v>1084</v>
      </c>
      <c r="C160" s="34">
        <v>310674</v>
      </c>
      <c r="D160" s="40">
        <v>310839</v>
      </c>
      <c r="E160" s="34"/>
      <c r="F160" s="41">
        <v>7</v>
      </c>
      <c r="G160" s="41">
        <v>12</v>
      </c>
      <c r="H160" s="41">
        <v>13</v>
      </c>
      <c r="I160" s="41">
        <v>17</v>
      </c>
      <c r="J160" s="41"/>
      <c r="K160" s="41"/>
      <c r="L160" s="42">
        <v>1</v>
      </c>
      <c r="M160" s="43">
        <v>21</v>
      </c>
      <c r="N160" s="43"/>
      <c r="O160" s="44"/>
      <c r="P160" s="42"/>
      <c r="Q160" s="43"/>
      <c r="R160" s="42"/>
      <c r="S160" s="42"/>
      <c r="T160" s="44"/>
      <c r="U160" s="42"/>
      <c r="V160" s="43"/>
      <c r="W160" s="43"/>
      <c r="X160" s="43"/>
      <c r="Y160" s="43"/>
      <c r="Z160" s="44"/>
      <c r="AA160" s="44"/>
      <c r="AB160" s="43"/>
      <c r="AC160" s="43"/>
      <c r="AD160" s="43"/>
      <c r="AE160" s="43"/>
      <c r="AF160" s="42" t="s">
        <v>1158</v>
      </c>
      <c r="AG160" s="32">
        <f t="shared" si="11"/>
        <v>165</v>
      </c>
      <c r="AH160" s="32">
        <v>165</v>
      </c>
    </row>
    <row r="161" spans="1:161" s="33" customFormat="1" ht="99" x14ac:dyDescent="0.95">
      <c r="A161" s="34">
        <v>19</v>
      </c>
      <c r="B161" s="39" t="s">
        <v>1085</v>
      </c>
      <c r="C161" s="40">
        <v>310839</v>
      </c>
      <c r="D161" s="40">
        <v>310979</v>
      </c>
      <c r="E161" s="34"/>
      <c r="F161" s="41">
        <v>7</v>
      </c>
      <c r="G161" s="41">
        <v>12</v>
      </c>
      <c r="H161" s="41">
        <v>13</v>
      </c>
      <c r="I161" s="41">
        <v>17</v>
      </c>
      <c r="J161" s="41"/>
      <c r="K161" s="41"/>
      <c r="L161" s="42">
        <v>23</v>
      </c>
      <c r="M161" s="43">
        <v>3</v>
      </c>
      <c r="N161" s="44"/>
      <c r="O161" s="44"/>
      <c r="P161" s="42"/>
      <c r="Q161" s="43"/>
      <c r="R161" s="42"/>
      <c r="S161" s="42">
        <v>1</v>
      </c>
      <c r="T161" s="44"/>
      <c r="U161" s="42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2" t="s">
        <v>1168</v>
      </c>
      <c r="AG161" s="32">
        <f t="shared" si="11"/>
        <v>140</v>
      </c>
      <c r="AH161" s="32">
        <v>140</v>
      </c>
    </row>
    <row r="162" spans="1:161" s="33" customFormat="1" ht="49.5" x14ac:dyDescent="0.95">
      <c r="A162" s="34">
        <v>20</v>
      </c>
      <c r="B162" s="25" t="s">
        <v>1086</v>
      </c>
      <c r="C162" s="35"/>
      <c r="D162" s="35"/>
      <c r="E162" s="35"/>
      <c r="F162" s="36"/>
      <c r="G162" s="36"/>
      <c r="H162" s="36"/>
      <c r="I162" s="36"/>
      <c r="J162" s="36"/>
      <c r="K162" s="36"/>
      <c r="L162" s="37"/>
      <c r="M162" s="38"/>
      <c r="N162" s="38"/>
      <c r="O162" s="204"/>
      <c r="P162" s="37"/>
      <c r="Q162" s="38"/>
      <c r="R162" s="37"/>
      <c r="S162" s="37"/>
      <c r="T162" s="204"/>
      <c r="U162" s="37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7" t="s">
        <v>100</v>
      </c>
      <c r="AG162" s="32">
        <f t="shared" si="11"/>
        <v>0</v>
      </c>
      <c r="AH162" s="32" t="s">
        <v>213</v>
      </c>
    </row>
    <row r="163" spans="1:161" s="33" customFormat="1" ht="49.5" x14ac:dyDescent="0.95">
      <c r="A163" s="34">
        <v>21</v>
      </c>
      <c r="B163" s="39" t="s">
        <v>1087</v>
      </c>
      <c r="C163" s="40">
        <v>310979</v>
      </c>
      <c r="D163" s="34">
        <v>311058</v>
      </c>
      <c r="E163" s="34"/>
      <c r="F163" s="41">
        <v>7</v>
      </c>
      <c r="G163" s="41">
        <v>12</v>
      </c>
      <c r="H163" s="41">
        <v>13</v>
      </c>
      <c r="I163" s="41">
        <v>17</v>
      </c>
      <c r="J163" s="41"/>
      <c r="K163" s="41"/>
      <c r="L163" s="42">
        <v>23</v>
      </c>
      <c r="M163" s="43"/>
      <c r="N163" s="43"/>
      <c r="O163" s="44"/>
      <c r="P163" s="42"/>
      <c r="Q163" s="43"/>
      <c r="R163" s="42"/>
      <c r="S163" s="42"/>
      <c r="T163" s="44"/>
      <c r="U163" s="42"/>
      <c r="V163" s="43"/>
      <c r="W163" s="43"/>
      <c r="X163" s="43"/>
      <c r="Y163" s="43"/>
      <c r="Z163" s="44"/>
      <c r="AA163" s="44"/>
      <c r="AB163" s="43"/>
      <c r="AC163" s="43"/>
      <c r="AD163" s="43"/>
      <c r="AE163" s="43"/>
      <c r="AF163" s="42" t="s">
        <v>926</v>
      </c>
      <c r="AG163" s="32">
        <f t="shared" si="11"/>
        <v>79</v>
      </c>
      <c r="AH163" s="32">
        <v>79</v>
      </c>
    </row>
    <row r="164" spans="1:161" s="33" customFormat="1" ht="49.5" x14ac:dyDescent="0.95">
      <c r="A164" s="34">
        <v>22</v>
      </c>
      <c r="B164" s="39" t="s">
        <v>1088</v>
      </c>
      <c r="C164" s="34">
        <v>311058</v>
      </c>
      <c r="D164" s="34">
        <v>311139</v>
      </c>
      <c r="E164" s="34"/>
      <c r="F164" s="41">
        <v>7</v>
      </c>
      <c r="G164" s="41">
        <v>12</v>
      </c>
      <c r="H164" s="41">
        <v>13</v>
      </c>
      <c r="I164" s="41">
        <v>17</v>
      </c>
      <c r="J164" s="41"/>
      <c r="K164" s="41"/>
      <c r="L164" s="42">
        <v>17</v>
      </c>
      <c r="M164" s="43">
        <v>4</v>
      </c>
      <c r="N164" s="43"/>
      <c r="O164" s="44"/>
      <c r="P164" s="42"/>
      <c r="Q164" s="43"/>
      <c r="R164" s="42"/>
      <c r="S164" s="42"/>
      <c r="T164" s="44"/>
      <c r="U164" s="42"/>
      <c r="V164" s="43"/>
      <c r="W164" s="43"/>
      <c r="X164" s="43"/>
      <c r="Y164" s="43"/>
      <c r="Z164" s="44"/>
      <c r="AA164" s="44"/>
      <c r="AB164" s="43"/>
      <c r="AC164" s="43"/>
      <c r="AD164" s="43"/>
      <c r="AE164" s="43"/>
      <c r="AF164" s="42" t="s">
        <v>910</v>
      </c>
      <c r="AG164" s="32">
        <f t="shared" si="11"/>
        <v>81</v>
      </c>
      <c r="AH164" s="32">
        <v>81</v>
      </c>
    </row>
    <row r="165" spans="1:161" s="33" customFormat="1" ht="49.5" x14ac:dyDescent="0.95">
      <c r="A165" s="34">
        <v>23</v>
      </c>
      <c r="B165" s="39" t="s">
        <v>1089</v>
      </c>
      <c r="C165" s="34">
        <v>311139</v>
      </c>
      <c r="D165" s="34">
        <v>311159</v>
      </c>
      <c r="E165" s="34"/>
      <c r="F165" s="41">
        <v>7</v>
      </c>
      <c r="G165" s="41">
        <v>12</v>
      </c>
      <c r="H165" s="41">
        <v>13</v>
      </c>
      <c r="I165" s="41">
        <v>17</v>
      </c>
      <c r="J165" s="41"/>
      <c r="K165" s="41"/>
      <c r="L165" s="42"/>
      <c r="M165" s="43"/>
      <c r="N165" s="43"/>
      <c r="O165" s="44"/>
      <c r="P165" s="42"/>
      <c r="Q165" s="43"/>
      <c r="R165" s="42"/>
      <c r="S165" s="42"/>
      <c r="T165" s="44"/>
      <c r="U165" s="42"/>
      <c r="V165" s="43"/>
      <c r="W165" s="43">
        <v>1</v>
      </c>
      <c r="X165" s="43"/>
      <c r="Y165" s="43"/>
      <c r="Z165" s="43"/>
      <c r="AA165" s="43"/>
      <c r="AB165" s="43"/>
      <c r="AC165" s="43">
        <v>4</v>
      </c>
      <c r="AD165" s="43"/>
      <c r="AE165" s="43"/>
      <c r="AF165" s="42" t="s">
        <v>1173</v>
      </c>
      <c r="AG165" s="32">
        <f t="shared" si="11"/>
        <v>20</v>
      </c>
      <c r="AH165" s="32">
        <v>20</v>
      </c>
    </row>
    <row r="166" spans="1:161" s="33" customFormat="1" ht="49.5" x14ac:dyDescent="0.95">
      <c r="A166" s="34">
        <v>24</v>
      </c>
      <c r="B166" s="235" t="s">
        <v>1090</v>
      </c>
      <c r="C166" s="236"/>
      <c r="D166" s="236"/>
      <c r="E166" s="236"/>
      <c r="F166" s="237">
        <v>7</v>
      </c>
      <c r="G166" s="237">
        <v>12</v>
      </c>
      <c r="H166" s="237">
        <v>14</v>
      </c>
      <c r="I166" s="237">
        <v>17</v>
      </c>
      <c r="J166" s="237"/>
      <c r="K166" s="237"/>
      <c r="L166" s="251"/>
      <c r="M166" s="238"/>
      <c r="N166" s="238"/>
      <c r="O166" s="252"/>
      <c r="P166" s="251"/>
      <c r="Q166" s="238"/>
      <c r="R166" s="251"/>
      <c r="S166" s="251"/>
      <c r="T166" s="252"/>
      <c r="U166" s="251"/>
      <c r="V166" s="238"/>
      <c r="W166" s="238"/>
      <c r="X166" s="238"/>
      <c r="Y166" s="238"/>
      <c r="Z166" s="238"/>
      <c r="AA166" s="238"/>
      <c r="AB166" s="238"/>
      <c r="AC166" s="238"/>
      <c r="AD166" s="238"/>
      <c r="AE166" s="238"/>
      <c r="AF166" s="251" t="s">
        <v>107</v>
      </c>
      <c r="AG166" s="32">
        <f t="shared" si="11"/>
        <v>0</v>
      </c>
      <c r="AH166" s="32" t="s">
        <v>214</v>
      </c>
    </row>
    <row r="167" spans="1:161" s="33" customFormat="1" ht="49.5" x14ac:dyDescent="0.95">
      <c r="A167" s="34">
        <v>24</v>
      </c>
      <c r="B167" s="235" t="s">
        <v>1091</v>
      </c>
      <c r="C167" s="236"/>
      <c r="D167" s="236"/>
      <c r="E167" s="236"/>
      <c r="F167" s="237">
        <v>7</v>
      </c>
      <c r="G167" s="237">
        <v>12</v>
      </c>
      <c r="H167" s="237">
        <v>14</v>
      </c>
      <c r="I167" s="237">
        <v>17</v>
      </c>
      <c r="J167" s="237"/>
      <c r="K167" s="237"/>
      <c r="L167" s="251"/>
      <c r="M167" s="238"/>
      <c r="N167" s="238"/>
      <c r="O167" s="252"/>
      <c r="P167" s="251"/>
      <c r="Q167" s="238"/>
      <c r="R167" s="251"/>
      <c r="S167" s="251"/>
      <c r="T167" s="252"/>
      <c r="U167" s="251"/>
      <c r="V167" s="238"/>
      <c r="W167" s="238"/>
      <c r="X167" s="238"/>
      <c r="Y167" s="238"/>
      <c r="Z167" s="238"/>
      <c r="AA167" s="238"/>
      <c r="AB167" s="238"/>
      <c r="AC167" s="238"/>
      <c r="AD167" s="238"/>
      <c r="AE167" s="238"/>
      <c r="AF167" s="251" t="s">
        <v>107</v>
      </c>
      <c r="AG167" s="32">
        <f t="shared" ref="AG167" si="12">D167-C167</f>
        <v>0</v>
      </c>
      <c r="AH167" s="32" t="s">
        <v>214</v>
      </c>
    </row>
    <row r="168" spans="1:161" s="33" customFormat="1" ht="49.5" x14ac:dyDescent="0.95">
      <c r="A168" s="34">
        <v>26</v>
      </c>
      <c r="B168" s="39" t="s">
        <v>1092</v>
      </c>
      <c r="C168" s="34">
        <v>311159</v>
      </c>
      <c r="D168" s="34">
        <v>311375</v>
      </c>
      <c r="E168" s="34"/>
      <c r="F168" s="41">
        <v>7</v>
      </c>
      <c r="G168" s="41">
        <v>12</v>
      </c>
      <c r="H168" s="41"/>
      <c r="I168" s="41"/>
      <c r="J168" s="41"/>
      <c r="K168" s="41"/>
      <c r="L168" s="42">
        <v>9</v>
      </c>
      <c r="M168" s="43"/>
      <c r="N168" s="43"/>
      <c r="O168" s="44"/>
      <c r="P168" s="42"/>
      <c r="Q168" s="43"/>
      <c r="R168" s="42"/>
      <c r="S168" s="42"/>
      <c r="T168" s="44"/>
      <c r="U168" s="42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2" t="s">
        <v>498</v>
      </c>
      <c r="AG168" s="32">
        <f t="shared" si="11"/>
        <v>216</v>
      </c>
      <c r="AH168" s="32">
        <v>216</v>
      </c>
    </row>
    <row r="169" spans="1:161" s="33" customFormat="1" ht="49.5" x14ac:dyDescent="0.95">
      <c r="A169" s="34">
        <v>27</v>
      </c>
      <c r="B169" s="25" t="s">
        <v>1093</v>
      </c>
      <c r="C169" s="35"/>
      <c r="D169" s="35"/>
      <c r="E169" s="35"/>
      <c r="F169" s="36"/>
      <c r="G169" s="36"/>
      <c r="H169" s="36"/>
      <c r="I169" s="36"/>
      <c r="J169" s="36"/>
      <c r="K169" s="36"/>
      <c r="L169" s="37"/>
      <c r="M169" s="38"/>
      <c r="N169" s="38"/>
      <c r="O169" s="204"/>
      <c r="P169" s="37"/>
      <c r="Q169" s="38"/>
      <c r="R169" s="37"/>
      <c r="S169" s="37"/>
      <c r="T169" s="204"/>
      <c r="U169" s="37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7" t="s">
        <v>100</v>
      </c>
      <c r="AG169" s="32">
        <f t="shared" si="11"/>
        <v>0</v>
      </c>
      <c r="AH169" s="32" t="s">
        <v>213</v>
      </c>
    </row>
    <row r="170" spans="1:161" s="33" customFormat="1" ht="49.5" x14ac:dyDescent="0.95">
      <c r="A170" s="34">
        <v>26</v>
      </c>
      <c r="B170" s="39" t="s">
        <v>1094</v>
      </c>
      <c r="C170" s="34">
        <v>311375</v>
      </c>
      <c r="D170" s="34">
        <v>311484</v>
      </c>
      <c r="E170" s="34"/>
      <c r="F170" s="41">
        <v>7</v>
      </c>
      <c r="G170" s="41">
        <v>12</v>
      </c>
      <c r="H170" s="41">
        <v>13</v>
      </c>
      <c r="I170" s="41">
        <v>17</v>
      </c>
      <c r="J170" s="41"/>
      <c r="K170" s="41"/>
      <c r="L170" s="42">
        <v>24</v>
      </c>
      <c r="M170" s="43"/>
      <c r="N170" s="43"/>
      <c r="O170" s="44"/>
      <c r="P170" s="42"/>
      <c r="Q170" s="43"/>
      <c r="R170" s="42"/>
      <c r="S170" s="42"/>
      <c r="T170" s="44"/>
      <c r="U170" s="42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2" t="s">
        <v>911</v>
      </c>
      <c r="AG170" s="32">
        <f t="shared" si="11"/>
        <v>109</v>
      </c>
      <c r="AH170" s="32">
        <v>109</v>
      </c>
    </row>
    <row r="171" spans="1:161" s="33" customFormat="1" ht="49.5" x14ac:dyDescent="0.95">
      <c r="A171" s="34">
        <v>27</v>
      </c>
      <c r="B171" s="39" t="s">
        <v>1095</v>
      </c>
      <c r="C171" s="34">
        <v>311484</v>
      </c>
      <c r="D171" s="34">
        <v>311524</v>
      </c>
      <c r="E171" s="34"/>
      <c r="F171" s="41">
        <v>7</v>
      </c>
      <c r="G171" s="41">
        <v>12</v>
      </c>
      <c r="H171" s="41">
        <v>13</v>
      </c>
      <c r="I171" s="41">
        <v>17</v>
      </c>
      <c r="J171" s="41"/>
      <c r="K171" s="41"/>
      <c r="L171" s="42">
        <v>14</v>
      </c>
      <c r="M171" s="43"/>
      <c r="N171" s="43"/>
      <c r="O171" s="44"/>
      <c r="P171" s="42"/>
      <c r="Q171" s="43"/>
      <c r="R171" s="42"/>
      <c r="S171" s="42"/>
      <c r="T171" s="44"/>
      <c r="U171" s="42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2" t="s">
        <v>922</v>
      </c>
      <c r="AG171" s="32">
        <f t="shared" si="11"/>
        <v>40</v>
      </c>
      <c r="AH171" s="32">
        <v>40</v>
      </c>
    </row>
    <row r="172" spans="1:161" s="33" customFormat="1" ht="50" thickBot="1" x14ac:dyDescent="1">
      <c r="A172" s="34">
        <v>28</v>
      </c>
      <c r="B172" s="39" t="s">
        <v>1096</v>
      </c>
      <c r="C172" s="34">
        <v>311524</v>
      </c>
      <c r="D172" s="40">
        <v>311734</v>
      </c>
      <c r="E172" s="34"/>
      <c r="F172" s="41">
        <v>7</v>
      </c>
      <c r="G172" s="41">
        <v>12</v>
      </c>
      <c r="H172" s="41">
        <v>13</v>
      </c>
      <c r="I172" s="41">
        <v>17</v>
      </c>
      <c r="J172" s="41"/>
      <c r="K172" s="41"/>
      <c r="L172" s="42"/>
      <c r="M172" s="43"/>
      <c r="N172" s="43"/>
      <c r="O172" s="43"/>
      <c r="P172" s="42"/>
      <c r="Q172" s="43"/>
      <c r="R172" s="42"/>
      <c r="S172" s="42"/>
      <c r="T172" s="43"/>
      <c r="U172" s="42"/>
      <c r="V172" s="43"/>
      <c r="W172" s="43"/>
      <c r="X172" s="43">
        <v>1</v>
      </c>
      <c r="Y172" s="43"/>
      <c r="Z172" s="43"/>
      <c r="AA172" s="43"/>
      <c r="AB172" s="43"/>
      <c r="AC172" s="43"/>
      <c r="AD172" s="43"/>
      <c r="AE172" s="43"/>
      <c r="AF172" s="42" t="s">
        <v>1195</v>
      </c>
      <c r="AG172" s="32">
        <f t="shared" si="11"/>
        <v>210</v>
      </c>
      <c r="AH172" s="32">
        <v>210</v>
      </c>
    </row>
    <row r="173" spans="1:161" s="67" customFormat="1" ht="50.5" thickTop="1" thickBot="1" x14ac:dyDescent="1">
      <c r="A173" s="317" t="s">
        <v>22</v>
      </c>
      <c r="B173" s="318"/>
      <c r="C173" s="57"/>
      <c r="D173" s="58"/>
      <c r="E173" s="59"/>
      <c r="F173" s="60"/>
      <c r="G173" s="61"/>
      <c r="H173" s="61"/>
      <c r="I173" s="61"/>
      <c r="J173" s="61"/>
      <c r="K173" s="62"/>
      <c r="L173" s="63">
        <f t="shared" ref="L173:AA173" si="13">SUM(L142:L172)</f>
        <v>149</v>
      </c>
      <c r="M173" s="64">
        <f t="shared" si="13"/>
        <v>72</v>
      </c>
      <c r="N173" s="64">
        <f t="shared" si="13"/>
        <v>28</v>
      </c>
      <c r="O173" s="64">
        <f t="shared" si="13"/>
        <v>0</v>
      </c>
      <c r="P173" s="64">
        <f t="shared" si="13"/>
        <v>0</v>
      </c>
      <c r="Q173" s="64">
        <f t="shared" si="13"/>
        <v>0</v>
      </c>
      <c r="R173" s="64">
        <f t="shared" si="13"/>
        <v>0</v>
      </c>
      <c r="S173" s="64">
        <f t="shared" si="13"/>
        <v>1</v>
      </c>
      <c r="T173" s="64">
        <f t="shared" si="13"/>
        <v>0</v>
      </c>
      <c r="U173" s="63">
        <f t="shared" si="13"/>
        <v>0</v>
      </c>
      <c r="V173" s="64">
        <f t="shared" si="13"/>
        <v>0</v>
      </c>
      <c r="W173" s="64">
        <f t="shared" si="13"/>
        <v>3</v>
      </c>
      <c r="X173" s="64">
        <f t="shared" si="13"/>
        <v>3</v>
      </c>
      <c r="Y173" s="64">
        <f t="shared" si="13"/>
        <v>4</v>
      </c>
      <c r="Z173" s="64">
        <f t="shared" si="13"/>
        <v>0</v>
      </c>
      <c r="AA173" s="64">
        <f t="shared" si="13"/>
        <v>0</v>
      </c>
      <c r="AB173" s="64">
        <f t="shared" ref="AB173:AD173" si="14">SUM(AB142:AB172)</f>
        <v>0</v>
      </c>
      <c r="AC173" s="64">
        <f t="shared" si="14"/>
        <v>31</v>
      </c>
      <c r="AD173" s="64">
        <f t="shared" si="14"/>
        <v>0</v>
      </c>
      <c r="AE173" s="63">
        <f>SUM(AE141:AE172)</f>
        <v>0</v>
      </c>
      <c r="AF173" s="63"/>
      <c r="AG173" s="32"/>
      <c r="AH173" s="32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</row>
    <row r="174" spans="1:161" s="67" customFormat="1" ht="50.5" thickTop="1" thickBot="1" x14ac:dyDescent="1">
      <c r="A174" s="319"/>
      <c r="B174" s="320"/>
      <c r="C174" s="68"/>
      <c r="D174" s="69"/>
      <c r="E174" s="70"/>
      <c r="F174" s="323"/>
      <c r="G174" s="324"/>
      <c r="H174" s="324"/>
      <c r="I174" s="324"/>
      <c r="J174" s="324"/>
      <c r="K174" s="69"/>
      <c r="L174" s="292" t="s">
        <v>30</v>
      </c>
      <c r="M174" s="294" t="s">
        <v>46</v>
      </c>
      <c r="N174" s="294" t="s">
        <v>29</v>
      </c>
      <c r="O174" s="292" t="s">
        <v>168</v>
      </c>
      <c r="P174" s="292" t="s">
        <v>193</v>
      </c>
      <c r="Q174" s="294" t="s">
        <v>333</v>
      </c>
      <c r="R174" s="294" t="s">
        <v>313</v>
      </c>
      <c r="S174" s="294" t="s">
        <v>496</v>
      </c>
      <c r="T174" s="294" t="s">
        <v>48</v>
      </c>
      <c r="U174" s="294" t="s">
        <v>35</v>
      </c>
      <c r="V174" s="331" t="s">
        <v>28</v>
      </c>
      <c r="W174" s="294" t="s">
        <v>53</v>
      </c>
      <c r="X174" s="294" t="s">
        <v>57</v>
      </c>
      <c r="Y174" s="294" t="s">
        <v>58</v>
      </c>
      <c r="Z174" s="292" t="s">
        <v>1097</v>
      </c>
      <c r="AA174" s="294" t="s">
        <v>141</v>
      </c>
      <c r="AB174" s="294" t="s">
        <v>967</v>
      </c>
      <c r="AC174" s="294" t="s">
        <v>1191</v>
      </c>
      <c r="AD174" s="294" t="s">
        <v>554</v>
      </c>
      <c r="AE174" s="329"/>
      <c r="AF174" s="294" t="s">
        <v>23</v>
      </c>
      <c r="AG174" s="32"/>
      <c r="AH174" s="32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</row>
    <row r="175" spans="1:161" s="67" customFormat="1" ht="50" thickTop="1" x14ac:dyDescent="0.95">
      <c r="A175" s="319"/>
      <c r="B175" s="320"/>
      <c r="C175" s="68"/>
      <c r="D175" s="69"/>
      <c r="E175" s="70"/>
      <c r="F175" s="71"/>
      <c r="G175" s="325"/>
      <c r="H175" s="325"/>
      <c r="I175" s="325"/>
      <c r="J175" s="325"/>
      <c r="K175" s="70"/>
      <c r="L175" s="293"/>
      <c r="M175" s="295"/>
      <c r="N175" s="295"/>
      <c r="O175" s="293"/>
      <c r="P175" s="293"/>
      <c r="Q175" s="295"/>
      <c r="R175" s="295"/>
      <c r="S175" s="295"/>
      <c r="T175" s="295"/>
      <c r="U175" s="295"/>
      <c r="V175" s="332"/>
      <c r="W175" s="295"/>
      <c r="X175" s="295"/>
      <c r="Y175" s="295"/>
      <c r="Z175" s="293"/>
      <c r="AA175" s="295"/>
      <c r="AB175" s="295"/>
      <c r="AC175" s="295"/>
      <c r="AD175" s="295"/>
      <c r="AE175" s="330"/>
      <c r="AF175" s="295"/>
      <c r="AG175" s="32"/>
      <c r="AH175" s="32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</row>
    <row r="176" spans="1:161" s="67" customFormat="1" ht="49.5" x14ac:dyDescent="0.95">
      <c r="A176" s="321"/>
      <c r="B176" s="322"/>
      <c r="C176" s="72"/>
      <c r="D176" s="73"/>
      <c r="E176" s="74"/>
      <c r="F176" s="326"/>
      <c r="G176" s="327"/>
      <c r="H176" s="327"/>
      <c r="I176" s="327"/>
      <c r="J176" s="327"/>
      <c r="K176" s="328"/>
      <c r="L176" s="75">
        <f>L173*3200</f>
        <v>476800</v>
      </c>
      <c r="M176" s="76">
        <f>M173*4000</f>
        <v>288000</v>
      </c>
      <c r="N176" s="76">
        <f>N173*4800</f>
        <v>134400</v>
      </c>
      <c r="O176" s="75">
        <f>O173*5600</f>
        <v>0</v>
      </c>
      <c r="P176" s="79">
        <f>P173*6400</f>
        <v>0</v>
      </c>
      <c r="Q176" s="76">
        <f>Q173*7200</f>
        <v>0</v>
      </c>
      <c r="R176" s="76">
        <f>R173*8000</f>
        <v>0</v>
      </c>
      <c r="S176" s="76">
        <f>S173*15200</f>
        <v>15200</v>
      </c>
      <c r="T176" s="77">
        <f>T173*38400</f>
        <v>0</v>
      </c>
      <c r="U176" s="75">
        <f>U173*68000</f>
        <v>0</v>
      </c>
      <c r="V176" s="78">
        <f>V173*84000</f>
        <v>0</v>
      </c>
      <c r="W176" s="75">
        <f>W173*76000</f>
        <v>228000</v>
      </c>
      <c r="X176" s="76">
        <f>X173*84000</f>
        <v>252000</v>
      </c>
      <c r="Y176" s="76">
        <f>Y173*80000</f>
        <v>320000</v>
      </c>
      <c r="Z176" s="79">
        <f>Z173*6500</f>
        <v>0</v>
      </c>
      <c r="AA176" s="76">
        <f>AA173*6000</f>
        <v>0</v>
      </c>
      <c r="AB176" s="76"/>
      <c r="AC176" s="76">
        <f>3*AC141</f>
        <v>228000</v>
      </c>
      <c r="AD176" s="75"/>
      <c r="AE176" s="80"/>
      <c r="AF176" s="75">
        <f>SUM(L176:AD176)</f>
        <v>1942400</v>
      </c>
      <c r="AG176" s="32"/>
      <c r="AH176" s="82"/>
    </row>
    <row r="178" spans="1:11360" s="8" customFormat="1" ht="49.5" x14ac:dyDescent="0.95">
      <c r="A178" s="298" t="s">
        <v>0</v>
      </c>
      <c r="B178" s="298"/>
      <c r="C178" s="1" t="s">
        <v>1</v>
      </c>
      <c r="D178" s="1" t="s">
        <v>2</v>
      </c>
      <c r="E178" s="1"/>
      <c r="F178" s="1"/>
      <c r="G178" s="1"/>
      <c r="H178" s="1"/>
      <c r="I178" s="1"/>
      <c r="J178" s="1"/>
      <c r="K178" s="1"/>
      <c r="L178" s="2"/>
      <c r="M178" s="3"/>
      <c r="N178" s="4"/>
      <c r="O178" s="5"/>
      <c r="P178" s="2"/>
      <c r="Q178" s="3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5"/>
      <c r="AG178" s="6"/>
      <c r="AH178" s="6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</row>
    <row r="179" spans="1:11360" s="8" customFormat="1" ht="50.5" x14ac:dyDescent="0.95">
      <c r="A179" s="298" t="s">
        <v>3</v>
      </c>
      <c r="B179" s="298"/>
      <c r="C179" s="1" t="s">
        <v>1</v>
      </c>
      <c r="D179" s="83" t="s">
        <v>24</v>
      </c>
      <c r="E179" s="1"/>
      <c r="F179" s="1"/>
      <c r="G179" s="1"/>
      <c r="H179" s="1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6"/>
      <c r="AH179" s="6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</row>
    <row r="180" spans="1:11360" s="8" customFormat="1" ht="50.5" x14ac:dyDescent="0.95">
      <c r="A180" s="299" t="s">
        <v>4</v>
      </c>
      <c r="B180" s="299"/>
      <c r="C180" s="1" t="s">
        <v>1</v>
      </c>
      <c r="D180" s="84" t="s">
        <v>49</v>
      </c>
      <c r="E180" s="9"/>
      <c r="F180" s="1"/>
      <c r="G180" s="9"/>
      <c r="H180" s="9"/>
      <c r="I180" s="10"/>
      <c r="J180" s="10"/>
      <c r="K180" s="10"/>
      <c r="L180" s="11"/>
      <c r="M180" s="3"/>
      <c r="N180" s="4"/>
      <c r="O180" s="11"/>
      <c r="P180" s="11"/>
      <c r="Q180" s="3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5"/>
      <c r="AG180" s="6"/>
      <c r="AH180" s="6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</row>
    <row r="181" spans="1:11360" s="15" customFormat="1" ht="49.5" x14ac:dyDescent="0.95">
      <c r="A181" s="300" t="s">
        <v>5</v>
      </c>
      <c r="B181" s="300" t="s">
        <v>6</v>
      </c>
      <c r="C181" s="303" t="s">
        <v>7</v>
      </c>
      <c r="D181" s="304"/>
      <c r="E181" s="12" t="s">
        <v>8</v>
      </c>
      <c r="F181" s="305" t="s">
        <v>9</v>
      </c>
      <c r="G181" s="306"/>
      <c r="H181" s="306"/>
      <c r="I181" s="306"/>
      <c r="J181" s="306"/>
      <c r="K181" s="307"/>
      <c r="L181" s="308" t="s">
        <v>10</v>
      </c>
      <c r="M181" s="309"/>
      <c r="N181" s="309"/>
      <c r="O181" s="309"/>
      <c r="P181" s="309"/>
      <c r="Q181" s="309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  <c r="AD181" s="309"/>
      <c r="AE181" s="296" t="s">
        <v>11</v>
      </c>
      <c r="AF181" s="296" t="s">
        <v>12</v>
      </c>
      <c r="AG181" s="13"/>
      <c r="AH181" s="32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14"/>
      <c r="EY181" s="14"/>
      <c r="EZ181" s="14"/>
      <c r="FA181" s="14"/>
      <c r="FB181" s="14"/>
      <c r="FC181" s="14"/>
      <c r="FD181" s="14"/>
      <c r="FE181" s="14"/>
    </row>
    <row r="182" spans="1:11360" s="15" customFormat="1" ht="49.5" x14ac:dyDescent="0.95">
      <c r="A182" s="301"/>
      <c r="B182" s="301"/>
      <c r="C182" s="300" t="s">
        <v>13</v>
      </c>
      <c r="D182" s="300" t="s">
        <v>14</v>
      </c>
      <c r="E182" s="301" t="s">
        <v>15</v>
      </c>
      <c r="F182" s="311" t="s">
        <v>16</v>
      </c>
      <c r="G182" s="312"/>
      <c r="H182" s="312"/>
      <c r="I182" s="312"/>
      <c r="J182" s="312"/>
      <c r="K182" s="313"/>
      <c r="L182" s="296" t="s">
        <v>17</v>
      </c>
      <c r="M182" s="296" t="s">
        <v>45</v>
      </c>
      <c r="N182" s="296" t="s">
        <v>19</v>
      </c>
      <c r="O182" s="296" t="s">
        <v>169</v>
      </c>
      <c r="P182" s="296" t="s">
        <v>194</v>
      </c>
      <c r="Q182" s="296" t="s">
        <v>326</v>
      </c>
      <c r="R182" s="296" t="s">
        <v>1138</v>
      </c>
      <c r="S182" s="296" t="s">
        <v>604</v>
      </c>
      <c r="T182" s="296" t="s">
        <v>47</v>
      </c>
      <c r="U182" s="296" t="s">
        <v>18</v>
      </c>
      <c r="V182" s="316" t="s">
        <v>31</v>
      </c>
      <c r="W182" s="296" t="s">
        <v>54</v>
      </c>
      <c r="X182" s="314" t="s">
        <v>56</v>
      </c>
      <c r="Y182" s="314" t="s">
        <v>59</v>
      </c>
      <c r="Z182" s="296" t="s">
        <v>32</v>
      </c>
      <c r="AA182" s="296" t="s">
        <v>139</v>
      </c>
      <c r="AB182" s="296" t="s">
        <v>111</v>
      </c>
      <c r="AC182" s="296" t="s">
        <v>535</v>
      </c>
      <c r="AD182" s="296" t="s">
        <v>66</v>
      </c>
      <c r="AE182" s="310"/>
      <c r="AF182" s="310"/>
      <c r="AG182" s="13"/>
      <c r="AH182" s="32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14"/>
      <c r="EY182" s="14"/>
      <c r="EZ182" s="14"/>
      <c r="FA182" s="14"/>
      <c r="FB182" s="14"/>
      <c r="FC182" s="14"/>
      <c r="FD182" s="14"/>
      <c r="FE182" s="14"/>
    </row>
    <row r="183" spans="1:11360" s="15" customFormat="1" ht="49.5" x14ac:dyDescent="0.95">
      <c r="A183" s="302"/>
      <c r="B183" s="302"/>
      <c r="C183" s="302"/>
      <c r="D183" s="302"/>
      <c r="E183" s="302"/>
      <c r="F183" s="16" t="s">
        <v>20</v>
      </c>
      <c r="G183" s="16" t="s">
        <v>21</v>
      </c>
      <c r="H183" s="16" t="s">
        <v>20</v>
      </c>
      <c r="I183" s="16" t="s">
        <v>21</v>
      </c>
      <c r="J183" s="16" t="s">
        <v>20</v>
      </c>
      <c r="K183" s="16" t="s">
        <v>21</v>
      </c>
      <c r="L183" s="297"/>
      <c r="M183" s="297"/>
      <c r="N183" s="297"/>
      <c r="O183" s="297"/>
      <c r="P183" s="297"/>
      <c r="Q183" s="297"/>
      <c r="R183" s="297"/>
      <c r="S183" s="297"/>
      <c r="T183" s="297"/>
      <c r="U183" s="297"/>
      <c r="V183" s="316"/>
      <c r="W183" s="297"/>
      <c r="X183" s="315"/>
      <c r="Y183" s="315"/>
      <c r="Z183" s="297"/>
      <c r="AA183" s="297"/>
      <c r="AB183" s="297"/>
      <c r="AC183" s="297"/>
      <c r="AD183" s="297"/>
      <c r="AE183" s="297"/>
      <c r="AF183" s="297"/>
      <c r="AG183" s="13"/>
      <c r="AH183" s="32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14"/>
      <c r="EY183" s="14"/>
      <c r="EZ183" s="14"/>
      <c r="FA183" s="14"/>
      <c r="FB183" s="14"/>
      <c r="FC183" s="14"/>
      <c r="FD183" s="14"/>
      <c r="FE183" s="14"/>
    </row>
    <row r="184" spans="1:11360" s="15" customFormat="1" ht="49.5" x14ac:dyDescent="0.95">
      <c r="A184" s="17"/>
      <c r="B184" s="18"/>
      <c r="C184" s="18"/>
      <c r="D184" s="17"/>
      <c r="E184" s="17"/>
      <c r="F184" s="19"/>
      <c r="G184" s="19"/>
      <c r="H184" s="19"/>
      <c r="I184" s="19"/>
      <c r="J184" s="19"/>
      <c r="K184" s="19"/>
      <c r="L184" s="20">
        <v>3200</v>
      </c>
      <c r="M184" s="21">
        <v>4000</v>
      </c>
      <c r="N184" s="21">
        <v>4800</v>
      </c>
      <c r="O184" s="20">
        <v>5600</v>
      </c>
      <c r="P184" s="22">
        <v>6400</v>
      </c>
      <c r="Q184" s="21">
        <v>7200</v>
      </c>
      <c r="R184" s="21">
        <v>32800</v>
      </c>
      <c r="S184" s="21">
        <v>37600</v>
      </c>
      <c r="T184" s="20">
        <v>38400</v>
      </c>
      <c r="U184" s="20">
        <v>68000</v>
      </c>
      <c r="V184" s="21">
        <v>84000</v>
      </c>
      <c r="W184" s="20">
        <v>76000</v>
      </c>
      <c r="X184" s="21">
        <v>84000</v>
      </c>
      <c r="Y184" s="21">
        <v>80000</v>
      </c>
      <c r="Z184" s="22">
        <v>6500</v>
      </c>
      <c r="AA184" s="21">
        <v>6000</v>
      </c>
      <c r="AB184" s="21">
        <v>84000</v>
      </c>
      <c r="AC184" s="21">
        <v>76000</v>
      </c>
      <c r="AD184" s="20">
        <v>76000</v>
      </c>
      <c r="AE184" s="23"/>
      <c r="AF184" s="17"/>
      <c r="AG184" s="13"/>
      <c r="AH184" s="32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14"/>
      <c r="EY184" s="14"/>
      <c r="EZ184" s="14"/>
      <c r="FA184" s="14"/>
      <c r="FB184" s="14"/>
      <c r="FC184" s="14"/>
      <c r="FD184" s="14"/>
      <c r="FE184" s="14"/>
    </row>
    <row r="185" spans="1:11360" s="33" customFormat="1" ht="49.5" x14ac:dyDescent="0.95">
      <c r="A185" s="34">
        <v>1</v>
      </c>
      <c r="B185" s="39" t="s">
        <v>1066</v>
      </c>
      <c r="C185" s="34">
        <v>292162</v>
      </c>
      <c r="D185" s="34">
        <v>292435</v>
      </c>
      <c r="E185" s="34"/>
      <c r="F185" s="41">
        <v>7</v>
      </c>
      <c r="G185" s="41">
        <v>12</v>
      </c>
      <c r="H185" s="41">
        <v>13</v>
      </c>
      <c r="I185" s="41">
        <v>17</v>
      </c>
      <c r="J185" s="41"/>
      <c r="K185" s="41"/>
      <c r="L185" s="42"/>
      <c r="M185" s="43"/>
      <c r="N185" s="43">
        <v>8</v>
      </c>
      <c r="O185" s="44"/>
      <c r="P185" s="42"/>
      <c r="Q185" s="43"/>
      <c r="R185" s="42"/>
      <c r="S185" s="42"/>
      <c r="T185" s="44"/>
      <c r="U185" s="42"/>
      <c r="V185" s="43"/>
      <c r="W185" s="43"/>
      <c r="X185" s="43"/>
      <c r="Y185" s="43">
        <v>1</v>
      </c>
      <c r="Z185" s="43"/>
      <c r="AA185" s="43"/>
      <c r="AB185" s="43"/>
      <c r="AC185" s="43">
        <v>5</v>
      </c>
      <c r="AD185" s="43"/>
      <c r="AE185" s="43"/>
      <c r="AF185" s="42" t="s">
        <v>1118</v>
      </c>
      <c r="AG185" s="32">
        <f>D185-C185</f>
        <v>273</v>
      </c>
      <c r="AH185" s="32">
        <v>273</v>
      </c>
    </row>
    <row r="186" spans="1:11360" s="33" customFormat="1" ht="49.5" x14ac:dyDescent="0.95">
      <c r="A186" s="34">
        <v>2</v>
      </c>
      <c r="B186" s="223" t="s">
        <v>1067</v>
      </c>
      <c r="C186" s="34">
        <v>292435</v>
      </c>
      <c r="D186" s="222">
        <v>292577</v>
      </c>
      <c r="E186" s="222"/>
      <c r="F186" s="41">
        <v>7</v>
      </c>
      <c r="G186" s="41">
        <v>12</v>
      </c>
      <c r="H186" s="41">
        <v>13</v>
      </c>
      <c r="I186" s="41">
        <v>17</v>
      </c>
      <c r="J186" s="224"/>
      <c r="K186" s="224"/>
      <c r="L186" s="245"/>
      <c r="M186" s="246">
        <v>6</v>
      </c>
      <c r="N186" s="246">
        <v>7</v>
      </c>
      <c r="O186" s="247"/>
      <c r="P186" s="245"/>
      <c r="Q186" s="246"/>
      <c r="R186" s="245"/>
      <c r="S186" s="245"/>
      <c r="T186" s="247"/>
      <c r="U186" s="245"/>
      <c r="V186" s="246"/>
      <c r="W186" s="246"/>
      <c r="X186" s="246"/>
      <c r="Y186" s="246"/>
      <c r="Z186" s="246"/>
      <c r="AA186" s="246"/>
      <c r="AB186" s="43"/>
      <c r="AC186" s="43"/>
      <c r="AD186" s="43"/>
      <c r="AE186" s="43"/>
      <c r="AF186" s="42" t="s">
        <v>918</v>
      </c>
      <c r="AG186" s="32">
        <f t="shared" ref="AG186:AG215" si="15">D186-C186</f>
        <v>142</v>
      </c>
      <c r="AH186" s="32">
        <v>142</v>
      </c>
    </row>
    <row r="187" spans="1:11360" s="33" customFormat="1" ht="49.5" x14ac:dyDescent="0.95">
      <c r="A187" s="226">
        <v>3</v>
      </c>
      <c r="B187" s="232" t="s">
        <v>1068</v>
      </c>
      <c r="C187" s="222">
        <v>292577</v>
      </c>
      <c r="D187" s="34">
        <v>292724</v>
      </c>
      <c r="E187" s="34"/>
      <c r="F187" s="41">
        <v>7</v>
      </c>
      <c r="G187" s="41">
        <v>12</v>
      </c>
      <c r="H187" s="41">
        <v>13</v>
      </c>
      <c r="I187" s="41">
        <v>17</v>
      </c>
      <c r="J187" s="41"/>
      <c r="K187" s="41"/>
      <c r="L187" s="42">
        <v>3</v>
      </c>
      <c r="M187" s="43">
        <v>12</v>
      </c>
      <c r="N187" s="43"/>
      <c r="O187" s="44"/>
      <c r="P187" s="42"/>
      <c r="Q187" s="43"/>
      <c r="R187" s="42"/>
      <c r="S187" s="42"/>
      <c r="T187" s="44"/>
      <c r="U187" s="42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2" t="s">
        <v>899</v>
      </c>
      <c r="AG187" s="227">
        <f t="shared" si="15"/>
        <v>147</v>
      </c>
      <c r="AH187" s="230">
        <v>147</v>
      </c>
      <c r="AI187" s="230"/>
      <c r="AJ187" s="230"/>
      <c r="AK187" s="230"/>
      <c r="AL187" s="229"/>
      <c r="AM187" s="226"/>
      <c r="AN187" s="227"/>
      <c r="AO187" s="227"/>
      <c r="AP187" s="227"/>
      <c r="AQ187" s="228"/>
      <c r="AR187" s="228"/>
      <c r="AS187" s="228"/>
      <c r="AT187" s="228"/>
      <c r="AU187" s="228"/>
      <c r="AV187" s="228"/>
      <c r="AW187" s="229"/>
      <c r="AX187" s="230"/>
      <c r="AY187" s="230"/>
      <c r="AZ187" s="231"/>
      <c r="BA187" s="229"/>
      <c r="BB187" s="230"/>
      <c r="BC187" s="229"/>
      <c r="BD187" s="229"/>
      <c r="BE187" s="230"/>
      <c r="BF187" s="230"/>
      <c r="BG187" s="230"/>
      <c r="BH187" s="230"/>
      <c r="BI187" s="230"/>
      <c r="BJ187" s="230"/>
      <c r="BK187" s="230"/>
      <c r="BL187" s="230"/>
      <c r="BM187" s="230"/>
      <c r="BN187" s="230"/>
      <c r="BO187" s="230"/>
      <c r="BP187" s="230"/>
      <c r="BQ187" s="229"/>
      <c r="BR187" s="226"/>
      <c r="BS187" s="227"/>
      <c r="BT187" s="227"/>
      <c r="BU187" s="227"/>
      <c r="BV187" s="228"/>
      <c r="BW187" s="228"/>
      <c r="BX187" s="228"/>
      <c r="BY187" s="228"/>
      <c r="BZ187" s="228"/>
      <c r="CA187" s="228"/>
      <c r="CB187" s="229"/>
      <c r="CC187" s="230"/>
      <c r="CD187" s="230"/>
      <c r="CE187" s="231"/>
      <c r="CF187" s="229"/>
      <c r="CG187" s="230"/>
      <c r="CH187" s="229"/>
      <c r="CI187" s="229"/>
      <c r="CJ187" s="230"/>
      <c r="CK187" s="230"/>
      <c r="CL187" s="230"/>
      <c r="CM187" s="230"/>
      <c r="CN187" s="230"/>
      <c r="CO187" s="230"/>
      <c r="CP187" s="230"/>
      <c r="CQ187" s="230"/>
      <c r="CR187" s="230"/>
      <c r="CS187" s="230"/>
      <c r="CT187" s="230"/>
      <c r="CU187" s="230"/>
      <c r="CV187" s="229"/>
      <c r="CW187" s="226"/>
      <c r="CX187" s="227"/>
      <c r="CY187" s="227"/>
      <c r="CZ187" s="227"/>
      <c r="DA187" s="228"/>
      <c r="DB187" s="228"/>
      <c r="DC187" s="228"/>
      <c r="DD187" s="228"/>
      <c r="DE187" s="228"/>
      <c r="DF187" s="228"/>
      <c r="DG187" s="229"/>
      <c r="DH187" s="230"/>
      <c r="DI187" s="230"/>
      <c r="DJ187" s="231"/>
      <c r="DK187" s="229"/>
      <c r="DL187" s="230"/>
      <c r="DM187" s="229"/>
      <c r="DN187" s="229"/>
      <c r="DO187" s="230"/>
      <c r="DP187" s="230"/>
      <c r="DQ187" s="230"/>
      <c r="DR187" s="230"/>
      <c r="DS187" s="230"/>
      <c r="DT187" s="230"/>
      <c r="DU187" s="230"/>
      <c r="DV187" s="230"/>
      <c r="DW187" s="230"/>
      <c r="DX187" s="230"/>
      <c r="DY187" s="230"/>
      <c r="DZ187" s="230"/>
      <c r="EA187" s="229"/>
      <c r="EB187" s="226"/>
      <c r="EC187" s="227"/>
      <c r="ED187" s="227"/>
      <c r="EE187" s="227"/>
      <c r="EF187" s="228"/>
      <c r="EG187" s="228"/>
      <c r="EH187" s="228"/>
      <c r="EI187" s="228"/>
      <c r="EJ187" s="228"/>
      <c r="EK187" s="228"/>
      <c r="EL187" s="229"/>
      <c r="EM187" s="230"/>
      <c r="EN187" s="230"/>
      <c r="EO187" s="231"/>
      <c r="EP187" s="229"/>
      <c r="EQ187" s="230"/>
      <c r="ER187" s="229"/>
      <c r="ES187" s="229"/>
      <c r="ET187" s="230"/>
      <c r="EU187" s="230"/>
      <c r="EV187" s="230"/>
      <c r="EW187" s="230"/>
      <c r="EX187" s="230"/>
      <c r="EY187" s="230"/>
      <c r="EZ187" s="230"/>
      <c r="FA187" s="230"/>
      <c r="FB187" s="230"/>
      <c r="FC187" s="230"/>
      <c r="FD187" s="230"/>
      <c r="FE187" s="230"/>
      <c r="FF187" s="229"/>
      <c r="FG187" s="226"/>
      <c r="FH187" s="227"/>
      <c r="FI187" s="227"/>
      <c r="FJ187" s="227"/>
      <c r="FK187" s="228"/>
      <c r="FL187" s="228"/>
      <c r="FM187" s="228"/>
      <c r="FN187" s="228"/>
      <c r="FO187" s="228"/>
      <c r="FP187" s="228"/>
      <c r="FQ187" s="229"/>
      <c r="FR187" s="230"/>
      <c r="FS187" s="230"/>
      <c r="FT187" s="231"/>
      <c r="FU187" s="229"/>
      <c r="FV187" s="230"/>
      <c r="FW187" s="229"/>
      <c r="FX187" s="229"/>
      <c r="FY187" s="230"/>
      <c r="FZ187" s="230"/>
      <c r="GA187" s="230"/>
      <c r="GB187" s="230"/>
      <c r="GC187" s="230"/>
      <c r="GD187" s="230"/>
      <c r="GE187" s="230"/>
      <c r="GF187" s="230"/>
      <c r="GG187" s="230"/>
      <c r="GH187" s="230"/>
      <c r="GI187" s="230"/>
      <c r="GJ187" s="230"/>
      <c r="GK187" s="229"/>
      <c r="GL187" s="226"/>
      <c r="GM187" s="227"/>
      <c r="GN187" s="227"/>
      <c r="GO187" s="227"/>
      <c r="GP187" s="228"/>
      <c r="GQ187" s="228"/>
      <c r="GR187" s="228"/>
      <c r="GS187" s="228"/>
      <c r="GT187" s="228"/>
      <c r="GU187" s="228"/>
      <c r="GV187" s="229"/>
      <c r="GW187" s="230"/>
      <c r="GX187" s="230"/>
      <c r="GY187" s="231"/>
      <c r="GZ187" s="229"/>
      <c r="HA187" s="230"/>
      <c r="HB187" s="229"/>
      <c r="HC187" s="229"/>
      <c r="HD187" s="230"/>
      <c r="HE187" s="230"/>
      <c r="HF187" s="230"/>
      <c r="HG187" s="230"/>
      <c r="HH187" s="230"/>
      <c r="HI187" s="230"/>
      <c r="HJ187" s="230"/>
      <c r="HK187" s="230"/>
      <c r="HL187" s="230"/>
      <c r="HM187" s="230"/>
      <c r="HN187" s="230"/>
      <c r="HO187" s="230"/>
      <c r="HP187" s="229"/>
      <c r="HQ187" s="226"/>
      <c r="HR187" s="227"/>
      <c r="HS187" s="227"/>
      <c r="HT187" s="227"/>
      <c r="HU187" s="228"/>
      <c r="HV187" s="228"/>
      <c r="HW187" s="228"/>
      <c r="HX187" s="228"/>
      <c r="HY187" s="228"/>
      <c r="HZ187" s="228"/>
      <c r="IA187" s="229"/>
      <c r="IB187" s="230"/>
      <c r="IC187" s="230"/>
      <c r="ID187" s="231"/>
      <c r="IE187" s="229"/>
      <c r="IF187" s="230"/>
      <c r="IG187" s="229"/>
      <c r="IH187" s="229"/>
      <c r="II187" s="230"/>
      <c r="IJ187" s="230"/>
      <c r="IK187" s="230"/>
      <c r="IL187" s="230"/>
      <c r="IM187" s="230"/>
      <c r="IN187" s="230"/>
      <c r="IO187" s="230"/>
      <c r="IP187" s="230"/>
      <c r="IQ187" s="230"/>
      <c r="IR187" s="230"/>
      <c r="IS187" s="230"/>
      <c r="IT187" s="230"/>
      <c r="IU187" s="229"/>
      <c r="IV187" s="226"/>
      <c r="IW187" s="227"/>
      <c r="IX187" s="227"/>
      <c r="IY187" s="227"/>
      <c r="IZ187" s="228"/>
      <c r="JA187" s="228"/>
      <c r="JB187" s="228"/>
      <c r="JC187" s="228"/>
      <c r="JD187" s="228"/>
      <c r="JE187" s="228"/>
      <c r="JF187" s="229"/>
      <c r="JG187" s="230"/>
      <c r="JH187" s="230"/>
      <c r="JI187" s="231"/>
      <c r="JJ187" s="229"/>
      <c r="JK187" s="230"/>
      <c r="JL187" s="229"/>
      <c r="JM187" s="229"/>
      <c r="JN187" s="230"/>
      <c r="JO187" s="230"/>
      <c r="JP187" s="230"/>
      <c r="JQ187" s="230"/>
      <c r="JR187" s="230"/>
      <c r="JS187" s="230"/>
      <c r="JT187" s="230"/>
      <c r="JU187" s="230"/>
      <c r="JV187" s="230"/>
      <c r="JW187" s="230"/>
      <c r="JX187" s="230"/>
      <c r="JY187" s="230"/>
      <c r="JZ187" s="229"/>
      <c r="KA187" s="226"/>
      <c r="KB187" s="227"/>
      <c r="KC187" s="227"/>
      <c r="KD187" s="227"/>
      <c r="KE187" s="228"/>
      <c r="KF187" s="228"/>
      <c r="KG187" s="228"/>
      <c r="KH187" s="228"/>
      <c r="KI187" s="228"/>
      <c r="KJ187" s="228"/>
      <c r="KK187" s="229"/>
      <c r="KL187" s="230"/>
      <c r="KM187" s="230"/>
      <c r="KN187" s="231"/>
      <c r="KO187" s="229"/>
      <c r="KP187" s="230"/>
      <c r="KQ187" s="229"/>
      <c r="KR187" s="229"/>
      <c r="KS187" s="230"/>
      <c r="KT187" s="230"/>
      <c r="KU187" s="230"/>
      <c r="KV187" s="230"/>
      <c r="KW187" s="230"/>
      <c r="KX187" s="230"/>
      <c r="KY187" s="230"/>
      <c r="KZ187" s="230"/>
      <c r="LA187" s="230"/>
      <c r="LB187" s="230"/>
      <c r="LC187" s="230"/>
      <c r="LD187" s="230"/>
      <c r="LE187" s="229"/>
      <c r="LF187" s="226"/>
      <c r="LG187" s="227"/>
      <c r="LH187" s="227"/>
      <c r="LI187" s="227"/>
      <c r="LJ187" s="228"/>
      <c r="LK187" s="228"/>
      <c r="LL187" s="228"/>
      <c r="LM187" s="228"/>
      <c r="LN187" s="228"/>
      <c r="LO187" s="228"/>
      <c r="LP187" s="229"/>
      <c r="LQ187" s="230"/>
      <c r="LR187" s="230"/>
      <c r="LS187" s="231"/>
      <c r="LT187" s="229"/>
      <c r="LU187" s="230"/>
      <c r="LV187" s="229"/>
      <c r="LW187" s="229"/>
      <c r="LX187" s="230"/>
      <c r="LY187" s="230"/>
      <c r="LZ187" s="230"/>
      <c r="MA187" s="230"/>
      <c r="MB187" s="230"/>
      <c r="MC187" s="230"/>
      <c r="MD187" s="230"/>
      <c r="ME187" s="230"/>
      <c r="MF187" s="230"/>
      <c r="MG187" s="230"/>
      <c r="MH187" s="230"/>
      <c r="MI187" s="230"/>
      <c r="MJ187" s="229"/>
      <c r="MK187" s="226"/>
      <c r="ML187" s="227"/>
      <c r="MM187" s="227"/>
      <c r="MN187" s="227"/>
      <c r="MO187" s="228"/>
      <c r="MP187" s="228"/>
      <c r="MQ187" s="228"/>
      <c r="MR187" s="228"/>
      <c r="MS187" s="228"/>
      <c r="MT187" s="228"/>
      <c r="MU187" s="229"/>
      <c r="MV187" s="230"/>
      <c r="MW187" s="230"/>
      <c r="MX187" s="231"/>
      <c r="MY187" s="229"/>
      <c r="MZ187" s="230"/>
      <c r="NA187" s="229"/>
      <c r="NB187" s="229"/>
      <c r="NC187" s="230"/>
      <c r="ND187" s="230"/>
      <c r="NE187" s="230"/>
      <c r="NF187" s="230"/>
      <c r="NG187" s="230"/>
      <c r="NH187" s="230"/>
      <c r="NI187" s="230"/>
      <c r="NJ187" s="230"/>
      <c r="NK187" s="230"/>
      <c r="NL187" s="230"/>
      <c r="NM187" s="230"/>
      <c r="NN187" s="230"/>
      <c r="NO187" s="229"/>
      <c r="NP187" s="226"/>
      <c r="NQ187" s="227"/>
      <c r="NR187" s="227"/>
      <c r="NS187" s="227"/>
      <c r="NT187" s="228"/>
      <c r="NU187" s="228"/>
      <c r="NV187" s="228"/>
      <c r="NW187" s="228"/>
      <c r="NX187" s="228"/>
      <c r="NY187" s="228"/>
      <c r="NZ187" s="229"/>
      <c r="OA187" s="230"/>
      <c r="OB187" s="230"/>
      <c r="OC187" s="231"/>
      <c r="OD187" s="229"/>
      <c r="OE187" s="230"/>
      <c r="OF187" s="229"/>
      <c r="OG187" s="229"/>
      <c r="OH187" s="230"/>
      <c r="OI187" s="230"/>
      <c r="OJ187" s="230"/>
      <c r="OK187" s="230"/>
      <c r="OL187" s="230"/>
      <c r="OM187" s="230"/>
      <c r="ON187" s="230"/>
      <c r="OO187" s="230"/>
      <c r="OP187" s="230"/>
      <c r="OQ187" s="230"/>
      <c r="OR187" s="230"/>
      <c r="OS187" s="230"/>
      <c r="OT187" s="229"/>
      <c r="OU187" s="226"/>
      <c r="OV187" s="227"/>
      <c r="OW187" s="227"/>
      <c r="OX187" s="227"/>
      <c r="OY187" s="228"/>
      <c r="OZ187" s="228"/>
      <c r="PA187" s="228"/>
      <c r="PB187" s="228"/>
      <c r="PC187" s="228"/>
      <c r="PD187" s="228"/>
      <c r="PE187" s="229"/>
      <c r="PF187" s="230"/>
      <c r="PG187" s="230"/>
      <c r="PH187" s="231"/>
      <c r="PI187" s="229"/>
      <c r="PJ187" s="230"/>
      <c r="PK187" s="229"/>
      <c r="PL187" s="229"/>
      <c r="PM187" s="230"/>
      <c r="PN187" s="230"/>
      <c r="PO187" s="230"/>
      <c r="PP187" s="230"/>
      <c r="PQ187" s="230"/>
      <c r="PR187" s="230"/>
      <c r="PS187" s="230"/>
      <c r="PT187" s="230"/>
      <c r="PU187" s="230"/>
      <c r="PV187" s="230"/>
      <c r="PW187" s="230"/>
      <c r="PX187" s="230"/>
      <c r="PY187" s="229"/>
      <c r="PZ187" s="226"/>
      <c r="QA187" s="227"/>
      <c r="QB187" s="227"/>
      <c r="QC187" s="227"/>
      <c r="QD187" s="228"/>
      <c r="QE187" s="228"/>
      <c r="QF187" s="228"/>
      <c r="QG187" s="228"/>
      <c r="QH187" s="228"/>
      <c r="QI187" s="228"/>
      <c r="QJ187" s="229"/>
      <c r="QK187" s="230"/>
      <c r="QL187" s="230"/>
      <c r="QM187" s="231"/>
      <c r="QN187" s="229"/>
      <c r="QO187" s="230"/>
      <c r="QP187" s="229"/>
      <c r="QQ187" s="229"/>
      <c r="QR187" s="230"/>
      <c r="QS187" s="230"/>
      <c r="QT187" s="230"/>
      <c r="QU187" s="230"/>
      <c r="QV187" s="230"/>
      <c r="QW187" s="230"/>
      <c r="QX187" s="230"/>
      <c r="QY187" s="230"/>
      <c r="QZ187" s="230"/>
      <c r="RA187" s="230"/>
      <c r="RB187" s="230"/>
      <c r="RC187" s="230"/>
      <c r="RD187" s="229"/>
      <c r="RE187" s="226"/>
      <c r="RF187" s="227"/>
      <c r="RG187" s="227"/>
      <c r="RH187" s="227"/>
      <c r="RI187" s="228"/>
      <c r="RJ187" s="228"/>
      <c r="RK187" s="228"/>
      <c r="RL187" s="228"/>
      <c r="RM187" s="228"/>
      <c r="RN187" s="228"/>
      <c r="RO187" s="229"/>
      <c r="RP187" s="230"/>
      <c r="RQ187" s="230"/>
      <c r="RR187" s="231"/>
      <c r="RS187" s="229"/>
      <c r="RT187" s="230"/>
      <c r="RU187" s="229"/>
      <c r="RV187" s="229"/>
      <c r="RW187" s="230"/>
      <c r="RX187" s="230"/>
      <c r="RY187" s="230"/>
      <c r="RZ187" s="230"/>
      <c r="SA187" s="230"/>
      <c r="SB187" s="230"/>
      <c r="SC187" s="230"/>
      <c r="SD187" s="230"/>
      <c r="SE187" s="230"/>
      <c r="SF187" s="230"/>
      <c r="SG187" s="230"/>
      <c r="SH187" s="230"/>
      <c r="SI187" s="229"/>
      <c r="SJ187" s="226"/>
      <c r="SK187" s="227"/>
      <c r="SL187" s="227"/>
      <c r="SM187" s="227"/>
      <c r="SN187" s="228"/>
      <c r="SO187" s="228"/>
      <c r="SP187" s="228"/>
      <c r="SQ187" s="228"/>
      <c r="SR187" s="228"/>
      <c r="SS187" s="228"/>
      <c r="ST187" s="229"/>
      <c r="SU187" s="230"/>
      <c r="SV187" s="230"/>
      <c r="SW187" s="231"/>
      <c r="SX187" s="229"/>
      <c r="SY187" s="230"/>
      <c r="SZ187" s="229"/>
      <c r="TA187" s="229"/>
      <c r="TB187" s="230"/>
      <c r="TC187" s="230"/>
      <c r="TD187" s="230"/>
      <c r="TE187" s="230"/>
      <c r="TF187" s="230"/>
      <c r="TG187" s="230"/>
      <c r="TH187" s="230"/>
      <c r="TI187" s="230"/>
      <c r="TJ187" s="230"/>
      <c r="TK187" s="230"/>
      <c r="TL187" s="230"/>
      <c r="TM187" s="230"/>
      <c r="TN187" s="229"/>
      <c r="TO187" s="226"/>
      <c r="TP187" s="227"/>
      <c r="TQ187" s="227"/>
      <c r="TR187" s="227"/>
      <c r="TS187" s="228"/>
      <c r="TT187" s="228"/>
      <c r="TU187" s="228"/>
      <c r="TV187" s="228"/>
      <c r="TW187" s="228"/>
      <c r="TX187" s="228"/>
      <c r="TY187" s="229"/>
      <c r="TZ187" s="230"/>
      <c r="UA187" s="230"/>
      <c r="UB187" s="231"/>
      <c r="UC187" s="229"/>
      <c r="UD187" s="230"/>
      <c r="UE187" s="229"/>
      <c r="UF187" s="229"/>
      <c r="UG187" s="230"/>
      <c r="UH187" s="230"/>
      <c r="UI187" s="230"/>
      <c r="UJ187" s="230"/>
      <c r="UK187" s="230"/>
      <c r="UL187" s="230"/>
      <c r="UM187" s="230"/>
      <c r="UN187" s="230"/>
      <c r="UO187" s="230"/>
      <c r="UP187" s="230"/>
      <c r="UQ187" s="230"/>
      <c r="UR187" s="230"/>
      <c r="US187" s="229"/>
      <c r="UT187" s="226"/>
      <c r="UU187" s="227"/>
      <c r="UV187" s="227"/>
      <c r="UW187" s="227"/>
      <c r="UX187" s="228"/>
      <c r="UY187" s="228"/>
      <c r="UZ187" s="228"/>
      <c r="VA187" s="228"/>
      <c r="VB187" s="228"/>
      <c r="VC187" s="228"/>
      <c r="VD187" s="229"/>
      <c r="VE187" s="230"/>
      <c r="VF187" s="230"/>
      <c r="VG187" s="231"/>
      <c r="VH187" s="229"/>
      <c r="VI187" s="230"/>
      <c r="VJ187" s="229"/>
      <c r="VK187" s="229"/>
      <c r="VL187" s="230"/>
      <c r="VM187" s="230"/>
      <c r="VN187" s="230"/>
      <c r="VO187" s="230"/>
      <c r="VP187" s="230"/>
      <c r="VQ187" s="230"/>
      <c r="VR187" s="230"/>
      <c r="VS187" s="230"/>
      <c r="VT187" s="230"/>
      <c r="VU187" s="230"/>
      <c r="VV187" s="230"/>
      <c r="VW187" s="230"/>
      <c r="VX187" s="229"/>
      <c r="VY187" s="226"/>
      <c r="VZ187" s="227"/>
      <c r="WA187" s="227"/>
      <c r="WB187" s="227"/>
      <c r="WC187" s="228"/>
      <c r="WD187" s="228"/>
      <c r="WE187" s="228"/>
      <c r="WF187" s="228"/>
      <c r="WG187" s="228"/>
      <c r="WH187" s="228"/>
      <c r="WI187" s="229"/>
      <c r="WJ187" s="230"/>
      <c r="WK187" s="230"/>
      <c r="WL187" s="231"/>
      <c r="WM187" s="229"/>
      <c r="WN187" s="230"/>
      <c r="WO187" s="229"/>
      <c r="WP187" s="229"/>
      <c r="WQ187" s="230"/>
      <c r="WR187" s="230"/>
      <c r="WS187" s="230"/>
      <c r="WT187" s="230"/>
      <c r="WU187" s="230"/>
      <c r="WV187" s="230"/>
      <c r="WW187" s="230"/>
      <c r="WX187" s="230"/>
      <c r="WY187" s="230"/>
      <c r="WZ187" s="230"/>
      <c r="XA187" s="230"/>
      <c r="XB187" s="230"/>
      <c r="XC187" s="229"/>
      <c r="XD187" s="226"/>
      <c r="XE187" s="227"/>
      <c r="XF187" s="227"/>
      <c r="XG187" s="227"/>
      <c r="XH187" s="228"/>
      <c r="XI187" s="228"/>
      <c r="XJ187" s="228"/>
      <c r="XK187" s="228"/>
      <c r="XL187" s="228"/>
      <c r="XM187" s="228"/>
      <c r="XN187" s="229"/>
      <c r="XO187" s="230"/>
      <c r="XP187" s="230"/>
      <c r="XQ187" s="231"/>
      <c r="XR187" s="229"/>
      <c r="XS187" s="230"/>
      <c r="XT187" s="229"/>
      <c r="XU187" s="229"/>
      <c r="XV187" s="230"/>
      <c r="XW187" s="230"/>
      <c r="XX187" s="230"/>
      <c r="XY187" s="230"/>
      <c r="XZ187" s="230"/>
      <c r="YA187" s="230"/>
      <c r="YB187" s="230"/>
      <c r="YC187" s="230"/>
      <c r="YD187" s="230"/>
      <c r="YE187" s="230"/>
      <c r="YF187" s="230"/>
      <c r="YG187" s="230"/>
      <c r="YH187" s="229"/>
      <c r="YI187" s="226"/>
      <c r="YJ187" s="227"/>
      <c r="YK187" s="227"/>
      <c r="YL187" s="227"/>
      <c r="YM187" s="228"/>
      <c r="YN187" s="228"/>
      <c r="YO187" s="228"/>
      <c r="YP187" s="228"/>
      <c r="YQ187" s="228"/>
      <c r="YR187" s="228"/>
      <c r="YS187" s="229"/>
      <c r="YT187" s="230"/>
      <c r="YU187" s="230"/>
      <c r="YV187" s="231"/>
      <c r="YW187" s="229"/>
      <c r="YX187" s="230"/>
      <c r="YY187" s="229"/>
      <c r="YZ187" s="229"/>
      <c r="ZA187" s="230"/>
      <c r="ZB187" s="230"/>
      <c r="ZC187" s="230"/>
      <c r="ZD187" s="230"/>
      <c r="ZE187" s="230"/>
      <c r="ZF187" s="230"/>
      <c r="ZG187" s="230"/>
      <c r="ZH187" s="230"/>
      <c r="ZI187" s="230"/>
      <c r="ZJ187" s="230"/>
      <c r="ZK187" s="230"/>
      <c r="ZL187" s="230"/>
      <c r="ZM187" s="229"/>
      <c r="ZN187" s="226"/>
      <c r="ZO187" s="227"/>
      <c r="ZP187" s="227"/>
      <c r="ZQ187" s="227"/>
      <c r="ZR187" s="228"/>
      <c r="ZS187" s="228"/>
      <c r="ZT187" s="228"/>
      <c r="ZU187" s="228"/>
      <c r="ZV187" s="228"/>
      <c r="ZW187" s="228"/>
      <c r="ZX187" s="229"/>
      <c r="ZY187" s="230"/>
      <c r="ZZ187" s="230"/>
      <c r="AAA187" s="231"/>
      <c r="AAB187" s="229"/>
      <c r="AAC187" s="230"/>
      <c r="AAD187" s="229"/>
      <c r="AAE187" s="229"/>
      <c r="AAF187" s="230"/>
      <c r="AAG187" s="230"/>
      <c r="AAH187" s="230"/>
      <c r="AAI187" s="230"/>
      <c r="AAJ187" s="230"/>
      <c r="AAK187" s="230"/>
      <c r="AAL187" s="230"/>
      <c r="AAM187" s="230"/>
      <c r="AAN187" s="230"/>
      <c r="AAO187" s="230"/>
      <c r="AAP187" s="230"/>
      <c r="AAQ187" s="230"/>
      <c r="AAR187" s="229"/>
      <c r="AAS187" s="226"/>
      <c r="AAT187" s="227"/>
      <c r="AAU187" s="227"/>
      <c r="AAV187" s="227"/>
      <c r="AAW187" s="228"/>
      <c r="AAX187" s="228"/>
      <c r="AAY187" s="228"/>
      <c r="AAZ187" s="228"/>
      <c r="ABA187" s="228"/>
      <c r="ABB187" s="228"/>
      <c r="ABC187" s="229"/>
      <c r="ABD187" s="230"/>
      <c r="ABE187" s="230"/>
      <c r="ABF187" s="231"/>
      <c r="ABG187" s="229"/>
      <c r="ABH187" s="230"/>
      <c r="ABI187" s="229"/>
      <c r="ABJ187" s="229"/>
      <c r="ABK187" s="230"/>
      <c r="ABL187" s="230"/>
      <c r="ABM187" s="230"/>
      <c r="ABN187" s="230"/>
      <c r="ABO187" s="230"/>
      <c r="ABP187" s="230"/>
      <c r="ABQ187" s="230"/>
      <c r="ABR187" s="230"/>
      <c r="ABS187" s="230"/>
      <c r="ABT187" s="230"/>
      <c r="ABU187" s="230"/>
      <c r="ABV187" s="230"/>
      <c r="ABW187" s="229"/>
      <c r="ABX187" s="226"/>
      <c r="ABY187" s="227"/>
      <c r="ABZ187" s="227"/>
      <c r="ACA187" s="227"/>
      <c r="ACB187" s="228"/>
      <c r="ACC187" s="228"/>
      <c r="ACD187" s="228"/>
      <c r="ACE187" s="228"/>
      <c r="ACF187" s="228"/>
      <c r="ACG187" s="228"/>
      <c r="ACH187" s="229"/>
      <c r="ACI187" s="230"/>
      <c r="ACJ187" s="230"/>
      <c r="ACK187" s="231"/>
      <c r="ACL187" s="229"/>
      <c r="ACM187" s="230"/>
      <c r="ACN187" s="229"/>
      <c r="ACO187" s="229"/>
      <c r="ACP187" s="230"/>
      <c r="ACQ187" s="230"/>
      <c r="ACR187" s="230"/>
      <c r="ACS187" s="230"/>
      <c r="ACT187" s="230"/>
      <c r="ACU187" s="230"/>
      <c r="ACV187" s="230"/>
      <c r="ACW187" s="230"/>
      <c r="ACX187" s="230"/>
      <c r="ACY187" s="230"/>
      <c r="ACZ187" s="230"/>
      <c r="ADA187" s="230"/>
      <c r="ADB187" s="229"/>
      <c r="ADC187" s="226"/>
      <c r="ADD187" s="227"/>
      <c r="ADE187" s="227"/>
      <c r="ADF187" s="227"/>
      <c r="ADG187" s="228"/>
      <c r="ADH187" s="228"/>
      <c r="ADI187" s="228"/>
      <c r="ADJ187" s="228"/>
      <c r="ADK187" s="228"/>
      <c r="ADL187" s="228"/>
      <c r="ADM187" s="229"/>
      <c r="ADN187" s="230"/>
      <c r="ADO187" s="230"/>
      <c r="ADP187" s="231"/>
      <c r="ADQ187" s="229"/>
      <c r="ADR187" s="230"/>
      <c r="ADS187" s="229"/>
      <c r="ADT187" s="229"/>
      <c r="ADU187" s="230"/>
      <c r="ADV187" s="230"/>
      <c r="ADW187" s="230"/>
      <c r="ADX187" s="230"/>
      <c r="ADY187" s="230"/>
      <c r="ADZ187" s="230"/>
      <c r="AEA187" s="230"/>
      <c r="AEB187" s="230"/>
      <c r="AEC187" s="230"/>
      <c r="AED187" s="230"/>
      <c r="AEE187" s="230"/>
      <c r="AEF187" s="230"/>
      <c r="AEG187" s="229"/>
      <c r="AEH187" s="226"/>
      <c r="AEI187" s="227"/>
      <c r="AEJ187" s="227"/>
      <c r="AEK187" s="227"/>
      <c r="AEL187" s="228"/>
      <c r="AEM187" s="228"/>
      <c r="AEN187" s="228"/>
      <c r="AEO187" s="228"/>
      <c r="AEP187" s="228"/>
      <c r="AEQ187" s="228"/>
      <c r="AER187" s="229"/>
      <c r="AES187" s="230"/>
      <c r="AET187" s="230"/>
      <c r="AEU187" s="231"/>
      <c r="AEV187" s="229"/>
      <c r="AEW187" s="230"/>
      <c r="AEX187" s="229"/>
      <c r="AEY187" s="229"/>
      <c r="AEZ187" s="230"/>
      <c r="AFA187" s="230"/>
      <c r="AFB187" s="230"/>
      <c r="AFC187" s="230"/>
      <c r="AFD187" s="230"/>
      <c r="AFE187" s="230"/>
      <c r="AFF187" s="230"/>
      <c r="AFG187" s="230"/>
      <c r="AFH187" s="230"/>
      <c r="AFI187" s="230"/>
      <c r="AFJ187" s="230"/>
      <c r="AFK187" s="230"/>
      <c r="AFL187" s="229"/>
      <c r="AFM187" s="226"/>
      <c r="AFN187" s="227"/>
      <c r="AFO187" s="227"/>
      <c r="AFP187" s="227"/>
      <c r="AFQ187" s="228"/>
      <c r="AFR187" s="228"/>
      <c r="AFS187" s="228"/>
      <c r="AFT187" s="228"/>
      <c r="AFU187" s="228"/>
      <c r="AFV187" s="228"/>
      <c r="AFW187" s="229"/>
      <c r="AFX187" s="230"/>
      <c r="AFY187" s="230"/>
      <c r="AFZ187" s="231"/>
      <c r="AGA187" s="229"/>
      <c r="AGB187" s="230"/>
      <c r="AGC187" s="229"/>
      <c r="AGD187" s="229"/>
      <c r="AGE187" s="230"/>
      <c r="AGF187" s="230"/>
      <c r="AGG187" s="230"/>
      <c r="AGH187" s="230"/>
      <c r="AGI187" s="230"/>
      <c r="AGJ187" s="230"/>
      <c r="AGK187" s="230"/>
      <c r="AGL187" s="230"/>
      <c r="AGM187" s="230"/>
      <c r="AGN187" s="230"/>
      <c r="AGO187" s="230"/>
      <c r="AGP187" s="230"/>
      <c r="AGQ187" s="229"/>
      <c r="AGR187" s="226"/>
      <c r="AGS187" s="227"/>
      <c r="AGT187" s="227"/>
      <c r="AGU187" s="227"/>
      <c r="AGV187" s="228"/>
      <c r="AGW187" s="228"/>
      <c r="AGX187" s="228"/>
      <c r="AGY187" s="228"/>
      <c r="AGZ187" s="228"/>
      <c r="AHA187" s="228"/>
      <c r="AHB187" s="229"/>
      <c r="AHC187" s="230"/>
      <c r="AHD187" s="230"/>
      <c r="AHE187" s="231"/>
      <c r="AHF187" s="229"/>
      <c r="AHG187" s="230"/>
      <c r="AHH187" s="229"/>
      <c r="AHI187" s="229"/>
      <c r="AHJ187" s="230"/>
      <c r="AHK187" s="230"/>
      <c r="AHL187" s="230"/>
      <c r="AHM187" s="230"/>
      <c r="AHN187" s="230"/>
      <c r="AHO187" s="230"/>
      <c r="AHP187" s="230"/>
      <c r="AHQ187" s="230"/>
      <c r="AHR187" s="230"/>
      <c r="AHS187" s="230"/>
      <c r="AHT187" s="230"/>
      <c r="AHU187" s="230"/>
      <c r="AHV187" s="229"/>
      <c r="AHW187" s="226"/>
      <c r="AHX187" s="227"/>
      <c r="AHY187" s="227"/>
      <c r="AHZ187" s="227"/>
      <c r="AIA187" s="228"/>
      <c r="AIB187" s="228"/>
      <c r="AIC187" s="228"/>
      <c r="AID187" s="228"/>
      <c r="AIE187" s="228"/>
      <c r="AIF187" s="228"/>
      <c r="AIG187" s="229"/>
      <c r="AIH187" s="230"/>
      <c r="AII187" s="230"/>
      <c r="AIJ187" s="231"/>
      <c r="AIK187" s="229"/>
      <c r="AIL187" s="230"/>
      <c r="AIM187" s="229"/>
      <c r="AIN187" s="229"/>
      <c r="AIO187" s="230"/>
      <c r="AIP187" s="230"/>
      <c r="AIQ187" s="230"/>
      <c r="AIR187" s="230"/>
      <c r="AIS187" s="230"/>
      <c r="AIT187" s="230"/>
      <c r="AIU187" s="230"/>
      <c r="AIV187" s="230"/>
      <c r="AIW187" s="230"/>
      <c r="AIX187" s="230"/>
      <c r="AIY187" s="230"/>
      <c r="AIZ187" s="230"/>
      <c r="AJA187" s="229"/>
      <c r="AJB187" s="226"/>
      <c r="AJC187" s="227"/>
      <c r="AJD187" s="227"/>
      <c r="AJE187" s="227"/>
      <c r="AJF187" s="228"/>
      <c r="AJG187" s="228"/>
      <c r="AJH187" s="228"/>
      <c r="AJI187" s="228"/>
      <c r="AJJ187" s="228"/>
      <c r="AJK187" s="228"/>
      <c r="AJL187" s="229"/>
      <c r="AJM187" s="230"/>
      <c r="AJN187" s="230"/>
      <c r="AJO187" s="231"/>
      <c r="AJP187" s="229"/>
      <c r="AJQ187" s="230"/>
      <c r="AJR187" s="229"/>
      <c r="AJS187" s="229"/>
      <c r="AJT187" s="230"/>
      <c r="AJU187" s="230"/>
      <c r="AJV187" s="230"/>
      <c r="AJW187" s="230"/>
      <c r="AJX187" s="230"/>
      <c r="AJY187" s="230"/>
      <c r="AJZ187" s="230"/>
      <c r="AKA187" s="230"/>
      <c r="AKB187" s="230"/>
      <c r="AKC187" s="230"/>
      <c r="AKD187" s="230"/>
      <c r="AKE187" s="230"/>
      <c r="AKF187" s="229"/>
      <c r="AKG187" s="226"/>
      <c r="AKH187" s="227"/>
      <c r="AKI187" s="227"/>
      <c r="AKJ187" s="227"/>
      <c r="AKK187" s="228"/>
      <c r="AKL187" s="228"/>
      <c r="AKM187" s="228"/>
      <c r="AKN187" s="228"/>
      <c r="AKO187" s="228"/>
      <c r="AKP187" s="228"/>
      <c r="AKQ187" s="229"/>
      <c r="AKR187" s="230"/>
      <c r="AKS187" s="230"/>
      <c r="AKT187" s="231"/>
      <c r="AKU187" s="229"/>
      <c r="AKV187" s="230"/>
      <c r="AKW187" s="229"/>
      <c r="AKX187" s="229"/>
      <c r="AKY187" s="230"/>
      <c r="AKZ187" s="230"/>
      <c r="ALA187" s="230"/>
      <c r="ALB187" s="230"/>
      <c r="ALC187" s="230"/>
      <c r="ALD187" s="230"/>
      <c r="ALE187" s="230"/>
      <c r="ALF187" s="230"/>
      <c r="ALG187" s="230"/>
      <c r="ALH187" s="230"/>
      <c r="ALI187" s="230"/>
      <c r="ALJ187" s="230"/>
      <c r="ALK187" s="229"/>
      <c r="ALL187" s="226"/>
      <c r="ALM187" s="227"/>
      <c r="ALN187" s="227"/>
      <c r="ALO187" s="227"/>
      <c r="ALP187" s="228"/>
      <c r="ALQ187" s="228"/>
      <c r="ALR187" s="228"/>
      <c r="ALS187" s="228"/>
      <c r="ALT187" s="228"/>
      <c r="ALU187" s="228"/>
      <c r="ALV187" s="229"/>
      <c r="ALW187" s="230"/>
      <c r="ALX187" s="230"/>
      <c r="ALY187" s="231"/>
      <c r="ALZ187" s="229"/>
      <c r="AMA187" s="230"/>
      <c r="AMB187" s="229"/>
      <c r="AMC187" s="229"/>
      <c r="AMD187" s="230"/>
      <c r="AME187" s="230"/>
      <c r="AMF187" s="230"/>
      <c r="AMG187" s="230"/>
      <c r="AMH187" s="230"/>
      <c r="AMI187" s="230"/>
      <c r="AMJ187" s="230"/>
      <c r="AMK187" s="230"/>
      <c r="AML187" s="230"/>
      <c r="AMM187" s="230"/>
      <c r="AMN187" s="230"/>
      <c r="AMO187" s="230"/>
      <c r="AMP187" s="229"/>
      <c r="AMQ187" s="226"/>
      <c r="AMR187" s="227"/>
      <c r="AMS187" s="227"/>
      <c r="AMT187" s="227"/>
      <c r="AMU187" s="228"/>
      <c r="AMV187" s="228"/>
      <c r="AMW187" s="228"/>
      <c r="AMX187" s="228"/>
      <c r="AMY187" s="228"/>
      <c r="AMZ187" s="228"/>
      <c r="ANA187" s="229"/>
      <c r="ANB187" s="230"/>
      <c r="ANC187" s="230"/>
      <c r="AND187" s="231"/>
      <c r="ANE187" s="229"/>
      <c r="ANF187" s="230"/>
      <c r="ANG187" s="229"/>
      <c r="ANH187" s="229"/>
      <c r="ANI187" s="230"/>
      <c r="ANJ187" s="230"/>
      <c r="ANK187" s="230"/>
      <c r="ANL187" s="230"/>
      <c r="ANM187" s="230"/>
      <c r="ANN187" s="230"/>
      <c r="ANO187" s="230"/>
      <c r="ANP187" s="230"/>
      <c r="ANQ187" s="230"/>
      <c r="ANR187" s="230"/>
      <c r="ANS187" s="230"/>
      <c r="ANT187" s="230"/>
      <c r="ANU187" s="229"/>
      <c r="ANV187" s="226"/>
      <c r="ANW187" s="227"/>
      <c r="ANX187" s="227"/>
      <c r="ANY187" s="227"/>
      <c r="ANZ187" s="228"/>
      <c r="AOA187" s="228"/>
      <c r="AOB187" s="228"/>
      <c r="AOC187" s="228"/>
      <c r="AOD187" s="228"/>
      <c r="AOE187" s="228"/>
      <c r="AOF187" s="229"/>
      <c r="AOG187" s="230"/>
      <c r="AOH187" s="230"/>
      <c r="AOI187" s="231"/>
      <c r="AOJ187" s="229"/>
      <c r="AOK187" s="230"/>
      <c r="AOL187" s="229"/>
      <c r="AOM187" s="229"/>
      <c r="AON187" s="230"/>
      <c r="AOO187" s="230"/>
      <c r="AOP187" s="230"/>
      <c r="AOQ187" s="230"/>
      <c r="AOR187" s="230"/>
      <c r="AOS187" s="230"/>
      <c r="AOT187" s="230"/>
      <c r="AOU187" s="230"/>
      <c r="AOV187" s="230"/>
      <c r="AOW187" s="230"/>
      <c r="AOX187" s="230"/>
      <c r="AOY187" s="230"/>
      <c r="AOZ187" s="229"/>
      <c r="APA187" s="226"/>
      <c r="APB187" s="227"/>
      <c r="APC187" s="227"/>
      <c r="APD187" s="227"/>
      <c r="APE187" s="228"/>
      <c r="APF187" s="228"/>
      <c r="APG187" s="228"/>
      <c r="APH187" s="228"/>
      <c r="API187" s="228"/>
      <c r="APJ187" s="228"/>
      <c r="APK187" s="229"/>
      <c r="APL187" s="230"/>
      <c r="APM187" s="230"/>
      <c r="APN187" s="231"/>
      <c r="APO187" s="229"/>
      <c r="APP187" s="230"/>
      <c r="APQ187" s="229"/>
      <c r="APR187" s="229"/>
      <c r="APS187" s="230"/>
      <c r="APT187" s="230"/>
      <c r="APU187" s="230"/>
      <c r="APV187" s="230"/>
      <c r="APW187" s="230"/>
      <c r="APX187" s="230"/>
      <c r="APY187" s="230"/>
      <c r="APZ187" s="230"/>
      <c r="AQA187" s="230"/>
      <c r="AQB187" s="230"/>
      <c r="AQC187" s="230"/>
      <c r="AQD187" s="230"/>
      <c r="AQE187" s="229"/>
      <c r="AQF187" s="226"/>
      <c r="AQG187" s="227"/>
      <c r="AQH187" s="227"/>
      <c r="AQI187" s="227"/>
      <c r="AQJ187" s="228"/>
      <c r="AQK187" s="228"/>
      <c r="AQL187" s="228"/>
      <c r="AQM187" s="228"/>
      <c r="AQN187" s="228"/>
      <c r="AQO187" s="228"/>
      <c r="AQP187" s="229"/>
      <c r="AQQ187" s="230"/>
      <c r="AQR187" s="230"/>
      <c r="AQS187" s="231"/>
      <c r="AQT187" s="229"/>
      <c r="AQU187" s="230"/>
      <c r="AQV187" s="229"/>
      <c r="AQW187" s="229"/>
      <c r="AQX187" s="230"/>
      <c r="AQY187" s="230"/>
      <c r="AQZ187" s="230"/>
      <c r="ARA187" s="230"/>
      <c r="ARB187" s="230"/>
      <c r="ARC187" s="230"/>
      <c r="ARD187" s="230"/>
      <c r="ARE187" s="230"/>
      <c r="ARF187" s="230"/>
      <c r="ARG187" s="230"/>
      <c r="ARH187" s="230"/>
      <c r="ARI187" s="230"/>
      <c r="ARJ187" s="229"/>
      <c r="ARK187" s="226"/>
      <c r="ARL187" s="227"/>
      <c r="ARM187" s="227"/>
      <c r="ARN187" s="227"/>
      <c r="ARO187" s="228"/>
      <c r="ARP187" s="228"/>
      <c r="ARQ187" s="228"/>
      <c r="ARR187" s="228"/>
      <c r="ARS187" s="228"/>
      <c r="ART187" s="228"/>
      <c r="ARU187" s="229"/>
      <c r="ARV187" s="230"/>
      <c r="ARW187" s="230"/>
      <c r="ARX187" s="231"/>
      <c r="ARY187" s="229"/>
      <c r="ARZ187" s="230"/>
      <c r="ASA187" s="229"/>
      <c r="ASB187" s="229"/>
      <c r="ASC187" s="230"/>
      <c r="ASD187" s="230"/>
      <c r="ASE187" s="230"/>
      <c r="ASF187" s="230"/>
      <c r="ASG187" s="230"/>
      <c r="ASH187" s="230"/>
      <c r="ASI187" s="230"/>
      <c r="ASJ187" s="230"/>
      <c r="ASK187" s="230"/>
      <c r="ASL187" s="230"/>
      <c r="ASM187" s="230"/>
      <c r="ASN187" s="230"/>
      <c r="ASO187" s="229"/>
      <c r="ASP187" s="226"/>
      <c r="ASQ187" s="227"/>
      <c r="ASR187" s="227"/>
      <c r="ASS187" s="227"/>
      <c r="AST187" s="228"/>
      <c r="ASU187" s="228"/>
      <c r="ASV187" s="228"/>
      <c r="ASW187" s="228"/>
      <c r="ASX187" s="228"/>
      <c r="ASY187" s="228"/>
      <c r="ASZ187" s="229"/>
      <c r="ATA187" s="230"/>
      <c r="ATB187" s="230"/>
      <c r="ATC187" s="231"/>
      <c r="ATD187" s="229"/>
      <c r="ATE187" s="230"/>
      <c r="ATF187" s="229"/>
      <c r="ATG187" s="229"/>
      <c r="ATH187" s="230"/>
      <c r="ATI187" s="230"/>
      <c r="ATJ187" s="230"/>
      <c r="ATK187" s="230"/>
      <c r="ATL187" s="230"/>
      <c r="ATM187" s="230"/>
      <c r="ATN187" s="230"/>
      <c r="ATO187" s="230"/>
      <c r="ATP187" s="230"/>
      <c r="ATQ187" s="230"/>
      <c r="ATR187" s="230"/>
      <c r="ATS187" s="230"/>
      <c r="ATT187" s="229"/>
      <c r="ATU187" s="226"/>
      <c r="ATV187" s="227"/>
      <c r="ATW187" s="227"/>
      <c r="ATX187" s="227"/>
      <c r="ATY187" s="228"/>
      <c r="ATZ187" s="228"/>
      <c r="AUA187" s="228"/>
      <c r="AUB187" s="228"/>
      <c r="AUC187" s="228"/>
      <c r="AUD187" s="228"/>
      <c r="AUE187" s="229"/>
      <c r="AUF187" s="230"/>
      <c r="AUG187" s="230"/>
      <c r="AUH187" s="231"/>
      <c r="AUI187" s="229"/>
      <c r="AUJ187" s="230"/>
      <c r="AUK187" s="229"/>
      <c r="AUL187" s="229"/>
      <c r="AUM187" s="230"/>
      <c r="AUN187" s="230"/>
      <c r="AUO187" s="230"/>
      <c r="AUP187" s="230"/>
      <c r="AUQ187" s="230"/>
      <c r="AUR187" s="230"/>
      <c r="AUS187" s="230"/>
      <c r="AUT187" s="230"/>
      <c r="AUU187" s="230"/>
      <c r="AUV187" s="230"/>
      <c r="AUW187" s="230"/>
      <c r="AUX187" s="230"/>
      <c r="AUY187" s="229"/>
      <c r="AUZ187" s="226"/>
      <c r="AVA187" s="227"/>
      <c r="AVB187" s="227"/>
      <c r="AVC187" s="227"/>
      <c r="AVD187" s="228"/>
      <c r="AVE187" s="228"/>
      <c r="AVF187" s="228"/>
      <c r="AVG187" s="228"/>
      <c r="AVH187" s="228"/>
      <c r="AVI187" s="228"/>
      <c r="AVJ187" s="229"/>
      <c r="AVK187" s="230"/>
      <c r="AVL187" s="230"/>
      <c r="AVM187" s="231"/>
      <c r="AVN187" s="229"/>
      <c r="AVO187" s="230"/>
      <c r="AVP187" s="229"/>
      <c r="AVQ187" s="229"/>
      <c r="AVR187" s="230"/>
      <c r="AVS187" s="230"/>
      <c r="AVT187" s="230"/>
      <c r="AVU187" s="230"/>
      <c r="AVV187" s="230"/>
      <c r="AVW187" s="230"/>
      <c r="AVX187" s="230"/>
      <c r="AVY187" s="230"/>
      <c r="AVZ187" s="230"/>
      <c r="AWA187" s="230"/>
      <c r="AWB187" s="230"/>
      <c r="AWC187" s="230"/>
      <c r="AWD187" s="229"/>
      <c r="AWE187" s="226"/>
      <c r="AWF187" s="227"/>
      <c r="AWG187" s="227"/>
      <c r="AWH187" s="227"/>
      <c r="AWI187" s="228"/>
      <c r="AWJ187" s="228"/>
      <c r="AWK187" s="228"/>
      <c r="AWL187" s="228"/>
      <c r="AWM187" s="228"/>
      <c r="AWN187" s="228"/>
      <c r="AWO187" s="229"/>
      <c r="AWP187" s="230"/>
      <c r="AWQ187" s="230"/>
      <c r="AWR187" s="231"/>
      <c r="AWS187" s="229"/>
      <c r="AWT187" s="230"/>
      <c r="AWU187" s="229"/>
      <c r="AWV187" s="229"/>
      <c r="AWW187" s="230"/>
      <c r="AWX187" s="230"/>
      <c r="AWY187" s="230"/>
      <c r="AWZ187" s="230"/>
      <c r="AXA187" s="230"/>
      <c r="AXB187" s="230"/>
      <c r="AXC187" s="230"/>
      <c r="AXD187" s="230"/>
      <c r="AXE187" s="230"/>
      <c r="AXF187" s="230"/>
      <c r="AXG187" s="230"/>
      <c r="AXH187" s="230"/>
      <c r="AXI187" s="229"/>
      <c r="AXJ187" s="226"/>
      <c r="AXK187" s="227"/>
      <c r="AXL187" s="227"/>
      <c r="AXM187" s="227"/>
      <c r="AXN187" s="228"/>
      <c r="AXO187" s="228"/>
      <c r="AXP187" s="228"/>
      <c r="AXQ187" s="228"/>
      <c r="AXR187" s="228"/>
      <c r="AXS187" s="228"/>
      <c r="AXT187" s="229"/>
      <c r="AXU187" s="230"/>
      <c r="AXV187" s="230"/>
      <c r="AXW187" s="231"/>
      <c r="AXX187" s="229"/>
      <c r="AXY187" s="230"/>
      <c r="AXZ187" s="229"/>
      <c r="AYA187" s="229"/>
      <c r="AYB187" s="230"/>
      <c r="AYC187" s="230"/>
      <c r="AYD187" s="230"/>
      <c r="AYE187" s="230"/>
      <c r="AYF187" s="230"/>
      <c r="AYG187" s="230"/>
      <c r="AYH187" s="230"/>
      <c r="AYI187" s="230"/>
      <c r="AYJ187" s="230"/>
      <c r="AYK187" s="230"/>
      <c r="AYL187" s="230"/>
      <c r="AYM187" s="230"/>
      <c r="AYN187" s="229"/>
      <c r="AYO187" s="226"/>
      <c r="AYP187" s="227"/>
      <c r="AYQ187" s="227"/>
      <c r="AYR187" s="227"/>
      <c r="AYS187" s="228"/>
      <c r="AYT187" s="228"/>
      <c r="AYU187" s="228"/>
      <c r="AYV187" s="228"/>
      <c r="AYW187" s="228"/>
      <c r="AYX187" s="228"/>
      <c r="AYY187" s="229"/>
      <c r="AYZ187" s="230"/>
      <c r="AZA187" s="230"/>
      <c r="AZB187" s="231"/>
      <c r="AZC187" s="229"/>
      <c r="AZD187" s="230"/>
      <c r="AZE187" s="229"/>
      <c r="AZF187" s="229"/>
      <c r="AZG187" s="230"/>
      <c r="AZH187" s="230"/>
      <c r="AZI187" s="230"/>
      <c r="AZJ187" s="230"/>
      <c r="AZK187" s="230"/>
      <c r="AZL187" s="230"/>
      <c r="AZM187" s="230"/>
      <c r="AZN187" s="230"/>
      <c r="AZO187" s="230"/>
      <c r="AZP187" s="230"/>
      <c r="AZQ187" s="230"/>
      <c r="AZR187" s="230"/>
      <c r="AZS187" s="229"/>
      <c r="AZT187" s="226"/>
      <c r="AZU187" s="227"/>
      <c r="AZV187" s="227"/>
      <c r="AZW187" s="227"/>
      <c r="AZX187" s="228"/>
      <c r="AZY187" s="228"/>
      <c r="AZZ187" s="228"/>
      <c r="BAA187" s="228"/>
      <c r="BAB187" s="228"/>
      <c r="BAC187" s="228"/>
      <c r="BAD187" s="229"/>
      <c r="BAE187" s="230"/>
      <c r="BAF187" s="230"/>
      <c r="BAG187" s="231"/>
      <c r="BAH187" s="229"/>
      <c r="BAI187" s="230"/>
      <c r="BAJ187" s="229"/>
      <c r="BAK187" s="229"/>
      <c r="BAL187" s="230"/>
      <c r="BAM187" s="230"/>
      <c r="BAN187" s="230"/>
      <c r="BAO187" s="230"/>
      <c r="BAP187" s="230"/>
      <c r="BAQ187" s="230"/>
      <c r="BAR187" s="230"/>
      <c r="BAS187" s="230"/>
      <c r="BAT187" s="230"/>
      <c r="BAU187" s="230"/>
      <c r="BAV187" s="230"/>
      <c r="BAW187" s="230"/>
      <c r="BAX187" s="229"/>
      <c r="BAY187" s="226"/>
      <c r="BAZ187" s="227"/>
      <c r="BBA187" s="227"/>
      <c r="BBB187" s="227"/>
      <c r="BBC187" s="228"/>
      <c r="BBD187" s="228"/>
      <c r="BBE187" s="228"/>
      <c r="BBF187" s="228"/>
      <c r="BBG187" s="228"/>
      <c r="BBH187" s="228"/>
      <c r="BBI187" s="229"/>
      <c r="BBJ187" s="230"/>
      <c r="BBK187" s="230"/>
      <c r="BBL187" s="231"/>
      <c r="BBM187" s="229"/>
      <c r="BBN187" s="230"/>
      <c r="BBO187" s="229"/>
      <c r="BBP187" s="229"/>
      <c r="BBQ187" s="230"/>
      <c r="BBR187" s="230"/>
      <c r="BBS187" s="230"/>
      <c r="BBT187" s="230"/>
      <c r="BBU187" s="230"/>
      <c r="BBV187" s="230"/>
      <c r="BBW187" s="230"/>
      <c r="BBX187" s="230"/>
      <c r="BBY187" s="230"/>
      <c r="BBZ187" s="230"/>
      <c r="BCA187" s="230"/>
      <c r="BCB187" s="230"/>
      <c r="BCC187" s="229"/>
      <c r="BCD187" s="226"/>
      <c r="BCE187" s="227"/>
      <c r="BCF187" s="227"/>
      <c r="BCG187" s="227"/>
      <c r="BCH187" s="228"/>
      <c r="BCI187" s="228"/>
      <c r="BCJ187" s="228"/>
      <c r="BCK187" s="228"/>
      <c r="BCL187" s="228"/>
      <c r="BCM187" s="228"/>
      <c r="BCN187" s="229"/>
      <c r="BCO187" s="230"/>
      <c r="BCP187" s="230"/>
      <c r="BCQ187" s="231"/>
      <c r="BCR187" s="229"/>
      <c r="BCS187" s="230"/>
      <c r="BCT187" s="229"/>
      <c r="BCU187" s="229"/>
      <c r="BCV187" s="230"/>
      <c r="BCW187" s="230"/>
      <c r="BCX187" s="230"/>
      <c r="BCY187" s="230"/>
      <c r="BCZ187" s="230"/>
      <c r="BDA187" s="230"/>
      <c r="BDB187" s="230"/>
      <c r="BDC187" s="230"/>
      <c r="BDD187" s="230"/>
      <c r="BDE187" s="230"/>
      <c r="BDF187" s="230"/>
      <c r="BDG187" s="230"/>
      <c r="BDH187" s="229"/>
      <c r="BDI187" s="226"/>
      <c r="BDJ187" s="227"/>
      <c r="BDK187" s="227"/>
      <c r="BDL187" s="227"/>
      <c r="BDM187" s="228"/>
      <c r="BDN187" s="228"/>
      <c r="BDO187" s="228"/>
      <c r="BDP187" s="228"/>
      <c r="BDQ187" s="228"/>
      <c r="BDR187" s="228"/>
      <c r="BDS187" s="229"/>
      <c r="BDT187" s="230"/>
      <c r="BDU187" s="230"/>
      <c r="BDV187" s="231"/>
      <c r="BDW187" s="229"/>
      <c r="BDX187" s="230"/>
      <c r="BDY187" s="229"/>
      <c r="BDZ187" s="229"/>
      <c r="BEA187" s="230"/>
      <c r="BEB187" s="230"/>
      <c r="BEC187" s="230"/>
      <c r="BED187" s="230"/>
      <c r="BEE187" s="230"/>
      <c r="BEF187" s="230"/>
      <c r="BEG187" s="230"/>
      <c r="BEH187" s="230"/>
      <c r="BEI187" s="230"/>
      <c r="BEJ187" s="230"/>
      <c r="BEK187" s="230"/>
      <c r="BEL187" s="230"/>
      <c r="BEM187" s="229"/>
      <c r="BEN187" s="226"/>
      <c r="BEO187" s="227"/>
      <c r="BEP187" s="227"/>
      <c r="BEQ187" s="227"/>
      <c r="BER187" s="228"/>
      <c r="BES187" s="228"/>
      <c r="BET187" s="228"/>
      <c r="BEU187" s="228"/>
      <c r="BEV187" s="228"/>
      <c r="BEW187" s="228"/>
      <c r="BEX187" s="229"/>
      <c r="BEY187" s="230"/>
      <c r="BEZ187" s="230"/>
      <c r="BFA187" s="231"/>
      <c r="BFB187" s="229"/>
      <c r="BFC187" s="230"/>
      <c r="BFD187" s="229"/>
      <c r="BFE187" s="229"/>
      <c r="BFF187" s="230"/>
      <c r="BFG187" s="230"/>
      <c r="BFH187" s="230"/>
      <c r="BFI187" s="230"/>
      <c r="BFJ187" s="230"/>
      <c r="BFK187" s="230"/>
      <c r="BFL187" s="230"/>
      <c r="BFM187" s="230"/>
      <c r="BFN187" s="230"/>
      <c r="BFO187" s="230"/>
      <c r="BFP187" s="230"/>
      <c r="BFQ187" s="230"/>
      <c r="BFR187" s="229"/>
      <c r="BFS187" s="226"/>
      <c r="BFT187" s="227"/>
      <c r="BFU187" s="227"/>
      <c r="BFV187" s="227"/>
      <c r="BFW187" s="228"/>
      <c r="BFX187" s="228"/>
      <c r="BFY187" s="228"/>
      <c r="BFZ187" s="228"/>
      <c r="BGA187" s="228"/>
      <c r="BGB187" s="228"/>
      <c r="BGC187" s="229"/>
      <c r="BGD187" s="230"/>
      <c r="BGE187" s="230"/>
      <c r="BGF187" s="231"/>
      <c r="BGG187" s="229"/>
      <c r="BGH187" s="230"/>
      <c r="BGI187" s="229"/>
      <c r="BGJ187" s="229"/>
      <c r="BGK187" s="230"/>
      <c r="BGL187" s="230"/>
      <c r="BGM187" s="230"/>
      <c r="BGN187" s="230"/>
      <c r="BGO187" s="230"/>
      <c r="BGP187" s="230"/>
      <c r="BGQ187" s="230"/>
      <c r="BGR187" s="230"/>
      <c r="BGS187" s="230"/>
      <c r="BGT187" s="230"/>
      <c r="BGU187" s="230"/>
      <c r="BGV187" s="230"/>
      <c r="BGW187" s="229"/>
      <c r="BGX187" s="226"/>
      <c r="BGY187" s="227"/>
      <c r="BGZ187" s="227"/>
      <c r="BHA187" s="227"/>
      <c r="BHB187" s="228"/>
      <c r="BHC187" s="228"/>
      <c r="BHD187" s="228"/>
      <c r="BHE187" s="228"/>
      <c r="BHF187" s="228"/>
      <c r="BHG187" s="228"/>
      <c r="BHH187" s="229"/>
      <c r="BHI187" s="230"/>
      <c r="BHJ187" s="230"/>
      <c r="BHK187" s="231"/>
      <c r="BHL187" s="229"/>
      <c r="BHM187" s="230"/>
      <c r="BHN187" s="229"/>
      <c r="BHO187" s="229"/>
      <c r="BHP187" s="230"/>
      <c r="BHQ187" s="230"/>
      <c r="BHR187" s="230"/>
      <c r="BHS187" s="230"/>
      <c r="BHT187" s="230"/>
      <c r="BHU187" s="230"/>
      <c r="BHV187" s="230"/>
      <c r="BHW187" s="230"/>
      <c r="BHX187" s="230"/>
      <c r="BHY187" s="230"/>
      <c r="BHZ187" s="230"/>
      <c r="BIA187" s="230"/>
      <c r="BIB187" s="229"/>
      <c r="BIC187" s="226"/>
      <c r="BID187" s="227"/>
      <c r="BIE187" s="227"/>
      <c r="BIF187" s="227"/>
      <c r="BIG187" s="228"/>
      <c r="BIH187" s="228"/>
      <c r="BII187" s="228"/>
      <c r="BIJ187" s="228"/>
      <c r="BIK187" s="228"/>
      <c r="BIL187" s="228"/>
      <c r="BIM187" s="229"/>
      <c r="BIN187" s="230"/>
      <c r="BIO187" s="230"/>
      <c r="BIP187" s="231"/>
      <c r="BIQ187" s="229"/>
      <c r="BIR187" s="230"/>
      <c r="BIS187" s="229"/>
      <c r="BIT187" s="229"/>
      <c r="BIU187" s="230"/>
      <c r="BIV187" s="230"/>
      <c r="BIW187" s="230"/>
      <c r="BIX187" s="230"/>
      <c r="BIY187" s="230"/>
      <c r="BIZ187" s="230"/>
      <c r="BJA187" s="230"/>
      <c r="BJB187" s="230"/>
      <c r="BJC187" s="230"/>
      <c r="BJD187" s="230"/>
      <c r="BJE187" s="230"/>
      <c r="BJF187" s="230"/>
      <c r="BJG187" s="229"/>
      <c r="BJH187" s="226"/>
      <c r="BJI187" s="227"/>
      <c r="BJJ187" s="227"/>
      <c r="BJK187" s="227"/>
      <c r="BJL187" s="228"/>
      <c r="BJM187" s="228"/>
      <c r="BJN187" s="228"/>
      <c r="BJO187" s="228"/>
      <c r="BJP187" s="228"/>
      <c r="BJQ187" s="228"/>
      <c r="BJR187" s="229"/>
      <c r="BJS187" s="230"/>
      <c r="BJT187" s="230"/>
      <c r="BJU187" s="231"/>
      <c r="BJV187" s="229"/>
      <c r="BJW187" s="230"/>
      <c r="BJX187" s="229"/>
      <c r="BJY187" s="229"/>
      <c r="BJZ187" s="230"/>
      <c r="BKA187" s="230"/>
      <c r="BKB187" s="230"/>
      <c r="BKC187" s="230"/>
      <c r="BKD187" s="230"/>
      <c r="BKE187" s="230"/>
      <c r="BKF187" s="230"/>
      <c r="BKG187" s="230"/>
      <c r="BKH187" s="230"/>
      <c r="BKI187" s="230"/>
      <c r="BKJ187" s="230"/>
      <c r="BKK187" s="230"/>
      <c r="BKL187" s="229"/>
      <c r="BKM187" s="226"/>
      <c r="BKN187" s="227"/>
      <c r="BKO187" s="227"/>
      <c r="BKP187" s="227"/>
      <c r="BKQ187" s="228"/>
      <c r="BKR187" s="228"/>
      <c r="BKS187" s="228"/>
      <c r="BKT187" s="228"/>
      <c r="BKU187" s="228"/>
      <c r="BKV187" s="228"/>
      <c r="BKW187" s="229"/>
      <c r="BKX187" s="230"/>
      <c r="BKY187" s="230"/>
      <c r="BKZ187" s="231"/>
      <c r="BLA187" s="229"/>
      <c r="BLB187" s="230"/>
      <c r="BLC187" s="229"/>
      <c r="BLD187" s="229"/>
      <c r="BLE187" s="230"/>
      <c r="BLF187" s="230"/>
      <c r="BLG187" s="230"/>
      <c r="BLH187" s="230"/>
      <c r="BLI187" s="230"/>
      <c r="BLJ187" s="230"/>
      <c r="BLK187" s="230"/>
      <c r="BLL187" s="230"/>
      <c r="BLM187" s="230"/>
      <c r="BLN187" s="230"/>
      <c r="BLO187" s="230"/>
      <c r="BLP187" s="230"/>
      <c r="BLQ187" s="229"/>
      <c r="BLR187" s="226"/>
      <c r="BLS187" s="227"/>
      <c r="BLT187" s="227"/>
      <c r="BLU187" s="227"/>
      <c r="BLV187" s="228"/>
      <c r="BLW187" s="228"/>
      <c r="BLX187" s="228"/>
      <c r="BLY187" s="228"/>
      <c r="BLZ187" s="228"/>
      <c r="BMA187" s="228"/>
      <c r="BMB187" s="229"/>
      <c r="BMC187" s="230"/>
      <c r="BMD187" s="230"/>
      <c r="BME187" s="231"/>
      <c r="BMF187" s="229"/>
      <c r="BMG187" s="230"/>
      <c r="BMH187" s="229"/>
      <c r="BMI187" s="229"/>
      <c r="BMJ187" s="230"/>
      <c r="BMK187" s="230"/>
      <c r="BML187" s="230"/>
      <c r="BMM187" s="230"/>
      <c r="BMN187" s="230"/>
      <c r="BMO187" s="230"/>
      <c r="BMP187" s="230"/>
      <c r="BMQ187" s="230"/>
      <c r="BMR187" s="230"/>
      <c r="BMS187" s="230"/>
      <c r="BMT187" s="230"/>
      <c r="BMU187" s="230"/>
      <c r="BMV187" s="229"/>
      <c r="BMW187" s="226"/>
      <c r="BMX187" s="227"/>
      <c r="BMY187" s="227"/>
      <c r="BMZ187" s="227"/>
      <c r="BNA187" s="228"/>
      <c r="BNB187" s="228"/>
      <c r="BNC187" s="228"/>
      <c r="BND187" s="228"/>
      <c r="BNE187" s="228"/>
      <c r="BNF187" s="228"/>
      <c r="BNG187" s="229"/>
      <c r="BNH187" s="230"/>
      <c r="BNI187" s="230"/>
      <c r="BNJ187" s="231"/>
      <c r="BNK187" s="229"/>
      <c r="BNL187" s="230"/>
      <c r="BNM187" s="229"/>
      <c r="BNN187" s="229"/>
      <c r="BNO187" s="230"/>
      <c r="BNP187" s="230"/>
      <c r="BNQ187" s="230"/>
      <c r="BNR187" s="230"/>
      <c r="BNS187" s="230"/>
      <c r="BNT187" s="230"/>
      <c r="BNU187" s="230"/>
      <c r="BNV187" s="230"/>
      <c r="BNW187" s="230"/>
      <c r="BNX187" s="230"/>
      <c r="BNY187" s="230"/>
      <c r="BNZ187" s="230"/>
      <c r="BOA187" s="229"/>
      <c r="BOB187" s="226"/>
      <c r="BOC187" s="227"/>
      <c r="BOD187" s="227"/>
      <c r="BOE187" s="227"/>
      <c r="BOF187" s="228"/>
      <c r="BOG187" s="228"/>
      <c r="BOH187" s="228"/>
      <c r="BOI187" s="228"/>
      <c r="BOJ187" s="228"/>
      <c r="BOK187" s="228"/>
      <c r="BOL187" s="229"/>
      <c r="BOM187" s="230"/>
      <c r="BON187" s="230"/>
      <c r="BOO187" s="231"/>
      <c r="BOP187" s="229"/>
      <c r="BOQ187" s="230"/>
      <c r="BOR187" s="229"/>
      <c r="BOS187" s="229"/>
      <c r="BOT187" s="230"/>
      <c r="BOU187" s="230"/>
      <c r="BOV187" s="230"/>
      <c r="BOW187" s="230"/>
      <c r="BOX187" s="230"/>
      <c r="BOY187" s="230"/>
      <c r="BOZ187" s="230"/>
      <c r="BPA187" s="230"/>
      <c r="BPB187" s="230"/>
      <c r="BPC187" s="230"/>
      <c r="BPD187" s="230"/>
      <c r="BPE187" s="230"/>
      <c r="BPF187" s="229"/>
      <c r="BPG187" s="226"/>
      <c r="BPH187" s="227"/>
      <c r="BPI187" s="227"/>
      <c r="BPJ187" s="227"/>
      <c r="BPK187" s="228"/>
      <c r="BPL187" s="228"/>
      <c r="BPM187" s="228"/>
      <c r="BPN187" s="228"/>
      <c r="BPO187" s="228"/>
      <c r="BPP187" s="228"/>
      <c r="BPQ187" s="229"/>
      <c r="BPR187" s="230"/>
      <c r="BPS187" s="230"/>
      <c r="BPT187" s="231"/>
      <c r="BPU187" s="229"/>
      <c r="BPV187" s="230"/>
      <c r="BPW187" s="229"/>
      <c r="BPX187" s="229"/>
      <c r="BPY187" s="230"/>
      <c r="BPZ187" s="230"/>
      <c r="BQA187" s="230"/>
      <c r="BQB187" s="230"/>
      <c r="BQC187" s="230"/>
      <c r="BQD187" s="230"/>
      <c r="BQE187" s="230"/>
      <c r="BQF187" s="230"/>
      <c r="BQG187" s="230"/>
      <c r="BQH187" s="230"/>
      <c r="BQI187" s="230"/>
      <c r="BQJ187" s="230"/>
      <c r="BQK187" s="229"/>
      <c r="BQL187" s="226"/>
      <c r="BQM187" s="227"/>
      <c r="BQN187" s="227"/>
      <c r="BQO187" s="227"/>
      <c r="BQP187" s="228"/>
      <c r="BQQ187" s="228"/>
      <c r="BQR187" s="228"/>
      <c r="BQS187" s="228"/>
      <c r="BQT187" s="228"/>
      <c r="BQU187" s="228"/>
      <c r="BQV187" s="229"/>
      <c r="BQW187" s="230"/>
      <c r="BQX187" s="230"/>
      <c r="BQY187" s="231"/>
      <c r="BQZ187" s="229"/>
      <c r="BRA187" s="230"/>
      <c r="BRB187" s="229"/>
      <c r="BRC187" s="229"/>
      <c r="BRD187" s="230"/>
      <c r="BRE187" s="230"/>
      <c r="BRF187" s="230"/>
      <c r="BRG187" s="230"/>
      <c r="BRH187" s="230"/>
      <c r="BRI187" s="230"/>
      <c r="BRJ187" s="230"/>
      <c r="BRK187" s="230"/>
      <c r="BRL187" s="230"/>
      <c r="BRM187" s="230"/>
      <c r="BRN187" s="230"/>
      <c r="BRO187" s="230"/>
      <c r="BRP187" s="229"/>
      <c r="BRQ187" s="226"/>
      <c r="BRR187" s="227"/>
      <c r="BRS187" s="227"/>
      <c r="BRT187" s="227"/>
      <c r="BRU187" s="228"/>
      <c r="BRV187" s="228"/>
      <c r="BRW187" s="228"/>
      <c r="BRX187" s="228"/>
      <c r="BRY187" s="228"/>
      <c r="BRZ187" s="228"/>
      <c r="BSA187" s="229"/>
      <c r="BSB187" s="230"/>
      <c r="BSC187" s="230"/>
      <c r="BSD187" s="231"/>
      <c r="BSE187" s="229"/>
      <c r="BSF187" s="230"/>
      <c r="BSG187" s="229"/>
      <c r="BSH187" s="229"/>
      <c r="BSI187" s="230"/>
      <c r="BSJ187" s="230"/>
      <c r="BSK187" s="230"/>
      <c r="BSL187" s="230"/>
      <c r="BSM187" s="230"/>
      <c r="BSN187" s="230"/>
      <c r="BSO187" s="230"/>
      <c r="BSP187" s="230"/>
      <c r="BSQ187" s="230"/>
      <c r="BSR187" s="230"/>
      <c r="BSS187" s="230"/>
      <c r="BST187" s="230"/>
      <c r="BSU187" s="229"/>
      <c r="BSV187" s="226"/>
      <c r="BSW187" s="227"/>
      <c r="BSX187" s="227"/>
      <c r="BSY187" s="227"/>
      <c r="BSZ187" s="228"/>
      <c r="BTA187" s="228"/>
      <c r="BTB187" s="228"/>
      <c r="BTC187" s="228"/>
      <c r="BTD187" s="228"/>
      <c r="BTE187" s="228"/>
      <c r="BTF187" s="229"/>
      <c r="BTG187" s="230"/>
      <c r="BTH187" s="230"/>
      <c r="BTI187" s="231"/>
      <c r="BTJ187" s="229"/>
      <c r="BTK187" s="230"/>
      <c r="BTL187" s="229"/>
      <c r="BTM187" s="229"/>
      <c r="BTN187" s="230"/>
      <c r="BTO187" s="230"/>
      <c r="BTP187" s="230"/>
      <c r="BTQ187" s="230"/>
      <c r="BTR187" s="230"/>
      <c r="BTS187" s="230"/>
      <c r="BTT187" s="230"/>
      <c r="BTU187" s="230"/>
      <c r="BTV187" s="230"/>
      <c r="BTW187" s="230"/>
      <c r="BTX187" s="230"/>
      <c r="BTY187" s="230"/>
      <c r="BTZ187" s="229"/>
      <c r="BUA187" s="226"/>
      <c r="BUB187" s="227"/>
      <c r="BUC187" s="227"/>
      <c r="BUD187" s="227"/>
      <c r="BUE187" s="228"/>
      <c r="BUF187" s="228"/>
      <c r="BUG187" s="228"/>
      <c r="BUH187" s="228"/>
      <c r="BUI187" s="228"/>
      <c r="BUJ187" s="228"/>
      <c r="BUK187" s="229"/>
      <c r="BUL187" s="230"/>
      <c r="BUM187" s="230"/>
      <c r="BUN187" s="231"/>
      <c r="BUO187" s="229"/>
      <c r="BUP187" s="230"/>
      <c r="BUQ187" s="229"/>
      <c r="BUR187" s="229"/>
      <c r="BUS187" s="230"/>
      <c r="BUT187" s="230"/>
      <c r="BUU187" s="230"/>
      <c r="BUV187" s="230"/>
      <c r="BUW187" s="230"/>
      <c r="BUX187" s="230"/>
      <c r="BUY187" s="230"/>
      <c r="BUZ187" s="230"/>
      <c r="BVA187" s="230"/>
      <c r="BVB187" s="230"/>
      <c r="BVC187" s="230"/>
      <c r="BVD187" s="230"/>
      <c r="BVE187" s="229"/>
      <c r="BVF187" s="226"/>
      <c r="BVG187" s="227"/>
      <c r="BVH187" s="227"/>
      <c r="BVI187" s="227"/>
      <c r="BVJ187" s="228"/>
      <c r="BVK187" s="228"/>
      <c r="BVL187" s="228"/>
      <c r="BVM187" s="228"/>
      <c r="BVN187" s="228"/>
      <c r="BVO187" s="228"/>
      <c r="BVP187" s="229"/>
      <c r="BVQ187" s="230"/>
      <c r="BVR187" s="230"/>
      <c r="BVS187" s="231"/>
      <c r="BVT187" s="229"/>
      <c r="BVU187" s="230"/>
      <c r="BVV187" s="229"/>
      <c r="BVW187" s="229"/>
      <c r="BVX187" s="230"/>
      <c r="BVY187" s="230"/>
      <c r="BVZ187" s="230"/>
      <c r="BWA187" s="230"/>
      <c r="BWB187" s="230"/>
      <c r="BWC187" s="230"/>
      <c r="BWD187" s="230"/>
      <c r="BWE187" s="230"/>
      <c r="BWF187" s="230"/>
      <c r="BWG187" s="230"/>
      <c r="BWH187" s="230"/>
      <c r="BWI187" s="230"/>
      <c r="BWJ187" s="229"/>
      <c r="BWK187" s="226"/>
      <c r="BWL187" s="227"/>
      <c r="BWM187" s="227"/>
      <c r="BWN187" s="227"/>
      <c r="BWO187" s="228"/>
      <c r="BWP187" s="228"/>
      <c r="BWQ187" s="228"/>
      <c r="BWR187" s="228"/>
      <c r="BWS187" s="228"/>
      <c r="BWT187" s="228"/>
      <c r="BWU187" s="229"/>
      <c r="BWV187" s="230"/>
      <c r="BWW187" s="230"/>
      <c r="BWX187" s="231"/>
      <c r="BWY187" s="229"/>
      <c r="BWZ187" s="230"/>
      <c r="BXA187" s="229"/>
      <c r="BXB187" s="229"/>
      <c r="BXC187" s="230"/>
      <c r="BXD187" s="230"/>
      <c r="BXE187" s="230"/>
      <c r="BXF187" s="230"/>
      <c r="BXG187" s="230"/>
      <c r="BXH187" s="230"/>
      <c r="BXI187" s="230"/>
      <c r="BXJ187" s="230"/>
      <c r="BXK187" s="230"/>
      <c r="BXL187" s="230"/>
      <c r="BXM187" s="230"/>
      <c r="BXN187" s="230"/>
      <c r="BXO187" s="229"/>
      <c r="BXP187" s="226"/>
      <c r="BXQ187" s="227"/>
      <c r="BXR187" s="227"/>
      <c r="BXS187" s="227"/>
      <c r="BXT187" s="228"/>
      <c r="BXU187" s="228"/>
      <c r="BXV187" s="228"/>
      <c r="BXW187" s="228"/>
      <c r="BXX187" s="228"/>
      <c r="BXY187" s="228"/>
      <c r="BXZ187" s="229"/>
      <c r="BYA187" s="230"/>
      <c r="BYB187" s="230"/>
      <c r="BYC187" s="231"/>
      <c r="BYD187" s="229"/>
      <c r="BYE187" s="230"/>
      <c r="BYF187" s="229"/>
      <c r="BYG187" s="229"/>
      <c r="BYH187" s="230"/>
      <c r="BYI187" s="230"/>
      <c r="BYJ187" s="230"/>
      <c r="BYK187" s="230"/>
      <c r="BYL187" s="230"/>
      <c r="BYM187" s="230"/>
      <c r="BYN187" s="230"/>
      <c r="BYO187" s="230"/>
      <c r="BYP187" s="230"/>
      <c r="BYQ187" s="230"/>
      <c r="BYR187" s="230"/>
      <c r="BYS187" s="230"/>
      <c r="BYT187" s="229"/>
      <c r="BYU187" s="226"/>
      <c r="BYV187" s="227"/>
      <c r="BYW187" s="227"/>
      <c r="BYX187" s="227"/>
      <c r="BYY187" s="228"/>
      <c r="BYZ187" s="228"/>
      <c r="BZA187" s="228"/>
      <c r="BZB187" s="228"/>
      <c r="BZC187" s="228"/>
      <c r="BZD187" s="228"/>
      <c r="BZE187" s="229"/>
      <c r="BZF187" s="230"/>
      <c r="BZG187" s="230"/>
      <c r="BZH187" s="231"/>
      <c r="BZI187" s="229"/>
      <c r="BZJ187" s="230"/>
      <c r="BZK187" s="229"/>
      <c r="BZL187" s="229"/>
      <c r="BZM187" s="230"/>
      <c r="BZN187" s="230"/>
      <c r="BZO187" s="230"/>
      <c r="BZP187" s="230"/>
      <c r="BZQ187" s="230"/>
      <c r="BZR187" s="230"/>
      <c r="BZS187" s="230"/>
      <c r="BZT187" s="230"/>
      <c r="BZU187" s="230"/>
      <c r="BZV187" s="230"/>
      <c r="BZW187" s="230"/>
      <c r="BZX187" s="230"/>
      <c r="BZY187" s="229"/>
      <c r="BZZ187" s="226"/>
      <c r="CAA187" s="227"/>
      <c r="CAB187" s="227"/>
      <c r="CAC187" s="227"/>
      <c r="CAD187" s="228"/>
      <c r="CAE187" s="228"/>
      <c r="CAF187" s="228"/>
      <c r="CAG187" s="228"/>
      <c r="CAH187" s="228"/>
      <c r="CAI187" s="228"/>
      <c r="CAJ187" s="229"/>
      <c r="CAK187" s="230"/>
      <c r="CAL187" s="230"/>
      <c r="CAM187" s="231"/>
      <c r="CAN187" s="229"/>
      <c r="CAO187" s="230"/>
      <c r="CAP187" s="229"/>
      <c r="CAQ187" s="229"/>
      <c r="CAR187" s="230"/>
      <c r="CAS187" s="230"/>
      <c r="CAT187" s="230"/>
      <c r="CAU187" s="230"/>
      <c r="CAV187" s="230"/>
      <c r="CAW187" s="230"/>
      <c r="CAX187" s="230"/>
      <c r="CAY187" s="230"/>
      <c r="CAZ187" s="230"/>
      <c r="CBA187" s="230"/>
      <c r="CBB187" s="230"/>
      <c r="CBC187" s="230"/>
      <c r="CBD187" s="229"/>
      <c r="CBE187" s="226"/>
      <c r="CBF187" s="227"/>
      <c r="CBG187" s="227"/>
      <c r="CBH187" s="227"/>
      <c r="CBI187" s="228"/>
      <c r="CBJ187" s="228"/>
      <c r="CBK187" s="228"/>
      <c r="CBL187" s="228"/>
      <c r="CBM187" s="228"/>
      <c r="CBN187" s="228"/>
      <c r="CBO187" s="229"/>
      <c r="CBP187" s="230"/>
      <c r="CBQ187" s="230"/>
      <c r="CBR187" s="231"/>
      <c r="CBS187" s="229"/>
      <c r="CBT187" s="230"/>
      <c r="CBU187" s="229"/>
      <c r="CBV187" s="229"/>
      <c r="CBW187" s="230"/>
      <c r="CBX187" s="230"/>
      <c r="CBY187" s="230"/>
      <c r="CBZ187" s="230"/>
      <c r="CCA187" s="230"/>
      <c r="CCB187" s="230"/>
      <c r="CCC187" s="230"/>
      <c r="CCD187" s="230"/>
      <c r="CCE187" s="230"/>
      <c r="CCF187" s="230"/>
      <c r="CCG187" s="230"/>
      <c r="CCH187" s="230"/>
      <c r="CCI187" s="229"/>
      <c r="CCJ187" s="226"/>
      <c r="CCK187" s="227"/>
      <c r="CCL187" s="227"/>
      <c r="CCM187" s="227"/>
      <c r="CCN187" s="228"/>
      <c r="CCO187" s="228"/>
      <c r="CCP187" s="228"/>
      <c r="CCQ187" s="228"/>
      <c r="CCR187" s="228"/>
      <c r="CCS187" s="228"/>
      <c r="CCT187" s="229"/>
      <c r="CCU187" s="230"/>
      <c r="CCV187" s="230"/>
      <c r="CCW187" s="231"/>
      <c r="CCX187" s="229"/>
      <c r="CCY187" s="230"/>
      <c r="CCZ187" s="229"/>
      <c r="CDA187" s="229"/>
      <c r="CDB187" s="230"/>
      <c r="CDC187" s="230"/>
      <c r="CDD187" s="230"/>
      <c r="CDE187" s="230"/>
      <c r="CDF187" s="230"/>
      <c r="CDG187" s="230"/>
      <c r="CDH187" s="230"/>
      <c r="CDI187" s="230"/>
      <c r="CDJ187" s="230"/>
      <c r="CDK187" s="230"/>
      <c r="CDL187" s="230"/>
      <c r="CDM187" s="230"/>
      <c r="CDN187" s="229"/>
      <c r="CDO187" s="226"/>
      <c r="CDP187" s="227"/>
      <c r="CDQ187" s="227"/>
      <c r="CDR187" s="227"/>
      <c r="CDS187" s="228"/>
      <c r="CDT187" s="228"/>
      <c r="CDU187" s="228"/>
      <c r="CDV187" s="228"/>
      <c r="CDW187" s="228"/>
      <c r="CDX187" s="228"/>
      <c r="CDY187" s="229"/>
      <c r="CDZ187" s="230"/>
      <c r="CEA187" s="230"/>
      <c r="CEB187" s="231"/>
      <c r="CEC187" s="229"/>
      <c r="CED187" s="230"/>
      <c r="CEE187" s="229"/>
      <c r="CEF187" s="229"/>
      <c r="CEG187" s="230"/>
      <c r="CEH187" s="230"/>
      <c r="CEI187" s="230"/>
      <c r="CEJ187" s="230"/>
      <c r="CEK187" s="230"/>
      <c r="CEL187" s="230"/>
      <c r="CEM187" s="230"/>
      <c r="CEN187" s="230"/>
      <c r="CEO187" s="230"/>
      <c r="CEP187" s="230"/>
      <c r="CEQ187" s="230"/>
      <c r="CER187" s="230"/>
      <c r="CES187" s="229"/>
      <c r="CET187" s="226"/>
      <c r="CEU187" s="227"/>
      <c r="CEV187" s="227"/>
      <c r="CEW187" s="227"/>
      <c r="CEX187" s="228"/>
      <c r="CEY187" s="228"/>
      <c r="CEZ187" s="228"/>
      <c r="CFA187" s="228"/>
      <c r="CFB187" s="228"/>
      <c r="CFC187" s="228"/>
      <c r="CFD187" s="229"/>
      <c r="CFE187" s="230"/>
      <c r="CFF187" s="230"/>
      <c r="CFG187" s="231"/>
      <c r="CFH187" s="229"/>
      <c r="CFI187" s="230"/>
      <c r="CFJ187" s="229"/>
      <c r="CFK187" s="229"/>
      <c r="CFL187" s="230"/>
      <c r="CFM187" s="230"/>
      <c r="CFN187" s="230"/>
      <c r="CFO187" s="230"/>
      <c r="CFP187" s="230"/>
      <c r="CFQ187" s="230"/>
      <c r="CFR187" s="230"/>
      <c r="CFS187" s="230"/>
      <c r="CFT187" s="230"/>
      <c r="CFU187" s="230"/>
      <c r="CFV187" s="230"/>
      <c r="CFW187" s="230"/>
      <c r="CFX187" s="229"/>
      <c r="CFY187" s="226"/>
      <c r="CFZ187" s="227"/>
      <c r="CGA187" s="227"/>
      <c r="CGB187" s="227"/>
      <c r="CGC187" s="228"/>
      <c r="CGD187" s="228"/>
      <c r="CGE187" s="228"/>
      <c r="CGF187" s="228"/>
      <c r="CGG187" s="228"/>
      <c r="CGH187" s="228"/>
      <c r="CGI187" s="229"/>
      <c r="CGJ187" s="230"/>
      <c r="CGK187" s="230"/>
      <c r="CGL187" s="231"/>
      <c r="CGM187" s="229"/>
      <c r="CGN187" s="230"/>
      <c r="CGO187" s="229"/>
      <c r="CGP187" s="229"/>
      <c r="CGQ187" s="230"/>
      <c r="CGR187" s="230"/>
      <c r="CGS187" s="230"/>
      <c r="CGT187" s="230"/>
      <c r="CGU187" s="230"/>
      <c r="CGV187" s="230"/>
      <c r="CGW187" s="230"/>
      <c r="CGX187" s="230"/>
      <c r="CGY187" s="230"/>
      <c r="CGZ187" s="230"/>
      <c r="CHA187" s="230"/>
      <c r="CHB187" s="230"/>
      <c r="CHC187" s="229"/>
      <c r="CHD187" s="226"/>
      <c r="CHE187" s="227"/>
      <c r="CHF187" s="227"/>
      <c r="CHG187" s="227"/>
      <c r="CHH187" s="228"/>
      <c r="CHI187" s="228"/>
      <c r="CHJ187" s="228"/>
      <c r="CHK187" s="228"/>
      <c r="CHL187" s="228"/>
      <c r="CHM187" s="228"/>
      <c r="CHN187" s="229"/>
      <c r="CHO187" s="230"/>
      <c r="CHP187" s="230"/>
      <c r="CHQ187" s="231"/>
      <c r="CHR187" s="229"/>
      <c r="CHS187" s="230"/>
      <c r="CHT187" s="229"/>
      <c r="CHU187" s="229"/>
      <c r="CHV187" s="230"/>
      <c r="CHW187" s="230"/>
      <c r="CHX187" s="230"/>
      <c r="CHY187" s="230"/>
      <c r="CHZ187" s="230"/>
      <c r="CIA187" s="230"/>
      <c r="CIB187" s="230"/>
      <c r="CIC187" s="230"/>
      <c r="CID187" s="230"/>
      <c r="CIE187" s="230"/>
      <c r="CIF187" s="230"/>
      <c r="CIG187" s="230"/>
      <c r="CIH187" s="229"/>
      <c r="CII187" s="226"/>
      <c r="CIJ187" s="227"/>
      <c r="CIK187" s="227"/>
      <c r="CIL187" s="227"/>
      <c r="CIM187" s="228"/>
      <c r="CIN187" s="228"/>
      <c r="CIO187" s="228"/>
      <c r="CIP187" s="228"/>
      <c r="CIQ187" s="228"/>
      <c r="CIR187" s="228"/>
      <c r="CIS187" s="229"/>
      <c r="CIT187" s="230"/>
      <c r="CIU187" s="230"/>
      <c r="CIV187" s="231"/>
      <c r="CIW187" s="229"/>
      <c r="CIX187" s="230"/>
      <c r="CIY187" s="229"/>
      <c r="CIZ187" s="229"/>
      <c r="CJA187" s="230"/>
      <c r="CJB187" s="230"/>
      <c r="CJC187" s="230"/>
      <c r="CJD187" s="230"/>
      <c r="CJE187" s="230"/>
      <c r="CJF187" s="230"/>
      <c r="CJG187" s="230"/>
      <c r="CJH187" s="230"/>
      <c r="CJI187" s="230"/>
      <c r="CJJ187" s="230"/>
      <c r="CJK187" s="230"/>
      <c r="CJL187" s="230"/>
      <c r="CJM187" s="229"/>
      <c r="CJN187" s="226"/>
      <c r="CJO187" s="227"/>
      <c r="CJP187" s="227"/>
      <c r="CJQ187" s="227"/>
      <c r="CJR187" s="228"/>
      <c r="CJS187" s="228"/>
      <c r="CJT187" s="228"/>
      <c r="CJU187" s="228"/>
      <c r="CJV187" s="228"/>
      <c r="CJW187" s="228"/>
      <c r="CJX187" s="229"/>
      <c r="CJY187" s="230"/>
      <c r="CJZ187" s="230"/>
      <c r="CKA187" s="231"/>
      <c r="CKB187" s="229"/>
      <c r="CKC187" s="230"/>
      <c r="CKD187" s="229"/>
      <c r="CKE187" s="229"/>
      <c r="CKF187" s="230"/>
      <c r="CKG187" s="230"/>
      <c r="CKH187" s="230"/>
      <c r="CKI187" s="230"/>
      <c r="CKJ187" s="230"/>
      <c r="CKK187" s="230"/>
      <c r="CKL187" s="230"/>
      <c r="CKM187" s="230"/>
      <c r="CKN187" s="230"/>
      <c r="CKO187" s="230"/>
      <c r="CKP187" s="230"/>
      <c r="CKQ187" s="230"/>
      <c r="CKR187" s="229"/>
      <c r="CKS187" s="226"/>
      <c r="CKT187" s="227"/>
      <c r="CKU187" s="227"/>
      <c r="CKV187" s="227"/>
      <c r="CKW187" s="228"/>
      <c r="CKX187" s="228"/>
      <c r="CKY187" s="228"/>
      <c r="CKZ187" s="228"/>
      <c r="CLA187" s="228"/>
      <c r="CLB187" s="228"/>
      <c r="CLC187" s="229"/>
      <c r="CLD187" s="230"/>
      <c r="CLE187" s="230"/>
      <c r="CLF187" s="231"/>
      <c r="CLG187" s="229"/>
      <c r="CLH187" s="230"/>
      <c r="CLI187" s="229"/>
      <c r="CLJ187" s="229"/>
      <c r="CLK187" s="230"/>
      <c r="CLL187" s="230"/>
      <c r="CLM187" s="230"/>
      <c r="CLN187" s="230"/>
      <c r="CLO187" s="230"/>
      <c r="CLP187" s="230"/>
      <c r="CLQ187" s="230"/>
      <c r="CLR187" s="230"/>
      <c r="CLS187" s="230"/>
      <c r="CLT187" s="230"/>
      <c r="CLU187" s="230"/>
      <c r="CLV187" s="230"/>
      <c r="CLW187" s="229"/>
      <c r="CLX187" s="226"/>
      <c r="CLY187" s="227"/>
      <c r="CLZ187" s="227"/>
      <c r="CMA187" s="227"/>
      <c r="CMB187" s="228"/>
      <c r="CMC187" s="228"/>
      <c r="CMD187" s="228"/>
      <c r="CME187" s="228"/>
      <c r="CMF187" s="228"/>
      <c r="CMG187" s="228"/>
      <c r="CMH187" s="229"/>
      <c r="CMI187" s="230"/>
      <c r="CMJ187" s="230"/>
      <c r="CMK187" s="231"/>
      <c r="CML187" s="229"/>
      <c r="CMM187" s="230"/>
      <c r="CMN187" s="229"/>
      <c r="CMO187" s="229"/>
      <c r="CMP187" s="230"/>
      <c r="CMQ187" s="230"/>
      <c r="CMR187" s="230"/>
      <c r="CMS187" s="230"/>
      <c r="CMT187" s="230"/>
      <c r="CMU187" s="230"/>
      <c r="CMV187" s="230"/>
      <c r="CMW187" s="230"/>
      <c r="CMX187" s="230"/>
      <c r="CMY187" s="230"/>
      <c r="CMZ187" s="230"/>
      <c r="CNA187" s="230"/>
      <c r="CNB187" s="229"/>
      <c r="CNC187" s="226"/>
      <c r="CND187" s="227"/>
      <c r="CNE187" s="227"/>
      <c r="CNF187" s="227"/>
      <c r="CNG187" s="228"/>
      <c r="CNH187" s="228"/>
      <c r="CNI187" s="228"/>
      <c r="CNJ187" s="228"/>
      <c r="CNK187" s="228"/>
      <c r="CNL187" s="228"/>
      <c r="CNM187" s="229"/>
      <c r="CNN187" s="230"/>
      <c r="CNO187" s="230"/>
      <c r="CNP187" s="231"/>
      <c r="CNQ187" s="229"/>
      <c r="CNR187" s="230"/>
      <c r="CNS187" s="229"/>
      <c r="CNT187" s="229"/>
      <c r="CNU187" s="230"/>
      <c r="CNV187" s="230"/>
      <c r="CNW187" s="230"/>
      <c r="CNX187" s="230"/>
      <c r="CNY187" s="230"/>
      <c r="CNZ187" s="230"/>
      <c r="COA187" s="230"/>
      <c r="COB187" s="230"/>
      <c r="COC187" s="230"/>
      <c r="COD187" s="230"/>
      <c r="COE187" s="230"/>
      <c r="COF187" s="230"/>
      <c r="COG187" s="229"/>
      <c r="COH187" s="226"/>
      <c r="COI187" s="227"/>
      <c r="COJ187" s="227"/>
      <c r="COK187" s="227"/>
      <c r="COL187" s="228"/>
      <c r="COM187" s="228"/>
      <c r="CON187" s="228"/>
      <c r="COO187" s="228"/>
      <c r="COP187" s="228"/>
      <c r="COQ187" s="228"/>
      <c r="COR187" s="229"/>
      <c r="COS187" s="230"/>
      <c r="COT187" s="230"/>
      <c r="COU187" s="231"/>
      <c r="COV187" s="229"/>
      <c r="COW187" s="230"/>
      <c r="COX187" s="229"/>
      <c r="COY187" s="229"/>
      <c r="COZ187" s="230"/>
      <c r="CPA187" s="230"/>
      <c r="CPB187" s="230"/>
      <c r="CPC187" s="230"/>
      <c r="CPD187" s="230"/>
      <c r="CPE187" s="230"/>
      <c r="CPF187" s="230"/>
      <c r="CPG187" s="230"/>
      <c r="CPH187" s="230"/>
      <c r="CPI187" s="230"/>
      <c r="CPJ187" s="230"/>
      <c r="CPK187" s="230"/>
      <c r="CPL187" s="229"/>
      <c r="CPM187" s="226"/>
      <c r="CPN187" s="227"/>
      <c r="CPO187" s="227"/>
      <c r="CPP187" s="227"/>
      <c r="CPQ187" s="228"/>
      <c r="CPR187" s="228"/>
      <c r="CPS187" s="228"/>
      <c r="CPT187" s="228"/>
      <c r="CPU187" s="228"/>
      <c r="CPV187" s="228"/>
      <c r="CPW187" s="229"/>
      <c r="CPX187" s="230"/>
      <c r="CPY187" s="230"/>
      <c r="CPZ187" s="231"/>
      <c r="CQA187" s="229"/>
      <c r="CQB187" s="230"/>
      <c r="CQC187" s="229"/>
      <c r="CQD187" s="229"/>
      <c r="CQE187" s="230"/>
      <c r="CQF187" s="230"/>
      <c r="CQG187" s="230"/>
      <c r="CQH187" s="230"/>
      <c r="CQI187" s="230"/>
      <c r="CQJ187" s="230"/>
      <c r="CQK187" s="230"/>
      <c r="CQL187" s="230"/>
      <c r="CQM187" s="230"/>
      <c r="CQN187" s="230"/>
      <c r="CQO187" s="230"/>
      <c r="CQP187" s="230"/>
      <c r="CQQ187" s="229"/>
      <c r="CQR187" s="226"/>
      <c r="CQS187" s="227"/>
      <c r="CQT187" s="227"/>
      <c r="CQU187" s="227"/>
      <c r="CQV187" s="228"/>
      <c r="CQW187" s="228"/>
      <c r="CQX187" s="228"/>
      <c r="CQY187" s="228"/>
      <c r="CQZ187" s="228"/>
      <c r="CRA187" s="228"/>
      <c r="CRB187" s="229"/>
      <c r="CRC187" s="230"/>
      <c r="CRD187" s="230"/>
      <c r="CRE187" s="231"/>
      <c r="CRF187" s="229"/>
      <c r="CRG187" s="230"/>
      <c r="CRH187" s="229"/>
      <c r="CRI187" s="229"/>
      <c r="CRJ187" s="230"/>
      <c r="CRK187" s="230"/>
      <c r="CRL187" s="230"/>
      <c r="CRM187" s="230"/>
      <c r="CRN187" s="230"/>
      <c r="CRO187" s="230"/>
      <c r="CRP187" s="230"/>
      <c r="CRQ187" s="230"/>
      <c r="CRR187" s="230"/>
      <c r="CRS187" s="230"/>
      <c r="CRT187" s="230"/>
      <c r="CRU187" s="230"/>
      <c r="CRV187" s="229"/>
      <c r="CRW187" s="226"/>
      <c r="CRX187" s="227"/>
      <c r="CRY187" s="227"/>
      <c r="CRZ187" s="227"/>
      <c r="CSA187" s="228"/>
      <c r="CSB187" s="228"/>
      <c r="CSC187" s="228"/>
      <c r="CSD187" s="228"/>
      <c r="CSE187" s="228"/>
      <c r="CSF187" s="228"/>
      <c r="CSG187" s="229"/>
      <c r="CSH187" s="230"/>
      <c r="CSI187" s="230"/>
      <c r="CSJ187" s="231"/>
      <c r="CSK187" s="229"/>
      <c r="CSL187" s="230"/>
      <c r="CSM187" s="229"/>
      <c r="CSN187" s="229"/>
      <c r="CSO187" s="230"/>
      <c r="CSP187" s="230"/>
      <c r="CSQ187" s="230"/>
      <c r="CSR187" s="230"/>
      <c r="CSS187" s="230"/>
      <c r="CST187" s="230"/>
      <c r="CSU187" s="230"/>
      <c r="CSV187" s="230"/>
      <c r="CSW187" s="230"/>
      <c r="CSX187" s="230"/>
      <c r="CSY187" s="230"/>
      <c r="CSZ187" s="230"/>
      <c r="CTA187" s="229"/>
      <c r="CTB187" s="226"/>
      <c r="CTC187" s="227"/>
      <c r="CTD187" s="227"/>
      <c r="CTE187" s="227"/>
      <c r="CTF187" s="228"/>
      <c r="CTG187" s="228"/>
      <c r="CTH187" s="228"/>
      <c r="CTI187" s="228"/>
      <c r="CTJ187" s="228"/>
      <c r="CTK187" s="228"/>
      <c r="CTL187" s="229"/>
      <c r="CTM187" s="230"/>
      <c r="CTN187" s="230"/>
      <c r="CTO187" s="231"/>
      <c r="CTP187" s="229"/>
      <c r="CTQ187" s="230"/>
      <c r="CTR187" s="229"/>
      <c r="CTS187" s="229"/>
      <c r="CTT187" s="230"/>
      <c r="CTU187" s="230"/>
      <c r="CTV187" s="230"/>
      <c r="CTW187" s="230"/>
      <c r="CTX187" s="230"/>
      <c r="CTY187" s="230"/>
      <c r="CTZ187" s="230"/>
      <c r="CUA187" s="230"/>
      <c r="CUB187" s="230"/>
      <c r="CUC187" s="230"/>
      <c r="CUD187" s="230"/>
      <c r="CUE187" s="230"/>
      <c r="CUF187" s="229"/>
      <c r="CUG187" s="226"/>
      <c r="CUH187" s="227"/>
      <c r="CUI187" s="227"/>
      <c r="CUJ187" s="227"/>
      <c r="CUK187" s="228"/>
      <c r="CUL187" s="228"/>
      <c r="CUM187" s="228"/>
      <c r="CUN187" s="228"/>
      <c r="CUO187" s="228"/>
      <c r="CUP187" s="228"/>
      <c r="CUQ187" s="229"/>
      <c r="CUR187" s="230"/>
      <c r="CUS187" s="230"/>
      <c r="CUT187" s="231"/>
      <c r="CUU187" s="229"/>
      <c r="CUV187" s="230"/>
      <c r="CUW187" s="229"/>
      <c r="CUX187" s="229"/>
      <c r="CUY187" s="230"/>
      <c r="CUZ187" s="230"/>
      <c r="CVA187" s="230"/>
      <c r="CVB187" s="230"/>
      <c r="CVC187" s="230"/>
      <c r="CVD187" s="230"/>
      <c r="CVE187" s="230"/>
      <c r="CVF187" s="230"/>
      <c r="CVG187" s="230"/>
      <c r="CVH187" s="230"/>
      <c r="CVI187" s="230"/>
      <c r="CVJ187" s="230"/>
      <c r="CVK187" s="229"/>
      <c r="CVL187" s="226"/>
      <c r="CVM187" s="227"/>
      <c r="CVN187" s="227"/>
      <c r="CVO187" s="227"/>
      <c r="CVP187" s="228"/>
      <c r="CVQ187" s="228"/>
      <c r="CVR187" s="228"/>
      <c r="CVS187" s="228"/>
      <c r="CVT187" s="228"/>
      <c r="CVU187" s="228"/>
      <c r="CVV187" s="229"/>
      <c r="CVW187" s="230"/>
      <c r="CVX187" s="230"/>
      <c r="CVY187" s="231"/>
      <c r="CVZ187" s="229"/>
      <c r="CWA187" s="230"/>
      <c r="CWB187" s="229"/>
      <c r="CWC187" s="229"/>
      <c r="CWD187" s="230"/>
      <c r="CWE187" s="230"/>
      <c r="CWF187" s="230"/>
      <c r="CWG187" s="230"/>
      <c r="CWH187" s="230"/>
      <c r="CWI187" s="230"/>
      <c r="CWJ187" s="230"/>
      <c r="CWK187" s="230"/>
      <c r="CWL187" s="230"/>
      <c r="CWM187" s="230"/>
      <c r="CWN187" s="230"/>
      <c r="CWO187" s="230"/>
      <c r="CWP187" s="229"/>
      <c r="CWQ187" s="226"/>
      <c r="CWR187" s="227"/>
      <c r="CWS187" s="227"/>
      <c r="CWT187" s="227"/>
      <c r="CWU187" s="228"/>
      <c r="CWV187" s="228"/>
      <c r="CWW187" s="228"/>
      <c r="CWX187" s="228"/>
      <c r="CWY187" s="228"/>
      <c r="CWZ187" s="228"/>
      <c r="CXA187" s="229"/>
      <c r="CXB187" s="230"/>
      <c r="CXC187" s="230"/>
      <c r="CXD187" s="231"/>
      <c r="CXE187" s="229"/>
      <c r="CXF187" s="230"/>
      <c r="CXG187" s="229"/>
      <c r="CXH187" s="229"/>
      <c r="CXI187" s="230"/>
      <c r="CXJ187" s="230"/>
      <c r="CXK187" s="230"/>
      <c r="CXL187" s="230"/>
      <c r="CXM187" s="230"/>
      <c r="CXN187" s="230"/>
      <c r="CXO187" s="230"/>
      <c r="CXP187" s="230"/>
      <c r="CXQ187" s="230"/>
      <c r="CXR187" s="230"/>
      <c r="CXS187" s="230"/>
      <c r="CXT187" s="230"/>
      <c r="CXU187" s="229"/>
      <c r="CXV187" s="226"/>
      <c r="CXW187" s="227"/>
      <c r="CXX187" s="227"/>
      <c r="CXY187" s="227"/>
      <c r="CXZ187" s="228"/>
      <c r="CYA187" s="228"/>
      <c r="CYB187" s="228"/>
      <c r="CYC187" s="228"/>
      <c r="CYD187" s="228"/>
      <c r="CYE187" s="228"/>
      <c r="CYF187" s="229"/>
      <c r="CYG187" s="230"/>
      <c r="CYH187" s="230"/>
      <c r="CYI187" s="231"/>
      <c r="CYJ187" s="229"/>
      <c r="CYK187" s="230"/>
      <c r="CYL187" s="229"/>
      <c r="CYM187" s="229"/>
      <c r="CYN187" s="230"/>
      <c r="CYO187" s="230"/>
      <c r="CYP187" s="230"/>
      <c r="CYQ187" s="230"/>
      <c r="CYR187" s="230"/>
      <c r="CYS187" s="230"/>
      <c r="CYT187" s="230"/>
      <c r="CYU187" s="230"/>
      <c r="CYV187" s="230"/>
      <c r="CYW187" s="230"/>
      <c r="CYX187" s="230"/>
      <c r="CYY187" s="230"/>
      <c r="CYZ187" s="229"/>
      <c r="CZA187" s="226"/>
      <c r="CZB187" s="227"/>
      <c r="CZC187" s="227"/>
      <c r="CZD187" s="227"/>
      <c r="CZE187" s="228"/>
      <c r="CZF187" s="228"/>
      <c r="CZG187" s="228"/>
      <c r="CZH187" s="228"/>
      <c r="CZI187" s="228"/>
      <c r="CZJ187" s="228"/>
      <c r="CZK187" s="229"/>
      <c r="CZL187" s="230"/>
      <c r="CZM187" s="230"/>
      <c r="CZN187" s="231"/>
      <c r="CZO187" s="229"/>
      <c r="CZP187" s="230"/>
      <c r="CZQ187" s="229"/>
      <c r="CZR187" s="229"/>
      <c r="CZS187" s="230"/>
      <c r="CZT187" s="230"/>
      <c r="CZU187" s="230"/>
      <c r="CZV187" s="230"/>
      <c r="CZW187" s="230"/>
      <c r="CZX187" s="230"/>
      <c r="CZY187" s="230"/>
      <c r="CZZ187" s="230"/>
      <c r="DAA187" s="230"/>
      <c r="DAB187" s="230"/>
      <c r="DAC187" s="230"/>
      <c r="DAD187" s="230"/>
      <c r="DAE187" s="229"/>
      <c r="DAF187" s="226"/>
      <c r="DAG187" s="227"/>
      <c r="DAH187" s="227"/>
      <c r="DAI187" s="227"/>
      <c r="DAJ187" s="228"/>
      <c r="DAK187" s="228"/>
      <c r="DAL187" s="228"/>
      <c r="DAM187" s="228"/>
      <c r="DAN187" s="228"/>
      <c r="DAO187" s="228"/>
      <c r="DAP187" s="229"/>
      <c r="DAQ187" s="230"/>
      <c r="DAR187" s="230"/>
      <c r="DAS187" s="231"/>
      <c r="DAT187" s="229"/>
      <c r="DAU187" s="230"/>
      <c r="DAV187" s="229"/>
      <c r="DAW187" s="229"/>
      <c r="DAX187" s="230"/>
      <c r="DAY187" s="230"/>
      <c r="DAZ187" s="230"/>
      <c r="DBA187" s="230"/>
      <c r="DBB187" s="230"/>
      <c r="DBC187" s="230"/>
      <c r="DBD187" s="230"/>
      <c r="DBE187" s="230"/>
      <c r="DBF187" s="230"/>
      <c r="DBG187" s="230"/>
      <c r="DBH187" s="230"/>
      <c r="DBI187" s="230"/>
      <c r="DBJ187" s="229"/>
      <c r="DBK187" s="226"/>
      <c r="DBL187" s="227"/>
      <c r="DBM187" s="227"/>
      <c r="DBN187" s="227"/>
      <c r="DBO187" s="228"/>
      <c r="DBP187" s="228"/>
      <c r="DBQ187" s="228"/>
      <c r="DBR187" s="228"/>
      <c r="DBS187" s="228"/>
      <c r="DBT187" s="228"/>
      <c r="DBU187" s="229"/>
      <c r="DBV187" s="230"/>
      <c r="DBW187" s="230"/>
      <c r="DBX187" s="231"/>
      <c r="DBY187" s="229"/>
      <c r="DBZ187" s="230"/>
      <c r="DCA187" s="229"/>
      <c r="DCB187" s="229"/>
      <c r="DCC187" s="230"/>
      <c r="DCD187" s="230"/>
      <c r="DCE187" s="230"/>
      <c r="DCF187" s="230"/>
      <c r="DCG187" s="230"/>
      <c r="DCH187" s="230"/>
      <c r="DCI187" s="230"/>
      <c r="DCJ187" s="230"/>
      <c r="DCK187" s="230"/>
      <c r="DCL187" s="230"/>
      <c r="DCM187" s="230"/>
      <c r="DCN187" s="230"/>
      <c r="DCO187" s="229"/>
      <c r="DCP187" s="226"/>
      <c r="DCQ187" s="227"/>
      <c r="DCR187" s="227"/>
      <c r="DCS187" s="227"/>
      <c r="DCT187" s="228"/>
      <c r="DCU187" s="228"/>
      <c r="DCV187" s="228"/>
      <c r="DCW187" s="228"/>
      <c r="DCX187" s="228"/>
      <c r="DCY187" s="228"/>
      <c r="DCZ187" s="229"/>
      <c r="DDA187" s="230"/>
      <c r="DDB187" s="230"/>
      <c r="DDC187" s="231"/>
      <c r="DDD187" s="229"/>
      <c r="DDE187" s="230"/>
      <c r="DDF187" s="229"/>
      <c r="DDG187" s="229"/>
      <c r="DDH187" s="230"/>
      <c r="DDI187" s="230"/>
      <c r="DDJ187" s="230"/>
      <c r="DDK187" s="230"/>
      <c r="DDL187" s="230"/>
      <c r="DDM187" s="230"/>
      <c r="DDN187" s="230"/>
      <c r="DDO187" s="230"/>
      <c r="DDP187" s="230"/>
      <c r="DDQ187" s="230"/>
      <c r="DDR187" s="230"/>
      <c r="DDS187" s="230"/>
      <c r="DDT187" s="229"/>
      <c r="DDU187" s="226"/>
      <c r="DDV187" s="227"/>
      <c r="DDW187" s="227"/>
      <c r="DDX187" s="227"/>
      <c r="DDY187" s="228"/>
      <c r="DDZ187" s="228"/>
      <c r="DEA187" s="228"/>
      <c r="DEB187" s="228"/>
      <c r="DEC187" s="228"/>
      <c r="DED187" s="228"/>
      <c r="DEE187" s="229"/>
      <c r="DEF187" s="230"/>
      <c r="DEG187" s="230"/>
      <c r="DEH187" s="231"/>
      <c r="DEI187" s="229"/>
      <c r="DEJ187" s="230"/>
      <c r="DEK187" s="229"/>
      <c r="DEL187" s="229"/>
      <c r="DEM187" s="230"/>
      <c r="DEN187" s="230"/>
      <c r="DEO187" s="230"/>
      <c r="DEP187" s="230"/>
      <c r="DEQ187" s="230"/>
      <c r="DER187" s="230"/>
      <c r="DES187" s="230"/>
      <c r="DET187" s="230"/>
      <c r="DEU187" s="230"/>
      <c r="DEV187" s="230"/>
      <c r="DEW187" s="230"/>
      <c r="DEX187" s="230"/>
      <c r="DEY187" s="229"/>
      <c r="DEZ187" s="226"/>
      <c r="DFA187" s="227"/>
      <c r="DFB187" s="227"/>
      <c r="DFC187" s="227"/>
      <c r="DFD187" s="228"/>
      <c r="DFE187" s="228"/>
      <c r="DFF187" s="228"/>
      <c r="DFG187" s="228"/>
      <c r="DFH187" s="228"/>
      <c r="DFI187" s="228"/>
      <c r="DFJ187" s="229"/>
      <c r="DFK187" s="230"/>
      <c r="DFL187" s="230"/>
      <c r="DFM187" s="231"/>
      <c r="DFN187" s="229"/>
      <c r="DFO187" s="230"/>
      <c r="DFP187" s="229"/>
      <c r="DFQ187" s="229"/>
      <c r="DFR187" s="230"/>
      <c r="DFS187" s="230"/>
      <c r="DFT187" s="230"/>
      <c r="DFU187" s="230"/>
      <c r="DFV187" s="230"/>
      <c r="DFW187" s="230"/>
      <c r="DFX187" s="230"/>
      <c r="DFY187" s="230"/>
      <c r="DFZ187" s="230"/>
      <c r="DGA187" s="230"/>
      <c r="DGB187" s="230"/>
      <c r="DGC187" s="230"/>
      <c r="DGD187" s="229"/>
      <c r="DGE187" s="226"/>
      <c r="DGF187" s="227"/>
      <c r="DGG187" s="227"/>
      <c r="DGH187" s="227"/>
      <c r="DGI187" s="228"/>
      <c r="DGJ187" s="228"/>
      <c r="DGK187" s="228"/>
      <c r="DGL187" s="228"/>
      <c r="DGM187" s="228"/>
      <c r="DGN187" s="228"/>
      <c r="DGO187" s="229"/>
      <c r="DGP187" s="230"/>
      <c r="DGQ187" s="230"/>
      <c r="DGR187" s="231"/>
      <c r="DGS187" s="229"/>
      <c r="DGT187" s="230"/>
      <c r="DGU187" s="229"/>
      <c r="DGV187" s="229"/>
      <c r="DGW187" s="230"/>
      <c r="DGX187" s="230"/>
      <c r="DGY187" s="230"/>
      <c r="DGZ187" s="230"/>
      <c r="DHA187" s="230"/>
      <c r="DHB187" s="230"/>
      <c r="DHC187" s="230"/>
      <c r="DHD187" s="230"/>
      <c r="DHE187" s="230"/>
      <c r="DHF187" s="230"/>
      <c r="DHG187" s="230"/>
      <c r="DHH187" s="230"/>
      <c r="DHI187" s="229"/>
      <c r="DHJ187" s="226"/>
      <c r="DHK187" s="227"/>
      <c r="DHL187" s="227"/>
      <c r="DHM187" s="227"/>
      <c r="DHN187" s="228"/>
      <c r="DHO187" s="228"/>
      <c r="DHP187" s="228"/>
      <c r="DHQ187" s="228"/>
      <c r="DHR187" s="228"/>
      <c r="DHS187" s="228"/>
      <c r="DHT187" s="229"/>
      <c r="DHU187" s="230"/>
      <c r="DHV187" s="230"/>
      <c r="DHW187" s="231"/>
      <c r="DHX187" s="229"/>
      <c r="DHY187" s="230"/>
      <c r="DHZ187" s="229"/>
      <c r="DIA187" s="229"/>
      <c r="DIB187" s="230"/>
      <c r="DIC187" s="230"/>
      <c r="DID187" s="230"/>
      <c r="DIE187" s="230"/>
      <c r="DIF187" s="230"/>
      <c r="DIG187" s="230"/>
      <c r="DIH187" s="230"/>
      <c r="DII187" s="230"/>
      <c r="DIJ187" s="230"/>
      <c r="DIK187" s="230"/>
      <c r="DIL187" s="230"/>
      <c r="DIM187" s="230"/>
      <c r="DIN187" s="229"/>
      <c r="DIO187" s="226"/>
      <c r="DIP187" s="227"/>
      <c r="DIQ187" s="227"/>
      <c r="DIR187" s="227"/>
      <c r="DIS187" s="228"/>
      <c r="DIT187" s="228"/>
      <c r="DIU187" s="228"/>
      <c r="DIV187" s="228"/>
      <c r="DIW187" s="228"/>
      <c r="DIX187" s="228"/>
      <c r="DIY187" s="229"/>
      <c r="DIZ187" s="230"/>
      <c r="DJA187" s="230"/>
      <c r="DJB187" s="231"/>
      <c r="DJC187" s="229"/>
      <c r="DJD187" s="230"/>
      <c r="DJE187" s="229"/>
      <c r="DJF187" s="229"/>
      <c r="DJG187" s="230"/>
      <c r="DJH187" s="230"/>
      <c r="DJI187" s="230"/>
      <c r="DJJ187" s="230"/>
      <c r="DJK187" s="230"/>
      <c r="DJL187" s="230"/>
      <c r="DJM187" s="230"/>
      <c r="DJN187" s="230"/>
      <c r="DJO187" s="230"/>
      <c r="DJP187" s="230"/>
      <c r="DJQ187" s="230"/>
      <c r="DJR187" s="230"/>
      <c r="DJS187" s="229"/>
      <c r="DJT187" s="226"/>
      <c r="DJU187" s="227"/>
      <c r="DJV187" s="227"/>
      <c r="DJW187" s="227"/>
      <c r="DJX187" s="228"/>
      <c r="DJY187" s="228"/>
      <c r="DJZ187" s="228"/>
      <c r="DKA187" s="228"/>
      <c r="DKB187" s="228"/>
      <c r="DKC187" s="228"/>
      <c r="DKD187" s="229"/>
      <c r="DKE187" s="230"/>
      <c r="DKF187" s="230"/>
      <c r="DKG187" s="231"/>
      <c r="DKH187" s="229"/>
      <c r="DKI187" s="230"/>
      <c r="DKJ187" s="229"/>
      <c r="DKK187" s="229"/>
      <c r="DKL187" s="230"/>
      <c r="DKM187" s="230"/>
      <c r="DKN187" s="230"/>
      <c r="DKO187" s="230"/>
      <c r="DKP187" s="230"/>
      <c r="DKQ187" s="230"/>
      <c r="DKR187" s="230"/>
      <c r="DKS187" s="230"/>
      <c r="DKT187" s="230"/>
      <c r="DKU187" s="230"/>
      <c r="DKV187" s="230"/>
      <c r="DKW187" s="230"/>
      <c r="DKX187" s="229"/>
      <c r="DKY187" s="226"/>
      <c r="DKZ187" s="227"/>
      <c r="DLA187" s="227"/>
      <c r="DLB187" s="227"/>
      <c r="DLC187" s="228"/>
      <c r="DLD187" s="228"/>
      <c r="DLE187" s="228"/>
      <c r="DLF187" s="228"/>
      <c r="DLG187" s="228"/>
      <c r="DLH187" s="228"/>
      <c r="DLI187" s="229"/>
      <c r="DLJ187" s="230"/>
      <c r="DLK187" s="230"/>
      <c r="DLL187" s="231"/>
      <c r="DLM187" s="229"/>
      <c r="DLN187" s="230"/>
      <c r="DLO187" s="229"/>
      <c r="DLP187" s="229"/>
      <c r="DLQ187" s="230"/>
      <c r="DLR187" s="230"/>
      <c r="DLS187" s="230"/>
      <c r="DLT187" s="230"/>
      <c r="DLU187" s="230"/>
      <c r="DLV187" s="230"/>
      <c r="DLW187" s="230"/>
      <c r="DLX187" s="230"/>
      <c r="DLY187" s="230"/>
      <c r="DLZ187" s="230"/>
      <c r="DMA187" s="230"/>
      <c r="DMB187" s="230"/>
      <c r="DMC187" s="229"/>
      <c r="DMD187" s="226"/>
      <c r="DME187" s="227"/>
      <c r="DMF187" s="227"/>
      <c r="DMG187" s="227"/>
      <c r="DMH187" s="228"/>
      <c r="DMI187" s="228"/>
      <c r="DMJ187" s="228"/>
      <c r="DMK187" s="228"/>
      <c r="DML187" s="228"/>
      <c r="DMM187" s="228"/>
      <c r="DMN187" s="229"/>
      <c r="DMO187" s="230"/>
      <c r="DMP187" s="230"/>
      <c r="DMQ187" s="231"/>
      <c r="DMR187" s="229"/>
      <c r="DMS187" s="230"/>
      <c r="DMT187" s="229"/>
      <c r="DMU187" s="229"/>
      <c r="DMV187" s="230"/>
      <c r="DMW187" s="230"/>
      <c r="DMX187" s="230"/>
      <c r="DMY187" s="230"/>
      <c r="DMZ187" s="230"/>
      <c r="DNA187" s="230"/>
      <c r="DNB187" s="230"/>
      <c r="DNC187" s="230"/>
      <c r="DND187" s="230"/>
      <c r="DNE187" s="230"/>
      <c r="DNF187" s="230"/>
      <c r="DNG187" s="230"/>
      <c r="DNH187" s="229"/>
      <c r="DNI187" s="226"/>
      <c r="DNJ187" s="227"/>
      <c r="DNK187" s="227"/>
      <c r="DNL187" s="227"/>
      <c r="DNM187" s="228"/>
      <c r="DNN187" s="228"/>
      <c r="DNO187" s="228"/>
      <c r="DNP187" s="228"/>
      <c r="DNQ187" s="228"/>
      <c r="DNR187" s="228"/>
      <c r="DNS187" s="229"/>
      <c r="DNT187" s="230"/>
      <c r="DNU187" s="230"/>
      <c r="DNV187" s="231"/>
      <c r="DNW187" s="229"/>
      <c r="DNX187" s="230"/>
      <c r="DNY187" s="229"/>
      <c r="DNZ187" s="229"/>
      <c r="DOA187" s="230"/>
      <c r="DOB187" s="230"/>
      <c r="DOC187" s="230"/>
      <c r="DOD187" s="230"/>
      <c r="DOE187" s="230"/>
      <c r="DOF187" s="230"/>
      <c r="DOG187" s="230"/>
      <c r="DOH187" s="230"/>
      <c r="DOI187" s="230"/>
      <c r="DOJ187" s="230"/>
      <c r="DOK187" s="230"/>
      <c r="DOL187" s="230"/>
      <c r="DOM187" s="229"/>
      <c r="DON187" s="226"/>
      <c r="DOO187" s="227"/>
      <c r="DOP187" s="227"/>
      <c r="DOQ187" s="227"/>
      <c r="DOR187" s="228"/>
      <c r="DOS187" s="228"/>
      <c r="DOT187" s="228"/>
      <c r="DOU187" s="228"/>
      <c r="DOV187" s="228"/>
      <c r="DOW187" s="228"/>
      <c r="DOX187" s="229"/>
      <c r="DOY187" s="230"/>
      <c r="DOZ187" s="230"/>
      <c r="DPA187" s="231"/>
      <c r="DPB187" s="229"/>
      <c r="DPC187" s="230"/>
      <c r="DPD187" s="229"/>
      <c r="DPE187" s="229"/>
      <c r="DPF187" s="230"/>
      <c r="DPG187" s="230"/>
      <c r="DPH187" s="230"/>
      <c r="DPI187" s="230"/>
      <c r="DPJ187" s="230"/>
      <c r="DPK187" s="230"/>
      <c r="DPL187" s="230"/>
      <c r="DPM187" s="230"/>
      <c r="DPN187" s="230"/>
      <c r="DPO187" s="230"/>
      <c r="DPP187" s="230"/>
      <c r="DPQ187" s="230"/>
      <c r="DPR187" s="229"/>
      <c r="DPS187" s="226"/>
      <c r="DPT187" s="227"/>
      <c r="DPU187" s="227"/>
      <c r="DPV187" s="227"/>
      <c r="DPW187" s="228"/>
      <c r="DPX187" s="228"/>
      <c r="DPY187" s="228"/>
      <c r="DPZ187" s="228"/>
      <c r="DQA187" s="228"/>
      <c r="DQB187" s="228"/>
      <c r="DQC187" s="229"/>
      <c r="DQD187" s="230"/>
      <c r="DQE187" s="230"/>
      <c r="DQF187" s="231"/>
      <c r="DQG187" s="229"/>
      <c r="DQH187" s="230"/>
      <c r="DQI187" s="229"/>
      <c r="DQJ187" s="229"/>
      <c r="DQK187" s="230"/>
      <c r="DQL187" s="230"/>
      <c r="DQM187" s="230"/>
      <c r="DQN187" s="230"/>
      <c r="DQO187" s="230"/>
      <c r="DQP187" s="230"/>
      <c r="DQQ187" s="230"/>
      <c r="DQR187" s="230"/>
      <c r="DQS187" s="230"/>
      <c r="DQT187" s="230"/>
      <c r="DQU187" s="230"/>
      <c r="DQV187" s="230"/>
      <c r="DQW187" s="229"/>
      <c r="DQX187" s="226"/>
      <c r="DQY187" s="227"/>
      <c r="DQZ187" s="227"/>
      <c r="DRA187" s="227"/>
      <c r="DRB187" s="228"/>
      <c r="DRC187" s="228"/>
      <c r="DRD187" s="228"/>
      <c r="DRE187" s="228"/>
      <c r="DRF187" s="228"/>
      <c r="DRG187" s="228"/>
      <c r="DRH187" s="229"/>
      <c r="DRI187" s="230"/>
      <c r="DRJ187" s="230"/>
      <c r="DRK187" s="231"/>
      <c r="DRL187" s="229"/>
      <c r="DRM187" s="230"/>
      <c r="DRN187" s="229"/>
      <c r="DRO187" s="229"/>
      <c r="DRP187" s="230"/>
      <c r="DRQ187" s="230"/>
      <c r="DRR187" s="230"/>
      <c r="DRS187" s="230"/>
      <c r="DRT187" s="230"/>
      <c r="DRU187" s="230"/>
      <c r="DRV187" s="230"/>
      <c r="DRW187" s="230"/>
      <c r="DRX187" s="230"/>
      <c r="DRY187" s="230"/>
      <c r="DRZ187" s="230"/>
      <c r="DSA187" s="230"/>
      <c r="DSB187" s="229"/>
      <c r="DSC187" s="226"/>
      <c r="DSD187" s="227"/>
      <c r="DSE187" s="227"/>
      <c r="DSF187" s="227"/>
      <c r="DSG187" s="228"/>
      <c r="DSH187" s="228"/>
      <c r="DSI187" s="228"/>
      <c r="DSJ187" s="228"/>
      <c r="DSK187" s="228"/>
      <c r="DSL187" s="228"/>
      <c r="DSM187" s="229"/>
      <c r="DSN187" s="230"/>
      <c r="DSO187" s="230"/>
      <c r="DSP187" s="231"/>
      <c r="DSQ187" s="229"/>
      <c r="DSR187" s="230"/>
      <c r="DSS187" s="229"/>
      <c r="DST187" s="229"/>
      <c r="DSU187" s="230"/>
      <c r="DSV187" s="230"/>
      <c r="DSW187" s="230"/>
      <c r="DSX187" s="230"/>
      <c r="DSY187" s="230"/>
      <c r="DSZ187" s="230"/>
      <c r="DTA187" s="230"/>
      <c r="DTB187" s="230"/>
      <c r="DTC187" s="230"/>
      <c r="DTD187" s="230"/>
      <c r="DTE187" s="230"/>
      <c r="DTF187" s="230"/>
      <c r="DTG187" s="229"/>
      <c r="DTH187" s="226"/>
      <c r="DTI187" s="227"/>
      <c r="DTJ187" s="227"/>
      <c r="DTK187" s="227"/>
      <c r="DTL187" s="228"/>
      <c r="DTM187" s="228"/>
      <c r="DTN187" s="228"/>
      <c r="DTO187" s="228"/>
      <c r="DTP187" s="228"/>
      <c r="DTQ187" s="228"/>
      <c r="DTR187" s="229"/>
      <c r="DTS187" s="230"/>
      <c r="DTT187" s="230"/>
      <c r="DTU187" s="231"/>
      <c r="DTV187" s="229"/>
      <c r="DTW187" s="230"/>
      <c r="DTX187" s="229"/>
      <c r="DTY187" s="229"/>
      <c r="DTZ187" s="230"/>
      <c r="DUA187" s="230"/>
      <c r="DUB187" s="230"/>
      <c r="DUC187" s="230"/>
      <c r="DUD187" s="230"/>
      <c r="DUE187" s="230"/>
      <c r="DUF187" s="230"/>
      <c r="DUG187" s="230"/>
      <c r="DUH187" s="230"/>
      <c r="DUI187" s="230"/>
      <c r="DUJ187" s="230"/>
      <c r="DUK187" s="230"/>
      <c r="DUL187" s="229"/>
      <c r="DUM187" s="226"/>
      <c r="DUN187" s="227"/>
      <c r="DUO187" s="227"/>
      <c r="DUP187" s="227"/>
      <c r="DUQ187" s="228"/>
      <c r="DUR187" s="228"/>
      <c r="DUS187" s="228"/>
      <c r="DUT187" s="228"/>
      <c r="DUU187" s="228"/>
      <c r="DUV187" s="228"/>
      <c r="DUW187" s="229"/>
      <c r="DUX187" s="230"/>
      <c r="DUY187" s="230"/>
      <c r="DUZ187" s="231"/>
      <c r="DVA187" s="229"/>
      <c r="DVB187" s="230"/>
      <c r="DVC187" s="229"/>
      <c r="DVD187" s="229"/>
      <c r="DVE187" s="230"/>
      <c r="DVF187" s="230"/>
      <c r="DVG187" s="230"/>
      <c r="DVH187" s="230"/>
      <c r="DVI187" s="230"/>
      <c r="DVJ187" s="230"/>
      <c r="DVK187" s="230"/>
      <c r="DVL187" s="230"/>
      <c r="DVM187" s="230"/>
      <c r="DVN187" s="230"/>
      <c r="DVO187" s="230"/>
      <c r="DVP187" s="230"/>
      <c r="DVQ187" s="229"/>
      <c r="DVR187" s="226"/>
      <c r="DVS187" s="227"/>
      <c r="DVT187" s="227"/>
      <c r="DVU187" s="227"/>
      <c r="DVV187" s="228"/>
      <c r="DVW187" s="228"/>
      <c r="DVX187" s="228"/>
      <c r="DVY187" s="228"/>
      <c r="DVZ187" s="228"/>
      <c r="DWA187" s="228"/>
      <c r="DWB187" s="229"/>
      <c r="DWC187" s="230"/>
      <c r="DWD187" s="230"/>
      <c r="DWE187" s="231"/>
      <c r="DWF187" s="229"/>
      <c r="DWG187" s="230"/>
      <c r="DWH187" s="229"/>
      <c r="DWI187" s="229"/>
      <c r="DWJ187" s="230"/>
      <c r="DWK187" s="230"/>
      <c r="DWL187" s="230"/>
      <c r="DWM187" s="230"/>
      <c r="DWN187" s="230"/>
      <c r="DWO187" s="230"/>
      <c r="DWP187" s="230"/>
      <c r="DWQ187" s="230"/>
      <c r="DWR187" s="230"/>
      <c r="DWS187" s="230"/>
      <c r="DWT187" s="230"/>
      <c r="DWU187" s="230"/>
      <c r="DWV187" s="229"/>
      <c r="DWW187" s="226"/>
      <c r="DWX187" s="227"/>
      <c r="DWY187" s="227"/>
      <c r="DWZ187" s="227"/>
      <c r="DXA187" s="228"/>
      <c r="DXB187" s="228"/>
      <c r="DXC187" s="228"/>
      <c r="DXD187" s="228"/>
      <c r="DXE187" s="228"/>
      <c r="DXF187" s="228"/>
      <c r="DXG187" s="229"/>
      <c r="DXH187" s="230"/>
      <c r="DXI187" s="230"/>
      <c r="DXJ187" s="231"/>
      <c r="DXK187" s="229"/>
      <c r="DXL187" s="230"/>
      <c r="DXM187" s="229"/>
      <c r="DXN187" s="229"/>
      <c r="DXO187" s="230"/>
      <c r="DXP187" s="230"/>
      <c r="DXQ187" s="230"/>
      <c r="DXR187" s="230"/>
      <c r="DXS187" s="230"/>
      <c r="DXT187" s="230"/>
      <c r="DXU187" s="230"/>
      <c r="DXV187" s="230"/>
      <c r="DXW187" s="230"/>
      <c r="DXX187" s="230"/>
      <c r="DXY187" s="230"/>
      <c r="DXZ187" s="230"/>
      <c r="DYA187" s="229"/>
      <c r="DYB187" s="226"/>
      <c r="DYC187" s="227"/>
      <c r="DYD187" s="227"/>
      <c r="DYE187" s="227"/>
      <c r="DYF187" s="228"/>
      <c r="DYG187" s="228"/>
      <c r="DYH187" s="228"/>
      <c r="DYI187" s="228"/>
      <c r="DYJ187" s="228"/>
      <c r="DYK187" s="228"/>
      <c r="DYL187" s="229"/>
      <c r="DYM187" s="230"/>
      <c r="DYN187" s="230"/>
      <c r="DYO187" s="231"/>
      <c r="DYP187" s="229"/>
      <c r="DYQ187" s="230"/>
      <c r="DYR187" s="229"/>
      <c r="DYS187" s="229"/>
      <c r="DYT187" s="230"/>
      <c r="DYU187" s="230"/>
      <c r="DYV187" s="230"/>
      <c r="DYW187" s="230"/>
      <c r="DYX187" s="230"/>
      <c r="DYY187" s="230"/>
      <c r="DYZ187" s="230"/>
      <c r="DZA187" s="230"/>
      <c r="DZB187" s="230"/>
      <c r="DZC187" s="230"/>
      <c r="DZD187" s="230"/>
      <c r="DZE187" s="230"/>
      <c r="DZF187" s="229"/>
      <c r="DZG187" s="226"/>
      <c r="DZH187" s="227"/>
      <c r="DZI187" s="227"/>
      <c r="DZJ187" s="227"/>
      <c r="DZK187" s="228"/>
      <c r="DZL187" s="228"/>
      <c r="DZM187" s="228"/>
      <c r="DZN187" s="228"/>
      <c r="DZO187" s="228"/>
      <c r="DZP187" s="228"/>
      <c r="DZQ187" s="229"/>
      <c r="DZR187" s="230"/>
      <c r="DZS187" s="230"/>
      <c r="DZT187" s="231"/>
      <c r="DZU187" s="229"/>
      <c r="DZV187" s="230"/>
      <c r="DZW187" s="229"/>
      <c r="DZX187" s="229"/>
      <c r="DZY187" s="230"/>
      <c r="DZZ187" s="230"/>
      <c r="EAA187" s="230"/>
      <c r="EAB187" s="230"/>
      <c r="EAC187" s="230"/>
      <c r="EAD187" s="230"/>
      <c r="EAE187" s="230"/>
      <c r="EAF187" s="230"/>
      <c r="EAG187" s="230"/>
      <c r="EAH187" s="230"/>
      <c r="EAI187" s="230"/>
      <c r="EAJ187" s="230"/>
      <c r="EAK187" s="229"/>
      <c r="EAL187" s="226"/>
      <c r="EAM187" s="227"/>
      <c r="EAN187" s="227"/>
      <c r="EAO187" s="227"/>
      <c r="EAP187" s="228"/>
      <c r="EAQ187" s="228"/>
      <c r="EAR187" s="228"/>
      <c r="EAS187" s="228"/>
      <c r="EAT187" s="228"/>
      <c r="EAU187" s="228"/>
      <c r="EAV187" s="229"/>
      <c r="EAW187" s="230"/>
      <c r="EAX187" s="230"/>
      <c r="EAY187" s="231"/>
      <c r="EAZ187" s="229"/>
      <c r="EBA187" s="230"/>
      <c r="EBB187" s="229"/>
      <c r="EBC187" s="229"/>
      <c r="EBD187" s="230"/>
      <c r="EBE187" s="230"/>
      <c r="EBF187" s="230"/>
      <c r="EBG187" s="230"/>
      <c r="EBH187" s="230"/>
      <c r="EBI187" s="230"/>
      <c r="EBJ187" s="230"/>
      <c r="EBK187" s="230"/>
      <c r="EBL187" s="230"/>
      <c r="EBM187" s="230"/>
      <c r="EBN187" s="230"/>
      <c r="EBO187" s="230"/>
      <c r="EBP187" s="229"/>
      <c r="EBQ187" s="226"/>
      <c r="EBR187" s="227"/>
      <c r="EBS187" s="227"/>
      <c r="EBT187" s="227"/>
      <c r="EBU187" s="228"/>
      <c r="EBV187" s="228"/>
      <c r="EBW187" s="228"/>
      <c r="EBX187" s="228"/>
      <c r="EBY187" s="228"/>
      <c r="EBZ187" s="228"/>
      <c r="ECA187" s="229"/>
      <c r="ECB187" s="230"/>
      <c r="ECC187" s="230"/>
      <c r="ECD187" s="231"/>
      <c r="ECE187" s="229"/>
      <c r="ECF187" s="230"/>
      <c r="ECG187" s="229"/>
      <c r="ECH187" s="229"/>
      <c r="ECI187" s="230"/>
      <c r="ECJ187" s="230"/>
      <c r="ECK187" s="230"/>
      <c r="ECL187" s="230"/>
      <c r="ECM187" s="230"/>
      <c r="ECN187" s="230"/>
      <c r="ECO187" s="230"/>
      <c r="ECP187" s="230"/>
      <c r="ECQ187" s="230"/>
      <c r="ECR187" s="230"/>
      <c r="ECS187" s="230"/>
      <c r="ECT187" s="230"/>
      <c r="ECU187" s="229"/>
      <c r="ECV187" s="226"/>
      <c r="ECW187" s="227"/>
      <c r="ECX187" s="227"/>
      <c r="ECY187" s="227"/>
      <c r="ECZ187" s="228"/>
      <c r="EDA187" s="228"/>
      <c r="EDB187" s="228"/>
      <c r="EDC187" s="228"/>
      <c r="EDD187" s="228"/>
      <c r="EDE187" s="228"/>
      <c r="EDF187" s="229"/>
      <c r="EDG187" s="230"/>
      <c r="EDH187" s="230"/>
      <c r="EDI187" s="231"/>
      <c r="EDJ187" s="229"/>
      <c r="EDK187" s="230"/>
      <c r="EDL187" s="229"/>
      <c r="EDM187" s="229"/>
      <c r="EDN187" s="230"/>
      <c r="EDO187" s="230"/>
      <c r="EDP187" s="230"/>
      <c r="EDQ187" s="230"/>
      <c r="EDR187" s="230"/>
      <c r="EDS187" s="230"/>
      <c r="EDT187" s="230"/>
      <c r="EDU187" s="230"/>
      <c r="EDV187" s="230"/>
      <c r="EDW187" s="230"/>
      <c r="EDX187" s="230"/>
      <c r="EDY187" s="230"/>
      <c r="EDZ187" s="229"/>
      <c r="EEA187" s="226"/>
      <c r="EEB187" s="227"/>
      <c r="EEC187" s="227"/>
      <c r="EED187" s="227"/>
      <c r="EEE187" s="228"/>
      <c r="EEF187" s="228"/>
      <c r="EEG187" s="228"/>
      <c r="EEH187" s="228"/>
      <c r="EEI187" s="228"/>
      <c r="EEJ187" s="228"/>
      <c r="EEK187" s="229"/>
      <c r="EEL187" s="230"/>
      <c r="EEM187" s="230"/>
      <c r="EEN187" s="231"/>
      <c r="EEO187" s="229"/>
      <c r="EEP187" s="230"/>
      <c r="EEQ187" s="229"/>
      <c r="EER187" s="229"/>
      <c r="EES187" s="230"/>
      <c r="EET187" s="230"/>
      <c r="EEU187" s="230"/>
      <c r="EEV187" s="230"/>
      <c r="EEW187" s="230"/>
      <c r="EEX187" s="230"/>
      <c r="EEY187" s="230"/>
      <c r="EEZ187" s="230"/>
      <c r="EFA187" s="230"/>
      <c r="EFB187" s="230"/>
      <c r="EFC187" s="230"/>
      <c r="EFD187" s="230"/>
      <c r="EFE187" s="229"/>
      <c r="EFF187" s="226"/>
      <c r="EFG187" s="227"/>
      <c r="EFH187" s="227"/>
      <c r="EFI187" s="227"/>
      <c r="EFJ187" s="228"/>
      <c r="EFK187" s="228"/>
      <c r="EFL187" s="228"/>
      <c r="EFM187" s="228"/>
      <c r="EFN187" s="228"/>
      <c r="EFO187" s="228"/>
      <c r="EFP187" s="229"/>
      <c r="EFQ187" s="230"/>
      <c r="EFR187" s="230"/>
      <c r="EFS187" s="231"/>
      <c r="EFT187" s="229"/>
      <c r="EFU187" s="230"/>
      <c r="EFV187" s="229"/>
      <c r="EFW187" s="229"/>
      <c r="EFX187" s="230"/>
      <c r="EFY187" s="230"/>
      <c r="EFZ187" s="230"/>
      <c r="EGA187" s="230"/>
      <c r="EGB187" s="230"/>
      <c r="EGC187" s="230"/>
      <c r="EGD187" s="230"/>
      <c r="EGE187" s="230"/>
      <c r="EGF187" s="230"/>
      <c r="EGG187" s="230"/>
      <c r="EGH187" s="230"/>
      <c r="EGI187" s="230"/>
      <c r="EGJ187" s="229"/>
      <c r="EGK187" s="226"/>
      <c r="EGL187" s="227"/>
      <c r="EGM187" s="227"/>
      <c r="EGN187" s="227"/>
      <c r="EGO187" s="228"/>
      <c r="EGP187" s="228"/>
      <c r="EGQ187" s="228"/>
      <c r="EGR187" s="228"/>
      <c r="EGS187" s="228"/>
      <c r="EGT187" s="228"/>
      <c r="EGU187" s="229"/>
      <c r="EGV187" s="230"/>
      <c r="EGW187" s="230"/>
      <c r="EGX187" s="231"/>
      <c r="EGY187" s="229"/>
      <c r="EGZ187" s="230"/>
      <c r="EHA187" s="229"/>
      <c r="EHB187" s="229"/>
      <c r="EHC187" s="230"/>
      <c r="EHD187" s="230"/>
      <c r="EHE187" s="230"/>
      <c r="EHF187" s="230"/>
      <c r="EHG187" s="230"/>
      <c r="EHH187" s="230"/>
      <c r="EHI187" s="230"/>
      <c r="EHJ187" s="230"/>
      <c r="EHK187" s="230"/>
      <c r="EHL187" s="230"/>
      <c r="EHM187" s="230"/>
      <c r="EHN187" s="230"/>
      <c r="EHO187" s="229"/>
      <c r="EHP187" s="226"/>
      <c r="EHQ187" s="227"/>
      <c r="EHR187" s="227"/>
      <c r="EHS187" s="227"/>
      <c r="EHT187" s="228"/>
      <c r="EHU187" s="228"/>
      <c r="EHV187" s="228"/>
      <c r="EHW187" s="228"/>
      <c r="EHX187" s="228"/>
      <c r="EHY187" s="228"/>
      <c r="EHZ187" s="229"/>
      <c r="EIA187" s="230"/>
      <c r="EIB187" s="230"/>
      <c r="EIC187" s="231"/>
      <c r="EID187" s="229"/>
      <c r="EIE187" s="230"/>
      <c r="EIF187" s="229"/>
      <c r="EIG187" s="229"/>
      <c r="EIH187" s="230"/>
      <c r="EII187" s="230"/>
      <c r="EIJ187" s="230"/>
      <c r="EIK187" s="230"/>
      <c r="EIL187" s="230"/>
      <c r="EIM187" s="230"/>
      <c r="EIN187" s="230"/>
      <c r="EIO187" s="230"/>
      <c r="EIP187" s="230"/>
      <c r="EIQ187" s="230"/>
      <c r="EIR187" s="230"/>
      <c r="EIS187" s="230"/>
      <c r="EIT187" s="229"/>
      <c r="EIU187" s="226"/>
      <c r="EIV187" s="227"/>
      <c r="EIW187" s="227"/>
      <c r="EIX187" s="227"/>
      <c r="EIY187" s="228"/>
      <c r="EIZ187" s="228"/>
      <c r="EJA187" s="228"/>
      <c r="EJB187" s="228"/>
      <c r="EJC187" s="228"/>
      <c r="EJD187" s="228"/>
      <c r="EJE187" s="229"/>
      <c r="EJF187" s="230"/>
      <c r="EJG187" s="230"/>
      <c r="EJH187" s="231"/>
      <c r="EJI187" s="229"/>
      <c r="EJJ187" s="230"/>
      <c r="EJK187" s="229"/>
      <c r="EJL187" s="229"/>
      <c r="EJM187" s="230"/>
      <c r="EJN187" s="230"/>
      <c r="EJO187" s="230"/>
      <c r="EJP187" s="230"/>
      <c r="EJQ187" s="230"/>
      <c r="EJR187" s="230"/>
      <c r="EJS187" s="230"/>
      <c r="EJT187" s="230"/>
      <c r="EJU187" s="230"/>
      <c r="EJV187" s="230"/>
      <c r="EJW187" s="230"/>
      <c r="EJX187" s="230"/>
      <c r="EJY187" s="229"/>
      <c r="EJZ187" s="226"/>
      <c r="EKA187" s="227"/>
      <c r="EKB187" s="227"/>
      <c r="EKC187" s="227"/>
      <c r="EKD187" s="228"/>
      <c r="EKE187" s="228"/>
      <c r="EKF187" s="228"/>
      <c r="EKG187" s="228"/>
      <c r="EKH187" s="228"/>
      <c r="EKI187" s="228"/>
      <c r="EKJ187" s="229"/>
      <c r="EKK187" s="230"/>
      <c r="EKL187" s="230"/>
      <c r="EKM187" s="231"/>
      <c r="EKN187" s="229"/>
      <c r="EKO187" s="230"/>
      <c r="EKP187" s="229"/>
      <c r="EKQ187" s="229"/>
      <c r="EKR187" s="230"/>
      <c r="EKS187" s="230"/>
      <c r="EKT187" s="230"/>
      <c r="EKU187" s="230"/>
      <c r="EKV187" s="230"/>
      <c r="EKW187" s="230"/>
      <c r="EKX187" s="230"/>
      <c r="EKY187" s="230"/>
      <c r="EKZ187" s="230"/>
      <c r="ELA187" s="230"/>
      <c r="ELB187" s="230"/>
      <c r="ELC187" s="230"/>
      <c r="ELD187" s="229"/>
      <c r="ELE187" s="226"/>
      <c r="ELF187" s="227"/>
      <c r="ELG187" s="227"/>
      <c r="ELH187" s="227"/>
      <c r="ELI187" s="228"/>
      <c r="ELJ187" s="228"/>
      <c r="ELK187" s="228"/>
      <c r="ELL187" s="228"/>
      <c r="ELM187" s="228"/>
      <c r="ELN187" s="228"/>
      <c r="ELO187" s="229"/>
      <c r="ELP187" s="230"/>
      <c r="ELQ187" s="230"/>
      <c r="ELR187" s="231"/>
      <c r="ELS187" s="229"/>
      <c r="ELT187" s="230"/>
      <c r="ELU187" s="229"/>
      <c r="ELV187" s="229"/>
      <c r="ELW187" s="230"/>
      <c r="ELX187" s="230"/>
      <c r="ELY187" s="230"/>
      <c r="ELZ187" s="230"/>
      <c r="EMA187" s="230"/>
      <c r="EMB187" s="230"/>
      <c r="EMC187" s="230"/>
      <c r="EMD187" s="230"/>
      <c r="EME187" s="230"/>
      <c r="EMF187" s="230"/>
      <c r="EMG187" s="230"/>
      <c r="EMH187" s="230"/>
      <c r="EMI187" s="229"/>
      <c r="EMJ187" s="226"/>
      <c r="EMK187" s="227"/>
      <c r="EML187" s="227"/>
      <c r="EMM187" s="227"/>
      <c r="EMN187" s="228"/>
      <c r="EMO187" s="228"/>
      <c r="EMP187" s="228"/>
      <c r="EMQ187" s="228"/>
      <c r="EMR187" s="228"/>
      <c r="EMS187" s="228"/>
      <c r="EMT187" s="229"/>
      <c r="EMU187" s="230"/>
      <c r="EMV187" s="230"/>
      <c r="EMW187" s="231"/>
      <c r="EMX187" s="229"/>
      <c r="EMY187" s="230"/>
      <c r="EMZ187" s="229"/>
      <c r="ENA187" s="229"/>
      <c r="ENB187" s="230"/>
      <c r="ENC187" s="230"/>
      <c r="END187" s="230"/>
      <c r="ENE187" s="230"/>
      <c r="ENF187" s="230"/>
      <c r="ENG187" s="230"/>
      <c r="ENH187" s="230"/>
      <c r="ENI187" s="230"/>
      <c r="ENJ187" s="230"/>
      <c r="ENK187" s="230"/>
      <c r="ENL187" s="230"/>
      <c r="ENM187" s="230"/>
      <c r="ENN187" s="229"/>
      <c r="ENO187" s="226"/>
      <c r="ENP187" s="227"/>
      <c r="ENQ187" s="227"/>
      <c r="ENR187" s="227"/>
      <c r="ENS187" s="228"/>
      <c r="ENT187" s="228"/>
      <c r="ENU187" s="228"/>
      <c r="ENV187" s="228"/>
      <c r="ENW187" s="228"/>
      <c r="ENX187" s="228"/>
      <c r="ENY187" s="229"/>
      <c r="ENZ187" s="230"/>
      <c r="EOA187" s="230"/>
      <c r="EOB187" s="231"/>
      <c r="EOC187" s="229"/>
      <c r="EOD187" s="230"/>
      <c r="EOE187" s="229"/>
      <c r="EOF187" s="229"/>
      <c r="EOG187" s="230"/>
      <c r="EOH187" s="230"/>
      <c r="EOI187" s="230"/>
      <c r="EOJ187" s="230"/>
      <c r="EOK187" s="230"/>
      <c r="EOL187" s="230"/>
      <c r="EOM187" s="230"/>
      <c r="EON187" s="230"/>
      <c r="EOO187" s="230"/>
      <c r="EOP187" s="230"/>
      <c r="EOQ187" s="230"/>
      <c r="EOR187" s="230"/>
      <c r="EOS187" s="229"/>
      <c r="EOT187" s="226"/>
      <c r="EOU187" s="227"/>
      <c r="EOV187" s="227"/>
      <c r="EOW187" s="227"/>
      <c r="EOX187" s="228"/>
      <c r="EOY187" s="228"/>
      <c r="EOZ187" s="228"/>
      <c r="EPA187" s="228"/>
      <c r="EPB187" s="228"/>
      <c r="EPC187" s="228"/>
      <c r="EPD187" s="229"/>
      <c r="EPE187" s="230"/>
      <c r="EPF187" s="230"/>
      <c r="EPG187" s="231"/>
      <c r="EPH187" s="229"/>
      <c r="EPI187" s="230"/>
      <c r="EPJ187" s="229"/>
      <c r="EPK187" s="229"/>
      <c r="EPL187" s="230"/>
      <c r="EPM187" s="230"/>
      <c r="EPN187" s="230"/>
      <c r="EPO187" s="230"/>
      <c r="EPP187" s="230"/>
      <c r="EPQ187" s="230"/>
      <c r="EPR187" s="230"/>
      <c r="EPS187" s="230"/>
      <c r="EPT187" s="230"/>
      <c r="EPU187" s="230"/>
      <c r="EPV187" s="230"/>
      <c r="EPW187" s="230"/>
      <c r="EPX187" s="229"/>
      <c r="EPY187" s="226"/>
      <c r="EPZ187" s="227"/>
      <c r="EQA187" s="227"/>
      <c r="EQB187" s="227"/>
      <c r="EQC187" s="228"/>
      <c r="EQD187" s="228"/>
      <c r="EQE187" s="228"/>
      <c r="EQF187" s="228"/>
      <c r="EQG187" s="228"/>
      <c r="EQH187" s="228"/>
      <c r="EQI187" s="229"/>
      <c r="EQJ187" s="230"/>
      <c r="EQK187" s="230"/>
      <c r="EQL187" s="231"/>
      <c r="EQM187" s="229"/>
      <c r="EQN187" s="230"/>
      <c r="EQO187" s="229"/>
      <c r="EQP187" s="229"/>
      <c r="EQQ187" s="230"/>
      <c r="EQR187" s="230"/>
      <c r="EQS187" s="230"/>
      <c r="EQT187" s="230"/>
      <c r="EQU187" s="230"/>
      <c r="EQV187" s="230"/>
      <c r="EQW187" s="230"/>
      <c r="EQX187" s="230"/>
      <c r="EQY187" s="230"/>
      <c r="EQZ187" s="230"/>
      <c r="ERA187" s="230"/>
      <c r="ERB187" s="230"/>
      <c r="ERC187" s="229"/>
      <c r="ERD187" s="226"/>
      <c r="ERE187" s="227"/>
      <c r="ERF187" s="227"/>
      <c r="ERG187" s="227"/>
      <c r="ERH187" s="228"/>
      <c r="ERI187" s="228"/>
      <c r="ERJ187" s="228"/>
      <c r="ERK187" s="228"/>
      <c r="ERL187" s="228"/>
      <c r="ERM187" s="228"/>
      <c r="ERN187" s="229"/>
      <c r="ERO187" s="230"/>
      <c r="ERP187" s="230"/>
      <c r="ERQ187" s="231"/>
      <c r="ERR187" s="229"/>
      <c r="ERS187" s="230"/>
      <c r="ERT187" s="229"/>
      <c r="ERU187" s="229"/>
      <c r="ERV187" s="230"/>
      <c r="ERW187" s="230"/>
      <c r="ERX187" s="230"/>
      <c r="ERY187" s="230"/>
      <c r="ERZ187" s="230"/>
      <c r="ESA187" s="230"/>
      <c r="ESB187" s="230"/>
      <c r="ESC187" s="230"/>
      <c r="ESD187" s="230"/>
      <c r="ESE187" s="230"/>
      <c r="ESF187" s="230"/>
      <c r="ESG187" s="230"/>
      <c r="ESH187" s="229"/>
      <c r="ESI187" s="226"/>
      <c r="ESJ187" s="227"/>
      <c r="ESK187" s="227"/>
      <c r="ESL187" s="227"/>
      <c r="ESM187" s="228"/>
      <c r="ESN187" s="228"/>
      <c r="ESO187" s="228"/>
      <c r="ESP187" s="228"/>
      <c r="ESQ187" s="228"/>
      <c r="ESR187" s="228"/>
      <c r="ESS187" s="229"/>
      <c r="EST187" s="230"/>
      <c r="ESU187" s="230"/>
      <c r="ESV187" s="231"/>
      <c r="ESW187" s="229"/>
      <c r="ESX187" s="230"/>
      <c r="ESY187" s="229"/>
      <c r="ESZ187" s="229"/>
      <c r="ETA187" s="230"/>
      <c r="ETB187" s="230"/>
      <c r="ETC187" s="230"/>
      <c r="ETD187" s="230"/>
      <c r="ETE187" s="230"/>
      <c r="ETF187" s="230"/>
      <c r="ETG187" s="230"/>
      <c r="ETH187" s="230"/>
      <c r="ETI187" s="230"/>
      <c r="ETJ187" s="230"/>
      <c r="ETK187" s="230"/>
      <c r="ETL187" s="230"/>
      <c r="ETM187" s="229"/>
      <c r="ETN187" s="226"/>
      <c r="ETO187" s="227"/>
      <c r="ETP187" s="227"/>
      <c r="ETQ187" s="227"/>
      <c r="ETR187" s="228"/>
      <c r="ETS187" s="228"/>
      <c r="ETT187" s="228"/>
      <c r="ETU187" s="228"/>
      <c r="ETV187" s="228"/>
      <c r="ETW187" s="228"/>
      <c r="ETX187" s="229"/>
      <c r="ETY187" s="230"/>
      <c r="ETZ187" s="230"/>
      <c r="EUA187" s="231"/>
      <c r="EUB187" s="229"/>
      <c r="EUC187" s="230"/>
      <c r="EUD187" s="229"/>
      <c r="EUE187" s="229"/>
      <c r="EUF187" s="230"/>
      <c r="EUG187" s="230"/>
      <c r="EUH187" s="230"/>
      <c r="EUI187" s="230"/>
      <c r="EUJ187" s="230"/>
      <c r="EUK187" s="230"/>
      <c r="EUL187" s="230"/>
      <c r="EUM187" s="230"/>
      <c r="EUN187" s="230"/>
      <c r="EUO187" s="230"/>
      <c r="EUP187" s="230"/>
      <c r="EUQ187" s="230"/>
      <c r="EUR187" s="229"/>
      <c r="EUS187" s="226"/>
      <c r="EUT187" s="227"/>
      <c r="EUU187" s="227"/>
      <c r="EUV187" s="227"/>
      <c r="EUW187" s="228"/>
      <c r="EUX187" s="228"/>
      <c r="EUY187" s="228"/>
      <c r="EUZ187" s="228"/>
      <c r="EVA187" s="228"/>
      <c r="EVB187" s="228"/>
      <c r="EVC187" s="229"/>
      <c r="EVD187" s="230"/>
      <c r="EVE187" s="230"/>
      <c r="EVF187" s="231"/>
      <c r="EVG187" s="229"/>
      <c r="EVH187" s="230"/>
      <c r="EVI187" s="229"/>
      <c r="EVJ187" s="229"/>
      <c r="EVK187" s="230"/>
      <c r="EVL187" s="230"/>
      <c r="EVM187" s="230"/>
      <c r="EVN187" s="230"/>
      <c r="EVO187" s="230"/>
      <c r="EVP187" s="230"/>
      <c r="EVQ187" s="230"/>
      <c r="EVR187" s="230"/>
      <c r="EVS187" s="230"/>
      <c r="EVT187" s="230"/>
      <c r="EVU187" s="230"/>
      <c r="EVV187" s="230"/>
      <c r="EVW187" s="229"/>
      <c r="EVX187" s="226"/>
      <c r="EVY187" s="227"/>
      <c r="EVZ187" s="227"/>
      <c r="EWA187" s="227"/>
      <c r="EWB187" s="228"/>
      <c r="EWC187" s="228"/>
      <c r="EWD187" s="228"/>
      <c r="EWE187" s="228"/>
      <c r="EWF187" s="228"/>
      <c r="EWG187" s="228"/>
      <c r="EWH187" s="229"/>
      <c r="EWI187" s="230"/>
      <c r="EWJ187" s="230"/>
      <c r="EWK187" s="231"/>
      <c r="EWL187" s="229"/>
      <c r="EWM187" s="230"/>
      <c r="EWN187" s="229"/>
      <c r="EWO187" s="229"/>
      <c r="EWP187" s="230"/>
      <c r="EWQ187" s="230"/>
      <c r="EWR187" s="230"/>
      <c r="EWS187" s="230"/>
      <c r="EWT187" s="230"/>
      <c r="EWU187" s="230"/>
      <c r="EWV187" s="230"/>
      <c r="EWW187" s="230"/>
      <c r="EWX187" s="230"/>
      <c r="EWY187" s="230"/>
      <c r="EWZ187" s="230"/>
      <c r="EXA187" s="230"/>
      <c r="EXB187" s="229"/>
      <c r="EXC187" s="226"/>
      <c r="EXD187" s="227"/>
      <c r="EXE187" s="227"/>
      <c r="EXF187" s="227"/>
      <c r="EXG187" s="228"/>
      <c r="EXH187" s="228"/>
      <c r="EXI187" s="228"/>
      <c r="EXJ187" s="228"/>
      <c r="EXK187" s="228"/>
      <c r="EXL187" s="228"/>
      <c r="EXM187" s="229"/>
      <c r="EXN187" s="230"/>
      <c r="EXO187" s="230"/>
      <c r="EXP187" s="231"/>
      <c r="EXQ187" s="229"/>
      <c r="EXR187" s="230"/>
      <c r="EXS187" s="229"/>
      <c r="EXT187" s="229"/>
      <c r="EXU187" s="230"/>
      <c r="EXV187" s="230"/>
      <c r="EXW187" s="230"/>
      <c r="EXX187" s="230"/>
      <c r="EXY187" s="230"/>
      <c r="EXZ187" s="230"/>
      <c r="EYA187" s="230"/>
      <c r="EYB187" s="230"/>
      <c r="EYC187" s="230"/>
      <c r="EYD187" s="230"/>
      <c r="EYE187" s="230"/>
      <c r="EYF187" s="230"/>
      <c r="EYG187" s="229"/>
      <c r="EYH187" s="226"/>
      <c r="EYI187" s="227"/>
      <c r="EYJ187" s="227"/>
      <c r="EYK187" s="227"/>
      <c r="EYL187" s="228"/>
      <c r="EYM187" s="228"/>
      <c r="EYN187" s="228"/>
      <c r="EYO187" s="228"/>
      <c r="EYP187" s="228"/>
      <c r="EYQ187" s="228"/>
      <c r="EYR187" s="229"/>
      <c r="EYS187" s="230"/>
      <c r="EYT187" s="230"/>
      <c r="EYU187" s="231"/>
      <c r="EYV187" s="229"/>
      <c r="EYW187" s="230"/>
      <c r="EYX187" s="229"/>
      <c r="EYY187" s="229"/>
      <c r="EYZ187" s="230"/>
      <c r="EZA187" s="230"/>
      <c r="EZB187" s="230"/>
      <c r="EZC187" s="230"/>
      <c r="EZD187" s="230"/>
      <c r="EZE187" s="230"/>
      <c r="EZF187" s="230"/>
      <c r="EZG187" s="230"/>
      <c r="EZH187" s="230"/>
      <c r="EZI187" s="230"/>
      <c r="EZJ187" s="230"/>
      <c r="EZK187" s="230"/>
      <c r="EZL187" s="229"/>
      <c r="EZM187" s="226"/>
      <c r="EZN187" s="227"/>
      <c r="EZO187" s="227"/>
      <c r="EZP187" s="227"/>
      <c r="EZQ187" s="228"/>
      <c r="EZR187" s="228"/>
      <c r="EZS187" s="228"/>
      <c r="EZT187" s="228"/>
      <c r="EZU187" s="228"/>
      <c r="EZV187" s="228"/>
      <c r="EZW187" s="229"/>
      <c r="EZX187" s="230"/>
      <c r="EZY187" s="230"/>
      <c r="EZZ187" s="231"/>
      <c r="FAA187" s="229"/>
      <c r="FAB187" s="230"/>
      <c r="FAC187" s="229"/>
      <c r="FAD187" s="229"/>
      <c r="FAE187" s="230"/>
      <c r="FAF187" s="230"/>
      <c r="FAG187" s="230"/>
      <c r="FAH187" s="230"/>
      <c r="FAI187" s="230"/>
      <c r="FAJ187" s="230"/>
      <c r="FAK187" s="230"/>
      <c r="FAL187" s="230"/>
      <c r="FAM187" s="230"/>
      <c r="FAN187" s="230"/>
      <c r="FAO187" s="230"/>
      <c r="FAP187" s="230"/>
      <c r="FAQ187" s="229"/>
      <c r="FAR187" s="226"/>
      <c r="FAS187" s="227"/>
      <c r="FAT187" s="227"/>
      <c r="FAU187" s="227"/>
      <c r="FAV187" s="228"/>
      <c r="FAW187" s="228"/>
      <c r="FAX187" s="228"/>
      <c r="FAY187" s="228"/>
      <c r="FAZ187" s="228"/>
      <c r="FBA187" s="228"/>
      <c r="FBB187" s="229"/>
      <c r="FBC187" s="230"/>
      <c r="FBD187" s="230"/>
      <c r="FBE187" s="231"/>
      <c r="FBF187" s="229"/>
      <c r="FBG187" s="230"/>
      <c r="FBH187" s="229"/>
      <c r="FBI187" s="229"/>
      <c r="FBJ187" s="230"/>
      <c r="FBK187" s="230"/>
      <c r="FBL187" s="230"/>
      <c r="FBM187" s="230"/>
      <c r="FBN187" s="230"/>
      <c r="FBO187" s="230"/>
      <c r="FBP187" s="230"/>
      <c r="FBQ187" s="230"/>
      <c r="FBR187" s="230"/>
      <c r="FBS187" s="230"/>
      <c r="FBT187" s="230"/>
      <c r="FBU187" s="230"/>
      <c r="FBV187" s="229"/>
      <c r="FBW187" s="226"/>
      <c r="FBX187" s="227"/>
      <c r="FBY187" s="227"/>
      <c r="FBZ187" s="227"/>
      <c r="FCA187" s="228"/>
      <c r="FCB187" s="228"/>
      <c r="FCC187" s="228"/>
      <c r="FCD187" s="228"/>
      <c r="FCE187" s="228"/>
      <c r="FCF187" s="228"/>
      <c r="FCG187" s="229"/>
      <c r="FCH187" s="230"/>
      <c r="FCI187" s="230"/>
      <c r="FCJ187" s="231"/>
      <c r="FCK187" s="229"/>
      <c r="FCL187" s="230"/>
      <c r="FCM187" s="229"/>
      <c r="FCN187" s="229"/>
      <c r="FCO187" s="230"/>
      <c r="FCP187" s="230"/>
      <c r="FCQ187" s="230"/>
      <c r="FCR187" s="230"/>
      <c r="FCS187" s="230"/>
      <c r="FCT187" s="230"/>
      <c r="FCU187" s="230"/>
      <c r="FCV187" s="230"/>
      <c r="FCW187" s="230"/>
      <c r="FCX187" s="230"/>
      <c r="FCY187" s="230"/>
      <c r="FCZ187" s="230"/>
      <c r="FDA187" s="229"/>
      <c r="FDB187" s="226"/>
      <c r="FDC187" s="227"/>
      <c r="FDD187" s="227"/>
      <c r="FDE187" s="227"/>
      <c r="FDF187" s="228"/>
      <c r="FDG187" s="228"/>
      <c r="FDH187" s="228"/>
      <c r="FDI187" s="228"/>
      <c r="FDJ187" s="228"/>
      <c r="FDK187" s="228"/>
      <c r="FDL187" s="229"/>
      <c r="FDM187" s="230"/>
      <c r="FDN187" s="230"/>
      <c r="FDO187" s="231"/>
      <c r="FDP187" s="229"/>
      <c r="FDQ187" s="230"/>
      <c r="FDR187" s="229"/>
      <c r="FDS187" s="229"/>
      <c r="FDT187" s="230"/>
      <c r="FDU187" s="230"/>
      <c r="FDV187" s="230"/>
      <c r="FDW187" s="230"/>
      <c r="FDX187" s="230"/>
      <c r="FDY187" s="230"/>
      <c r="FDZ187" s="230"/>
      <c r="FEA187" s="230"/>
      <c r="FEB187" s="230"/>
      <c r="FEC187" s="230"/>
      <c r="FED187" s="230"/>
      <c r="FEE187" s="230"/>
      <c r="FEF187" s="229"/>
      <c r="FEG187" s="226"/>
      <c r="FEH187" s="227"/>
      <c r="FEI187" s="227"/>
      <c r="FEJ187" s="227"/>
      <c r="FEK187" s="228"/>
      <c r="FEL187" s="228"/>
      <c r="FEM187" s="228"/>
      <c r="FEN187" s="228"/>
      <c r="FEO187" s="228"/>
      <c r="FEP187" s="228"/>
      <c r="FEQ187" s="229"/>
      <c r="FER187" s="230"/>
      <c r="FES187" s="230"/>
      <c r="FET187" s="231"/>
      <c r="FEU187" s="229"/>
      <c r="FEV187" s="230"/>
      <c r="FEW187" s="229"/>
      <c r="FEX187" s="229"/>
      <c r="FEY187" s="230"/>
      <c r="FEZ187" s="230"/>
      <c r="FFA187" s="230"/>
      <c r="FFB187" s="230"/>
      <c r="FFC187" s="230"/>
      <c r="FFD187" s="230"/>
      <c r="FFE187" s="230"/>
      <c r="FFF187" s="230"/>
      <c r="FFG187" s="230"/>
      <c r="FFH187" s="230"/>
      <c r="FFI187" s="230"/>
      <c r="FFJ187" s="230"/>
      <c r="FFK187" s="229"/>
      <c r="FFL187" s="226"/>
      <c r="FFM187" s="227"/>
      <c r="FFN187" s="227"/>
      <c r="FFO187" s="227"/>
      <c r="FFP187" s="228"/>
      <c r="FFQ187" s="228"/>
      <c r="FFR187" s="228"/>
      <c r="FFS187" s="228"/>
      <c r="FFT187" s="228"/>
      <c r="FFU187" s="228"/>
      <c r="FFV187" s="229"/>
      <c r="FFW187" s="230"/>
      <c r="FFX187" s="230"/>
      <c r="FFY187" s="231"/>
      <c r="FFZ187" s="229"/>
      <c r="FGA187" s="230"/>
      <c r="FGB187" s="229"/>
      <c r="FGC187" s="229"/>
      <c r="FGD187" s="230"/>
      <c r="FGE187" s="230"/>
      <c r="FGF187" s="230"/>
      <c r="FGG187" s="230"/>
      <c r="FGH187" s="230"/>
      <c r="FGI187" s="230"/>
      <c r="FGJ187" s="230"/>
      <c r="FGK187" s="230"/>
      <c r="FGL187" s="230"/>
      <c r="FGM187" s="230"/>
      <c r="FGN187" s="230"/>
      <c r="FGO187" s="230"/>
      <c r="FGP187" s="229"/>
      <c r="FGQ187" s="226"/>
      <c r="FGR187" s="227"/>
      <c r="FGS187" s="227"/>
      <c r="FGT187" s="227"/>
      <c r="FGU187" s="228"/>
      <c r="FGV187" s="228"/>
      <c r="FGW187" s="228"/>
      <c r="FGX187" s="228"/>
      <c r="FGY187" s="228"/>
      <c r="FGZ187" s="228"/>
      <c r="FHA187" s="229"/>
      <c r="FHB187" s="230"/>
      <c r="FHC187" s="230"/>
      <c r="FHD187" s="231"/>
      <c r="FHE187" s="229"/>
      <c r="FHF187" s="230"/>
      <c r="FHG187" s="229"/>
      <c r="FHH187" s="229"/>
      <c r="FHI187" s="230"/>
      <c r="FHJ187" s="230"/>
      <c r="FHK187" s="230"/>
      <c r="FHL187" s="230"/>
      <c r="FHM187" s="230"/>
      <c r="FHN187" s="230"/>
      <c r="FHO187" s="230"/>
      <c r="FHP187" s="230"/>
      <c r="FHQ187" s="230"/>
      <c r="FHR187" s="230"/>
      <c r="FHS187" s="230"/>
      <c r="FHT187" s="230"/>
      <c r="FHU187" s="229"/>
      <c r="FHV187" s="226"/>
      <c r="FHW187" s="227"/>
      <c r="FHX187" s="227"/>
      <c r="FHY187" s="227"/>
      <c r="FHZ187" s="228"/>
      <c r="FIA187" s="228"/>
      <c r="FIB187" s="228"/>
      <c r="FIC187" s="228"/>
      <c r="FID187" s="228"/>
      <c r="FIE187" s="228"/>
      <c r="FIF187" s="229"/>
      <c r="FIG187" s="230"/>
      <c r="FIH187" s="230"/>
      <c r="FII187" s="231"/>
      <c r="FIJ187" s="229"/>
      <c r="FIK187" s="230"/>
      <c r="FIL187" s="229"/>
      <c r="FIM187" s="229"/>
      <c r="FIN187" s="230"/>
      <c r="FIO187" s="230"/>
      <c r="FIP187" s="230"/>
      <c r="FIQ187" s="230"/>
      <c r="FIR187" s="230"/>
      <c r="FIS187" s="230"/>
      <c r="FIT187" s="230"/>
      <c r="FIU187" s="230"/>
      <c r="FIV187" s="230"/>
      <c r="FIW187" s="230"/>
      <c r="FIX187" s="230"/>
      <c r="FIY187" s="230"/>
      <c r="FIZ187" s="229"/>
      <c r="FJA187" s="226"/>
      <c r="FJB187" s="227"/>
      <c r="FJC187" s="227"/>
      <c r="FJD187" s="227"/>
      <c r="FJE187" s="228"/>
      <c r="FJF187" s="228"/>
      <c r="FJG187" s="228"/>
      <c r="FJH187" s="228"/>
      <c r="FJI187" s="228"/>
      <c r="FJJ187" s="228"/>
      <c r="FJK187" s="229"/>
      <c r="FJL187" s="230"/>
      <c r="FJM187" s="230"/>
      <c r="FJN187" s="231"/>
      <c r="FJO187" s="229"/>
      <c r="FJP187" s="230"/>
      <c r="FJQ187" s="229"/>
      <c r="FJR187" s="229"/>
      <c r="FJS187" s="230"/>
      <c r="FJT187" s="230"/>
      <c r="FJU187" s="230"/>
      <c r="FJV187" s="230"/>
      <c r="FJW187" s="230"/>
      <c r="FJX187" s="230"/>
      <c r="FJY187" s="230"/>
      <c r="FJZ187" s="230"/>
      <c r="FKA187" s="230"/>
      <c r="FKB187" s="230"/>
      <c r="FKC187" s="230"/>
      <c r="FKD187" s="230"/>
      <c r="FKE187" s="229"/>
      <c r="FKF187" s="226"/>
      <c r="FKG187" s="227"/>
      <c r="FKH187" s="227"/>
      <c r="FKI187" s="227"/>
      <c r="FKJ187" s="228"/>
      <c r="FKK187" s="228"/>
      <c r="FKL187" s="228"/>
      <c r="FKM187" s="228"/>
      <c r="FKN187" s="228"/>
      <c r="FKO187" s="228"/>
      <c r="FKP187" s="229"/>
      <c r="FKQ187" s="230"/>
      <c r="FKR187" s="230"/>
      <c r="FKS187" s="231"/>
      <c r="FKT187" s="229"/>
      <c r="FKU187" s="230"/>
      <c r="FKV187" s="229"/>
      <c r="FKW187" s="229"/>
      <c r="FKX187" s="230"/>
      <c r="FKY187" s="230"/>
      <c r="FKZ187" s="230"/>
      <c r="FLA187" s="230"/>
      <c r="FLB187" s="230"/>
      <c r="FLC187" s="230"/>
      <c r="FLD187" s="230"/>
      <c r="FLE187" s="230"/>
      <c r="FLF187" s="230"/>
      <c r="FLG187" s="230"/>
      <c r="FLH187" s="230"/>
      <c r="FLI187" s="230"/>
      <c r="FLJ187" s="229"/>
      <c r="FLK187" s="226"/>
      <c r="FLL187" s="227"/>
      <c r="FLM187" s="227"/>
      <c r="FLN187" s="227"/>
      <c r="FLO187" s="228"/>
      <c r="FLP187" s="228"/>
      <c r="FLQ187" s="228"/>
      <c r="FLR187" s="228"/>
      <c r="FLS187" s="228"/>
      <c r="FLT187" s="228"/>
      <c r="FLU187" s="229"/>
      <c r="FLV187" s="230"/>
      <c r="FLW187" s="230"/>
      <c r="FLX187" s="231"/>
      <c r="FLY187" s="229"/>
      <c r="FLZ187" s="230"/>
      <c r="FMA187" s="229"/>
      <c r="FMB187" s="229"/>
      <c r="FMC187" s="230"/>
      <c r="FMD187" s="230"/>
      <c r="FME187" s="230"/>
      <c r="FMF187" s="230"/>
      <c r="FMG187" s="230"/>
      <c r="FMH187" s="230"/>
      <c r="FMI187" s="230"/>
      <c r="FMJ187" s="230"/>
      <c r="FMK187" s="230"/>
      <c r="FML187" s="230"/>
      <c r="FMM187" s="230"/>
      <c r="FMN187" s="230"/>
      <c r="FMO187" s="229"/>
      <c r="FMP187" s="226"/>
      <c r="FMQ187" s="227"/>
      <c r="FMR187" s="227"/>
      <c r="FMS187" s="227"/>
      <c r="FMT187" s="228"/>
      <c r="FMU187" s="228"/>
      <c r="FMV187" s="228"/>
      <c r="FMW187" s="228"/>
      <c r="FMX187" s="228"/>
      <c r="FMY187" s="228"/>
      <c r="FMZ187" s="229"/>
      <c r="FNA187" s="230"/>
      <c r="FNB187" s="230"/>
      <c r="FNC187" s="231"/>
      <c r="FND187" s="229"/>
      <c r="FNE187" s="230"/>
      <c r="FNF187" s="229"/>
      <c r="FNG187" s="229"/>
      <c r="FNH187" s="230"/>
      <c r="FNI187" s="230"/>
      <c r="FNJ187" s="230"/>
      <c r="FNK187" s="230"/>
      <c r="FNL187" s="230"/>
      <c r="FNM187" s="230"/>
      <c r="FNN187" s="230"/>
      <c r="FNO187" s="230"/>
      <c r="FNP187" s="230"/>
      <c r="FNQ187" s="230"/>
      <c r="FNR187" s="230"/>
      <c r="FNS187" s="230"/>
      <c r="FNT187" s="229"/>
      <c r="FNU187" s="226"/>
      <c r="FNV187" s="227"/>
      <c r="FNW187" s="227"/>
      <c r="FNX187" s="227"/>
      <c r="FNY187" s="228"/>
      <c r="FNZ187" s="228"/>
      <c r="FOA187" s="228"/>
      <c r="FOB187" s="228"/>
      <c r="FOC187" s="228"/>
      <c r="FOD187" s="228"/>
      <c r="FOE187" s="229"/>
      <c r="FOF187" s="230"/>
      <c r="FOG187" s="230"/>
      <c r="FOH187" s="231"/>
      <c r="FOI187" s="229"/>
      <c r="FOJ187" s="230"/>
      <c r="FOK187" s="229"/>
      <c r="FOL187" s="229"/>
      <c r="FOM187" s="230"/>
      <c r="FON187" s="230"/>
      <c r="FOO187" s="230"/>
      <c r="FOP187" s="230"/>
      <c r="FOQ187" s="230"/>
      <c r="FOR187" s="230"/>
      <c r="FOS187" s="230"/>
      <c r="FOT187" s="230"/>
      <c r="FOU187" s="230"/>
      <c r="FOV187" s="230"/>
      <c r="FOW187" s="230"/>
      <c r="FOX187" s="230"/>
      <c r="FOY187" s="229"/>
      <c r="FOZ187" s="226"/>
      <c r="FPA187" s="227"/>
      <c r="FPB187" s="227"/>
      <c r="FPC187" s="227"/>
      <c r="FPD187" s="228"/>
      <c r="FPE187" s="228"/>
      <c r="FPF187" s="228"/>
      <c r="FPG187" s="228"/>
      <c r="FPH187" s="228"/>
      <c r="FPI187" s="228"/>
      <c r="FPJ187" s="229"/>
      <c r="FPK187" s="230"/>
      <c r="FPL187" s="230"/>
      <c r="FPM187" s="231"/>
      <c r="FPN187" s="229"/>
      <c r="FPO187" s="230"/>
      <c r="FPP187" s="229"/>
      <c r="FPQ187" s="229"/>
      <c r="FPR187" s="230"/>
      <c r="FPS187" s="230"/>
      <c r="FPT187" s="230"/>
      <c r="FPU187" s="230"/>
      <c r="FPV187" s="230"/>
      <c r="FPW187" s="230"/>
      <c r="FPX187" s="230"/>
      <c r="FPY187" s="230"/>
      <c r="FPZ187" s="230"/>
      <c r="FQA187" s="230"/>
      <c r="FQB187" s="230"/>
      <c r="FQC187" s="230"/>
      <c r="FQD187" s="229"/>
      <c r="FQE187" s="226"/>
      <c r="FQF187" s="227"/>
      <c r="FQG187" s="227"/>
      <c r="FQH187" s="227"/>
      <c r="FQI187" s="228"/>
      <c r="FQJ187" s="228"/>
      <c r="FQK187" s="228"/>
      <c r="FQL187" s="228"/>
      <c r="FQM187" s="228"/>
      <c r="FQN187" s="228"/>
      <c r="FQO187" s="229"/>
      <c r="FQP187" s="230"/>
      <c r="FQQ187" s="230"/>
      <c r="FQR187" s="231"/>
      <c r="FQS187" s="229"/>
      <c r="FQT187" s="230"/>
      <c r="FQU187" s="229"/>
      <c r="FQV187" s="229"/>
      <c r="FQW187" s="230"/>
      <c r="FQX187" s="230"/>
      <c r="FQY187" s="230"/>
      <c r="FQZ187" s="230"/>
      <c r="FRA187" s="230"/>
      <c r="FRB187" s="230"/>
      <c r="FRC187" s="230"/>
      <c r="FRD187" s="230"/>
      <c r="FRE187" s="230"/>
      <c r="FRF187" s="230"/>
      <c r="FRG187" s="230"/>
      <c r="FRH187" s="230"/>
      <c r="FRI187" s="229"/>
      <c r="FRJ187" s="226"/>
      <c r="FRK187" s="227"/>
      <c r="FRL187" s="227"/>
      <c r="FRM187" s="227"/>
      <c r="FRN187" s="228"/>
      <c r="FRO187" s="228"/>
      <c r="FRP187" s="228"/>
      <c r="FRQ187" s="228"/>
      <c r="FRR187" s="228"/>
      <c r="FRS187" s="228"/>
      <c r="FRT187" s="229"/>
      <c r="FRU187" s="230"/>
      <c r="FRV187" s="230"/>
      <c r="FRW187" s="231"/>
      <c r="FRX187" s="229"/>
      <c r="FRY187" s="230"/>
      <c r="FRZ187" s="229"/>
      <c r="FSA187" s="229"/>
      <c r="FSB187" s="230"/>
      <c r="FSC187" s="230"/>
      <c r="FSD187" s="230"/>
      <c r="FSE187" s="230"/>
      <c r="FSF187" s="230"/>
      <c r="FSG187" s="230"/>
      <c r="FSH187" s="230"/>
      <c r="FSI187" s="230"/>
      <c r="FSJ187" s="230"/>
      <c r="FSK187" s="230"/>
      <c r="FSL187" s="230"/>
      <c r="FSM187" s="230"/>
      <c r="FSN187" s="229"/>
      <c r="FSO187" s="226"/>
      <c r="FSP187" s="227"/>
      <c r="FSQ187" s="227"/>
      <c r="FSR187" s="227"/>
      <c r="FSS187" s="228"/>
      <c r="FST187" s="228"/>
      <c r="FSU187" s="228"/>
      <c r="FSV187" s="228"/>
      <c r="FSW187" s="228"/>
      <c r="FSX187" s="228"/>
      <c r="FSY187" s="229"/>
      <c r="FSZ187" s="230"/>
      <c r="FTA187" s="230"/>
      <c r="FTB187" s="231"/>
      <c r="FTC187" s="229"/>
      <c r="FTD187" s="230"/>
      <c r="FTE187" s="229"/>
      <c r="FTF187" s="229"/>
      <c r="FTG187" s="230"/>
      <c r="FTH187" s="230"/>
      <c r="FTI187" s="230"/>
      <c r="FTJ187" s="230"/>
      <c r="FTK187" s="230"/>
      <c r="FTL187" s="230"/>
      <c r="FTM187" s="230"/>
      <c r="FTN187" s="230"/>
      <c r="FTO187" s="230"/>
      <c r="FTP187" s="230"/>
      <c r="FTQ187" s="230"/>
      <c r="FTR187" s="230"/>
      <c r="FTS187" s="229"/>
      <c r="FTT187" s="226"/>
      <c r="FTU187" s="227"/>
      <c r="FTV187" s="227"/>
      <c r="FTW187" s="227"/>
      <c r="FTX187" s="228"/>
      <c r="FTY187" s="228"/>
      <c r="FTZ187" s="228"/>
      <c r="FUA187" s="228"/>
      <c r="FUB187" s="228"/>
      <c r="FUC187" s="228"/>
      <c r="FUD187" s="229"/>
      <c r="FUE187" s="230"/>
      <c r="FUF187" s="230"/>
      <c r="FUG187" s="231"/>
      <c r="FUH187" s="229"/>
      <c r="FUI187" s="230"/>
      <c r="FUJ187" s="229"/>
      <c r="FUK187" s="229"/>
      <c r="FUL187" s="230"/>
      <c r="FUM187" s="230"/>
      <c r="FUN187" s="230"/>
      <c r="FUO187" s="230"/>
      <c r="FUP187" s="230"/>
      <c r="FUQ187" s="230"/>
      <c r="FUR187" s="230"/>
      <c r="FUS187" s="230"/>
      <c r="FUT187" s="230"/>
      <c r="FUU187" s="230"/>
      <c r="FUV187" s="230"/>
      <c r="FUW187" s="230"/>
      <c r="FUX187" s="229"/>
      <c r="FUY187" s="226"/>
      <c r="FUZ187" s="227"/>
      <c r="FVA187" s="227"/>
      <c r="FVB187" s="227"/>
      <c r="FVC187" s="228"/>
      <c r="FVD187" s="228"/>
      <c r="FVE187" s="228"/>
      <c r="FVF187" s="228"/>
      <c r="FVG187" s="228"/>
      <c r="FVH187" s="228"/>
      <c r="FVI187" s="229"/>
      <c r="FVJ187" s="230"/>
      <c r="FVK187" s="230"/>
      <c r="FVL187" s="231"/>
      <c r="FVM187" s="229"/>
      <c r="FVN187" s="230"/>
      <c r="FVO187" s="229"/>
      <c r="FVP187" s="229"/>
      <c r="FVQ187" s="230"/>
      <c r="FVR187" s="230"/>
      <c r="FVS187" s="230"/>
      <c r="FVT187" s="230"/>
      <c r="FVU187" s="230"/>
      <c r="FVV187" s="230"/>
      <c r="FVW187" s="230"/>
      <c r="FVX187" s="230"/>
      <c r="FVY187" s="230"/>
      <c r="FVZ187" s="230"/>
      <c r="FWA187" s="230"/>
      <c r="FWB187" s="230"/>
      <c r="FWC187" s="229"/>
      <c r="FWD187" s="226"/>
      <c r="FWE187" s="227"/>
      <c r="FWF187" s="227"/>
      <c r="FWG187" s="227"/>
      <c r="FWH187" s="228"/>
      <c r="FWI187" s="228"/>
      <c r="FWJ187" s="228"/>
      <c r="FWK187" s="228"/>
      <c r="FWL187" s="228"/>
      <c r="FWM187" s="228"/>
      <c r="FWN187" s="229"/>
      <c r="FWO187" s="230"/>
      <c r="FWP187" s="230"/>
      <c r="FWQ187" s="231"/>
      <c r="FWR187" s="229"/>
      <c r="FWS187" s="230"/>
      <c r="FWT187" s="229"/>
      <c r="FWU187" s="229"/>
      <c r="FWV187" s="230"/>
      <c r="FWW187" s="230"/>
      <c r="FWX187" s="230"/>
      <c r="FWY187" s="230"/>
      <c r="FWZ187" s="230"/>
      <c r="FXA187" s="230"/>
      <c r="FXB187" s="230"/>
      <c r="FXC187" s="230"/>
      <c r="FXD187" s="230"/>
      <c r="FXE187" s="230"/>
      <c r="FXF187" s="230"/>
      <c r="FXG187" s="230"/>
      <c r="FXH187" s="229"/>
      <c r="FXI187" s="226"/>
      <c r="FXJ187" s="227"/>
      <c r="FXK187" s="227"/>
      <c r="FXL187" s="227"/>
      <c r="FXM187" s="228"/>
      <c r="FXN187" s="228"/>
      <c r="FXO187" s="228"/>
      <c r="FXP187" s="228"/>
      <c r="FXQ187" s="228"/>
      <c r="FXR187" s="228"/>
      <c r="FXS187" s="229"/>
      <c r="FXT187" s="230"/>
      <c r="FXU187" s="230"/>
      <c r="FXV187" s="231"/>
      <c r="FXW187" s="229"/>
      <c r="FXX187" s="230"/>
      <c r="FXY187" s="229"/>
      <c r="FXZ187" s="229"/>
      <c r="FYA187" s="230"/>
      <c r="FYB187" s="230"/>
      <c r="FYC187" s="230"/>
      <c r="FYD187" s="230"/>
      <c r="FYE187" s="230"/>
      <c r="FYF187" s="230"/>
      <c r="FYG187" s="230"/>
      <c r="FYH187" s="230"/>
      <c r="FYI187" s="230"/>
      <c r="FYJ187" s="230"/>
      <c r="FYK187" s="230"/>
      <c r="FYL187" s="230"/>
      <c r="FYM187" s="229"/>
      <c r="FYN187" s="226"/>
      <c r="FYO187" s="227"/>
      <c r="FYP187" s="227"/>
      <c r="FYQ187" s="227"/>
      <c r="FYR187" s="228"/>
      <c r="FYS187" s="228"/>
      <c r="FYT187" s="228"/>
      <c r="FYU187" s="228"/>
      <c r="FYV187" s="228"/>
      <c r="FYW187" s="228"/>
      <c r="FYX187" s="229"/>
      <c r="FYY187" s="230"/>
      <c r="FYZ187" s="230"/>
      <c r="FZA187" s="231"/>
      <c r="FZB187" s="229"/>
      <c r="FZC187" s="230"/>
      <c r="FZD187" s="229"/>
      <c r="FZE187" s="229"/>
      <c r="FZF187" s="230"/>
      <c r="FZG187" s="230"/>
      <c r="FZH187" s="230"/>
      <c r="FZI187" s="230"/>
      <c r="FZJ187" s="230"/>
      <c r="FZK187" s="230"/>
      <c r="FZL187" s="230"/>
      <c r="FZM187" s="230"/>
      <c r="FZN187" s="230"/>
      <c r="FZO187" s="230"/>
      <c r="FZP187" s="230"/>
      <c r="FZQ187" s="230"/>
      <c r="FZR187" s="229"/>
      <c r="FZS187" s="226"/>
      <c r="FZT187" s="227"/>
      <c r="FZU187" s="227"/>
      <c r="FZV187" s="227"/>
      <c r="FZW187" s="228"/>
      <c r="FZX187" s="228"/>
      <c r="FZY187" s="228"/>
      <c r="FZZ187" s="228"/>
      <c r="GAA187" s="228"/>
      <c r="GAB187" s="228"/>
      <c r="GAC187" s="229"/>
      <c r="GAD187" s="230"/>
      <c r="GAE187" s="230"/>
      <c r="GAF187" s="231"/>
      <c r="GAG187" s="229"/>
      <c r="GAH187" s="230"/>
      <c r="GAI187" s="229"/>
      <c r="GAJ187" s="229"/>
      <c r="GAK187" s="230"/>
      <c r="GAL187" s="230"/>
      <c r="GAM187" s="230"/>
      <c r="GAN187" s="230"/>
      <c r="GAO187" s="230"/>
      <c r="GAP187" s="230"/>
      <c r="GAQ187" s="230"/>
      <c r="GAR187" s="230"/>
      <c r="GAS187" s="230"/>
      <c r="GAT187" s="230"/>
      <c r="GAU187" s="230"/>
      <c r="GAV187" s="230"/>
      <c r="GAW187" s="229"/>
      <c r="GAX187" s="226"/>
      <c r="GAY187" s="227"/>
      <c r="GAZ187" s="227"/>
      <c r="GBA187" s="227"/>
      <c r="GBB187" s="228"/>
      <c r="GBC187" s="228"/>
      <c r="GBD187" s="228"/>
      <c r="GBE187" s="228"/>
      <c r="GBF187" s="228"/>
      <c r="GBG187" s="228"/>
      <c r="GBH187" s="229"/>
      <c r="GBI187" s="230"/>
      <c r="GBJ187" s="230"/>
      <c r="GBK187" s="231"/>
      <c r="GBL187" s="229"/>
      <c r="GBM187" s="230"/>
      <c r="GBN187" s="229"/>
      <c r="GBO187" s="229"/>
      <c r="GBP187" s="230"/>
      <c r="GBQ187" s="230"/>
      <c r="GBR187" s="230"/>
      <c r="GBS187" s="230"/>
      <c r="GBT187" s="230"/>
      <c r="GBU187" s="230"/>
      <c r="GBV187" s="230"/>
      <c r="GBW187" s="230"/>
      <c r="GBX187" s="230"/>
      <c r="GBY187" s="230"/>
      <c r="GBZ187" s="230"/>
      <c r="GCA187" s="230"/>
      <c r="GCB187" s="229"/>
      <c r="GCC187" s="226"/>
      <c r="GCD187" s="227"/>
      <c r="GCE187" s="227"/>
      <c r="GCF187" s="227"/>
      <c r="GCG187" s="228"/>
      <c r="GCH187" s="228"/>
      <c r="GCI187" s="228"/>
      <c r="GCJ187" s="228"/>
      <c r="GCK187" s="228"/>
      <c r="GCL187" s="228"/>
      <c r="GCM187" s="229"/>
      <c r="GCN187" s="230"/>
      <c r="GCO187" s="230"/>
      <c r="GCP187" s="231"/>
      <c r="GCQ187" s="229"/>
      <c r="GCR187" s="230"/>
      <c r="GCS187" s="229"/>
      <c r="GCT187" s="229"/>
      <c r="GCU187" s="230"/>
      <c r="GCV187" s="230"/>
      <c r="GCW187" s="230"/>
      <c r="GCX187" s="230"/>
      <c r="GCY187" s="230"/>
      <c r="GCZ187" s="230"/>
      <c r="GDA187" s="230"/>
      <c r="GDB187" s="230"/>
      <c r="GDC187" s="230"/>
      <c r="GDD187" s="230"/>
      <c r="GDE187" s="230"/>
      <c r="GDF187" s="230"/>
      <c r="GDG187" s="229"/>
      <c r="GDH187" s="226"/>
      <c r="GDI187" s="227"/>
      <c r="GDJ187" s="227"/>
      <c r="GDK187" s="227"/>
      <c r="GDL187" s="228"/>
      <c r="GDM187" s="228"/>
      <c r="GDN187" s="228"/>
      <c r="GDO187" s="228"/>
      <c r="GDP187" s="228"/>
      <c r="GDQ187" s="228"/>
      <c r="GDR187" s="229"/>
      <c r="GDS187" s="230"/>
      <c r="GDT187" s="230"/>
      <c r="GDU187" s="231"/>
      <c r="GDV187" s="229"/>
      <c r="GDW187" s="230"/>
      <c r="GDX187" s="229"/>
      <c r="GDY187" s="229"/>
      <c r="GDZ187" s="230"/>
      <c r="GEA187" s="230"/>
      <c r="GEB187" s="230"/>
      <c r="GEC187" s="230"/>
      <c r="GED187" s="230"/>
      <c r="GEE187" s="230"/>
      <c r="GEF187" s="230"/>
      <c r="GEG187" s="230"/>
      <c r="GEH187" s="230"/>
      <c r="GEI187" s="230"/>
      <c r="GEJ187" s="230"/>
      <c r="GEK187" s="230"/>
      <c r="GEL187" s="229"/>
      <c r="GEM187" s="226"/>
      <c r="GEN187" s="227"/>
      <c r="GEO187" s="227"/>
      <c r="GEP187" s="227"/>
      <c r="GEQ187" s="228"/>
      <c r="GER187" s="228"/>
      <c r="GES187" s="228"/>
      <c r="GET187" s="228"/>
      <c r="GEU187" s="228"/>
      <c r="GEV187" s="228"/>
      <c r="GEW187" s="229"/>
      <c r="GEX187" s="230"/>
      <c r="GEY187" s="230"/>
      <c r="GEZ187" s="231"/>
      <c r="GFA187" s="229"/>
      <c r="GFB187" s="230"/>
      <c r="GFC187" s="229"/>
      <c r="GFD187" s="229"/>
      <c r="GFE187" s="230"/>
      <c r="GFF187" s="230"/>
      <c r="GFG187" s="230"/>
      <c r="GFH187" s="230"/>
      <c r="GFI187" s="230"/>
      <c r="GFJ187" s="230"/>
      <c r="GFK187" s="230"/>
      <c r="GFL187" s="230"/>
      <c r="GFM187" s="230"/>
      <c r="GFN187" s="230"/>
      <c r="GFO187" s="230"/>
      <c r="GFP187" s="230"/>
      <c r="GFQ187" s="229"/>
      <c r="GFR187" s="226"/>
      <c r="GFS187" s="227"/>
      <c r="GFT187" s="227"/>
      <c r="GFU187" s="227"/>
      <c r="GFV187" s="228"/>
      <c r="GFW187" s="228"/>
      <c r="GFX187" s="228"/>
      <c r="GFY187" s="228"/>
      <c r="GFZ187" s="228"/>
      <c r="GGA187" s="228"/>
      <c r="GGB187" s="229"/>
      <c r="GGC187" s="230"/>
      <c r="GGD187" s="230"/>
      <c r="GGE187" s="231"/>
      <c r="GGF187" s="229"/>
      <c r="GGG187" s="230"/>
      <c r="GGH187" s="229"/>
      <c r="GGI187" s="229"/>
      <c r="GGJ187" s="230"/>
      <c r="GGK187" s="230"/>
      <c r="GGL187" s="230"/>
      <c r="GGM187" s="230"/>
      <c r="GGN187" s="230"/>
      <c r="GGO187" s="230"/>
      <c r="GGP187" s="230"/>
      <c r="GGQ187" s="230"/>
      <c r="GGR187" s="230"/>
      <c r="GGS187" s="230"/>
      <c r="GGT187" s="230"/>
      <c r="GGU187" s="230"/>
      <c r="GGV187" s="229"/>
      <c r="GGW187" s="226"/>
      <c r="GGX187" s="227"/>
      <c r="GGY187" s="227"/>
      <c r="GGZ187" s="227"/>
      <c r="GHA187" s="228"/>
      <c r="GHB187" s="228"/>
      <c r="GHC187" s="228"/>
      <c r="GHD187" s="228"/>
      <c r="GHE187" s="228"/>
      <c r="GHF187" s="228"/>
      <c r="GHG187" s="229"/>
      <c r="GHH187" s="230"/>
      <c r="GHI187" s="230"/>
      <c r="GHJ187" s="231"/>
      <c r="GHK187" s="229"/>
      <c r="GHL187" s="230"/>
      <c r="GHM187" s="229"/>
      <c r="GHN187" s="229"/>
      <c r="GHO187" s="230"/>
      <c r="GHP187" s="230"/>
      <c r="GHQ187" s="230"/>
      <c r="GHR187" s="230"/>
      <c r="GHS187" s="230"/>
      <c r="GHT187" s="230"/>
      <c r="GHU187" s="230"/>
      <c r="GHV187" s="230"/>
      <c r="GHW187" s="230"/>
      <c r="GHX187" s="230"/>
      <c r="GHY187" s="230"/>
      <c r="GHZ187" s="230"/>
      <c r="GIA187" s="229"/>
      <c r="GIB187" s="226"/>
      <c r="GIC187" s="227"/>
      <c r="GID187" s="227"/>
      <c r="GIE187" s="227"/>
      <c r="GIF187" s="228"/>
      <c r="GIG187" s="228"/>
      <c r="GIH187" s="228"/>
      <c r="GII187" s="228"/>
      <c r="GIJ187" s="228"/>
      <c r="GIK187" s="228"/>
      <c r="GIL187" s="229"/>
      <c r="GIM187" s="230"/>
      <c r="GIN187" s="230"/>
      <c r="GIO187" s="231"/>
      <c r="GIP187" s="229"/>
      <c r="GIQ187" s="230"/>
      <c r="GIR187" s="229"/>
      <c r="GIS187" s="229"/>
      <c r="GIT187" s="230"/>
      <c r="GIU187" s="230"/>
      <c r="GIV187" s="230"/>
      <c r="GIW187" s="230"/>
      <c r="GIX187" s="230"/>
      <c r="GIY187" s="230"/>
      <c r="GIZ187" s="230"/>
      <c r="GJA187" s="230"/>
      <c r="GJB187" s="230"/>
      <c r="GJC187" s="230"/>
      <c r="GJD187" s="230"/>
      <c r="GJE187" s="230"/>
      <c r="GJF187" s="229"/>
      <c r="GJG187" s="226"/>
      <c r="GJH187" s="227"/>
      <c r="GJI187" s="227"/>
      <c r="GJJ187" s="227"/>
      <c r="GJK187" s="228"/>
      <c r="GJL187" s="228"/>
      <c r="GJM187" s="228"/>
      <c r="GJN187" s="228"/>
      <c r="GJO187" s="228"/>
      <c r="GJP187" s="228"/>
      <c r="GJQ187" s="229"/>
      <c r="GJR187" s="230"/>
      <c r="GJS187" s="230"/>
      <c r="GJT187" s="231"/>
      <c r="GJU187" s="229"/>
      <c r="GJV187" s="230"/>
      <c r="GJW187" s="229"/>
      <c r="GJX187" s="229"/>
      <c r="GJY187" s="230"/>
      <c r="GJZ187" s="230"/>
      <c r="GKA187" s="230"/>
      <c r="GKB187" s="230"/>
      <c r="GKC187" s="230"/>
      <c r="GKD187" s="230"/>
      <c r="GKE187" s="230"/>
      <c r="GKF187" s="230"/>
      <c r="GKG187" s="230"/>
      <c r="GKH187" s="230"/>
      <c r="GKI187" s="230"/>
      <c r="GKJ187" s="230"/>
      <c r="GKK187" s="229"/>
      <c r="GKL187" s="226"/>
      <c r="GKM187" s="227"/>
      <c r="GKN187" s="227"/>
      <c r="GKO187" s="227"/>
      <c r="GKP187" s="228"/>
      <c r="GKQ187" s="228"/>
      <c r="GKR187" s="228"/>
      <c r="GKS187" s="228"/>
      <c r="GKT187" s="228"/>
      <c r="GKU187" s="228"/>
      <c r="GKV187" s="229"/>
      <c r="GKW187" s="230"/>
      <c r="GKX187" s="230"/>
      <c r="GKY187" s="231"/>
      <c r="GKZ187" s="229"/>
      <c r="GLA187" s="230"/>
      <c r="GLB187" s="229"/>
      <c r="GLC187" s="229"/>
      <c r="GLD187" s="230"/>
      <c r="GLE187" s="230"/>
      <c r="GLF187" s="230"/>
      <c r="GLG187" s="230"/>
      <c r="GLH187" s="230"/>
      <c r="GLI187" s="230"/>
      <c r="GLJ187" s="230"/>
      <c r="GLK187" s="230"/>
      <c r="GLL187" s="230"/>
      <c r="GLM187" s="230"/>
      <c r="GLN187" s="230"/>
      <c r="GLO187" s="230"/>
      <c r="GLP187" s="229"/>
      <c r="GLQ187" s="226"/>
      <c r="GLR187" s="227"/>
      <c r="GLS187" s="227"/>
      <c r="GLT187" s="227"/>
      <c r="GLU187" s="228"/>
      <c r="GLV187" s="228"/>
      <c r="GLW187" s="228"/>
      <c r="GLX187" s="228"/>
      <c r="GLY187" s="228"/>
      <c r="GLZ187" s="228"/>
      <c r="GMA187" s="229"/>
      <c r="GMB187" s="230"/>
      <c r="GMC187" s="230"/>
      <c r="GMD187" s="231"/>
      <c r="GME187" s="229"/>
      <c r="GMF187" s="230"/>
      <c r="GMG187" s="229"/>
      <c r="GMH187" s="229"/>
      <c r="GMI187" s="230"/>
      <c r="GMJ187" s="230"/>
      <c r="GMK187" s="230"/>
      <c r="GML187" s="230"/>
      <c r="GMM187" s="230"/>
      <c r="GMN187" s="230"/>
      <c r="GMO187" s="230"/>
      <c r="GMP187" s="230"/>
      <c r="GMQ187" s="230"/>
      <c r="GMR187" s="230"/>
      <c r="GMS187" s="230"/>
      <c r="GMT187" s="230"/>
      <c r="GMU187" s="229"/>
      <c r="GMV187" s="226"/>
      <c r="GMW187" s="227"/>
      <c r="GMX187" s="227"/>
      <c r="GMY187" s="227"/>
      <c r="GMZ187" s="228"/>
      <c r="GNA187" s="228"/>
      <c r="GNB187" s="228"/>
      <c r="GNC187" s="228"/>
      <c r="GND187" s="228"/>
      <c r="GNE187" s="228"/>
      <c r="GNF187" s="229"/>
      <c r="GNG187" s="230"/>
      <c r="GNH187" s="230"/>
      <c r="GNI187" s="231"/>
      <c r="GNJ187" s="229"/>
      <c r="GNK187" s="230"/>
      <c r="GNL187" s="229"/>
      <c r="GNM187" s="229"/>
      <c r="GNN187" s="230"/>
      <c r="GNO187" s="230"/>
      <c r="GNP187" s="230"/>
      <c r="GNQ187" s="230"/>
      <c r="GNR187" s="230"/>
      <c r="GNS187" s="230"/>
      <c r="GNT187" s="230"/>
      <c r="GNU187" s="230"/>
      <c r="GNV187" s="230"/>
      <c r="GNW187" s="230"/>
      <c r="GNX187" s="230"/>
      <c r="GNY187" s="230"/>
      <c r="GNZ187" s="229"/>
      <c r="GOA187" s="226"/>
      <c r="GOB187" s="227"/>
      <c r="GOC187" s="227"/>
      <c r="GOD187" s="227"/>
      <c r="GOE187" s="228"/>
      <c r="GOF187" s="228"/>
      <c r="GOG187" s="228"/>
      <c r="GOH187" s="228"/>
      <c r="GOI187" s="228"/>
      <c r="GOJ187" s="228"/>
      <c r="GOK187" s="229"/>
      <c r="GOL187" s="230"/>
      <c r="GOM187" s="230"/>
      <c r="GON187" s="231"/>
      <c r="GOO187" s="229"/>
      <c r="GOP187" s="230"/>
      <c r="GOQ187" s="229"/>
      <c r="GOR187" s="229"/>
      <c r="GOS187" s="230"/>
      <c r="GOT187" s="230"/>
      <c r="GOU187" s="230"/>
      <c r="GOV187" s="230"/>
      <c r="GOW187" s="230"/>
      <c r="GOX187" s="230"/>
      <c r="GOY187" s="230"/>
      <c r="GOZ187" s="230"/>
      <c r="GPA187" s="230"/>
      <c r="GPB187" s="230"/>
      <c r="GPC187" s="230"/>
      <c r="GPD187" s="230"/>
      <c r="GPE187" s="229"/>
      <c r="GPF187" s="226"/>
      <c r="GPG187" s="227"/>
      <c r="GPH187" s="227"/>
      <c r="GPI187" s="227"/>
      <c r="GPJ187" s="228"/>
      <c r="GPK187" s="228"/>
      <c r="GPL187" s="228"/>
      <c r="GPM187" s="228"/>
      <c r="GPN187" s="228"/>
      <c r="GPO187" s="228"/>
      <c r="GPP187" s="229"/>
      <c r="GPQ187" s="230"/>
      <c r="GPR187" s="230"/>
      <c r="GPS187" s="231"/>
      <c r="GPT187" s="229"/>
      <c r="GPU187" s="230"/>
      <c r="GPV187" s="229"/>
      <c r="GPW187" s="229"/>
      <c r="GPX187" s="230"/>
      <c r="GPY187" s="230"/>
      <c r="GPZ187" s="230"/>
      <c r="GQA187" s="230"/>
      <c r="GQB187" s="230"/>
      <c r="GQC187" s="230"/>
      <c r="GQD187" s="230"/>
      <c r="GQE187" s="230"/>
      <c r="GQF187" s="230"/>
      <c r="GQG187" s="230"/>
      <c r="GQH187" s="230"/>
      <c r="GQI187" s="230"/>
      <c r="GQJ187" s="229"/>
      <c r="GQK187" s="226"/>
      <c r="GQL187" s="227"/>
      <c r="GQM187" s="227"/>
      <c r="GQN187" s="227"/>
      <c r="GQO187" s="228"/>
      <c r="GQP187" s="228"/>
      <c r="GQQ187" s="228"/>
      <c r="GQR187" s="228"/>
      <c r="GQS187" s="228"/>
      <c r="GQT187" s="228"/>
      <c r="GQU187" s="229"/>
      <c r="GQV187" s="230"/>
      <c r="GQW187" s="230"/>
      <c r="GQX187" s="231"/>
      <c r="GQY187" s="229"/>
      <c r="GQZ187" s="230"/>
      <c r="GRA187" s="229"/>
      <c r="GRB187" s="229"/>
      <c r="GRC187" s="230"/>
      <c r="GRD187" s="230"/>
      <c r="GRE187" s="230"/>
      <c r="GRF187" s="230"/>
      <c r="GRG187" s="230"/>
      <c r="GRH187" s="230"/>
      <c r="GRI187" s="230"/>
      <c r="GRJ187" s="230"/>
      <c r="GRK187" s="230"/>
      <c r="GRL187" s="230"/>
      <c r="GRM187" s="230"/>
      <c r="GRN187" s="230"/>
      <c r="GRO187" s="229"/>
      <c r="GRP187" s="226"/>
      <c r="GRQ187" s="227"/>
      <c r="GRR187" s="227"/>
      <c r="GRS187" s="227"/>
      <c r="GRT187" s="228"/>
      <c r="GRU187" s="228"/>
      <c r="GRV187" s="228"/>
      <c r="GRW187" s="228"/>
      <c r="GRX187" s="228"/>
      <c r="GRY187" s="228"/>
      <c r="GRZ187" s="229"/>
      <c r="GSA187" s="230"/>
      <c r="GSB187" s="230"/>
      <c r="GSC187" s="231"/>
      <c r="GSD187" s="229"/>
      <c r="GSE187" s="230"/>
      <c r="GSF187" s="229"/>
      <c r="GSG187" s="229"/>
      <c r="GSH187" s="230"/>
      <c r="GSI187" s="230"/>
      <c r="GSJ187" s="230"/>
      <c r="GSK187" s="230"/>
      <c r="GSL187" s="230"/>
      <c r="GSM187" s="230"/>
      <c r="GSN187" s="230"/>
      <c r="GSO187" s="230"/>
      <c r="GSP187" s="230"/>
      <c r="GSQ187" s="230"/>
      <c r="GSR187" s="230"/>
      <c r="GSS187" s="230"/>
      <c r="GST187" s="229"/>
      <c r="GSU187" s="226"/>
      <c r="GSV187" s="227"/>
      <c r="GSW187" s="227"/>
      <c r="GSX187" s="227"/>
      <c r="GSY187" s="228"/>
      <c r="GSZ187" s="228"/>
      <c r="GTA187" s="228"/>
      <c r="GTB187" s="228"/>
      <c r="GTC187" s="228"/>
      <c r="GTD187" s="228"/>
      <c r="GTE187" s="229"/>
      <c r="GTF187" s="230"/>
      <c r="GTG187" s="230"/>
      <c r="GTH187" s="231"/>
      <c r="GTI187" s="229"/>
      <c r="GTJ187" s="230"/>
      <c r="GTK187" s="229"/>
      <c r="GTL187" s="229"/>
      <c r="GTM187" s="230"/>
      <c r="GTN187" s="230"/>
      <c r="GTO187" s="230"/>
      <c r="GTP187" s="230"/>
      <c r="GTQ187" s="230"/>
      <c r="GTR187" s="230"/>
      <c r="GTS187" s="230"/>
      <c r="GTT187" s="230"/>
      <c r="GTU187" s="230"/>
      <c r="GTV187" s="230"/>
      <c r="GTW187" s="230"/>
      <c r="GTX187" s="230"/>
      <c r="GTY187" s="229"/>
      <c r="GTZ187" s="226"/>
      <c r="GUA187" s="227"/>
      <c r="GUB187" s="227"/>
      <c r="GUC187" s="227"/>
      <c r="GUD187" s="228"/>
      <c r="GUE187" s="228"/>
      <c r="GUF187" s="228"/>
      <c r="GUG187" s="228"/>
      <c r="GUH187" s="228"/>
      <c r="GUI187" s="228"/>
      <c r="GUJ187" s="229"/>
      <c r="GUK187" s="230"/>
      <c r="GUL187" s="230"/>
      <c r="GUM187" s="231"/>
      <c r="GUN187" s="229"/>
      <c r="GUO187" s="230"/>
      <c r="GUP187" s="229"/>
      <c r="GUQ187" s="229"/>
      <c r="GUR187" s="230"/>
      <c r="GUS187" s="230"/>
      <c r="GUT187" s="230"/>
      <c r="GUU187" s="230"/>
      <c r="GUV187" s="230"/>
      <c r="GUW187" s="230"/>
      <c r="GUX187" s="230"/>
      <c r="GUY187" s="230"/>
      <c r="GUZ187" s="230"/>
      <c r="GVA187" s="230"/>
      <c r="GVB187" s="230"/>
      <c r="GVC187" s="230"/>
      <c r="GVD187" s="229"/>
      <c r="GVE187" s="226"/>
      <c r="GVF187" s="227"/>
      <c r="GVG187" s="227"/>
      <c r="GVH187" s="227"/>
      <c r="GVI187" s="228"/>
      <c r="GVJ187" s="228"/>
      <c r="GVK187" s="228"/>
      <c r="GVL187" s="228"/>
      <c r="GVM187" s="228"/>
      <c r="GVN187" s="228"/>
      <c r="GVO187" s="229"/>
      <c r="GVP187" s="230"/>
      <c r="GVQ187" s="230"/>
      <c r="GVR187" s="231"/>
      <c r="GVS187" s="229"/>
      <c r="GVT187" s="230"/>
      <c r="GVU187" s="229"/>
      <c r="GVV187" s="229"/>
      <c r="GVW187" s="230"/>
      <c r="GVX187" s="230"/>
      <c r="GVY187" s="230"/>
      <c r="GVZ187" s="230"/>
      <c r="GWA187" s="230"/>
      <c r="GWB187" s="230"/>
      <c r="GWC187" s="230"/>
      <c r="GWD187" s="230"/>
      <c r="GWE187" s="230"/>
      <c r="GWF187" s="230"/>
      <c r="GWG187" s="230"/>
      <c r="GWH187" s="230"/>
      <c r="GWI187" s="229"/>
      <c r="GWJ187" s="226"/>
      <c r="GWK187" s="227"/>
      <c r="GWL187" s="227"/>
      <c r="GWM187" s="227"/>
      <c r="GWN187" s="228"/>
      <c r="GWO187" s="228"/>
      <c r="GWP187" s="228"/>
      <c r="GWQ187" s="228"/>
      <c r="GWR187" s="228"/>
      <c r="GWS187" s="228"/>
      <c r="GWT187" s="229"/>
      <c r="GWU187" s="230"/>
      <c r="GWV187" s="230"/>
      <c r="GWW187" s="231"/>
      <c r="GWX187" s="229"/>
      <c r="GWY187" s="230"/>
      <c r="GWZ187" s="229"/>
      <c r="GXA187" s="229"/>
      <c r="GXB187" s="230"/>
      <c r="GXC187" s="230"/>
      <c r="GXD187" s="230"/>
      <c r="GXE187" s="230"/>
      <c r="GXF187" s="230"/>
      <c r="GXG187" s="230"/>
      <c r="GXH187" s="230"/>
      <c r="GXI187" s="230"/>
      <c r="GXJ187" s="230"/>
      <c r="GXK187" s="230"/>
      <c r="GXL187" s="230"/>
      <c r="GXM187" s="230"/>
      <c r="GXN187" s="229"/>
      <c r="GXO187" s="226"/>
      <c r="GXP187" s="227"/>
      <c r="GXQ187" s="227"/>
      <c r="GXR187" s="227"/>
      <c r="GXS187" s="228"/>
      <c r="GXT187" s="228"/>
      <c r="GXU187" s="228"/>
      <c r="GXV187" s="228"/>
      <c r="GXW187" s="228"/>
      <c r="GXX187" s="228"/>
      <c r="GXY187" s="229"/>
      <c r="GXZ187" s="230"/>
      <c r="GYA187" s="230"/>
      <c r="GYB187" s="231"/>
      <c r="GYC187" s="229"/>
      <c r="GYD187" s="230"/>
      <c r="GYE187" s="229"/>
      <c r="GYF187" s="229"/>
      <c r="GYG187" s="230"/>
      <c r="GYH187" s="230"/>
      <c r="GYI187" s="230"/>
      <c r="GYJ187" s="230"/>
      <c r="GYK187" s="230"/>
      <c r="GYL187" s="230"/>
      <c r="GYM187" s="230"/>
      <c r="GYN187" s="230"/>
      <c r="GYO187" s="230"/>
      <c r="GYP187" s="230"/>
      <c r="GYQ187" s="230"/>
      <c r="GYR187" s="230"/>
      <c r="GYS187" s="229"/>
      <c r="GYT187" s="226"/>
      <c r="GYU187" s="227"/>
      <c r="GYV187" s="227"/>
      <c r="GYW187" s="227"/>
      <c r="GYX187" s="228"/>
      <c r="GYY187" s="228"/>
      <c r="GYZ187" s="228"/>
      <c r="GZA187" s="228"/>
      <c r="GZB187" s="228"/>
      <c r="GZC187" s="228"/>
      <c r="GZD187" s="229"/>
      <c r="GZE187" s="230"/>
      <c r="GZF187" s="230"/>
      <c r="GZG187" s="231"/>
      <c r="GZH187" s="229"/>
      <c r="GZI187" s="230"/>
      <c r="GZJ187" s="229"/>
      <c r="GZK187" s="229"/>
      <c r="GZL187" s="230"/>
      <c r="GZM187" s="230"/>
      <c r="GZN187" s="230"/>
      <c r="GZO187" s="230"/>
      <c r="GZP187" s="230"/>
      <c r="GZQ187" s="230"/>
      <c r="GZR187" s="230"/>
      <c r="GZS187" s="230"/>
      <c r="GZT187" s="230"/>
      <c r="GZU187" s="230"/>
      <c r="GZV187" s="230"/>
      <c r="GZW187" s="230"/>
      <c r="GZX187" s="229"/>
      <c r="GZY187" s="226"/>
      <c r="GZZ187" s="227"/>
      <c r="HAA187" s="227"/>
      <c r="HAB187" s="227"/>
      <c r="HAC187" s="228"/>
      <c r="HAD187" s="228"/>
      <c r="HAE187" s="228"/>
      <c r="HAF187" s="228"/>
      <c r="HAG187" s="228"/>
      <c r="HAH187" s="228"/>
      <c r="HAI187" s="229"/>
      <c r="HAJ187" s="230"/>
      <c r="HAK187" s="230"/>
      <c r="HAL187" s="231"/>
      <c r="HAM187" s="229"/>
      <c r="HAN187" s="230"/>
      <c r="HAO187" s="229"/>
      <c r="HAP187" s="229"/>
      <c r="HAQ187" s="230"/>
      <c r="HAR187" s="230"/>
      <c r="HAS187" s="230"/>
      <c r="HAT187" s="230"/>
      <c r="HAU187" s="230"/>
      <c r="HAV187" s="230"/>
      <c r="HAW187" s="230"/>
      <c r="HAX187" s="230"/>
      <c r="HAY187" s="230"/>
      <c r="HAZ187" s="230"/>
      <c r="HBA187" s="230"/>
      <c r="HBB187" s="230"/>
      <c r="HBC187" s="229"/>
      <c r="HBD187" s="226"/>
      <c r="HBE187" s="227"/>
      <c r="HBF187" s="227"/>
      <c r="HBG187" s="227"/>
      <c r="HBH187" s="228"/>
      <c r="HBI187" s="228"/>
      <c r="HBJ187" s="228"/>
      <c r="HBK187" s="228"/>
      <c r="HBL187" s="228"/>
      <c r="HBM187" s="228"/>
      <c r="HBN187" s="229"/>
      <c r="HBO187" s="230"/>
      <c r="HBP187" s="230"/>
      <c r="HBQ187" s="231"/>
      <c r="HBR187" s="229"/>
      <c r="HBS187" s="230"/>
      <c r="HBT187" s="229"/>
      <c r="HBU187" s="229"/>
      <c r="HBV187" s="230"/>
      <c r="HBW187" s="230"/>
      <c r="HBX187" s="230"/>
      <c r="HBY187" s="230"/>
      <c r="HBZ187" s="230"/>
      <c r="HCA187" s="230"/>
      <c r="HCB187" s="230"/>
      <c r="HCC187" s="230"/>
      <c r="HCD187" s="230"/>
      <c r="HCE187" s="230"/>
      <c r="HCF187" s="230"/>
      <c r="HCG187" s="230"/>
      <c r="HCH187" s="229"/>
      <c r="HCI187" s="226"/>
      <c r="HCJ187" s="227"/>
      <c r="HCK187" s="227"/>
      <c r="HCL187" s="227"/>
      <c r="HCM187" s="228"/>
      <c r="HCN187" s="228"/>
      <c r="HCO187" s="228"/>
      <c r="HCP187" s="228"/>
      <c r="HCQ187" s="228"/>
      <c r="HCR187" s="228"/>
      <c r="HCS187" s="229"/>
      <c r="HCT187" s="230"/>
      <c r="HCU187" s="230"/>
      <c r="HCV187" s="231"/>
      <c r="HCW187" s="229"/>
      <c r="HCX187" s="230"/>
      <c r="HCY187" s="229"/>
      <c r="HCZ187" s="229"/>
      <c r="HDA187" s="230"/>
      <c r="HDB187" s="230"/>
      <c r="HDC187" s="230"/>
      <c r="HDD187" s="230"/>
      <c r="HDE187" s="230"/>
      <c r="HDF187" s="230"/>
      <c r="HDG187" s="230"/>
      <c r="HDH187" s="230"/>
      <c r="HDI187" s="230"/>
      <c r="HDJ187" s="230"/>
      <c r="HDK187" s="230"/>
      <c r="HDL187" s="230"/>
      <c r="HDM187" s="229"/>
      <c r="HDN187" s="226"/>
      <c r="HDO187" s="227"/>
      <c r="HDP187" s="227"/>
      <c r="HDQ187" s="227"/>
      <c r="HDR187" s="228"/>
      <c r="HDS187" s="228"/>
      <c r="HDT187" s="228"/>
      <c r="HDU187" s="228"/>
      <c r="HDV187" s="228"/>
      <c r="HDW187" s="228"/>
      <c r="HDX187" s="229"/>
      <c r="HDY187" s="230"/>
      <c r="HDZ187" s="230"/>
      <c r="HEA187" s="231"/>
      <c r="HEB187" s="229"/>
      <c r="HEC187" s="230"/>
      <c r="HED187" s="229"/>
      <c r="HEE187" s="229"/>
      <c r="HEF187" s="230"/>
      <c r="HEG187" s="230"/>
      <c r="HEH187" s="230"/>
      <c r="HEI187" s="230"/>
      <c r="HEJ187" s="230"/>
      <c r="HEK187" s="230"/>
      <c r="HEL187" s="230"/>
      <c r="HEM187" s="230"/>
      <c r="HEN187" s="230"/>
      <c r="HEO187" s="230"/>
      <c r="HEP187" s="230"/>
      <c r="HEQ187" s="230"/>
      <c r="HER187" s="229"/>
      <c r="HES187" s="226"/>
      <c r="HET187" s="227"/>
      <c r="HEU187" s="227"/>
      <c r="HEV187" s="227"/>
      <c r="HEW187" s="228"/>
      <c r="HEX187" s="228"/>
      <c r="HEY187" s="228"/>
      <c r="HEZ187" s="228"/>
      <c r="HFA187" s="228"/>
      <c r="HFB187" s="228"/>
      <c r="HFC187" s="229"/>
      <c r="HFD187" s="230"/>
      <c r="HFE187" s="230"/>
      <c r="HFF187" s="231"/>
      <c r="HFG187" s="229"/>
      <c r="HFH187" s="230"/>
      <c r="HFI187" s="229"/>
      <c r="HFJ187" s="229"/>
      <c r="HFK187" s="230"/>
      <c r="HFL187" s="230"/>
      <c r="HFM187" s="230"/>
      <c r="HFN187" s="230"/>
      <c r="HFO187" s="230"/>
      <c r="HFP187" s="230"/>
      <c r="HFQ187" s="230"/>
      <c r="HFR187" s="230"/>
      <c r="HFS187" s="230"/>
      <c r="HFT187" s="230"/>
      <c r="HFU187" s="230"/>
      <c r="HFV187" s="230"/>
      <c r="HFW187" s="229"/>
      <c r="HFX187" s="226"/>
      <c r="HFY187" s="227"/>
      <c r="HFZ187" s="227"/>
      <c r="HGA187" s="227"/>
      <c r="HGB187" s="228"/>
      <c r="HGC187" s="228"/>
      <c r="HGD187" s="228"/>
      <c r="HGE187" s="228"/>
      <c r="HGF187" s="228"/>
      <c r="HGG187" s="228"/>
      <c r="HGH187" s="229"/>
      <c r="HGI187" s="230"/>
      <c r="HGJ187" s="230"/>
      <c r="HGK187" s="231"/>
      <c r="HGL187" s="229"/>
      <c r="HGM187" s="230"/>
      <c r="HGN187" s="229"/>
      <c r="HGO187" s="229"/>
      <c r="HGP187" s="230"/>
      <c r="HGQ187" s="230"/>
      <c r="HGR187" s="230"/>
      <c r="HGS187" s="230"/>
      <c r="HGT187" s="230"/>
      <c r="HGU187" s="230"/>
      <c r="HGV187" s="230"/>
      <c r="HGW187" s="230"/>
      <c r="HGX187" s="230"/>
      <c r="HGY187" s="230"/>
      <c r="HGZ187" s="230"/>
      <c r="HHA187" s="230"/>
      <c r="HHB187" s="229"/>
      <c r="HHC187" s="226"/>
      <c r="HHD187" s="227"/>
      <c r="HHE187" s="227"/>
      <c r="HHF187" s="227"/>
      <c r="HHG187" s="228"/>
      <c r="HHH187" s="228"/>
      <c r="HHI187" s="228"/>
      <c r="HHJ187" s="228"/>
      <c r="HHK187" s="228"/>
      <c r="HHL187" s="228"/>
      <c r="HHM187" s="229"/>
      <c r="HHN187" s="230"/>
      <c r="HHO187" s="230"/>
      <c r="HHP187" s="231"/>
      <c r="HHQ187" s="229"/>
      <c r="HHR187" s="230"/>
      <c r="HHS187" s="229"/>
      <c r="HHT187" s="229"/>
      <c r="HHU187" s="230"/>
      <c r="HHV187" s="230"/>
      <c r="HHW187" s="230"/>
      <c r="HHX187" s="230"/>
      <c r="HHY187" s="230"/>
      <c r="HHZ187" s="230"/>
      <c r="HIA187" s="230"/>
      <c r="HIB187" s="230"/>
      <c r="HIC187" s="230"/>
      <c r="HID187" s="230"/>
      <c r="HIE187" s="230"/>
      <c r="HIF187" s="230"/>
      <c r="HIG187" s="229"/>
      <c r="HIH187" s="226"/>
      <c r="HII187" s="227"/>
      <c r="HIJ187" s="227"/>
      <c r="HIK187" s="227"/>
      <c r="HIL187" s="228"/>
      <c r="HIM187" s="228"/>
      <c r="HIN187" s="228"/>
      <c r="HIO187" s="228"/>
      <c r="HIP187" s="228"/>
      <c r="HIQ187" s="228"/>
      <c r="HIR187" s="229"/>
      <c r="HIS187" s="230"/>
      <c r="HIT187" s="230"/>
      <c r="HIU187" s="231"/>
      <c r="HIV187" s="229"/>
      <c r="HIW187" s="230"/>
      <c r="HIX187" s="229"/>
      <c r="HIY187" s="229"/>
      <c r="HIZ187" s="230"/>
      <c r="HJA187" s="230"/>
      <c r="HJB187" s="230"/>
      <c r="HJC187" s="230"/>
      <c r="HJD187" s="230"/>
      <c r="HJE187" s="230"/>
      <c r="HJF187" s="230"/>
      <c r="HJG187" s="230"/>
      <c r="HJH187" s="230"/>
      <c r="HJI187" s="230"/>
      <c r="HJJ187" s="230"/>
      <c r="HJK187" s="230"/>
      <c r="HJL187" s="229"/>
      <c r="HJM187" s="226"/>
      <c r="HJN187" s="227"/>
      <c r="HJO187" s="227"/>
      <c r="HJP187" s="227"/>
      <c r="HJQ187" s="228"/>
      <c r="HJR187" s="228"/>
      <c r="HJS187" s="228"/>
      <c r="HJT187" s="228"/>
      <c r="HJU187" s="228"/>
      <c r="HJV187" s="228"/>
      <c r="HJW187" s="229"/>
      <c r="HJX187" s="230"/>
      <c r="HJY187" s="230"/>
      <c r="HJZ187" s="231"/>
      <c r="HKA187" s="229"/>
      <c r="HKB187" s="230"/>
      <c r="HKC187" s="229"/>
      <c r="HKD187" s="229"/>
      <c r="HKE187" s="230"/>
      <c r="HKF187" s="230"/>
      <c r="HKG187" s="230"/>
      <c r="HKH187" s="230"/>
      <c r="HKI187" s="230"/>
      <c r="HKJ187" s="230"/>
      <c r="HKK187" s="230"/>
      <c r="HKL187" s="230"/>
      <c r="HKM187" s="230"/>
      <c r="HKN187" s="230"/>
      <c r="HKO187" s="230"/>
      <c r="HKP187" s="230"/>
      <c r="HKQ187" s="229"/>
      <c r="HKR187" s="226"/>
      <c r="HKS187" s="227"/>
      <c r="HKT187" s="227"/>
      <c r="HKU187" s="227"/>
      <c r="HKV187" s="228"/>
      <c r="HKW187" s="228"/>
      <c r="HKX187" s="228"/>
      <c r="HKY187" s="228"/>
      <c r="HKZ187" s="228"/>
      <c r="HLA187" s="228"/>
      <c r="HLB187" s="229"/>
      <c r="HLC187" s="230"/>
      <c r="HLD187" s="230"/>
      <c r="HLE187" s="231"/>
      <c r="HLF187" s="229"/>
      <c r="HLG187" s="230"/>
      <c r="HLH187" s="229"/>
      <c r="HLI187" s="229"/>
      <c r="HLJ187" s="230"/>
      <c r="HLK187" s="230"/>
      <c r="HLL187" s="230"/>
      <c r="HLM187" s="230"/>
      <c r="HLN187" s="230"/>
      <c r="HLO187" s="230"/>
      <c r="HLP187" s="230"/>
      <c r="HLQ187" s="230"/>
      <c r="HLR187" s="230"/>
      <c r="HLS187" s="230"/>
      <c r="HLT187" s="230"/>
      <c r="HLU187" s="230"/>
      <c r="HLV187" s="229"/>
      <c r="HLW187" s="226"/>
      <c r="HLX187" s="227"/>
      <c r="HLY187" s="227"/>
      <c r="HLZ187" s="227"/>
      <c r="HMA187" s="228"/>
      <c r="HMB187" s="228"/>
      <c r="HMC187" s="228"/>
      <c r="HMD187" s="228"/>
      <c r="HME187" s="228"/>
      <c r="HMF187" s="228"/>
      <c r="HMG187" s="229"/>
      <c r="HMH187" s="230"/>
      <c r="HMI187" s="230"/>
      <c r="HMJ187" s="231"/>
      <c r="HMK187" s="229"/>
      <c r="HML187" s="230"/>
      <c r="HMM187" s="229"/>
      <c r="HMN187" s="229"/>
      <c r="HMO187" s="230"/>
      <c r="HMP187" s="230"/>
      <c r="HMQ187" s="230"/>
      <c r="HMR187" s="230"/>
      <c r="HMS187" s="230"/>
      <c r="HMT187" s="230"/>
      <c r="HMU187" s="230"/>
      <c r="HMV187" s="230"/>
      <c r="HMW187" s="230"/>
      <c r="HMX187" s="230"/>
      <c r="HMY187" s="230"/>
      <c r="HMZ187" s="230"/>
      <c r="HNA187" s="229"/>
      <c r="HNB187" s="226"/>
      <c r="HNC187" s="227"/>
      <c r="HND187" s="227"/>
      <c r="HNE187" s="227"/>
      <c r="HNF187" s="228"/>
      <c r="HNG187" s="228"/>
      <c r="HNH187" s="228"/>
      <c r="HNI187" s="228"/>
      <c r="HNJ187" s="228"/>
      <c r="HNK187" s="228"/>
      <c r="HNL187" s="229"/>
      <c r="HNM187" s="230"/>
      <c r="HNN187" s="230"/>
      <c r="HNO187" s="231"/>
      <c r="HNP187" s="229"/>
      <c r="HNQ187" s="230"/>
      <c r="HNR187" s="229"/>
      <c r="HNS187" s="229"/>
      <c r="HNT187" s="230"/>
      <c r="HNU187" s="230"/>
      <c r="HNV187" s="230"/>
      <c r="HNW187" s="230"/>
      <c r="HNX187" s="230"/>
      <c r="HNY187" s="230"/>
      <c r="HNZ187" s="230"/>
      <c r="HOA187" s="230"/>
      <c r="HOB187" s="230"/>
      <c r="HOC187" s="230"/>
      <c r="HOD187" s="230"/>
      <c r="HOE187" s="230"/>
      <c r="HOF187" s="229"/>
      <c r="HOG187" s="226"/>
      <c r="HOH187" s="227"/>
      <c r="HOI187" s="227"/>
      <c r="HOJ187" s="227"/>
      <c r="HOK187" s="228"/>
      <c r="HOL187" s="228"/>
      <c r="HOM187" s="228"/>
      <c r="HON187" s="228"/>
      <c r="HOO187" s="228"/>
      <c r="HOP187" s="228"/>
      <c r="HOQ187" s="229"/>
      <c r="HOR187" s="230"/>
      <c r="HOS187" s="230"/>
      <c r="HOT187" s="231"/>
      <c r="HOU187" s="229"/>
      <c r="HOV187" s="230"/>
      <c r="HOW187" s="229"/>
      <c r="HOX187" s="229"/>
      <c r="HOY187" s="230"/>
      <c r="HOZ187" s="230"/>
      <c r="HPA187" s="230"/>
      <c r="HPB187" s="230"/>
      <c r="HPC187" s="230"/>
      <c r="HPD187" s="230"/>
      <c r="HPE187" s="230"/>
      <c r="HPF187" s="230"/>
      <c r="HPG187" s="230"/>
      <c r="HPH187" s="230"/>
      <c r="HPI187" s="230"/>
      <c r="HPJ187" s="230"/>
      <c r="HPK187" s="229"/>
      <c r="HPL187" s="226"/>
      <c r="HPM187" s="227"/>
      <c r="HPN187" s="227"/>
      <c r="HPO187" s="227"/>
      <c r="HPP187" s="228"/>
      <c r="HPQ187" s="228"/>
      <c r="HPR187" s="228"/>
      <c r="HPS187" s="228"/>
      <c r="HPT187" s="228"/>
      <c r="HPU187" s="228"/>
      <c r="HPV187" s="229"/>
      <c r="HPW187" s="230"/>
      <c r="HPX187" s="230"/>
      <c r="HPY187" s="231"/>
      <c r="HPZ187" s="229"/>
      <c r="HQA187" s="230"/>
      <c r="HQB187" s="229"/>
      <c r="HQC187" s="229"/>
      <c r="HQD187" s="230"/>
      <c r="HQE187" s="230"/>
      <c r="HQF187" s="230"/>
      <c r="HQG187" s="230"/>
      <c r="HQH187" s="230"/>
      <c r="HQI187" s="230"/>
      <c r="HQJ187" s="230"/>
      <c r="HQK187" s="230"/>
      <c r="HQL187" s="230"/>
      <c r="HQM187" s="230"/>
      <c r="HQN187" s="230"/>
      <c r="HQO187" s="230"/>
      <c r="HQP187" s="229"/>
      <c r="HQQ187" s="226"/>
      <c r="HQR187" s="227"/>
      <c r="HQS187" s="227"/>
      <c r="HQT187" s="227"/>
      <c r="HQU187" s="228"/>
      <c r="HQV187" s="228"/>
      <c r="HQW187" s="228"/>
      <c r="HQX187" s="228"/>
      <c r="HQY187" s="228"/>
      <c r="HQZ187" s="228"/>
      <c r="HRA187" s="229"/>
      <c r="HRB187" s="230"/>
      <c r="HRC187" s="230"/>
      <c r="HRD187" s="231"/>
      <c r="HRE187" s="229"/>
      <c r="HRF187" s="230"/>
      <c r="HRG187" s="229"/>
      <c r="HRH187" s="229"/>
      <c r="HRI187" s="230"/>
      <c r="HRJ187" s="230"/>
      <c r="HRK187" s="230"/>
      <c r="HRL187" s="230"/>
      <c r="HRM187" s="230"/>
      <c r="HRN187" s="230"/>
      <c r="HRO187" s="230"/>
      <c r="HRP187" s="230"/>
      <c r="HRQ187" s="230"/>
      <c r="HRR187" s="230"/>
      <c r="HRS187" s="230"/>
      <c r="HRT187" s="230"/>
      <c r="HRU187" s="229"/>
      <c r="HRV187" s="226"/>
      <c r="HRW187" s="227"/>
      <c r="HRX187" s="227"/>
      <c r="HRY187" s="227"/>
      <c r="HRZ187" s="228"/>
      <c r="HSA187" s="228"/>
      <c r="HSB187" s="228"/>
      <c r="HSC187" s="228"/>
      <c r="HSD187" s="228"/>
      <c r="HSE187" s="228"/>
      <c r="HSF187" s="229"/>
      <c r="HSG187" s="230"/>
      <c r="HSH187" s="230"/>
      <c r="HSI187" s="231"/>
      <c r="HSJ187" s="229"/>
      <c r="HSK187" s="230"/>
      <c r="HSL187" s="229"/>
      <c r="HSM187" s="229"/>
      <c r="HSN187" s="230"/>
      <c r="HSO187" s="230"/>
      <c r="HSP187" s="230"/>
      <c r="HSQ187" s="230"/>
      <c r="HSR187" s="230"/>
      <c r="HSS187" s="230"/>
      <c r="HST187" s="230"/>
      <c r="HSU187" s="230"/>
      <c r="HSV187" s="230"/>
      <c r="HSW187" s="230"/>
      <c r="HSX187" s="230"/>
      <c r="HSY187" s="230"/>
      <c r="HSZ187" s="229"/>
      <c r="HTA187" s="226"/>
      <c r="HTB187" s="227"/>
      <c r="HTC187" s="227"/>
      <c r="HTD187" s="227"/>
      <c r="HTE187" s="228"/>
      <c r="HTF187" s="228"/>
      <c r="HTG187" s="228"/>
      <c r="HTH187" s="228"/>
      <c r="HTI187" s="228"/>
      <c r="HTJ187" s="228"/>
      <c r="HTK187" s="229"/>
      <c r="HTL187" s="230"/>
      <c r="HTM187" s="230"/>
      <c r="HTN187" s="231"/>
      <c r="HTO187" s="229"/>
      <c r="HTP187" s="230"/>
      <c r="HTQ187" s="229"/>
      <c r="HTR187" s="229"/>
      <c r="HTS187" s="230"/>
      <c r="HTT187" s="230"/>
      <c r="HTU187" s="230"/>
      <c r="HTV187" s="230"/>
      <c r="HTW187" s="230"/>
      <c r="HTX187" s="230"/>
      <c r="HTY187" s="230"/>
      <c r="HTZ187" s="230"/>
      <c r="HUA187" s="230"/>
      <c r="HUB187" s="230"/>
      <c r="HUC187" s="230"/>
      <c r="HUD187" s="230"/>
      <c r="HUE187" s="229"/>
      <c r="HUF187" s="226"/>
      <c r="HUG187" s="227"/>
      <c r="HUH187" s="227"/>
      <c r="HUI187" s="227"/>
      <c r="HUJ187" s="228"/>
      <c r="HUK187" s="228"/>
      <c r="HUL187" s="228"/>
      <c r="HUM187" s="228"/>
      <c r="HUN187" s="228"/>
      <c r="HUO187" s="228"/>
      <c r="HUP187" s="229"/>
      <c r="HUQ187" s="230"/>
      <c r="HUR187" s="230"/>
      <c r="HUS187" s="231"/>
      <c r="HUT187" s="229"/>
      <c r="HUU187" s="230"/>
      <c r="HUV187" s="229"/>
      <c r="HUW187" s="229"/>
      <c r="HUX187" s="230"/>
      <c r="HUY187" s="230"/>
      <c r="HUZ187" s="230"/>
      <c r="HVA187" s="230"/>
      <c r="HVB187" s="230"/>
      <c r="HVC187" s="230"/>
      <c r="HVD187" s="230"/>
      <c r="HVE187" s="230"/>
      <c r="HVF187" s="230"/>
      <c r="HVG187" s="230"/>
      <c r="HVH187" s="230"/>
      <c r="HVI187" s="230"/>
      <c r="HVJ187" s="229"/>
      <c r="HVK187" s="226"/>
      <c r="HVL187" s="227"/>
      <c r="HVM187" s="227"/>
      <c r="HVN187" s="227"/>
      <c r="HVO187" s="228"/>
      <c r="HVP187" s="228"/>
      <c r="HVQ187" s="228"/>
      <c r="HVR187" s="228"/>
      <c r="HVS187" s="228"/>
      <c r="HVT187" s="228"/>
      <c r="HVU187" s="229"/>
      <c r="HVV187" s="230"/>
      <c r="HVW187" s="230"/>
      <c r="HVX187" s="231"/>
      <c r="HVY187" s="229"/>
      <c r="HVZ187" s="230"/>
      <c r="HWA187" s="229"/>
      <c r="HWB187" s="229"/>
      <c r="HWC187" s="230"/>
      <c r="HWD187" s="230"/>
      <c r="HWE187" s="230"/>
      <c r="HWF187" s="230"/>
      <c r="HWG187" s="230"/>
      <c r="HWH187" s="230"/>
      <c r="HWI187" s="230"/>
      <c r="HWJ187" s="230"/>
      <c r="HWK187" s="230"/>
      <c r="HWL187" s="230"/>
      <c r="HWM187" s="230"/>
      <c r="HWN187" s="230"/>
      <c r="HWO187" s="229"/>
      <c r="HWP187" s="226"/>
      <c r="HWQ187" s="227"/>
      <c r="HWR187" s="227"/>
      <c r="HWS187" s="227"/>
      <c r="HWT187" s="228"/>
      <c r="HWU187" s="228"/>
      <c r="HWV187" s="228"/>
      <c r="HWW187" s="228"/>
      <c r="HWX187" s="228"/>
      <c r="HWY187" s="228"/>
      <c r="HWZ187" s="229"/>
      <c r="HXA187" s="230"/>
      <c r="HXB187" s="230"/>
      <c r="HXC187" s="231"/>
      <c r="HXD187" s="229"/>
      <c r="HXE187" s="230"/>
      <c r="HXF187" s="229"/>
      <c r="HXG187" s="229"/>
      <c r="HXH187" s="230"/>
      <c r="HXI187" s="230"/>
      <c r="HXJ187" s="230"/>
      <c r="HXK187" s="230"/>
      <c r="HXL187" s="230"/>
      <c r="HXM187" s="230"/>
      <c r="HXN187" s="230"/>
      <c r="HXO187" s="230"/>
      <c r="HXP187" s="230"/>
      <c r="HXQ187" s="230"/>
      <c r="HXR187" s="230"/>
      <c r="HXS187" s="230"/>
      <c r="HXT187" s="229"/>
      <c r="HXU187" s="226"/>
      <c r="HXV187" s="227"/>
      <c r="HXW187" s="227"/>
      <c r="HXX187" s="227"/>
      <c r="HXY187" s="228"/>
      <c r="HXZ187" s="228"/>
      <c r="HYA187" s="228"/>
      <c r="HYB187" s="228"/>
      <c r="HYC187" s="228"/>
      <c r="HYD187" s="228"/>
      <c r="HYE187" s="229"/>
      <c r="HYF187" s="230"/>
      <c r="HYG187" s="230"/>
      <c r="HYH187" s="231"/>
      <c r="HYI187" s="229"/>
      <c r="HYJ187" s="230"/>
      <c r="HYK187" s="229"/>
      <c r="HYL187" s="229"/>
      <c r="HYM187" s="230"/>
      <c r="HYN187" s="230"/>
      <c r="HYO187" s="230"/>
      <c r="HYP187" s="230"/>
      <c r="HYQ187" s="230"/>
      <c r="HYR187" s="230"/>
      <c r="HYS187" s="230"/>
      <c r="HYT187" s="230"/>
      <c r="HYU187" s="230"/>
      <c r="HYV187" s="230"/>
      <c r="HYW187" s="230"/>
      <c r="HYX187" s="230"/>
      <c r="HYY187" s="229"/>
      <c r="HYZ187" s="226"/>
      <c r="HZA187" s="227"/>
      <c r="HZB187" s="227"/>
      <c r="HZC187" s="227"/>
      <c r="HZD187" s="228"/>
      <c r="HZE187" s="228"/>
      <c r="HZF187" s="228"/>
      <c r="HZG187" s="228"/>
      <c r="HZH187" s="228"/>
      <c r="HZI187" s="228"/>
      <c r="HZJ187" s="229"/>
      <c r="HZK187" s="230"/>
      <c r="HZL187" s="230"/>
      <c r="HZM187" s="231"/>
      <c r="HZN187" s="229"/>
      <c r="HZO187" s="230"/>
      <c r="HZP187" s="229"/>
      <c r="HZQ187" s="229"/>
      <c r="HZR187" s="230"/>
      <c r="HZS187" s="230"/>
      <c r="HZT187" s="230"/>
      <c r="HZU187" s="230"/>
      <c r="HZV187" s="230"/>
      <c r="HZW187" s="230"/>
      <c r="HZX187" s="230"/>
      <c r="HZY187" s="230"/>
      <c r="HZZ187" s="230"/>
      <c r="IAA187" s="230"/>
      <c r="IAB187" s="230"/>
      <c r="IAC187" s="230"/>
      <c r="IAD187" s="229"/>
      <c r="IAE187" s="226"/>
      <c r="IAF187" s="227"/>
      <c r="IAG187" s="227"/>
      <c r="IAH187" s="227"/>
      <c r="IAI187" s="228"/>
      <c r="IAJ187" s="228"/>
      <c r="IAK187" s="228"/>
      <c r="IAL187" s="228"/>
      <c r="IAM187" s="228"/>
      <c r="IAN187" s="228"/>
      <c r="IAO187" s="229"/>
      <c r="IAP187" s="230"/>
      <c r="IAQ187" s="230"/>
      <c r="IAR187" s="231"/>
      <c r="IAS187" s="229"/>
      <c r="IAT187" s="230"/>
      <c r="IAU187" s="229"/>
      <c r="IAV187" s="229"/>
      <c r="IAW187" s="230"/>
      <c r="IAX187" s="230"/>
      <c r="IAY187" s="230"/>
      <c r="IAZ187" s="230"/>
      <c r="IBA187" s="230"/>
      <c r="IBB187" s="230"/>
      <c r="IBC187" s="230"/>
      <c r="IBD187" s="230"/>
      <c r="IBE187" s="230"/>
      <c r="IBF187" s="230"/>
      <c r="IBG187" s="230"/>
      <c r="IBH187" s="230"/>
      <c r="IBI187" s="229"/>
      <c r="IBJ187" s="226"/>
      <c r="IBK187" s="227"/>
      <c r="IBL187" s="227"/>
      <c r="IBM187" s="227"/>
      <c r="IBN187" s="228"/>
      <c r="IBO187" s="228"/>
      <c r="IBP187" s="228"/>
      <c r="IBQ187" s="228"/>
      <c r="IBR187" s="228"/>
      <c r="IBS187" s="228"/>
      <c r="IBT187" s="229"/>
      <c r="IBU187" s="230"/>
      <c r="IBV187" s="230"/>
      <c r="IBW187" s="231"/>
      <c r="IBX187" s="229"/>
      <c r="IBY187" s="230"/>
      <c r="IBZ187" s="229"/>
      <c r="ICA187" s="229"/>
      <c r="ICB187" s="230"/>
      <c r="ICC187" s="230"/>
      <c r="ICD187" s="230"/>
      <c r="ICE187" s="230"/>
      <c r="ICF187" s="230"/>
      <c r="ICG187" s="230"/>
      <c r="ICH187" s="230"/>
      <c r="ICI187" s="230"/>
      <c r="ICJ187" s="230"/>
      <c r="ICK187" s="230"/>
      <c r="ICL187" s="230"/>
      <c r="ICM187" s="230"/>
      <c r="ICN187" s="229"/>
      <c r="ICO187" s="226"/>
      <c r="ICP187" s="227"/>
      <c r="ICQ187" s="227"/>
      <c r="ICR187" s="227"/>
      <c r="ICS187" s="228"/>
      <c r="ICT187" s="228"/>
      <c r="ICU187" s="228"/>
      <c r="ICV187" s="228"/>
      <c r="ICW187" s="228"/>
      <c r="ICX187" s="228"/>
      <c r="ICY187" s="229"/>
      <c r="ICZ187" s="230"/>
      <c r="IDA187" s="230"/>
      <c r="IDB187" s="231"/>
      <c r="IDC187" s="229"/>
      <c r="IDD187" s="230"/>
      <c r="IDE187" s="229"/>
      <c r="IDF187" s="229"/>
      <c r="IDG187" s="230"/>
      <c r="IDH187" s="230"/>
      <c r="IDI187" s="230"/>
      <c r="IDJ187" s="230"/>
      <c r="IDK187" s="230"/>
      <c r="IDL187" s="230"/>
      <c r="IDM187" s="230"/>
      <c r="IDN187" s="230"/>
      <c r="IDO187" s="230"/>
      <c r="IDP187" s="230"/>
      <c r="IDQ187" s="230"/>
      <c r="IDR187" s="230"/>
      <c r="IDS187" s="229"/>
      <c r="IDT187" s="226"/>
      <c r="IDU187" s="227"/>
      <c r="IDV187" s="227"/>
      <c r="IDW187" s="227"/>
      <c r="IDX187" s="228"/>
      <c r="IDY187" s="228"/>
      <c r="IDZ187" s="228"/>
      <c r="IEA187" s="228"/>
      <c r="IEB187" s="228"/>
      <c r="IEC187" s="228"/>
      <c r="IED187" s="229"/>
      <c r="IEE187" s="230"/>
      <c r="IEF187" s="230"/>
      <c r="IEG187" s="231"/>
      <c r="IEH187" s="229"/>
      <c r="IEI187" s="230"/>
      <c r="IEJ187" s="229"/>
      <c r="IEK187" s="229"/>
      <c r="IEL187" s="230"/>
      <c r="IEM187" s="230"/>
      <c r="IEN187" s="230"/>
      <c r="IEO187" s="230"/>
      <c r="IEP187" s="230"/>
      <c r="IEQ187" s="230"/>
      <c r="IER187" s="230"/>
      <c r="IES187" s="230"/>
      <c r="IET187" s="230"/>
      <c r="IEU187" s="230"/>
      <c r="IEV187" s="230"/>
      <c r="IEW187" s="230"/>
      <c r="IEX187" s="229"/>
      <c r="IEY187" s="226"/>
      <c r="IEZ187" s="227"/>
      <c r="IFA187" s="227"/>
      <c r="IFB187" s="227"/>
      <c r="IFC187" s="228"/>
      <c r="IFD187" s="228"/>
      <c r="IFE187" s="228"/>
      <c r="IFF187" s="228"/>
      <c r="IFG187" s="228"/>
      <c r="IFH187" s="228"/>
      <c r="IFI187" s="229"/>
      <c r="IFJ187" s="230"/>
      <c r="IFK187" s="230"/>
      <c r="IFL187" s="231"/>
      <c r="IFM187" s="229"/>
      <c r="IFN187" s="230"/>
      <c r="IFO187" s="229"/>
      <c r="IFP187" s="229"/>
      <c r="IFQ187" s="230"/>
      <c r="IFR187" s="230"/>
      <c r="IFS187" s="230"/>
      <c r="IFT187" s="230"/>
      <c r="IFU187" s="230"/>
      <c r="IFV187" s="230"/>
      <c r="IFW187" s="230"/>
      <c r="IFX187" s="230"/>
      <c r="IFY187" s="230"/>
      <c r="IFZ187" s="230"/>
      <c r="IGA187" s="230"/>
      <c r="IGB187" s="230"/>
      <c r="IGC187" s="229"/>
      <c r="IGD187" s="226"/>
      <c r="IGE187" s="227"/>
      <c r="IGF187" s="227"/>
      <c r="IGG187" s="227"/>
      <c r="IGH187" s="228"/>
      <c r="IGI187" s="228"/>
      <c r="IGJ187" s="228"/>
      <c r="IGK187" s="228"/>
      <c r="IGL187" s="228"/>
      <c r="IGM187" s="228"/>
      <c r="IGN187" s="229"/>
      <c r="IGO187" s="230"/>
      <c r="IGP187" s="230"/>
      <c r="IGQ187" s="231"/>
      <c r="IGR187" s="229"/>
      <c r="IGS187" s="230"/>
      <c r="IGT187" s="229"/>
      <c r="IGU187" s="229"/>
      <c r="IGV187" s="230"/>
      <c r="IGW187" s="230"/>
      <c r="IGX187" s="230"/>
      <c r="IGY187" s="230"/>
      <c r="IGZ187" s="230"/>
      <c r="IHA187" s="230"/>
      <c r="IHB187" s="230"/>
      <c r="IHC187" s="230"/>
      <c r="IHD187" s="230"/>
      <c r="IHE187" s="230"/>
      <c r="IHF187" s="230"/>
      <c r="IHG187" s="230"/>
      <c r="IHH187" s="229"/>
      <c r="IHI187" s="226"/>
      <c r="IHJ187" s="227"/>
      <c r="IHK187" s="227"/>
      <c r="IHL187" s="227"/>
      <c r="IHM187" s="228"/>
      <c r="IHN187" s="228"/>
      <c r="IHO187" s="228"/>
      <c r="IHP187" s="228"/>
      <c r="IHQ187" s="228"/>
      <c r="IHR187" s="228"/>
      <c r="IHS187" s="229"/>
      <c r="IHT187" s="230"/>
      <c r="IHU187" s="230"/>
      <c r="IHV187" s="231"/>
      <c r="IHW187" s="229"/>
      <c r="IHX187" s="230"/>
      <c r="IHY187" s="229"/>
      <c r="IHZ187" s="229"/>
      <c r="IIA187" s="230"/>
      <c r="IIB187" s="230"/>
      <c r="IIC187" s="230"/>
      <c r="IID187" s="230"/>
      <c r="IIE187" s="230"/>
      <c r="IIF187" s="230"/>
      <c r="IIG187" s="230"/>
      <c r="IIH187" s="230"/>
      <c r="III187" s="230"/>
      <c r="IIJ187" s="230"/>
      <c r="IIK187" s="230"/>
      <c r="IIL187" s="230"/>
      <c r="IIM187" s="229"/>
      <c r="IIN187" s="226"/>
      <c r="IIO187" s="227"/>
      <c r="IIP187" s="227"/>
      <c r="IIQ187" s="227"/>
      <c r="IIR187" s="228"/>
      <c r="IIS187" s="228"/>
      <c r="IIT187" s="228"/>
      <c r="IIU187" s="228"/>
      <c r="IIV187" s="228"/>
      <c r="IIW187" s="228"/>
      <c r="IIX187" s="229"/>
      <c r="IIY187" s="230"/>
      <c r="IIZ187" s="230"/>
      <c r="IJA187" s="231"/>
      <c r="IJB187" s="229"/>
      <c r="IJC187" s="230"/>
      <c r="IJD187" s="229"/>
      <c r="IJE187" s="229"/>
      <c r="IJF187" s="230"/>
      <c r="IJG187" s="230"/>
      <c r="IJH187" s="230"/>
      <c r="IJI187" s="230"/>
      <c r="IJJ187" s="230"/>
      <c r="IJK187" s="230"/>
      <c r="IJL187" s="230"/>
      <c r="IJM187" s="230"/>
      <c r="IJN187" s="230"/>
      <c r="IJO187" s="230"/>
      <c r="IJP187" s="230"/>
      <c r="IJQ187" s="230"/>
      <c r="IJR187" s="229"/>
      <c r="IJS187" s="226"/>
      <c r="IJT187" s="227"/>
      <c r="IJU187" s="227"/>
      <c r="IJV187" s="227"/>
      <c r="IJW187" s="228"/>
      <c r="IJX187" s="228"/>
      <c r="IJY187" s="228"/>
      <c r="IJZ187" s="228"/>
      <c r="IKA187" s="228"/>
      <c r="IKB187" s="228"/>
      <c r="IKC187" s="229"/>
      <c r="IKD187" s="230"/>
      <c r="IKE187" s="230"/>
      <c r="IKF187" s="231"/>
      <c r="IKG187" s="229"/>
      <c r="IKH187" s="230"/>
      <c r="IKI187" s="229"/>
      <c r="IKJ187" s="229"/>
      <c r="IKK187" s="230"/>
      <c r="IKL187" s="230"/>
      <c r="IKM187" s="230"/>
      <c r="IKN187" s="230"/>
      <c r="IKO187" s="230"/>
      <c r="IKP187" s="230"/>
      <c r="IKQ187" s="230"/>
      <c r="IKR187" s="230"/>
      <c r="IKS187" s="230"/>
      <c r="IKT187" s="230"/>
      <c r="IKU187" s="230"/>
      <c r="IKV187" s="230"/>
      <c r="IKW187" s="229"/>
      <c r="IKX187" s="226"/>
      <c r="IKY187" s="227"/>
      <c r="IKZ187" s="227"/>
      <c r="ILA187" s="227"/>
      <c r="ILB187" s="228"/>
      <c r="ILC187" s="228"/>
      <c r="ILD187" s="228"/>
      <c r="ILE187" s="228"/>
      <c r="ILF187" s="228"/>
      <c r="ILG187" s="228"/>
      <c r="ILH187" s="229"/>
      <c r="ILI187" s="230"/>
      <c r="ILJ187" s="230"/>
      <c r="ILK187" s="231"/>
      <c r="ILL187" s="229"/>
      <c r="ILM187" s="230"/>
      <c r="ILN187" s="229"/>
      <c r="ILO187" s="229"/>
      <c r="ILP187" s="230"/>
      <c r="ILQ187" s="230"/>
      <c r="ILR187" s="230"/>
      <c r="ILS187" s="230"/>
      <c r="ILT187" s="230"/>
      <c r="ILU187" s="230"/>
      <c r="ILV187" s="230"/>
      <c r="ILW187" s="230"/>
      <c r="ILX187" s="230"/>
      <c r="ILY187" s="230"/>
      <c r="ILZ187" s="230"/>
      <c r="IMA187" s="230"/>
      <c r="IMB187" s="229"/>
      <c r="IMC187" s="226"/>
      <c r="IMD187" s="227"/>
      <c r="IME187" s="227"/>
      <c r="IMF187" s="227"/>
      <c r="IMG187" s="228"/>
      <c r="IMH187" s="228"/>
      <c r="IMI187" s="228"/>
      <c r="IMJ187" s="228"/>
      <c r="IMK187" s="228"/>
      <c r="IML187" s="228"/>
      <c r="IMM187" s="229"/>
      <c r="IMN187" s="230"/>
      <c r="IMO187" s="230"/>
      <c r="IMP187" s="231"/>
      <c r="IMQ187" s="229"/>
      <c r="IMR187" s="230"/>
      <c r="IMS187" s="229"/>
      <c r="IMT187" s="229"/>
      <c r="IMU187" s="230"/>
      <c r="IMV187" s="230"/>
      <c r="IMW187" s="230"/>
      <c r="IMX187" s="230"/>
      <c r="IMY187" s="230"/>
      <c r="IMZ187" s="230"/>
      <c r="INA187" s="230"/>
      <c r="INB187" s="230"/>
      <c r="INC187" s="230"/>
      <c r="IND187" s="230"/>
      <c r="INE187" s="230"/>
      <c r="INF187" s="230"/>
      <c r="ING187" s="229"/>
      <c r="INH187" s="226"/>
      <c r="INI187" s="227"/>
      <c r="INJ187" s="227"/>
      <c r="INK187" s="227"/>
      <c r="INL187" s="228"/>
      <c r="INM187" s="228"/>
      <c r="INN187" s="228"/>
      <c r="INO187" s="228"/>
      <c r="INP187" s="228"/>
      <c r="INQ187" s="228"/>
      <c r="INR187" s="229"/>
      <c r="INS187" s="230"/>
      <c r="INT187" s="230"/>
      <c r="INU187" s="231"/>
      <c r="INV187" s="229"/>
      <c r="INW187" s="230"/>
      <c r="INX187" s="229"/>
      <c r="INY187" s="229"/>
      <c r="INZ187" s="230"/>
      <c r="IOA187" s="230"/>
      <c r="IOB187" s="230"/>
      <c r="IOC187" s="230"/>
      <c r="IOD187" s="230"/>
      <c r="IOE187" s="230"/>
      <c r="IOF187" s="230"/>
      <c r="IOG187" s="230"/>
      <c r="IOH187" s="230"/>
      <c r="IOI187" s="230"/>
      <c r="IOJ187" s="230"/>
      <c r="IOK187" s="230"/>
      <c r="IOL187" s="229"/>
      <c r="IOM187" s="226"/>
      <c r="ION187" s="227"/>
      <c r="IOO187" s="227"/>
      <c r="IOP187" s="227"/>
      <c r="IOQ187" s="228"/>
      <c r="IOR187" s="228"/>
      <c r="IOS187" s="228"/>
      <c r="IOT187" s="228"/>
      <c r="IOU187" s="228"/>
      <c r="IOV187" s="228"/>
      <c r="IOW187" s="229"/>
      <c r="IOX187" s="230"/>
      <c r="IOY187" s="230"/>
      <c r="IOZ187" s="231"/>
      <c r="IPA187" s="229"/>
      <c r="IPB187" s="230"/>
      <c r="IPC187" s="229"/>
      <c r="IPD187" s="229"/>
      <c r="IPE187" s="230"/>
      <c r="IPF187" s="230"/>
      <c r="IPG187" s="230"/>
      <c r="IPH187" s="230"/>
      <c r="IPI187" s="230"/>
      <c r="IPJ187" s="230"/>
      <c r="IPK187" s="230"/>
      <c r="IPL187" s="230"/>
      <c r="IPM187" s="230"/>
      <c r="IPN187" s="230"/>
      <c r="IPO187" s="230"/>
      <c r="IPP187" s="230"/>
      <c r="IPQ187" s="229"/>
      <c r="IPR187" s="226"/>
      <c r="IPS187" s="227"/>
      <c r="IPT187" s="227"/>
      <c r="IPU187" s="227"/>
      <c r="IPV187" s="228"/>
      <c r="IPW187" s="228"/>
      <c r="IPX187" s="228"/>
      <c r="IPY187" s="228"/>
      <c r="IPZ187" s="228"/>
      <c r="IQA187" s="228"/>
      <c r="IQB187" s="229"/>
      <c r="IQC187" s="230"/>
      <c r="IQD187" s="230"/>
      <c r="IQE187" s="231"/>
      <c r="IQF187" s="229"/>
      <c r="IQG187" s="230"/>
      <c r="IQH187" s="229"/>
      <c r="IQI187" s="229"/>
      <c r="IQJ187" s="230"/>
      <c r="IQK187" s="230"/>
      <c r="IQL187" s="230"/>
      <c r="IQM187" s="230"/>
      <c r="IQN187" s="230"/>
      <c r="IQO187" s="230"/>
      <c r="IQP187" s="230"/>
      <c r="IQQ187" s="230"/>
      <c r="IQR187" s="230"/>
      <c r="IQS187" s="230"/>
      <c r="IQT187" s="230"/>
      <c r="IQU187" s="230"/>
      <c r="IQV187" s="229"/>
      <c r="IQW187" s="226"/>
      <c r="IQX187" s="227"/>
      <c r="IQY187" s="227"/>
      <c r="IQZ187" s="227"/>
      <c r="IRA187" s="228"/>
      <c r="IRB187" s="228"/>
      <c r="IRC187" s="228"/>
      <c r="IRD187" s="228"/>
      <c r="IRE187" s="228"/>
      <c r="IRF187" s="228"/>
      <c r="IRG187" s="229"/>
      <c r="IRH187" s="230"/>
      <c r="IRI187" s="230"/>
      <c r="IRJ187" s="231"/>
      <c r="IRK187" s="229"/>
      <c r="IRL187" s="230"/>
      <c r="IRM187" s="229"/>
      <c r="IRN187" s="229"/>
      <c r="IRO187" s="230"/>
      <c r="IRP187" s="230"/>
      <c r="IRQ187" s="230"/>
      <c r="IRR187" s="230"/>
      <c r="IRS187" s="230"/>
      <c r="IRT187" s="230"/>
      <c r="IRU187" s="230"/>
      <c r="IRV187" s="230"/>
      <c r="IRW187" s="230"/>
      <c r="IRX187" s="230"/>
      <c r="IRY187" s="230"/>
      <c r="IRZ187" s="230"/>
      <c r="ISA187" s="229"/>
      <c r="ISB187" s="226"/>
      <c r="ISC187" s="227"/>
      <c r="ISD187" s="227"/>
      <c r="ISE187" s="227"/>
      <c r="ISF187" s="228"/>
      <c r="ISG187" s="228"/>
      <c r="ISH187" s="228"/>
      <c r="ISI187" s="228"/>
      <c r="ISJ187" s="228"/>
      <c r="ISK187" s="228"/>
      <c r="ISL187" s="229"/>
      <c r="ISM187" s="230"/>
      <c r="ISN187" s="230"/>
      <c r="ISO187" s="231"/>
      <c r="ISP187" s="229"/>
      <c r="ISQ187" s="230"/>
      <c r="ISR187" s="229"/>
      <c r="ISS187" s="229"/>
      <c r="IST187" s="230"/>
      <c r="ISU187" s="230"/>
      <c r="ISV187" s="230"/>
      <c r="ISW187" s="230"/>
      <c r="ISX187" s="230"/>
      <c r="ISY187" s="230"/>
      <c r="ISZ187" s="230"/>
      <c r="ITA187" s="230"/>
      <c r="ITB187" s="230"/>
      <c r="ITC187" s="230"/>
      <c r="ITD187" s="230"/>
      <c r="ITE187" s="230"/>
      <c r="ITF187" s="229"/>
      <c r="ITG187" s="226"/>
      <c r="ITH187" s="227"/>
      <c r="ITI187" s="227"/>
      <c r="ITJ187" s="227"/>
      <c r="ITK187" s="228"/>
      <c r="ITL187" s="228"/>
      <c r="ITM187" s="228"/>
      <c r="ITN187" s="228"/>
      <c r="ITO187" s="228"/>
      <c r="ITP187" s="228"/>
      <c r="ITQ187" s="229"/>
      <c r="ITR187" s="230"/>
      <c r="ITS187" s="230"/>
      <c r="ITT187" s="231"/>
      <c r="ITU187" s="229"/>
      <c r="ITV187" s="230"/>
      <c r="ITW187" s="229"/>
      <c r="ITX187" s="229"/>
      <c r="ITY187" s="230"/>
      <c r="ITZ187" s="230"/>
      <c r="IUA187" s="230"/>
      <c r="IUB187" s="230"/>
      <c r="IUC187" s="230"/>
      <c r="IUD187" s="230"/>
      <c r="IUE187" s="230"/>
      <c r="IUF187" s="230"/>
      <c r="IUG187" s="230"/>
      <c r="IUH187" s="230"/>
      <c r="IUI187" s="230"/>
      <c r="IUJ187" s="230"/>
      <c r="IUK187" s="229"/>
      <c r="IUL187" s="226"/>
      <c r="IUM187" s="227"/>
      <c r="IUN187" s="227"/>
      <c r="IUO187" s="227"/>
      <c r="IUP187" s="228"/>
      <c r="IUQ187" s="228"/>
      <c r="IUR187" s="228"/>
      <c r="IUS187" s="228"/>
      <c r="IUT187" s="228"/>
      <c r="IUU187" s="228"/>
      <c r="IUV187" s="229"/>
      <c r="IUW187" s="230"/>
      <c r="IUX187" s="230"/>
      <c r="IUY187" s="231"/>
      <c r="IUZ187" s="229"/>
      <c r="IVA187" s="230"/>
      <c r="IVB187" s="229"/>
      <c r="IVC187" s="229"/>
      <c r="IVD187" s="230"/>
      <c r="IVE187" s="230"/>
      <c r="IVF187" s="230"/>
      <c r="IVG187" s="230"/>
      <c r="IVH187" s="230"/>
      <c r="IVI187" s="230"/>
      <c r="IVJ187" s="230"/>
      <c r="IVK187" s="230"/>
      <c r="IVL187" s="230"/>
      <c r="IVM187" s="230"/>
      <c r="IVN187" s="230"/>
      <c r="IVO187" s="230"/>
      <c r="IVP187" s="229"/>
      <c r="IVQ187" s="226"/>
      <c r="IVR187" s="227"/>
      <c r="IVS187" s="227"/>
      <c r="IVT187" s="227"/>
      <c r="IVU187" s="228"/>
      <c r="IVV187" s="228"/>
      <c r="IVW187" s="228"/>
      <c r="IVX187" s="228"/>
      <c r="IVY187" s="228"/>
      <c r="IVZ187" s="228"/>
      <c r="IWA187" s="229"/>
      <c r="IWB187" s="230"/>
      <c r="IWC187" s="230"/>
      <c r="IWD187" s="231"/>
      <c r="IWE187" s="229"/>
      <c r="IWF187" s="230"/>
      <c r="IWG187" s="229"/>
      <c r="IWH187" s="229"/>
      <c r="IWI187" s="230"/>
      <c r="IWJ187" s="230"/>
      <c r="IWK187" s="230"/>
      <c r="IWL187" s="230"/>
      <c r="IWM187" s="230"/>
      <c r="IWN187" s="230"/>
      <c r="IWO187" s="230"/>
      <c r="IWP187" s="230"/>
      <c r="IWQ187" s="230"/>
      <c r="IWR187" s="230"/>
      <c r="IWS187" s="230"/>
      <c r="IWT187" s="230"/>
      <c r="IWU187" s="229"/>
      <c r="IWV187" s="226"/>
      <c r="IWW187" s="227"/>
      <c r="IWX187" s="227"/>
      <c r="IWY187" s="227"/>
      <c r="IWZ187" s="228"/>
      <c r="IXA187" s="228"/>
      <c r="IXB187" s="228"/>
      <c r="IXC187" s="228"/>
      <c r="IXD187" s="228"/>
      <c r="IXE187" s="228"/>
      <c r="IXF187" s="229"/>
      <c r="IXG187" s="230"/>
      <c r="IXH187" s="230"/>
      <c r="IXI187" s="231"/>
      <c r="IXJ187" s="229"/>
      <c r="IXK187" s="230"/>
      <c r="IXL187" s="229"/>
      <c r="IXM187" s="229"/>
      <c r="IXN187" s="230"/>
      <c r="IXO187" s="230"/>
      <c r="IXP187" s="230"/>
      <c r="IXQ187" s="230"/>
      <c r="IXR187" s="230"/>
      <c r="IXS187" s="230"/>
      <c r="IXT187" s="230"/>
      <c r="IXU187" s="230"/>
      <c r="IXV187" s="230"/>
      <c r="IXW187" s="230"/>
      <c r="IXX187" s="230"/>
      <c r="IXY187" s="230"/>
      <c r="IXZ187" s="229"/>
      <c r="IYA187" s="226"/>
      <c r="IYB187" s="227"/>
      <c r="IYC187" s="227"/>
      <c r="IYD187" s="227"/>
      <c r="IYE187" s="228"/>
      <c r="IYF187" s="228"/>
      <c r="IYG187" s="228"/>
      <c r="IYH187" s="228"/>
      <c r="IYI187" s="228"/>
      <c r="IYJ187" s="228"/>
      <c r="IYK187" s="229"/>
      <c r="IYL187" s="230"/>
      <c r="IYM187" s="230"/>
      <c r="IYN187" s="231"/>
      <c r="IYO187" s="229"/>
      <c r="IYP187" s="230"/>
      <c r="IYQ187" s="229"/>
      <c r="IYR187" s="229"/>
      <c r="IYS187" s="230"/>
      <c r="IYT187" s="230"/>
      <c r="IYU187" s="230"/>
      <c r="IYV187" s="230"/>
      <c r="IYW187" s="230"/>
      <c r="IYX187" s="230"/>
      <c r="IYY187" s="230"/>
      <c r="IYZ187" s="230"/>
      <c r="IZA187" s="230"/>
      <c r="IZB187" s="230"/>
      <c r="IZC187" s="230"/>
      <c r="IZD187" s="230"/>
      <c r="IZE187" s="229"/>
      <c r="IZF187" s="226"/>
      <c r="IZG187" s="227"/>
      <c r="IZH187" s="227"/>
      <c r="IZI187" s="227"/>
      <c r="IZJ187" s="228"/>
      <c r="IZK187" s="228"/>
      <c r="IZL187" s="228"/>
      <c r="IZM187" s="228"/>
      <c r="IZN187" s="228"/>
      <c r="IZO187" s="228"/>
      <c r="IZP187" s="229"/>
      <c r="IZQ187" s="230"/>
      <c r="IZR187" s="230"/>
      <c r="IZS187" s="231"/>
      <c r="IZT187" s="229"/>
      <c r="IZU187" s="230"/>
      <c r="IZV187" s="229"/>
      <c r="IZW187" s="229"/>
      <c r="IZX187" s="230"/>
      <c r="IZY187" s="230"/>
      <c r="IZZ187" s="230"/>
      <c r="JAA187" s="230"/>
      <c r="JAB187" s="230"/>
      <c r="JAC187" s="230"/>
      <c r="JAD187" s="230"/>
      <c r="JAE187" s="230"/>
      <c r="JAF187" s="230"/>
      <c r="JAG187" s="230"/>
      <c r="JAH187" s="230"/>
      <c r="JAI187" s="230"/>
      <c r="JAJ187" s="229"/>
      <c r="JAK187" s="226"/>
      <c r="JAL187" s="227"/>
      <c r="JAM187" s="227"/>
      <c r="JAN187" s="227"/>
      <c r="JAO187" s="228"/>
      <c r="JAP187" s="228"/>
      <c r="JAQ187" s="228"/>
      <c r="JAR187" s="228"/>
      <c r="JAS187" s="228"/>
      <c r="JAT187" s="228"/>
      <c r="JAU187" s="229"/>
      <c r="JAV187" s="230"/>
      <c r="JAW187" s="230"/>
      <c r="JAX187" s="231"/>
      <c r="JAY187" s="229"/>
      <c r="JAZ187" s="230"/>
      <c r="JBA187" s="229"/>
      <c r="JBB187" s="229"/>
      <c r="JBC187" s="230"/>
      <c r="JBD187" s="230"/>
      <c r="JBE187" s="230"/>
      <c r="JBF187" s="230"/>
      <c r="JBG187" s="230"/>
      <c r="JBH187" s="230"/>
      <c r="JBI187" s="230"/>
      <c r="JBJ187" s="230"/>
      <c r="JBK187" s="230"/>
      <c r="JBL187" s="230"/>
      <c r="JBM187" s="230"/>
      <c r="JBN187" s="230"/>
      <c r="JBO187" s="229"/>
      <c r="JBP187" s="226"/>
      <c r="JBQ187" s="227"/>
      <c r="JBR187" s="227"/>
      <c r="JBS187" s="227"/>
      <c r="JBT187" s="228"/>
      <c r="JBU187" s="228"/>
      <c r="JBV187" s="228"/>
      <c r="JBW187" s="228"/>
      <c r="JBX187" s="228"/>
      <c r="JBY187" s="228"/>
      <c r="JBZ187" s="229"/>
      <c r="JCA187" s="230"/>
      <c r="JCB187" s="230"/>
      <c r="JCC187" s="231"/>
      <c r="JCD187" s="229"/>
      <c r="JCE187" s="230"/>
      <c r="JCF187" s="229"/>
      <c r="JCG187" s="229"/>
      <c r="JCH187" s="230"/>
      <c r="JCI187" s="230"/>
      <c r="JCJ187" s="230"/>
      <c r="JCK187" s="230"/>
      <c r="JCL187" s="230"/>
      <c r="JCM187" s="230"/>
      <c r="JCN187" s="230"/>
      <c r="JCO187" s="230"/>
      <c r="JCP187" s="230"/>
      <c r="JCQ187" s="230"/>
      <c r="JCR187" s="230"/>
      <c r="JCS187" s="230"/>
      <c r="JCT187" s="229"/>
      <c r="JCU187" s="226"/>
      <c r="JCV187" s="227"/>
      <c r="JCW187" s="227"/>
      <c r="JCX187" s="227"/>
      <c r="JCY187" s="228"/>
      <c r="JCZ187" s="228"/>
      <c r="JDA187" s="228"/>
      <c r="JDB187" s="228"/>
      <c r="JDC187" s="228"/>
      <c r="JDD187" s="228"/>
      <c r="JDE187" s="229"/>
      <c r="JDF187" s="230"/>
      <c r="JDG187" s="230"/>
      <c r="JDH187" s="231"/>
      <c r="JDI187" s="229"/>
      <c r="JDJ187" s="230"/>
      <c r="JDK187" s="229"/>
      <c r="JDL187" s="229"/>
      <c r="JDM187" s="230"/>
      <c r="JDN187" s="230"/>
      <c r="JDO187" s="230"/>
      <c r="JDP187" s="230"/>
      <c r="JDQ187" s="230"/>
      <c r="JDR187" s="230"/>
      <c r="JDS187" s="230"/>
      <c r="JDT187" s="230"/>
      <c r="JDU187" s="230"/>
      <c r="JDV187" s="230"/>
      <c r="JDW187" s="230"/>
      <c r="JDX187" s="230"/>
      <c r="JDY187" s="229"/>
      <c r="JDZ187" s="226"/>
      <c r="JEA187" s="227"/>
      <c r="JEB187" s="227"/>
      <c r="JEC187" s="227"/>
      <c r="JED187" s="228"/>
      <c r="JEE187" s="228"/>
      <c r="JEF187" s="228"/>
      <c r="JEG187" s="228"/>
      <c r="JEH187" s="228"/>
      <c r="JEI187" s="228"/>
      <c r="JEJ187" s="229"/>
      <c r="JEK187" s="230"/>
      <c r="JEL187" s="230"/>
      <c r="JEM187" s="231"/>
      <c r="JEN187" s="229"/>
      <c r="JEO187" s="230"/>
      <c r="JEP187" s="229"/>
      <c r="JEQ187" s="229"/>
      <c r="JER187" s="230"/>
      <c r="JES187" s="230"/>
      <c r="JET187" s="230"/>
      <c r="JEU187" s="230"/>
      <c r="JEV187" s="230"/>
      <c r="JEW187" s="230"/>
      <c r="JEX187" s="230"/>
      <c r="JEY187" s="230"/>
      <c r="JEZ187" s="230"/>
      <c r="JFA187" s="230"/>
      <c r="JFB187" s="230"/>
      <c r="JFC187" s="230"/>
      <c r="JFD187" s="229"/>
      <c r="JFE187" s="226"/>
      <c r="JFF187" s="227"/>
      <c r="JFG187" s="227"/>
      <c r="JFH187" s="227"/>
      <c r="JFI187" s="228"/>
      <c r="JFJ187" s="228"/>
      <c r="JFK187" s="228"/>
      <c r="JFL187" s="228"/>
      <c r="JFM187" s="228"/>
      <c r="JFN187" s="228"/>
      <c r="JFO187" s="229"/>
      <c r="JFP187" s="230"/>
      <c r="JFQ187" s="230"/>
      <c r="JFR187" s="231"/>
      <c r="JFS187" s="229"/>
      <c r="JFT187" s="230"/>
      <c r="JFU187" s="229"/>
      <c r="JFV187" s="229"/>
      <c r="JFW187" s="230"/>
      <c r="JFX187" s="230"/>
      <c r="JFY187" s="230"/>
      <c r="JFZ187" s="230"/>
      <c r="JGA187" s="230"/>
      <c r="JGB187" s="230"/>
      <c r="JGC187" s="230"/>
      <c r="JGD187" s="230"/>
      <c r="JGE187" s="230"/>
      <c r="JGF187" s="230"/>
      <c r="JGG187" s="230"/>
      <c r="JGH187" s="230"/>
      <c r="JGI187" s="229"/>
      <c r="JGJ187" s="226"/>
      <c r="JGK187" s="227"/>
      <c r="JGL187" s="227"/>
      <c r="JGM187" s="227"/>
      <c r="JGN187" s="228"/>
      <c r="JGO187" s="228"/>
      <c r="JGP187" s="228"/>
      <c r="JGQ187" s="228"/>
      <c r="JGR187" s="228"/>
      <c r="JGS187" s="228"/>
      <c r="JGT187" s="229"/>
      <c r="JGU187" s="230"/>
      <c r="JGV187" s="230"/>
      <c r="JGW187" s="231"/>
      <c r="JGX187" s="229"/>
      <c r="JGY187" s="230"/>
      <c r="JGZ187" s="229"/>
      <c r="JHA187" s="229"/>
      <c r="JHB187" s="230"/>
      <c r="JHC187" s="230"/>
      <c r="JHD187" s="230"/>
      <c r="JHE187" s="230"/>
      <c r="JHF187" s="230"/>
      <c r="JHG187" s="230"/>
      <c r="JHH187" s="230"/>
      <c r="JHI187" s="230"/>
      <c r="JHJ187" s="230"/>
      <c r="JHK187" s="230"/>
      <c r="JHL187" s="230"/>
      <c r="JHM187" s="230"/>
      <c r="JHN187" s="229"/>
      <c r="JHO187" s="226"/>
      <c r="JHP187" s="227"/>
      <c r="JHQ187" s="227"/>
      <c r="JHR187" s="227"/>
      <c r="JHS187" s="228"/>
      <c r="JHT187" s="228"/>
      <c r="JHU187" s="228"/>
      <c r="JHV187" s="228"/>
      <c r="JHW187" s="228"/>
      <c r="JHX187" s="228"/>
      <c r="JHY187" s="229"/>
      <c r="JHZ187" s="230"/>
      <c r="JIA187" s="230"/>
      <c r="JIB187" s="231"/>
      <c r="JIC187" s="229"/>
      <c r="JID187" s="230"/>
      <c r="JIE187" s="229"/>
      <c r="JIF187" s="229"/>
      <c r="JIG187" s="230"/>
      <c r="JIH187" s="230"/>
      <c r="JII187" s="230"/>
      <c r="JIJ187" s="230"/>
      <c r="JIK187" s="230"/>
      <c r="JIL187" s="230"/>
      <c r="JIM187" s="230"/>
      <c r="JIN187" s="230"/>
      <c r="JIO187" s="230"/>
      <c r="JIP187" s="230"/>
      <c r="JIQ187" s="230"/>
      <c r="JIR187" s="230"/>
      <c r="JIS187" s="229"/>
      <c r="JIT187" s="226"/>
      <c r="JIU187" s="227"/>
      <c r="JIV187" s="227"/>
      <c r="JIW187" s="227"/>
      <c r="JIX187" s="228"/>
      <c r="JIY187" s="228"/>
      <c r="JIZ187" s="228"/>
      <c r="JJA187" s="228"/>
      <c r="JJB187" s="228"/>
      <c r="JJC187" s="228"/>
      <c r="JJD187" s="229"/>
      <c r="JJE187" s="230"/>
      <c r="JJF187" s="230"/>
      <c r="JJG187" s="231"/>
      <c r="JJH187" s="229"/>
      <c r="JJI187" s="230"/>
      <c r="JJJ187" s="229"/>
      <c r="JJK187" s="229"/>
      <c r="JJL187" s="230"/>
      <c r="JJM187" s="230"/>
      <c r="JJN187" s="230"/>
      <c r="JJO187" s="230"/>
      <c r="JJP187" s="230"/>
      <c r="JJQ187" s="230"/>
      <c r="JJR187" s="230"/>
      <c r="JJS187" s="230"/>
      <c r="JJT187" s="230"/>
      <c r="JJU187" s="230"/>
      <c r="JJV187" s="230"/>
      <c r="JJW187" s="230"/>
      <c r="JJX187" s="229"/>
      <c r="JJY187" s="226"/>
      <c r="JJZ187" s="227"/>
      <c r="JKA187" s="227"/>
      <c r="JKB187" s="227"/>
      <c r="JKC187" s="228"/>
      <c r="JKD187" s="228"/>
      <c r="JKE187" s="228"/>
      <c r="JKF187" s="228"/>
      <c r="JKG187" s="228"/>
      <c r="JKH187" s="228"/>
      <c r="JKI187" s="229"/>
      <c r="JKJ187" s="230"/>
      <c r="JKK187" s="230"/>
      <c r="JKL187" s="231"/>
      <c r="JKM187" s="229"/>
      <c r="JKN187" s="230"/>
      <c r="JKO187" s="229"/>
      <c r="JKP187" s="229"/>
      <c r="JKQ187" s="230"/>
      <c r="JKR187" s="230"/>
      <c r="JKS187" s="230"/>
      <c r="JKT187" s="230"/>
      <c r="JKU187" s="230"/>
      <c r="JKV187" s="230"/>
      <c r="JKW187" s="230"/>
      <c r="JKX187" s="230"/>
      <c r="JKY187" s="230"/>
      <c r="JKZ187" s="230"/>
      <c r="JLA187" s="230"/>
      <c r="JLB187" s="230"/>
      <c r="JLC187" s="229"/>
      <c r="JLD187" s="226"/>
      <c r="JLE187" s="227"/>
      <c r="JLF187" s="227"/>
      <c r="JLG187" s="227"/>
      <c r="JLH187" s="228"/>
      <c r="JLI187" s="228"/>
      <c r="JLJ187" s="228"/>
      <c r="JLK187" s="228"/>
      <c r="JLL187" s="228"/>
      <c r="JLM187" s="228"/>
      <c r="JLN187" s="229"/>
      <c r="JLO187" s="230"/>
      <c r="JLP187" s="230"/>
      <c r="JLQ187" s="231"/>
      <c r="JLR187" s="229"/>
      <c r="JLS187" s="230"/>
      <c r="JLT187" s="229"/>
      <c r="JLU187" s="229"/>
      <c r="JLV187" s="230"/>
      <c r="JLW187" s="230"/>
      <c r="JLX187" s="230"/>
      <c r="JLY187" s="230"/>
      <c r="JLZ187" s="230"/>
      <c r="JMA187" s="230"/>
      <c r="JMB187" s="230"/>
      <c r="JMC187" s="230"/>
      <c r="JMD187" s="230"/>
      <c r="JME187" s="230"/>
      <c r="JMF187" s="230"/>
      <c r="JMG187" s="230"/>
      <c r="JMH187" s="229"/>
      <c r="JMI187" s="226"/>
      <c r="JMJ187" s="227"/>
      <c r="JMK187" s="227"/>
      <c r="JML187" s="227"/>
      <c r="JMM187" s="228"/>
      <c r="JMN187" s="228"/>
      <c r="JMO187" s="228"/>
      <c r="JMP187" s="228"/>
      <c r="JMQ187" s="228"/>
      <c r="JMR187" s="228"/>
      <c r="JMS187" s="229"/>
      <c r="JMT187" s="230"/>
      <c r="JMU187" s="230"/>
      <c r="JMV187" s="231"/>
      <c r="JMW187" s="229"/>
      <c r="JMX187" s="230"/>
      <c r="JMY187" s="229"/>
      <c r="JMZ187" s="229"/>
      <c r="JNA187" s="230"/>
      <c r="JNB187" s="230"/>
      <c r="JNC187" s="230"/>
      <c r="JND187" s="230"/>
      <c r="JNE187" s="230"/>
      <c r="JNF187" s="230"/>
      <c r="JNG187" s="230"/>
      <c r="JNH187" s="230"/>
      <c r="JNI187" s="230"/>
      <c r="JNJ187" s="230"/>
      <c r="JNK187" s="230"/>
      <c r="JNL187" s="230"/>
      <c r="JNM187" s="229"/>
      <c r="JNN187" s="226"/>
      <c r="JNO187" s="227"/>
      <c r="JNP187" s="227"/>
      <c r="JNQ187" s="227"/>
      <c r="JNR187" s="228"/>
      <c r="JNS187" s="228"/>
      <c r="JNT187" s="228"/>
      <c r="JNU187" s="228"/>
      <c r="JNV187" s="228"/>
      <c r="JNW187" s="228"/>
      <c r="JNX187" s="229"/>
      <c r="JNY187" s="230"/>
      <c r="JNZ187" s="230"/>
      <c r="JOA187" s="231"/>
      <c r="JOB187" s="229"/>
      <c r="JOC187" s="230"/>
      <c r="JOD187" s="229"/>
      <c r="JOE187" s="229"/>
      <c r="JOF187" s="230"/>
      <c r="JOG187" s="230"/>
      <c r="JOH187" s="230"/>
      <c r="JOI187" s="230"/>
      <c r="JOJ187" s="230"/>
      <c r="JOK187" s="230"/>
      <c r="JOL187" s="230"/>
      <c r="JOM187" s="230"/>
      <c r="JON187" s="230"/>
      <c r="JOO187" s="230"/>
      <c r="JOP187" s="230"/>
      <c r="JOQ187" s="230"/>
      <c r="JOR187" s="229"/>
      <c r="JOS187" s="226"/>
      <c r="JOT187" s="227"/>
      <c r="JOU187" s="227"/>
      <c r="JOV187" s="227"/>
      <c r="JOW187" s="228"/>
      <c r="JOX187" s="228"/>
      <c r="JOY187" s="228"/>
      <c r="JOZ187" s="228"/>
      <c r="JPA187" s="228"/>
      <c r="JPB187" s="228"/>
      <c r="JPC187" s="229"/>
      <c r="JPD187" s="230"/>
      <c r="JPE187" s="230"/>
      <c r="JPF187" s="231"/>
      <c r="JPG187" s="229"/>
      <c r="JPH187" s="230"/>
      <c r="JPI187" s="229"/>
      <c r="JPJ187" s="229"/>
      <c r="JPK187" s="230"/>
      <c r="JPL187" s="230"/>
      <c r="JPM187" s="230"/>
      <c r="JPN187" s="230"/>
      <c r="JPO187" s="230"/>
      <c r="JPP187" s="230"/>
      <c r="JPQ187" s="230"/>
      <c r="JPR187" s="230"/>
      <c r="JPS187" s="230"/>
      <c r="JPT187" s="230"/>
      <c r="JPU187" s="230"/>
      <c r="JPV187" s="230"/>
      <c r="JPW187" s="229"/>
      <c r="JPX187" s="226"/>
      <c r="JPY187" s="227"/>
      <c r="JPZ187" s="227"/>
      <c r="JQA187" s="227"/>
      <c r="JQB187" s="228"/>
      <c r="JQC187" s="228"/>
      <c r="JQD187" s="228"/>
      <c r="JQE187" s="228"/>
      <c r="JQF187" s="228"/>
      <c r="JQG187" s="228"/>
      <c r="JQH187" s="229"/>
      <c r="JQI187" s="230"/>
      <c r="JQJ187" s="230"/>
      <c r="JQK187" s="231"/>
      <c r="JQL187" s="229"/>
      <c r="JQM187" s="230"/>
      <c r="JQN187" s="229"/>
      <c r="JQO187" s="229"/>
      <c r="JQP187" s="230"/>
      <c r="JQQ187" s="230"/>
      <c r="JQR187" s="230"/>
      <c r="JQS187" s="230"/>
      <c r="JQT187" s="230"/>
      <c r="JQU187" s="230"/>
      <c r="JQV187" s="230"/>
      <c r="JQW187" s="230"/>
      <c r="JQX187" s="230"/>
      <c r="JQY187" s="230"/>
      <c r="JQZ187" s="230"/>
      <c r="JRA187" s="230"/>
      <c r="JRB187" s="229"/>
      <c r="JRC187" s="226"/>
      <c r="JRD187" s="227"/>
      <c r="JRE187" s="227"/>
      <c r="JRF187" s="227"/>
      <c r="JRG187" s="228"/>
      <c r="JRH187" s="228"/>
      <c r="JRI187" s="228"/>
      <c r="JRJ187" s="228"/>
      <c r="JRK187" s="228"/>
      <c r="JRL187" s="228"/>
      <c r="JRM187" s="229"/>
      <c r="JRN187" s="230"/>
      <c r="JRO187" s="230"/>
      <c r="JRP187" s="231"/>
      <c r="JRQ187" s="229"/>
      <c r="JRR187" s="230"/>
      <c r="JRS187" s="229"/>
      <c r="JRT187" s="229"/>
      <c r="JRU187" s="230"/>
      <c r="JRV187" s="230"/>
      <c r="JRW187" s="230"/>
      <c r="JRX187" s="230"/>
      <c r="JRY187" s="230"/>
      <c r="JRZ187" s="230"/>
      <c r="JSA187" s="230"/>
      <c r="JSB187" s="230"/>
      <c r="JSC187" s="230"/>
      <c r="JSD187" s="230"/>
      <c r="JSE187" s="230"/>
      <c r="JSF187" s="230"/>
      <c r="JSG187" s="229"/>
      <c r="JSH187" s="226"/>
      <c r="JSI187" s="227"/>
      <c r="JSJ187" s="227"/>
      <c r="JSK187" s="227"/>
      <c r="JSL187" s="228"/>
      <c r="JSM187" s="228"/>
      <c r="JSN187" s="228"/>
      <c r="JSO187" s="228"/>
      <c r="JSP187" s="228"/>
      <c r="JSQ187" s="228"/>
      <c r="JSR187" s="229"/>
      <c r="JSS187" s="230"/>
      <c r="JST187" s="230"/>
      <c r="JSU187" s="231"/>
      <c r="JSV187" s="229"/>
      <c r="JSW187" s="230"/>
      <c r="JSX187" s="229"/>
      <c r="JSY187" s="229"/>
      <c r="JSZ187" s="230"/>
      <c r="JTA187" s="230"/>
      <c r="JTB187" s="230"/>
      <c r="JTC187" s="230"/>
      <c r="JTD187" s="230"/>
      <c r="JTE187" s="230"/>
      <c r="JTF187" s="230"/>
      <c r="JTG187" s="230"/>
      <c r="JTH187" s="230"/>
      <c r="JTI187" s="230"/>
      <c r="JTJ187" s="230"/>
      <c r="JTK187" s="230"/>
      <c r="JTL187" s="229"/>
      <c r="JTM187" s="226"/>
      <c r="JTN187" s="227"/>
      <c r="JTO187" s="227"/>
      <c r="JTP187" s="227"/>
      <c r="JTQ187" s="228"/>
      <c r="JTR187" s="228"/>
      <c r="JTS187" s="228"/>
      <c r="JTT187" s="228"/>
      <c r="JTU187" s="228"/>
      <c r="JTV187" s="228"/>
      <c r="JTW187" s="229"/>
      <c r="JTX187" s="230"/>
      <c r="JTY187" s="230"/>
      <c r="JTZ187" s="231"/>
      <c r="JUA187" s="229"/>
      <c r="JUB187" s="230"/>
      <c r="JUC187" s="229"/>
      <c r="JUD187" s="229"/>
      <c r="JUE187" s="230"/>
      <c r="JUF187" s="230"/>
      <c r="JUG187" s="230"/>
      <c r="JUH187" s="230"/>
      <c r="JUI187" s="230"/>
      <c r="JUJ187" s="230"/>
      <c r="JUK187" s="230"/>
      <c r="JUL187" s="230"/>
      <c r="JUM187" s="230"/>
      <c r="JUN187" s="230"/>
      <c r="JUO187" s="230"/>
      <c r="JUP187" s="230"/>
      <c r="JUQ187" s="229"/>
      <c r="JUR187" s="226"/>
      <c r="JUS187" s="227"/>
      <c r="JUT187" s="227"/>
      <c r="JUU187" s="227"/>
      <c r="JUV187" s="228"/>
      <c r="JUW187" s="228"/>
      <c r="JUX187" s="228"/>
      <c r="JUY187" s="228"/>
      <c r="JUZ187" s="228"/>
      <c r="JVA187" s="228"/>
      <c r="JVB187" s="229"/>
      <c r="JVC187" s="230"/>
      <c r="JVD187" s="230"/>
      <c r="JVE187" s="231"/>
      <c r="JVF187" s="229"/>
      <c r="JVG187" s="230"/>
      <c r="JVH187" s="229"/>
      <c r="JVI187" s="229"/>
      <c r="JVJ187" s="230"/>
      <c r="JVK187" s="230"/>
      <c r="JVL187" s="230"/>
      <c r="JVM187" s="230"/>
      <c r="JVN187" s="230"/>
      <c r="JVO187" s="230"/>
      <c r="JVP187" s="230"/>
      <c r="JVQ187" s="230"/>
      <c r="JVR187" s="230"/>
      <c r="JVS187" s="230"/>
      <c r="JVT187" s="230"/>
      <c r="JVU187" s="230"/>
      <c r="JVV187" s="229"/>
      <c r="JVW187" s="226"/>
      <c r="JVX187" s="227"/>
      <c r="JVY187" s="227"/>
      <c r="JVZ187" s="227"/>
      <c r="JWA187" s="228"/>
      <c r="JWB187" s="228"/>
      <c r="JWC187" s="228"/>
      <c r="JWD187" s="228"/>
      <c r="JWE187" s="228"/>
      <c r="JWF187" s="228"/>
      <c r="JWG187" s="229"/>
      <c r="JWH187" s="230"/>
      <c r="JWI187" s="230"/>
      <c r="JWJ187" s="231"/>
      <c r="JWK187" s="229"/>
      <c r="JWL187" s="230"/>
      <c r="JWM187" s="229"/>
      <c r="JWN187" s="229"/>
      <c r="JWO187" s="230"/>
      <c r="JWP187" s="230"/>
      <c r="JWQ187" s="230"/>
      <c r="JWR187" s="230"/>
      <c r="JWS187" s="230"/>
      <c r="JWT187" s="230"/>
      <c r="JWU187" s="230"/>
      <c r="JWV187" s="230"/>
      <c r="JWW187" s="230"/>
      <c r="JWX187" s="230"/>
      <c r="JWY187" s="230"/>
      <c r="JWZ187" s="230"/>
      <c r="JXA187" s="229"/>
      <c r="JXB187" s="226"/>
      <c r="JXC187" s="227"/>
      <c r="JXD187" s="227"/>
      <c r="JXE187" s="227"/>
      <c r="JXF187" s="228"/>
      <c r="JXG187" s="228"/>
      <c r="JXH187" s="228"/>
      <c r="JXI187" s="228"/>
      <c r="JXJ187" s="228"/>
      <c r="JXK187" s="228"/>
      <c r="JXL187" s="229"/>
      <c r="JXM187" s="230"/>
      <c r="JXN187" s="230"/>
      <c r="JXO187" s="231"/>
      <c r="JXP187" s="229"/>
      <c r="JXQ187" s="230"/>
      <c r="JXR187" s="229"/>
      <c r="JXS187" s="229"/>
      <c r="JXT187" s="230"/>
      <c r="JXU187" s="230"/>
      <c r="JXV187" s="230"/>
      <c r="JXW187" s="230"/>
      <c r="JXX187" s="230"/>
      <c r="JXY187" s="230"/>
      <c r="JXZ187" s="230"/>
      <c r="JYA187" s="230"/>
      <c r="JYB187" s="230"/>
      <c r="JYC187" s="230"/>
      <c r="JYD187" s="230"/>
      <c r="JYE187" s="230"/>
      <c r="JYF187" s="229"/>
      <c r="JYG187" s="226"/>
      <c r="JYH187" s="227"/>
      <c r="JYI187" s="227"/>
      <c r="JYJ187" s="227"/>
      <c r="JYK187" s="228"/>
      <c r="JYL187" s="228"/>
      <c r="JYM187" s="228"/>
      <c r="JYN187" s="228"/>
      <c r="JYO187" s="228"/>
      <c r="JYP187" s="228"/>
      <c r="JYQ187" s="229"/>
      <c r="JYR187" s="230"/>
      <c r="JYS187" s="230"/>
      <c r="JYT187" s="231"/>
      <c r="JYU187" s="229"/>
      <c r="JYV187" s="230"/>
      <c r="JYW187" s="229"/>
      <c r="JYX187" s="229"/>
      <c r="JYY187" s="230"/>
      <c r="JYZ187" s="230"/>
      <c r="JZA187" s="230"/>
      <c r="JZB187" s="230"/>
      <c r="JZC187" s="230"/>
      <c r="JZD187" s="230"/>
      <c r="JZE187" s="230"/>
      <c r="JZF187" s="230"/>
      <c r="JZG187" s="230"/>
      <c r="JZH187" s="230"/>
      <c r="JZI187" s="230"/>
      <c r="JZJ187" s="230"/>
      <c r="JZK187" s="229"/>
      <c r="JZL187" s="226"/>
      <c r="JZM187" s="227"/>
      <c r="JZN187" s="227"/>
      <c r="JZO187" s="227"/>
      <c r="JZP187" s="228"/>
      <c r="JZQ187" s="228"/>
      <c r="JZR187" s="228"/>
      <c r="JZS187" s="228"/>
      <c r="JZT187" s="228"/>
      <c r="JZU187" s="228"/>
      <c r="JZV187" s="229"/>
      <c r="JZW187" s="230"/>
      <c r="JZX187" s="230"/>
      <c r="JZY187" s="231"/>
      <c r="JZZ187" s="229"/>
      <c r="KAA187" s="230"/>
      <c r="KAB187" s="229"/>
      <c r="KAC187" s="229"/>
      <c r="KAD187" s="230"/>
      <c r="KAE187" s="230"/>
      <c r="KAF187" s="230"/>
      <c r="KAG187" s="230"/>
      <c r="KAH187" s="230"/>
      <c r="KAI187" s="230"/>
      <c r="KAJ187" s="230"/>
      <c r="KAK187" s="230"/>
      <c r="KAL187" s="230"/>
      <c r="KAM187" s="230"/>
      <c r="KAN187" s="230"/>
      <c r="KAO187" s="230"/>
      <c r="KAP187" s="229"/>
      <c r="KAQ187" s="226"/>
      <c r="KAR187" s="227"/>
      <c r="KAS187" s="227"/>
      <c r="KAT187" s="227"/>
      <c r="KAU187" s="228"/>
      <c r="KAV187" s="228"/>
      <c r="KAW187" s="228"/>
      <c r="KAX187" s="228"/>
      <c r="KAY187" s="228"/>
      <c r="KAZ187" s="228"/>
      <c r="KBA187" s="229"/>
      <c r="KBB187" s="230"/>
      <c r="KBC187" s="230"/>
      <c r="KBD187" s="231"/>
      <c r="KBE187" s="229"/>
      <c r="KBF187" s="230"/>
      <c r="KBG187" s="229"/>
      <c r="KBH187" s="229"/>
      <c r="KBI187" s="230"/>
      <c r="KBJ187" s="230"/>
      <c r="KBK187" s="230"/>
      <c r="KBL187" s="230"/>
      <c r="KBM187" s="230"/>
      <c r="KBN187" s="230"/>
      <c r="KBO187" s="230"/>
      <c r="KBP187" s="230"/>
      <c r="KBQ187" s="230"/>
      <c r="KBR187" s="230"/>
      <c r="KBS187" s="230"/>
      <c r="KBT187" s="230"/>
      <c r="KBU187" s="229"/>
      <c r="KBV187" s="226"/>
      <c r="KBW187" s="227"/>
      <c r="KBX187" s="227"/>
      <c r="KBY187" s="227"/>
      <c r="KBZ187" s="228"/>
      <c r="KCA187" s="228"/>
      <c r="KCB187" s="228"/>
      <c r="KCC187" s="228"/>
      <c r="KCD187" s="228"/>
      <c r="KCE187" s="228"/>
      <c r="KCF187" s="229"/>
      <c r="KCG187" s="230"/>
      <c r="KCH187" s="230"/>
      <c r="KCI187" s="231"/>
      <c r="KCJ187" s="229"/>
      <c r="KCK187" s="230"/>
      <c r="KCL187" s="229"/>
      <c r="KCM187" s="229"/>
      <c r="KCN187" s="230"/>
      <c r="KCO187" s="230"/>
      <c r="KCP187" s="230"/>
      <c r="KCQ187" s="230"/>
      <c r="KCR187" s="230"/>
      <c r="KCS187" s="230"/>
      <c r="KCT187" s="230"/>
      <c r="KCU187" s="230"/>
      <c r="KCV187" s="230"/>
      <c r="KCW187" s="230"/>
      <c r="KCX187" s="230"/>
      <c r="KCY187" s="230"/>
      <c r="KCZ187" s="229"/>
      <c r="KDA187" s="226"/>
      <c r="KDB187" s="227"/>
      <c r="KDC187" s="227"/>
      <c r="KDD187" s="227"/>
      <c r="KDE187" s="228"/>
      <c r="KDF187" s="228"/>
      <c r="KDG187" s="228"/>
      <c r="KDH187" s="228"/>
      <c r="KDI187" s="228"/>
      <c r="KDJ187" s="228"/>
      <c r="KDK187" s="229"/>
      <c r="KDL187" s="230"/>
      <c r="KDM187" s="230"/>
      <c r="KDN187" s="231"/>
      <c r="KDO187" s="229"/>
      <c r="KDP187" s="230"/>
      <c r="KDQ187" s="229"/>
      <c r="KDR187" s="229"/>
      <c r="KDS187" s="230"/>
      <c r="KDT187" s="230"/>
      <c r="KDU187" s="230"/>
      <c r="KDV187" s="230"/>
      <c r="KDW187" s="230"/>
      <c r="KDX187" s="230"/>
      <c r="KDY187" s="230"/>
      <c r="KDZ187" s="230"/>
      <c r="KEA187" s="230"/>
      <c r="KEB187" s="230"/>
      <c r="KEC187" s="230"/>
      <c r="KED187" s="230"/>
      <c r="KEE187" s="229"/>
      <c r="KEF187" s="226"/>
      <c r="KEG187" s="227"/>
      <c r="KEH187" s="227"/>
      <c r="KEI187" s="227"/>
      <c r="KEJ187" s="228"/>
      <c r="KEK187" s="228"/>
      <c r="KEL187" s="228"/>
      <c r="KEM187" s="228"/>
      <c r="KEN187" s="228"/>
      <c r="KEO187" s="228"/>
      <c r="KEP187" s="229"/>
      <c r="KEQ187" s="230"/>
      <c r="KER187" s="230"/>
      <c r="KES187" s="231"/>
      <c r="KET187" s="229"/>
      <c r="KEU187" s="230"/>
      <c r="KEV187" s="229"/>
      <c r="KEW187" s="229"/>
      <c r="KEX187" s="230"/>
      <c r="KEY187" s="230"/>
      <c r="KEZ187" s="230"/>
      <c r="KFA187" s="230"/>
      <c r="KFB187" s="230"/>
      <c r="KFC187" s="230"/>
      <c r="KFD187" s="230"/>
      <c r="KFE187" s="230"/>
      <c r="KFF187" s="230"/>
      <c r="KFG187" s="230"/>
      <c r="KFH187" s="230"/>
      <c r="KFI187" s="230"/>
      <c r="KFJ187" s="229"/>
      <c r="KFK187" s="226"/>
      <c r="KFL187" s="227"/>
      <c r="KFM187" s="227"/>
      <c r="KFN187" s="227"/>
      <c r="KFO187" s="228"/>
      <c r="KFP187" s="228"/>
      <c r="KFQ187" s="228"/>
      <c r="KFR187" s="228"/>
      <c r="KFS187" s="228"/>
      <c r="KFT187" s="228"/>
      <c r="KFU187" s="229"/>
      <c r="KFV187" s="230"/>
      <c r="KFW187" s="230"/>
      <c r="KFX187" s="231"/>
      <c r="KFY187" s="229"/>
      <c r="KFZ187" s="230"/>
      <c r="KGA187" s="229"/>
      <c r="KGB187" s="229"/>
      <c r="KGC187" s="230"/>
      <c r="KGD187" s="230"/>
      <c r="KGE187" s="230"/>
      <c r="KGF187" s="230"/>
      <c r="KGG187" s="230"/>
      <c r="KGH187" s="230"/>
      <c r="KGI187" s="230"/>
      <c r="KGJ187" s="230"/>
      <c r="KGK187" s="230"/>
      <c r="KGL187" s="230"/>
      <c r="KGM187" s="230"/>
      <c r="KGN187" s="230"/>
      <c r="KGO187" s="229"/>
      <c r="KGP187" s="226"/>
      <c r="KGQ187" s="227"/>
      <c r="KGR187" s="227"/>
      <c r="KGS187" s="227"/>
      <c r="KGT187" s="228"/>
      <c r="KGU187" s="228"/>
      <c r="KGV187" s="228"/>
      <c r="KGW187" s="228"/>
      <c r="KGX187" s="228"/>
      <c r="KGY187" s="228"/>
      <c r="KGZ187" s="229"/>
      <c r="KHA187" s="230"/>
      <c r="KHB187" s="230"/>
      <c r="KHC187" s="231"/>
      <c r="KHD187" s="229"/>
      <c r="KHE187" s="230"/>
      <c r="KHF187" s="229"/>
      <c r="KHG187" s="229"/>
      <c r="KHH187" s="230"/>
      <c r="KHI187" s="230"/>
      <c r="KHJ187" s="230"/>
      <c r="KHK187" s="230"/>
      <c r="KHL187" s="230"/>
      <c r="KHM187" s="230"/>
      <c r="KHN187" s="230"/>
      <c r="KHO187" s="230"/>
      <c r="KHP187" s="230"/>
      <c r="KHQ187" s="230"/>
      <c r="KHR187" s="230"/>
      <c r="KHS187" s="230"/>
      <c r="KHT187" s="229"/>
      <c r="KHU187" s="226"/>
      <c r="KHV187" s="227"/>
      <c r="KHW187" s="227"/>
      <c r="KHX187" s="227"/>
      <c r="KHY187" s="228"/>
      <c r="KHZ187" s="228"/>
      <c r="KIA187" s="228"/>
      <c r="KIB187" s="228"/>
      <c r="KIC187" s="228"/>
      <c r="KID187" s="228"/>
      <c r="KIE187" s="229"/>
      <c r="KIF187" s="230"/>
      <c r="KIG187" s="230"/>
      <c r="KIH187" s="231"/>
      <c r="KII187" s="229"/>
      <c r="KIJ187" s="230"/>
      <c r="KIK187" s="229"/>
      <c r="KIL187" s="229"/>
      <c r="KIM187" s="230"/>
      <c r="KIN187" s="230"/>
      <c r="KIO187" s="230"/>
      <c r="KIP187" s="230"/>
      <c r="KIQ187" s="230"/>
      <c r="KIR187" s="230"/>
      <c r="KIS187" s="230"/>
      <c r="KIT187" s="230"/>
      <c r="KIU187" s="230"/>
      <c r="KIV187" s="230"/>
      <c r="KIW187" s="230"/>
      <c r="KIX187" s="230"/>
      <c r="KIY187" s="229"/>
      <c r="KIZ187" s="226"/>
      <c r="KJA187" s="227"/>
      <c r="KJB187" s="227"/>
      <c r="KJC187" s="227"/>
      <c r="KJD187" s="228"/>
      <c r="KJE187" s="228"/>
      <c r="KJF187" s="228"/>
      <c r="KJG187" s="228"/>
      <c r="KJH187" s="228"/>
      <c r="KJI187" s="228"/>
      <c r="KJJ187" s="229"/>
      <c r="KJK187" s="230"/>
      <c r="KJL187" s="230"/>
      <c r="KJM187" s="231"/>
      <c r="KJN187" s="229"/>
      <c r="KJO187" s="230"/>
      <c r="KJP187" s="229"/>
      <c r="KJQ187" s="229"/>
      <c r="KJR187" s="230"/>
      <c r="KJS187" s="230"/>
      <c r="KJT187" s="230"/>
      <c r="KJU187" s="230"/>
      <c r="KJV187" s="230"/>
      <c r="KJW187" s="230"/>
      <c r="KJX187" s="230"/>
      <c r="KJY187" s="230"/>
      <c r="KJZ187" s="230"/>
      <c r="KKA187" s="230"/>
      <c r="KKB187" s="230"/>
      <c r="KKC187" s="230"/>
      <c r="KKD187" s="229"/>
      <c r="KKE187" s="226"/>
      <c r="KKF187" s="227"/>
      <c r="KKG187" s="227"/>
      <c r="KKH187" s="227"/>
      <c r="KKI187" s="228"/>
      <c r="KKJ187" s="228"/>
      <c r="KKK187" s="228"/>
      <c r="KKL187" s="228"/>
      <c r="KKM187" s="228"/>
      <c r="KKN187" s="228"/>
      <c r="KKO187" s="229"/>
      <c r="KKP187" s="230"/>
      <c r="KKQ187" s="230"/>
      <c r="KKR187" s="231"/>
      <c r="KKS187" s="229"/>
      <c r="KKT187" s="230"/>
      <c r="KKU187" s="229"/>
      <c r="KKV187" s="229"/>
      <c r="KKW187" s="230"/>
      <c r="KKX187" s="230"/>
      <c r="KKY187" s="230"/>
      <c r="KKZ187" s="230"/>
      <c r="KLA187" s="230"/>
      <c r="KLB187" s="230"/>
      <c r="KLC187" s="230"/>
      <c r="KLD187" s="230"/>
      <c r="KLE187" s="230"/>
      <c r="KLF187" s="230"/>
      <c r="KLG187" s="230"/>
      <c r="KLH187" s="230"/>
      <c r="KLI187" s="229"/>
      <c r="KLJ187" s="226"/>
      <c r="KLK187" s="227"/>
      <c r="KLL187" s="227"/>
      <c r="KLM187" s="227"/>
      <c r="KLN187" s="228"/>
      <c r="KLO187" s="228"/>
      <c r="KLP187" s="228"/>
      <c r="KLQ187" s="228"/>
      <c r="KLR187" s="228"/>
      <c r="KLS187" s="228"/>
      <c r="KLT187" s="229"/>
      <c r="KLU187" s="230"/>
      <c r="KLV187" s="230"/>
      <c r="KLW187" s="231"/>
      <c r="KLX187" s="229"/>
      <c r="KLY187" s="230"/>
      <c r="KLZ187" s="229"/>
      <c r="KMA187" s="229"/>
      <c r="KMB187" s="230"/>
      <c r="KMC187" s="230"/>
      <c r="KMD187" s="230"/>
      <c r="KME187" s="230"/>
      <c r="KMF187" s="230"/>
      <c r="KMG187" s="230"/>
      <c r="KMH187" s="230"/>
      <c r="KMI187" s="230"/>
      <c r="KMJ187" s="230"/>
      <c r="KMK187" s="230"/>
      <c r="KML187" s="230"/>
      <c r="KMM187" s="230"/>
      <c r="KMN187" s="229"/>
      <c r="KMO187" s="226"/>
      <c r="KMP187" s="227"/>
      <c r="KMQ187" s="227"/>
      <c r="KMR187" s="227"/>
      <c r="KMS187" s="228"/>
      <c r="KMT187" s="228"/>
      <c r="KMU187" s="228"/>
      <c r="KMV187" s="228"/>
      <c r="KMW187" s="228"/>
      <c r="KMX187" s="228"/>
      <c r="KMY187" s="229"/>
      <c r="KMZ187" s="230"/>
      <c r="KNA187" s="230"/>
      <c r="KNB187" s="231"/>
      <c r="KNC187" s="229"/>
      <c r="KND187" s="230"/>
      <c r="KNE187" s="229"/>
      <c r="KNF187" s="229"/>
      <c r="KNG187" s="230"/>
      <c r="KNH187" s="230"/>
      <c r="KNI187" s="230"/>
      <c r="KNJ187" s="230"/>
      <c r="KNK187" s="230"/>
      <c r="KNL187" s="230"/>
      <c r="KNM187" s="230"/>
      <c r="KNN187" s="230"/>
      <c r="KNO187" s="230"/>
      <c r="KNP187" s="230"/>
      <c r="KNQ187" s="230"/>
      <c r="KNR187" s="230"/>
      <c r="KNS187" s="229"/>
      <c r="KNT187" s="226"/>
      <c r="KNU187" s="227"/>
      <c r="KNV187" s="227"/>
      <c r="KNW187" s="227"/>
      <c r="KNX187" s="228"/>
      <c r="KNY187" s="228"/>
      <c r="KNZ187" s="228"/>
      <c r="KOA187" s="228"/>
      <c r="KOB187" s="228"/>
      <c r="KOC187" s="228"/>
      <c r="KOD187" s="229"/>
      <c r="KOE187" s="230"/>
      <c r="KOF187" s="230"/>
      <c r="KOG187" s="231"/>
      <c r="KOH187" s="229"/>
      <c r="KOI187" s="230"/>
      <c r="KOJ187" s="229"/>
      <c r="KOK187" s="229"/>
      <c r="KOL187" s="230"/>
      <c r="KOM187" s="230"/>
      <c r="KON187" s="230"/>
      <c r="KOO187" s="230"/>
      <c r="KOP187" s="230"/>
      <c r="KOQ187" s="230"/>
      <c r="KOR187" s="230"/>
      <c r="KOS187" s="230"/>
      <c r="KOT187" s="230"/>
      <c r="KOU187" s="230"/>
      <c r="KOV187" s="230"/>
      <c r="KOW187" s="230"/>
      <c r="KOX187" s="229"/>
      <c r="KOY187" s="226"/>
      <c r="KOZ187" s="227"/>
      <c r="KPA187" s="227"/>
      <c r="KPB187" s="227"/>
      <c r="KPC187" s="228"/>
      <c r="KPD187" s="228"/>
      <c r="KPE187" s="228"/>
      <c r="KPF187" s="228"/>
      <c r="KPG187" s="228"/>
      <c r="KPH187" s="228"/>
      <c r="KPI187" s="229"/>
      <c r="KPJ187" s="230"/>
      <c r="KPK187" s="230"/>
      <c r="KPL187" s="231"/>
      <c r="KPM187" s="229"/>
      <c r="KPN187" s="230"/>
      <c r="KPO187" s="229"/>
      <c r="KPP187" s="229"/>
      <c r="KPQ187" s="230"/>
      <c r="KPR187" s="230"/>
      <c r="KPS187" s="230"/>
      <c r="KPT187" s="230"/>
      <c r="KPU187" s="230"/>
      <c r="KPV187" s="230"/>
      <c r="KPW187" s="230"/>
      <c r="KPX187" s="230"/>
      <c r="KPY187" s="230"/>
      <c r="KPZ187" s="230"/>
      <c r="KQA187" s="230"/>
      <c r="KQB187" s="230"/>
      <c r="KQC187" s="229"/>
      <c r="KQD187" s="226"/>
      <c r="KQE187" s="227"/>
      <c r="KQF187" s="227"/>
      <c r="KQG187" s="227"/>
      <c r="KQH187" s="228"/>
      <c r="KQI187" s="228"/>
      <c r="KQJ187" s="228"/>
      <c r="KQK187" s="228"/>
      <c r="KQL187" s="228"/>
      <c r="KQM187" s="228"/>
      <c r="KQN187" s="229"/>
      <c r="KQO187" s="230"/>
      <c r="KQP187" s="230"/>
      <c r="KQQ187" s="231"/>
      <c r="KQR187" s="229"/>
      <c r="KQS187" s="230"/>
      <c r="KQT187" s="229"/>
      <c r="KQU187" s="229"/>
      <c r="KQV187" s="230"/>
      <c r="KQW187" s="230"/>
      <c r="KQX187" s="230"/>
      <c r="KQY187" s="230"/>
      <c r="KQZ187" s="230"/>
      <c r="KRA187" s="230"/>
      <c r="KRB187" s="230"/>
      <c r="KRC187" s="230"/>
      <c r="KRD187" s="230"/>
      <c r="KRE187" s="230"/>
      <c r="KRF187" s="230"/>
      <c r="KRG187" s="230"/>
      <c r="KRH187" s="229"/>
      <c r="KRI187" s="226"/>
      <c r="KRJ187" s="227"/>
      <c r="KRK187" s="227"/>
      <c r="KRL187" s="227"/>
      <c r="KRM187" s="228"/>
      <c r="KRN187" s="228"/>
      <c r="KRO187" s="228"/>
      <c r="KRP187" s="228"/>
      <c r="KRQ187" s="228"/>
      <c r="KRR187" s="228"/>
      <c r="KRS187" s="229"/>
      <c r="KRT187" s="230"/>
      <c r="KRU187" s="230"/>
      <c r="KRV187" s="231"/>
      <c r="KRW187" s="229"/>
      <c r="KRX187" s="230"/>
      <c r="KRY187" s="229"/>
      <c r="KRZ187" s="229"/>
      <c r="KSA187" s="230"/>
      <c r="KSB187" s="230"/>
      <c r="KSC187" s="230"/>
      <c r="KSD187" s="230"/>
      <c r="KSE187" s="230"/>
      <c r="KSF187" s="230"/>
      <c r="KSG187" s="230"/>
      <c r="KSH187" s="230"/>
      <c r="KSI187" s="230"/>
      <c r="KSJ187" s="230"/>
      <c r="KSK187" s="230"/>
      <c r="KSL187" s="230"/>
      <c r="KSM187" s="229"/>
      <c r="KSN187" s="226"/>
      <c r="KSO187" s="227"/>
      <c r="KSP187" s="227"/>
      <c r="KSQ187" s="227"/>
      <c r="KSR187" s="228"/>
      <c r="KSS187" s="228"/>
      <c r="KST187" s="228"/>
      <c r="KSU187" s="228"/>
      <c r="KSV187" s="228"/>
      <c r="KSW187" s="228"/>
      <c r="KSX187" s="229"/>
      <c r="KSY187" s="230"/>
      <c r="KSZ187" s="230"/>
      <c r="KTA187" s="231"/>
      <c r="KTB187" s="229"/>
      <c r="KTC187" s="230"/>
      <c r="KTD187" s="229"/>
      <c r="KTE187" s="229"/>
      <c r="KTF187" s="230"/>
      <c r="KTG187" s="230"/>
      <c r="KTH187" s="230"/>
      <c r="KTI187" s="230"/>
      <c r="KTJ187" s="230"/>
      <c r="KTK187" s="230"/>
      <c r="KTL187" s="230"/>
      <c r="KTM187" s="230"/>
      <c r="KTN187" s="230"/>
      <c r="KTO187" s="230"/>
      <c r="KTP187" s="230"/>
      <c r="KTQ187" s="230"/>
      <c r="KTR187" s="229"/>
      <c r="KTS187" s="226"/>
      <c r="KTT187" s="227"/>
      <c r="KTU187" s="227"/>
      <c r="KTV187" s="227"/>
      <c r="KTW187" s="228"/>
      <c r="KTX187" s="228"/>
      <c r="KTY187" s="228"/>
      <c r="KTZ187" s="228"/>
      <c r="KUA187" s="228"/>
      <c r="KUB187" s="228"/>
      <c r="KUC187" s="229"/>
      <c r="KUD187" s="230"/>
      <c r="KUE187" s="230"/>
      <c r="KUF187" s="231"/>
      <c r="KUG187" s="229"/>
      <c r="KUH187" s="230"/>
      <c r="KUI187" s="229"/>
      <c r="KUJ187" s="229"/>
      <c r="KUK187" s="230"/>
      <c r="KUL187" s="230"/>
      <c r="KUM187" s="230"/>
      <c r="KUN187" s="230"/>
      <c r="KUO187" s="230"/>
      <c r="KUP187" s="230"/>
      <c r="KUQ187" s="230"/>
      <c r="KUR187" s="230"/>
      <c r="KUS187" s="230"/>
      <c r="KUT187" s="230"/>
      <c r="KUU187" s="230"/>
      <c r="KUV187" s="230"/>
      <c r="KUW187" s="229"/>
      <c r="KUX187" s="226"/>
      <c r="KUY187" s="227"/>
      <c r="KUZ187" s="227"/>
      <c r="KVA187" s="227"/>
      <c r="KVB187" s="228"/>
      <c r="KVC187" s="228"/>
      <c r="KVD187" s="228"/>
      <c r="KVE187" s="228"/>
      <c r="KVF187" s="228"/>
      <c r="KVG187" s="228"/>
      <c r="KVH187" s="229"/>
      <c r="KVI187" s="230"/>
      <c r="KVJ187" s="230"/>
      <c r="KVK187" s="231"/>
      <c r="KVL187" s="229"/>
      <c r="KVM187" s="230"/>
      <c r="KVN187" s="229"/>
      <c r="KVO187" s="229"/>
      <c r="KVP187" s="230"/>
      <c r="KVQ187" s="230"/>
      <c r="KVR187" s="230"/>
      <c r="KVS187" s="230"/>
      <c r="KVT187" s="230"/>
      <c r="KVU187" s="230"/>
      <c r="KVV187" s="230"/>
      <c r="KVW187" s="230"/>
      <c r="KVX187" s="230"/>
      <c r="KVY187" s="230"/>
      <c r="KVZ187" s="230"/>
      <c r="KWA187" s="230"/>
      <c r="KWB187" s="229"/>
      <c r="KWC187" s="226"/>
      <c r="KWD187" s="227"/>
      <c r="KWE187" s="227"/>
      <c r="KWF187" s="227"/>
      <c r="KWG187" s="228"/>
      <c r="KWH187" s="228"/>
      <c r="KWI187" s="228"/>
      <c r="KWJ187" s="228"/>
      <c r="KWK187" s="228"/>
      <c r="KWL187" s="228"/>
      <c r="KWM187" s="229"/>
      <c r="KWN187" s="230"/>
      <c r="KWO187" s="230"/>
      <c r="KWP187" s="231"/>
      <c r="KWQ187" s="229"/>
      <c r="KWR187" s="230"/>
      <c r="KWS187" s="229"/>
      <c r="KWT187" s="229"/>
      <c r="KWU187" s="230"/>
      <c r="KWV187" s="230"/>
      <c r="KWW187" s="230"/>
      <c r="KWX187" s="230"/>
      <c r="KWY187" s="230"/>
      <c r="KWZ187" s="230"/>
      <c r="KXA187" s="230"/>
      <c r="KXB187" s="230"/>
      <c r="KXC187" s="230"/>
      <c r="KXD187" s="230"/>
      <c r="KXE187" s="230"/>
      <c r="KXF187" s="230"/>
      <c r="KXG187" s="229"/>
      <c r="KXH187" s="226"/>
      <c r="KXI187" s="227"/>
      <c r="KXJ187" s="227"/>
      <c r="KXK187" s="227"/>
      <c r="KXL187" s="228"/>
      <c r="KXM187" s="228"/>
      <c r="KXN187" s="228"/>
      <c r="KXO187" s="228"/>
      <c r="KXP187" s="228"/>
      <c r="KXQ187" s="228"/>
      <c r="KXR187" s="229"/>
      <c r="KXS187" s="230"/>
      <c r="KXT187" s="230"/>
      <c r="KXU187" s="231"/>
      <c r="KXV187" s="229"/>
      <c r="KXW187" s="230"/>
      <c r="KXX187" s="229"/>
      <c r="KXY187" s="229"/>
      <c r="KXZ187" s="230"/>
      <c r="KYA187" s="230"/>
      <c r="KYB187" s="230"/>
      <c r="KYC187" s="230"/>
      <c r="KYD187" s="230"/>
      <c r="KYE187" s="230"/>
      <c r="KYF187" s="230"/>
      <c r="KYG187" s="230"/>
      <c r="KYH187" s="230"/>
      <c r="KYI187" s="230"/>
      <c r="KYJ187" s="230"/>
      <c r="KYK187" s="230"/>
      <c r="KYL187" s="229"/>
      <c r="KYM187" s="226"/>
      <c r="KYN187" s="227"/>
      <c r="KYO187" s="227"/>
      <c r="KYP187" s="227"/>
      <c r="KYQ187" s="228"/>
      <c r="KYR187" s="228"/>
      <c r="KYS187" s="228"/>
      <c r="KYT187" s="228"/>
      <c r="KYU187" s="228"/>
      <c r="KYV187" s="228"/>
      <c r="KYW187" s="229"/>
      <c r="KYX187" s="230"/>
      <c r="KYY187" s="230"/>
      <c r="KYZ187" s="231"/>
      <c r="KZA187" s="229"/>
      <c r="KZB187" s="230"/>
      <c r="KZC187" s="229"/>
      <c r="KZD187" s="229"/>
      <c r="KZE187" s="230"/>
      <c r="KZF187" s="230"/>
      <c r="KZG187" s="230"/>
      <c r="KZH187" s="230"/>
      <c r="KZI187" s="230"/>
      <c r="KZJ187" s="230"/>
      <c r="KZK187" s="230"/>
      <c r="KZL187" s="230"/>
      <c r="KZM187" s="230"/>
      <c r="KZN187" s="230"/>
      <c r="KZO187" s="230"/>
      <c r="KZP187" s="230"/>
      <c r="KZQ187" s="229"/>
      <c r="KZR187" s="226"/>
      <c r="KZS187" s="227"/>
      <c r="KZT187" s="227"/>
      <c r="KZU187" s="227"/>
      <c r="KZV187" s="228"/>
      <c r="KZW187" s="228"/>
      <c r="KZX187" s="228"/>
      <c r="KZY187" s="228"/>
      <c r="KZZ187" s="228"/>
      <c r="LAA187" s="228"/>
      <c r="LAB187" s="229"/>
      <c r="LAC187" s="230"/>
      <c r="LAD187" s="230"/>
      <c r="LAE187" s="231"/>
      <c r="LAF187" s="229"/>
      <c r="LAG187" s="230"/>
      <c r="LAH187" s="229"/>
      <c r="LAI187" s="229"/>
      <c r="LAJ187" s="230"/>
      <c r="LAK187" s="230"/>
      <c r="LAL187" s="230"/>
      <c r="LAM187" s="230"/>
      <c r="LAN187" s="230"/>
      <c r="LAO187" s="230"/>
      <c r="LAP187" s="230"/>
      <c r="LAQ187" s="230"/>
      <c r="LAR187" s="230"/>
      <c r="LAS187" s="230"/>
      <c r="LAT187" s="230"/>
      <c r="LAU187" s="230"/>
      <c r="LAV187" s="229"/>
      <c r="LAW187" s="226"/>
      <c r="LAX187" s="227"/>
      <c r="LAY187" s="227"/>
      <c r="LAZ187" s="227"/>
      <c r="LBA187" s="228"/>
      <c r="LBB187" s="228"/>
      <c r="LBC187" s="228"/>
      <c r="LBD187" s="228"/>
      <c r="LBE187" s="228"/>
      <c r="LBF187" s="228"/>
      <c r="LBG187" s="229"/>
      <c r="LBH187" s="230"/>
      <c r="LBI187" s="230"/>
      <c r="LBJ187" s="231"/>
      <c r="LBK187" s="229"/>
      <c r="LBL187" s="230"/>
      <c r="LBM187" s="229"/>
      <c r="LBN187" s="229"/>
      <c r="LBO187" s="230"/>
      <c r="LBP187" s="230"/>
      <c r="LBQ187" s="230"/>
      <c r="LBR187" s="230"/>
      <c r="LBS187" s="230"/>
      <c r="LBT187" s="230"/>
      <c r="LBU187" s="230"/>
      <c r="LBV187" s="230"/>
      <c r="LBW187" s="230"/>
      <c r="LBX187" s="230"/>
      <c r="LBY187" s="230"/>
      <c r="LBZ187" s="230"/>
      <c r="LCA187" s="229"/>
      <c r="LCB187" s="226"/>
      <c r="LCC187" s="227"/>
      <c r="LCD187" s="227"/>
      <c r="LCE187" s="227"/>
      <c r="LCF187" s="228"/>
      <c r="LCG187" s="228"/>
      <c r="LCH187" s="228"/>
      <c r="LCI187" s="228"/>
      <c r="LCJ187" s="228"/>
      <c r="LCK187" s="228"/>
      <c r="LCL187" s="229"/>
      <c r="LCM187" s="230"/>
      <c r="LCN187" s="230"/>
      <c r="LCO187" s="231"/>
      <c r="LCP187" s="229"/>
      <c r="LCQ187" s="230"/>
      <c r="LCR187" s="229"/>
      <c r="LCS187" s="229"/>
      <c r="LCT187" s="230"/>
      <c r="LCU187" s="230"/>
      <c r="LCV187" s="230"/>
      <c r="LCW187" s="230"/>
      <c r="LCX187" s="230"/>
      <c r="LCY187" s="230"/>
      <c r="LCZ187" s="230"/>
      <c r="LDA187" s="230"/>
      <c r="LDB187" s="230"/>
      <c r="LDC187" s="230"/>
      <c r="LDD187" s="230"/>
      <c r="LDE187" s="230"/>
      <c r="LDF187" s="229"/>
      <c r="LDG187" s="226"/>
      <c r="LDH187" s="227"/>
      <c r="LDI187" s="227"/>
      <c r="LDJ187" s="227"/>
      <c r="LDK187" s="228"/>
      <c r="LDL187" s="228"/>
      <c r="LDM187" s="228"/>
      <c r="LDN187" s="228"/>
      <c r="LDO187" s="228"/>
      <c r="LDP187" s="228"/>
      <c r="LDQ187" s="229"/>
      <c r="LDR187" s="230"/>
      <c r="LDS187" s="230"/>
      <c r="LDT187" s="231"/>
      <c r="LDU187" s="229"/>
      <c r="LDV187" s="230"/>
      <c r="LDW187" s="229"/>
      <c r="LDX187" s="229"/>
      <c r="LDY187" s="230"/>
      <c r="LDZ187" s="230"/>
      <c r="LEA187" s="230"/>
      <c r="LEB187" s="230"/>
      <c r="LEC187" s="230"/>
      <c r="LED187" s="230"/>
      <c r="LEE187" s="230"/>
      <c r="LEF187" s="230"/>
      <c r="LEG187" s="230"/>
      <c r="LEH187" s="230"/>
      <c r="LEI187" s="230"/>
      <c r="LEJ187" s="230"/>
      <c r="LEK187" s="229"/>
      <c r="LEL187" s="226"/>
      <c r="LEM187" s="227"/>
      <c r="LEN187" s="227"/>
      <c r="LEO187" s="227"/>
      <c r="LEP187" s="228"/>
      <c r="LEQ187" s="228"/>
      <c r="LER187" s="228"/>
      <c r="LES187" s="228"/>
      <c r="LET187" s="228"/>
      <c r="LEU187" s="228"/>
      <c r="LEV187" s="229"/>
      <c r="LEW187" s="230"/>
      <c r="LEX187" s="230"/>
      <c r="LEY187" s="231"/>
      <c r="LEZ187" s="229"/>
      <c r="LFA187" s="230"/>
      <c r="LFB187" s="229"/>
      <c r="LFC187" s="229"/>
      <c r="LFD187" s="230"/>
      <c r="LFE187" s="230"/>
      <c r="LFF187" s="230"/>
      <c r="LFG187" s="230"/>
      <c r="LFH187" s="230"/>
      <c r="LFI187" s="230"/>
      <c r="LFJ187" s="230"/>
      <c r="LFK187" s="230"/>
      <c r="LFL187" s="230"/>
      <c r="LFM187" s="230"/>
      <c r="LFN187" s="230"/>
      <c r="LFO187" s="230"/>
      <c r="LFP187" s="229"/>
      <c r="LFQ187" s="226"/>
      <c r="LFR187" s="227"/>
      <c r="LFS187" s="227"/>
      <c r="LFT187" s="227"/>
      <c r="LFU187" s="228"/>
      <c r="LFV187" s="228"/>
      <c r="LFW187" s="228"/>
      <c r="LFX187" s="228"/>
      <c r="LFY187" s="228"/>
      <c r="LFZ187" s="228"/>
      <c r="LGA187" s="229"/>
      <c r="LGB187" s="230"/>
      <c r="LGC187" s="230"/>
      <c r="LGD187" s="231"/>
      <c r="LGE187" s="229"/>
      <c r="LGF187" s="230"/>
      <c r="LGG187" s="229"/>
      <c r="LGH187" s="229"/>
      <c r="LGI187" s="230"/>
      <c r="LGJ187" s="230"/>
      <c r="LGK187" s="230"/>
      <c r="LGL187" s="230"/>
      <c r="LGM187" s="230"/>
      <c r="LGN187" s="230"/>
      <c r="LGO187" s="230"/>
      <c r="LGP187" s="230"/>
      <c r="LGQ187" s="230"/>
      <c r="LGR187" s="230"/>
      <c r="LGS187" s="230"/>
      <c r="LGT187" s="230"/>
      <c r="LGU187" s="229"/>
      <c r="LGV187" s="226"/>
      <c r="LGW187" s="227"/>
      <c r="LGX187" s="227"/>
      <c r="LGY187" s="227"/>
      <c r="LGZ187" s="228"/>
      <c r="LHA187" s="228"/>
      <c r="LHB187" s="228"/>
      <c r="LHC187" s="228"/>
      <c r="LHD187" s="228"/>
      <c r="LHE187" s="228"/>
      <c r="LHF187" s="229"/>
      <c r="LHG187" s="230"/>
      <c r="LHH187" s="230"/>
      <c r="LHI187" s="231"/>
      <c r="LHJ187" s="229"/>
      <c r="LHK187" s="230"/>
      <c r="LHL187" s="229"/>
      <c r="LHM187" s="229"/>
      <c r="LHN187" s="230"/>
      <c r="LHO187" s="230"/>
      <c r="LHP187" s="230"/>
      <c r="LHQ187" s="230"/>
      <c r="LHR187" s="230"/>
      <c r="LHS187" s="230"/>
      <c r="LHT187" s="230"/>
      <c r="LHU187" s="230"/>
      <c r="LHV187" s="230"/>
      <c r="LHW187" s="230"/>
      <c r="LHX187" s="230"/>
      <c r="LHY187" s="230"/>
      <c r="LHZ187" s="229"/>
      <c r="LIA187" s="226"/>
      <c r="LIB187" s="227"/>
      <c r="LIC187" s="227"/>
      <c r="LID187" s="227"/>
      <c r="LIE187" s="228"/>
      <c r="LIF187" s="228"/>
      <c r="LIG187" s="228"/>
      <c r="LIH187" s="228"/>
      <c r="LII187" s="228"/>
      <c r="LIJ187" s="228"/>
      <c r="LIK187" s="229"/>
      <c r="LIL187" s="230"/>
      <c r="LIM187" s="230"/>
      <c r="LIN187" s="231"/>
      <c r="LIO187" s="229"/>
      <c r="LIP187" s="230"/>
      <c r="LIQ187" s="229"/>
      <c r="LIR187" s="229"/>
      <c r="LIS187" s="230"/>
      <c r="LIT187" s="230"/>
      <c r="LIU187" s="230"/>
      <c r="LIV187" s="230"/>
      <c r="LIW187" s="230"/>
      <c r="LIX187" s="230"/>
      <c r="LIY187" s="230"/>
      <c r="LIZ187" s="230"/>
      <c r="LJA187" s="230"/>
      <c r="LJB187" s="230"/>
      <c r="LJC187" s="230"/>
      <c r="LJD187" s="230"/>
      <c r="LJE187" s="229"/>
      <c r="LJF187" s="226"/>
      <c r="LJG187" s="227"/>
      <c r="LJH187" s="227"/>
      <c r="LJI187" s="227"/>
      <c r="LJJ187" s="228"/>
      <c r="LJK187" s="228"/>
      <c r="LJL187" s="228"/>
      <c r="LJM187" s="228"/>
      <c r="LJN187" s="228"/>
      <c r="LJO187" s="228"/>
      <c r="LJP187" s="229"/>
      <c r="LJQ187" s="230"/>
      <c r="LJR187" s="230"/>
      <c r="LJS187" s="231"/>
      <c r="LJT187" s="229"/>
      <c r="LJU187" s="230"/>
      <c r="LJV187" s="229"/>
      <c r="LJW187" s="229"/>
      <c r="LJX187" s="230"/>
      <c r="LJY187" s="230"/>
      <c r="LJZ187" s="230"/>
      <c r="LKA187" s="230"/>
      <c r="LKB187" s="230"/>
      <c r="LKC187" s="230"/>
      <c r="LKD187" s="230"/>
      <c r="LKE187" s="230"/>
      <c r="LKF187" s="230"/>
      <c r="LKG187" s="230"/>
      <c r="LKH187" s="230"/>
      <c r="LKI187" s="230"/>
      <c r="LKJ187" s="229"/>
      <c r="LKK187" s="226"/>
      <c r="LKL187" s="227"/>
      <c r="LKM187" s="227"/>
      <c r="LKN187" s="227"/>
      <c r="LKO187" s="228"/>
      <c r="LKP187" s="228"/>
      <c r="LKQ187" s="228"/>
      <c r="LKR187" s="228"/>
      <c r="LKS187" s="228"/>
      <c r="LKT187" s="228"/>
      <c r="LKU187" s="229"/>
      <c r="LKV187" s="230"/>
      <c r="LKW187" s="230"/>
      <c r="LKX187" s="231"/>
      <c r="LKY187" s="229"/>
      <c r="LKZ187" s="230"/>
      <c r="LLA187" s="229"/>
      <c r="LLB187" s="229"/>
      <c r="LLC187" s="230"/>
      <c r="LLD187" s="230"/>
      <c r="LLE187" s="230"/>
      <c r="LLF187" s="230"/>
      <c r="LLG187" s="230"/>
      <c r="LLH187" s="230"/>
      <c r="LLI187" s="230"/>
      <c r="LLJ187" s="230"/>
      <c r="LLK187" s="230"/>
      <c r="LLL187" s="230"/>
      <c r="LLM187" s="230"/>
      <c r="LLN187" s="230"/>
      <c r="LLO187" s="229"/>
      <c r="LLP187" s="226"/>
      <c r="LLQ187" s="227"/>
      <c r="LLR187" s="227"/>
      <c r="LLS187" s="227"/>
      <c r="LLT187" s="228"/>
      <c r="LLU187" s="228"/>
      <c r="LLV187" s="228"/>
      <c r="LLW187" s="228"/>
      <c r="LLX187" s="228"/>
      <c r="LLY187" s="228"/>
      <c r="LLZ187" s="229"/>
      <c r="LMA187" s="230"/>
      <c r="LMB187" s="230"/>
      <c r="LMC187" s="231"/>
      <c r="LMD187" s="229"/>
      <c r="LME187" s="230"/>
      <c r="LMF187" s="229"/>
      <c r="LMG187" s="229"/>
      <c r="LMH187" s="230"/>
      <c r="LMI187" s="230"/>
      <c r="LMJ187" s="230"/>
      <c r="LMK187" s="230"/>
      <c r="LML187" s="230"/>
      <c r="LMM187" s="230"/>
      <c r="LMN187" s="230"/>
      <c r="LMO187" s="230"/>
      <c r="LMP187" s="230"/>
      <c r="LMQ187" s="230"/>
      <c r="LMR187" s="230"/>
      <c r="LMS187" s="230"/>
      <c r="LMT187" s="229"/>
      <c r="LMU187" s="226"/>
      <c r="LMV187" s="227"/>
      <c r="LMW187" s="227"/>
      <c r="LMX187" s="227"/>
      <c r="LMY187" s="228"/>
      <c r="LMZ187" s="228"/>
      <c r="LNA187" s="228"/>
      <c r="LNB187" s="228"/>
      <c r="LNC187" s="228"/>
      <c r="LND187" s="228"/>
      <c r="LNE187" s="229"/>
      <c r="LNF187" s="230"/>
      <c r="LNG187" s="230"/>
      <c r="LNH187" s="231"/>
      <c r="LNI187" s="229"/>
      <c r="LNJ187" s="230"/>
      <c r="LNK187" s="229"/>
      <c r="LNL187" s="229"/>
      <c r="LNM187" s="230"/>
      <c r="LNN187" s="230"/>
      <c r="LNO187" s="230"/>
      <c r="LNP187" s="230"/>
      <c r="LNQ187" s="230"/>
      <c r="LNR187" s="230"/>
      <c r="LNS187" s="230"/>
      <c r="LNT187" s="230"/>
      <c r="LNU187" s="230"/>
      <c r="LNV187" s="230"/>
      <c r="LNW187" s="230"/>
      <c r="LNX187" s="230"/>
      <c r="LNY187" s="229"/>
      <c r="LNZ187" s="226"/>
      <c r="LOA187" s="227"/>
      <c r="LOB187" s="227"/>
      <c r="LOC187" s="227"/>
      <c r="LOD187" s="228"/>
      <c r="LOE187" s="228"/>
      <c r="LOF187" s="228"/>
      <c r="LOG187" s="228"/>
      <c r="LOH187" s="228"/>
      <c r="LOI187" s="228"/>
      <c r="LOJ187" s="229"/>
      <c r="LOK187" s="230"/>
      <c r="LOL187" s="230"/>
      <c r="LOM187" s="231"/>
      <c r="LON187" s="229"/>
      <c r="LOO187" s="230"/>
      <c r="LOP187" s="229"/>
      <c r="LOQ187" s="229"/>
      <c r="LOR187" s="230"/>
      <c r="LOS187" s="230"/>
      <c r="LOT187" s="230"/>
      <c r="LOU187" s="230"/>
      <c r="LOV187" s="230"/>
      <c r="LOW187" s="230"/>
      <c r="LOX187" s="230"/>
      <c r="LOY187" s="230"/>
      <c r="LOZ187" s="230"/>
      <c r="LPA187" s="230"/>
      <c r="LPB187" s="230"/>
      <c r="LPC187" s="230"/>
      <c r="LPD187" s="229"/>
      <c r="LPE187" s="226"/>
      <c r="LPF187" s="227"/>
      <c r="LPG187" s="227"/>
      <c r="LPH187" s="227"/>
      <c r="LPI187" s="228"/>
      <c r="LPJ187" s="228"/>
      <c r="LPK187" s="228"/>
      <c r="LPL187" s="228"/>
      <c r="LPM187" s="228"/>
      <c r="LPN187" s="228"/>
      <c r="LPO187" s="229"/>
      <c r="LPP187" s="230"/>
      <c r="LPQ187" s="230"/>
      <c r="LPR187" s="231"/>
      <c r="LPS187" s="229"/>
      <c r="LPT187" s="230"/>
      <c r="LPU187" s="229"/>
      <c r="LPV187" s="229"/>
      <c r="LPW187" s="230"/>
      <c r="LPX187" s="230"/>
      <c r="LPY187" s="230"/>
      <c r="LPZ187" s="230"/>
      <c r="LQA187" s="230"/>
      <c r="LQB187" s="230"/>
      <c r="LQC187" s="230"/>
      <c r="LQD187" s="230"/>
      <c r="LQE187" s="230"/>
      <c r="LQF187" s="230"/>
      <c r="LQG187" s="230"/>
      <c r="LQH187" s="230"/>
      <c r="LQI187" s="229"/>
      <c r="LQJ187" s="226"/>
      <c r="LQK187" s="227"/>
      <c r="LQL187" s="227"/>
      <c r="LQM187" s="227"/>
      <c r="LQN187" s="228"/>
      <c r="LQO187" s="228"/>
      <c r="LQP187" s="228"/>
      <c r="LQQ187" s="228"/>
      <c r="LQR187" s="228"/>
      <c r="LQS187" s="228"/>
      <c r="LQT187" s="229"/>
      <c r="LQU187" s="230"/>
      <c r="LQV187" s="230"/>
      <c r="LQW187" s="231"/>
      <c r="LQX187" s="229"/>
      <c r="LQY187" s="230"/>
      <c r="LQZ187" s="229"/>
      <c r="LRA187" s="229"/>
      <c r="LRB187" s="230"/>
      <c r="LRC187" s="230"/>
      <c r="LRD187" s="230"/>
      <c r="LRE187" s="230"/>
      <c r="LRF187" s="230"/>
      <c r="LRG187" s="230"/>
      <c r="LRH187" s="230"/>
      <c r="LRI187" s="230"/>
      <c r="LRJ187" s="230"/>
      <c r="LRK187" s="230"/>
      <c r="LRL187" s="230"/>
      <c r="LRM187" s="230"/>
      <c r="LRN187" s="229"/>
      <c r="LRO187" s="226"/>
      <c r="LRP187" s="227"/>
      <c r="LRQ187" s="227"/>
      <c r="LRR187" s="227"/>
      <c r="LRS187" s="228"/>
      <c r="LRT187" s="228"/>
      <c r="LRU187" s="228"/>
      <c r="LRV187" s="228"/>
      <c r="LRW187" s="228"/>
      <c r="LRX187" s="228"/>
      <c r="LRY187" s="229"/>
      <c r="LRZ187" s="230"/>
      <c r="LSA187" s="230"/>
      <c r="LSB187" s="231"/>
      <c r="LSC187" s="229"/>
      <c r="LSD187" s="230"/>
      <c r="LSE187" s="229"/>
      <c r="LSF187" s="229"/>
      <c r="LSG187" s="230"/>
      <c r="LSH187" s="230"/>
      <c r="LSI187" s="230"/>
      <c r="LSJ187" s="230"/>
      <c r="LSK187" s="230"/>
      <c r="LSL187" s="230"/>
      <c r="LSM187" s="230"/>
      <c r="LSN187" s="230"/>
      <c r="LSO187" s="230"/>
      <c r="LSP187" s="230"/>
      <c r="LSQ187" s="230"/>
      <c r="LSR187" s="230"/>
      <c r="LSS187" s="229"/>
      <c r="LST187" s="226"/>
      <c r="LSU187" s="227"/>
      <c r="LSV187" s="227"/>
      <c r="LSW187" s="227"/>
      <c r="LSX187" s="228"/>
      <c r="LSY187" s="228"/>
      <c r="LSZ187" s="228"/>
      <c r="LTA187" s="228"/>
      <c r="LTB187" s="228"/>
      <c r="LTC187" s="228"/>
      <c r="LTD187" s="229"/>
      <c r="LTE187" s="230"/>
      <c r="LTF187" s="230"/>
      <c r="LTG187" s="231"/>
      <c r="LTH187" s="229"/>
      <c r="LTI187" s="230"/>
      <c r="LTJ187" s="229"/>
      <c r="LTK187" s="229"/>
      <c r="LTL187" s="230"/>
      <c r="LTM187" s="230"/>
      <c r="LTN187" s="230"/>
      <c r="LTO187" s="230"/>
      <c r="LTP187" s="230"/>
      <c r="LTQ187" s="230"/>
      <c r="LTR187" s="230"/>
      <c r="LTS187" s="230"/>
      <c r="LTT187" s="230"/>
      <c r="LTU187" s="230"/>
      <c r="LTV187" s="230"/>
      <c r="LTW187" s="230"/>
      <c r="LTX187" s="229"/>
      <c r="LTY187" s="226"/>
      <c r="LTZ187" s="227"/>
      <c r="LUA187" s="227"/>
      <c r="LUB187" s="227"/>
      <c r="LUC187" s="228"/>
      <c r="LUD187" s="228"/>
      <c r="LUE187" s="228"/>
      <c r="LUF187" s="228"/>
      <c r="LUG187" s="228"/>
      <c r="LUH187" s="228"/>
      <c r="LUI187" s="229"/>
      <c r="LUJ187" s="230"/>
      <c r="LUK187" s="230"/>
      <c r="LUL187" s="231"/>
      <c r="LUM187" s="229"/>
      <c r="LUN187" s="230"/>
      <c r="LUO187" s="229"/>
      <c r="LUP187" s="229"/>
      <c r="LUQ187" s="230"/>
      <c r="LUR187" s="230"/>
      <c r="LUS187" s="230"/>
      <c r="LUT187" s="230"/>
      <c r="LUU187" s="230"/>
      <c r="LUV187" s="230"/>
      <c r="LUW187" s="230"/>
      <c r="LUX187" s="230"/>
      <c r="LUY187" s="230"/>
      <c r="LUZ187" s="230"/>
      <c r="LVA187" s="230"/>
      <c r="LVB187" s="230"/>
      <c r="LVC187" s="229"/>
      <c r="LVD187" s="226"/>
      <c r="LVE187" s="227"/>
      <c r="LVF187" s="227"/>
      <c r="LVG187" s="227"/>
      <c r="LVH187" s="228"/>
      <c r="LVI187" s="228"/>
      <c r="LVJ187" s="228"/>
      <c r="LVK187" s="228"/>
      <c r="LVL187" s="228"/>
      <c r="LVM187" s="228"/>
      <c r="LVN187" s="229"/>
      <c r="LVO187" s="230"/>
      <c r="LVP187" s="230"/>
      <c r="LVQ187" s="231"/>
      <c r="LVR187" s="229"/>
      <c r="LVS187" s="230"/>
      <c r="LVT187" s="229"/>
      <c r="LVU187" s="229"/>
      <c r="LVV187" s="230"/>
      <c r="LVW187" s="230"/>
      <c r="LVX187" s="230"/>
      <c r="LVY187" s="230"/>
      <c r="LVZ187" s="230"/>
      <c r="LWA187" s="230"/>
      <c r="LWB187" s="230"/>
      <c r="LWC187" s="230"/>
      <c r="LWD187" s="230"/>
      <c r="LWE187" s="230"/>
      <c r="LWF187" s="230"/>
      <c r="LWG187" s="230"/>
      <c r="LWH187" s="229"/>
      <c r="LWI187" s="226"/>
      <c r="LWJ187" s="227"/>
      <c r="LWK187" s="227"/>
      <c r="LWL187" s="227"/>
      <c r="LWM187" s="228"/>
      <c r="LWN187" s="228"/>
      <c r="LWO187" s="228"/>
      <c r="LWP187" s="228"/>
      <c r="LWQ187" s="228"/>
      <c r="LWR187" s="228"/>
      <c r="LWS187" s="229"/>
      <c r="LWT187" s="230"/>
      <c r="LWU187" s="230"/>
      <c r="LWV187" s="231"/>
      <c r="LWW187" s="229"/>
      <c r="LWX187" s="230"/>
      <c r="LWY187" s="229"/>
      <c r="LWZ187" s="229"/>
      <c r="LXA187" s="230"/>
      <c r="LXB187" s="230"/>
      <c r="LXC187" s="230"/>
      <c r="LXD187" s="230"/>
      <c r="LXE187" s="230"/>
      <c r="LXF187" s="230"/>
      <c r="LXG187" s="230"/>
      <c r="LXH187" s="230"/>
      <c r="LXI187" s="230"/>
      <c r="LXJ187" s="230"/>
      <c r="LXK187" s="230"/>
      <c r="LXL187" s="230"/>
      <c r="LXM187" s="229"/>
      <c r="LXN187" s="226"/>
      <c r="LXO187" s="227"/>
      <c r="LXP187" s="227"/>
      <c r="LXQ187" s="227"/>
      <c r="LXR187" s="228"/>
      <c r="LXS187" s="228"/>
      <c r="LXT187" s="228"/>
      <c r="LXU187" s="228"/>
      <c r="LXV187" s="228"/>
      <c r="LXW187" s="228"/>
      <c r="LXX187" s="229"/>
      <c r="LXY187" s="230"/>
      <c r="LXZ187" s="230"/>
      <c r="LYA187" s="231"/>
      <c r="LYB187" s="229"/>
      <c r="LYC187" s="230"/>
      <c r="LYD187" s="229"/>
      <c r="LYE187" s="229"/>
      <c r="LYF187" s="230"/>
      <c r="LYG187" s="230"/>
      <c r="LYH187" s="230"/>
      <c r="LYI187" s="230"/>
      <c r="LYJ187" s="230"/>
      <c r="LYK187" s="230"/>
      <c r="LYL187" s="230"/>
      <c r="LYM187" s="230"/>
      <c r="LYN187" s="230"/>
      <c r="LYO187" s="230"/>
      <c r="LYP187" s="230"/>
      <c r="LYQ187" s="230"/>
      <c r="LYR187" s="229"/>
      <c r="LYS187" s="226"/>
      <c r="LYT187" s="227"/>
      <c r="LYU187" s="227"/>
      <c r="LYV187" s="227"/>
      <c r="LYW187" s="228"/>
      <c r="LYX187" s="228"/>
      <c r="LYY187" s="228"/>
      <c r="LYZ187" s="228"/>
      <c r="LZA187" s="228"/>
      <c r="LZB187" s="228"/>
      <c r="LZC187" s="229"/>
      <c r="LZD187" s="230"/>
      <c r="LZE187" s="230"/>
      <c r="LZF187" s="231"/>
      <c r="LZG187" s="229"/>
      <c r="LZH187" s="230"/>
      <c r="LZI187" s="229"/>
      <c r="LZJ187" s="229"/>
      <c r="LZK187" s="230"/>
      <c r="LZL187" s="230"/>
      <c r="LZM187" s="230"/>
      <c r="LZN187" s="230"/>
      <c r="LZO187" s="230"/>
      <c r="LZP187" s="230"/>
      <c r="LZQ187" s="230"/>
      <c r="LZR187" s="230"/>
      <c r="LZS187" s="230"/>
      <c r="LZT187" s="230"/>
      <c r="LZU187" s="230"/>
      <c r="LZV187" s="230"/>
      <c r="LZW187" s="229"/>
      <c r="LZX187" s="226"/>
      <c r="LZY187" s="227"/>
      <c r="LZZ187" s="227"/>
      <c r="MAA187" s="227"/>
      <c r="MAB187" s="228"/>
      <c r="MAC187" s="228"/>
      <c r="MAD187" s="228"/>
      <c r="MAE187" s="228"/>
      <c r="MAF187" s="228"/>
      <c r="MAG187" s="228"/>
      <c r="MAH187" s="229"/>
      <c r="MAI187" s="230"/>
      <c r="MAJ187" s="230"/>
      <c r="MAK187" s="231"/>
      <c r="MAL187" s="229"/>
      <c r="MAM187" s="230"/>
      <c r="MAN187" s="229"/>
      <c r="MAO187" s="229"/>
      <c r="MAP187" s="230"/>
      <c r="MAQ187" s="230"/>
      <c r="MAR187" s="230"/>
      <c r="MAS187" s="230"/>
      <c r="MAT187" s="230"/>
      <c r="MAU187" s="230"/>
      <c r="MAV187" s="230"/>
      <c r="MAW187" s="230"/>
      <c r="MAX187" s="230"/>
      <c r="MAY187" s="230"/>
      <c r="MAZ187" s="230"/>
      <c r="MBA187" s="230"/>
      <c r="MBB187" s="229"/>
      <c r="MBC187" s="226"/>
      <c r="MBD187" s="227"/>
      <c r="MBE187" s="227"/>
      <c r="MBF187" s="227"/>
      <c r="MBG187" s="228"/>
      <c r="MBH187" s="228"/>
      <c r="MBI187" s="228"/>
      <c r="MBJ187" s="228"/>
      <c r="MBK187" s="228"/>
      <c r="MBL187" s="228"/>
      <c r="MBM187" s="229"/>
      <c r="MBN187" s="230"/>
      <c r="MBO187" s="230"/>
      <c r="MBP187" s="231"/>
      <c r="MBQ187" s="229"/>
      <c r="MBR187" s="230"/>
      <c r="MBS187" s="229"/>
      <c r="MBT187" s="229"/>
      <c r="MBU187" s="230"/>
      <c r="MBV187" s="230"/>
      <c r="MBW187" s="230"/>
      <c r="MBX187" s="230"/>
      <c r="MBY187" s="230"/>
      <c r="MBZ187" s="230"/>
      <c r="MCA187" s="230"/>
      <c r="MCB187" s="230"/>
      <c r="MCC187" s="230"/>
      <c r="MCD187" s="230"/>
      <c r="MCE187" s="230"/>
      <c r="MCF187" s="230"/>
      <c r="MCG187" s="229"/>
      <c r="MCH187" s="226"/>
      <c r="MCI187" s="227"/>
      <c r="MCJ187" s="227"/>
      <c r="MCK187" s="227"/>
      <c r="MCL187" s="228"/>
      <c r="MCM187" s="228"/>
      <c r="MCN187" s="228"/>
      <c r="MCO187" s="228"/>
      <c r="MCP187" s="228"/>
      <c r="MCQ187" s="228"/>
      <c r="MCR187" s="229"/>
      <c r="MCS187" s="230"/>
      <c r="MCT187" s="230"/>
      <c r="MCU187" s="231"/>
      <c r="MCV187" s="229"/>
      <c r="MCW187" s="230"/>
      <c r="MCX187" s="229"/>
      <c r="MCY187" s="229"/>
      <c r="MCZ187" s="230"/>
      <c r="MDA187" s="230"/>
      <c r="MDB187" s="230"/>
      <c r="MDC187" s="230"/>
      <c r="MDD187" s="230"/>
      <c r="MDE187" s="230"/>
      <c r="MDF187" s="230"/>
      <c r="MDG187" s="230"/>
      <c r="MDH187" s="230"/>
      <c r="MDI187" s="230"/>
      <c r="MDJ187" s="230"/>
      <c r="MDK187" s="230"/>
      <c r="MDL187" s="229"/>
      <c r="MDM187" s="226"/>
      <c r="MDN187" s="227"/>
      <c r="MDO187" s="227"/>
      <c r="MDP187" s="227"/>
      <c r="MDQ187" s="228"/>
      <c r="MDR187" s="228"/>
      <c r="MDS187" s="228"/>
      <c r="MDT187" s="228"/>
      <c r="MDU187" s="228"/>
      <c r="MDV187" s="228"/>
      <c r="MDW187" s="229"/>
      <c r="MDX187" s="230"/>
      <c r="MDY187" s="230"/>
      <c r="MDZ187" s="231"/>
      <c r="MEA187" s="229"/>
      <c r="MEB187" s="230"/>
      <c r="MEC187" s="229"/>
      <c r="MED187" s="229"/>
      <c r="MEE187" s="230"/>
      <c r="MEF187" s="230"/>
      <c r="MEG187" s="230"/>
      <c r="MEH187" s="230"/>
      <c r="MEI187" s="230"/>
      <c r="MEJ187" s="230"/>
      <c r="MEK187" s="230"/>
      <c r="MEL187" s="230"/>
      <c r="MEM187" s="230"/>
      <c r="MEN187" s="230"/>
      <c r="MEO187" s="230"/>
      <c r="MEP187" s="230"/>
      <c r="MEQ187" s="229"/>
      <c r="MER187" s="226"/>
      <c r="MES187" s="227"/>
      <c r="MET187" s="227"/>
      <c r="MEU187" s="227"/>
      <c r="MEV187" s="228"/>
      <c r="MEW187" s="228"/>
      <c r="MEX187" s="228"/>
      <c r="MEY187" s="228"/>
      <c r="MEZ187" s="228"/>
      <c r="MFA187" s="228"/>
      <c r="MFB187" s="229"/>
      <c r="MFC187" s="230"/>
      <c r="MFD187" s="230"/>
      <c r="MFE187" s="231"/>
      <c r="MFF187" s="229"/>
      <c r="MFG187" s="230"/>
      <c r="MFH187" s="229"/>
      <c r="MFI187" s="229"/>
      <c r="MFJ187" s="230"/>
      <c r="MFK187" s="230"/>
      <c r="MFL187" s="230"/>
      <c r="MFM187" s="230"/>
      <c r="MFN187" s="230"/>
      <c r="MFO187" s="230"/>
      <c r="MFP187" s="230"/>
      <c r="MFQ187" s="230"/>
      <c r="MFR187" s="230"/>
      <c r="MFS187" s="230"/>
      <c r="MFT187" s="230"/>
      <c r="MFU187" s="230"/>
      <c r="MFV187" s="229"/>
      <c r="MFW187" s="226"/>
      <c r="MFX187" s="227"/>
      <c r="MFY187" s="227"/>
      <c r="MFZ187" s="227"/>
      <c r="MGA187" s="228"/>
      <c r="MGB187" s="228"/>
      <c r="MGC187" s="228"/>
      <c r="MGD187" s="228"/>
      <c r="MGE187" s="228"/>
      <c r="MGF187" s="228"/>
      <c r="MGG187" s="229"/>
      <c r="MGH187" s="230"/>
      <c r="MGI187" s="230"/>
      <c r="MGJ187" s="231"/>
      <c r="MGK187" s="229"/>
      <c r="MGL187" s="230"/>
      <c r="MGM187" s="229"/>
      <c r="MGN187" s="229"/>
      <c r="MGO187" s="230"/>
      <c r="MGP187" s="230"/>
      <c r="MGQ187" s="230"/>
      <c r="MGR187" s="230"/>
      <c r="MGS187" s="230"/>
      <c r="MGT187" s="230"/>
      <c r="MGU187" s="230"/>
      <c r="MGV187" s="230"/>
      <c r="MGW187" s="230"/>
      <c r="MGX187" s="230"/>
      <c r="MGY187" s="230"/>
      <c r="MGZ187" s="230"/>
      <c r="MHA187" s="229"/>
      <c r="MHB187" s="226"/>
      <c r="MHC187" s="227"/>
      <c r="MHD187" s="227"/>
      <c r="MHE187" s="227"/>
      <c r="MHF187" s="228"/>
      <c r="MHG187" s="228"/>
      <c r="MHH187" s="228"/>
      <c r="MHI187" s="228"/>
      <c r="MHJ187" s="228"/>
      <c r="MHK187" s="228"/>
      <c r="MHL187" s="229"/>
      <c r="MHM187" s="230"/>
      <c r="MHN187" s="230"/>
      <c r="MHO187" s="231"/>
      <c r="MHP187" s="229"/>
      <c r="MHQ187" s="230"/>
      <c r="MHR187" s="229"/>
      <c r="MHS187" s="229"/>
      <c r="MHT187" s="230"/>
      <c r="MHU187" s="230"/>
      <c r="MHV187" s="230"/>
      <c r="MHW187" s="230"/>
      <c r="MHX187" s="230"/>
      <c r="MHY187" s="230"/>
      <c r="MHZ187" s="230"/>
      <c r="MIA187" s="230"/>
      <c r="MIB187" s="230"/>
      <c r="MIC187" s="230"/>
      <c r="MID187" s="230"/>
      <c r="MIE187" s="230"/>
      <c r="MIF187" s="229"/>
      <c r="MIG187" s="226"/>
      <c r="MIH187" s="227"/>
      <c r="MII187" s="227"/>
      <c r="MIJ187" s="227"/>
      <c r="MIK187" s="228"/>
      <c r="MIL187" s="228"/>
      <c r="MIM187" s="228"/>
      <c r="MIN187" s="228"/>
      <c r="MIO187" s="228"/>
      <c r="MIP187" s="228"/>
      <c r="MIQ187" s="229"/>
      <c r="MIR187" s="230"/>
      <c r="MIS187" s="230"/>
      <c r="MIT187" s="231"/>
      <c r="MIU187" s="229"/>
      <c r="MIV187" s="230"/>
      <c r="MIW187" s="229"/>
      <c r="MIX187" s="229"/>
      <c r="MIY187" s="230"/>
      <c r="MIZ187" s="230"/>
      <c r="MJA187" s="230"/>
      <c r="MJB187" s="230"/>
      <c r="MJC187" s="230"/>
      <c r="MJD187" s="230"/>
      <c r="MJE187" s="230"/>
      <c r="MJF187" s="230"/>
      <c r="MJG187" s="230"/>
      <c r="MJH187" s="230"/>
      <c r="MJI187" s="230"/>
      <c r="MJJ187" s="230"/>
      <c r="MJK187" s="229"/>
      <c r="MJL187" s="226"/>
      <c r="MJM187" s="227"/>
      <c r="MJN187" s="227"/>
      <c r="MJO187" s="227"/>
      <c r="MJP187" s="228"/>
      <c r="MJQ187" s="228"/>
      <c r="MJR187" s="228"/>
      <c r="MJS187" s="228"/>
      <c r="MJT187" s="228"/>
      <c r="MJU187" s="228"/>
      <c r="MJV187" s="229"/>
      <c r="MJW187" s="230"/>
      <c r="MJX187" s="230"/>
      <c r="MJY187" s="231"/>
      <c r="MJZ187" s="229"/>
      <c r="MKA187" s="230"/>
      <c r="MKB187" s="229"/>
      <c r="MKC187" s="229"/>
      <c r="MKD187" s="230"/>
      <c r="MKE187" s="230"/>
      <c r="MKF187" s="230"/>
      <c r="MKG187" s="230"/>
      <c r="MKH187" s="230"/>
      <c r="MKI187" s="230"/>
      <c r="MKJ187" s="230"/>
      <c r="MKK187" s="230"/>
      <c r="MKL187" s="230"/>
      <c r="MKM187" s="230"/>
      <c r="MKN187" s="230"/>
      <c r="MKO187" s="230"/>
      <c r="MKP187" s="229"/>
      <c r="MKQ187" s="226"/>
      <c r="MKR187" s="227"/>
      <c r="MKS187" s="227"/>
      <c r="MKT187" s="227"/>
      <c r="MKU187" s="228"/>
      <c r="MKV187" s="228"/>
      <c r="MKW187" s="228"/>
      <c r="MKX187" s="228"/>
      <c r="MKY187" s="228"/>
      <c r="MKZ187" s="228"/>
      <c r="MLA187" s="229"/>
      <c r="MLB187" s="230"/>
      <c r="MLC187" s="230"/>
      <c r="MLD187" s="231"/>
      <c r="MLE187" s="229"/>
      <c r="MLF187" s="230"/>
      <c r="MLG187" s="229"/>
      <c r="MLH187" s="229"/>
      <c r="MLI187" s="230"/>
      <c r="MLJ187" s="230"/>
      <c r="MLK187" s="230"/>
      <c r="MLL187" s="230"/>
      <c r="MLM187" s="230"/>
      <c r="MLN187" s="230"/>
      <c r="MLO187" s="230"/>
      <c r="MLP187" s="230"/>
      <c r="MLQ187" s="230"/>
      <c r="MLR187" s="230"/>
      <c r="MLS187" s="230"/>
      <c r="MLT187" s="230"/>
      <c r="MLU187" s="229"/>
      <c r="MLV187" s="226"/>
      <c r="MLW187" s="227"/>
      <c r="MLX187" s="227"/>
      <c r="MLY187" s="227"/>
      <c r="MLZ187" s="228"/>
      <c r="MMA187" s="228"/>
      <c r="MMB187" s="228"/>
      <c r="MMC187" s="228"/>
      <c r="MMD187" s="228"/>
      <c r="MME187" s="228"/>
      <c r="MMF187" s="229"/>
      <c r="MMG187" s="230"/>
      <c r="MMH187" s="230"/>
      <c r="MMI187" s="231"/>
      <c r="MMJ187" s="229"/>
      <c r="MMK187" s="230"/>
      <c r="MML187" s="229"/>
      <c r="MMM187" s="229"/>
      <c r="MMN187" s="230"/>
      <c r="MMO187" s="230"/>
      <c r="MMP187" s="230"/>
      <c r="MMQ187" s="230"/>
      <c r="MMR187" s="230"/>
      <c r="MMS187" s="230"/>
      <c r="MMT187" s="230"/>
      <c r="MMU187" s="230"/>
      <c r="MMV187" s="230"/>
      <c r="MMW187" s="230"/>
      <c r="MMX187" s="230"/>
      <c r="MMY187" s="230"/>
      <c r="MMZ187" s="229"/>
      <c r="MNA187" s="226"/>
      <c r="MNB187" s="227"/>
      <c r="MNC187" s="227"/>
      <c r="MND187" s="227"/>
      <c r="MNE187" s="228"/>
      <c r="MNF187" s="228"/>
      <c r="MNG187" s="228"/>
      <c r="MNH187" s="228"/>
      <c r="MNI187" s="228"/>
      <c r="MNJ187" s="228"/>
      <c r="MNK187" s="229"/>
      <c r="MNL187" s="230"/>
      <c r="MNM187" s="230"/>
      <c r="MNN187" s="231"/>
      <c r="MNO187" s="229"/>
      <c r="MNP187" s="230"/>
      <c r="MNQ187" s="229"/>
      <c r="MNR187" s="229"/>
      <c r="MNS187" s="230"/>
      <c r="MNT187" s="230"/>
      <c r="MNU187" s="230"/>
      <c r="MNV187" s="230"/>
      <c r="MNW187" s="230"/>
      <c r="MNX187" s="230"/>
      <c r="MNY187" s="230"/>
      <c r="MNZ187" s="230"/>
      <c r="MOA187" s="230"/>
      <c r="MOB187" s="230"/>
      <c r="MOC187" s="230"/>
      <c r="MOD187" s="230"/>
      <c r="MOE187" s="229"/>
      <c r="MOF187" s="226"/>
      <c r="MOG187" s="227"/>
      <c r="MOH187" s="227"/>
      <c r="MOI187" s="227"/>
      <c r="MOJ187" s="228"/>
      <c r="MOK187" s="228"/>
      <c r="MOL187" s="228"/>
      <c r="MOM187" s="228"/>
      <c r="MON187" s="228"/>
      <c r="MOO187" s="228"/>
      <c r="MOP187" s="229"/>
      <c r="MOQ187" s="230"/>
      <c r="MOR187" s="230"/>
      <c r="MOS187" s="231"/>
      <c r="MOT187" s="229"/>
      <c r="MOU187" s="230"/>
      <c r="MOV187" s="229"/>
      <c r="MOW187" s="229"/>
      <c r="MOX187" s="230"/>
      <c r="MOY187" s="230"/>
      <c r="MOZ187" s="230"/>
      <c r="MPA187" s="230"/>
      <c r="MPB187" s="230"/>
      <c r="MPC187" s="230"/>
      <c r="MPD187" s="230"/>
      <c r="MPE187" s="230"/>
      <c r="MPF187" s="230"/>
      <c r="MPG187" s="230"/>
      <c r="MPH187" s="230"/>
      <c r="MPI187" s="230"/>
      <c r="MPJ187" s="229"/>
      <c r="MPK187" s="226"/>
      <c r="MPL187" s="227"/>
      <c r="MPM187" s="227"/>
      <c r="MPN187" s="227"/>
      <c r="MPO187" s="228"/>
      <c r="MPP187" s="228"/>
      <c r="MPQ187" s="228"/>
      <c r="MPR187" s="228"/>
      <c r="MPS187" s="228"/>
      <c r="MPT187" s="228"/>
      <c r="MPU187" s="229"/>
      <c r="MPV187" s="230"/>
      <c r="MPW187" s="230"/>
      <c r="MPX187" s="231"/>
      <c r="MPY187" s="229"/>
      <c r="MPZ187" s="230"/>
      <c r="MQA187" s="229"/>
      <c r="MQB187" s="229"/>
      <c r="MQC187" s="230"/>
      <c r="MQD187" s="230"/>
      <c r="MQE187" s="230"/>
      <c r="MQF187" s="230"/>
      <c r="MQG187" s="230"/>
      <c r="MQH187" s="230"/>
      <c r="MQI187" s="230"/>
      <c r="MQJ187" s="230"/>
      <c r="MQK187" s="230"/>
      <c r="MQL187" s="230"/>
      <c r="MQM187" s="230"/>
      <c r="MQN187" s="230"/>
      <c r="MQO187" s="229"/>
      <c r="MQP187" s="226"/>
      <c r="MQQ187" s="227"/>
      <c r="MQR187" s="227"/>
      <c r="MQS187" s="227"/>
      <c r="MQT187" s="228"/>
      <c r="MQU187" s="228"/>
      <c r="MQV187" s="228"/>
      <c r="MQW187" s="228"/>
      <c r="MQX187" s="228"/>
      <c r="MQY187" s="228"/>
      <c r="MQZ187" s="229"/>
      <c r="MRA187" s="230"/>
      <c r="MRB187" s="230"/>
      <c r="MRC187" s="231"/>
      <c r="MRD187" s="229"/>
      <c r="MRE187" s="230"/>
      <c r="MRF187" s="229"/>
      <c r="MRG187" s="229"/>
      <c r="MRH187" s="230"/>
      <c r="MRI187" s="230"/>
      <c r="MRJ187" s="230"/>
      <c r="MRK187" s="230"/>
      <c r="MRL187" s="230"/>
      <c r="MRM187" s="230"/>
      <c r="MRN187" s="230"/>
      <c r="MRO187" s="230"/>
      <c r="MRP187" s="230"/>
      <c r="MRQ187" s="230"/>
      <c r="MRR187" s="230"/>
      <c r="MRS187" s="230"/>
      <c r="MRT187" s="229"/>
      <c r="MRU187" s="226"/>
      <c r="MRV187" s="227"/>
      <c r="MRW187" s="227"/>
      <c r="MRX187" s="227"/>
      <c r="MRY187" s="228"/>
      <c r="MRZ187" s="228"/>
      <c r="MSA187" s="228"/>
      <c r="MSB187" s="228"/>
      <c r="MSC187" s="228"/>
      <c r="MSD187" s="228"/>
      <c r="MSE187" s="229"/>
      <c r="MSF187" s="230"/>
      <c r="MSG187" s="230"/>
      <c r="MSH187" s="231"/>
      <c r="MSI187" s="229"/>
      <c r="MSJ187" s="230"/>
      <c r="MSK187" s="229"/>
      <c r="MSL187" s="229"/>
      <c r="MSM187" s="230"/>
      <c r="MSN187" s="230"/>
      <c r="MSO187" s="230"/>
      <c r="MSP187" s="230"/>
      <c r="MSQ187" s="230"/>
      <c r="MSR187" s="230"/>
      <c r="MSS187" s="230"/>
      <c r="MST187" s="230"/>
      <c r="MSU187" s="230"/>
      <c r="MSV187" s="230"/>
      <c r="MSW187" s="230"/>
      <c r="MSX187" s="230"/>
      <c r="MSY187" s="229"/>
      <c r="MSZ187" s="226"/>
      <c r="MTA187" s="227"/>
      <c r="MTB187" s="227"/>
      <c r="MTC187" s="227"/>
      <c r="MTD187" s="228"/>
      <c r="MTE187" s="228"/>
      <c r="MTF187" s="228"/>
      <c r="MTG187" s="228"/>
      <c r="MTH187" s="228"/>
      <c r="MTI187" s="228"/>
      <c r="MTJ187" s="229"/>
      <c r="MTK187" s="230"/>
      <c r="MTL187" s="230"/>
      <c r="MTM187" s="231"/>
      <c r="MTN187" s="229"/>
      <c r="MTO187" s="230"/>
      <c r="MTP187" s="229"/>
      <c r="MTQ187" s="229"/>
      <c r="MTR187" s="230"/>
      <c r="MTS187" s="230"/>
      <c r="MTT187" s="230"/>
      <c r="MTU187" s="230"/>
      <c r="MTV187" s="230"/>
      <c r="MTW187" s="230"/>
      <c r="MTX187" s="230"/>
      <c r="MTY187" s="230"/>
      <c r="MTZ187" s="230"/>
      <c r="MUA187" s="230"/>
      <c r="MUB187" s="230"/>
      <c r="MUC187" s="230"/>
      <c r="MUD187" s="229"/>
      <c r="MUE187" s="226"/>
      <c r="MUF187" s="227"/>
      <c r="MUG187" s="227"/>
      <c r="MUH187" s="227"/>
      <c r="MUI187" s="228"/>
      <c r="MUJ187" s="228"/>
      <c r="MUK187" s="228"/>
      <c r="MUL187" s="228"/>
      <c r="MUM187" s="228"/>
      <c r="MUN187" s="228"/>
      <c r="MUO187" s="229"/>
      <c r="MUP187" s="230"/>
      <c r="MUQ187" s="230"/>
      <c r="MUR187" s="231"/>
      <c r="MUS187" s="229"/>
      <c r="MUT187" s="230"/>
      <c r="MUU187" s="229"/>
      <c r="MUV187" s="229"/>
      <c r="MUW187" s="230"/>
      <c r="MUX187" s="230"/>
      <c r="MUY187" s="230"/>
      <c r="MUZ187" s="230"/>
      <c r="MVA187" s="230"/>
      <c r="MVB187" s="230"/>
      <c r="MVC187" s="230"/>
      <c r="MVD187" s="230"/>
      <c r="MVE187" s="230"/>
      <c r="MVF187" s="230"/>
      <c r="MVG187" s="230"/>
      <c r="MVH187" s="230"/>
      <c r="MVI187" s="229"/>
      <c r="MVJ187" s="226"/>
      <c r="MVK187" s="227"/>
      <c r="MVL187" s="227"/>
      <c r="MVM187" s="227"/>
      <c r="MVN187" s="228"/>
      <c r="MVO187" s="228"/>
      <c r="MVP187" s="228"/>
      <c r="MVQ187" s="228"/>
      <c r="MVR187" s="228"/>
      <c r="MVS187" s="228"/>
      <c r="MVT187" s="229"/>
      <c r="MVU187" s="230"/>
      <c r="MVV187" s="230"/>
      <c r="MVW187" s="231"/>
      <c r="MVX187" s="229"/>
      <c r="MVY187" s="230"/>
      <c r="MVZ187" s="229"/>
      <c r="MWA187" s="229"/>
      <c r="MWB187" s="230"/>
      <c r="MWC187" s="230"/>
      <c r="MWD187" s="230"/>
      <c r="MWE187" s="230"/>
      <c r="MWF187" s="230"/>
      <c r="MWG187" s="230"/>
      <c r="MWH187" s="230"/>
      <c r="MWI187" s="230"/>
      <c r="MWJ187" s="230"/>
      <c r="MWK187" s="230"/>
      <c r="MWL187" s="230"/>
      <c r="MWM187" s="230"/>
      <c r="MWN187" s="229"/>
      <c r="MWO187" s="226"/>
      <c r="MWP187" s="227"/>
      <c r="MWQ187" s="227"/>
      <c r="MWR187" s="227"/>
      <c r="MWS187" s="228"/>
      <c r="MWT187" s="228"/>
      <c r="MWU187" s="228"/>
      <c r="MWV187" s="228"/>
      <c r="MWW187" s="228"/>
      <c r="MWX187" s="228"/>
      <c r="MWY187" s="229"/>
      <c r="MWZ187" s="230"/>
      <c r="MXA187" s="230"/>
      <c r="MXB187" s="231"/>
      <c r="MXC187" s="229"/>
      <c r="MXD187" s="230"/>
      <c r="MXE187" s="229"/>
      <c r="MXF187" s="229"/>
      <c r="MXG187" s="230"/>
      <c r="MXH187" s="230"/>
      <c r="MXI187" s="230"/>
      <c r="MXJ187" s="230"/>
      <c r="MXK187" s="230"/>
      <c r="MXL187" s="230"/>
      <c r="MXM187" s="230"/>
      <c r="MXN187" s="230"/>
      <c r="MXO187" s="230"/>
      <c r="MXP187" s="230"/>
      <c r="MXQ187" s="230"/>
      <c r="MXR187" s="230"/>
      <c r="MXS187" s="229"/>
      <c r="MXT187" s="226"/>
      <c r="MXU187" s="227"/>
      <c r="MXV187" s="227"/>
      <c r="MXW187" s="227"/>
      <c r="MXX187" s="228"/>
      <c r="MXY187" s="228"/>
      <c r="MXZ187" s="228"/>
      <c r="MYA187" s="228"/>
      <c r="MYB187" s="228"/>
      <c r="MYC187" s="228"/>
      <c r="MYD187" s="229"/>
      <c r="MYE187" s="230"/>
      <c r="MYF187" s="230"/>
      <c r="MYG187" s="231"/>
      <c r="MYH187" s="229"/>
      <c r="MYI187" s="230"/>
      <c r="MYJ187" s="229"/>
      <c r="MYK187" s="229"/>
      <c r="MYL187" s="230"/>
      <c r="MYM187" s="230"/>
      <c r="MYN187" s="230"/>
      <c r="MYO187" s="230"/>
      <c r="MYP187" s="230"/>
      <c r="MYQ187" s="230"/>
      <c r="MYR187" s="230"/>
      <c r="MYS187" s="230"/>
      <c r="MYT187" s="230"/>
      <c r="MYU187" s="230"/>
      <c r="MYV187" s="230"/>
      <c r="MYW187" s="230"/>
      <c r="MYX187" s="229"/>
      <c r="MYY187" s="226"/>
      <c r="MYZ187" s="227"/>
      <c r="MZA187" s="227"/>
      <c r="MZB187" s="227"/>
      <c r="MZC187" s="228"/>
      <c r="MZD187" s="228"/>
      <c r="MZE187" s="228"/>
      <c r="MZF187" s="228"/>
      <c r="MZG187" s="228"/>
      <c r="MZH187" s="228"/>
      <c r="MZI187" s="229"/>
      <c r="MZJ187" s="230"/>
      <c r="MZK187" s="230"/>
      <c r="MZL187" s="231"/>
      <c r="MZM187" s="229"/>
      <c r="MZN187" s="230"/>
      <c r="MZO187" s="229"/>
      <c r="MZP187" s="229"/>
      <c r="MZQ187" s="230"/>
      <c r="MZR187" s="230"/>
      <c r="MZS187" s="230"/>
      <c r="MZT187" s="230"/>
      <c r="MZU187" s="230"/>
      <c r="MZV187" s="230"/>
      <c r="MZW187" s="230"/>
      <c r="MZX187" s="230"/>
      <c r="MZY187" s="230"/>
      <c r="MZZ187" s="230"/>
      <c r="NAA187" s="230"/>
      <c r="NAB187" s="230"/>
      <c r="NAC187" s="229"/>
      <c r="NAD187" s="226"/>
      <c r="NAE187" s="227"/>
      <c r="NAF187" s="227"/>
      <c r="NAG187" s="227"/>
      <c r="NAH187" s="228"/>
      <c r="NAI187" s="228"/>
      <c r="NAJ187" s="228"/>
      <c r="NAK187" s="228"/>
      <c r="NAL187" s="228"/>
      <c r="NAM187" s="228"/>
      <c r="NAN187" s="229"/>
      <c r="NAO187" s="230"/>
      <c r="NAP187" s="230"/>
      <c r="NAQ187" s="231"/>
      <c r="NAR187" s="229"/>
      <c r="NAS187" s="230"/>
      <c r="NAT187" s="229"/>
      <c r="NAU187" s="229"/>
      <c r="NAV187" s="230"/>
      <c r="NAW187" s="230"/>
      <c r="NAX187" s="230"/>
      <c r="NAY187" s="230"/>
      <c r="NAZ187" s="230"/>
      <c r="NBA187" s="230"/>
      <c r="NBB187" s="230"/>
      <c r="NBC187" s="230"/>
      <c r="NBD187" s="230"/>
      <c r="NBE187" s="230"/>
      <c r="NBF187" s="230"/>
      <c r="NBG187" s="230"/>
      <c r="NBH187" s="229"/>
      <c r="NBI187" s="226"/>
      <c r="NBJ187" s="227"/>
      <c r="NBK187" s="227"/>
      <c r="NBL187" s="227"/>
      <c r="NBM187" s="228"/>
      <c r="NBN187" s="228"/>
      <c r="NBO187" s="228"/>
      <c r="NBP187" s="228"/>
      <c r="NBQ187" s="228"/>
      <c r="NBR187" s="228"/>
      <c r="NBS187" s="229"/>
      <c r="NBT187" s="230"/>
      <c r="NBU187" s="230"/>
      <c r="NBV187" s="231"/>
      <c r="NBW187" s="229"/>
      <c r="NBX187" s="230"/>
      <c r="NBY187" s="229"/>
      <c r="NBZ187" s="229"/>
      <c r="NCA187" s="230"/>
      <c r="NCB187" s="230"/>
      <c r="NCC187" s="230"/>
      <c r="NCD187" s="230"/>
      <c r="NCE187" s="230"/>
      <c r="NCF187" s="230"/>
      <c r="NCG187" s="230"/>
      <c r="NCH187" s="230"/>
      <c r="NCI187" s="230"/>
      <c r="NCJ187" s="230"/>
      <c r="NCK187" s="230"/>
      <c r="NCL187" s="230"/>
      <c r="NCM187" s="229"/>
      <c r="NCN187" s="226"/>
      <c r="NCO187" s="227"/>
      <c r="NCP187" s="227"/>
      <c r="NCQ187" s="227"/>
      <c r="NCR187" s="228"/>
      <c r="NCS187" s="228"/>
      <c r="NCT187" s="228"/>
      <c r="NCU187" s="228"/>
      <c r="NCV187" s="228"/>
      <c r="NCW187" s="228"/>
      <c r="NCX187" s="229"/>
      <c r="NCY187" s="230"/>
      <c r="NCZ187" s="230"/>
      <c r="NDA187" s="231"/>
      <c r="NDB187" s="229"/>
      <c r="NDC187" s="230"/>
      <c r="NDD187" s="229"/>
      <c r="NDE187" s="229"/>
      <c r="NDF187" s="230"/>
      <c r="NDG187" s="230"/>
      <c r="NDH187" s="230"/>
      <c r="NDI187" s="230"/>
      <c r="NDJ187" s="230"/>
      <c r="NDK187" s="230"/>
      <c r="NDL187" s="230"/>
      <c r="NDM187" s="230"/>
      <c r="NDN187" s="230"/>
      <c r="NDO187" s="230"/>
      <c r="NDP187" s="230"/>
      <c r="NDQ187" s="230"/>
      <c r="NDR187" s="229"/>
      <c r="NDS187" s="226"/>
      <c r="NDT187" s="227"/>
      <c r="NDU187" s="227"/>
      <c r="NDV187" s="227"/>
      <c r="NDW187" s="228"/>
      <c r="NDX187" s="228"/>
      <c r="NDY187" s="228"/>
      <c r="NDZ187" s="228"/>
      <c r="NEA187" s="228"/>
      <c r="NEB187" s="228"/>
      <c r="NEC187" s="229"/>
      <c r="NED187" s="230"/>
      <c r="NEE187" s="230"/>
      <c r="NEF187" s="231"/>
      <c r="NEG187" s="229"/>
      <c r="NEH187" s="230"/>
      <c r="NEI187" s="229"/>
      <c r="NEJ187" s="229"/>
      <c r="NEK187" s="230"/>
      <c r="NEL187" s="230"/>
      <c r="NEM187" s="230"/>
      <c r="NEN187" s="230"/>
      <c r="NEO187" s="230"/>
      <c r="NEP187" s="230"/>
      <c r="NEQ187" s="230"/>
      <c r="NER187" s="230"/>
      <c r="NES187" s="230"/>
      <c r="NET187" s="230"/>
      <c r="NEU187" s="230"/>
      <c r="NEV187" s="230"/>
      <c r="NEW187" s="229"/>
      <c r="NEX187" s="226"/>
      <c r="NEY187" s="227"/>
      <c r="NEZ187" s="227"/>
      <c r="NFA187" s="227"/>
      <c r="NFB187" s="228"/>
      <c r="NFC187" s="228"/>
      <c r="NFD187" s="228"/>
      <c r="NFE187" s="228"/>
      <c r="NFF187" s="228"/>
      <c r="NFG187" s="228"/>
      <c r="NFH187" s="229"/>
      <c r="NFI187" s="230"/>
      <c r="NFJ187" s="230"/>
      <c r="NFK187" s="231"/>
      <c r="NFL187" s="229"/>
      <c r="NFM187" s="230"/>
      <c r="NFN187" s="229"/>
      <c r="NFO187" s="229"/>
      <c r="NFP187" s="230"/>
      <c r="NFQ187" s="230"/>
      <c r="NFR187" s="230"/>
      <c r="NFS187" s="230"/>
      <c r="NFT187" s="230"/>
      <c r="NFU187" s="230"/>
      <c r="NFV187" s="230"/>
      <c r="NFW187" s="230"/>
      <c r="NFX187" s="230"/>
      <c r="NFY187" s="230"/>
      <c r="NFZ187" s="230"/>
      <c r="NGA187" s="230"/>
      <c r="NGB187" s="229"/>
      <c r="NGC187" s="226"/>
      <c r="NGD187" s="227"/>
      <c r="NGE187" s="227"/>
      <c r="NGF187" s="227"/>
      <c r="NGG187" s="228"/>
      <c r="NGH187" s="228"/>
      <c r="NGI187" s="228"/>
      <c r="NGJ187" s="228"/>
      <c r="NGK187" s="228"/>
      <c r="NGL187" s="228"/>
      <c r="NGM187" s="229"/>
      <c r="NGN187" s="230"/>
      <c r="NGO187" s="230"/>
      <c r="NGP187" s="231"/>
      <c r="NGQ187" s="229"/>
      <c r="NGR187" s="230"/>
      <c r="NGS187" s="229"/>
      <c r="NGT187" s="229"/>
      <c r="NGU187" s="230"/>
      <c r="NGV187" s="230"/>
      <c r="NGW187" s="230"/>
      <c r="NGX187" s="230"/>
      <c r="NGY187" s="230"/>
      <c r="NGZ187" s="230"/>
      <c r="NHA187" s="230"/>
      <c r="NHB187" s="230"/>
      <c r="NHC187" s="230"/>
      <c r="NHD187" s="230"/>
      <c r="NHE187" s="230"/>
      <c r="NHF187" s="230"/>
      <c r="NHG187" s="229"/>
      <c r="NHH187" s="226"/>
      <c r="NHI187" s="227"/>
      <c r="NHJ187" s="227"/>
      <c r="NHK187" s="227"/>
      <c r="NHL187" s="228"/>
      <c r="NHM187" s="228"/>
      <c r="NHN187" s="228"/>
      <c r="NHO187" s="228"/>
      <c r="NHP187" s="228"/>
      <c r="NHQ187" s="228"/>
      <c r="NHR187" s="229"/>
      <c r="NHS187" s="230"/>
      <c r="NHT187" s="230"/>
      <c r="NHU187" s="231"/>
      <c r="NHV187" s="229"/>
      <c r="NHW187" s="230"/>
      <c r="NHX187" s="229"/>
      <c r="NHY187" s="229"/>
      <c r="NHZ187" s="230"/>
      <c r="NIA187" s="230"/>
      <c r="NIB187" s="230"/>
      <c r="NIC187" s="230"/>
      <c r="NID187" s="230"/>
      <c r="NIE187" s="230"/>
      <c r="NIF187" s="230"/>
      <c r="NIG187" s="230"/>
      <c r="NIH187" s="230"/>
      <c r="NII187" s="230"/>
      <c r="NIJ187" s="230"/>
      <c r="NIK187" s="230"/>
      <c r="NIL187" s="229"/>
      <c r="NIM187" s="226"/>
      <c r="NIN187" s="227"/>
      <c r="NIO187" s="227"/>
      <c r="NIP187" s="227"/>
      <c r="NIQ187" s="228"/>
      <c r="NIR187" s="228"/>
      <c r="NIS187" s="228"/>
      <c r="NIT187" s="228"/>
      <c r="NIU187" s="228"/>
      <c r="NIV187" s="228"/>
      <c r="NIW187" s="229"/>
      <c r="NIX187" s="230"/>
      <c r="NIY187" s="230"/>
      <c r="NIZ187" s="231"/>
      <c r="NJA187" s="229"/>
      <c r="NJB187" s="230"/>
      <c r="NJC187" s="229"/>
      <c r="NJD187" s="229"/>
      <c r="NJE187" s="230"/>
      <c r="NJF187" s="230"/>
      <c r="NJG187" s="230"/>
      <c r="NJH187" s="230"/>
      <c r="NJI187" s="230"/>
      <c r="NJJ187" s="230"/>
      <c r="NJK187" s="230"/>
      <c r="NJL187" s="230"/>
      <c r="NJM187" s="230"/>
      <c r="NJN187" s="230"/>
      <c r="NJO187" s="230"/>
      <c r="NJP187" s="230"/>
      <c r="NJQ187" s="229"/>
      <c r="NJR187" s="226"/>
      <c r="NJS187" s="227"/>
      <c r="NJT187" s="227"/>
      <c r="NJU187" s="227"/>
      <c r="NJV187" s="228"/>
      <c r="NJW187" s="228"/>
      <c r="NJX187" s="228"/>
      <c r="NJY187" s="228"/>
      <c r="NJZ187" s="228"/>
      <c r="NKA187" s="228"/>
      <c r="NKB187" s="229"/>
      <c r="NKC187" s="230"/>
      <c r="NKD187" s="230"/>
      <c r="NKE187" s="231"/>
      <c r="NKF187" s="229"/>
      <c r="NKG187" s="230"/>
      <c r="NKH187" s="229"/>
      <c r="NKI187" s="229"/>
      <c r="NKJ187" s="230"/>
      <c r="NKK187" s="230"/>
      <c r="NKL187" s="230"/>
      <c r="NKM187" s="230"/>
      <c r="NKN187" s="230"/>
      <c r="NKO187" s="230"/>
      <c r="NKP187" s="230"/>
      <c r="NKQ187" s="230"/>
      <c r="NKR187" s="230"/>
      <c r="NKS187" s="230"/>
      <c r="NKT187" s="230"/>
      <c r="NKU187" s="230"/>
      <c r="NKV187" s="229"/>
      <c r="NKW187" s="226"/>
      <c r="NKX187" s="227"/>
      <c r="NKY187" s="227"/>
      <c r="NKZ187" s="227"/>
      <c r="NLA187" s="228"/>
      <c r="NLB187" s="228"/>
      <c r="NLC187" s="228"/>
      <c r="NLD187" s="228"/>
      <c r="NLE187" s="228"/>
      <c r="NLF187" s="228"/>
      <c r="NLG187" s="229"/>
      <c r="NLH187" s="230"/>
      <c r="NLI187" s="230"/>
      <c r="NLJ187" s="231"/>
      <c r="NLK187" s="229"/>
      <c r="NLL187" s="230"/>
      <c r="NLM187" s="229"/>
      <c r="NLN187" s="229"/>
      <c r="NLO187" s="230"/>
      <c r="NLP187" s="230"/>
      <c r="NLQ187" s="230"/>
      <c r="NLR187" s="230"/>
      <c r="NLS187" s="230"/>
      <c r="NLT187" s="230"/>
      <c r="NLU187" s="230"/>
      <c r="NLV187" s="230"/>
      <c r="NLW187" s="230"/>
      <c r="NLX187" s="230"/>
      <c r="NLY187" s="230"/>
      <c r="NLZ187" s="230"/>
      <c r="NMA187" s="229"/>
      <c r="NMB187" s="226"/>
      <c r="NMC187" s="227"/>
      <c r="NMD187" s="227"/>
      <c r="NME187" s="227"/>
      <c r="NMF187" s="228"/>
      <c r="NMG187" s="228"/>
      <c r="NMH187" s="228"/>
      <c r="NMI187" s="228"/>
      <c r="NMJ187" s="228"/>
      <c r="NMK187" s="228"/>
      <c r="NML187" s="229"/>
      <c r="NMM187" s="230"/>
      <c r="NMN187" s="230"/>
      <c r="NMO187" s="231"/>
      <c r="NMP187" s="229"/>
      <c r="NMQ187" s="230"/>
      <c r="NMR187" s="229"/>
      <c r="NMS187" s="229"/>
      <c r="NMT187" s="230"/>
      <c r="NMU187" s="230"/>
      <c r="NMV187" s="230"/>
      <c r="NMW187" s="230"/>
      <c r="NMX187" s="230"/>
      <c r="NMY187" s="230"/>
      <c r="NMZ187" s="230"/>
      <c r="NNA187" s="230"/>
      <c r="NNB187" s="230"/>
      <c r="NNC187" s="230"/>
      <c r="NND187" s="230"/>
      <c r="NNE187" s="230"/>
      <c r="NNF187" s="229"/>
      <c r="NNG187" s="226"/>
      <c r="NNH187" s="227"/>
      <c r="NNI187" s="227"/>
      <c r="NNJ187" s="227"/>
      <c r="NNK187" s="228"/>
      <c r="NNL187" s="228"/>
      <c r="NNM187" s="228"/>
      <c r="NNN187" s="228"/>
      <c r="NNO187" s="228"/>
      <c r="NNP187" s="228"/>
      <c r="NNQ187" s="229"/>
      <c r="NNR187" s="230"/>
      <c r="NNS187" s="230"/>
      <c r="NNT187" s="231"/>
      <c r="NNU187" s="229"/>
      <c r="NNV187" s="230"/>
      <c r="NNW187" s="229"/>
      <c r="NNX187" s="229"/>
      <c r="NNY187" s="230"/>
      <c r="NNZ187" s="230"/>
      <c r="NOA187" s="230"/>
      <c r="NOB187" s="230"/>
      <c r="NOC187" s="230"/>
      <c r="NOD187" s="230"/>
      <c r="NOE187" s="230"/>
      <c r="NOF187" s="230"/>
      <c r="NOG187" s="230"/>
      <c r="NOH187" s="230"/>
      <c r="NOI187" s="230"/>
      <c r="NOJ187" s="230"/>
      <c r="NOK187" s="229"/>
      <c r="NOL187" s="226"/>
      <c r="NOM187" s="227"/>
      <c r="NON187" s="227"/>
      <c r="NOO187" s="227"/>
      <c r="NOP187" s="228"/>
      <c r="NOQ187" s="228"/>
      <c r="NOR187" s="228"/>
      <c r="NOS187" s="228"/>
      <c r="NOT187" s="228"/>
      <c r="NOU187" s="228"/>
      <c r="NOV187" s="229"/>
      <c r="NOW187" s="230"/>
      <c r="NOX187" s="230"/>
      <c r="NOY187" s="231"/>
      <c r="NOZ187" s="229"/>
      <c r="NPA187" s="230"/>
      <c r="NPB187" s="229"/>
      <c r="NPC187" s="229"/>
      <c r="NPD187" s="230"/>
      <c r="NPE187" s="230"/>
      <c r="NPF187" s="230"/>
      <c r="NPG187" s="230"/>
      <c r="NPH187" s="230"/>
      <c r="NPI187" s="230"/>
      <c r="NPJ187" s="230"/>
      <c r="NPK187" s="230"/>
      <c r="NPL187" s="230"/>
      <c r="NPM187" s="230"/>
      <c r="NPN187" s="230"/>
      <c r="NPO187" s="230"/>
      <c r="NPP187" s="229"/>
      <c r="NPQ187" s="226"/>
      <c r="NPR187" s="227"/>
      <c r="NPS187" s="227"/>
      <c r="NPT187" s="227"/>
      <c r="NPU187" s="228"/>
      <c r="NPV187" s="228"/>
      <c r="NPW187" s="228"/>
      <c r="NPX187" s="228"/>
      <c r="NPY187" s="228"/>
      <c r="NPZ187" s="228"/>
      <c r="NQA187" s="229"/>
      <c r="NQB187" s="230"/>
      <c r="NQC187" s="230"/>
      <c r="NQD187" s="231"/>
      <c r="NQE187" s="229"/>
      <c r="NQF187" s="230"/>
      <c r="NQG187" s="229"/>
      <c r="NQH187" s="229"/>
      <c r="NQI187" s="230"/>
      <c r="NQJ187" s="230"/>
      <c r="NQK187" s="230"/>
      <c r="NQL187" s="230"/>
      <c r="NQM187" s="230"/>
      <c r="NQN187" s="230"/>
      <c r="NQO187" s="230"/>
      <c r="NQP187" s="230"/>
      <c r="NQQ187" s="230"/>
      <c r="NQR187" s="230"/>
      <c r="NQS187" s="230"/>
      <c r="NQT187" s="230"/>
      <c r="NQU187" s="229"/>
      <c r="NQV187" s="226"/>
      <c r="NQW187" s="227"/>
      <c r="NQX187" s="227"/>
      <c r="NQY187" s="227"/>
      <c r="NQZ187" s="228"/>
      <c r="NRA187" s="228"/>
      <c r="NRB187" s="228"/>
      <c r="NRC187" s="228"/>
      <c r="NRD187" s="228"/>
      <c r="NRE187" s="228"/>
      <c r="NRF187" s="229"/>
      <c r="NRG187" s="230"/>
      <c r="NRH187" s="230"/>
      <c r="NRI187" s="231"/>
      <c r="NRJ187" s="229"/>
      <c r="NRK187" s="230"/>
      <c r="NRL187" s="229"/>
      <c r="NRM187" s="229"/>
      <c r="NRN187" s="230"/>
      <c r="NRO187" s="230"/>
      <c r="NRP187" s="230"/>
      <c r="NRQ187" s="230"/>
      <c r="NRR187" s="230"/>
      <c r="NRS187" s="230"/>
      <c r="NRT187" s="230"/>
      <c r="NRU187" s="230"/>
      <c r="NRV187" s="230"/>
      <c r="NRW187" s="230"/>
      <c r="NRX187" s="230"/>
      <c r="NRY187" s="230"/>
      <c r="NRZ187" s="229"/>
      <c r="NSA187" s="226"/>
      <c r="NSB187" s="227"/>
      <c r="NSC187" s="227"/>
      <c r="NSD187" s="227"/>
      <c r="NSE187" s="228"/>
      <c r="NSF187" s="228"/>
      <c r="NSG187" s="228"/>
      <c r="NSH187" s="228"/>
      <c r="NSI187" s="228"/>
      <c r="NSJ187" s="228"/>
      <c r="NSK187" s="229"/>
      <c r="NSL187" s="230"/>
      <c r="NSM187" s="230"/>
      <c r="NSN187" s="231"/>
      <c r="NSO187" s="229"/>
      <c r="NSP187" s="230"/>
      <c r="NSQ187" s="229"/>
      <c r="NSR187" s="229"/>
      <c r="NSS187" s="230"/>
      <c r="NST187" s="230"/>
      <c r="NSU187" s="230"/>
      <c r="NSV187" s="230"/>
      <c r="NSW187" s="230"/>
      <c r="NSX187" s="230"/>
      <c r="NSY187" s="230"/>
      <c r="NSZ187" s="230"/>
      <c r="NTA187" s="230"/>
      <c r="NTB187" s="230"/>
      <c r="NTC187" s="230"/>
      <c r="NTD187" s="230"/>
      <c r="NTE187" s="229"/>
      <c r="NTF187" s="226"/>
      <c r="NTG187" s="227"/>
      <c r="NTH187" s="227"/>
      <c r="NTI187" s="227"/>
      <c r="NTJ187" s="228"/>
      <c r="NTK187" s="228"/>
      <c r="NTL187" s="228"/>
      <c r="NTM187" s="228"/>
      <c r="NTN187" s="228"/>
      <c r="NTO187" s="228"/>
      <c r="NTP187" s="229"/>
      <c r="NTQ187" s="230"/>
      <c r="NTR187" s="230"/>
      <c r="NTS187" s="231"/>
      <c r="NTT187" s="229"/>
      <c r="NTU187" s="230"/>
      <c r="NTV187" s="229"/>
      <c r="NTW187" s="229"/>
      <c r="NTX187" s="230"/>
      <c r="NTY187" s="230"/>
      <c r="NTZ187" s="230"/>
      <c r="NUA187" s="230"/>
      <c r="NUB187" s="230"/>
      <c r="NUC187" s="230"/>
      <c r="NUD187" s="230"/>
      <c r="NUE187" s="230"/>
      <c r="NUF187" s="230"/>
      <c r="NUG187" s="230"/>
      <c r="NUH187" s="230"/>
      <c r="NUI187" s="230"/>
      <c r="NUJ187" s="229"/>
      <c r="NUK187" s="226"/>
      <c r="NUL187" s="227"/>
      <c r="NUM187" s="227"/>
      <c r="NUN187" s="227"/>
      <c r="NUO187" s="228"/>
      <c r="NUP187" s="228"/>
      <c r="NUQ187" s="228"/>
      <c r="NUR187" s="228"/>
      <c r="NUS187" s="228"/>
      <c r="NUT187" s="228"/>
      <c r="NUU187" s="229"/>
      <c r="NUV187" s="230"/>
      <c r="NUW187" s="230"/>
      <c r="NUX187" s="231"/>
      <c r="NUY187" s="229"/>
      <c r="NUZ187" s="230"/>
      <c r="NVA187" s="229"/>
      <c r="NVB187" s="229"/>
      <c r="NVC187" s="230"/>
      <c r="NVD187" s="230"/>
      <c r="NVE187" s="230"/>
      <c r="NVF187" s="230"/>
      <c r="NVG187" s="230"/>
      <c r="NVH187" s="230"/>
      <c r="NVI187" s="230"/>
      <c r="NVJ187" s="230"/>
      <c r="NVK187" s="230"/>
      <c r="NVL187" s="230"/>
      <c r="NVM187" s="230"/>
      <c r="NVN187" s="230"/>
      <c r="NVO187" s="229"/>
      <c r="NVP187" s="226"/>
      <c r="NVQ187" s="227"/>
      <c r="NVR187" s="227"/>
      <c r="NVS187" s="227"/>
      <c r="NVT187" s="228"/>
      <c r="NVU187" s="228"/>
      <c r="NVV187" s="228"/>
      <c r="NVW187" s="228"/>
      <c r="NVX187" s="228"/>
      <c r="NVY187" s="228"/>
      <c r="NVZ187" s="229"/>
      <c r="NWA187" s="230"/>
      <c r="NWB187" s="230"/>
      <c r="NWC187" s="231"/>
      <c r="NWD187" s="229"/>
      <c r="NWE187" s="230"/>
      <c r="NWF187" s="229"/>
      <c r="NWG187" s="229"/>
      <c r="NWH187" s="230"/>
      <c r="NWI187" s="230"/>
      <c r="NWJ187" s="230"/>
      <c r="NWK187" s="230"/>
      <c r="NWL187" s="230"/>
      <c r="NWM187" s="230"/>
      <c r="NWN187" s="230"/>
      <c r="NWO187" s="230"/>
      <c r="NWP187" s="230"/>
      <c r="NWQ187" s="230"/>
      <c r="NWR187" s="230"/>
      <c r="NWS187" s="230"/>
      <c r="NWT187" s="229"/>
      <c r="NWU187" s="226"/>
      <c r="NWV187" s="227"/>
      <c r="NWW187" s="227"/>
      <c r="NWX187" s="227"/>
      <c r="NWY187" s="228"/>
      <c r="NWZ187" s="228"/>
      <c r="NXA187" s="228"/>
      <c r="NXB187" s="228"/>
      <c r="NXC187" s="228"/>
      <c r="NXD187" s="228"/>
      <c r="NXE187" s="229"/>
      <c r="NXF187" s="230"/>
      <c r="NXG187" s="230"/>
      <c r="NXH187" s="231"/>
      <c r="NXI187" s="229"/>
      <c r="NXJ187" s="230"/>
      <c r="NXK187" s="229"/>
      <c r="NXL187" s="229"/>
      <c r="NXM187" s="230"/>
      <c r="NXN187" s="230"/>
      <c r="NXO187" s="230"/>
      <c r="NXP187" s="230"/>
      <c r="NXQ187" s="230"/>
      <c r="NXR187" s="230"/>
      <c r="NXS187" s="230"/>
      <c r="NXT187" s="230"/>
      <c r="NXU187" s="230"/>
      <c r="NXV187" s="230"/>
      <c r="NXW187" s="230"/>
      <c r="NXX187" s="230"/>
      <c r="NXY187" s="229"/>
      <c r="NXZ187" s="226"/>
      <c r="NYA187" s="227"/>
      <c r="NYB187" s="227"/>
      <c r="NYC187" s="227"/>
      <c r="NYD187" s="228"/>
      <c r="NYE187" s="228"/>
      <c r="NYF187" s="228"/>
      <c r="NYG187" s="228"/>
      <c r="NYH187" s="228"/>
      <c r="NYI187" s="228"/>
      <c r="NYJ187" s="229"/>
      <c r="NYK187" s="230"/>
      <c r="NYL187" s="230"/>
      <c r="NYM187" s="231"/>
      <c r="NYN187" s="229"/>
      <c r="NYO187" s="230"/>
      <c r="NYP187" s="229"/>
      <c r="NYQ187" s="229"/>
      <c r="NYR187" s="230"/>
      <c r="NYS187" s="230"/>
      <c r="NYT187" s="230"/>
      <c r="NYU187" s="230"/>
      <c r="NYV187" s="230"/>
      <c r="NYW187" s="230"/>
      <c r="NYX187" s="230"/>
      <c r="NYY187" s="230"/>
      <c r="NYZ187" s="230"/>
      <c r="NZA187" s="230"/>
      <c r="NZB187" s="230"/>
      <c r="NZC187" s="230"/>
      <c r="NZD187" s="229"/>
      <c r="NZE187" s="226"/>
      <c r="NZF187" s="227"/>
      <c r="NZG187" s="227"/>
      <c r="NZH187" s="227"/>
      <c r="NZI187" s="228"/>
      <c r="NZJ187" s="228"/>
      <c r="NZK187" s="228"/>
      <c r="NZL187" s="228"/>
      <c r="NZM187" s="228"/>
      <c r="NZN187" s="228"/>
      <c r="NZO187" s="229"/>
      <c r="NZP187" s="230"/>
      <c r="NZQ187" s="230"/>
      <c r="NZR187" s="231"/>
      <c r="NZS187" s="229"/>
      <c r="NZT187" s="230"/>
      <c r="NZU187" s="229"/>
      <c r="NZV187" s="229"/>
      <c r="NZW187" s="230"/>
      <c r="NZX187" s="230"/>
      <c r="NZY187" s="230"/>
      <c r="NZZ187" s="230"/>
      <c r="OAA187" s="230"/>
      <c r="OAB187" s="230"/>
      <c r="OAC187" s="230"/>
      <c r="OAD187" s="230"/>
      <c r="OAE187" s="230"/>
      <c r="OAF187" s="230"/>
      <c r="OAG187" s="230"/>
      <c r="OAH187" s="230"/>
      <c r="OAI187" s="229"/>
      <c r="OAJ187" s="226"/>
      <c r="OAK187" s="227"/>
      <c r="OAL187" s="227"/>
      <c r="OAM187" s="227"/>
      <c r="OAN187" s="228"/>
      <c r="OAO187" s="228"/>
      <c r="OAP187" s="228"/>
      <c r="OAQ187" s="228"/>
      <c r="OAR187" s="228"/>
      <c r="OAS187" s="228"/>
      <c r="OAT187" s="229"/>
      <c r="OAU187" s="230"/>
      <c r="OAV187" s="230"/>
      <c r="OAW187" s="231"/>
      <c r="OAX187" s="229"/>
      <c r="OAY187" s="230"/>
      <c r="OAZ187" s="229"/>
      <c r="OBA187" s="229"/>
      <c r="OBB187" s="230"/>
      <c r="OBC187" s="230"/>
      <c r="OBD187" s="230"/>
      <c r="OBE187" s="230"/>
      <c r="OBF187" s="230"/>
      <c r="OBG187" s="230"/>
      <c r="OBH187" s="230"/>
      <c r="OBI187" s="230"/>
      <c r="OBJ187" s="230"/>
      <c r="OBK187" s="230"/>
      <c r="OBL187" s="230"/>
      <c r="OBM187" s="230"/>
      <c r="OBN187" s="229"/>
      <c r="OBO187" s="226"/>
      <c r="OBP187" s="227"/>
      <c r="OBQ187" s="227"/>
      <c r="OBR187" s="227"/>
      <c r="OBS187" s="228"/>
      <c r="OBT187" s="228"/>
      <c r="OBU187" s="228"/>
      <c r="OBV187" s="228"/>
      <c r="OBW187" s="228"/>
      <c r="OBX187" s="228"/>
      <c r="OBY187" s="229"/>
      <c r="OBZ187" s="230"/>
      <c r="OCA187" s="230"/>
      <c r="OCB187" s="231"/>
      <c r="OCC187" s="229"/>
      <c r="OCD187" s="230"/>
      <c r="OCE187" s="229"/>
      <c r="OCF187" s="229"/>
      <c r="OCG187" s="230"/>
      <c r="OCH187" s="230"/>
      <c r="OCI187" s="230"/>
      <c r="OCJ187" s="230"/>
      <c r="OCK187" s="230"/>
      <c r="OCL187" s="230"/>
      <c r="OCM187" s="230"/>
      <c r="OCN187" s="230"/>
      <c r="OCO187" s="230"/>
      <c r="OCP187" s="230"/>
      <c r="OCQ187" s="230"/>
      <c r="OCR187" s="230"/>
      <c r="OCS187" s="229"/>
      <c r="OCT187" s="226"/>
      <c r="OCU187" s="227"/>
      <c r="OCV187" s="227"/>
      <c r="OCW187" s="227"/>
      <c r="OCX187" s="228"/>
      <c r="OCY187" s="228"/>
      <c r="OCZ187" s="228"/>
      <c r="ODA187" s="228"/>
      <c r="ODB187" s="228"/>
      <c r="ODC187" s="228"/>
      <c r="ODD187" s="229"/>
      <c r="ODE187" s="230"/>
      <c r="ODF187" s="230"/>
      <c r="ODG187" s="231"/>
      <c r="ODH187" s="229"/>
      <c r="ODI187" s="230"/>
      <c r="ODJ187" s="229"/>
      <c r="ODK187" s="229"/>
      <c r="ODL187" s="230"/>
      <c r="ODM187" s="230"/>
      <c r="ODN187" s="230"/>
      <c r="ODO187" s="230"/>
      <c r="ODP187" s="230"/>
      <c r="ODQ187" s="230"/>
      <c r="ODR187" s="230"/>
      <c r="ODS187" s="230"/>
      <c r="ODT187" s="230"/>
      <c r="ODU187" s="230"/>
      <c r="ODV187" s="230"/>
      <c r="ODW187" s="230"/>
      <c r="ODX187" s="229"/>
      <c r="ODY187" s="226"/>
      <c r="ODZ187" s="227"/>
      <c r="OEA187" s="227"/>
      <c r="OEB187" s="227"/>
      <c r="OEC187" s="228"/>
      <c r="OED187" s="228"/>
      <c r="OEE187" s="228"/>
      <c r="OEF187" s="228"/>
      <c r="OEG187" s="228"/>
      <c r="OEH187" s="228"/>
      <c r="OEI187" s="229"/>
      <c r="OEJ187" s="230"/>
      <c r="OEK187" s="230"/>
      <c r="OEL187" s="231"/>
      <c r="OEM187" s="229"/>
      <c r="OEN187" s="230"/>
      <c r="OEO187" s="229"/>
      <c r="OEP187" s="229"/>
      <c r="OEQ187" s="230"/>
      <c r="OER187" s="230"/>
      <c r="OES187" s="230"/>
      <c r="OET187" s="230"/>
      <c r="OEU187" s="230"/>
      <c r="OEV187" s="230"/>
      <c r="OEW187" s="230"/>
      <c r="OEX187" s="230"/>
      <c r="OEY187" s="230"/>
      <c r="OEZ187" s="230"/>
      <c r="OFA187" s="230"/>
      <c r="OFB187" s="230"/>
      <c r="OFC187" s="229"/>
      <c r="OFD187" s="226"/>
      <c r="OFE187" s="227"/>
      <c r="OFF187" s="227"/>
      <c r="OFG187" s="227"/>
      <c r="OFH187" s="228"/>
      <c r="OFI187" s="228"/>
      <c r="OFJ187" s="228"/>
      <c r="OFK187" s="228"/>
      <c r="OFL187" s="228"/>
      <c r="OFM187" s="228"/>
      <c r="OFN187" s="229"/>
      <c r="OFO187" s="230"/>
      <c r="OFP187" s="230"/>
      <c r="OFQ187" s="231"/>
      <c r="OFR187" s="229"/>
      <c r="OFS187" s="230"/>
      <c r="OFT187" s="229"/>
      <c r="OFU187" s="229"/>
      <c r="OFV187" s="230"/>
      <c r="OFW187" s="230"/>
      <c r="OFX187" s="230"/>
      <c r="OFY187" s="230"/>
      <c r="OFZ187" s="230"/>
      <c r="OGA187" s="230"/>
      <c r="OGB187" s="230"/>
      <c r="OGC187" s="230"/>
      <c r="OGD187" s="230"/>
      <c r="OGE187" s="230"/>
      <c r="OGF187" s="230"/>
      <c r="OGG187" s="230"/>
      <c r="OGH187" s="229"/>
      <c r="OGI187" s="226"/>
      <c r="OGJ187" s="227"/>
      <c r="OGK187" s="227"/>
      <c r="OGL187" s="227"/>
      <c r="OGM187" s="228"/>
      <c r="OGN187" s="228"/>
      <c r="OGO187" s="228"/>
      <c r="OGP187" s="228"/>
      <c r="OGQ187" s="228"/>
      <c r="OGR187" s="228"/>
      <c r="OGS187" s="229"/>
      <c r="OGT187" s="230"/>
      <c r="OGU187" s="230"/>
      <c r="OGV187" s="231"/>
      <c r="OGW187" s="229"/>
      <c r="OGX187" s="230"/>
      <c r="OGY187" s="229"/>
      <c r="OGZ187" s="229"/>
      <c r="OHA187" s="230"/>
      <c r="OHB187" s="230"/>
      <c r="OHC187" s="230"/>
      <c r="OHD187" s="230"/>
      <c r="OHE187" s="230"/>
      <c r="OHF187" s="230"/>
      <c r="OHG187" s="230"/>
      <c r="OHH187" s="230"/>
      <c r="OHI187" s="230"/>
      <c r="OHJ187" s="230"/>
      <c r="OHK187" s="230"/>
      <c r="OHL187" s="230"/>
      <c r="OHM187" s="229"/>
      <c r="OHN187" s="226"/>
      <c r="OHO187" s="227"/>
      <c r="OHP187" s="227"/>
      <c r="OHQ187" s="227"/>
      <c r="OHR187" s="228"/>
      <c r="OHS187" s="228"/>
      <c r="OHT187" s="228"/>
      <c r="OHU187" s="228"/>
      <c r="OHV187" s="228"/>
      <c r="OHW187" s="228"/>
      <c r="OHX187" s="229"/>
      <c r="OHY187" s="230"/>
      <c r="OHZ187" s="230"/>
      <c r="OIA187" s="231"/>
      <c r="OIB187" s="229"/>
      <c r="OIC187" s="230"/>
      <c r="OID187" s="229"/>
      <c r="OIE187" s="229"/>
      <c r="OIF187" s="230"/>
      <c r="OIG187" s="230"/>
      <c r="OIH187" s="230"/>
      <c r="OII187" s="230"/>
      <c r="OIJ187" s="230"/>
      <c r="OIK187" s="230"/>
      <c r="OIL187" s="230"/>
      <c r="OIM187" s="230"/>
      <c r="OIN187" s="230"/>
      <c r="OIO187" s="230"/>
      <c r="OIP187" s="230"/>
      <c r="OIQ187" s="230"/>
      <c r="OIR187" s="229"/>
      <c r="OIS187" s="226"/>
      <c r="OIT187" s="227"/>
      <c r="OIU187" s="227"/>
      <c r="OIV187" s="227"/>
      <c r="OIW187" s="228"/>
      <c r="OIX187" s="228"/>
      <c r="OIY187" s="228"/>
      <c r="OIZ187" s="228"/>
      <c r="OJA187" s="228"/>
      <c r="OJB187" s="228"/>
      <c r="OJC187" s="229"/>
      <c r="OJD187" s="230"/>
      <c r="OJE187" s="230"/>
      <c r="OJF187" s="231"/>
      <c r="OJG187" s="229"/>
      <c r="OJH187" s="230"/>
      <c r="OJI187" s="229"/>
      <c r="OJJ187" s="229"/>
      <c r="OJK187" s="230"/>
      <c r="OJL187" s="230"/>
      <c r="OJM187" s="230"/>
      <c r="OJN187" s="230"/>
      <c r="OJO187" s="230"/>
      <c r="OJP187" s="230"/>
      <c r="OJQ187" s="230"/>
      <c r="OJR187" s="230"/>
      <c r="OJS187" s="230"/>
      <c r="OJT187" s="230"/>
      <c r="OJU187" s="230"/>
      <c r="OJV187" s="230"/>
      <c r="OJW187" s="229"/>
      <c r="OJX187" s="226"/>
      <c r="OJY187" s="227"/>
      <c r="OJZ187" s="227"/>
      <c r="OKA187" s="227"/>
      <c r="OKB187" s="228"/>
      <c r="OKC187" s="228"/>
      <c r="OKD187" s="228"/>
      <c r="OKE187" s="228"/>
      <c r="OKF187" s="228"/>
      <c r="OKG187" s="228"/>
      <c r="OKH187" s="229"/>
      <c r="OKI187" s="230"/>
      <c r="OKJ187" s="230"/>
      <c r="OKK187" s="231"/>
      <c r="OKL187" s="229"/>
      <c r="OKM187" s="230"/>
      <c r="OKN187" s="229"/>
      <c r="OKO187" s="229"/>
      <c r="OKP187" s="230"/>
      <c r="OKQ187" s="230"/>
      <c r="OKR187" s="230"/>
      <c r="OKS187" s="230"/>
      <c r="OKT187" s="230"/>
      <c r="OKU187" s="230"/>
      <c r="OKV187" s="230"/>
      <c r="OKW187" s="230"/>
      <c r="OKX187" s="230"/>
      <c r="OKY187" s="230"/>
      <c r="OKZ187" s="230"/>
      <c r="OLA187" s="230"/>
      <c r="OLB187" s="229"/>
      <c r="OLC187" s="226"/>
      <c r="OLD187" s="227"/>
      <c r="OLE187" s="227"/>
      <c r="OLF187" s="227"/>
      <c r="OLG187" s="228"/>
      <c r="OLH187" s="228"/>
      <c r="OLI187" s="228"/>
      <c r="OLJ187" s="228"/>
      <c r="OLK187" s="228"/>
      <c r="OLL187" s="228"/>
      <c r="OLM187" s="229"/>
      <c r="OLN187" s="230"/>
      <c r="OLO187" s="230"/>
      <c r="OLP187" s="231"/>
      <c r="OLQ187" s="229"/>
      <c r="OLR187" s="230"/>
      <c r="OLS187" s="229"/>
      <c r="OLT187" s="229"/>
      <c r="OLU187" s="230"/>
      <c r="OLV187" s="230"/>
      <c r="OLW187" s="230"/>
      <c r="OLX187" s="230"/>
      <c r="OLY187" s="230"/>
      <c r="OLZ187" s="230"/>
      <c r="OMA187" s="230"/>
      <c r="OMB187" s="230"/>
      <c r="OMC187" s="230"/>
      <c r="OMD187" s="230"/>
      <c r="OME187" s="230"/>
      <c r="OMF187" s="230"/>
      <c r="OMG187" s="229"/>
      <c r="OMH187" s="226"/>
      <c r="OMI187" s="227"/>
      <c r="OMJ187" s="227"/>
      <c r="OMK187" s="227"/>
      <c r="OML187" s="228"/>
      <c r="OMM187" s="228"/>
      <c r="OMN187" s="228"/>
      <c r="OMO187" s="228"/>
      <c r="OMP187" s="228"/>
      <c r="OMQ187" s="228"/>
      <c r="OMR187" s="229"/>
      <c r="OMS187" s="230"/>
      <c r="OMT187" s="230"/>
      <c r="OMU187" s="231"/>
      <c r="OMV187" s="229"/>
      <c r="OMW187" s="230"/>
      <c r="OMX187" s="229"/>
      <c r="OMY187" s="229"/>
      <c r="OMZ187" s="230"/>
      <c r="ONA187" s="230"/>
      <c r="ONB187" s="230"/>
      <c r="ONC187" s="230"/>
      <c r="OND187" s="230"/>
      <c r="ONE187" s="230"/>
      <c r="ONF187" s="230"/>
      <c r="ONG187" s="230"/>
      <c r="ONH187" s="230"/>
      <c r="ONI187" s="230"/>
      <c r="ONJ187" s="230"/>
      <c r="ONK187" s="230"/>
      <c r="ONL187" s="229"/>
      <c r="ONM187" s="226"/>
      <c r="ONN187" s="227"/>
      <c r="ONO187" s="227"/>
      <c r="ONP187" s="227"/>
      <c r="ONQ187" s="228"/>
      <c r="ONR187" s="228"/>
      <c r="ONS187" s="228"/>
      <c r="ONT187" s="228"/>
      <c r="ONU187" s="228"/>
      <c r="ONV187" s="228"/>
      <c r="ONW187" s="229"/>
      <c r="ONX187" s="230"/>
      <c r="ONY187" s="230"/>
      <c r="ONZ187" s="231"/>
      <c r="OOA187" s="229"/>
      <c r="OOB187" s="230"/>
      <c r="OOC187" s="229"/>
      <c r="OOD187" s="229"/>
      <c r="OOE187" s="230"/>
      <c r="OOF187" s="230"/>
      <c r="OOG187" s="230"/>
      <c r="OOH187" s="230"/>
      <c r="OOI187" s="230"/>
      <c r="OOJ187" s="230"/>
      <c r="OOK187" s="230"/>
      <c r="OOL187" s="230"/>
      <c r="OOM187" s="230"/>
      <c r="OON187" s="230"/>
      <c r="OOO187" s="230"/>
      <c r="OOP187" s="230"/>
      <c r="OOQ187" s="229"/>
      <c r="OOR187" s="226"/>
      <c r="OOS187" s="227"/>
      <c r="OOT187" s="227"/>
      <c r="OOU187" s="227"/>
      <c r="OOV187" s="228"/>
      <c r="OOW187" s="228"/>
      <c r="OOX187" s="228"/>
      <c r="OOY187" s="228"/>
      <c r="OOZ187" s="228"/>
      <c r="OPA187" s="228"/>
      <c r="OPB187" s="229"/>
      <c r="OPC187" s="230"/>
      <c r="OPD187" s="230"/>
      <c r="OPE187" s="231"/>
      <c r="OPF187" s="229"/>
      <c r="OPG187" s="230"/>
      <c r="OPH187" s="229"/>
      <c r="OPI187" s="229"/>
      <c r="OPJ187" s="230"/>
      <c r="OPK187" s="230"/>
      <c r="OPL187" s="230"/>
      <c r="OPM187" s="230"/>
      <c r="OPN187" s="230"/>
      <c r="OPO187" s="230"/>
      <c r="OPP187" s="230"/>
      <c r="OPQ187" s="230"/>
      <c r="OPR187" s="230"/>
      <c r="OPS187" s="230"/>
      <c r="OPT187" s="230"/>
      <c r="OPU187" s="230"/>
      <c r="OPV187" s="229"/>
      <c r="OPW187" s="226"/>
      <c r="OPX187" s="227"/>
      <c r="OPY187" s="227"/>
      <c r="OPZ187" s="227"/>
      <c r="OQA187" s="228"/>
      <c r="OQB187" s="228"/>
      <c r="OQC187" s="228"/>
      <c r="OQD187" s="228"/>
      <c r="OQE187" s="228"/>
      <c r="OQF187" s="228"/>
      <c r="OQG187" s="229"/>
      <c r="OQH187" s="230"/>
      <c r="OQI187" s="230"/>
      <c r="OQJ187" s="231"/>
      <c r="OQK187" s="229"/>
      <c r="OQL187" s="230"/>
      <c r="OQM187" s="229"/>
      <c r="OQN187" s="229"/>
      <c r="OQO187" s="230"/>
      <c r="OQP187" s="230"/>
      <c r="OQQ187" s="230"/>
      <c r="OQR187" s="230"/>
      <c r="OQS187" s="230"/>
      <c r="OQT187" s="230"/>
      <c r="OQU187" s="230"/>
      <c r="OQV187" s="230"/>
      <c r="OQW187" s="230"/>
      <c r="OQX187" s="230"/>
      <c r="OQY187" s="230"/>
      <c r="OQZ187" s="230"/>
      <c r="ORA187" s="229"/>
      <c r="ORB187" s="226"/>
      <c r="ORC187" s="227"/>
      <c r="ORD187" s="227"/>
      <c r="ORE187" s="227"/>
      <c r="ORF187" s="228"/>
      <c r="ORG187" s="228"/>
      <c r="ORH187" s="228"/>
      <c r="ORI187" s="228"/>
      <c r="ORJ187" s="228"/>
      <c r="ORK187" s="228"/>
      <c r="ORL187" s="229"/>
      <c r="ORM187" s="230"/>
      <c r="ORN187" s="230"/>
      <c r="ORO187" s="231"/>
      <c r="ORP187" s="229"/>
      <c r="ORQ187" s="230"/>
      <c r="ORR187" s="229"/>
      <c r="ORS187" s="229"/>
      <c r="ORT187" s="230"/>
      <c r="ORU187" s="230"/>
      <c r="ORV187" s="230"/>
      <c r="ORW187" s="230"/>
      <c r="ORX187" s="230"/>
      <c r="ORY187" s="230"/>
      <c r="ORZ187" s="230"/>
      <c r="OSA187" s="230"/>
      <c r="OSB187" s="230"/>
      <c r="OSC187" s="230"/>
      <c r="OSD187" s="230"/>
      <c r="OSE187" s="230"/>
      <c r="OSF187" s="229"/>
      <c r="OSG187" s="226"/>
      <c r="OSH187" s="227"/>
      <c r="OSI187" s="227"/>
      <c r="OSJ187" s="227"/>
      <c r="OSK187" s="228"/>
      <c r="OSL187" s="228"/>
      <c r="OSM187" s="228"/>
      <c r="OSN187" s="228"/>
      <c r="OSO187" s="228"/>
      <c r="OSP187" s="228"/>
      <c r="OSQ187" s="229"/>
      <c r="OSR187" s="230"/>
      <c r="OSS187" s="230"/>
      <c r="OST187" s="231"/>
      <c r="OSU187" s="229"/>
      <c r="OSV187" s="230"/>
      <c r="OSW187" s="229"/>
      <c r="OSX187" s="229"/>
      <c r="OSY187" s="230"/>
      <c r="OSZ187" s="230"/>
      <c r="OTA187" s="230"/>
      <c r="OTB187" s="230"/>
      <c r="OTC187" s="230"/>
      <c r="OTD187" s="230"/>
      <c r="OTE187" s="230"/>
      <c r="OTF187" s="230"/>
      <c r="OTG187" s="230"/>
      <c r="OTH187" s="230"/>
      <c r="OTI187" s="230"/>
      <c r="OTJ187" s="230"/>
      <c r="OTK187" s="229"/>
      <c r="OTL187" s="226"/>
      <c r="OTM187" s="227"/>
      <c r="OTN187" s="227"/>
      <c r="OTO187" s="227"/>
      <c r="OTP187" s="228"/>
      <c r="OTQ187" s="228"/>
      <c r="OTR187" s="228"/>
      <c r="OTS187" s="228"/>
      <c r="OTT187" s="228"/>
      <c r="OTU187" s="228"/>
      <c r="OTV187" s="229"/>
      <c r="OTW187" s="230"/>
      <c r="OTX187" s="230"/>
      <c r="OTY187" s="231"/>
      <c r="OTZ187" s="229"/>
      <c r="OUA187" s="230"/>
      <c r="OUB187" s="229"/>
      <c r="OUC187" s="229"/>
      <c r="OUD187" s="230"/>
      <c r="OUE187" s="230"/>
      <c r="OUF187" s="230"/>
      <c r="OUG187" s="230"/>
      <c r="OUH187" s="230"/>
      <c r="OUI187" s="230"/>
      <c r="OUJ187" s="230"/>
      <c r="OUK187" s="230"/>
      <c r="OUL187" s="230"/>
      <c r="OUM187" s="230"/>
      <c r="OUN187" s="230"/>
      <c r="OUO187" s="230"/>
      <c r="OUP187" s="229"/>
      <c r="OUQ187" s="226"/>
      <c r="OUR187" s="227"/>
      <c r="OUS187" s="227"/>
      <c r="OUT187" s="227"/>
      <c r="OUU187" s="228"/>
      <c r="OUV187" s="228"/>
      <c r="OUW187" s="228"/>
      <c r="OUX187" s="228"/>
      <c r="OUY187" s="228"/>
      <c r="OUZ187" s="228"/>
      <c r="OVA187" s="229"/>
      <c r="OVB187" s="230"/>
      <c r="OVC187" s="230"/>
      <c r="OVD187" s="231"/>
      <c r="OVE187" s="229"/>
      <c r="OVF187" s="230"/>
      <c r="OVG187" s="229"/>
      <c r="OVH187" s="229"/>
      <c r="OVI187" s="230"/>
      <c r="OVJ187" s="230"/>
      <c r="OVK187" s="230"/>
      <c r="OVL187" s="230"/>
      <c r="OVM187" s="230"/>
      <c r="OVN187" s="230"/>
      <c r="OVO187" s="230"/>
      <c r="OVP187" s="230"/>
      <c r="OVQ187" s="230"/>
      <c r="OVR187" s="230"/>
      <c r="OVS187" s="230"/>
      <c r="OVT187" s="230"/>
      <c r="OVU187" s="229"/>
      <c r="OVV187" s="226"/>
      <c r="OVW187" s="227"/>
      <c r="OVX187" s="227"/>
      <c r="OVY187" s="227"/>
      <c r="OVZ187" s="228"/>
      <c r="OWA187" s="228"/>
      <c r="OWB187" s="228"/>
      <c r="OWC187" s="228"/>
      <c r="OWD187" s="228"/>
      <c r="OWE187" s="228"/>
      <c r="OWF187" s="229"/>
      <c r="OWG187" s="230"/>
      <c r="OWH187" s="230"/>
      <c r="OWI187" s="231"/>
      <c r="OWJ187" s="229"/>
      <c r="OWK187" s="230"/>
      <c r="OWL187" s="229"/>
      <c r="OWM187" s="229"/>
      <c r="OWN187" s="230"/>
      <c r="OWO187" s="230"/>
      <c r="OWP187" s="230"/>
      <c r="OWQ187" s="230"/>
      <c r="OWR187" s="230"/>
      <c r="OWS187" s="230"/>
      <c r="OWT187" s="230"/>
      <c r="OWU187" s="230"/>
      <c r="OWV187" s="230"/>
      <c r="OWW187" s="230"/>
      <c r="OWX187" s="230"/>
      <c r="OWY187" s="230"/>
      <c r="OWZ187" s="229"/>
      <c r="OXA187" s="226"/>
      <c r="OXB187" s="227"/>
      <c r="OXC187" s="227"/>
      <c r="OXD187" s="227"/>
      <c r="OXE187" s="228"/>
      <c r="OXF187" s="228"/>
      <c r="OXG187" s="228"/>
      <c r="OXH187" s="228"/>
      <c r="OXI187" s="228"/>
      <c r="OXJ187" s="228"/>
      <c r="OXK187" s="229"/>
      <c r="OXL187" s="230"/>
      <c r="OXM187" s="230"/>
      <c r="OXN187" s="231"/>
      <c r="OXO187" s="229"/>
      <c r="OXP187" s="230"/>
      <c r="OXQ187" s="229"/>
      <c r="OXR187" s="229"/>
      <c r="OXS187" s="230"/>
      <c r="OXT187" s="230"/>
      <c r="OXU187" s="230"/>
      <c r="OXV187" s="230"/>
      <c r="OXW187" s="230"/>
      <c r="OXX187" s="230"/>
      <c r="OXY187" s="230"/>
      <c r="OXZ187" s="230"/>
      <c r="OYA187" s="230"/>
      <c r="OYB187" s="230"/>
      <c r="OYC187" s="230"/>
      <c r="OYD187" s="230"/>
      <c r="OYE187" s="229"/>
      <c r="OYF187" s="226"/>
      <c r="OYG187" s="227"/>
      <c r="OYH187" s="227"/>
      <c r="OYI187" s="227"/>
      <c r="OYJ187" s="228"/>
      <c r="OYK187" s="228"/>
      <c r="OYL187" s="228"/>
      <c r="OYM187" s="228"/>
      <c r="OYN187" s="228"/>
      <c r="OYO187" s="228"/>
      <c r="OYP187" s="229"/>
      <c r="OYQ187" s="230"/>
      <c r="OYR187" s="230"/>
      <c r="OYS187" s="231"/>
      <c r="OYT187" s="229"/>
      <c r="OYU187" s="230"/>
      <c r="OYV187" s="229"/>
      <c r="OYW187" s="229"/>
      <c r="OYX187" s="230"/>
      <c r="OYY187" s="230"/>
      <c r="OYZ187" s="230"/>
      <c r="OZA187" s="230"/>
      <c r="OZB187" s="230"/>
      <c r="OZC187" s="230"/>
      <c r="OZD187" s="230"/>
      <c r="OZE187" s="230"/>
      <c r="OZF187" s="230"/>
      <c r="OZG187" s="230"/>
      <c r="OZH187" s="230"/>
      <c r="OZI187" s="230"/>
      <c r="OZJ187" s="229"/>
      <c r="OZK187" s="226"/>
      <c r="OZL187" s="227"/>
      <c r="OZM187" s="227"/>
      <c r="OZN187" s="227"/>
      <c r="OZO187" s="228"/>
      <c r="OZP187" s="228"/>
      <c r="OZQ187" s="228"/>
      <c r="OZR187" s="228"/>
      <c r="OZS187" s="228"/>
      <c r="OZT187" s="228"/>
      <c r="OZU187" s="229"/>
      <c r="OZV187" s="230"/>
      <c r="OZW187" s="230"/>
      <c r="OZX187" s="231"/>
      <c r="OZY187" s="229"/>
      <c r="OZZ187" s="230"/>
      <c r="PAA187" s="229"/>
      <c r="PAB187" s="229"/>
      <c r="PAC187" s="230"/>
      <c r="PAD187" s="230"/>
      <c r="PAE187" s="230"/>
      <c r="PAF187" s="230"/>
      <c r="PAG187" s="230"/>
      <c r="PAH187" s="230"/>
      <c r="PAI187" s="230"/>
      <c r="PAJ187" s="230"/>
      <c r="PAK187" s="230"/>
      <c r="PAL187" s="230"/>
      <c r="PAM187" s="230"/>
      <c r="PAN187" s="230"/>
      <c r="PAO187" s="229"/>
      <c r="PAP187" s="226"/>
      <c r="PAQ187" s="227"/>
      <c r="PAR187" s="227"/>
      <c r="PAS187" s="227"/>
      <c r="PAT187" s="228"/>
      <c r="PAU187" s="228"/>
      <c r="PAV187" s="228"/>
      <c r="PAW187" s="228"/>
      <c r="PAX187" s="228"/>
      <c r="PAY187" s="228"/>
      <c r="PAZ187" s="229"/>
      <c r="PBA187" s="230"/>
      <c r="PBB187" s="230"/>
      <c r="PBC187" s="231"/>
      <c r="PBD187" s="229"/>
      <c r="PBE187" s="230"/>
      <c r="PBF187" s="229"/>
      <c r="PBG187" s="229"/>
      <c r="PBH187" s="230"/>
      <c r="PBI187" s="230"/>
      <c r="PBJ187" s="230"/>
      <c r="PBK187" s="230"/>
      <c r="PBL187" s="230"/>
      <c r="PBM187" s="230"/>
      <c r="PBN187" s="230"/>
      <c r="PBO187" s="230"/>
      <c r="PBP187" s="230"/>
      <c r="PBQ187" s="230"/>
      <c r="PBR187" s="230"/>
      <c r="PBS187" s="230"/>
      <c r="PBT187" s="229"/>
      <c r="PBU187" s="226"/>
      <c r="PBV187" s="227"/>
      <c r="PBW187" s="227"/>
      <c r="PBX187" s="227"/>
      <c r="PBY187" s="228"/>
      <c r="PBZ187" s="228"/>
      <c r="PCA187" s="228"/>
      <c r="PCB187" s="228"/>
      <c r="PCC187" s="228"/>
      <c r="PCD187" s="228"/>
      <c r="PCE187" s="229"/>
      <c r="PCF187" s="230"/>
      <c r="PCG187" s="230"/>
      <c r="PCH187" s="231"/>
      <c r="PCI187" s="229"/>
      <c r="PCJ187" s="230"/>
      <c r="PCK187" s="229"/>
      <c r="PCL187" s="229"/>
      <c r="PCM187" s="230"/>
      <c r="PCN187" s="230"/>
      <c r="PCO187" s="230"/>
      <c r="PCP187" s="230"/>
      <c r="PCQ187" s="230"/>
      <c r="PCR187" s="230"/>
      <c r="PCS187" s="230"/>
      <c r="PCT187" s="230"/>
      <c r="PCU187" s="230"/>
      <c r="PCV187" s="230"/>
      <c r="PCW187" s="230"/>
      <c r="PCX187" s="230"/>
      <c r="PCY187" s="229"/>
      <c r="PCZ187" s="226"/>
      <c r="PDA187" s="227"/>
      <c r="PDB187" s="227"/>
      <c r="PDC187" s="227"/>
      <c r="PDD187" s="228"/>
      <c r="PDE187" s="228"/>
      <c r="PDF187" s="228"/>
      <c r="PDG187" s="228"/>
      <c r="PDH187" s="228"/>
      <c r="PDI187" s="228"/>
      <c r="PDJ187" s="229"/>
      <c r="PDK187" s="230"/>
      <c r="PDL187" s="230"/>
      <c r="PDM187" s="231"/>
      <c r="PDN187" s="229"/>
      <c r="PDO187" s="230"/>
      <c r="PDP187" s="229"/>
      <c r="PDQ187" s="229"/>
      <c r="PDR187" s="230"/>
      <c r="PDS187" s="230"/>
      <c r="PDT187" s="230"/>
      <c r="PDU187" s="230"/>
      <c r="PDV187" s="230"/>
      <c r="PDW187" s="230"/>
      <c r="PDX187" s="230"/>
      <c r="PDY187" s="230"/>
      <c r="PDZ187" s="230"/>
      <c r="PEA187" s="230"/>
      <c r="PEB187" s="230"/>
      <c r="PEC187" s="230"/>
      <c r="PED187" s="229"/>
      <c r="PEE187" s="226"/>
      <c r="PEF187" s="227"/>
      <c r="PEG187" s="227"/>
      <c r="PEH187" s="227"/>
      <c r="PEI187" s="228"/>
      <c r="PEJ187" s="228"/>
      <c r="PEK187" s="228"/>
      <c r="PEL187" s="228"/>
      <c r="PEM187" s="228"/>
      <c r="PEN187" s="228"/>
      <c r="PEO187" s="229"/>
      <c r="PEP187" s="230"/>
      <c r="PEQ187" s="230"/>
      <c r="PER187" s="231"/>
      <c r="PES187" s="229"/>
      <c r="PET187" s="230"/>
      <c r="PEU187" s="229"/>
      <c r="PEV187" s="229"/>
      <c r="PEW187" s="230"/>
      <c r="PEX187" s="230"/>
      <c r="PEY187" s="230"/>
      <c r="PEZ187" s="230"/>
      <c r="PFA187" s="230"/>
      <c r="PFB187" s="230"/>
      <c r="PFC187" s="230"/>
      <c r="PFD187" s="230"/>
      <c r="PFE187" s="230"/>
      <c r="PFF187" s="230"/>
      <c r="PFG187" s="230"/>
      <c r="PFH187" s="230"/>
      <c r="PFI187" s="229"/>
      <c r="PFJ187" s="226"/>
      <c r="PFK187" s="227"/>
      <c r="PFL187" s="227"/>
      <c r="PFM187" s="227"/>
      <c r="PFN187" s="228"/>
      <c r="PFO187" s="228"/>
      <c r="PFP187" s="228"/>
      <c r="PFQ187" s="228"/>
      <c r="PFR187" s="228"/>
      <c r="PFS187" s="228"/>
      <c r="PFT187" s="229"/>
      <c r="PFU187" s="230"/>
      <c r="PFV187" s="230"/>
      <c r="PFW187" s="231"/>
      <c r="PFX187" s="229"/>
      <c r="PFY187" s="230"/>
      <c r="PFZ187" s="229"/>
      <c r="PGA187" s="229"/>
      <c r="PGB187" s="230"/>
      <c r="PGC187" s="230"/>
      <c r="PGD187" s="230"/>
      <c r="PGE187" s="230"/>
      <c r="PGF187" s="230"/>
      <c r="PGG187" s="230"/>
      <c r="PGH187" s="230"/>
      <c r="PGI187" s="230"/>
      <c r="PGJ187" s="230"/>
      <c r="PGK187" s="230"/>
      <c r="PGL187" s="230"/>
      <c r="PGM187" s="230"/>
      <c r="PGN187" s="229"/>
      <c r="PGO187" s="226"/>
      <c r="PGP187" s="227"/>
      <c r="PGQ187" s="227"/>
      <c r="PGR187" s="227"/>
      <c r="PGS187" s="228"/>
      <c r="PGT187" s="228"/>
      <c r="PGU187" s="228"/>
      <c r="PGV187" s="228"/>
      <c r="PGW187" s="228"/>
      <c r="PGX187" s="228"/>
      <c r="PGY187" s="229"/>
      <c r="PGZ187" s="230"/>
      <c r="PHA187" s="230"/>
      <c r="PHB187" s="231"/>
      <c r="PHC187" s="229"/>
      <c r="PHD187" s="230"/>
      <c r="PHE187" s="229"/>
      <c r="PHF187" s="229"/>
      <c r="PHG187" s="230"/>
      <c r="PHH187" s="230"/>
      <c r="PHI187" s="230"/>
      <c r="PHJ187" s="230"/>
      <c r="PHK187" s="230"/>
      <c r="PHL187" s="230"/>
      <c r="PHM187" s="230"/>
      <c r="PHN187" s="230"/>
      <c r="PHO187" s="230"/>
      <c r="PHP187" s="230"/>
      <c r="PHQ187" s="230"/>
      <c r="PHR187" s="230"/>
      <c r="PHS187" s="229"/>
      <c r="PHT187" s="226"/>
      <c r="PHU187" s="227"/>
      <c r="PHV187" s="227"/>
      <c r="PHW187" s="227"/>
      <c r="PHX187" s="228"/>
      <c r="PHY187" s="228"/>
      <c r="PHZ187" s="228"/>
      <c r="PIA187" s="228"/>
      <c r="PIB187" s="228"/>
      <c r="PIC187" s="228"/>
      <c r="PID187" s="229"/>
      <c r="PIE187" s="230"/>
      <c r="PIF187" s="230"/>
      <c r="PIG187" s="231"/>
      <c r="PIH187" s="229"/>
      <c r="PII187" s="230"/>
      <c r="PIJ187" s="229"/>
      <c r="PIK187" s="229"/>
      <c r="PIL187" s="230"/>
      <c r="PIM187" s="230"/>
      <c r="PIN187" s="230"/>
      <c r="PIO187" s="230"/>
      <c r="PIP187" s="230"/>
      <c r="PIQ187" s="230"/>
      <c r="PIR187" s="230"/>
      <c r="PIS187" s="230"/>
      <c r="PIT187" s="230"/>
      <c r="PIU187" s="230"/>
      <c r="PIV187" s="230"/>
      <c r="PIW187" s="230"/>
      <c r="PIX187" s="229"/>
      <c r="PIY187" s="226"/>
      <c r="PIZ187" s="227"/>
      <c r="PJA187" s="227"/>
      <c r="PJB187" s="227"/>
      <c r="PJC187" s="228"/>
      <c r="PJD187" s="228"/>
      <c r="PJE187" s="228"/>
      <c r="PJF187" s="228"/>
      <c r="PJG187" s="228"/>
      <c r="PJH187" s="228"/>
      <c r="PJI187" s="229"/>
      <c r="PJJ187" s="230"/>
      <c r="PJK187" s="230"/>
      <c r="PJL187" s="231"/>
      <c r="PJM187" s="229"/>
      <c r="PJN187" s="230"/>
      <c r="PJO187" s="229"/>
      <c r="PJP187" s="229"/>
      <c r="PJQ187" s="230"/>
      <c r="PJR187" s="230"/>
      <c r="PJS187" s="230"/>
      <c r="PJT187" s="230"/>
      <c r="PJU187" s="230"/>
      <c r="PJV187" s="230"/>
      <c r="PJW187" s="230"/>
      <c r="PJX187" s="230"/>
      <c r="PJY187" s="230"/>
      <c r="PJZ187" s="230"/>
      <c r="PKA187" s="230"/>
      <c r="PKB187" s="230"/>
      <c r="PKC187" s="229"/>
      <c r="PKD187" s="226"/>
      <c r="PKE187" s="227"/>
      <c r="PKF187" s="227"/>
      <c r="PKG187" s="227"/>
      <c r="PKH187" s="228"/>
      <c r="PKI187" s="228"/>
      <c r="PKJ187" s="228"/>
      <c r="PKK187" s="228"/>
      <c r="PKL187" s="228"/>
      <c r="PKM187" s="228"/>
      <c r="PKN187" s="229"/>
      <c r="PKO187" s="230"/>
      <c r="PKP187" s="230"/>
      <c r="PKQ187" s="231"/>
      <c r="PKR187" s="229"/>
      <c r="PKS187" s="230"/>
      <c r="PKT187" s="229"/>
      <c r="PKU187" s="229"/>
      <c r="PKV187" s="230"/>
      <c r="PKW187" s="230"/>
      <c r="PKX187" s="230"/>
      <c r="PKY187" s="230"/>
      <c r="PKZ187" s="230"/>
      <c r="PLA187" s="230"/>
      <c r="PLB187" s="230"/>
      <c r="PLC187" s="230"/>
      <c r="PLD187" s="230"/>
      <c r="PLE187" s="230"/>
      <c r="PLF187" s="230"/>
      <c r="PLG187" s="230"/>
      <c r="PLH187" s="229"/>
      <c r="PLI187" s="226"/>
      <c r="PLJ187" s="227"/>
      <c r="PLK187" s="227"/>
      <c r="PLL187" s="227"/>
      <c r="PLM187" s="228"/>
      <c r="PLN187" s="228"/>
      <c r="PLO187" s="228"/>
      <c r="PLP187" s="228"/>
      <c r="PLQ187" s="228"/>
      <c r="PLR187" s="228"/>
      <c r="PLS187" s="229"/>
      <c r="PLT187" s="230"/>
      <c r="PLU187" s="230"/>
      <c r="PLV187" s="231"/>
      <c r="PLW187" s="229"/>
      <c r="PLX187" s="230"/>
      <c r="PLY187" s="229"/>
      <c r="PLZ187" s="229"/>
      <c r="PMA187" s="230"/>
      <c r="PMB187" s="230"/>
      <c r="PMC187" s="230"/>
      <c r="PMD187" s="230"/>
      <c r="PME187" s="230"/>
      <c r="PMF187" s="230"/>
      <c r="PMG187" s="230"/>
      <c r="PMH187" s="230"/>
      <c r="PMI187" s="230"/>
      <c r="PMJ187" s="230"/>
      <c r="PMK187" s="230"/>
      <c r="PML187" s="230"/>
      <c r="PMM187" s="229"/>
      <c r="PMN187" s="226"/>
      <c r="PMO187" s="227"/>
      <c r="PMP187" s="227"/>
      <c r="PMQ187" s="227"/>
      <c r="PMR187" s="228"/>
      <c r="PMS187" s="228"/>
      <c r="PMT187" s="228"/>
      <c r="PMU187" s="228"/>
      <c r="PMV187" s="228"/>
      <c r="PMW187" s="228"/>
      <c r="PMX187" s="229"/>
      <c r="PMY187" s="230"/>
      <c r="PMZ187" s="230"/>
      <c r="PNA187" s="231"/>
      <c r="PNB187" s="229"/>
      <c r="PNC187" s="230"/>
      <c r="PND187" s="229"/>
      <c r="PNE187" s="229"/>
      <c r="PNF187" s="230"/>
      <c r="PNG187" s="230"/>
      <c r="PNH187" s="230"/>
      <c r="PNI187" s="230"/>
      <c r="PNJ187" s="230"/>
      <c r="PNK187" s="230"/>
      <c r="PNL187" s="230"/>
      <c r="PNM187" s="230"/>
      <c r="PNN187" s="230"/>
      <c r="PNO187" s="230"/>
      <c r="PNP187" s="230"/>
      <c r="PNQ187" s="230"/>
      <c r="PNR187" s="229"/>
      <c r="PNS187" s="226"/>
      <c r="PNT187" s="227"/>
      <c r="PNU187" s="227"/>
      <c r="PNV187" s="227"/>
      <c r="PNW187" s="228"/>
      <c r="PNX187" s="228"/>
      <c r="PNY187" s="228"/>
      <c r="PNZ187" s="228"/>
      <c r="POA187" s="228"/>
      <c r="POB187" s="228"/>
      <c r="POC187" s="229"/>
      <c r="POD187" s="230"/>
      <c r="POE187" s="230"/>
      <c r="POF187" s="231"/>
      <c r="POG187" s="229"/>
      <c r="POH187" s="230"/>
      <c r="POI187" s="229"/>
      <c r="POJ187" s="229"/>
      <c r="POK187" s="230"/>
      <c r="POL187" s="230"/>
      <c r="POM187" s="230"/>
      <c r="PON187" s="230"/>
      <c r="POO187" s="230"/>
      <c r="POP187" s="230"/>
      <c r="POQ187" s="230"/>
      <c r="POR187" s="230"/>
      <c r="POS187" s="230"/>
      <c r="POT187" s="230"/>
      <c r="POU187" s="230"/>
      <c r="POV187" s="230"/>
      <c r="POW187" s="229"/>
      <c r="POX187" s="226"/>
      <c r="POY187" s="227"/>
      <c r="POZ187" s="227"/>
      <c r="PPA187" s="227"/>
      <c r="PPB187" s="228"/>
      <c r="PPC187" s="228"/>
      <c r="PPD187" s="228"/>
      <c r="PPE187" s="228"/>
      <c r="PPF187" s="228"/>
      <c r="PPG187" s="228"/>
      <c r="PPH187" s="229"/>
      <c r="PPI187" s="230"/>
      <c r="PPJ187" s="230"/>
      <c r="PPK187" s="231"/>
      <c r="PPL187" s="229"/>
      <c r="PPM187" s="230"/>
      <c r="PPN187" s="229"/>
      <c r="PPO187" s="229"/>
      <c r="PPP187" s="230"/>
      <c r="PPQ187" s="230"/>
      <c r="PPR187" s="230"/>
      <c r="PPS187" s="230"/>
      <c r="PPT187" s="230"/>
      <c r="PPU187" s="230"/>
      <c r="PPV187" s="230"/>
      <c r="PPW187" s="230"/>
      <c r="PPX187" s="230"/>
      <c r="PPY187" s="230"/>
      <c r="PPZ187" s="230"/>
      <c r="PQA187" s="230"/>
      <c r="PQB187" s="229"/>
      <c r="PQC187" s="226"/>
      <c r="PQD187" s="227"/>
      <c r="PQE187" s="227"/>
      <c r="PQF187" s="227"/>
      <c r="PQG187" s="228"/>
      <c r="PQH187" s="228"/>
      <c r="PQI187" s="228"/>
      <c r="PQJ187" s="228"/>
      <c r="PQK187" s="228"/>
      <c r="PQL187" s="228"/>
      <c r="PQM187" s="229"/>
      <c r="PQN187" s="230"/>
      <c r="PQO187" s="230"/>
      <c r="PQP187" s="231"/>
      <c r="PQQ187" s="229"/>
      <c r="PQR187" s="230"/>
      <c r="PQS187" s="229"/>
      <c r="PQT187" s="229"/>
      <c r="PQU187" s="230"/>
      <c r="PQV187" s="230"/>
      <c r="PQW187" s="230"/>
      <c r="PQX187" s="230"/>
      <c r="PQY187" s="230"/>
      <c r="PQZ187" s="230"/>
      <c r="PRA187" s="230"/>
      <c r="PRB187" s="230"/>
      <c r="PRC187" s="230"/>
      <c r="PRD187" s="230"/>
      <c r="PRE187" s="230"/>
      <c r="PRF187" s="230"/>
      <c r="PRG187" s="229"/>
      <c r="PRH187" s="226"/>
      <c r="PRI187" s="227"/>
      <c r="PRJ187" s="227"/>
      <c r="PRK187" s="227"/>
      <c r="PRL187" s="228"/>
      <c r="PRM187" s="228"/>
      <c r="PRN187" s="228"/>
      <c r="PRO187" s="228"/>
      <c r="PRP187" s="228"/>
      <c r="PRQ187" s="228"/>
      <c r="PRR187" s="229"/>
      <c r="PRS187" s="230"/>
      <c r="PRT187" s="230"/>
      <c r="PRU187" s="231"/>
      <c r="PRV187" s="229"/>
      <c r="PRW187" s="230"/>
      <c r="PRX187" s="229"/>
      <c r="PRY187" s="229"/>
      <c r="PRZ187" s="230"/>
      <c r="PSA187" s="230"/>
      <c r="PSB187" s="230"/>
      <c r="PSC187" s="230"/>
      <c r="PSD187" s="230"/>
      <c r="PSE187" s="230"/>
      <c r="PSF187" s="230"/>
      <c r="PSG187" s="230"/>
      <c r="PSH187" s="230"/>
      <c r="PSI187" s="230"/>
      <c r="PSJ187" s="230"/>
      <c r="PSK187" s="230"/>
      <c r="PSL187" s="229"/>
      <c r="PSM187" s="226"/>
      <c r="PSN187" s="227"/>
      <c r="PSO187" s="227"/>
      <c r="PSP187" s="227"/>
      <c r="PSQ187" s="228"/>
      <c r="PSR187" s="228"/>
      <c r="PSS187" s="228"/>
      <c r="PST187" s="228"/>
      <c r="PSU187" s="228"/>
      <c r="PSV187" s="228"/>
      <c r="PSW187" s="229"/>
      <c r="PSX187" s="230"/>
      <c r="PSY187" s="230"/>
      <c r="PSZ187" s="231"/>
      <c r="PTA187" s="229"/>
      <c r="PTB187" s="230"/>
      <c r="PTC187" s="229"/>
      <c r="PTD187" s="229"/>
      <c r="PTE187" s="230"/>
      <c r="PTF187" s="230"/>
      <c r="PTG187" s="230"/>
      <c r="PTH187" s="230"/>
      <c r="PTI187" s="230"/>
      <c r="PTJ187" s="230"/>
      <c r="PTK187" s="230"/>
      <c r="PTL187" s="230"/>
      <c r="PTM187" s="230"/>
      <c r="PTN187" s="230"/>
      <c r="PTO187" s="230"/>
      <c r="PTP187" s="230"/>
      <c r="PTQ187" s="229"/>
      <c r="PTR187" s="226"/>
      <c r="PTS187" s="227"/>
      <c r="PTT187" s="227"/>
      <c r="PTU187" s="227"/>
      <c r="PTV187" s="228"/>
      <c r="PTW187" s="228"/>
      <c r="PTX187" s="228"/>
    </row>
    <row r="188" spans="1:11360" s="33" customFormat="1" ht="49.5" x14ac:dyDescent="0.95">
      <c r="A188" s="34">
        <v>4</v>
      </c>
      <c r="B188" s="39" t="s">
        <v>1069</v>
      </c>
      <c r="C188" s="34">
        <v>292724</v>
      </c>
      <c r="D188" s="55">
        <v>292844</v>
      </c>
      <c r="E188" s="55"/>
      <c r="F188" s="41">
        <v>7</v>
      </c>
      <c r="G188" s="41">
        <v>12</v>
      </c>
      <c r="H188" s="41">
        <v>13</v>
      </c>
      <c r="I188" s="41">
        <v>17</v>
      </c>
      <c r="J188" s="225"/>
      <c r="K188" s="225"/>
      <c r="L188" s="248">
        <v>10</v>
      </c>
      <c r="M188" s="249">
        <v>13</v>
      </c>
      <c r="N188" s="249"/>
      <c r="O188" s="250"/>
      <c r="P188" s="248"/>
      <c r="Q188" s="249"/>
      <c r="R188" s="248"/>
      <c r="S188" s="248"/>
      <c r="T188" s="250"/>
      <c r="U188" s="248"/>
      <c r="V188" s="249"/>
      <c r="W188" s="249"/>
      <c r="X188" s="249"/>
      <c r="Y188" s="249"/>
      <c r="Z188" s="249"/>
      <c r="AA188" s="249"/>
      <c r="AB188" s="43"/>
      <c r="AC188" s="43"/>
      <c r="AD188" s="43"/>
      <c r="AE188" s="43"/>
      <c r="AF188" s="42" t="s">
        <v>926</v>
      </c>
      <c r="AG188" s="32">
        <f t="shared" si="15"/>
        <v>120</v>
      </c>
      <c r="AH188" s="32">
        <v>120</v>
      </c>
    </row>
    <row r="189" spans="1:11360" s="33" customFormat="1" ht="49.5" x14ac:dyDescent="0.95">
      <c r="A189" s="34">
        <v>5</v>
      </c>
      <c r="B189" s="39" t="s">
        <v>1070</v>
      </c>
      <c r="C189" s="55">
        <v>292844</v>
      </c>
      <c r="D189" s="34">
        <v>293090</v>
      </c>
      <c r="E189" s="34"/>
      <c r="F189" s="41">
        <v>7</v>
      </c>
      <c r="G189" s="41">
        <v>12</v>
      </c>
      <c r="H189" s="41">
        <v>13</v>
      </c>
      <c r="I189" s="41">
        <v>17</v>
      </c>
      <c r="J189" s="41"/>
      <c r="K189" s="41"/>
      <c r="L189" s="42">
        <v>10</v>
      </c>
      <c r="M189" s="43"/>
      <c r="N189" s="43"/>
      <c r="O189" s="44"/>
      <c r="P189" s="42"/>
      <c r="Q189" s="43"/>
      <c r="R189" s="42"/>
      <c r="S189" s="42">
        <v>1</v>
      </c>
      <c r="T189" s="44"/>
      <c r="U189" s="42"/>
      <c r="V189" s="43"/>
      <c r="W189" s="43"/>
      <c r="X189" s="43">
        <v>1</v>
      </c>
      <c r="Y189" s="43"/>
      <c r="Z189" s="43"/>
      <c r="AA189" s="43"/>
      <c r="AB189" s="43"/>
      <c r="AC189" s="43"/>
      <c r="AD189" s="43"/>
      <c r="AE189" s="43"/>
      <c r="AF189" s="42" t="s">
        <v>1127</v>
      </c>
      <c r="AG189" s="32">
        <f t="shared" si="15"/>
        <v>246</v>
      </c>
      <c r="AH189" s="32">
        <v>246</v>
      </c>
    </row>
    <row r="190" spans="1:11360" s="33" customFormat="1" ht="49.5" x14ac:dyDescent="0.95">
      <c r="A190" s="34">
        <v>6</v>
      </c>
      <c r="B190" s="39" t="s">
        <v>1071</v>
      </c>
      <c r="C190" s="34">
        <v>293090</v>
      </c>
      <c r="D190" s="34">
        <v>293150</v>
      </c>
      <c r="E190" s="34"/>
      <c r="F190" s="41">
        <v>7</v>
      </c>
      <c r="G190" s="41">
        <v>12</v>
      </c>
      <c r="H190" s="41">
        <v>13</v>
      </c>
      <c r="I190" s="41">
        <v>17</v>
      </c>
      <c r="J190" s="41"/>
      <c r="K190" s="41"/>
      <c r="L190" s="42">
        <v>15</v>
      </c>
      <c r="M190" s="43"/>
      <c r="N190" s="43"/>
      <c r="O190" s="44"/>
      <c r="P190" s="42"/>
      <c r="Q190" s="43"/>
      <c r="R190" s="42"/>
      <c r="S190" s="42"/>
      <c r="T190" s="44"/>
      <c r="U190" s="42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2" t="s">
        <v>899</v>
      </c>
      <c r="AG190" s="32">
        <f t="shared" si="15"/>
        <v>60</v>
      </c>
      <c r="AH190" s="32">
        <v>60</v>
      </c>
    </row>
    <row r="191" spans="1:11360" s="33" customFormat="1" ht="49.5" x14ac:dyDescent="0.95">
      <c r="A191" s="34">
        <v>7</v>
      </c>
      <c r="B191" s="25" t="s">
        <v>1072</v>
      </c>
      <c r="C191" s="35"/>
      <c r="D191" s="35"/>
      <c r="E191" s="35"/>
      <c r="F191" s="36"/>
      <c r="G191" s="36"/>
      <c r="H191" s="36"/>
      <c r="I191" s="36"/>
      <c r="J191" s="36"/>
      <c r="K191" s="36"/>
      <c r="L191" s="37"/>
      <c r="M191" s="38"/>
      <c r="N191" s="38"/>
      <c r="O191" s="204"/>
      <c r="P191" s="37"/>
      <c r="Q191" s="38"/>
      <c r="R191" s="37"/>
      <c r="S191" s="37"/>
      <c r="T191" s="204"/>
      <c r="U191" s="37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7" t="s">
        <v>100</v>
      </c>
      <c r="AG191" s="32">
        <f t="shared" si="15"/>
        <v>0</v>
      </c>
      <c r="AH191" s="32" t="s">
        <v>213</v>
      </c>
    </row>
    <row r="192" spans="1:11360" s="33" customFormat="1" ht="49.5" x14ac:dyDescent="0.95">
      <c r="A192" s="34"/>
      <c r="B192" s="39" t="s">
        <v>1073</v>
      </c>
      <c r="C192" s="34">
        <v>293150</v>
      </c>
      <c r="D192" s="34">
        <v>293191</v>
      </c>
      <c r="E192" s="34"/>
      <c r="F192" s="41">
        <v>7</v>
      </c>
      <c r="G192" s="41">
        <v>12</v>
      </c>
      <c r="H192" s="41">
        <v>13</v>
      </c>
      <c r="I192" s="41">
        <v>17</v>
      </c>
      <c r="J192" s="41"/>
      <c r="K192" s="41"/>
      <c r="L192" s="42">
        <v>11</v>
      </c>
      <c r="M192" s="43"/>
      <c r="N192" s="43"/>
      <c r="O192" s="44"/>
      <c r="P192" s="42"/>
      <c r="Q192" s="43"/>
      <c r="R192" s="42"/>
      <c r="S192" s="42"/>
      <c r="T192" s="44"/>
      <c r="U192" s="42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2" t="s">
        <v>1032</v>
      </c>
      <c r="AG192" s="32">
        <f t="shared" si="15"/>
        <v>41</v>
      </c>
      <c r="AH192" s="32">
        <v>41</v>
      </c>
    </row>
    <row r="193" spans="1:34" s="33" customFormat="1" ht="49.5" x14ac:dyDescent="0.95">
      <c r="A193" s="34">
        <v>8</v>
      </c>
      <c r="B193" s="39" t="s">
        <v>1074</v>
      </c>
      <c r="C193" s="34">
        <v>293191</v>
      </c>
      <c r="D193" s="34">
        <v>293479</v>
      </c>
      <c r="E193" s="34"/>
      <c r="F193" s="41">
        <v>7</v>
      </c>
      <c r="G193" s="41">
        <v>12</v>
      </c>
      <c r="H193" s="41">
        <v>13</v>
      </c>
      <c r="I193" s="41">
        <v>17</v>
      </c>
      <c r="J193" s="41"/>
      <c r="K193" s="41"/>
      <c r="L193" s="42">
        <v>27</v>
      </c>
      <c r="M193" s="43"/>
      <c r="N193" s="43"/>
      <c r="O193" s="44"/>
      <c r="P193" s="42"/>
      <c r="Q193" s="43"/>
      <c r="R193" s="42"/>
      <c r="S193" s="42"/>
      <c r="T193" s="44"/>
      <c r="U193" s="42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2" t="s">
        <v>927</v>
      </c>
      <c r="AG193" s="32">
        <f t="shared" si="15"/>
        <v>288</v>
      </c>
      <c r="AH193" s="32">
        <v>288</v>
      </c>
    </row>
    <row r="194" spans="1:34" s="33" customFormat="1" ht="49.5" x14ac:dyDescent="0.95">
      <c r="A194" s="34">
        <v>9</v>
      </c>
      <c r="B194" s="39" t="s">
        <v>1075</v>
      </c>
      <c r="C194" s="34">
        <v>293479</v>
      </c>
      <c r="D194" s="34">
        <v>293670</v>
      </c>
      <c r="E194" s="34"/>
      <c r="F194" s="41">
        <v>7</v>
      </c>
      <c r="G194" s="41">
        <v>12</v>
      </c>
      <c r="H194" s="41">
        <v>13</v>
      </c>
      <c r="I194" s="41">
        <v>17</v>
      </c>
      <c r="J194" s="41"/>
      <c r="K194" s="41"/>
      <c r="L194" s="42"/>
      <c r="M194" s="43"/>
      <c r="N194" s="43"/>
      <c r="O194" s="44"/>
      <c r="P194" s="42"/>
      <c r="Q194" s="43"/>
      <c r="R194" s="42">
        <v>2</v>
      </c>
      <c r="S194" s="42"/>
      <c r="T194" s="44"/>
      <c r="U194" s="42"/>
      <c r="V194" s="43"/>
      <c r="W194" s="43">
        <v>2</v>
      </c>
      <c r="X194" s="43"/>
      <c r="Y194" s="43"/>
      <c r="Z194" s="43"/>
      <c r="AA194" s="43"/>
      <c r="AB194" s="43"/>
      <c r="AC194" s="43">
        <v>11</v>
      </c>
      <c r="AD194" s="43"/>
      <c r="AE194" s="43"/>
      <c r="AF194" s="42" t="s">
        <v>1142</v>
      </c>
      <c r="AG194" s="32">
        <f t="shared" si="15"/>
        <v>191</v>
      </c>
      <c r="AH194" s="32">
        <v>191</v>
      </c>
    </row>
    <row r="195" spans="1:34" s="33" customFormat="1" ht="49.5" x14ac:dyDescent="0.95">
      <c r="A195" s="34">
        <v>10</v>
      </c>
      <c r="B195" s="39" t="s">
        <v>1076</v>
      </c>
      <c r="C195" s="34">
        <v>293670</v>
      </c>
      <c r="D195" s="34">
        <v>294081</v>
      </c>
      <c r="E195" s="34"/>
      <c r="F195" s="41">
        <v>7</v>
      </c>
      <c r="G195" s="41">
        <v>12</v>
      </c>
      <c r="H195" s="41">
        <v>13</v>
      </c>
      <c r="I195" s="41">
        <v>17</v>
      </c>
      <c r="J195" s="41"/>
      <c r="K195" s="41"/>
      <c r="L195" s="42"/>
      <c r="M195" s="43"/>
      <c r="N195" s="43"/>
      <c r="O195" s="44"/>
      <c r="P195" s="42"/>
      <c r="Q195" s="43"/>
      <c r="R195" s="42"/>
      <c r="S195" s="42"/>
      <c r="T195" s="44"/>
      <c r="U195" s="42"/>
      <c r="V195" s="43"/>
      <c r="W195" s="43"/>
      <c r="X195" s="43">
        <v>1</v>
      </c>
      <c r="Y195" s="43">
        <v>1</v>
      </c>
      <c r="Z195" s="43"/>
      <c r="AA195" s="43"/>
      <c r="AB195" s="43"/>
      <c r="AC195" s="43">
        <v>11</v>
      </c>
      <c r="AD195" s="43"/>
      <c r="AE195" s="43"/>
      <c r="AF195" s="42" t="s">
        <v>1142</v>
      </c>
      <c r="AG195" s="32">
        <f t="shared" si="15"/>
        <v>411</v>
      </c>
      <c r="AH195" s="32">
        <v>411</v>
      </c>
    </row>
    <row r="196" spans="1:34" s="33" customFormat="1" ht="49.5" x14ac:dyDescent="0.95">
      <c r="A196" s="34">
        <v>11</v>
      </c>
      <c r="B196" s="39" t="s">
        <v>1077</v>
      </c>
      <c r="C196" s="34">
        <v>294081</v>
      </c>
      <c r="D196" s="34">
        <v>294498</v>
      </c>
      <c r="E196" s="34"/>
      <c r="F196" s="41">
        <v>7</v>
      </c>
      <c r="G196" s="41">
        <v>12</v>
      </c>
      <c r="H196" s="41">
        <v>13</v>
      </c>
      <c r="I196" s="41">
        <v>17</v>
      </c>
      <c r="J196" s="41"/>
      <c r="K196" s="41"/>
      <c r="L196" s="42"/>
      <c r="M196" s="43"/>
      <c r="N196" s="43"/>
      <c r="O196" s="44"/>
      <c r="P196" s="42"/>
      <c r="Q196" s="43"/>
      <c r="R196" s="42"/>
      <c r="S196" s="42"/>
      <c r="T196" s="44"/>
      <c r="U196" s="42"/>
      <c r="V196" s="43"/>
      <c r="W196" s="43"/>
      <c r="X196" s="43"/>
      <c r="Y196" s="43">
        <v>2</v>
      </c>
      <c r="Z196" s="43"/>
      <c r="AA196" s="43"/>
      <c r="AB196" s="43"/>
      <c r="AC196" s="43">
        <v>13</v>
      </c>
      <c r="AD196" s="43"/>
      <c r="AE196" s="43"/>
      <c r="AF196" s="42" t="s">
        <v>1142</v>
      </c>
      <c r="AG196" s="32">
        <f t="shared" si="15"/>
        <v>417</v>
      </c>
      <c r="AH196" s="32">
        <v>417</v>
      </c>
    </row>
    <row r="197" spans="1:34" s="33" customFormat="1" ht="49.5" x14ac:dyDescent="0.95">
      <c r="A197" s="34">
        <v>12</v>
      </c>
      <c r="B197" s="39" t="s">
        <v>1078</v>
      </c>
      <c r="C197" s="34">
        <v>294498</v>
      </c>
      <c r="D197" s="34">
        <v>294645</v>
      </c>
      <c r="E197" s="34"/>
      <c r="F197" s="41">
        <v>7</v>
      </c>
      <c r="G197" s="41">
        <v>12</v>
      </c>
      <c r="H197" s="41">
        <v>13</v>
      </c>
      <c r="I197" s="41">
        <v>17</v>
      </c>
      <c r="J197" s="41"/>
      <c r="K197" s="41"/>
      <c r="L197" s="42"/>
      <c r="M197" s="43">
        <v>21</v>
      </c>
      <c r="N197" s="43"/>
      <c r="O197" s="44"/>
      <c r="P197" s="42"/>
      <c r="Q197" s="43"/>
      <c r="R197" s="42"/>
      <c r="S197" s="42"/>
      <c r="T197" s="44"/>
      <c r="U197" s="42"/>
      <c r="V197" s="43"/>
      <c r="W197" s="43"/>
      <c r="X197" s="43"/>
      <c r="Y197" s="43"/>
      <c r="Z197" s="44"/>
      <c r="AA197" s="44"/>
      <c r="AB197" s="43"/>
      <c r="AC197" s="43"/>
      <c r="AD197" s="43"/>
      <c r="AE197" s="43"/>
      <c r="AF197" s="42" t="s">
        <v>910</v>
      </c>
      <c r="AG197" s="32">
        <f t="shared" si="15"/>
        <v>147</v>
      </c>
      <c r="AH197" s="32">
        <v>147</v>
      </c>
    </row>
    <row r="198" spans="1:34" s="33" customFormat="1" ht="49.5" x14ac:dyDescent="0.95">
      <c r="A198" s="34">
        <v>13</v>
      </c>
      <c r="B198" s="25" t="s">
        <v>1079</v>
      </c>
      <c r="C198" s="35"/>
      <c r="D198" s="35"/>
      <c r="E198" s="35"/>
      <c r="F198" s="36"/>
      <c r="G198" s="36"/>
      <c r="H198" s="36"/>
      <c r="I198" s="36"/>
      <c r="J198" s="36"/>
      <c r="K198" s="36"/>
      <c r="L198" s="37"/>
      <c r="M198" s="38"/>
      <c r="N198" s="38"/>
      <c r="O198" s="204"/>
      <c r="P198" s="37"/>
      <c r="Q198" s="38"/>
      <c r="R198" s="37"/>
      <c r="S198" s="37"/>
      <c r="T198" s="204"/>
      <c r="U198" s="37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7" t="s">
        <v>100</v>
      </c>
      <c r="AG198" s="32">
        <f t="shared" si="15"/>
        <v>0</v>
      </c>
      <c r="AH198" s="32" t="s">
        <v>213</v>
      </c>
    </row>
    <row r="199" spans="1:34" s="33" customFormat="1" ht="49.5" x14ac:dyDescent="0.95">
      <c r="A199" s="34">
        <v>14</v>
      </c>
      <c r="B199" s="39" t="s">
        <v>1080</v>
      </c>
      <c r="C199" s="34">
        <v>294645</v>
      </c>
      <c r="D199" s="34">
        <v>294708</v>
      </c>
      <c r="E199" s="34"/>
      <c r="F199" s="41">
        <v>7</v>
      </c>
      <c r="G199" s="41">
        <v>12</v>
      </c>
      <c r="H199" s="41">
        <v>13</v>
      </c>
      <c r="I199" s="41">
        <v>17</v>
      </c>
      <c r="J199" s="41"/>
      <c r="K199" s="41"/>
      <c r="L199" s="42"/>
      <c r="M199" s="43">
        <v>8</v>
      </c>
      <c r="N199" s="43"/>
      <c r="O199" s="44"/>
      <c r="P199" s="42"/>
      <c r="Q199" s="43"/>
      <c r="R199" s="42"/>
      <c r="S199" s="42"/>
      <c r="T199" s="44"/>
      <c r="U199" s="42"/>
      <c r="V199" s="43"/>
      <c r="W199" s="43"/>
      <c r="X199" s="43"/>
      <c r="Y199" s="43"/>
      <c r="Z199" s="43"/>
      <c r="AA199" s="43"/>
      <c r="AB199" s="43"/>
      <c r="AC199" s="211"/>
      <c r="AD199" s="43"/>
      <c r="AE199" s="43"/>
      <c r="AF199" s="42" t="s">
        <v>1013</v>
      </c>
      <c r="AG199" s="32">
        <f t="shared" si="15"/>
        <v>63</v>
      </c>
      <c r="AH199" s="32">
        <v>63</v>
      </c>
    </row>
    <row r="200" spans="1:34" s="33" customFormat="1" ht="49.5" x14ac:dyDescent="0.95">
      <c r="A200" s="34">
        <v>15</v>
      </c>
      <c r="B200" s="39" t="s">
        <v>1081</v>
      </c>
      <c r="C200" s="34">
        <v>294708</v>
      </c>
      <c r="D200" s="34">
        <v>294766</v>
      </c>
      <c r="E200" s="34"/>
      <c r="F200" s="41">
        <v>7</v>
      </c>
      <c r="G200" s="41">
        <v>12</v>
      </c>
      <c r="H200" s="41">
        <v>13</v>
      </c>
      <c r="I200" s="41">
        <v>17</v>
      </c>
      <c r="J200" s="41"/>
      <c r="K200" s="41"/>
      <c r="L200" s="42"/>
      <c r="M200" s="43"/>
      <c r="N200" s="43">
        <v>5</v>
      </c>
      <c r="O200" s="44"/>
      <c r="P200" s="42"/>
      <c r="Q200" s="43"/>
      <c r="R200" s="42"/>
      <c r="S200" s="42"/>
      <c r="T200" s="44"/>
      <c r="U200" s="42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2" t="s">
        <v>976</v>
      </c>
      <c r="AG200" s="32">
        <f t="shared" si="15"/>
        <v>58</v>
      </c>
      <c r="AH200" s="32">
        <v>58</v>
      </c>
    </row>
    <row r="201" spans="1:34" s="33" customFormat="1" ht="49.5" x14ac:dyDescent="0.95">
      <c r="A201" s="34">
        <v>16</v>
      </c>
      <c r="B201" s="25" t="s">
        <v>1082</v>
      </c>
      <c r="C201" s="35"/>
      <c r="D201" s="35"/>
      <c r="E201" s="35"/>
      <c r="F201" s="36"/>
      <c r="G201" s="36"/>
      <c r="H201" s="36"/>
      <c r="I201" s="36"/>
      <c r="J201" s="36"/>
      <c r="K201" s="36"/>
      <c r="L201" s="37"/>
      <c r="M201" s="38"/>
      <c r="N201" s="38"/>
      <c r="O201" s="204"/>
      <c r="P201" s="37"/>
      <c r="Q201" s="38"/>
      <c r="R201" s="37"/>
      <c r="S201" s="37"/>
      <c r="T201" s="204"/>
      <c r="U201" s="37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7" t="s">
        <v>100</v>
      </c>
      <c r="AG201" s="32">
        <f t="shared" si="15"/>
        <v>0</v>
      </c>
      <c r="AH201" s="32" t="s">
        <v>213</v>
      </c>
    </row>
    <row r="202" spans="1:34" s="33" customFormat="1" ht="49.5" x14ac:dyDescent="0.95">
      <c r="A202" s="34">
        <v>17</v>
      </c>
      <c r="B202" s="39" t="s">
        <v>1083</v>
      </c>
      <c r="C202" s="34">
        <v>294766</v>
      </c>
      <c r="D202" s="34">
        <v>294994</v>
      </c>
      <c r="E202" s="34"/>
      <c r="F202" s="41">
        <v>7</v>
      </c>
      <c r="G202" s="41">
        <v>12</v>
      </c>
      <c r="H202" s="41">
        <v>13</v>
      </c>
      <c r="I202" s="41">
        <v>17</v>
      </c>
      <c r="J202" s="41"/>
      <c r="K202" s="41"/>
      <c r="L202" s="42">
        <v>1</v>
      </c>
      <c r="M202" s="43"/>
      <c r="N202" s="43">
        <v>8</v>
      </c>
      <c r="O202" s="44"/>
      <c r="P202" s="42"/>
      <c r="Q202" s="43"/>
      <c r="R202" s="42"/>
      <c r="S202" s="42"/>
      <c r="T202" s="44"/>
      <c r="U202" s="42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2" t="s">
        <v>498</v>
      </c>
      <c r="AG202" s="32">
        <f t="shared" si="15"/>
        <v>228</v>
      </c>
      <c r="AH202" s="32">
        <v>228</v>
      </c>
    </row>
    <row r="203" spans="1:34" s="33" customFormat="1" ht="49.5" x14ac:dyDescent="0.95">
      <c r="A203" s="34">
        <v>18</v>
      </c>
      <c r="B203" s="39" t="s">
        <v>1084</v>
      </c>
      <c r="C203" s="34">
        <v>294994</v>
      </c>
      <c r="D203" s="40">
        <v>295154</v>
      </c>
      <c r="E203" s="34"/>
      <c r="F203" s="41"/>
      <c r="G203" s="41"/>
      <c r="H203" s="41"/>
      <c r="I203" s="41"/>
      <c r="J203" s="41"/>
      <c r="K203" s="41"/>
      <c r="L203" s="42"/>
      <c r="M203" s="43"/>
      <c r="N203" s="43"/>
      <c r="O203" s="44"/>
      <c r="P203" s="42"/>
      <c r="Q203" s="43"/>
      <c r="R203" s="42"/>
      <c r="S203" s="42"/>
      <c r="T203" s="44"/>
      <c r="U203" s="42"/>
      <c r="V203" s="43"/>
      <c r="W203" s="43"/>
      <c r="X203" s="43"/>
      <c r="Y203" s="43"/>
      <c r="Z203" s="44"/>
      <c r="AA203" s="44"/>
      <c r="AB203" s="43"/>
      <c r="AC203" s="43"/>
      <c r="AD203" s="43"/>
      <c r="AE203" s="43"/>
      <c r="AF203" s="42" t="s">
        <v>1163</v>
      </c>
      <c r="AG203" s="32">
        <f t="shared" si="15"/>
        <v>160</v>
      </c>
      <c r="AH203" s="32">
        <v>160</v>
      </c>
    </row>
    <row r="204" spans="1:34" s="33" customFormat="1" ht="49.5" x14ac:dyDescent="0.95">
      <c r="A204" s="34">
        <v>19</v>
      </c>
      <c r="B204" s="39" t="s">
        <v>1085</v>
      </c>
      <c r="C204" s="40">
        <v>295154</v>
      </c>
      <c r="D204" s="40">
        <v>295160</v>
      </c>
      <c r="E204" s="34"/>
      <c r="F204" s="41"/>
      <c r="G204" s="41"/>
      <c r="H204" s="41"/>
      <c r="I204" s="41"/>
      <c r="J204" s="41"/>
      <c r="K204" s="41"/>
      <c r="L204" s="42"/>
      <c r="M204" s="43"/>
      <c r="N204" s="44"/>
      <c r="O204" s="44"/>
      <c r="P204" s="42"/>
      <c r="Q204" s="43"/>
      <c r="R204" s="42"/>
      <c r="S204" s="42"/>
      <c r="T204" s="44"/>
      <c r="U204" s="42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2" t="s">
        <v>1163</v>
      </c>
      <c r="AG204" s="32">
        <f t="shared" si="15"/>
        <v>6</v>
      </c>
      <c r="AH204" s="32">
        <v>6</v>
      </c>
    </row>
    <row r="205" spans="1:34" s="33" customFormat="1" ht="49.5" x14ac:dyDescent="0.95">
      <c r="A205" s="34">
        <v>20</v>
      </c>
      <c r="B205" s="25" t="s">
        <v>1086</v>
      </c>
      <c r="C205" s="40">
        <v>295160</v>
      </c>
      <c r="D205" s="35">
        <v>295264</v>
      </c>
      <c r="E205" s="35"/>
      <c r="F205" s="36"/>
      <c r="G205" s="36"/>
      <c r="H205" s="36"/>
      <c r="I205" s="36"/>
      <c r="J205" s="36"/>
      <c r="K205" s="36"/>
      <c r="L205" s="37"/>
      <c r="M205" s="38"/>
      <c r="N205" s="38"/>
      <c r="O205" s="204"/>
      <c r="P205" s="37"/>
      <c r="Q205" s="38"/>
      <c r="R205" s="37"/>
      <c r="S205" s="37"/>
      <c r="T205" s="204"/>
      <c r="U205" s="37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7" t="s">
        <v>100</v>
      </c>
      <c r="AG205" s="32">
        <f t="shared" si="15"/>
        <v>104</v>
      </c>
      <c r="AH205" s="32">
        <v>104</v>
      </c>
    </row>
    <row r="206" spans="1:34" s="33" customFormat="1" ht="49.5" x14ac:dyDescent="0.95">
      <c r="A206" s="34">
        <v>21</v>
      </c>
      <c r="B206" s="39" t="s">
        <v>1087</v>
      </c>
      <c r="C206" s="34">
        <v>295264</v>
      </c>
      <c r="D206" s="34">
        <v>295382</v>
      </c>
      <c r="E206" s="34"/>
      <c r="F206" s="41"/>
      <c r="G206" s="41"/>
      <c r="H206" s="41"/>
      <c r="I206" s="41"/>
      <c r="J206" s="41"/>
      <c r="K206" s="41"/>
      <c r="L206" s="42"/>
      <c r="M206" s="43"/>
      <c r="N206" s="43"/>
      <c r="O206" s="44"/>
      <c r="P206" s="42"/>
      <c r="Q206" s="43"/>
      <c r="R206" s="42"/>
      <c r="S206" s="42"/>
      <c r="T206" s="44"/>
      <c r="U206" s="42"/>
      <c r="V206" s="43"/>
      <c r="W206" s="43"/>
      <c r="X206" s="43"/>
      <c r="Y206" s="43"/>
      <c r="Z206" s="44"/>
      <c r="AA206" s="44"/>
      <c r="AB206" s="43"/>
      <c r="AC206" s="43"/>
      <c r="AD206" s="43"/>
      <c r="AE206" s="43"/>
      <c r="AF206" s="42" t="s">
        <v>1163</v>
      </c>
      <c r="AG206" s="32">
        <f t="shared" si="15"/>
        <v>118</v>
      </c>
      <c r="AH206" s="32">
        <v>118</v>
      </c>
    </row>
    <row r="207" spans="1:34" s="33" customFormat="1" ht="49.5" x14ac:dyDescent="0.95">
      <c r="A207" s="34">
        <v>22</v>
      </c>
      <c r="B207" s="39" t="s">
        <v>1088</v>
      </c>
      <c r="C207" s="34">
        <v>295382</v>
      </c>
      <c r="D207" s="34">
        <v>295494</v>
      </c>
      <c r="E207" s="34"/>
      <c r="F207" s="41"/>
      <c r="G207" s="41"/>
      <c r="H207" s="41"/>
      <c r="I207" s="41"/>
      <c r="J207" s="41"/>
      <c r="K207" s="41"/>
      <c r="L207" s="42"/>
      <c r="M207" s="43"/>
      <c r="N207" s="43"/>
      <c r="O207" s="44"/>
      <c r="P207" s="42"/>
      <c r="Q207" s="43"/>
      <c r="R207" s="42"/>
      <c r="S207" s="42"/>
      <c r="T207" s="44"/>
      <c r="U207" s="42"/>
      <c r="V207" s="43"/>
      <c r="W207" s="43"/>
      <c r="X207" s="43"/>
      <c r="Y207" s="43"/>
      <c r="Z207" s="44"/>
      <c r="AA207" s="44"/>
      <c r="AB207" s="43"/>
      <c r="AC207" s="43"/>
      <c r="AD207" s="43"/>
      <c r="AE207" s="43"/>
      <c r="AF207" s="42" t="s">
        <v>1163</v>
      </c>
      <c r="AG207" s="32">
        <f t="shared" si="15"/>
        <v>112</v>
      </c>
      <c r="AH207" s="32">
        <v>112</v>
      </c>
    </row>
    <row r="208" spans="1:34" s="33" customFormat="1" ht="49.5" x14ac:dyDescent="0.95">
      <c r="A208" s="34">
        <v>23</v>
      </c>
      <c r="B208" s="39" t="s">
        <v>1089</v>
      </c>
      <c r="C208" s="34">
        <v>295494</v>
      </c>
      <c r="D208" s="34">
        <v>295898</v>
      </c>
      <c r="E208" s="34"/>
      <c r="F208" s="41"/>
      <c r="G208" s="41"/>
      <c r="H208" s="41"/>
      <c r="I208" s="41"/>
      <c r="J208" s="41"/>
      <c r="K208" s="41"/>
      <c r="L208" s="42"/>
      <c r="M208" s="43"/>
      <c r="N208" s="43"/>
      <c r="O208" s="44"/>
      <c r="P208" s="42"/>
      <c r="Q208" s="43"/>
      <c r="R208" s="42"/>
      <c r="S208" s="42"/>
      <c r="T208" s="44"/>
      <c r="U208" s="42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2" t="s">
        <v>1163</v>
      </c>
      <c r="AG208" s="32">
        <f t="shared" si="15"/>
        <v>404</v>
      </c>
      <c r="AH208" s="32">
        <v>404</v>
      </c>
    </row>
    <row r="209" spans="1:161" s="33" customFormat="1" ht="49.5" x14ac:dyDescent="0.95">
      <c r="A209" s="34">
        <v>24</v>
      </c>
      <c r="B209" s="235" t="s">
        <v>1090</v>
      </c>
      <c r="C209" s="236"/>
      <c r="D209" s="236"/>
      <c r="E209" s="236"/>
      <c r="F209" s="237"/>
      <c r="G209" s="237"/>
      <c r="H209" s="237"/>
      <c r="I209" s="237"/>
      <c r="J209" s="237"/>
      <c r="K209" s="237"/>
      <c r="L209" s="251"/>
      <c r="M209" s="238"/>
      <c r="N209" s="238"/>
      <c r="O209" s="252"/>
      <c r="P209" s="251"/>
      <c r="Q209" s="238"/>
      <c r="R209" s="251"/>
      <c r="S209" s="251"/>
      <c r="T209" s="252"/>
      <c r="U209" s="251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51" t="s">
        <v>1178</v>
      </c>
      <c r="AG209" s="32">
        <f t="shared" si="15"/>
        <v>0</v>
      </c>
      <c r="AH209" s="32" t="s">
        <v>214</v>
      </c>
    </row>
    <row r="210" spans="1:161" s="33" customFormat="1" ht="49.5" x14ac:dyDescent="0.95">
      <c r="A210" s="34">
        <v>25</v>
      </c>
      <c r="B210" s="39" t="s">
        <v>1091</v>
      </c>
      <c r="C210" s="34">
        <v>295898</v>
      </c>
      <c r="D210" s="34">
        <v>296170</v>
      </c>
      <c r="E210" s="34"/>
      <c r="F210" s="41"/>
      <c r="G210" s="41"/>
      <c r="H210" s="41"/>
      <c r="I210" s="41"/>
      <c r="J210" s="41"/>
      <c r="K210" s="41"/>
      <c r="L210" s="42"/>
      <c r="M210" s="43"/>
      <c r="N210" s="43"/>
      <c r="O210" s="44"/>
      <c r="P210" s="42"/>
      <c r="Q210" s="43"/>
      <c r="R210" s="42"/>
      <c r="S210" s="42"/>
      <c r="T210" s="44"/>
      <c r="U210" s="42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2" t="s">
        <v>1163</v>
      </c>
      <c r="AG210" s="32">
        <f t="shared" si="15"/>
        <v>272</v>
      </c>
      <c r="AH210" s="32">
        <v>272</v>
      </c>
    </row>
    <row r="211" spans="1:161" s="33" customFormat="1" ht="49.5" x14ac:dyDescent="0.95">
      <c r="A211" s="34">
        <v>26</v>
      </c>
      <c r="B211" s="39" t="s">
        <v>1092</v>
      </c>
      <c r="C211" s="34">
        <v>296170</v>
      </c>
      <c r="D211" s="34">
        <v>296272</v>
      </c>
      <c r="E211" s="34"/>
      <c r="F211" s="41"/>
      <c r="G211" s="41"/>
      <c r="H211" s="41"/>
      <c r="I211" s="41"/>
      <c r="J211" s="41"/>
      <c r="K211" s="41"/>
      <c r="L211" s="42"/>
      <c r="M211" s="43"/>
      <c r="N211" s="43"/>
      <c r="O211" s="44"/>
      <c r="P211" s="42"/>
      <c r="Q211" s="43"/>
      <c r="R211" s="42"/>
      <c r="S211" s="42"/>
      <c r="T211" s="44"/>
      <c r="U211" s="42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2" t="s">
        <v>1163</v>
      </c>
      <c r="AG211" s="32">
        <f t="shared" si="15"/>
        <v>102</v>
      </c>
      <c r="AH211" s="32">
        <v>102</v>
      </c>
    </row>
    <row r="212" spans="1:161" s="33" customFormat="1" ht="49.5" x14ac:dyDescent="0.95">
      <c r="A212" s="34">
        <v>27</v>
      </c>
      <c r="B212" s="25" t="s">
        <v>1093</v>
      </c>
      <c r="C212" s="35">
        <v>296272</v>
      </c>
      <c r="D212" s="35">
        <v>296351</v>
      </c>
      <c r="E212" s="35"/>
      <c r="F212" s="36"/>
      <c r="G212" s="36"/>
      <c r="H212" s="36"/>
      <c r="I212" s="36"/>
      <c r="J212" s="36"/>
      <c r="K212" s="36"/>
      <c r="L212" s="37"/>
      <c r="M212" s="38"/>
      <c r="N212" s="38"/>
      <c r="O212" s="204"/>
      <c r="P212" s="37"/>
      <c r="Q212" s="38"/>
      <c r="R212" s="37"/>
      <c r="S212" s="37"/>
      <c r="T212" s="204"/>
      <c r="U212" s="37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7" t="s">
        <v>100</v>
      </c>
      <c r="AG212" s="32">
        <f t="shared" si="15"/>
        <v>79</v>
      </c>
      <c r="AH212" s="32">
        <v>79</v>
      </c>
    </row>
    <row r="213" spans="1:161" s="33" customFormat="1" ht="49.5" x14ac:dyDescent="0.95">
      <c r="A213" s="34">
        <v>26</v>
      </c>
      <c r="B213" s="39" t="s">
        <v>1094</v>
      </c>
      <c r="C213" s="34">
        <v>296351</v>
      </c>
      <c r="D213" s="34">
        <v>296430</v>
      </c>
      <c r="E213" s="34"/>
      <c r="F213" s="41"/>
      <c r="G213" s="41"/>
      <c r="H213" s="41"/>
      <c r="I213" s="41"/>
      <c r="J213" s="41"/>
      <c r="K213" s="41"/>
      <c r="L213" s="42"/>
      <c r="M213" s="43"/>
      <c r="N213" s="43"/>
      <c r="O213" s="44"/>
      <c r="P213" s="42"/>
      <c r="Q213" s="43"/>
      <c r="R213" s="42"/>
      <c r="S213" s="42"/>
      <c r="T213" s="44"/>
      <c r="U213" s="42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2" t="s">
        <v>1163</v>
      </c>
      <c r="AG213" s="32">
        <f t="shared" si="15"/>
        <v>79</v>
      </c>
      <c r="AH213" s="32">
        <v>79</v>
      </c>
    </row>
    <row r="214" spans="1:161" s="33" customFormat="1" ht="49.5" x14ac:dyDescent="0.95">
      <c r="A214" s="34">
        <v>27</v>
      </c>
      <c r="B214" s="39" t="s">
        <v>1095</v>
      </c>
      <c r="C214" s="34">
        <v>296430</v>
      </c>
      <c r="D214" s="34">
        <v>296469</v>
      </c>
      <c r="E214" s="34"/>
      <c r="F214" s="41"/>
      <c r="G214" s="41"/>
      <c r="H214" s="41"/>
      <c r="I214" s="41"/>
      <c r="J214" s="41"/>
      <c r="K214" s="41"/>
      <c r="L214" s="42"/>
      <c r="M214" s="43"/>
      <c r="N214" s="43"/>
      <c r="O214" s="44"/>
      <c r="P214" s="42"/>
      <c r="Q214" s="43"/>
      <c r="R214" s="42"/>
      <c r="S214" s="42"/>
      <c r="T214" s="44"/>
      <c r="U214" s="42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2" t="s">
        <v>1163</v>
      </c>
      <c r="AG214" s="32">
        <f t="shared" si="15"/>
        <v>39</v>
      </c>
      <c r="AH214" s="32">
        <v>39</v>
      </c>
    </row>
    <row r="215" spans="1:161" s="33" customFormat="1" ht="50" thickBot="1" x14ac:dyDescent="1">
      <c r="A215" s="34">
        <v>28</v>
      </c>
      <c r="B215" s="39" t="s">
        <v>1096</v>
      </c>
      <c r="C215" s="34">
        <v>296469</v>
      </c>
      <c r="D215" s="40">
        <v>296666</v>
      </c>
      <c r="E215" s="34"/>
      <c r="F215" s="41"/>
      <c r="G215" s="41"/>
      <c r="H215" s="41"/>
      <c r="I215" s="41"/>
      <c r="J215" s="41"/>
      <c r="K215" s="41"/>
      <c r="L215" s="42"/>
      <c r="M215" s="43"/>
      <c r="N215" s="43"/>
      <c r="O215" s="43"/>
      <c r="P215" s="42"/>
      <c r="Q215" s="43"/>
      <c r="R215" s="42"/>
      <c r="S215" s="42"/>
      <c r="T215" s="43"/>
      <c r="U215" s="42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2" t="s">
        <v>1163</v>
      </c>
      <c r="AG215" s="32">
        <f t="shared" si="15"/>
        <v>197</v>
      </c>
      <c r="AH215" s="32">
        <v>197</v>
      </c>
    </row>
    <row r="216" spans="1:161" s="67" customFormat="1" ht="50.5" thickTop="1" thickBot="1" x14ac:dyDescent="1">
      <c r="A216" s="317" t="s">
        <v>22</v>
      </c>
      <c r="B216" s="318"/>
      <c r="C216" s="57"/>
      <c r="D216" s="58"/>
      <c r="E216" s="59"/>
      <c r="F216" s="60"/>
      <c r="G216" s="61"/>
      <c r="H216" s="61"/>
      <c r="I216" s="61"/>
      <c r="J216" s="61"/>
      <c r="K216" s="62"/>
      <c r="L216" s="63">
        <f t="shared" ref="L216:AA216" si="16">SUM(L185:L215)</f>
        <v>77</v>
      </c>
      <c r="M216" s="64">
        <f t="shared" si="16"/>
        <v>60</v>
      </c>
      <c r="N216" s="64">
        <f t="shared" si="16"/>
        <v>28</v>
      </c>
      <c r="O216" s="64">
        <f t="shared" si="16"/>
        <v>0</v>
      </c>
      <c r="P216" s="64">
        <f t="shared" si="16"/>
        <v>0</v>
      </c>
      <c r="Q216" s="64">
        <f t="shared" si="16"/>
        <v>0</v>
      </c>
      <c r="R216" s="64">
        <f t="shared" si="16"/>
        <v>2</v>
      </c>
      <c r="S216" s="64">
        <f t="shared" si="16"/>
        <v>1</v>
      </c>
      <c r="T216" s="64">
        <f t="shared" si="16"/>
        <v>0</v>
      </c>
      <c r="U216" s="63">
        <f t="shared" si="16"/>
        <v>0</v>
      </c>
      <c r="V216" s="64">
        <f t="shared" si="16"/>
        <v>0</v>
      </c>
      <c r="W216" s="64">
        <f t="shared" si="16"/>
        <v>2</v>
      </c>
      <c r="X216" s="64">
        <f t="shared" si="16"/>
        <v>2</v>
      </c>
      <c r="Y216" s="64">
        <f t="shared" si="16"/>
        <v>4</v>
      </c>
      <c r="Z216" s="64">
        <f t="shared" si="16"/>
        <v>0</v>
      </c>
      <c r="AA216" s="64">
        <f t="shared" si="16"/>
        <v>0</v>
      </c>
      <c r="AB216" s="64">
        <f t="shared" ref="AB216:AD216" si="17">SUM(AB185:AB215)</f>
        <v>0</v>
      </c>
      <c r="AC216" s="64">
        <f t="shared" si="17"/>
        <v>40</v>
      </c>
      <c r="AD216" s="64">
        <f t="shared" si="17"/>
        <v>0</v>
      </c>
      <c r="AE216" s="63">
        <f>SUM(AE184:AE215)</f>
        <v>0</v>
      </c>
      <c r="AF216" s="63"/>
      <c r="AG216" s="32"/>
      <c r="AH216" s="32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</row>
    <row r="217" spans="1:161" s="67" customFormat="1" ht="50.5" thickTop="1" thickBot="1" x14ac:dyDescent="1">
      <c r="A217" s="319"/>
      <c r="B217" s="320"/>
      <c r="C217" s="68"/>
      <c r="D217" s="69"/>
      <c r="E217" s="70"/>
      <c r="F217" s="323"/>
      <c r="G217" s="324"/>
      <c r="H217" s="324"/>
      <c r="I217" s="324"/>
      <c r="J217" s="324"/>
      <c r="K217" s="69"/>
      <c r="L217" s="292" t="s">
        <v>30</v>
      </c>
      <c r="M217" s="294" t="s">
        <v>46</v>
      </c>
      <c r="N217" s="294" t="s">
        <v>29</v>
      </c>
      <c r="O217" s="292" t="s">
        <v>168</v>
      </c>
      <c r="P217" s="292" t="s">
        <v>193</v>
      </c>
      <c r="Q217" s="294" t="s">
        <v>333</v>
      </c>
      <c r="R217" s="294" t="s">
        <v>1139</v>
      </c>
      <c r="S217" s="294" t="s">
        <v>605</v>
      </c>
      <c r="T217" s="294" t="s">
        <v>48</v>
      </c>
      <c r="U217" s="294" t="s">
        <v>35</v>
      </c>
      <c r="V217" s="331" t="s">
        <v>28</v>
      </c>
      <c r="W217" s="294" t="s">
        <v>53</v>
      </c>
      <c r="X217" s="294" t="s">
        <v>57</v>
      </c>
      <c r="Y217" s="294" t="s">
        <v>58</v>
      </c>
      <c r="Z217" s="292" t="s">
        <v>1097</v>
      </c>
      <c r="AA217" s="294" t="s">
        <v>141</v>
      </c>
      <c r="AB217" s="294" t="s">
        <v>200</v>
      </c>
      <c r="AC217" s="294" t="s">
        <v>535</v>
      </c>
      <c r="AD217" s="294" t="s">
        <v>67</v>
      </c>
      <c r="AE217" s="329"/>
      <c r="AF217" s="294" t="s">
        <v>23</v>
      </c>
      <c r="AG217" s="32"/>
      <c r="AH217" s="32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</row>
    <row r="218" spans="1:161" s="67" customFormat="1" ht="50" thickTop="1" x14ac:dyDescent="0.95">
      <c r="A218" s="319"/>
      <c r="B218" s="320"/>
      <c r="C218" s="68"/>
      <c r="D218" s="69"/>
      <c r="E218" s="70"/>
      <c r="F218" s="71"/>
      <c r="G218" s="325"/>
      <c r="H218" s="325"/>
      <c r="I218" s="325"/>
      <c r="J218" s="325"/>
      <c r="K218" s="70"/>
      <c r="L218" s="293"/>
      <c r="M218" s="295"/>
      <c r="N218" s="295"/>
      <c r="O218" s="293"/>
      <c r="P218" s="293"/>
      <c r="Q218" s="295"/>
      <c r="R218" s="295"/>
      <c r="S218" s="295"/>
      <c r="T218" s="295"/>
      <c r="U218" s="295"/>
      <c r="V218" s="332"/>
      <c r="W218" s="295"/>
      <c r="X218" s="295"/>
      <c r="Y218" s="295"/>
      <c r="Z218" s="293"/>
      <c r="AA218" s="295"/>
      <c r="AB218" s="295"/>
      <c r="AC218" s="295"/>
      <c r="AD218" s="295"/>
      <c r="AE218" s="330"/>
      <c r="AF218" s="295"/>
      <c r="AG218" s="32"/>
      <c r="AH218" s="32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</row>
    <row r="219" spans="1:161" s="67" customFormat="1" ht="49.5" x14ac:dyDescent="0.95">
      <c r="A219" s="321"/>
      <c r="B219" s="322"/>
      <c r="C219" s="72"/>
      <c r="D219" s="73"/>
      <c r="E219" s="74"/>
      <c r="F219" s="326"/>
      <c r="G219" s="327"/>
      <c r="H219" s="327"/>
      <c r="I219" s="327"/>
      <c r="J219" s="327"/>
      <c r="K219" s="328"/>
      <c r="L219" s="75">
        <f>L216*3200</f>
        <v>246400</v>
      </c>
      <c r="M219" s="76">
        <f>M216*4000</f>
        <v>240000</v>
      </c>
      <c r="N219" s="76">
        <f>N216*4800</f>
        <v>134400</v>
      </c>
      <c r="O219" s="75">
        <f>O216*5600</f>
        <v>0</v>
      </c>
      <c r="P219" s="79">
        <f>P216*6400</f>
        <v>0</v>
      </c>
      <c r="Q219" s="76">
        <f>Q216*7200</f>
        <v>0</v>
      </c>
      <c r="R219" s="76">
        <f>R216*32800</f>
        <v>65600</v>
      </c>
      <c r="S219" s="76">
        <f>S216*37600</f>
        <v>37600</v>
      </c>
      <c r="T219" s="77">
        <f>T216*38400</f>
        <v>0</v>
      </c>
      <c r="U219" s="75">
        <f>U216*68000</f>
        <v>0</v>
      </c>
      <c r="V219" s="78">
        <f>V216*84000</f>
        <v>0</v>
      </c>
      <c r="W219" s="75">
        <f>W216*76000</f>
        <v>152000</v>
      </c>
      <c r="X219" s="76">
        <f>X216*84000</f>
        <v>168000</v>
      </c>
      <c r="Y219" s="76">
        <f>Y216*80000</f>
        <v>320000</v>
      </c>
      <c r="Z219" s="79">
        <f>Z216*6500</f>
        <v>0</v>
      </c>
      <c r="AA219" s="76">
        <f>AA216*6000</f>
        <v>0</v>
      </c>
      <c r="AB219" s="76"/>
      <c r="AC219" s="76">
        <f>4*AC184</f>
        <v>304000</v>
      </c>
      <c r="AD219" s="76"/>
      <c r="AE219" s="80"/>
      <c r="AF219" s="75">
        <f>SUM(L219:AD219)</f>
        <v>1668000</v>
      </c>
      <c r="AG219" s="32"/>
      <c r="AH219" s="82"/>
    </row>
    <row r="220" spans="1:161" s="8" customFormat="1" ht="49.5" x14ac:dyDescent="0.95">
      <c r="A220" s="298" t="s">
        <v>0</v>
      </c>
      <c r="B220" s="298"/>
      <c r="C220" s="1" t="s">
        <v>1</v>
      </c>
      <c r="D220" s="1" t="s">
        <v>2</v>
      </c>
      <c r="E220" s="1"/>
      <c r="F220" s="1"/>
      <c r="G220" s="1"/>
      <c r="H220" s="1"/>
      <c r="I220" s="1"/>
      <c r="J220" s="1"/>
      <c r="K220" s="1"/>
      <c r="L220" s="2"/>
      <c r="M220" s="3"/>
      <c r="N220" s="4"/>
      <c r="O220" s="5"/>
      <c r="P220" s="2"/>
      <c r="Q220" s="3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5"/>
      <c r="AG220" s="6"/>
      <c r="AH220" s="6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</row>
    <row r="221" spans="1:161" s="8" customFormat="1" ht="50.5" x14ac:dyDescent="0.95">
      <c r="A221" s="298" t="s">
        <v>3</v>
      </c>
      <c r="B221" s="298"/>
      <c r="C221" s="1" t="s">
        <v>1</v>
      </c>
      <c r="D221" s="83" t="s">
        <v>25</v>
      </c>
      <c r="E221" s="1"/>
      <c r="F221" s="1"/>
      <c r="G221" s="1"/>
      <c r="H221" s="1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6"/>
      <c r="AH221" s="6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</row>
    <row r="222" spans="1:161" s="8" customFormat="1" ht="50.5" x14ac:dyDescent="0.95">
      <c r="A222" s="299" t="s">
        <v>4</v>
      </c>
      <c r="B222" s="299"/>
      <c r="C222" s="1" t="s">
        <v>1</v>
      </c>
      <c r="D222" s="84" t="s">
        <v>42</v>
      </c>
      <c r="E222" s="9"/>
      <c r="F222" s="1"/>
      <c r="G222" s="9"/>
      <c r="H222" s="9"/>
      <c r="I222" s="10"/>
      <c r="J222" s="10"/>
      <c r="K222" s="10"/>
      <c r="L222" s="11"/>
      <c r="M222" s="3"/>
      <c r="N222" s="4"/>
      <c r="O222" s="11"/>
      <c r="P222" s="11"/>
      <c r="Q222" s="3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5"/>
      <c r="AG222" s="6"/>
      <c r="AH222" s="6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</row>
    <row r="223" spans="1:161" s="15" customFormat="1" ht="49.5" x14ac:dyDescent="0.95">
      <c r="A223" s="300" t="s">
        <v>5</v>
      </c>
      <c r="B223" s="300" t="s">
        <v>6</v>
      </c>
      <c r="C223" s="303" t="s">
        <v>7</v>
      </c>
      <c r="D223" s="304"/>
      <c r="E223" s="12" t="s">
        <v>8</v>
      </c>
      <c r="F223" s="305" t="s">
        <v>9</v>
      </c>
      <c r="G223" s="306"/>
      <c r="H223" s="306"/>
      <c r="I223" s="306"/>
      <c r="J223" s="306"/>
      <c r="K223" s="307"/>
      <c r="L223" s="308" t="s">
        <v>10</v>
      </c>
      <c r="M223" s="309"/>
      <c r="N223" s="309"/>
      <c r="O223" s="309"/>
      <c r="P223" s="309"/>
      <c r="Q223" s="309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  <c r="AD223" s="309"/>
      <c r="AE223" s="296" t="s">
        <v>11</v>
      </c>
      <c r="AF223" s="296" t="s">
        <v>12</v>
      </c>
      <c r="AG223" s="13"/>
      <c r="AH223" s="32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14"/>
      <c r="EY223" s="14"/>
      <c r="EZ223" s="14"/>
      <c r="FA223" s="14"/>
      <c r="FB223" s="14"/>
      <c r="FC223" s="14"/>
      <c r="FD223" s="14"/>
      <c r="FE223" s="14"/>
    </row>
    <row r="224" spans="1:161" s="15" customFormat="1" ht="49.5" x14ac:dyDescent="0.95">
      <c r="A224" s="301"/>
      <c r="B224" s="301"/>
      <c r="C224" s="300" t="s">
        <v>13</v>
      </c>
      <c r="D224" s="300" t="s">
        <v>14</v>
      </c>
      <c r="E224" s="301" t="s">
        <v>15</v>
      </c>
      <c r="F224" s="311" t="s">
        <v>16</v>
      </c>
      <c r="G224" s="312"/>
      <c r="H224" s="312"/>
      <c r="I224" s="312"/>
      <c r="J224" s="312"/>
      <c r="K224" s="313"/>
      <c r="L224" s="296" t="s">
        <v>17</v>
      </c>
      <c r="M224" s="296" t="s">
        <v>45</v>
      </c>
      <c r="N224" s="296" t="s">
        <v>19</v>
      </c>
      <c r="O224" s="296" t="s">
        <v>169</v>
      </c>
      <c r="P224" s="296" t="s">
        <v>194</v>
      </c>
      <c r="Q224" s="296" t="s">
        <v>326</v>
      </c>
      <c r="R224" s="296" t="s">
        <v>312</v>
      </c>
      <c r="S224" s="296" t="s">
        <v>506</v>
      </c>
      <c r="T224" s="296" t="s">
        <v>47</v>
      </c>
      <c r="U224" s="296" t="s">
        <v>18</v>
      </c>
      <c r="V224" s="316" t="s">
        <v>31</v>
      </c>
      <c r="W224" s="296" t="s">
        <v>54</v>
      </c>
      <c r="X224" s="314" t="s">
        <v>56</v>
      </c>
      <c r="Y224" s="314" t="s">
        <v>59</v>
      </c>
      <c r="Z224" s="296" t="s">
        <v>32</v>
      </c>
      <c r="AA224" s="296" t="s">
        <v>139</v>
      </c>
      <c r="AB224" s="296" t="s">
        <v>786</v>
      </c>
      <c r="AC224" s="296" t="s">
        <v>535</v>
      </c>
      <c r="AD224" s="296" t="s">
        <v>66</v>
      </c>
      <c r="AE224" s="310"/>
      <c r="AF224" s="310"/>
      <c r="AG224" s="13"/>
      <c r="AH224" s="32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14"/>
      <c r="EY224" s="14"/>
      <c r="EZ224" s="14"/>
      <c r="FA224" s="14"/>
      <c r="FB224" s="14"/>
      <c r="FC224" s="14"/>
      <c r="FD224" s="14"/>
      <c r="FE224" s="14"/>
    </row>
    <row r="225" spans="1:11360" s="15" customFormat="1" ht="49.5" x14ac:dyDescent="0.95">
      <c r="A225" s="302"/>
      <c r="B225" s="302"/>
      <c r="C225" s="302"/>
      <c r="D225" s="302"/>
      <c r="E225" s="302"/>
      <c r="F225" s="16" t="s">
        <v>20</v>
      </c>
      <c r="G225" s="16" t="s">
        <v>21</v>
      </c>
      <c r="H225" s="16" t="s">
        <v>20</v>
      </c>
      <c r="I225" s="16" t="s">
        <v>21</v>
      </c>
      <c r="J225" s="16" t="s">
        <v>20</v>
      </c>
      <c r="K225" s="16" t="s">
        <v>21</v>
      </c>
      <c r="L225" s="297"/>
      <c r="M225" s="297"/>
      <c r="N225" s="297"/>
      <c r="O225" s="297"/>
      <c r="P225" s="297"/>
      <c r="Q225" s="297"/>
      <c r="R225" s="297"/>
      <c r="S225" s="297"/>
      <c r="T225" s="297"/>
      <c r="U225" s="297"/>
      <c r="V225" s="316"/>
      <c r="W225" s="297"/>
      <c r="X225" s="315"/>
      <c r="Y225" s="315"/>
      <c r="Z225" s="297"/>
      <c r="AA225" s="297"/>
      <c r="AB225" s="297"/>
      <c r="AC225" s="297"/>
      <c r="AD225" s="297"/>
      <c r="AE225" s="297"/>
      <c r="AF225" s="297"/>
      <c r="AG225" s="13"/>
      <c r="AH225" s="32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14"/>
      <c r="EY225" s="14"/>
      <c r="EZ225" s="14"/>
      <c r="FA225" s="14"/>
      <c r="FB225" s="14"/>
      <c r="FC225" s="14"/>
      <c r="FD225" s="14"/>
      <c r="FE225" s="14"/>
    </row>
    <row r="226" spans="1:11360" s="15" customFormat="1" ht="49.5" x14ac:dyDescent="0.95">
      <c r="A226" s="17"/>
      <c r="B226" s="18"/>
      <c r="C226" s="18"/>
      <c r="D226" s="17"/>
      <c r="E226" s="17"/>
      <c r="F226" s="19"/>
      <c r="G226" s="19"/>
      <c r="H226" s="19"/>
      <c r="I226" s="19"/>
      <c r="J226" s="19"/>
      <c r="K226" s="19"/>
      <c r="L226" s="20">
        <v>3200</v>
      </c>
      <c r="M226" s="21">
        <v>4000</v>
      </c>
      <c r="N226" s="21">
        <v>4800</v>
      </c>
      <c r="O226" s="20">
        <v>5600</v>
      </c>
      <c r="P226" s="22">
        <v>6400</v>
      </c>
      <c r="Q226" s="21">
        <v>7200</v>
      </c>
      <c r="R226" s="21">
        <v>8000</v>
      </c>
      <c r="S226" s="21">
        <v>64000</v>
      </c>
      <c r="T226" s="20">
        <v>38400</v>
      </c>
      <c r="U226" s="20">
        <v>68000</v>
      </c>
      <c r="V226" s="21">
        <v>84000</v>
      </c>
      <c r="W226" s="20">
        <v>76000</v>
      </c>
      <c r="X226" s="21">
        <v>84000</v>
      </c>
      <c r="Y226" s="21">
        <v>80000</v>
      </c>
      <c r="Z226" s="22">
        <v>6500</v>
      </c>
      <c r="AA226" s="21">
        <v>6000</v>
      </c>
      <c r="AB226" s="21">
        <v>84000</v>
      </c>
      <c r="AC226" s="21">
        <v>76000</v>
      </c>
      <c r="AD226" s="20">
        <v>76000</v>
      </c>
      <c r="AE226" s="23"/>
      <c r="AF226" s="17"/>
      <c r="AG226" s="13"/>
      <c r="AH226" s="32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14"/>
      <c r="EY226" s="14"/>
      <c r="EZ226" s="14"/>
      <c r="FA226" s="14"/>
      <c r="FB226" s="14"/>
      <c r="FC226" s="14"/>
      <c r="FD226" s="14"/>
      <c r="FE226" s="14"/>
    </row>
    <row r="227" spans="1:11360" s="33" customFormat="1" ht="49.5" x14ac:dyDescent="0.95">
      <c r="A227" s="34">
        <v>1</v>
      </c>
      <c r="B227" s="198" t="s">
        <v>1066</v>
      </c>
      <c r="C227" s="199"/>
      <c r="D227" s="199"/>
      <c r="E227" s="199"/>
      <c r="F227" s="200">
        <v>7</v>
      </c>
      <c r="G227" s="200">
        <v>12</v>
      </c>
      <c r="H227" s="200">
        <v>14</v>
      </c>
      <c r="I227" s="200">
        <v>17</v>
      </c>
      <c r="J227" s="200"/>
      <c r="K227" s="200"/>
      <c r="L227" s="201"/>
      <c r="M227" s="202"/>
      <c r="N227" s="202"/>
      <c r="O227" s="203"/>
      <c r="P227" s="201"/>
      <c r="Q227" s="202"/>
      <c r="R227" s="201"/>
      <c r="S227" s="201"/>
      <c r="T227" s="203"/>
      <c r="U227" s="201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1" t="s">
        <v>107</v>
      </c>
      <c r="AG227" s="32">
        <f>D227-C227</f>
        <v>0</v>
      </c>
      <c r="AH227" s="32" t="s">
        <v>214</v>
      </c>
    </row>
    <row r="228" spans="1:11360" s="33" customFormat="1" ht="49.5" x14ac:dyDescent="0.95">
      <c r="A228" s="34">
        <v>2</v>
      </c>
      <c r="B228" s="223" t="s">
        <v>1067</v>
      </c>
      <c r="C228" s="34">
        <v>290020</v>
      </c>
      <c r="D228" s="222">
        <v>290076</v>
      </c>
      <c r="E228" s="222"/>
      <c r="F228" s="41">
        <v>7</v>
      </c>
      <c r="G228" s="41">
        <v>12</v>
      </c>
      <c r="H228" s="41">
        <v>13</v>
      </c>
      <c r="I228" s="41">
        <v>17</v>
      </c>
      <c r="J228" s="224"/>
      <c r="K228" s="224"/>
      <c r="L228" s="245"/>
      <c r="M228" s="246">
        <v>7</v>
      </c>
      <c r="N228" s="246"/>
      <c r="O228" s="247"/>
      <c r="P228" s="245"/>
      <c r="Q228" s="246"/>
      <c r="R228" s="245"/>
      <c r="S228" s="245"/>
      <c r="T228" s="247"/>
      <c r="U228" s="245"/>
      <c r="V228" s="246"/>
      <c r="W228" s="246"/>
      <c r="X228" s="246"/>
      <c r="Y228" s="246"/>
      <c r="Z228" s="246"/>
      <c r="AA228" s="246"/>
      <c r="AB228" s="43"/>
      <c r="AC228" s="43"/>
      <c r="AD228" s="43"/>
      <c r="AE228" s="43"/>
      <c r="AF228" s="42" t="s">
        <v>1014</v>
      </c>
      <c r="AG228" s="32">
        <f t="shared" ref="AG228:AG257" si="18">D228-C228</f>
        <v>56</v>
      </c>
      <c r="AH228" s="32">
        <v>56</v>
      </c>
    </row>
    <row r="229" spans="1:11360" s="33" customFormat="1" ht="49.5" x14ac:dyDescent="0.95">
      <c r="A229" s="226">
        <v>3</v>
      </c>
      <c r="B229" s="232" t="s">
        <v>1068</v>
      </c>
      <c r="C229" s="222">
        <v>290076</v>
      </c>
      <c r="D229" s="34">
        <v>290220</v>
      </c>
      <c r="E229" s="34"/>
      <c r="F229" s="41">
        <v>7</v>
      </c>
      <c r="G229" s="41">
        <v>12</v>
      </c>
      <c r="H229" s="41">
        <v>13</v>
      </c>
      <c r="I229" s="41">
        <v>17</v>
      </c>
      <c r="J229" s="41"/>
      <c r="K229" s="41"/>
      <c r="L229" s="42">
        <v>3</v>
      </c>
      <c r="M229" s="43">
        <v>14</v>
      </c>
      <c r="N229" s="43"/>
      <c r="O229" s="44"/>
      <c r="P229" s="42"/>
      <c r="Q229" s="43"/>
      <c r="R229" s="42"/>
      <c r="S229" s="42"/>
      <c r="T229" s="44"/>
      <c r="U229" s="42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2" t="s">
        <v>1022</v>
      </c>
      <c r="AG229" s="227">
        <f t="shared" si="18"/>
        <v>144</v>
      </c>
      <c r="AH229" s="230">
        <v>144</v>
      </c>
      <c r="AI229" s="230"/>
      <c r="AJ229" s="230"/>
      <c r="AK229" s="230"/>
      <c r="AL229" s="229"/>
      <c r="AM229" s="226"/>
      <c r="AN229" s="227"/>
      <c r="AO229" s="227"/>
      <c r="AP229" s="227"/>
      <c r="AQ229" s="228"/>
      <c r="AR229" s="228"/>
      <c r="AS229" s="228"/>
      <c r="AT229" s="228"/>
      <c r="AU229" s="228"/>
      <c r="AV229" s="228"/>
      <c r="AW229" s="229"/>
      <c r="AX229" s="230"/>
      <c r="AY229" s="230"/>
      <c r="AZ229" s="231"/>
      <c r="BA229" s="229"/>
      <c r="BB229" s="230"/>
      <c r="BC229" s="229"/>
      <c r="BD229" s="229"/>
      <c r="BE229" s="230"/>
      <c r="BF229" s="230"/>
      <c r="BG229" s="230"/>
      <c r="BH229" s="230"/>
      <c r="BI229" s="230"/>
      <c r="BJ229" s="230"/>
      <c r="BK229" s="230"/>
      <c r="BL229" s="230"/>
      <c r="BM229" s="230"/>
      <c r="BN229" s="230"/>
      <c r="BO229" s="230"/>
      <c r="BP229" s="230"/>
      <c r="BQ229" s="229"/>
      <c r="BR229" s="226"/>
      <c r="BS229" s="227"/>
      <c r="BT229" s="227"/>
      <c r="BU229" s="227"/>
      <c r="BV229" s="228"/>
      <c r="BW229" s="228"/>
      <c r="BX229" s="228"/>
      <c r="BY229" s="228"/>
      <c r="BZ229" s="228"/>
      <c r="CA229" s="228"/>
      <c r="CB229" s="229"/>
      <c r="CC229" s="230"/>
      <c r="CD229" s="230"/>
      <c r="CE229" s="231"/>
      <c r="CF229" s="229"/>
      <c r="CG229" s="230"/>
      <c r="CH229" s="229"/>
      <c r="CI229" s="229"/>
      <c r="CJ229" s="230"/>
      <c r="CK229" s="230"/>
      <c r="CL229" s="230"/>
      <c r="CM229" s="230"/>
      <c r="CN229" s="230"/>
      <c r="CO229" s="230"/>
      <c r="CP229" s="230"/>
      <c r="CQ229" s="230"/>
      <c r="CR229" s="230"/>
      <c r="CS229" s="230"/>
      <c r="CT229" s="230"/>
      <c r="CU229" s="230"/>
      <c r="CV229" s="229"/>
      <c r="CW229" s="226"/>
      <c r="CX229" s="227"/>
      <c r="CY229" s="227"/>
      <c r="CZ229" s="227"/>
      <c r="DA229" s="228"/>
      <c r="DB229" s="228"/>
      <c r="DC229" s="228"/>
      <c r="DD229" s="228"/>
      <c r="DE229" s="228"/>
      <c r="DF229" s="228"/>
      <c r="DG229" s="229"/>
      <c r="DH229" s="230"/>
      <c r="DI229" s="230"/>
      <c r="DJ229" s="231"/>
      <c r="DK229" s="229"/>
      <c r="DL229" s="230"/>
      <c r="DM229" s="229"/>
      <c r="DN229" s="229"/>
      <c r="DO229" s="230"/>
      <c r="DP229" s="230"/>
      <c r="DQ229" s="230"/>
      <c r="DR229" s="230"/>
      <c r="DS229" s="230"/>
      <c r="DT229" s="230"/>
      <c r="DU229" s="230"/>
      <c r="DV229" s="230"/>
      <c r="DW229" s="230"/>
      <c r="DX229" s="230"/>
      <c r="DY229" s="230"/>
      <c r="DZ229" s="230"/>
      <c r="EA229" s="229"/>
      <c r="EB229" s="226"/>
      <c r="EC229" s="227"/>
      <c r="ED229" s="227"/>
      <c r="EE229" s="227"/>
      <c r="EF229" s="228"/>
      <c r="EG229" s="228"/>
      <c r="EH229" s="228"/>
      <c r="EI229" s="228"/>
      <c r="EJ229" s="228"/>
      <c r="EK229" s="228"/>
      <c r="EL229" s="229"/>
      <c r="EM229" s="230"/>
      <c r="EN229" s="230"/>
      <c r="EO229" s="231"/>
      <c r="EP229" s="229"/>
      <c r="EQ229" s="230"/>
      <c r="ER229" s="229"/>
      <c r="ES229" s="229"/>
      <c r="ET229" s="230"/>
      <c r="EU229" s="230"/>
      <c r="EV229" s="230"/>
      <c r="EW229" s="230"/>
      <c r="EX229" s="230"/>
      <c r="EY229" s="230"/>
      <c r="EZ229" s="230"/>
      <c r="FA229" s="230"/>
      <c r="FB229" s="230"/>
      <c r="FC229" s="230"/>
      <c r="FD229" s="230"/>
      <c r="FE229" s="230"/>
      <c r="FF229" s="229"/>
      <c r="FG229" s="226"/>
      <c r="FH229" s="227"/>
      <c r="FI229" s="227"/>
      <c r="FJ229" s="227"/>
      <c r="FK229" s="228"/>
      <c r="FL229" s="228"/>
      <c r="FM229" s="228"/>
      <c r="FN229" s="228"/>
      <c r="FO229" s="228"/>
      <c r="FP229" s="228"/>
      <c r="FQ229" s="229"/>
      <c r="FR229" s="230"/>
      <c r="FS229" s="230"/>
      <c r="FT229" s="231"/>
      <c r="FU229" s="229"/>
      <c r="FV229" s="230"/>
      <c r="FW229" s="229"/>
      <c r="FX229" s="229"/>
      <c r="FY229" s="230"/>
      <c r="FZ229" s="230"/>
      <c r="GA229" s="230"/>
      <c r="GB229" s="230"/>
      <c r="GC229" s="230"/>
      <c r="GD229" s="230"/>
      <c r="GE229" s="230"/>
      <c r="GF229" s="230"/>
      <c r="GG229" s="230"/>
      <c r="GH229" s="230"/>
      <c r="GI229" s="230"/>
      <c r="GJ229" s="230"/>
      <c r="GK229" s="229"/>
      <c r="GL229" s="226"/>
      <c r="GM229" s="227"/>
      <c r="GN229" s="227"/>
      <c r="GO229" s="227"/>
      <c r="GP229" s="228"/>
      <c r="GQ229" s="228"/>
      <c r="GR229" s="228"/>
      <c r="GS229" s="228"/>
      <c r="GT229" s="228"/>
      <c r="GU229" s="228"/>
      <c r="GV229" s="229"/>
      <c r="GW229" s="230"/>
      <c r="GX229" s="230"/>
      <c r="GY229" s="231"/>
      <c r="GZ229" s="229"/>
      <c r="HA229" s="230"/>
      <c r="HB229" s="229"/>
      <c r="HC229" s="229"/>
      <c r="HD229" s="230"/>
      <c r="HE229" s="230"/>
      <c r="HF229" s="230"/>
      <c r="HG229" s="230"/>
      <c r="HH229" s="230"/>
      <c r="HI229" s="230"/>
      <c r="HJ229" s="230"/>
      <c r="HK229" s="230"/>
      <c r="HL229" s="230"/>
      <c r="HM229" s="230"/>
      <c r="HN229" s="230"/>
      <c r="HO229" s="230"/>
      <c r="HP229" s="229"/>
      <c r="HQ229" s="226"/>
      <c r="HR229" s="227"/>
      <c r="HS229" s="227"/>
      <c r="HT229" s="227"/>
      <c r="HU229" s="228"/>
      <c r="HV229" s="228"/>
      <c r="HW229" s="228"/>
      <c r="HX229" s="228"/>
      <c r="HY229" s="228"/>
      <c r="HZ229" s="228"/>
      <c r="IA229" s="229"/>
      <c r="IB229" s="230"/>
      <c r="IC229" s="230"/>
      <c r="ID229" s="231"/>
      <c r="IE229" s="229"/>
      <c r="IF229" s="230"/>
      <c r="IG229" s="229"/>
      <c r="IH229" s="229"/>
      <c r="II229" s="230"/>
      <c r="IJ229" s="230"/>
      <c r="IK229" s="230"/>
      <c r="IL229" s="230"/>
      <c r="IM229" s="230"/>
      <c r="IN229" s="230"/>
      <c r="IO229" s="230"/>
      <c r="IP229" s="230"/>
      <c r="IQ229" s="230"/>
      <c r="IR229" s="230"/>
      <c r="IS229" s="230"/>
      <c r="IT229" s="230"/>
      <c r="IU229" s="229"/>
      <c r="IV229" s="226"/>
      <c r="IW229" s="227"/>
      <c r="IX229" s="227"/>
      <c r="IY229" s="227"/>
      <c r="IZ229" s="228"/>
      <c r="JA229" s="228"/>
      <c r="JB229" s="228"/>
      <c r="JC229" s="228"/>
      <c r="JD229" s="228"/>
      <c r="JE229" s="228"/>
      <c r="JF229" s="229"/>
      <c r="JG229" s="230"/>
      <c r="JH229" s="230"/>
      <c r="JI229" s="231"/>
      <c r="JJ229" s="229"/>
      <c r="JK229" s="230"/>
      <c r="JL229" s="229"/>
      <c r="JM229" s="229"/>
      <c r="JN229" s="230"/>
      <c r="JO229" s="230"/>
      <c r="JP229" s="230"/>
      <c r="JQ229" s="230"/>
      <c r="JR229" s="230"/>
      <c r="JS229" s="230"/>
      <c r="JT229" s="230"/>
      <c r="JU229" s="230"/>
      <c r="JV229" s="230"/>
      <c r="JW229" s="230"/>
      <c r="JX229" s="230"/>
      <c r="JY229" s="230"/>
      <c r="JZ229" s="229"/>
      <c r="KA229" s="226"/>
      <c r="KB229" s="227"/>
      <c r="KC229" s="227"/>
      <c r="KD229" s="227"/>
      <c r="KE229" s="228"/>
      <c r="KF229" s="228"/>
      <c r="KG229" s="228"/>
      <c r="KH229" s="228"/>
      <c r="KI229" s="228"/>
      <c r="KJ229" s="228"/>
      <c r="KK229" s="229"/>
      <c r="KL229" s="230"/>
      <c r="KM229" s="230"/>
      <c r="KN229" s="231"/>
      <c r="KO229" s="229"/>
      <c r="KP229" s="230"/>
      <c r="KQ229" s="229"/>
      <c r="KR229" s="229"/>
      <c r="KS229" s="230"/>
      <c r="KT229" s="230"/>
      <c r="KU229" s="230"/>
      <c r="KV229" s="230"/>
      <c r="KW229" s="230"/>
      <c r="KX229" s="230"/>
      <c r="KY229" s="230"/>
      <c r="KZ229" s="230"/>
      <c r="LA229" s="230"/>
      <c r="LB229" s="230"/>
      <c r="LC229" s="230"/>
      <c r="LD229" s="230"/>
      <c r="LE229" s="229"/>
      <c r="LF229" s="226"/>
      <c r="LG229" s="227"/>
      <c r="LH229" s="227"/>
      <c r="LI229" s="227"/>
      <c r="LJ229" s="228"/>
      <c r="LK229" s="228"/>
      <c r="LL229" s="228"/>
      <c r="LM229" s="228"/>
      <c r="LN229" s="228"/>
      <c r="LO229" s="228"/>
      <c r="LP229" s="229"/>
      <c r="LQ229" s="230"/>
      <c r="LR229" s="230"/>
      <c r="LS229" s="231"/>
      <c r="LT229" s="229"/>
      <c r="LU229" s="230"/>
      <c r="LV229" s="229"/>
      <c r="LW229" s="229"/>
      <c r="LX229" s="230"/>
      <c r="LY229" s="230"/>
      <c r="LZ229" s="230"/>
      <c r="MA229" s="230"/>
      <c r="MB229" s="230"/>
      <c r="MC229" s="230"/>
      <c r="MD229" s="230"/>
      <c r="ME229" s="230"/>
      <c r="MF229" s="230"/>
      <c r="MG229" s="230"/>
      <c r="MH229" s="230"/>
      <c r="MI229" s="230"/>
      <c r="MJ229" s="229"/>
      <c r="MK229" s="226"/>
      <c r="ML229" s="227"/>
      <c r="MM229" s="227"/>
      <c r="MN229" s="227"/>
      <c r="MO229" s="228"/>
      <c r="MP229" s="228"/>
      <c r="MQ229" s="228"/>
      <c r="MR229" s="228"/>
      <c r="MS229" s="228"/>
      <c r="MT229" s="228"/>
      <c r="MU229" s="229"/>
      <c r="MV229" s="230"/>
      <c r="MW229" s="230"/>
      <c r="MX229" s="231"/>
      <c r="MY229" s="229"/>
      <c r="MZ229" s="230"/>
      <c r="NA229" s="229"/>
      <c r="NB229" s="229"/>
      <c r="NC229" s="230"/>
      <c r="ND229" s="230"/>
      <c r="NE229" s="230"/>
      <c r="NF229" s="230"/>
      <c r="NG229" s="230"/>
      <c r="NH229" s="230"/>
      <c r="NI229" s="230"/>
      <c r="NJ229" s="230"/>
      <c r="NK229" s="230"/>
      <c r="NL229" s="230"/>
      <c r="NM229" s="230"/>
      <c r="NN229" s="230"/>
      <c r="NO229" s="229"/>
      <c r="NP229" s="226"/>
      <c r="NQ229" s="227"/>
      <c r="NR229" s="227"/>
      <c r="NS229" s="227"/>
      <c r="NT229" s="228"/>
      <c r="NU229" s="228"/>
      <c r="NV229" s="228"/>
      <c r="NW229" s="228"/>
      <c r="NX229" s="228"/>
      <c r="NY229" s="228"/>
      <c r="NZ229" s="229"/>
      <c r="OA229" s="230"/>
      <c r="OB229" s="230"/>
      <c r="OC229" s="231"/>
      <c r="OD229" s="229"/>
      <c r="OE229" s="230"/>
      <c r="OF229" s="229"/>
      <c r="OG229" s="229"/>
      <c r="OH229" s="230"/>
      <c r="OI229" s="230"/>
      <c r="OJ229" s="230"/>
      <c r="OK229" s="230"/>
      <c r="OL229" s="230"/>
      <c r="OM229" s="230"/>
      <c r="ON229" s="230"/>
      <c r="OO229" s="230"/>
      <c r="OP229" s="230"/>
      <c r="OQ229" s="230"/>
      <c r="OR229" s="230"/>
      <c r="OS229" s="230"/>
      <c r="OT229" s="229"/>
      <c r="OU229" s="226"/>
      <c r="OV229" s="227"/>
      <c r="OW229" s="227"/>
      <c r="OX229" s="227"/>
      <c r="OY229" s="228"/>
      <c r="OZ229" s="228"/>
      <c r="PA229" s="228"/>
      <c r="PB229" s="228"/>
      <c r="PC229" s="228"/>
      <c r="PD229" s="228"/>
      <c r="PE229" s="229"/>
      <c r="PF229" s="230"/>
      <c r="PG229" s="230"/>
      <c r="PH229" s="231"/>
      <c r="PI229" s="229"/>
      <c r="PJ229" s="230"/>
      <c r="PK229" s="229"/>
      <c r="PL229" s="229"/>
      <c r="PM229" s="230"/>
      <c r="PN229" s="230"/>
      <c r="PO229" s="230"/>
      <c r="PP229" s="230"/>
      <c r="PQ229" s="230"/>
      <c r="PR229" s="230"/>
      <c r="PS229" s="230"/>
      <c r="PT229" s="230"/>
      <c r="PU229" s="230"/>
      <c r="PV229" s="230"/>
      <c r="PW229" s="230"/>
      <c r="PX229" s="230"/>
      <c r="PY229" s="229"/>
      <c r="PZ229" s="226"/>
      <c r="QA229" s="227"/>
      <c r="QB229" s="227"/>
      <c r="QC229" s="227"/>
      <c r="QD229" s="228"/>
      <c r="QE229" s="228"/>
      <c r="QF229" s="228"/>
      <c r="QG229" s="228"/>
      <c r="QH229" s="228"/>
      <c r="QI229" s="228"/>
      <c r="QJ229" s="229"/>
      <c r="QK229" s="230"/>
      <c r="QL229" s="230"/>
      <c r="QM229" s="231"/>
      <c r="QN229" s="229"/>
      <c r="QO229" s="230"/>
      <c r="QP229" s="229"/>
      <c r="QQ229" s="229"/>
      <c r="QR229" s="230"/>
      <c r="QS229" s="230"/>
      <c r="QT229" s="230"/>
      <c r="QU229" s="230"/>
      <c r="QV229" s="230"/>
      <c r="QW229" s="230"/>
      <c r="QX229" s="230"/>
      <c r="QY229" s="230"/>
      <c r="QZ229" s="230"/>
      <c r="RA229" s="230"/>
      <c r="RB229" s="230"/>
      <c r="RC229" s="230"/>
      <c r="RD229" s="229"/>
      <c r="RE229" s="226"/>
      <c r="RF229" s="227"/>
      <c r="RG229" s="227"/>
      <c r="RH229" s="227"/>
      <c r="RI229" s="228"/>
      <c r="RJ229" s="228"/>
      <c r="RK229" s="228"/>
      <c r="RL229" s="228"/>
      <c r="RM229" s="228"/>
      <c r="RN229" s="228"/>
      <c r="RO229" s="229"/>
      <c r="RP229" s="230"/>
      <c r="RQ229" s="230"/>
      <c r="RR229" s="231"/>
      <c r="RS229" s="229"/>
      <c r="RT229" s="230"/>
      <c r="RU229" s="229"/>
      <c r="RV229" s="229"/>
      <c r="RW229" s="230"/>
      <c r="RX229" s="230"/>
      <c r="RY229" s="230"/>
      <c r="RZ229" s="230"/>
      <c r="SA229" s="230"/>
      <c r="SB229" s="230"/>
      <c r="SC229" s="230"/>
      <c r="SD229" s="230"/>
      <c r="SE229" s="230"/>
      <c r="SF229" s="230"/>
      <c r="SG229" s="230"/>
      <c r="SH229" s="230"/>
      <c r="SI229" s="229"/>
      <c r="SJ229" s="226"/>
      <c r="SK229" s="227"/>
      <c r="SL229" s="227"/>
      <c r="SM229" s="227"/>
      <c r="SN229" s="228"/>
      <c r="SO229" s="228"/>
      <c r="SP229" s="228"/>
      <c r="SQ229" s="228"/>
      <c r="SR229" s="228"/>
      <c r="SS229" s="228"/>
      <c r="ST229" s="229"/>
      <c r="SU229" s="230"/>
      <c r="SV229" s="230"/>
      <c r="SW229" s="231"/>
      <c r="SX229" s="229"/>
      <c r="SY229" s="230"/>
      <c r="SZ229" s="229"/>
      <c r="TA229" s="229"/>
      <c r="TB229" s="230"/>
      <c r="TC229" s="230"/>
      <c r="TD229" s="230"/>
      <c r="TE229" s="230"/>
      <c r="TF229" s="230"/>
      <c r="TG229" s="230"/>
      <c r="TH229" s="230"/>
      <c r="TI229" s="230"/>
      <c r="TJ229" s="230"/>
      <c r="TK229" s="230"/>
      <c r="TL229" s="230"/>
      <c r="TM229" s="230"/>
      <c r="TN229" s="229"/>
      <c r="TO229" s="226"/>
      <c r="TP229" s="227"/>
      <c r="TQ229" s="227"/>
      <c r="TR229" s="227"/>
      <c r="TS229" s="228"/>
      <c r="TT229" s="228"/>
      <c r="TU229" s="228"/>
      <c r="TV229" s="228"/>
      <c r="TW229" s="228"/>
      <c r="TX229" s="228"/>
      <c r="TY229" s="229"/>
      <c r="TZ229" s="230"/>
      <c r="UA229" s="230"/>
      <c r="UB229" s="231"/>
      <c r="UC229" s="229"/>
      <c r="UD229" s="230"/>
      <c r="UE229" s="229"/>
      <c r="UF229" s="229"/>
      <c r="UG229" s="230"/>
      <c r="UH229" s="230"/>
      <c r="UI229" s="230"/>
      <c r="UJ229" s="230"/>
      <c r="UK229" s="230"/>
      <c r="UL229" s="230"/>
      <c r="UM229" s="230"/>
      <c r="UN229" s="230"/>
      <c r="UO229" s="230"/>
      <c r="UP229" s="230"/>
      <c r="UQ229" s="230"/>
      <c r="UR229" s="230"/>
      <c r="US229" s="229"/>
      <c r="UT229" s="226"/>
      <c r="UU229" s="227"/>
      <c r="UV229" s="227"/>
      <c r="UW229" s="227"/>
      <c r="UX229" s="228"/>
      <c r="UY229" s="228"/>
      <c r="UZ229" s="228"/>
      <c r="VA229" s="228"/>
      <c r="VB229" s="228"/>
      <c r="VC229" s="228"/>
      <c r="VD229" s="229"/>
      <c r="VE229" s="230"/>
      <c r="VF229" s="230"/>
      <c r="VG229" s="231"/>
      <c r="VH229" s="229"/>
      <c r="VI229" s="230"/>
      <c r="VJ229" s="229"/>
      <c r="VK229" s="229"/>
      <c r="VL229" s="230"/>
      <c r="VM229" s="230"/>
      <c r="VN229" s="230"/>
      <c r="VO229" s="230"/>
      <c r="VP229" s="230"/>
      <c r="VQ229" s="230"/>
      <c r="VR229" s="230"/>
      <c r="VS229" s="230"/>
      <c r="VT229" s="230"/>
      <c r="VU229" s="230"/>
      <c r="VV229" s="230"/>
      <c r="VW229" s="230"/>
      <c r="VX229" s="229"/>
      <c r="VY229" s="226"/>
      <c r="VZ229" s="227"/>
      <c r="WA229" s="227"/>
      <c r="WB229" s="227"/>
      <c r="WC229" s="228"/>
      <c r="WD229" s="228"/>
      <c r="WE229" s="228"/>
      <c r="WF229" s="228"/>
      <c r="WG229" s="228"/>
      <c r="WH229" s="228"/>
      <c r="WI229" s="229"/>
      <c r="WJ229" s="230"/>
      <c r="WK229" s="230"/>
      <c r="WL229" s="231"/>
      <c r="WM229" s="229"/>
      <c r="WN229" s="230"/>
      <c r="WO229" s="229"/>
      <c r="WP229" s="229"/>
      <c r="WQ229" s="230"/>
      <c r="WR229" s="230"/>
      <c r="WS229" s="230"/>
      <c r="WT229" s="230"/>
      <c r="WU229" s="230"/>
      <c r="WV229" s="230"/>
      <c r="WW229" s="230"/>
      <c r="WX229" s="230"/>
      <c r="WY229" s="230"/>
      <c r="WZ229" s="230"/>
      <c r="XA229" s="230"/>
      <c r="XB229" s="230"/>
      <c r="XC229" s="229"/>
      <c r="XD229" s="226"/>
      <c r="XE229" s="227"/>
      <c r="XF229" s="227"/>
      <c r="XG229" s="227"/>
      <c r="XH229" s="228"/>
      <c r="XI229" s="228"/>
      <c r="XJ229" s="228"/>
      <c r="XK229" s="228"/>
      <c r="XL229" s="228"/>
      <c r="XM229" s="228"/>
      <c r="XN229" s="229"/>
      <c r="XO229" s="230"/>
      <c r="XP229" s="230"/>
      <c r="XQ229" s="231"/>
      <c r="XR229" s="229"/>
      <c r="XS229" s="230"/>
      <c r="XT229" s="229"/>
      <c r="XU229" s="229"/>
      <c r="XV229" s="230"/>
      <c r="XW229" s="230"/>
      <c r="XX229" s="230"/>
      <c r="XY229" s="230"/>
      <c r="XZ229" s="230"/>
      <c r="YA229" s="230"/>
      <c r="YB229" s="230"/>
      <c r="YC229" s="230"/>
      <c r="YD229" s="230"/>
      <c r="YE229" s="230"/>
      <c r="YF229" s="230"/>
      <c r="YG229" s="230"/>
      <c r="YH229" s="229"/>
      <c r="YI229" s="226"/>
      <c r="YJ229" s="227"/>
      <c r="YK229" s="227"/>
      <c r="YL229" s="227"/>
      <c r="YM229" s="228"/>
      <c r="YN229" s="228"/>
      <c r="YO229" s="228"/>
      <c r="YP229" s="228"/>
      <c r="YQ229" s="228"/>
      <c r="YR229" s="228"/>
      <c r="YS229" s="229"/>
      <c r="YT229" s="230"/>
      <c r="YU229" s="230"/>
      <c r="YV229" s="231"/>
      <c r="YW229" s="229"/>
      <c r="YX229" s="230"/>
      <c r="YY229" s="229"/>
      <c r="YZ229" s="229"/>
      <c r="ZA229" s="230"/>
      <c r="ZB229" s="230"/>
      <c r="ZC229" s="230"/>
      <c r="ZD229" s="230"/>
      <c r="ZE229" s="230"/>
      <c r="ZF229" s="230"/>
      <c r="ZG229" s="230"/>
      <c r="ZH229" s="230"/>
      <c r="ZI229" s="230"/>
      <c r="ZJ229" s="230"/>
      <c r="ZK229" s="230"/>
      <c r="ZL229" s="230"/>
      <c r="ZM229" s="229"/>
      <c r="ZN229" s="226"/>
      <c r="ZO229" s="227"/>
      <c r="ZP229" s="227"/>
      <c r="ZQ229" s="227"/>
      <c r="ZR229" s="228"/>
      <c r="ZS229" s="228"/>
      <c r="ZT229" s="228"/>
      <c r="ZU229" s="228"/>
      <c r="ZV229" s="228"/>
      <c r="ZW229" s="228"/>
      <c r="ZX229" s="229"/>
      <c r="ZY229" s="230"/>
      <c r="ZZ229" s="230"/>
      <c r="AAA229" s="231"/>
      <c r="AAB229" s="229"/>
      <c r="AAC229" s="230"/>
      <c r="AAD229" s="229"/>
      <c r="AAE229" s="229"/>
      <c r="AAF229" s="230"/>
      <c r="AAG229" s="230"/>
      <c r="AAH229" s="230"/>
      <c r="AAI229" s="230"/>
      <c r="AAJ229" s="230"/>
      <c r="AAK229" s="230"/>
      <c r="AAL229" s="230"/>
      <c r="AAM229" s="230"/>
      <c r="AAN229" s="230"/>
      <c r="AAO229" s="230"/>
      <c r="AAP229" s="230"/>
      <c r="AAQ229" s="230"/>
      <c r="AAR229" s="229"/>
      <c r="AAS229" s="226"/>
      <c r="AAT229" s="227"/>
      <c r="AAU229" s="227"/>
      <c r="AAV229" s="227"/>
      <c r="AAW229" s="228"/>
      <c r="AAX229" s="228"/>
      <c r="AAY229" s="228"/>
      <c r="AAZ229" s="228"/>
      <c r="ABA229" s="228"/>
      <c r="ABB229" s="228"/>
      <c r="ABC229" s="229"/>
      <c r="ABD229" s="230"/>
      <c r="ABE229" s="230"/>
      <c r="ABF229" s="231"/>
      <c r="ABG229" s="229"/>
      <c r="ABH229" s="230"/>
      <c r="ABI229" s="229"/>
      <c r="ABJ229" s="229"/>
      <c r="ABK229" s="230"/>
      <c r="ABL229" s="230"/>
      <c r="ABM229" s="230"/>
      <c r="ABN229" s="230"/>
      <c r="ABO229" s="230"/>
      <c r="ABP229" s="230"/>
      <c r="ABQ229" s="230"/>
      <c r="ABR229" s="230"/>
      <c r="ABS229" s="230"/>
      <c r="ABT229" s="230"/>
      <c r="ABU229" s="230"/>
      <c r="ABV229" s="230"/>
      <c r="ABW229" s="229"/>
      <c r="ABX229" s="226"/>
      <c r="ABY229" s="227"/>
      <c r="ABZ229" s="227"/>
      <c r="ACA229" s="227"/>
      <c r="ACB229" s="228"/>
      <c r="ACC229" s="228"/>
      <c r="ACD229" s="228"/>
      <c r="ACE229" s="228"/>
      <c r="ACF229" s="228"/>
      <c r="ACG229" s="228"/>
      <c r="ACH229" s="229"/>
      <c r="ACI229" s="230"/>
      <c r="ACJ229" s="230"/>
      <c r="ACK229" s="231"/>
      <c r="ACL229" s="229"/>
      <c r="ACM229" s="230"/>
      <c r="ACN229" s="229"/>
      <c r="ACO229" s="229"/>
      <c r="ACP229" s="230"/>
      <c r="ACQ229" s="230"/>
      <c r="ACR229" s="230"/>
      <c r="ACS229" s="230"/>
      <c r="ACT229" s="230"/>
      <c r="ACU229" s="230"/>
      <c r="ACV229" s="230"/>
      <c r="ACW229" s="230"/>
      <c r="ACX229" s="230"/>
      <c r="ACY229" s="230"/>
      <c r="ACZ229" s="230"/>
      <c r="ADA229" s="230"/>
      <c r="ADB229" s="229"/>
      <c r="ADC229" s="226"/>
      <c r="ADD229" s="227"/>
      <c r="ADE229" s="227"/>
      <c r="ADF229" s="227"/>
      <c r="ADG229" s="228"/>
      <c r="ADH229" s="228"/>
      <c r="ADI229" s="228"/>
      <c r="ADJ229" s="228"/>
      <c r="ADK229" s="228"/>
      <c r="ADL229" s="228"/>
      <c r="ADM229" s="229"/>
      <c r="ADN229" s="230"/>
      <c r="ADO229" s="230"/>
      <c r="ADP229" s="231"/>
      <c r="ADQ229" s="229"/>
      <c r="ADR229" s="230"/>
      <c r="ADS229" s="229"/>
      <c r="ADT229" s="229"/>
      <c r="ADU229" s="230"/>
      <c r="ADV229" s="230"/>
      <c r="ADW229" s="230"/>
      <c r="ADX229" s="230"/>
      <c r="ADY229" s="230"/>
      <c r="ADZ229" s="230"/>
      <c r="AEA229" s="230"/>
      <c r="AEB229" s="230"/>
      <c r="AEC229" s="230"/>
      <c r="AED229" s="230"/>
      <c r="AEE229" s="230"/>
      <c r="AEF229" s="230"/>
      <c r="AEG229" s="229"/>
      <c r="AEH229" s="226"/>
      <c r="AEI229" s="227"/>
      <c r="AEJ229" s="227"/>
      <c r="AEK229" s="227"/>
      <c r="AEL229" s="228"/>
      <c r="AEM229" s="228"/>
      <c r="AEN229" s="228"/>
      <c r="AEO229" s="228"/>
      <c r="AEP229" s="228"/>
      <c r="AEQ229" s="228"/>
      <c r="AER229" s="229"/>
      <c r="AES229" s="230"/>
      <c r="AET229" s="230"/>
      <c r="AEU229" s="231"/>
      <c r="AEV229" s="229"/>
      <c r="AEW229" s="230"/>
      <c r="AEX229" s="229"/>
      <c r="AEY229" s="229"/>
      <c r="AEZ229" s="230"/>
      <c r="AFA229" s="230"/>
      <c r="AFB229" s="230"/>
      <c r="AFC229" s="230"/>
      <c r="AFD229" s="230"/>
      <c r="AFE229" s="230"/>
      <c r="AFF229" s="230"/>
      <c r="AFG229" s="230"/>
      <c r="AFH229" s="230"/>
      <c r="AFI229" s="230"/>
      <c r="AFJ229" s="230"/>
      <c r="AFK229" s="230"/>
      <c r="AFL229" s="229"/>
      <c r="AFM229" s="226"/>
      <c r="AFN229" s="227"/>
      <c r="AFO229" s="227"/>
      <c r="AFP229" s="227"/>
      <c r="AFQ229" s="228"/>
      <c r="AFR229" s="228"/>
      <c r="AFS229" s="228"/>
      <c r="AFT229" s="228"/>
      <c r="AFU229" s="228"/>
      <c r="AFV229" s="228"/>
      <c r="AFW229" s="229"/>
      <c r="AFX229" s="230"/>
      <c r="AFY229" s="230"/>
      <c r="AFZ229" s="231"/>
      <c r="AGA229" s="229"/>
      <c r="AGB229" s="230"/>
      <c r="AGC229" s="229"/>
      <c r="AGD229" s="229"/>
      <c r="AGE229" s="230"/>
      <c r="AGF229" s="230"/>
      <c r="AGG229" s="230"/>
      <c r="AGH229" s="230"/>
      <c r="AGI229" s="230"/>
      <c r="AGJ229" s="230"/>
      <c r="AGK229" s="230"/>
      <c r="AGL229" s="230"/>
      <c r="AGM229" s="230"/>
      <c r="AGN229" s="230"/>
      <c r="AGO229" s="230"/>
      <c r="AGP229" s="230"/>
      <c r="AGQ229" s="229"/>
      <c r="AGR229" s="226"/>
      <c r="AGS229" s="227"/>
      <c r="AGT229" s="227"/>
      <c r="AGU229" s="227"/>
      <c r="AGV229" s="228"/>
      <c r="AGW229" s="228"/>
      <c r="AGX229" s="228"/>
      <c r="AGY229" s="228"/>
      <c r="AGZ229" s="228"/>
      <c r="AHA229" s="228"/>
      <c r="AHB229" s="229"/>
      <c r="AHC229" s="230"/>
      <c r="AHD229" s="230"/>
      <c r="AHE229" s="231"/>
      <c r="AHF229" s="229"/>
      <c r="AHG229" s="230"/>
      <c r="AHH229" s="229"/>
      <c r="AHI229" s="229"/>
      <c r="AHJ229" s="230"/>
      <c r="AHK229" s="230"/>
      <c r="AHL229" s="230"/>
      <c r="AHM229" s="230"/>
      <c r="AHN229" s="230"/>
      <c r="AHO229" s="230"/>
      <c r="AHP229" s="230"/>
      <c r="AHQ229" s="230"/>
      <c r="AHR229" s="230"/>
      <c r="AHS229" s="230"/>
      <c r="AHT229" s="230"/>
      <c r="AHU229" s="230"/>
      <c r="AHV229" s="229"/>
      <c r="AHW229" s="226"/>
      <c r="AHX229" s="227"/>
      <c r="AHY229" s="227"/>
      <c r="AHZ229" s="227"/>
      <c r="AIA229" s="228"/>
      <c r="AIB229" s="228"/>
      <c r="AIC229" s="228"/>
      <c r="AID229" s="228"/>
      <c r="AIE229" s="228"/>
      <c r="AIF229" s="228"/>
      <c r="AIG229" s="229"/>
      <c r="AIH229" s="230"/>
      <c r="AII229" s="230"/>
      <c r="AIJ229" s="231"/>
      <c r="AIK229" s="229"/>
      <c r="AIL229" s="230"/>
      <c r="AIM229" s="229"/>
      <c r="AIN229" s="229"/>
      <c r="AIO229" s="230"/>
      <c r="AIP229" s="230"/>
      <c r="AIQ229" s="230"/>
      <c r="AIR229" s="230"/>
      <c r="AIS229" s="230"/>
      <c r="AIT229" s="230"/>
      <c r="AIU229" s="230"/>
      <c r="AIV229" s="230"/>
      <c r="AIW229" s="230"/>
      <c r="AIX229" s="230"/>
      <c r="AIY229" s="230"/>
      <c r="AIZ229" s="230"/>
      <c r="AJA229" s="229"/>
      <c r="AJB229" s="226"/>
      <c r="AJC229" s="227"/>
      <c r="AJD229" s="227"/>
      <c r="AJE229" s="227"/>
      <c r="AJF229" s="228"/>
      <c r="AJG229" s="228"/>
      <c r="AJH229" s="228"/>
      <c r="AJI229" s="228"/>
      <c r="AJJ229" s="228"/>
      <c r="AJK229" s="228"/>
      <c r="AJL229" s="229"/>
      <c r="AJM229" s="230"/>
      <c r="AJN229" s="230"/>
      <c r="AJO229" s="231"/>
      <c r="AJP229" s="229"/>
      <c r="AJQ229" s="230"/>
      <c r="AJR229" s="229"/>
      <c r="AJS229" s="229"/>
      <c r="AJT229" s="230"/>
      <c r="AJU229" s="230"/>
      <c r="AJV229" s="230"/>
      <c r="AJW229" s="230"/>
      <c r="AJX229" s="230"/>
      <c r="AJY229" s="230"/>
      <c r="AJZ229" s="230"/>
      <c r="AKA229" s="230"/>
      <c r="AKB229" s="230"/>
      <c r="AKC229" s="230"/>
      <c r="AKD229" s="230"/>
      <c r="AKE229" s="230"/>
      <c r="AKF229" s="229"/>
      <c r="AKG229" s="226"/>
      <c r="AKH229" s="227"/>
      <c r="AKI229" s="227"/>
      <c r="AKJ229" s="227"/>
      <c r="AKK229" s="228"/>
      <c r="AKL229" s="228"/>
      <c r="AKM229" s="228"/>
      <c r="AKN229" s="228"/>
      <c r="AKO229" s="228"/>
      <c r="AKP229" s="228"/>
      <c r="AKQ229" s="229"/>
      <c r="AKR229" s="230"/>
      <c r="AKS229" s="230"/>
      <c r="AKT229" s="231"/>
      <c r="AKU229" s="229"/>
      <c r="AKV229" s="230"/>
      <c r="AKW229" s="229"/>
      <c r="AKX229" s="229"/>
      <c r="AKY229" s="230"/>
      <c r="AKZ229" s="230"/>
      <c r="ALA229" s="230"/>
      <c r="ALB229" s="230"/>
      <c r="ALC229" s="230"/>
      <c r="ALD229" s="230"/>
      <c r="ALE229" s="230"/>
      <c r="ALF229" s="230"/>
      <c r="ALG229" s="230"/>
      <c r="ALH229" s="230"/>
      <c r="ALI229" s="230"/>
      <c r="ALJ229" s="230"/>
      <c r="ALK229" s="229"/>
      <c r="ALL229" s="226"/>
      <c r="ALM229" s="227"/>
      <c r="ALN229" s="227"/>
      <c r="ALO229" s="227"/>
      <c r="ALP229" s="228"/>
      <c r="ALQ229" s="228"/>
      <c r="ALR229" s="228"/>
      <c r="ALS229" s="228"/>
      <c r="ALT229" s="228"/>
      <c r="ALU229" s="228"/>
      <c r="ALV229" s="229"/>
      <c r="ALW229" s="230"/>
      <c r="ALX229" s="230"/>
      <c r="ALY229" s="231"/>
      <c r="ALZ229" s="229"/>
      <c r="AMA229" s="230"/>
      <c r="AMB229" s="229"/>
      <c r="AMC229" s="229"/>
      <c r="AMD229" s="230"/>
      <c r="AME229" s="230"/>
      <c r="AMF229" s="230"/>
      <c r="AMG229" s="230"/>
      <c r="AMH229" s="230"/>
      <c r="AMI229" s="230"/>
      <c r="AMJ229" s="230"/>
      <c r="AMK229" s="230"/>
      <c r="AML229" s="230"/>
      <c r="AMM229" s="230"/>
      <c r="AMN229" s="230"/>
      <c r="AMO229" s="230"/>
      <c r="AMP229" s="229"/>
      <c r="AMQ229" s="226"/>
      <c r="AMR229" s="227"/>
      <c r="AMS229" s="227"/>
      <c r="AMT229" s="227"/>
      <c r="AMU229" s="228"/>
      <c r="AMV229" s="228"/>
      <c r="AMW229" s="228"/>
      <c r="AMX229" s="228"/>
      <c r="AMY229" s="228"/>
      <c r="AMZ229" s="228"/>
      <c r="ANA229" s="229"/>
      <c r="ANB229" s="230"/>
      <c r="ANC229" s="230"/>
      <c r="AND229" s="231"/>
      <c r="ANE229" s="229"/>
      <c r="ANF229" s="230"/>
      <c r="ANG229" s="229"/>
      <c r="ANH229" s="229"/>
      <c r="ANI229" s="230"/>
      <c r="ANJ229" s="230"/>
      <c r="ANK229" s="230"/>
      <c r="ANL229" s="230"/>
      <c r="ANM229" s="230"/>
      <c r="ANN229" s="230"/>
      <c r="ANO229" s="230"/>
      <c r="ANP229" s="230"/>
      <c r="ANQ229" s="230"/>
      <c r="ANR229" s="230"/>
      <c r="ANS229" s="230"/>
      <c r="ANT229" s="230"/>
      <c r="ANU229" s="229"/>
      <c r="ANV229" s="226"/>
      <c r="ANW229" s="227"/>
      <c r="ANX229" s="227"/>
      <c r="ANY229" s="227"/>
      <c r="ANZ229" s="228"/>
      <c r="AOA229" s="228"/>
      <c r="AOB229" s="228"/>
      <c r="AOC229" s="228"/>
      <c r="AOD229" s="228"/>
      <c r="AOE229" s="228"/>
      <c r="AOF229" s="229"/>
      <c r="AOG229" s="230"/>
      <c r="AOH229" s="230"/>
      <c r="AOI229" s="231"/>
      <c r="AOJ229" s="229"/>
      <c r="AOK229" s="230"/>
      <c r="AOL229" s="229"/>
      <c r="AOM229" s="229"/>
      <c r="AON229" s="230"/>
      <c r="AOO229" s="230"/>
      <c r="AOP229" s="230"/>
      <c r="AOQ229" s="230"/>
      <c r="AOR229" s="230"/>
      <c r="AOS229" s="230"/>
      <c r="AOT229" s="230"/>
      <c r="AOU229" s="230"/>
      <c r="AOV229" s="230"/>
      <c r="AOW229" s="230"/>
      <c r="AOX229" s="230"/>
      <c r="AOY229" s="230"/>
      <c r="AOZ229" s="229"/>
      <c r="APA229" s="226"/>
      <c r="APB229" s="227"/>
      <c r="APC229" s="227"/>
      <c r="APD229" s="227"/>
      <c r="APE229" s="228"/>
      <c r="APF229" s="228"/>
      <c r="APG229" s="228"/>
      <c r="APH229" s="228"/>
      <c r="API229" s="228"/>
      <c r="APJ229" s="228"/>
      <c r="APK229" s="229"/>
      <c r="APL229" s="230"/>
      <c r="APM229" s="230"/>
      <c r="APN229" s="231"/>
      <c r="APO229" s="229"/>
      <c r="APP229" s="230"/>
      <c r="APQ229" s="229"/>
      <c r="APR229" s="229"/>
      <c r="APS229" s="230"/>
      <c r="APT229" s="230"/>
      <c r="APU229" s="230"/>
      <c r="APV229" s="230"/>
      <c r="APW229" s="230"/>
      <c r="APX229" s="230"/>
      <c r="APY229" s="230"/>
      <c r="APZ229" s="230"/>
      <c r="AQA229" s="230"/>
      <c r="AQB229" s="230"/>
      <c r="AQC229" s="230"/>
      <c r="AQD229" s="230"/>
      <c r="AQE229" s="229"/>
      <c r="AQF229" s="226"/>
      <c r="AQG229" s="227"/>
      <c r="AQH229" s="227"/>
      <c r="AQI229" s="227"/>
      <c r="AQJ229" s="228"/>
      <c r="AQK229" s="228"/>
      <c r="AQL229" s="228"/>
      <c r="AQM229" s="228"/>
      <c r="AQN229" s="228"/>
      <c r="AQO229" s="228"/>
      <c r="AQP229" s="229"/>
      <c r="AQQ229" s="230"/>
      <c r="AQR229" s="230"/>
      <c r="AQS229" s="231"/>
      <c r="AQT229" s="229"/>
      <c r="AQU229" s="230"/>
      <c r="AQV229" s="229"/>
      <c r="AQW229" s="229"/>
      <c r="AQX229" s="230"/>
      <c r="AQY229" s="230"/>
      <c r="AQZ229" s="230"/>
      <c r="ARA229" s="230"/>
      <c r="ARB229" s="230"/>
      <c r="ARC229" s="230"/>
      <c r="ARD229" s="230"/>
      <c r="ARE229" s="230"/>
      <c r="ARF229" s="230"/>
      <c r="ARG229" s="230"/>
      <c r="ARH229" s="230"/>
      <c r="ARI229" s="230"/>
      <c r="ARJ229" s="229"/>
      <c r="ARK229" s="226"/>
      <c r="ARL229" s="227"/>
      <c r="ARM229" s="227"/>
      <c r="ARN229" s="227"/>
      <c r="ARO229" s="228"/>
      <c r="ARP229" s="228"/>
      <c r="ARQ229" s="228"/>
      <c r="ARR229" s="228"/>
      <c r="ARS229" s="228"/>
      <c r="ART229" s="228"/>
      <c r="ARU229" s="229"/>
      <c r="ARV229" s="230"/>
      <c r="ARW229" s="230"/>
      <c r="ARX229" s="231"/>
      <c r="ARY229" s="229"/>
      <c r="ARZ229" s="230"/>
      <c r="ASA229" s="229"/>
      <c r="ASB229" s="229"/>
      <c r="ASC229" s="230"/>
      <c r="ASD229" s="230"/>
      <c r="ASE229" s="230"/>
      <c r="ASF229" s="230"/>
      <c r="ASG229" s="230"/>
      <c r="ASH229" s="230"/>
      <c r="ASI229" s="230"/>
      <c r="ASJ229" s="230"/>
      <c r="ASK229" s="230"/>
      <c r="ASL229" s="230"/>
      <c r="ASM229" s="230"/>
      <c r="ASN229" s="230"/>
      <c r="ASO229" s="229"/>
      <c r="ASP229" s="226"/>
      <c r="ASQ229" s="227"/>
      <c r="ASR229" s="227"/>
      <c r="ASS229" s="227"/>
      <c r="AST229" s="228"/>
      <c r="ASU229" s="228"/>
      <c r="ASV229" s="228"/>
      <c r="ASW229" s="228"/>
      <c r="ASX229" s="228"/>
      <c r="ASY229" s="228"/>
      <c r="ASZ229" s="229"/>
      <c r="ATA229" s="230"/>
      <c r="ATB229" s="230"/>
      <c r="ATC229" s="231"/>
      <c r="ATD229" s="229"/>
      <c r="ATE229" s="230"/>
      <c r="ATF229" s="229"/>
      <c r="ATG229" s="229"/>
      <c r="ATH229" s="230"/>
      <c r="ATI229" s="230"/>
      <c r="ATJ229" s="230"/>
      <c r="ATK229" s="230"/>
      <c r="ATL229" s="230"/>
      <c r="ATM229" s="230"/>
      <c r="ATN229" s="230"/>
      <c r="ATO229" s="230"/>
      <c r="ATP229" s="230"/>
      <c r="ATQ229" s="230"/>
      <c r="ATR229" s="230"/>
      <c r="ATS229" s="230"/>
      <c r="ATT229" s="229"/>
      <c r="ATU229" s="226"/>
      <c r="ATV229" s="227"/>
      <c r="ATW229" s="227"/>
      <c r="ATX229" s="227"/>
      <c r="ATY229" s="228"/>
      <c r="ATZ229" s="228"/>
      <c r="AUA229" s="228"/>
      <c r="AUB229" s="228"/>
      <c r="AUC229" s="228"/>
      <c r="AUD229" s="228"/>
      <c r="AUE229" s="229"/>
      <c r="AUF229" s="230"/>
      <c r="AUG229" s="230"/>
      <c r="AUH229" s="231"/>
      <c r="AUI229" s="229"/>
      <c r="AUJ229" s="230"/>
      <c r="AUK229" s="229"/>
      <c r="AUL229" s="229"/>
      <c r="AUM229" s="230"/>
      <c r="AUN229" s="230"/>
      <c r="AUO229" s="230"/>
      <c r="AUP229" s="230"/>
      <c r="AUQ229" s="230"/>
      <c r="AUR229" s="230"/>
      <c r="AUS229" s="230"/>
      <c r="AUT229" s="230"/>
      <c r="AUU229" s="230"/>
      <c r="AUV229" s="230"/>
      <c r="AUW229" s="230"/>
      <c r="AUX229" s="230"/>
      <c r="AUY229" s="229"/>
      <c r="AUZ229" s="226"/>
      <c r="AVA229" s="227"/>
      <c r="AVB229" s="227"/>
      <c r="AVC229" s="227"/>
      <c r="AVD229" s="228"/>
      <c r="AVE229" s="228"/>
      <c r="AVF229" s="228"/>
      <c r="AVG229" s="228"/>
      <c r="AVH229" s="228"/>
      <c r="AVI229" s="228"/>
      <c r="AVJ229" s="229"/>
      <c r="AVK229" s="230"/>
      <c r="AVL229" s="230"/>
      <c r="AVM229" s="231"/>
      <c r="AVN229" s="229"/>
      <c r="AVO229" s="230"/>
      <c r="AVP229" s="229"/>
      <c r="AVQ229" s="229"/>
      <c r="AVR229" s="230"/>
      <c r="AVS229" s="230"/>
      <c r="AVT229" s="230"/>
      <c r="AVU229" s="230"/>
      <c r="AVV229" s="230"/>
      <c r="AVW229" s="230"/>
      <c r="AVX229" s="230"/>
      <c r="AVY229" s="230"/>
      <c r="AVZ229" s="230"/>
      <c r="AWA229" s="230"/>
      <c r="AWB229" s="230"/>
      <c r="AWC229" s="230"/>
      <c r="AWD229" s="229"/>
      <c r="AWE229" s="226"/>
      <c r="AWF229" s="227"/>
      <c r="AWG229" s="227"/>
      <c r="AWH229" s="227"/>
      <c r="AWI229" s="228"/>
      <c r="AWJ229" s="228"/>
      <c r="AWK229" s="228"/>
      <c r="AWL229" s="228"/>
      <c r="AWM229" s="228"/>
      <c r="AWN229" s="228"/>
      <c r="AWO229" s="229"/>
      <c r="AWP229" s="230"/>
      <c r="AWQ229" s="230"/>
      <c r="AWR229" s="231"/>
      <c r="AWS229" s="229"/>
      <c r="AWT229" s="230"/>
      <c r="AWU229" s="229"/>
      <c r="AWV229" s="229"/>
      <c r="AWW229" s="230"/>
      <c r="AWX229" s="230"/>
      <c r="AWY229" s="230"/>
      <c r="AWZ229" s="230"/>
      <c r="AXA229" s="230"/>
      <c r="AXB229" s="230"/>
      <c r="AXC229" s="230"/>
      <c r="AXD229" s="230"/>
      <c r="AXE229" s="230"/>
      <c r="AXF229" s="230"/>
      <c r="AXG229" s="230"/>
      <c r="AXH229" s="230"/>
      <c r="AXI229" s="229"/>
      <c r="AXJ229" s="226"/>
      <c r="AXK229" s="227"/>
      <c r="AXL229" s="227"/>
      <c r="AXM229" s="227"/>
      <c r="AXN229" s="228"/>
      <c r="AXO229" s="228"/>
      <c r="AXP229" s="228"/>
      <c r="AXQ229" s="228"/>
      <c r="AXR229" s="228"/>
      <c r="AXS229" s="228"/>
      <c r="AXT229" s="229"/>
      <c r="AXU229" s="230"/>
      <c r="AXV229" s="230"/>
      <c r="AXW229" s="231"/>
      <c r="AXX229" s="229"/>
      <c r="AXY229" s="230"/>
      <c r="AXZ229" s="229"/>
      <c r="AYA229" s="229"/>
      <c r="AYB229" s="230"/>
      <c r="AYC229" s="230"/>
      <c r="AYD229" s="230"/>
      <c r="AYE229" s="230"/>
      <c r="AYF229" s="230"/>
      <c r="AYG229" s="230"/>
      <c r="AYH229" s="230"/>
      <c r="AYI229" s="230"/>
      <c r="AYJ229" s="230"/>
      <c r="AYK229" s="230"/>
      <c r="AYL229" s="230"/>
      <c r="AYM229" s="230"/>
      <c r="AYN229" s="229"/>
      <c r="AYO229" s="226"/>
      <c r="AYP229" s="227"/>
      <c r="AYQ229" s="227"/>
      <c r="AYR229" s="227"/>
      <c r="AYS229" s="228"/>
      <c r="AYT229" s="228"/>
      <c r="AYU229" s="228"/>
      <c r="AYV229" s="228"/>
      <c r="AYW229" s="228"/>
      <c r="AYX229" s="228"/>
      <c r="AYY229" s="229"/>
      <c r="AYZ229" s="230"/>
      <c r="AZA229" s="230"/>
      <c r="AZB229" s="231"/>
      <c r="AZC229" s="229"/>
      <c r="AZD229" s="230"/>
      <c r="AZE229" s="229"/>
      <c r="AZF229" s="229"/>
      <c r="AZG229" s="230"/>
      <c r="AZH229" s="230"/>
      <c r="AZI229" s="230"/>
      <c r="AZJ229" s="230"/>
      <c r="AZK229" s="230"/>
      <c r="AZL229" s="230"/>
      <c r="AZM229" s="230"/>
      <c r="AZN229" s="230"/>
      <c r="AZO229" s="230"/>
      <c r="AZP229" s="230"/>
      <c r="AZQ229" s="230"/>
      <c r="AZR229" s="230"/>
      <c r="AZS229" s="229"/>
      <c r="AZT229" s="226"/>
      <c r="AZU229" s="227"/>
      <c r="AZV229" s="227"/>
      <c r="AZW229" s="227"/>
      <c r="AZX229" s="228"/>
      <c r="AZY229" s="228"/>
      <c r="AZZ229" s="228"/>
      <c r="BAA229" s="228"/>
      <c r="BAB229" s="228"/>
      <c r="BAC229" s="228"/>
      <c r="BAD229" s="229"/>
      <c r="BAE229" s="230"/>
      <c r="BAF229" s="230"/>
      <c r="BAG229" s="231"/>
      <c r="BAH229" s="229"/>
      <c r="BAI229" s="230"/>
      <c r="BAJ229" s="229"/>
      <c r="BAK229" s="229"/>
      <c r="BAL229" s="230"/>
      <c r="BAM229" s="230"/>
      <c r="BAN229" s="230"/>
      <c r="BAO229" s="230"/>
      <c r="BAP229" s="230"/>
      <c r="BAQ229" s="230"/>
      <c r="BAR229" s="230"/>
      <c r="BAS229" s="230"/>
      <c r="BAT229" s="230"/>
      <c r="BAU229" s="230"/>
      <c r="BAV229" s="230"/>
      <c r="BAW229" s="230"/>
      <c r="BAX229" s="229"/>
      <c r="BAY229" s="226"/>
      <c r="BAZ229" s="227"/>
      <c r="BBA229" s="227"/>
      <c r="BBB229" s="227"/>
      <c r="BBC229" s="228"/>
      <c r="BBD229" s="228"/>
      <c r="BBE229" s="228"/>
      <c r="BBF229" s="228"/>
      <c r="BBG229" s="228"/>
      <c r="BBH229" s="228"/>
      <c r="BBI229" s="229"/>
      <c r="BBJ229" s="230"/>
      <c r="BBK229" s="230"/>
      <c r="BBL229" s="231"/>
      <c r="BBM229" s="229"/>
      <c r="BBN229" s="230"/>
      <c r="BBO229" s="229"/>
      <c r="BBP229" s="229"/>
      <c r="BBQ229" s="230"/>
      <c r="BBR229" s="230"/>
      <c r="BBS229" s="230"/>
      <c r="BBT229" s="230"/>
      <c r="BBU229" s="230"/>
      <c r="BBV229" s="230"/>
      <c r="BBW229" s="230"/>
      <c r="BBX229" s="230"/>
      <c r="BBY229" s="230"/>
      <c r="BBZ229" s="230"/>
      <c r="BCA229" s="230"/>
      <c r="BCB229" s="230"/>
      <c r="BCC229" s="229"/>
      <c r="BCD229" s="226"/>
      <c r="BCE229" s="227"/>
      <c r="BCF229" s="227"/>
      <c r="BCG229" s="227"/>
      <c r="BCH229" s="228"/>
      <c r="BCI229" s="228"/>
      <c r="BCJ229" s="228"/>
      <c r="BCK229" s="228"/>
      <c r="BCL229" s="228"/>
      <c r="BCM229" s="228"/>
      <c r="BCN229" s="229"/>
      <c r="BCO229" s="230"/>
      <c r="BCP229" s="230"/>
      <c r="BCQ229" s="231"/>
      <c r="BCR229" s="229"/>
      <c r="BCS229" s="230"/>
      <c r="BCT229" s="229"/>
      <c r="BCU229" s="229"/>
      <c r="BCV229" s="230"/>
      <c r="BCW229" s="230"/>
      <c r="BCX229" s="230"/>
      <c r="BCY229" s="230"/>
      <c r="BCZ229" s="230"/>
      <c r="BDA229" s="230"/>
      <c r="BDB229" s="230"/>
      <c r="BDC229" s="230"/>
      <c r="BDD229" s="230"/>
      <c r="BDE229" s="230"/>
      <c r="BDF229" s="230"/>
      <c r="BDG229" s="230"/>
      <c r="BDH229" s="229"/>
      <c r="BDI229" s="226"/>
      <c r="BDJ229" s="227"/>
      <c r="BDK229" s="227"/>
      <c r="BDL229" s="227"/>
      <c r="BDM229" s="228"/>
      <c r="BDN229" s="228"/>
      <c r="BDO229" s="228"/>
      <c r="BDP229" s="228"/>
      <c r="BDQ229" s="228"/>
      <c r="BDR229" s="228"/>
      <c r="BDS229" s="229"/>
      <c r="BDT229" s="230"/>
      <c r="BDU229" s="230"/>
      <c r="BDV229" s="231"/>
      <c r="BDW229" s="229"/>
      <c r="BDX229" s="230"/>
      <c r="BDY229" s="229"/>
      <c r="BDZ229" s="229"/>
      <c r="BEA229" s="230"/>
      <c r="BEB229" s="230"/>
      <c r="BEC229" s="230"/>
      <c r="BED229" s="230"/>
      <c r="BEE229" s="230"/>
      <c r="BEF229" s="230"/>
      <c r="BEG229" s="230"/>
      <c r="BEH229" s="230"/>
      <c r="BEI229" s="230"/>
      <c r="BEJ229" s="230"/>
      <c r="BEK229" s="230"/>
      <c r="BEL229" s="230"/>
      <c r="BEM229" s="229"/>
      <c r="BEN229" s="226"/>
      <c r="BEO229" s="227"/>
      <c r="BEP229" s="227"/>
      <c r="BEQ229" s="227"/>
      <c r="BER229" s="228"/>
      <c r="BES229" s="228"/>
      <c r="BET229" s="228"/>
      <c r="BEU229" s="228"/>
      <c r="BEV229" s="228"/>
      <c r="BEW229" s="228"/>
      <c r="BEX229" s="229"/>
      <c r="BEY229" s="230"/>
      <c r="BEZ229" s="230"/>
      <c r="BFA229" s="231"/>
      <c r="BFB229" s="229"/>
      <c r="BFC229" s="230"/>
      <c r="BFD229" s="229"/>
      <c r="BFE229" s="229"/>
      <c r="BFF229" s="230"/>
      <c r="BFG229" s="230"/>
      <c r="BFH229" s="230"/>
      <c r="BFI229" s="230"/>
      <c r="BFJ229" s="230"/>
      <c r="BFK229" s="230"/>
      <c r="BFL229" s="230"/>
      <c r="BFM229" s="230"/>
      <c r="BFN229" s="230"/>
      <c r="BFO229" s="230"/>
      <c r="BFP229" s="230"/>
      <c r="BFQ229" s="230"/>
      <c r="BFR229" s="229"/>
      <c r="BFS229" s="226"/>
      <c r="BFT229" s="227"/>
      <c r="BFU229" s="227"/>
      <c r="BFV229" s="227"/>
      <c r="BFW229" s="228"/>
      <c r="BFX229" s="228"/>
      <c r="BFY229" s="228"/>
      <c r="BFZ229" s="228"/>
      <c r="BGA229" s="228"/>
      <c r="BGB229" s="228"/>
      <c r="BGC229" s="229"/>
      <c r="BGD229" s="230"/>
      <c r="BGE229" s="230"/>
      <c r="BGF229" s="231"/>
      <c r="BGG229" s="229"/>
      <c r="BGH229" s="230"/>
      <c r="BGI229" s="229"/>
      <c r="BGJ229" s="229"/>
      <c r="BGK229" s="230"/>
      <c r="BGL229" s="230"/>
      <c r="BGM229" s="230"/>
      <c r="BGN229" s="230"/>
      <c r="BGO229" s="230"/>
      <c r="BGP229" s="230"/>
      <c r="BGQ229" s="230"/>
      <c r="BGR229" s="230"/>
      <c r="BGS229" s="230"/>
      <c r="BGT229" s="230"/>
      <c r="BGU229" s="230"/>
      <c r="BGV229" s="230"/>
      <c r="BGW229" s="229"/>
      <c r="BGX229" s="226"/>
      <c r="BGY229" s="227"/>
      <c r="BGZ229" s="227"/>
      <c r="BHA229" s="227"/>
      <c r="BHB229" s="228"/>
      <c r="BHC229" s="228"/>
      <c r="BHD229" s="228"/>
      <c r="BHE229" s="228"/>
      <c r="BHF229" s="228"/>
      <c r="BHG229" s="228"/>
      <c r="BHH229" s="229"/>
      <c r="BHI229" s="230"/>
      <c r="BHJ229" s="230"/>
      <c r="BHK229" s="231"/>
      <c r="BHL229" s="229"/>
      <c r="BHM229" s="230"/>
      <c r="BHN229" s="229"/>
      <c r="BHO229" s="229"/>
      <c r="BHP229" s="230"/>
      <c r="BHQ229" s="230"/>
      <c r="BHR229" s="230"/>
      <c r="BHS229" s="230"/>
      <c r="BHT229" s="230"/>
      <c r="BHU229" s="230"/>
      <c r="BHV229" s="230"/>
      <c r="BHW229" s="230"/>
      <c r="BHX229" s="230"/>
      <c r="BHY229" s="230"/>
      <c r="BHZ229" s="230"/>
      <c r="BIA229" s="230"/>
      <c r="BIB229" s="229"/>
      <c r="BIC229" s="226"/>
      <c r="BID229" s="227"/>
      <c r="BIE229" s="227"/>
      <c r="BIF229" s="227"/>
      <c r="BIG229" s="228"/>
      <c r="BIH229" s="228"/>
      <c r="BII229" s="228"/>
      <c r="BIJ229" s="228"/>
      <c r="BIK229" s="228"/>
      <c r="BIL229" s="228"/>
      <c r="BIM229" s="229"/>
      <c r="BIN229" s="230"/>
      <c r="BIO229" s="230"/>
      <c r="BIP229" s="231"/>
      <c r="BIQ229" s="229"/>
      <c r="BIR229" s="230"/>
      <c r="BIS229" s="229"/>
      <c r="BIT229" s="229"/>
      <c r="BIU229" s="230"/>
      <c r="BIV229" s="230"/>
      <c r="BIW229" s="230"/>
      <c r="BIX229" s="230"/>
      <c r="BIY229" s="230"/>
      <c r="BIZ229" s="230"/>
      <c r="BJA229" s="230"/>
      <c r="BJB229" s="230"/>
      <c r="BJC229" s="230"/>
      <c r="BJD229" s="230"/>
      <c r="BJE229" s="230"/>
      <c r="BJF229" s="230"/>
      <c r="BJG229" s="229"/>
      <c r="BJH229" s="226"/>
      <c r="BJI229" s="227"/>
      <c r="BJJ229" s="227"/>
      <c r="BJK229" s="227"/>
      <c r="BJL229" s="228"/>
      <c r="BJM229" s="228"/>
      <c r="BJN229" s="228"/>
      <c r="BJO229" s="228"/>
      <c r="BJP229" s="228"/>
      <c r="BJQ229" s="228"/>
      <c r="BJR229" s="229"/>
      <c r="BJS229" s="230"/>
      <c r="BJT229" s="230"/>
      <c r="BJU229" s="231"/>
      <c r="BJV229" s="229"/>
      <c r="BJW229" s="230"/>
      <c r="BJX229" s="229"/>
      <c r="BJY229" s="229"/>
      <c r="BJZ229" s="230"/>
      <c r="BKA229" s="230"/>
      <c r="BKB229" s="230"/>
      <c r="BKC229" s="230"/>
      <c r="BKD229" s="230"/>
      <c r="BKE229" s="230"/>
      <c r="BKF229" s="230"/>
      <c r="BKG229" s="230"/>
      <c r="BKH229" s="230"/>
      <c r="BKI229" s="230"/>
      <c r="BKJ229" s="230"/>
      <c r="BKK229" s="230"/>
      <c r="BKL229" s="229"/>
      <c r="BKM229" s="226"/>
      <c r="BKN229" s="227"/>
      <c r="BKO229" s="227"/>
      <c r="BKP229" s="227"/>
      <c r="BKQ229" s="228"/>
      <c r="BKR229" s="228"/>
      <c r="BKS229" s="228"/>
      <c r="BKT229" s="228"/>
      <c r="BKU229" s="228"/>
      <c r="BKV229" s="228"/>
      <c r="BKW229" s="229"/>
      <c r="BKX229" s="230"/>
      <c r="BKY229" s="230"/>
      <c r="BKZ229" s="231"/>
      <c r="BLA229" s="229"/>
      <c r="BLB229" s="230"/>
      <c r="BLC229" s="229"/>
      <c r="BLD229" s="229"/>
      <c r="BLE229" s="230"/>
      <c r="BLF229" s="230"/>
      <c r="BLG229" s="230"/>
      <c r="BLH229" s="230"/>
      <c r="BLI229" s="230"/>
      <c r="BLJ229" s="230"/>
      <c r="BLK229" s="230"/>
      <c r="BLL229" s="230"/>
      <c r="BLM229" s="230"/>
      <c r="BLN229" s="230"/>
      <c r="BLO229" s="230"/>
      <c r="BLP229" s="230"/>
      <c r="BLQ229" s="229"/>
      <c r="BLR229" s="226"/>
      <c r="BLS229" s="227"/>
      <c r="BLT229" s="227"/>
      <c r="BLU229" s="227"/>
      <c r="BLV229" s="228"/>
      <c r="BLW229" s="228"/>
      <c r="BLX229" s="228"/>
      <c r="BLY229" s="228"/>
      <c r="BLZ229" s="228"/>
      <c r="BMA229" s="228"/>
      <c r="BMB229" s="229"/>
      <c r="BMC229" s="230"/>
      <c r="BMD229" s="230"/>
      <c r="BME229" s="231"/>
      <c r="BMF229" s="229"/>
      <c r="BMG229" s="230"/>
      <c r="BMH229" s="229"/>
      <c r="BMI229" s="229"/>
      <c r="BMJ229" s="230"/>
      <c r="BMK229" s="230"/>
      <c r="BML229" s="230"/>
      <c r="BMM229" s="230"/>
      <c r="BMN229" s="230"/>
      <c r="BMO229" s="230"/>
      <c r="BMP229" s="230"/>
      <c r="BMQ229" s="230"/>
      <c r="BMR229" s="230"/>
      <c r="BMS229" s="230"/>
      <c r="BMT229" s="230"/>
      <c r="BMU229" s="230"/>
      <c r="BMV229" s="229"/>
      <c r="BMW229" s="226"/>
      <c r="BMX229" s="227"/>
      <c r="BMY229" s="227"/>
      <c r="BMZ229" s="227"/>
      <c r="BNA229" s="228"/>
      <c r="BNB229" s="228"/>
      <c r="BNC229" s="228"/>
      <c r="BND229" s="228"/>
      <c r="BNE229" s="228"/>
      <c r="BNF229" s="228"/>
      <c r="BNG229" s="229"/>
      <c r="BNH229" s="230"/>
      <c r="BNI229" s="230"/>
      <c r="BNJ229" s="231"/>
      <c r="BNK229" s="229"/>
      <c r="BNL229" s="230"/>
      <c r="BNM229" s="229"/>
      <c r="BNN229" s="229"/>
      <c r="BNO229" s="230"/>
      <c r="BNP229" s="230"/>
      <c r="BNQ229" s="230"/>
      <c r="BNR229" s="230"/>
      <c r="BNS229" s="230"/>
      <c r="BNT229" s="230"/>
      <c r="BNU229" s="230"/>
      <c r="BNV229" s="230"/>
      <c r="BNW229" s="230"/>
      <c r="BNX229" s="230"/>
      <c r="BNY229" s="230"/>
      <c r="BNZ229" s="230"/>
      <c r="BOA229" s="229"/>
      <c r="BOB229" s="226"/>
      <c r="BOC229" s="227"/>
      <c r="BOD229" s="227"/>
      <c r="BOE229" s="227"/>
      <c r="BOF229" s="228"/>
      <c r="BOG229" s="228"/>
      <c r="BOH229" s="228"/>
      <c r="BOI229" s="228"/>
      <c r="BOJ229" s="228"/>
      <c r="BOK229" s="228"/>
      <c r="BOL229" s="229"/>
      <c r="BOM229" s="230"/>
      <c r="BON229" s="230"/>
      <c r="BOO229" s="231"/>
      <c r="BOP229" s="229"/>
      <c r="BOQ229" s="230"/>
      <c r="BOR229" s="229"/>
      <c r="BOS229" s="229"/>
      <c r="BOT229" s="230"/>
      <c r="BOU229" s="230"/>
      <c r="BOV229" s="230"/>
      <c r="BOW229" s="230"/>
      <c r="BOX229" s="230"/>
      <c r="BOY229" s="230"/>
      <c r="BOZ229" s="230"/>
      <c r="BPA229" s="230"/>
      <c r="BPB229" s="230"/>
      <c r="BPC229" s="230"/>
      <c r="BPD229" s="230"/>
      <c r="BPE229" s="230"/>
      <c r="BPF229" s="229"/>
      <c r="BPG229" s="226"/>
      <c r="BPH229" s="227"/>
      <c r="BPI229" s="227"/>
      <c r="BPJ229" s="227"/>
      <c r="BPK229" s="228"/>
      <c r="BPL229" s="228"/>
      <c r="BPM229" s="228"/>
      <c r="BPN229" s="228"/>
      <c r="BPO229" s="228"/>
      <c r="BPP229" s="228"/>
      <c r="BPQ229" s="229"/>
      <c r="BPR229" s="230"/>
      <c r="BPS229" s="230"/>
      <c r="BPT229" s="231"/>
      <c r="BPU229" s="229"/>
      <c r="BPV229" s="230"/>
      <c r="BPW229" s="229"/>
      <c r="BPX229" s="229"/>
      <c r="BPY229" s="230"/>
      <c r="BPZ229" s="230"/>
      <c r="BQA229" s="230"/>
      <c r="BQB229" s="230"/>
      <c r="BQC229" s="230"/>
      <c r="BQD229" s="230"/>
      <c r="BQE229" s="230"/>
      <c r="BQF229" s="230"/>
      <c r="BQG229" s="230"/>
      <c r="BQH229" s="230"/>
      <c r="BQI229" s="230"/>
      <c r="BQJ229" s="230"/>
      <c r="BQK229" s="229"/>
      <c r="BQL229" s="226"/>
      <c r="BQM229" s="227"/>
      <c r="BQN229" s="227"/>
      <c r="BQO229" s="227"/>
      <c r="BQP229" s="228"/>
      <c r="BQQ229" s="228"/>
      <c r="BQR229" s="228"/>
      <c r="BQS229" s="228"/>
      <c r="BQT229" s="228"/>
      <c r="BQU229" s="228"/>
      <c r="BQV229" s="229"/>
      <c r="BQW229" s="230"/>
      <c r="BQX229" s="230"/>
      <c r="BQY229" s="231"/>
      <c r="BQZ229" s="229"/>
      <c r="BRA229" s="230"/>
      <c r="BRB229" s="229"/>
      <c r="BRC229" s="229"/>
      <c r="BRD229" s="230"/>
      <c r="BRE229" s="230"/>
      <c r="BRF229" s="230"/>
      <c r="BRG229" s="230"/>
      <c r="BRH229" s="230"/>
      <c r="BRI229" s="230"/>
      <c r="BRJ229" s="230"/>
      <c r="BRK229" s="230"/>
      <c r="BRL229" s="230"/>
      <c r="BRM229" s="230"/>
      <c r="BRN229" s="230"/>
      <c r="BRO229" s="230"/>
      <c r="BRP229" s="229"/>
      <c r="BRQ229" s="226"/>
      <c r="BRR229" s="227"/>
      <c r="BRS229" s="227"/>
      <c r="BRT229" s="227"/>
      <c r="BRU229" s="228"/>
      <c r="BRV229" s="228"/>
      <c r="BRW229" s="228"/>
      <c r="BRX229" s="228"/>
      <c r="BRY229" s="228"/>
      <c r="BRZ229" s="228"/>
      <c r="BSA229" s="229"/>
      <c r="BSB229" s="230"/>
      <c r="BSC229" s="230"/>
      <c r="BSD229" s="231"/>
      <c r="BSE229" s="229"/>
      <c r="BSF229" s="230"/>
      <c r="BSG229" s="229"/>
      <c r="BSH229" s="229"/>
      <c r="BSI229" s="230"/>
      <c r="BSJ229" s="230"/>
      <c r="BSK229" s="230"/>
      <c r="BSL229" s="230"/>
      <c r="BSM229" s="230"/>
      <c r="BSN229" s="230"/>
      <c r="BSO229" s="230"/>
      <c r="BSP229" s="230"/>
      <c r="BSQ229" s="230"/>
      <c r="BSR229" s="230"/>
      <c r="BSS229" s="230"/>
      <c r="BST229" s="230"/>
      <c r="BSU229" s="229"/>
      <c r="BSV229" s="226"/>
      <c r="BSW229" s="227"/>
      <c r="BSX229" s="227"/>
      <c r="BSY229" s="227"/>
      <c r="BSZ229" s="228"/>
      <c r="BTA229" s="228"/>
      <c r="BTB229" s="228"/>
      <c r="BTC229" s="228"/>
      <c r="BTD229" s="228"/>
      <c r="BTE229" s="228"/>
      <c r="BTF229" s="229"/>
      <c r="BTG229" s="230"/>
      <c r="BTH229" s="230"/>
      <c r="BTI229" s="231"/>
      <c r="BTJ229" s="229"/>
      <c r="BTK229" s="230"/>
      <c r="BTL229" s="229"/>
      <c r="BTM229" s="229"/>
      <c r="BTN229" s="230"/>
      <c r="BTO229" s="230"/>
      <c r="BTP229" s="230"/>
      <c r="BTQ229" s="230"/>
      <c r="BTR229" s="230"/>
      <c r="BTS229" s="230"/>
      <c r="BTT229" s="230"/>
      <c r="BTU229" s="230"/>
      <c r="BTV229" s="230"/>
      <c r="BTW229" s="230"/>
      <c r="BTX229" s="230"/>
      <c r="BTY229" s="230"/>
      <c r="BTZ229" s="229"/>
      <c r="BUA229" s="226"/>
      <c r="BUB229" s="227"/>
      <c r="BUC229" s="227"/>
      <c r="BUD229" s="227"/>
      <c r="BUE229" s="228"/>
      <c r="BUF229" s="228"/>
      <c r="BUG229" s="228"/>
      <c r="BUH229" s="228"/>
      <c r="BUI229" s="228"/>
      <c r="BUJ229" s="228"/>
      <c r="BUK229" s="229"/>
      <c r="BUL229" s="230"/>
      <c r="BUM229" s="230"/>
      <c r="BUN229" s="231"/>
      <c r="BUO229" s="229"/>
      <c r="BUP229" s="230"/>
      <c r="BUQ229" s="229"/>
      <c r="BUR229" s="229"/>
      <c r="BUS229" s="230"/>
      <c r="BUT229" s="230"/>
      <c r="BUU229" s="230"/>
      <c r="BUV229" s="230"/>
      <c r="BUW229" s="230"/>
      <c r="BUX229" s="230"/>
      <c r="BUY229" s="230"/>
      <c r="BUZ229" s="230"/>
      <c r="BVA229" s="230"/>
      <c r="BVB229" s="230"/>
      <c r="BVC229" s="230"/>
      <c r="BVD229" s="230"/>
      <c r="BVE229" s="229"/>
      <c r="BVF229" s="226"/>
      <c r="BVG229" s="227"/>
      <c r="BVH229" s="227"/>
      <c r="BVI229" s="227"/>
      <c r="BVJ229" s="228"/>
      <c r="BVK229" s="228"/>
      <c r="BVL229" s="228"/>
      <c r="BVM229" s="228"/>
      <c r="BVN229" s="228"/>
      <c r="BVO229" s="228"/>
      <c r="BVP229" s="229"/>
      <c r="BVQ229" s="230"/>
      <c r="BVR229" s="230"/>
      <c r="BVS229" s="231"/>
      <c r="BVT229" s="229"/>
      <c r="BVU229" s="230"/>
      <c r="BVV229" s="229"/>
      <c r="BVW229" s="229"/>
      <c r="BVX229" s="230"/>
      <c r="BVY229" s="230"/>
      <c r="BVZ229" s="230"/>
      <c r="BWA229" s="230"/>
      <c r="BWB229" s="230"/>
      <c r="BWC229" s="230"/>
      <c r="BWD229" s="230"/>
      <c r="BWE229" s="230"/>
      <c r="BWF229" s="230"/>
      <c r="BWG229" s="230"/>
      <c r="BWH229" s="230"/>
      <c r="BWI229" s="230"/>
      <c r="BWJ229" s="229"/>
      <c r="BWK229" s="226"/>
      <c r="BWL229" s="227"/>
      <c r="BWM229" s="227"/>
      <c r="BWN229" s="227"/>
      <c r="BWO229" s="228"/>
      <c r="BWP229" s="228"/>
      <c r="BWQ229" s="228"/>
      <c r="BWR229" s="228"/>
      <c r="BWS229" s="228"/>
      <c r="BWT229" s="228"/>
      <c r="BWU229" s="229"/>
      <c r="BWV229" s="230"/>
      <c r="BWW229" s="230"/>
      <c r="BWX229" s="231"/>
      <c r="BWY229" s="229"/>
      <c r="BWZ229" s="230"/>
      <c r="BXA229" s="229"/>
      <c r="BXB229" s="229"/>
      <c r="BXC229" s="230"/>
      <c r="BXD229" s="230"/>
      <c r="BXE229" s="230"/>
      <c r="BXF229" s="230"/>
      <c r="BXG229" s="230"/>
      <c r="BXH229" s="230"/>
      <c r="BXI229" s="230"/>
      <c r="BXJ229" s="230"/>
      <c r="BXK229" s="230"/>
      <c r="BXL229" s="230"/>
      <c r="BXM229" s="230"/>
      <c r="BXN229" s="230"/>
      <c r="BXO229" s="229"/>
      <c r="BXP229" s="226"/>
      <c r="BXQ229" s="227"/>
      <c r="BXR229" s="227"/>
      <c r="BXS229" s="227"/>
      <c r="BXT229" s="228"/>
      <c r="BXU229" s="228"/>
      <c r="BXV229" s="228"/>
      <c r="BXW229" s="228"/>
      <c r="BXX229" s="228"/>
      <c r="BXY229" s="228"/>
      <c r="BXZ229" s="229"/>
      <c r="BYA229" s="230"/>
      <c r="BYB229" s="230"/>
      <c r="BYC229" s="231"/>
      <c r="BYD229" s="229"/>
      <c r="BYE229" s="230"/>
      <c r="BYF229" s="229"/>
      <c r="BYG229" s="229"/>
      <c r="BYH229" s="230"/>
      <c r="BYI229" s="230"/>
      <c r="BYJ229" s="230"/>
      <c r="BYK229" s="230"/>
      <c r="BYL229" s="230"/>
      <c r="BYM229" s="230"/>
      <c r="BYN229" s="230"/>
      <c r="BYO229" s="230"/>
      <c r="BYP229" s="230"/>
      <c r="BYQ229" s="230"/>
      <c r="BYR229" s="230"/>
      <c r="BYS229" s="230"/>
      <c r="BYT229" s="229"/>
      <c r="BYU229" s="226"/>
      <c r="BYV229" s="227"/>
      <c r="BYW229" s="227"/>
      <c r="BYX229" s="227"/>
      <c r="BYY229" s="228"/>
      <c r="BYZ229" s="228"/>
      <c r="BZA229" s="228"/>
      <c r="BZB229" s="228"/>
      <c r="BZC229" s="228"/>
      <c r="BZD229" s="228"/>
      <c r="BZE229" s="229"/>
      <c r="BZF229" s="230"/>
      <c r="BZG229" s="230"/>
      <c r="BZH229" s="231"/>
      <c r="BZI229" s="229"/>
      <c r="BZJ229" s="230"/>
      <c r="BZK229" s="229"/>
      <c r="BZL229" s="229"/>
      <c r="BZM229" s="230"/>
      <c r="BZN229" s="230"/>
      <c r="BZO229" s="230"/>
      <c r="BZP229" s="230"/>
      <c r="BZQ229" s="230"/>
      <c r="BZR229" s="230"/>
      <c r="BZS229" s="230"/>
      <c r="BZT229" s="230"/>
      <c r="BZU229" s="230"/>
      <c r="BZV229" s="230"/>
      <c r="BZW229" s="230"/>
      <c r="BZX229" s="230"/>
      <c r="BZY229" s="229"/>
      <c r="BZZ229" s="226"/>
      <c r="CAA229" s="227"/>
      <c r="CAB229" s="227"/>
      <c r="CAC229" s="227"/>
      <c r="CAD229" s="228"/>
      <c r="CAE229" s="228"/>
      <c r="CAF229" s="228"/>
      <c r="CAG229" s="228"/>
      <c r="CAH229" s="228"/>
      <c r="CAI229" s="228"/>
      <c r="CAJ229" s="229"/>
      <c r="CAK229" s="230"/>
      <c r="CAL229" s="230"/>
      <c r="CAM229" s="231"/>
      <c r="CAN229" s="229"/>
      <c r="CAO229" s="230"/>
      <c r="CAP229" s="229"/>
      <c r="CAQ229" s="229"/>
      <c r="CAR229" s="230"/>
      <c r="CAS229" s="230"/>
      <c r="CAT229" s="230"/>
      <c r="CAU229" s="230"/>
      <c r="CAV229" s="230"/>
      <c r="CAW229" s="230"/>
      <c r="CAX229" s="230"/>
      <c r="CAY229" s="230"/>
      <c r="CAZ229" s="230"/>
      <c r="CBA229" s="230"/>
      <c r="CBB229" s="230"/>
      <c r="CBC229" s="230"/>
      <c r="CBD229" s="229"/>
      <c r="CBE229" s="226"/>
      <c r="CBF229" s="227"/>
      <c r="CBG229" s="227"/>
      <c r="CBH229" s="227"/>
      <c r="CBI229" s="228"/>
      <c r="CBJ229" s="228"/>
      <c r="CBK229" s="228"/>
      <c r="CBL229" s="228"/>
      <c r="CBM229" s="228"/>
      <c r="CBN229" s="228"/>
      <c r="CBO229" s="229"/>
      <c r="CBP229" s="230"/>
      <c r="CBQ229" s="230"/>
      <c r="CBR229" s="231"/>
      <c r="CBS229" s="229"/>
      <c r="CBT229" s="230"/>
      <c r="CBU229" s="229"/>
      <c r="CBV229" s="229"/>
      <c r="CBW229" s="230"/>
      <c r="CBX229" s="230"/>
      <c r="CBY229" s="230"/>
      <c r="CBZ229" s="230"/>
      <c r="CCA229" s="230"/>
      <c r="CCB229" s="230"/>
      <c r="CCC229" s="230"/>
      <c r="CCD229" s="230"/>
      <c r="CCE229" s="230"/>
      <c r="CCF229" s="230"/>
      <c r="CCG229" s="230"/>
      <c r="CCH229" s="230"/>
      <c r="CCI229" s="229"/>
      <c r="CCJ229" s="226"/>
      <c r="CCK229" s="227"/>
      <c r="CCL229" s="227"/>
      <c r="CCM229" s="227"/>
      <c r="CCN229" s="228"/>
      <c r="CCO229" s="228"/>
      <c r="CCP229" s="228"/>
      <c r="CCQ229" s="228"/>
      <c r="CCR229" s="228"/>
      <c r="CCS229" s="228"/>
      <c r="CCT229" s="229"/>
      <c r="CCU229" s="230"/>
      <c r="CCV229" s="230"/>
      <c r="CCW229" s="231"/>
      <c r="CCX229" s="229"/>
      <c r="CCY229" s="230"/>
      <c r="CCZ229" s="229"/>
      <c r="CDA229" s="229"/>
      <c r="CDB229" s="230"/>
      <c r="CDC229" s="230"/>
      <c r="CDD229" s="230"/>
      <c r="CDE229" s="230"/>
      <c r="CDF229" s="230"/>
      <c r="CDG229" s="230"/>
      <c r="CDH229" s="230"/>
      <c r="CDI229" s="230"/>
      <c r="CDJ229" s="230"/>
      <c r="CDK229" s="230"/>
      <c r="CDL229" s="230"/>
      <c r="CDM229" s="230"/>
      <c r="CDN229" s="229"/>
      <c r="CDO229" s="226"/>
      <c r="CDP229" s="227"/>
      <c r="CDQ229" s="227"/>
      <c r="CDR229" s="227"/>
      <c r="CDS229" s="228"/>
      <c r="CDT229" s="228"/>
      <c r="CDU229" s="228"/>
      <c r="CDV229" s="228"/>
      <c r="CDW229" s="228"/>
      <c r="CDX229" s="228"/>
      <c r="CDY229" s="229"/>
      <c r="CDZ229" s="230"/>
      <c r="CEA229" s="230"/>
      <c r="CEB229" s="231"/>
      <c r="CEC229" s="229"/>
      <c r="CED229" s="230"/>
      <c r="CEE229" s="229"/>
      <c r="CEF229" s="229"/>
      <c r="CEG229" s="230"/>
      <c r="CEH229" s="230"/>
      <c r="CEI229" s="230"/>
      <c r="CEJ229" s="230"/>
      <c r="CEK229" s="230"/>
      <c r="CEL229" s="230"/>
      <c r="CEM229" s="230"/>
      <c r="CEN229" s="230"/>
      <c r="CEO229" s="230"/>
      <c r="CEP229" s="230"/>
      <c r="CEQ229" s="230"/>
      <c r="CER229" s="230"/>
      <c r="CES229" s="229"/>
      <c r="CET229" s="226"/>
      <c r="CEU229" s="227"/>
      <c r="CEV229" s="227"/>
      <c r="CEW229" s="227"/>
      <c r="CEX229" s="228"/>
      <c r="CEY229" s="228"/>
      <c r="CEZ229" s="228"/>
      <c r="CFA229" s="228"/>
      <c r="CFB229" s="228"/>
      <c r="CFC229" s="228"/>
      <c r="CFD229" s="229"/>
      <c r="CFE229" s="230"/>
      <c r="CFF229" s="230"/>
      <c r="CFG229" s="231"/>
      <c r="CFH229" s="229"/>
      <c r="CFI229" s="230"/>
      <c r="CFJ229" s="229"/>
      <c r="CFK229" s="229"/>
      <c r="CFL229" s="230"/>
      <c r="CFM229" s="230"/>
      <c r="CFN229" s="230"/>
      <c r="CFO229" s="230"/>
      <c r="CFP229" s="230"/>
      <c r="CFQ229" s="230"/>
      <c r="CFR229" s="230"/>
      <c r="CFS229" s="230"/>
      <c r="CFT229" s="230"/>
      <c r="CFU229" s="230"/>
      <c r="CFV229" s="230"/>
      <c r="CFW229" s="230"/>
      <c r="CFX229" s="229"/>
      <c r="CFY229" s="226"/>
      <c r="CFZ229" s="227"/>
      <c r="CGA229" s="227"/>
      <c r="CGB229" s="227"/>
      <c r="CGC229" s="228"/>
      <c r="CGD229" s="228"/>
      <c r="CGE229" s="228"/>
      <c r="CGF229" s="228"/>
      <c r="CGG229" s="228"/>
      <c r="CGH229" s="228"/>
      <c r="CGI229" s="229"/>
      <c r="CGJ229" s="230"/>
      <c r="CGK229" s="230"/>
      <c r="CGL229" s="231"/>
      <c r="CGM229" s="229"/>
      <c r="CGN229" s="230"/>
      <c r="CGO229" s="229"/>
      <c r="CGP229" s="229"/>
      <c r="CGQ229" s="230"/>
      <c r="CGR229" s="230"/>
      <c r="CGS229" s="230"/>
      <c r="CGT229" s="230"/>
      <c r="CGU229" s="230"/>
      <c r="CGV229" s="230"/>
      <c r="CGW229" s="230"/>
      <c r="CGX229" s="230"/>
      <c r="CGY229" s="230"/>
      <c r="CGZ229" s="230"/>
      <c r="CHA229" s="230"/>
      <c r="CHB229" s="230"/>
      <c r="CHC229" s="229"/>
      <c r="CHD229" s="226"/>
      <c r="CHE229" s="227"/>
      <c r="CHF229" s="227"/>
      <c r="CHG229" s="227"/>
      <c r="CHH229" s="228"/>
      <c r="CHI229" s="228"/>
      <c r="CHJ229" s="228"/>
      <c r="CHK229" s="228"/>
      <c r="CHL229" s="228"/>
      <c r="CHM229" s="228"/>
      <c r="CHN229" s="229"/>
      <c r="CHO229" s="230"/>
      <c r="CHP229" s="230"/>
      <c r="CHQ229" s="231"/>
      <c r="CHR229" s="229"/>
      <c r="CHS229" s="230"/>
      <c r="CHT229" s="229"/>
      <c r="CHU229" s="229"/>
      <c r="CHV229" s="230"/>
      <c r="CHW229" s="230"/>
      <c r="CHX229" s="230"/>
      <c r="CHY229" s="230"/>
      <c r="CHZ229" s="230"/>
      <c r="CIA229" s="230"/>
      <c r="CIB229" s="230"/>
      <c r="CIC229" s="230"/>
      <c r="CID229" s="230"/>
      <c r="CIE229" s="230"/>
      <c r="CIF229" s="230"/>
      <c r="CIG229" s="230"/>
      <c r="CIH229" s="229"/>
      <c r="CII229" s="226"/>
      <c r="CIJ229" s="227"/>
      <c r="CIK229" s="227"/>
      <c r="CIL229" s="227"/>
      <c r="CIM229" s="228"/>
      <c r="CIN229" s="228"/>
      <c r="CIO229" s="228"/>
      <c r="CIP229" s="228"/>
      <c r="CIQ229" s="228"/>
      <c r="CIR229" s="228"/>
      <c r="CIS229" s="229"/>
      <c r="CIT229" s="230"/>
      <c r="CIU229" s="230"/>
      <c r="CIV229" s="231"/>
      <c r="CIW229" s="229"/>
      <c r="CIX229" s="230"/>
      <c r="CIY229" s="229"/>
      <c r="CIZ229" s="229"/>
      <c r="CJA229" s="230"/>
      <c r="CJB229" s="230"/>
      <c r="CJC229" s="230"/>
      <c r="CJD229" s="230"/>
      <c r="CJE229" s="230"/>
      <c r="CJF229" s="230"/>
      <c r="CJG229" s="230"/>
      <c r="CJH229" s="230"/>
      <c r="CJI229" s="230"/>
      <c r="CJJ229" s="230"/>
      <c r="CJK229" s="230"/>
      <c r="CJL229" s="230"/>
      <c r="CJM229" s="229"/>
      <c r="CJN229" s="226"/>
      <c r="CJO229" s="227"/>
      <c r="CJP229" s="227"/>
      <c r="CJQ229" s="227"/>
      <c r="CJR229" s="228"/>
      <c r="CJS229" s="228"/>
      <c r="CJT229" s="228"/>
      <c r="CJU229" s="228"/>
      <c r="CJV229" s="228"/>
      <c r="CJW229" s="228"/>
      <c r="CJX229" s="229"/>
      <c r="CJY229" s="230"/>
      <c r="CJZ229" s="230"/>
      <c r="CKA229" s="231"/>
      <c r="CKB229" s="229"/>
      <c r="CKC229" s="230"/>
      <c r="CKD229" s="229"/>
      <c r="CKE229" s="229"/>
      <c r="CKF229" s="230"/>
      <c r="CKG229" s="230"/>
      <c r="CKH229" s="230"/>
      <c r="CKI229" s="230"/>
      <c r="CKJ229" s="230"/>
      <c r="CKK229" s="230"/>
      <c r="CKL229" s="230"/>
      <c r="CKM229" s="230"/>
      <c r="CKN229" s="230"/>
      <c r="CKO229" s="230"/>
      <c r="CKP229" s="230"/>
      <c r="CKQ229" s="230"/>
      <c r="CKR229" s="229"/>
      <c r="CKS229" s="226"/>
      <c r="CKT229" s="227"/>
      <c r="CKU229" s="227"/>
      <c r="CKV229" s="227"/>
      <c r="CKW229" s="228"/>
      <c r="CKX229" s="228"/>
      <c r="CKY229" s="228"/>
      <c r="CKZ229" s="228"/>
      <c r="CLA229" s="228"/>
      <c r="CLB229" s="228"/>
      <c r="CLC229" s="229"/>
      <c r="CLD229" s="230"/>
      <c r="CLE229" s="230"/>
      <c r="CLF229" s="231"/>
      <c r="CLG229" s="229"/>
      <c r="CLH229" s="230"/>
      <c r="CLI229" s="229"/>
      <c r="CLJ229" s="229"/>
      <c r="CLK229" s="230"/>
      <c r="CLL229" s="230"/>
      <c r="CLM229" s="230"/>
      <c r="CLN229" s="230"/>
      <c r="CLO229" s="230"/>
      <c r="CLP229" s="230"/>
      <c r="CLQ229" s="230"/>
      <c r="CLR229" s="230"/>
      <c r="CLS229" s="230"/>
      <c r="CLT229" s="230"/>
      <c r="CLU229" s="230"/>
      <c r="CLV229" s="230"/>
      <c r="CLW229" s="229"/>
      <c r="CLX229" s="226"/>
      <c r="CLY229" s="227"/>
      <c r="CLZ229" s="227"/>
      <c r="CMA229" s="227"/>
      <c r="CMB229" s="228"/>
      <c r="CMC229" s="228"/>
      <c r="CMD229" s="228"/>
      <c r="CME229" s="228"/>
      <c r="CMF229" s="228"/>
      <c r="CMG229" s="228"/>
      <c r="CMH229" s="229"/>
      <c r="CMI229" s="230"/>
      <c r="CMJ229" s="230"/>
      <c r="CMK229" s="231"/>
      <c r="CML229" s="229"/>
      <c r="CMM229" s="230"/>
      <c r="CMN229" s="229"/>
      <c r="CMO229" s="229"/>
      <c r="CMP229" s="230"/>
      <c r="CMQ229" s="230"/>
      <c r="CMR229" s="230"/>
      <c r="CMS229" s="230"/>
      <c r="CMT229" s="230"/>
      <c r="CMU229" s="230"/>
      <c r="CMV229" s="230"/>
      <c r="CMW229" s="230"/>
      <c r="CMX229" s="230"/>
      <c r="CMY229" s="230"/>
      <c r="CMZ229" s="230"/>
      <c r="CNA229" s="230"/>
      <c r="CNB229" s="229"/>
      <c r="CNC229" s="226"/>
      <c r="CND229" s="227"/>
      <c r="CNE229" s="227"/>
      <c r="CNF229" s="227"/>
      <c r="CNG229" s="228"/>
      <c r="CNH229" s="228"/>
      <c r="CNI229" s="228"/>
      <c r="CNJ229" s="228"/>
      <c r="CNK229" s="228"/>
      <c r="CNL229" s="228"/>
      <c r="CNM229" s="229"/>
      <c r="CNN229" s="230"/>
      <c r="CNO229" s="230"/>
      <c r="CNP229" s="231"/>
      <c r="CNQ229" s="229"/>
      <c r="CNR229" s="230"/>
      <c r="CNS229" s="229"/>
      <c r="CNT229" s="229"/>
      <c r="CNU229" s="230"/>
      <c r="CNV229" s="230"/>
      <c r="CNW229" s="230"/>
      <c r="CNX229" s="230"/>
      <c r="CNY229" s="230"/>
      <c r="CNZ229" s="230"/>
      <c r="COA229" s="230"/>
      <c r="COB229" s="230"/>
      <c r="COC229" s="230"/>
      <c r="COD229" s="230"/>
      <c r="COE229" s="230"/>
      <c r="COF229" s="230"/>
      <c r="COG229" s="229"/>
      <c r="COH229" s="226"/>
      <c r="COI229" s="227"/>
      <c r="COJ229" s="227"/>
      <c r="COK229" s="227"/>
      <c r="COL229" s="228"/>
      <c r="COM229" s="228"/>
      <c r="CON229" s="228"/>
      <c r="COO229" s="228"/>
      <c r="COP229" s="228"/>
      <c r="COQ229" s="228"/>
      <c r="COR229" s="229"/>
      <c r="COS229" s="230"/>
      <c r="COT229" s="230"/>
      <c r="COU229" s="231"/>
      <c r="COV229" s="229"/>
      <c r="COW229" s="230"/>
      <c r="COX229" s="229"/>
      <c r="COY229" s="229"/>
      <c r="COZ229" s="230"/>
      <c r="CPA229" s="230"/>
      <c r="CPB229" s="230"/>
      <c r="CPC229" s="230"/>
      <c r="CPD229" s="230"/>
      <c r="CPE229" s="230"/>
      <c r="CPF229" s="230"/>
      <c r="CPG229" s="230"/>
      <c r="CPH229" s="230"/>
      <c r="CPI229" s="230"/>
      <c r="CPJ229" s="230"/>
      <c r="CPK229" s="230"/>
      <c r="CPL229" s="229"/>
      <c r="CPM229" s="226"/>
      <c r="CPN229" s="227"/>
      <c r="CPO229" s="227"/>
      <c r="CPP229" s="227"/>
      <c r="CPQ229" s="228"/>
      <c r="CPR229" s="228"/>
      <c r="CPS229" s="228"/>
      <c r="CPT229" s="228"/>
      <c r="CPU229" s="228"/>
      <c r="CPV229" s="228"/>
      <c r="CPW229" s="229"/>
      <c r="CPX229" s="230"/>
      <c r="CPY229" s="230"/>
      <c r="CPZ229" s="231"/>
      <c r="CQA229" s="229"/>
      <c r="CQB229" s="230"/>
      <c r="CQC229" s="229"/>
      <c r="CQD229" s="229"/>
      <c r="CQE229" s="230"/>
      <c r="CQF229" s="230"/>
      <c r="CQG229" s="230"/>
      <c r="CQH229" s="230"/>
      <c r="CQI229" s="230"/>
      <c r="CQJ229" s="230"/>
      <c r="CQK229" s="230"/>
      <c r="CQL229" s="230"/>
      <c r="CQM229" s="230"/>
      <c r="CQN229" s="230"/>
      <c r="CQO229" s="230"/>
      <c r="CQP229" s="230"/>
      <c r="CQQ229" s="229"/>
      <c r="CQR229" s="226"/>
      <c r="CQS229" s="227"/>
      <c r="CQT229" s="227"/>
      <c r="CQU229" s="227"/>
      <c r="CQV229" s="228"/>
      <c r="CQW229" s="228"/>
      <c r="CQX229" s="228"/>
      <c r="CQY229" s="228"/>
      <c r="CQZ229" s="228"/>
      <c r="CRA229" s="228"/>
      <c r="CRB229" s="229"/>
      <c r="CRC229" s="230"/>
      <c r="CRD229" s="230"/>
      <c r="CRE229" s="231"/>
      <c r="CRF229" s="229"/>
      <c r="CRG229" s="230"/>
      <c r="CRH229" s="229"/>
      <c r="CRI229" s="229"/>
      <c r="CRJ229" s="230"/>
      <c r="CRK229" s="230"/>
      <c r="CRL229" s="230"/>
      <c r="CRM229" s="230"/>
      <c r="CRN229" s="230"/>
      <c r="CRO229" s="230"/>
      <c r="CRP229" s="230"/>
      <c r="CRQ229" s="230"/>
      <c r="CRR229" s="230"/>
      <c r="CRS229" s="230"/>
      <c r="CRT229" s="230"/>
      <c r="CRU229" s="230"/>
      <c r="CRV229" s="229"/>
      <c r="CRW229" s="226"/>
      <c r="CRX229" s="227"/>
      <c r="CRY229" s="227"/>
      <c r="CRZ229" s="227"/>
      <c r="CSA229" s="228"/>
      <c r="CSB229" s="228"/>
      <c r="CSC229" s="228"/>
      <c r="CSD229" s="228"/>
      <c r="CSE229" s="228"/>
      <c r="CSF229" s="228"/>
      <c r="CSG229" s="229"/>
      <c r="CSH229" s="230"/>
      <c r="CSI229" s="230"/>
      <c r="CSJ229" s="231"/>
      <c r="CSK229" s="229"/>
      <c r="CSL229" s="230"/>
      <c r="CSM229" s="229"/>
      <c r="CSN229" s="229"/>
      <c r="CSO229" s="230"/>
      <c r="CSP229" s="230"/>
      <c r="CSQ229" s="230"/>
      <c r="CSR229" s="230"/>
      <c r="CSS229" s="230"/>
      <c r="CST229" s="230"/>
      <c r="CSU229" s="230"/>
      <c r="CSV229" s="230"/>
      <c r="CSW229" s="230"/>
      <c r="CSX229" s="230"/>
      <c r="CSY229" s="230"/>
      <c r="CSZ229" s="230"/>
      <c r="CTA229" s="229"/>
      <c r="CTB229" s="226"/>
      <c r="CTC229" s="227"/>
      <c r="CTD229" s="227"/>
      <c r="CTE229" s="227"/>
      <c r="CTF229" s="228"/>
      <c r="CTG229" s="228"/>
      <c r="CTH229" s="228"/>
      <c r="CTI229" s="228"/>
      <c r="CTJ229" s="228"/>
      <c r="CTK229" s="228"/>
      <c r="CTL229" s="229"/>
      <c r="CTM229" s="230"/>
      <c r="CTN229" s="230"/>
      <c r="CTO229" s="231"/>
      <c r="CTP229" s="229"/>
      <c r="CTQ229" s="230"/>
      <c r="CTR229" s="229"/>
      <c r="CTS229" s="229"/>
      <c r="CTT229" s="230"/>
      <c r="CTU229" s="230"/>
      <c r="CTV229" s="230"/>
      <c r="CTW229" s="230"/>
      <c r="CTX229" s="230"/>
      <c r="CTY229" s="230"/>
      <c r="CTZ229" s="230"/>
      <c r="CUA229" s="230"/>
      <c r="CUB229" s="230"/>
      <c r="CUC229" s="230"/>
      <c r="CUD229" s="230"/>
      <c r="CUE229" s="230"/>
      <c r="CUF229" s="229"/>
      <c r="CUG229" s="226"/>
      <c r="CUH229" s="227"/>
      <c r="CUI229" s="227"/>
      <c r="CUJ229" s="227"/>
      <c r="CUK229" s="228"/>
      <c r="CUL229" s="228"/>
      <c r="CUM229" s="228"/>
      <c r="CUN229" s="228"/>
      <c r="CUO229" s="228"/>
      <c r="CUP229" s="228"/>
      <c r="CUQ229" s="229"/>
      <c r="CUR229" s="230"/>
      <c r="CUS229" s="230"/>
      <c r="CUT229" s="231"/>
      <c r="CUU229" s="229"/>
      <c r="CUV229" s="230"/>
      <c r="CUW229" s="229"/>
      <c r="CUX229" s="229"/>
      <c r="CUY229" s="230"/>
      <c r="CUZ229" s="230"/>
      <c r="CVA229" s="230"/>
      <c r="CVB229" s="230"/>
      <c r="CVC229" s="230"/>
      <c r="CVD229" s="230"/>
      <c r="CVE229" s="230"/>
      <c r="CVF229" s="230"/>
      <c r="CVG229" s="230"/>
      <c r="CVH229" s="230"/>
      <c r="CVI229" s="230"/>
      <c r="CVJ229" s="230"/>
      <c r="CVK229" s="229"/>
      <c r="CVL229" s="226"/>
      <c r="CVM229" s="227"/>
      <c r="CVN229" s="227"/>
      <c r="CVO229" s="227"/>
      <c r="CVP229" s="228"/>
      <c r="CVQ229" s="228"/>
      <c r="CVR229" s="228"/>
      <c r="CVS229" s="228"/>
      <c r="CVT229" s="228"/>
      <c r="CVU229" s="228"/>
      <c r="CVV229" s="229"/>
      <c r="CVW229" s="230"/>
      <c r="CVX229" s="230"/>
      <c r="CVY229" s="231"/>
      <c r="CVZ229" s="229"/>
      <c r="CWA229" s="230"/>
      <c r="CWB229" s="229"/>
      <c r="CWC229" s="229"/>
      <c r="CWD229" s="230"/>
      <c r="CWE229" s="230"/>
      <c r="CWF229" s="230"/>
      <c r="CWG229" s="230"/>
      <c r="CWH229" s="230"/>
      <c r="CWI229" s="230"/>
      <c r="CWJ229" s="230"/>
      <c r="CWK229" s="230"/>
      <c r="CWL229" s="230"/>
      <c r="CWM229" s="230"/>
      <c r="CWN229" s="230"/>
      <c r="CWO229" s="230"/>
      <c r="CWP229" s="229"/>
      <c r="CWQ229" s="226"/>
      <c r="CWR229" s="227"/>
      <c r="CWS229" s="227"/>
      <c r="CWT229" s="227"/>
      <c r="CWU229" s="228"/>
      <c r="CWV229" s="228"/>
      <c r="CWW229" s="228"/>
      <c r="CWX229" s="228"/>
      <c r="CWY229" s="228"/>
      <c r="CWZ229" s="228"/>
      <c r="CXA229" s="229"/>
      <c r="CXB229" s="230"/>
      <c r="CXC229" s="230"/>
      <c r="CXD229" s="231"/>
      <c r="CXE229" s="229"/>
      <c r="CXF229" s="230"/>
      <c r="CXG229" s="229"/>
      <c r="CXH229" s="229"/>
      <c r="CXI229" s="230"/>
      <c r="CXJ229" s="230"/>
      <c r="CXK229" s="230"/>
      <c r="CXL229" s="230"/>
      <c r="CXM229" s="230"/>
      <c r="CXN229" s="230"/>
      <c r="CXO229" s="230"/>
      <c r="CXP229" s="230"/>
      <c r="CXQ229" s="230"/>
      <c r="CXR229" s="230"/>
      <c r="CXS229" s="230"/>
      <c r="CXT229" s="230"/>
      <c r="CXU229" s="229"/>
      <c r="CXV229" s="226"/>
      <c r="CXW229" s="227"/>
      <c r="CXX229" s="227"/>
      <c r="CXY229" s="227"/>
      <c r="CXZ229" s="228"/>
      <c r="CYA229" s="228"/>
      <c r="CYB229" s="228"/>
      <c r="CYC229" s="228"/>
      <c r="CYD229" s="228"/>
      <c r="CYE229" s="228"/>
      <c r="CYF229" s="229"/>
      <c r="CYG229" s="230"/>
      <c r="CYH229" s="230"/>
      <c r="CYI229" s="231"/>
      <c r="CYJ229" s="229"/>
      <c r="CYK229" s="230"/>
      <c r="CYL229" s="229"/>
      <c r="CYM229" s="229"/>
      <c r="CYN229" s="230"/>
      <c r="CYO229" s="230"/>
      <c r="CYP229" s="230"/>
      <c r="CYQ229" s="230"/>
      <c r="CYR229" s="230"/>
      <c r="CYS229" s="230"/>
      <c r="CYT229" s="230"/>
      <c r="CYU229" s="230"/>
      <c r="CYV229" s="230"/>
      <c r="CYW229" s="230"/>
      <c r="CYX229" s="230"/>
      <c r="CYY229" s="230"/>
      <c r="CYZ229" s="229"/>
      <c r="CZA229" s="226"/>
      <c r="CZB229" s="227"/>
      <c r="CZC229" s="227"/>
      <c r="CZD229" s="227"/>
      <c r="CZE229" s="228"/>
      <c r="CZF229" s="228"/>
      <c r="CZG229" s="228"/>
      <c r="CZH229" s="228"/>
      <c r="CZI229" s="228"/>
      <c r="CZJ229" s="228"/>
      <c r="CZK229" s="229"/>
      <c r="CZL229" s="230"/>
      <c r="CZM229" s="230"/>
      <c r="CZN229" s="231"/>
      <c r="CZO229" s="229"/>
      <c r="CZP229" s="230"/>
      <c r="CZQ229" s="229"/>
      <c r="CZR229" s="229"/>
      <c r="CZS229" s="230"/>
      <c r="CZT229" s="230"/>
      <c r="CZU229" s="230"/>
      <c r="CZV229" s="230"/>
      <c r="CZW229" s="230"/>
      <c r="CZX229" s="230"/>
      <c r="CZY229" s="230"/>
      <c r="CZZ229" s="230"/>
      <c r="DAA229" s="230"/>
      <c r="DAB229" s="230"/>
      <c r="DAC229" s="230"/>
      <c r="DAD229" s="230"/>
      <c r="DAE229" s="229"/>
      <c r="DAF229" s="226"/>
      <c r="DAG229" s="227"/>
      <c r="DAH229" s="227"/>
      <c r="DAI229" s="227"/>
      <c r="DAJ229" s="228"/>
      <c r="DAK229" s="228"/>
      <c r="DAL229" s="228"/>
      <c r="DAM229" s="228"/>
      <c r="DAN229" s="228"/>
      <c r="DAO229" s="228"/>
      <c r="DAP229" s="229"/>
      <c r="DAQ229" s="230"/>
      <c r="DAR229" s="230"/>
      <c r="DAS229" s="231"/>
      <c r="DAT229" s="229"/>
      <c r="DAU229" s="230"/>
      <c r="DAV229" s="229"/>
      <c r="DAW229" s="229"/>
      <c r="DAX229" s="230"/>
      <c r="DAY229" s="230"/>
      <c r="DAZ229" s="230"/>
      <c r="DBA229" s="230"/>
      <c r="DBB229" s="230"/>
      <c r="DBC229" s="230"/>
      <c r="DBD229" s="230"/>
      <c r="DBE229" s="230"/>
      <c r="DBF229" s="230"/>
      <c r="DBG229" s="230"/>
      <c r="DBH229" s="230"/>
      <c r="DBI229" s="230"/>
      <c r="DBJ229" s="229"/>
      <c r="DBK229" s="226"/>
      <c r="DBL229" s="227"/>
      <c r="DBM229" s="227"/>
      <c r="DBN229" s="227"/>
      <c r="DBO229" s="228"/>
      <c r="DBP229" s="228"/>
      <c r="DBQ229" s="228"/>
      <c r="DBR229" s="228"/>
      <c r="DBS229" s="228"/>
      <c r="DBT229" s="228"/>
      <c r="DBU229" s="229"/>
      <c r="DBV229" s="230"/>
      <c r="DBW229" s="230"/>
      <c r="DBX229" s="231"/>
      <c r="DBY229" s="229"/>
      <c r="DBZ229" s="230"/>
      <c r="DCA229" s="229"/>
      <c r="DCB229" s="229"/>
      <c r="DCC229" s="230"/>
      <c r="DCD229" s="230"/>
      <c r="DCE229" s="230"/>
      <c r="DCF229" s="230"/>
      <c r="DCG229" s="230"/>
      <c r="DCH229" s="230"/>
      <c r="DCI229" s="230"/>
      <c r="DCJ229" s="230"/>
      <c r="DCK229" s="230"/>
      <c r="DCL229" s="230"/>
      <c r="DCM229" s="230"/>
      <c r="DCN229" s="230"/>
      <c r="DCO229" s="229"/>
      <c r="DCP229" s="226"/>
      <c r="DCQ229" s="227"/>
      <c r="DCR229" s="227"/>
      <c r="DCS229" s="227"/>
      <c r="DCT229" s="228"/>
      <c r="DCU229" s="228"/>
      <c r="DCV229" s="228"/>
      <c r="DCW229" s="228"/>
      <c r="DCX229" s="228"/>
      <c r="DCY229" s="228"/>
      <c r="DCZ229" s="229"/>
      <c r="DDA229" s="230"/>
      <c r="DDB229" s="230"/>
      <c r="DDC229" s="231"/>
      <c r="DDD229" s="229"/>
      <c r="DDE229" s="230"/>
      <c r="DDF229" s="229"/>
      <c r="DDG229" s="229"/>
      <c r="DDH229" s="230"/>
      <c r="DDI229" s="230"/>
      <c r="DDJ229" s="230"/>
      <c r="DDK229" s="230"/>
      <c r="DDL229" s="230"/>
      <c r="DDM229" s="230"/>
      <c r="DDN229" s="230"/>
      <c r="DDO229" s="230"/>
      <c r="DDP229" s="230"/>
      <c r="DDQ229" s="230"/>
      <c r="DDR229" s="230"/>
      <c r="DDS229" s="230"/>
      <c r="DDT229" s="229"/>
      <c r="DDU229" s="226"/>
      <c r="DDV229" s="227"/>
      <c r="DDW229" s="227"/>
      <c r="DDX229" s="227"/>
      <c r="DDY229" s="228"/>
      <c r="DDZ229" s="228"/>
      <c r="DEA229" s="228"/>
      <c r="DEB229" s="228"/>
      <c r="DEC229" s="228"/>
      <c r="DED229" s="228"/>
      <c r="DEE229" s="229"/>
      <c r="DEF229" s="230"/>
      <c r="DEG229" s="230"/>
      <c r="DEH229" s="231"/>
      <c r="DEI229" s="229"/>
      <c r="DEJ229" s="230"/>
      <c r="DEK229" s="229"/>
      <c r="DEL229" s="229"/>
      <c r="DEM229" s="230"/>
      <c r="DEN229" s="230"/>
      <c r="DEO229" s="230"/>
      <c r="DEP229" s="230"/>
      <c r="DEQ229" s="230"/>
      <c r="DER229" s="230"/>
      <c r="DES229" s="230"/>
      <c r="DET229" s="230"/>
      <c r="DEU229" s="230"/>
      <c r="DEV229" s="230"/>
      <c r="DEW229" s="230"/>
      <c r="DEX229" s="230"/>
      <c r="DEY229" s="229"/>
      <c r="DEZ229" s="226"/>
      <c r="DFA229" s="227"/>
      <c r="DFB229" s="227"/>
      <c r="DFC229" s="227"/>
      <c r="DFD229" s="228"/>
      <c r="DFE229" s="228"/>
      <c r="DFF229" s="228"/>
      <c r="DFG229" s="228"/>
      <c r="DFH229" s="228"/>
      <c r="DFI229" s="228"/>
      <c r="DFJ229" s="229"/>
      <c r="DFK229" s="230"/>
      <c r="DFL229" s="230"/>
      <c r="DFM229" s="231"/>
      <c r="DFN229" s="229"/>
      <c r="DFO229" s="230"/>
      <c r="DFP229" s="229"/>
      <c r="DFQ229" s="229"/>
      <c r="DFR229" s="230"/>
      <c r="DFS229" s="230"/>
      <c r="DFT229" s="230"/>
      <c r="DFU229" s="230"/>
      <c r="DFV229" s="230"/>
      <c r="DFW229" s="230"/>
      <c r="DFX229" s="230"/>
      <c r="DFY229" s="230"/>
      <c r="DFZ229" s="230"/>
      <c r="DGA229" s="230"/>
      <c r="DGB229" s="230"/>
      <c r="DGC229" s="230"/>
      <c r="DGD229" s="229"/>
      <c r="DGE229" s="226"/>
      <c r="DGF229" s="227"/>
      <c r="DGG229" s="227"/>
      <c r="DGH229" s="227"/>
      <c r="DGI229" s="228"/>
      <c r="DGJ229" s="228"/>
      <c r="DGK229" s="228"/>
      <c r="DGL229" s="228"/>
      <c r="DGM229" s="228"/>
      <c r="DGN229" s="228"/>
      <c r="DGO229" s="229"/>
      <c r="DGP229" s="230"/>
      <c r="DGQ229" s="230"/>
      <c r="DGR229" s="231"/>
      <c r="DGS229" s="229"/>
      <c r="DGT229" s="230"/>
      <c r="DGU229" s="229"/>
      <c r="DGV229" s="229"/>
      <c r="DGW229" s="230"/>
      <c r="DGX229" s="230"/>
      <c r="DGY229" s="230"/>
      <c r="DGZ229" s="230"/>
      <c r="DHA229" s="230"/>
      <c r="DHB229" s="230"/>
      <c r="DHC229" s="230"/>
      <c r="DHD229" s="230"/>
      <c r="DHE229" s="230"/>
      <c r="DHF229" s="230"/>
      <c r="DHG229" s="230"/>
      <c r="DHH229" s="230"/>
      <c r="DHI229" s="229"/>
      <c r="DHJ229" s="226"/>
      <c r="DHK229" s="227"/>
      <c r="DHL229" s="227"/>
      <c r="DHM229" s="227"/>
      <c r="DHN229" s="228"/>
      <c r="DHO229" s="228"/>
      <c r="DHP229" s="228"/>
      <c r="DHQ229" s="228"/>
      <c r="DHR229" s="228"/>
      <c r="DHS229" s="228"/>
      <c r="DHT229" s="229"/>
      <c r="DHU229" s="230"/>
      <c r="DHV229" s="230"/>
      <c r="DHW229" s="231"/>
      <c r="DHX229" s="229"/>
      <c r="DHY229" s="230"/>
      <c r="DHZ229" s="229"/>
      <c r="DIA229" s="229"/>
      <c r="DIB229" s="230"/>
      <c r="DIC229" s="230"/>
      <c r="DID229" s="230"/>
      <c r="DIE229" s="230"/>
      <c r="DIF229" s="230"/>
      <c r="DIG229" s="230"/>
      <c r="DIH229" s="230"/>
      <c r="DII229" s="230"/>
      <c r="DIJ229" s="230"/>
      <c r="DIK229" s="230"/>
      <c r="DIL229" s="230"/>
      <c r="DIM229" s="230"/>
      <c r="DIN229" s="229"/>
      <c r="DIO229" s="226"/>
      <c r="DIP229" s="227"/>
      <c r="DIQ229" s="227"/>
      <c r="DIR229" s="227"/>
      <c r="DIS229" s="228"/>
      <c r="DIT229" s="228"/>
      <c r="DIU229" s="228"/>
      <c r="DIV229" s="228"/>
      <c r="DIW229" s="228"/>
      <c r="DIX229" s="228"/>
      <c r="DIY229" s="229"/>
      <c r="DIZ229" s="230"/>
      <c r="DJA229" s="230"/>
      <c r="DJB229" s="231"/>
      <c r="DJC229" s="229"/>
      <c r="DJD229" s="230"/>
      <c r="DJE229" s="229"/>
      <c r="DJF229" s="229"/>
      <c r="DJG229" s="230"/>
      <c r="DJH229" s="230"/>
      <c r="DJI229" s="230"/>
      <c r="DJJ229" s="230"/>
      <c r="DJK229" s="230"/>
      <c r="DJL229" s="230"/>
      <c r="DJM229" s="230"/>
      <c r="DJN229" s="230"/>
      <c r="DJO229" s="230"/>
      <c r="DJP229" s="230"/>
      <c r="DJQ229" s="230"/>
      <c r="DJR229" s="230"/>
      <c r="DJS229" s="229"/>
      <c r="DJT229" s="226"/>
      <c r="DJU229" s="227"/>
      <c r="DJV229" s="227"/>
      <c r="DJW229" s="227"/>
      <c r="DJX229" s="228"/>
      <c r="DJY229" s="228"/>
      <c r="DJZ229" s="228"/>
      <c r="DKA229" s="228"/>
      <c r="DKB229" s="228"/>
      <c r="DKC229" s="228"/>
      <c r="DKD229" s="229"/>
      <c r="DKE229" s="230"/>
      <c r="DKF229" s="230"/>
      <c r="DKG229" s="231"/>
      <c r="DKH229" s="229"/>
      <c r="DKI229" s="230"/>
      <c r="DKJ229" s="229"/>
      <c r="DKK229" s="229"/>
      <c r="DKL229" s="230"/>
      <c r="DKM229" s="230"/>
      <c r="DKN229" s="230"/>
      <c r="DKO229" s="230"/>
      <c r="DKP229" s="230"/>
      <c r="DKQ229" s="230"/>
      <c r="DKR229" s="230"/>
      <c r="DKS229" s="230"/>
      <c r="DKT229" s="230"/>
      <c r="DKU229" s="230"/>
      <c r="DKV229" s="230"/>
      <c r="DKW229" s="230"/>
      <c r="DKX229" s="229"/>
      <c r="DKY229" s="226"/>
      <c r="DKZ229" s="227"/>
      <c r="DLA229" s="227"/>
      <c r="DLB229" s="227"/>
      <c r="DLC229" s="228"/>
      <c r="DLD229" s="228"/>
      <c r="DLE229" s="228"/>
      <c r="DLF229" s="228"/>
      <c r="DLG229" s="228"/>
      <c r="DLH229" s="228"/>
      <c r="DLI229" s="229"/>
      <c r="DLJ229" s="230"/>
      <c r="DLK229" s="230"/>
      <c r="DLL229" s="231"/>
      <c r="DLM229" s="229"/>
      <c r="DLN229" s="230"/>
      <c r="DLO229" s="229"/>
      <c r="DLP229" s="229"/>
      <c r="DLQ229" s="230"/>
      <c r="DLR229" s="230"/>
      <c r="DLS229" s="230"/>
      <c r="DLT229" s="230"/>
      <c r="DLU229" s="230"/>
      <c r="DLV229" s="230"/>
      <c r="DLW229" s="230"/>
      <c r="DLX229" s="230"/>
      <c r="DLY229" s="230"/>
      <c r="DLZ229" s="230"/>
      <c r="DMA229" s="230"/>
      <c r="DMB229" s="230"/>
      <c r="DMC229" s="229"/>
      <c r="DMD229" s="226"/>
      <c r="DME229" s="227"/>
      <c r="DMF229" s="227"/>
      <c r="DMG229" s="227"/>
      <c r="DMH229" s="228"/>
      <c r="DMI229" s="228"/>
      <c r="DMJ229" s="228"/>
      <c r="DMK229" s="228"/>
      <c r="DML229" s="228"/>
      <c r="DMM229" s="228"/>
      <c r="DMN229" s="229"/>
      <c r="DMO229" s="230"/>
      <c r="DMP229" s="230"/>
      <c r="DMQ229" s="231"/>
      <c r="DMR229" s="229"/>
      <c r="DMS229" s="230"/>
      <c r="DMT229" s="229"/>
      <c r="DMU229" s="229"/>
      <c r="DMV229" s="230"/>
      <c r="DMW229" s="230"/>
      <c r="DMX229" s="230"/>
      <c r="DMY229" s="230"/>
      <c r="DMZ229" s="230"/>
      <c r="DNA229" s="230"/>
      <c r="DNB229" s="230"/>
      <c r="DNC229" s="230"/>
      <c r="DND229" s="230"/>
      <c r="DNE229" s="230"/>
      <c r="DNF229" s="230"/>
      <c r="DNG229" s="230"/>
      <c r="DNH229" s="229"/>
      <c r="DNI229" s="226"/>
      <c r="DNJ229" s="227"/>
      <c r="DNK229" s="227"/>
      <c r="DNL229" s="227"/>
      <c r="DNM229" s="228"/>
      <c r="DNN229" s="228"/>
      <c r="DNO229" s="228"/>
      <c r="DNP229" s="228"/>
      <c r="DNQ229" s="228"/>
      <c r="DNR229" s="228"/>
      <c r="DNS229" s="229"/>
      <c r="DNT229" s="230"/>
      <c r="DNU229" s="230"/>
      <c r="DNV229" s="231"/>
      <c r="DNW229" s="229"/>
      <c r="DNX229" s="230"/>
      <c r="DNY229" s="229"/>
      <c r="DNZ229" s="229"/>
      <c r="DOA229" s="230"/>
      <c r="DOB229" s="230"/>
      <c r="DOC229" s="230"/>
      <c r="DOD229" s="230"/>
      <c r="DOE229" s="230"/>
      <c r="DOF229" s="230"/>
      <c r="DOG229" s="230"/>
      <c r="DOH229" s="230"/>
      <c r="DOI229" s="230"/>
      <c r="DOJ229" s="230"/>
      <c r="DOK229" s="230"/>
      <c r="DOL229" s="230"/>
      <c r="DOM229" s="229"/>
      <c r="DON229" s="226"/>
      <c r="DOO229" s="227"/>
      <c r="DOP229" s="227"/>
      <c r="DOQ229" s="227"/>
      <c r="DOR229" s="228"/>
      <c r="DOS229" s="228"/>
      <c r="DOT229" s="228"/>
      <c r="DOU229" s="228"/>
      <c r="DOV229" s="228"/>
      <c r="DOW229" s="228"/>
      <c r="DOX229" s="229"/>
      <c r="DOY229" s="230"/>
      <c r="DOZ229" s="230"/>
      <c r="DPA229" s="231"/>
      <c r="DPB229" s="229"/>
      <c r="DPC229" s="230"/>
      <c r="DPD229" s="229"/>
      <c r="DPE229" s="229"/>
      <c r="DPF229" s="230"/>
      <c r="DPG229" s="230"/>
      <c r="DPH229" s="230"/>
      <c r="DPI229" s="230"/>
      <c r="DPJ229" s="230"/>
      <c r="DPK229" s="230"/>
      <c r="DPL229" s="230"/>
      <c r="DPM229" s="230"/>
      <c r="DPN229" s="230"/>
      <c r="DPO229" s="230"/>
      <c r="DPP229" s="230"/>
      <c r="DPQ229" s="230"/>
      <c r="DPR229" s="229"/>
      <c r="DPS229" s="226"/>
      <c r="DPT229" s="227"/>
      <c r="DPU229" s="227"/>
      <c r="DPV229" s="227"/>
      <c r="DPW229" s="228"/>
      <c r="DPX229" s="228"/>
      <c r="DPY229" s="228"/>
      <c r="DPZ229" s="228"/>
      <c r="DQA229" s="228"/>
      <c r="DQB229" s="228"/>
      <c r="DQC229" s="229"/>
      <c r="DQD229" s="230"/>
      <c r="DQE229" s="230"/>
      <c r="DQF229" s="231"/>
      <c r="DQG229" s="229"/>
      <c r="DQH229" s="230"/>
      <c r="DQI229" s="229"/>
      <c r="DQJ229" s="229"/>
      <c r="DQK229" s="230"/>
      <c r="DQL229" s="230"/>
      <c r="DQM229" s="230"/>
      <c r="DQN229" s="230"/>
      <c r="DQO229" s="230"/>
      <c r="DQP229" s="230"/>
      <c r="DQQ229" s="230"/>
      <c r="DQR229" s="230"/>
      <c r="DQS229" s="230"/>
      <c r="DQT229" s="230"/>
      <c r="DQU229" s="230"/>
      <c r="DQV229" s="230"/>
      <c r="DQW229" s="229"/>
      <c r="DQX229" s="226"/>
      <c r="DQY229" s="227"/>
      <c r="DQZ229" s="227"/>
      <c r="DRA229" s="227"/>
      <c r="DRB229" s="228"/>
      <c r="DRC229" s="228"/>
      <c r="DRD229" s="228"/>
      <c r="DRE229" s="228"/>
      <c r="DRF229" s="228"/>
      <c r="DRG229" s="228"/>
      <c r="DRH229" s="229"/>
      <c r="DRI229" s="230"/>
      <c r="DRJ229" s="230"/>
      <c r="DRK229" s="231"/>
      <c r="DRL229" s="229"/>
      <c r="DRM229" s="230"/>
      <c r="DRN229" s="229"/>
      <c r="DRO229" s="229"/>
      <c r="DRP229" s="230"/>
      <c r="DRQ229" s="230"/>
      <c r="DRR229" s="230"/>
      <c r="DRS229" s="230"/>
      <c r="DRT229" s="230"/>
      <c r="DRU229" s="230"/>
      <c r="DRV229" s="230"/>
      <c r="DRW229" s="230"/>
      <c r="DRX229" s="230"/>
      <c r="DRY229" s="230"/>
      <c r="DRZ229" s="230"/>
      <c r="DSA229" s="230"/>
      <c r="DSB229" s="229"/>
      <c r="DSC229" s="226"/>
      <c r="DSD229" s="227"/>
      <c r="DSE229" s="227"/>
      <c r="DSF229" s="227"/>
      <c r="DSG229" s="228"/>
      <c r="DSH229" s="228"/>
      <c r="DSI229" s="228"/>
      <c r="DSJ229" s="228"/>
      <c r="DSK229" s="228"/>
      <c r="DSL229" s="228"/>
      <c r="DSM229" s="229"/>
      <c r="DSN229" s="230"/>
      <c r="DSO229" s="230"/>
      <c r="DSP229" s="231"/>
      <c r="DSQ229" s="229"/>
      <c r="DSR229" s="230"/>
      <c r="DSS229" s="229"/>
      <c r="DST229" s="229"/>
      <c r="DSU229" s="230"/>
      <c r="DSV229" s="230"/>
      <c r="DSW229" s="230"/>
      <c r="DSX229" s="230"/>
      <c r="DSY229" s="230"/>
      <c r="DSZ229" s="230"/>
      <c r="DTA229" s="230"/>
      <c r="DTB229" s="230"/>
      <c r="DTC229" s="230"/>
      <c r="DTD229" s="230"/>
      <c r="DTE229" s="230"/>
      <c r="DTF229" s="230"/>
      <c r="DTG229" s="229"/>
      <c r="DTH229" s="226"/>
      <c r="DTI229" s="227"/>
      <c r="DTJ229" s="227"/>
      <c r="DTK229" s="227"/>
      <c r="DTL229" s="228"/>
      <c r="DTM229" s="228"/>
      <c r="DTN229" s="228"/>
      <c r="DTO229" s="228"/>
      <c r="DTP229" s="228"/>
      <c r="DTQ229" s="228"/>
      <c r="DTR229" s="229"/>
      <c r="DTS229" s="230"/>
      <c r="DTT229" s="230"/>
      <c r="DTU229" s="231"/>
      <c r="DTV229" s="229"/>
      <c r="DTW229" s="230"/>
      <c r="DTX229" s="229"/>
      <c r="DTY229" s="229"/>
      <c r="DTZ229" s="230"/>
      <c r="DUA229" s="230"/>
      <c r="DUB229" s="230"/>
      <c r="DUC229" s="230"/>
      <c r="DUD229" s="230"/>
      <c r="DUE229" s="230"/>
      <c r="DUF229" s="230"/>
      <c r="DUG229" s="230"/>
      <c r="DUH229" s="230"/>
      <c r="DUI229" s="230"/>
      <c r="DUJ229" s="230"/>
      <c r="DUK229" s="230"/>
      <c r="DUL229" s="229"/>
      <c r="DUM229" s="226"/>
      <c r="DUN229" s="227"/>
      <c r="DUO229" s="227"/>
      <c r="DUP229" s="227"/>
      <c r="DUQ229" s="228"/>
      <c r="DUR229" s="228"/>
      <c r="DUS229" s="228"/>
      <c r="DUT229" s="228"/>
      <c r="DUU229" s="228"/>
      <c r="DUV229" s="228"/>
      <c r="DUW229" s="229"/>
      <c r="DUX229" s="230"/>
      <c r="DUY229" s="230"/>
      <c r="DUZ229" s="231"/>
      <c r="DVA229" s="229"/>
      <c r="DVB229" s="230"/>
      <c r="DVC229" s="229"/>
      <c r="DVD229" s="229"/>
      <c r="DVE229" s="230"/>
      <c r="DVF229" s="230"/>
      <c r="DVG229" s="230"/>
      <c r="DVH229" s="230"/>
      <c r="DVI229" s="230"/>
      <c r="DVJ229" s="230"/>
      <c r="DVK229" s="230"/>
      <c r="DVL229" s="230"/>
      <c r="DVM229" s="230"/>
      <c r="DVN229" s="230"/>
      <c r="DVO229" s="230"/>
      <c r="DVP229" s="230"/>
      <c r="DVQ229" s="229"/>
      <c r="DVR229" s="226"/>
      <c r="DVS229" s="227"/>
      <c r="DVT229" s="227"/>
      <c r="DVU229" s="227"/>
      <c r="DVV229" s="228"/>
      <c r="DVW229" s="228"/>
      <c r="DVX229" s="228"/>
      <c r="DVY229" s="228"/>
      <c r="DVZ229" s="228"/>
      <c r="DWA229" s="228"/>
      <c r="DWB229" s="229"/>
      <c r="DWC229" s="230"/>
      <c r="DWD229" s="230"/>
      <c r="DWE229" s="231"/>
      <c r="DWF229" s="229"/>
      <c r="DWG229" s="230"/>
      <c r="DWH229" s="229"/>
      <c r="DWI229" s="229"/>
      <c r="DWJ229" s="230"/>
      <c r="DWK229" s="230"/>
      <c r="DWL229" s="230"/>
      <c r="DWM229" s="230"/>
      <c r="DWN229" s="230"/>
      <c r="DWO229" s="230"/>
      <c r="DWP229" s="230"/>
      <c r="DWQ229" s="230"/>
      <c r="DWR229" s="230"/>
      <c r="DWS229" s="230"/>
      <c r="DWT229" s="230"/>
      <c r="DWU229" s="230"/>
      <c r="DWV229" s="229"/>
      <c r="DWW229" s="226"/>
      <c r="DWX229" s="227"/>
      <c r="DWY229" s="227"/>
      <c r="DWZ229" s="227"/>
      <c r="DXA229" s="228"/>
      <c r="DXB229" s="228"/>
      <c r="DXC229" s="228"/>
      <c r="DXD229" s="228"/>
      <c r="DXE229" s="228"/>
      <c r="DXF229" s="228"/>
      <c r="DXG229" s="229"/>
      <c r="DXH229" s="230"/>
      <c r="DXI229" s="230"/>
      <c r="DXJ229" s="231"/>
      <c r="DXK229" s="229"/>
      <c r="DXL229" s="230"/>
      <c r="DXM229" s="229"/>
      <c r="DXN229" s="229"/>
      <c r="DXO229" s="230"/>
      <c r="DXP229" s="230"/>
      <c r="DXQ229" s="230"/>
      <c r="DXR229" s="230"/>
      <c r="DXS229" s="230"/>
      <c r="DXT229" s="230"/>
      <c r="DXU229" s="230"/>
      <c r="DXV229" s="230"/>
      <c r="DXW229" s="230"/>
      <c r="DXX229" s="230"/>
      <c r="DXY229" s="230"/>
      <c r="DXZ229" s="230"/>
      <c r="DYA229" s="229"/>
      <c r="DYB229" s="226"/>
      <c r="DYC229" s="227"/>
      <c r="DYD229" s="227"/>
      <c r="DYE229" s="227"/>
      <c r="DYF229" s="228"/>
      <c r="DYG229" s="228"/>
      <c r="DYH229" s="228"/>
      <c r="DYI229" s="228"/>
      <c r="DYJ229" s="228"/>
      <c r="DYK229" s="228"/>
      <c r="DYL229" s="229"/>
      <c r="DYM229" s="230"/>
      <c r="DYN229" s="230"/>
      <c r="DYO229" s="231"/>
      <c r="DYP229" s="229"/>
      <c r="DYQ229" s="230"/>
      <c r="DYR229" s="229"/>
      <c r="DYS229" s="229"/>
      <c r="DYT229" s="230"/>
      <c r="DYU229" s="230"/>
      <c r="DYV229" s="230"/>
      <c r="DYW229" s="230"/>
      <c r="DYX229" s="230"/>
      <c r="DYY229" s="230"/>
      <c r="DYZ229" s="230"/>
      <c r="DZA229" s="230"/>
      <c r="DZB229" s="230"/>
      <c r="DZC229" s="230"/>
      <c r="DZD229" s="230"/>
      <c r="DZE229" s="230"/>
      <c r="DZF229" s="229"/>
      <c r="DZG229" s="226"/>
      <c r="DZH229" s="227"/>
      <c r="DZI229" s="227"/>
      <c r="DZJ229" s="227"/>
      <c r="DZK229" s="228"/>
      <c r="DZL229" s="228"/>
      <c r="DZM229" s="228"/>
      <c r="DZN229" s="228"/>
      <c r="DZO229" s="228"/>
      <c r="DZP229" s="228"/>
      <c r="DZQ229" s="229"/>
      <c r="DZR229" s="230"/>
      <c r="DZS229" s="230"/>
      <c r="DZT229" s="231"/>
      <c r="DZU229" s="229"/>
      <c r="DZV229" s="230"/>
      <c r="DZW229" s="229"/>
      <c r="DZX229" s="229"/>
      <c r="DZY229" s="230"/>
      <c r="DZZ229" s="230"/>
      <c r="EAA229" s="230"/>
      <c r="EAB229" s="230"/>
      <c r="EAC229" s="230"/>
      <c r="EAD229" s="230"/>
      <c r="EAE229" s="230"/>
      <c r="EAF229" s="230"/>
      <c r="EAG229" s="230"/>
      <c r="EAH229" s="230"/>
      <c r="EAI229" s="230"/>
      <c r="EAJ229" s="230"/>
      <c r="EAK229" s="229"/>
      <c r="EAL229" s="226"/>
      <c r="EAM229" s="227"/>
      <c r="EAN229" s="227"/>
      <c r="EAO229" s="227"/>
      <c r="EAP229" s="228"/>
      <c r="EAQ229" s="228"/>
      <c r="EAR229" s="228"/>
      <c r="EAS229" s="228"/>
      <c r="EAT229" s="228"/>
      <c r="EAU229" s="228"/>
      <c r="EAV229" s="229"/>
      <c r="EAW229" s="230"/>
      <c r="EAX229" s="230"/>
      <c r="EAY229" s="231"/>
      <c r="EAZ229" s="229"/>
      <c r="EBA229" s="230"/>
      <c r="EBB229" s="229"/>
      <c r="EBC229" s="229"/>
      <c r="EBD229" s="230"/>
      <c r="EBE229" s="230"/>
      <c r="EBF229" s="230"/>
      <c r="EBG229" s="230"/>
      <c r="EBH229" s="230"/>
      <c r="EBI229" s="230"/>
      <c r="EBJ229" s="230"/>
      <c r="EBK229" s="230"/>
      <c r="EBL229" s="230"/>
      <c r="EBM229" s="230"/>
      <c r="EBN229" s="230"/>
      <c r="EBO229" s="230"/>
      <c r="EBP229" s="229"/>
      <c r="EBQ229" s="226"/>
      <c r="EBR229" s="227"/>
      <c r="EBS229" s="227"/>
      <c r="EBT229" s="227"/>
      <c r="EBU229" s="228"/>
      <c r="EBV229" s="228"/>
      <c r="EBW229" s="228"/>
      <c r="EBX229" s="228"/>
      <c r="EBY229" s="228"/>
      <c r="EBZ229" s="228"/>
      <c r="ECA229" s="229"/>
      <c r="ECB229" s="230"/>
      <c r="ECC229" s="230"/>
      <c r="ECD229" s="231"/>
      <c r="ECE229" s="229"/>
      <c r="ECF229" s="230"/>
      <c r="ECG229" s="229"/>
      <c r="ECH229" s="229"/>
      <c r="ECI229" s="230"/>
      <c r="ECJ229" s="230"/>
      <c r="ECK229" s="230"/>
      <c r="ECL229" s="230"/>
      <c r="ECM229" s="230"/>
      <c r="ECN229" s="230"/>
      <c r="ECO229" s="230"/>
      <c r="ECP229" s="230"/>
      <c r="ECQ229" s="230"/>
      <c r="ECR229" s="230"/>
      <c r="ECS229" s="230"/>
      <c r="ECT229" s="230"/>
      <c r="ECU229" s="229"/>
      <c r="ECV229" s="226"/>
      <c r="ECW229" s="227"/>
      <c r="ECX229" s="227"/>
      <c r="ECY229" s="227"/>
      <c r="ECZ229" s="228"/>
      <c r="EDA229" s="228"/>
      <c r="EDB229" s="228"/>
      <c r="EDC229" s="228"/>
      <c r="EDD229" s="228"/>
      <c r="EDE229" s="228"/>
      <c r="EDF229" s="229"/>
      <c r="EDG229" s="230"/>
      <c r="EDH229" s="230"/>
      <c r="EDI229" s="231"/>
      <c r="EDJ229" s="229"/>
      <c r="EDK229" s="230"/>
      <c r="EDL229" s="229"/>
      <c r="EDM229" s="229"/>
      <c r="EDN229" s="230"/>
      <c r="EDO229" s="230"/>
      <c r="EDP229" s="230"/>
      <c r="EDQ229" s="230"/>
      <c r="EDR229" s="230"/>
      <c r="EDS229" s="230"/>
      <c r="EDT229" s="230"/>
      <c r="EDU229" s="230"/>
      <c r="EDV229" s="230"/>
      <c r="EDW229" s="230"/>
      <c r="EDX229" s="230"/>
      <c r="EDY229" s="230"/>
      <c r="EDZ229" s="229"/>
      <c r="EEA229" s="226"/>
      <c r="EEB229" s="227"/>
      <c r="EEC229" s="227"/>
      <c r="EED229" s="227"/>
      <c r="EEE229" s="228"/>
      <c r="EEF229" s="228"/>
      <c r="EEG229" s="228"/>
      <c r="EEH229" s="228"/>
      <c r="EEI229" s="228"/>
      <c r="EEJ229" s="228"/>
      <c r="EEK229" s="229"/>
      <c r="EEL229" s="230"/>
      <c r="EEM229" s="230"/>
      <c r="EEN229" s="231"/>
      <c r="EEO229" s="229"/>
      <c r="EEP229" s="230"/>
      <c r="EEQ229" s="229"/>
      <c r="EER229" s="229"/>
      <c r="EES229" s="230"/>
      <c r="EET229" s="230"/>
      <c r="EEU229" s="230"/>
      <c r="EEV229" s="230"/>
      <c r="EEW229" s="230"/>
      <c r="EEX229" s="230"/>
      <c r="EEY229" s="230"/>
      <c r="EEZ229" s="230"/>
      <c r="EFA229" s="230"/>
      <c r="EFB229" s="230"/>
      <c r="EFC229" s="230"/>
      <c r="EFD229" s="230"/>
      <c r="EFE229" s="229"/>
      <c r="EFF229" s="226"/>
      <c r="EFG229" s="227"/>
      <c r="EFH229" s="227"/>
      <c r="EFI229" s="227"/>
      <c r="EFJ229" s="228"/>
      <c r="EFK229" s="228"/>
      <c r="EFL229" s="228"/>
      <c r="EFM229" s="228"/>
      <c r="EFN229" s="228"/>
      <c r="EFO229" s="228"/>
      <c r="EFP229" s="229"/>
      <c r="EFQ229" s="230"/>
      <c r="EFR229" s="230"/>
      <c r="EFS229" s="231"/>
      <c r="EFT229" s="229"/>
      <c r="EFU229" s="230"/>
      <c r="EFV229" s="229"/>
      <c r="EFW229" s="229"/>
      <c r="EFX229" s="230"/>
      <c r="EFY229" s="230"/>
      <c r="EFZ229" s="230"/>
      <c r="EGA229" s="230"/>
      <c r="EGB229" s="230"/>
      <c r="EGC229" s="230"/>
      <c r="EGD229" s="230"/>
      <c r="EGE229" s="230"/>
      <c r="EGF229" s="230"/>
      <c r="EGG229" s="230"/>
      <c r="EGH229" s="230"/>
      <c r="EGI229" s="230"/>
      <c r="EGJ229" s="229"/>
      <c r="EGK229" s="226"/>
      <c r="EGL229" s="227"/>
      <c r="EGM229" s="227"/>
      <c r="EGN229" s="227"/>
      <c r="EGO229" s="228"/>
      <c r="EGP229" s="228"/>
      <c r="EGQ229" s="228"/>
      <c r="EGR229" s="228"/>
      <c r="EGS229" s="228"/>
      <c r="EGT229" s="228"/>
      <c r="EGU229" s="229"/>
      <c r="EGV229" s="230"/>
      <c r="EGW229" s="230"/>
      <c r="EGX229" s="231"/>
      <c r="EGY229" s="229"/>
      <c r="EGZ229" s="230"/>
      <c r="EHA229" s="229"/>
      <c r="EHB229" s="229"/>
      <c r="EHC229" s="230"/>
      <c r="EHD229" s="230"/>
      <c r="EHE229" s="230"/>
      <c r="EHF229" s="230"/>
      <c r="EHG229" s="230"/>
      <c r="EHH229" s="230"/>
      <c r="EHI229" s="230"/>
      <c r="EHJ229" s="230"/>
      <c r="EHK229" s="230"/>
      <c r="EHL229" s="230"/>
      <c r="EHM229" s="230"/>
      <c r="EHN229" s="230"/>
      <c r="EHO229" s="229"/>
      <c r="EHP229" s="226"/>
      <c r="EHQ229" s="227"/>
      <c r="EHR229" s="227"/>
      <c r="EHS229" s="227"/>
      <c r="EHT229" s="228"/>
      <c r="EHU229" s="228"/>
      <c r="EHV229" s="228"/>
      <c r="EHW229" s="228"/>
      <c r="EHX229" s="228"/>
      <c r="EHY229" s="228"/>
      <c r="EHZ229" s="229"/>
      <c r="EIA229" s="230"/>
      <c r="EIB229" s="230"/>
      <c r="EIC229" s="231"/>
      <c r="EID229" s="229"/>
      <c r="EIE229" s="230"/>
      <c r="EIF229" s="229"/>
      <c r="EIG229" s="229"/>
      <c r="EIH229" s="230"/>
      <c r="EII229" s="230"/>
      <c r="EIJ229" s="230"/>
      <c r="EIK229" s="230"/>
      <c r="EIL229" s="230"/>
      <c r="EIM229" s="230"/>
      <c r="EIN229" s="230"/>
      <c r="EIO229" s="230"/>
      <c r="EIP229" s="230"/>
      <c r="EIQ229" s="230"/>
      <c r="EIR229" s="230"/>
      <c r="EIS229" s="230"/>
      <c r="EIT229" s="229"/>
      <c r="EIU229" s="226"/>
      <c r="EIV229" s="227"/>
      <c r="EIW229" s="227"/>
      <c r="EIX229" s="227"/>
      <c r="EIY229" s="228"/>
      <c r="EIZ229" s="228"/>
      <c r="EJA229" s="228"/>
      <c r="EJB229" s="228"/>
      <c r="EJC229" s="228"/>
      <c r="EJD229" s="228"/>
      <c r="EJE229" s="229"/>
      <c r="EJF229" s="230"/>
      <c r="EJG229" s="230"/>
      <c r="EJH229" s="231"/>
      <c r="EJI229" s="229"/>
      <c r="EJJ229" s="230"/>
      <c r="EJK229" s="229"/>
      <c r="EJL229" s="229"/>
      <c r="EJM229" s="230"/>
      <c r="EJN229" s="230"/>
      <c r="EJO229" s="230"/>
      <c r="EJP229" s="230"/>
      <c r="EJQ229" s="230"/>
      <c r="EJR229" s="230"/>
      <c r="EJS229" s="230"/>
      <c r="EJT229" s="230"/>
      <c r="EJU229" s="230"/>
      <c r="EJV229" s="230"/>
      <c r="EJW229" s="230"/>
      <c r="EJX229" s="230"/>
      <c r="EJY229" s="229"/>
      <c r="EJZ229" s="226"/>
      <c r="EKA229" s="227"/>
      <c r="EKB229" s="227"/>
      <c r="EKC229" s="227"/>
      <c r="EKD229" s="228"/>
      <c r="EKE229" s="228"/>
      <c r="EKF229" s="228"/>
      <c r="EKG229" s="228"/>
      <c r="EKH229" s="228"/>
      <c r="EKI229" s="228"/>
      <c r="EKJ229" s="229"/>
      <c r="EKK229" s="230"/>
      <c r="EKL229" s="230"/>
      <c r="EKM229" s="231"/>
      <c r="EKN229" s="229"/>
      <c r="EKO229" s="230"/>
      <c r="EKP229" s="229"/>
      <c r="EKQ229" s="229"/>
      <c r="EKR229" s="230"/>
      <c r="EKS229" s="230"/>
      <c r="EKT229" s="230"/>
      <c r="EKU229" s="230"/>
      <c r="EKV229" s="230"/>
      <c r="EKW229" s="230"/>
      <c r="EKX229" s="230"/>
      <c r="EKY229" s="230"/>
      <c r="EKZ229" s="230"/>
      <c r="ELA229" s="230"/>
      <c r="ELB229" s="230"/>
      <c r="ELC229" s="230"/>
      <c r="ELD229" s="229"/>
      <c r="ELE229" s="226"/>
      <c r="ELF229" s="227"/>
      <c r="ELG229" s="227"/>
      <c r="ELH229" s="227"/>
      <c r="ELI229" s="228"/>
      <c r="ELJ229" s="228"/>
      <c r="ELK229" s="228"/>
      <c r="ELL229" s="228"/>
      <c r="ELM229" s="228"/>
      <c r="ELN229" s="228"/>
      <c r="ELO229" s="229"/>
      <c r="ELP229" s="230"/>
      <c r="ELQ229" s="230"/>
      <c r="ELR229" s="231"/>
      <c r="ELS229" s="229"/>
      <c r="ELT229" s="230"/>
      <c r="ELU229" s="229"/>
      <c r="ELV229" s="229"/>
      <c r="ELW229" s="230"/>
      <c r="ELX229" s="230"/>
      <c r="ELY229" s="230"/>
      <c r="ELZ229" s="230"/>
      <c r="EMA229" s="230"/>
      <c r="EMB229" s="230"/>
      <c r="EMC229" s="230"/>
      <c r="EMD229" s="230"/>
      <c r="EME229" s="230"/>
      <c r="EMF229" s="230"/>
      <c r="EMG229" s="230"/>
      <c r="EMH229" s="230"/>
      <c r="EMI229" s="229"/>
      <c r="EMJ229" s="226"/>
      <c r="EMK229" s="227"/>
      <c r="EML229" s="227"/>
      <c r="EMM229" s="227"/>
      <c r="EMN229" s="228"/>
      <c r="EMO229" s="228"/>
      <c r="EMP229" s="228"/>
      <c r="EMQ229" s="228"/>
      <c r="EMR229" s="228"/>
      <c r="EMS229" s="228"/>
      <c r="EMT229" s="229"/>
      <c r="EMU229" s="230"/>
      <c r="EMV229" s="230"/>
      <c r="EMW229" s="231"/>
      <c r="EMX229" s="229"/>
      <c r="EMY229" s="230"/>
      <c r="EMZ229" s="229"/>
      <c r="ENA229" s="229"/>
      <c r="ENB229" s="230"/>
      <c r="ENC229" s="230"/>
      <c r="END229" s="230"/>
      <c r="ENE229" s="230"/>
      <c r="ENF229" s="230"/>
      <c r="ENG229" s="230"/>
      <c r="ENH229" s="230"/>
      <c r="ENI229" s="230"/>
      <c r="ENJ229" s="230"/>
      <c r="ENK229" s="230"/>
      <c r="ENL229" s="230"/>
      <c r="ENM229" s="230"/>
      <c r="ENN229" s="229"/>
      <c r="ENO229" s="226"/>
      <c r="ENP229" s="227"/>
      <c r="ENQ229" s="227"/>
      <c r="ENR229" s="227"/>
      <c r="ENS229" s="228"/>
      <c r="ENT229" s="228"/>
      <c r="ENU229" s="228"/>
      <c r="ENV229" s="228"/>
      <c r="ENW229" s="228"/>
      <c r="ENX229" s="228"/>
      <c r="ENY229" s="229"/>
      <c r="ENZ229" s="230"/>
      <c r="EOA229" s="230"/>
      <c r="EOB229" s="231"/>
      <c r="EOC229" s="229"/>
      <c r="EOD229" s="230"/>
      <c r="EOE229" s="229"/>
      <c r="EOF229" s="229"/>
      <c r="EOG229" s="230"/>
      <c r="EOH229" s="230"/>
      <c r="EOI229" s="230"/>
      <c r="EOJ229" s="230"/>
      <c r="EOK229" s="230"/>
      <c r="EOL229" s="230"/>
      <c r="EOM229" s="230"/>
      <c r="EON229" s="230"/>
      <c r="EOO229" s="230"/>
      <c r="EOP229" s="230"/>
      <c r="EOQ229" s="230"/>
      <c r="EOR229" s="230"/>
      <c r="EOS229" s="229"/>
      <c r="EOT229" s="226"/>
      <c r="EOU229" s="227"/>
      <c r="EOV229" s="227"/>
      <c r="EOW229" s="227"/>
      <c r="EOX229" s="228"/>
      <c r="EOY229" s="228"/>
      <c r="EOZ229" s="228"/>
      <c r="EPA229" s="228"/>
      <c r="EPB229" s="228"/>
      <c r="EPC229" s="228"/>
      <c r="EPD229" s="229"/>
      <c r="EPE229" s="230"/>
      <c r="EPF229" s="230"/>
      <c r="EPG229" s="231"/>
      <c r="EPH229" s="229"/>
      <c r="EPI229" s="230"/>
      <c r="EPJ229" s="229"/>
      <c r="EPK229" s="229"/>
      <c r="EPL229" s="230"/>
      <c r="EPM229" s="230"/>
      <c r="EPN229" s="230"/>
      <c r="EPO229" s="230"/>
      <c r="EPP229" s="230"/>
      <c r="EPQ229" s="230"/>
      <c r="EPR229" s="230"/>
      <c r="EPS229" s="230"/>
      <c r="EPT229" s="230"/>
      <c r="EPU229" s="230"/>
      <c r="EPV229" s="230"/>
      <c r="EPW229" s="230"/>
      <c r="EPX229" s="229"/>
      <c r="EPY229" s="226"/>
      <c r="EPZ229" s="227"/>
      <c r="EQA229" s="227"/>
      <c r="EQB229" s="227"/>
      <c r="EQC229" s="228"/>
      <c r="EQD229" s="228"/>
      <c r="EQE229" s="228"/>
      <c r="EQF229" s="228"/>
      <c r="EQG229" s="228"/>
      <c r="EQH229" s="228"/>
      <c r="EQI229" s="229"/>
      <c r="EQJ229" s="230"/>
      <c r="EQK229" s="230"/>
      <c r="EQL229" s="231"/>
      <c r="EQM229" s="229"/>
      <c r="EQN229" s="230"/>
      <c r="EQO229" s="229"/>
      <c r="EQP229" s="229"/>
      <c r="EQQ229" s="230"/>
      <c r="EQR229" s="230"/>
      <c r="EQS229" s="230"/>
      <c r="EQT229" s="230"/>
      <c r="EQU229" s="230"/>
      <c r="EQV229" s="230"/>
      <c r="EQW229" s="230"/>
      <c r="EQX229" s="230"/>
      <c r="EQY229" s="230"/>
      <c r="EQZ229" s="230"/>
      <c r="ERA229" s="230"/>
      <c r="ERB229" s="230"/>
      <c r="ERC229" s="229"/>
      <c r="ERD229" s="226"/>
      <c r="ERE229" s="227"/>
      <c r="ERF229" s="227"/>
      <c r="ERG229" s="227"/>
      <c r="ERH229" s="228"/>
      <c r="ERI229" s="228"/>
      <c r="ERJ229" s="228"/>
      <c r="ERK229" s="228"/>
      <c r="ERL229" s="228"/>
      <c r="ERM229" s="228"/>
      <c r="ERN229" s="229"/>
      <c r="ERO229" s="230"/>
      <c r="ERP229" s="230"/>
      <c r="ERQ229" s="231"/>
      <c r="ERR229" s="229"/>
      <c r="ERS229" s="230"/>
      <c r="ERT229" s="229"/>
      <c r="ERU229" s="229"/>
      <c r="ERV229" s="230"/>
      <c r="ERW229" s="230"/>
      <c r="ERX229" s="230"/>
      <c r="ERY229" s="230"/>
      <c r="ERZ229" s="230"/>
      <c r="ESA229" s="230"/>
      <c r="ESB229" s="230"/>
      <c r="ESC229" s="230"/>
      <c r="ESD229" s="230"/>
      <c r="ESE229" s="230"/>
      <c r="ESF229" s="230"/>
      <c r="ESG229" s="230"/>
      <c r="ESH229" s="229"/>
      <c r="ESI229" s="226"/>
      <c r="ESJ229" s="227"/>
      <c r="ESK229" s="227"/>
      <c r="ESL229" s="227"/>
      <c r="ESM229" s="228"/>
      <c r="ESN229" s="228"/>
      <c r="ESO229" s="228"/>
      <c r="ESP229" s="228"/>
      <c r="ESQ229" s="228"/>
      <c r="ESR229" s="228"/>
      <c r="ESS229" s="229"/>
      <c r="EST229" s="230"/>
      <c r="ESU229" s="230"/>
      <c r="ESV229" s="231"/>
      <c r="ESW229" s="229"/>
      <c r="ESX229" s="230"/>
      <c r="ESY229" s="229"/>
      <c r="ESZ229" s="229"/>
      <c r="ETA229" s="230"/>
      <c r="ETB229" s="230"/>
      <c r="ETC229" s="230"/>
      <c r="ETD229" s="230"/>
      <c r="ETE229" s="230"/>
      <c r="ETF229" s="230"/>
      <c r="ETG229" s="230"/>
      <c r="ETH229" s="230"/>
      <c r="ETI229" s="230"/>
      <c r="ETJ229" s="230"/>
      <c r="ETK229" s="230"/>
      <c r="ETL229" s="230"/>
      <c r="ETM229" s="229"/>
      <c r="ETN229" s="226"/>
      <c r="ETO229" s="227"/>
      <c r="ETP229" s="227"/>
      <c r="ETQ229" s="227"/>
      <c r="ETR229" s="228"/>
      <c r="ETS229" s="228"/>
      <c r="ETT229" s="228"/>
      <c r="ETU229" s="228"/>
      <c r="ETV229" s="228"/>
      <c r="ETW229" s="228"/>
      <c r="ETX229" s="229"/>
      <c r="ETY229" s="230"/>
      <c r="ETZ229" s="230"/>
      <c r="EUA229" s="231"/>
      <c r="EUB229" s="229"/>
      <c r="EUC229" s="230"/>
      <c r="EUD229" s="229"/>
      <c r="EUE229" s="229"/>
      <c r="EUF229" s="230"/>
      <c r="EUG229" s="230"/>
      <c r="EUH229" s="230"/>
      <c r="EUI229" s="230"/>
      <c r="EUJ229" s="230"/>
      <c r="EUK229" s="230"/>
      <c r="EUL229" s="230"/>
      <c r="EUM229" s="230"/>
      <c r="EUN229" s="230"/>
      <c r="EUO229" s="230"/>
      <c r="EUP229" s="230"/>
      <c r="EUQ229" s="230"/>
      <c r="EUR229" s="229"/>
      <c r="EUS229" s="226"/>
      <c r="EUT229" s="227"/>
      <c r="EUU229" s="227"/>
      <c r="EUV229" s="227"/>
      <c r="EUW229" s="228"/>
      <c r="EUX229" s="228"/>
      <c r="EUY229" s="228"/>
      <c r="EUZ229" s="228"/>
      <c r="EVA229" s="228"/>
      <c r="EVB229" s="228"/>
      <c r="EVC229" s="229"/>
      <c r="EVD229" s="230"/>
      <c r="EVE229" s="230"/>
      <c r="EVF229" s="231"/>
      <c r="EVG229" s="229"/>
      <c r="EVH229" s="230"/>
      <c r="EVI229" s="229"/>
      <c r="EVJ229" s="229"/>
      <c r="EVK229" s="230"/>
      <c r="EVL229" s="230"/>
      <c r="EVM229" s="230"/>
      <c r="EVN229" s="230"/>
      <c r="EVO229" s="230"/>
      <c r="EVP229" s="230"/>
      <c r="EVQ229" s="230"/>
      <c r="EVR229" s="230"/>
      <c r="EVS229" s="230"/>
      <c r="EVT229" s="230"/>
      <c r="EVU229" s="230"/>
      <c r="EVV229" s="230"/>
      <c r="EVW229" s="229"/>
      <c r="EVX229" s="226"/>
      <c r="EVY229" s="227"/>
      <c r="EVZ229" s="227"/>
      <c r="EWA229" s="227"/>
      <c r="EWB229" s="228"/>
      <c r="EWC229" s="228"/>
      <c r="EWD229" s="228"/>
      <c r="EWE229" s="228"/>
      <c r="EWF229" s="228"/>
      <c r="EWG229" s="228"/>
      <c r="EWH229" s="229"/>
      <c r="EWI229" s="230"/>
      <c r="EWJ229" s="230"/>
      <c r="EWK229" s="231"/>
      <c r="EWL229" s="229"/>
      <c r="EWM229" s="230"/>
      <c r="EWN229" s="229"/>
      <c r="EWO229" s="229"/>
      <c r="EWP229" s="230"/>
      <c r="EWQ229" s="230"/>
      <c r="EWR229" s="230"/>
      <c r="EWS229" s="230"/>
      <c r="EWT229" s="230"/>
      <c r="EWU229" s="230"/>
      <c r="EWV229" s="230"/>
      <c r="EWW229" s="230"/>
      <c r="EWX229" s="230"/>
      <c r="EWY229" s="230"/>
      <c r="EWZ229" s="230"/>
      <c r="EXA229" s="230"/>
      <c r="EXB229" s="229"/>
      <c r="EXC229" s="226"/>
      <c r="EXD229" s="227"/>
      <c r="EXE229" s="227"/>
      <c r="EXF229" s="227"/>
      <c r="EXG229" s="228"/>
      <c r="EXH229" s="228"/>
      <c r="EXI229" s="228"/>
      <c r="EXJ229" s="228"/>
      <c r="EXK229" s="228"/>
      <c r="EXL229" s="228"/>
      <c r="EXM229" s="229"/>
      <c r="EXN229" s="230"/>
      <c r="EXO229" s="230"/>
      <c r="EXP229" s="231"/>
      <c r="EXQ229" s="229"/>
      <c r="EXR229" s="230"/>
      <c r="EXS229" s="229"/>
      <c r="EXT229" s="229"/>
      <c r="EXU229" s="230"/>
      <c r="EXV229" s="230"/>
      <c r="EXW229" s="230"/>
      <c r="EXX229" s="230"/>
      <c r="EXY229" s="230"/>
      <c r="EXZ229" s="230"/>
      <c r="EYA229" s="230"/>
      <c r="EYB229" s="230"/>
      <c r="EYC229" s="230"/>
      <c r="EYD229" s="230"/>
      <c r="EYE229" s="230"/>
      <c r="EYF229" s="230"/>
      <c r="EYG229" s="229"/>
      <c r="EYH229" s="226"/>
      <c r="EYI229" s="227"/>
      <c r="EYJ229" s="227"/>
      <c r="EYK229" s="227"/>
      <c r="EYL229" s="228"/>
      <c r="EYM229" s="228"/>
      <c r="EYN229" s="228"/>
      <c r="EYO229" s="228"/>
      <c r="EYP229" s="228"/>
      <c r="EYQ229" s="228"/>
      <c r="EYR229" s="229"/>
      <c r="EYS229" s="230"/>
      <c r="EYT229" s="230"/>
      <c r="EYU229" s="231"/>
      <c r="EYV229" s="229"/>
      <c r="EYW229" s="230"/>
      <c r="EYX229" s="229"/>
      <c r="EYY229" s="229"/>
      <c r="EYZ229" s="230"/>
      <c r="EZA229" s="230"/>
      <c r="EZB229" s="230"/>
      <c r="EZC229" s="230"/>
      <c r="EZD229" s="230"/>
      <c r="EZE229" s="230"/>
      <c r="EZF229" s="230"/>
      <c r="EZG229" s="230"/>
      <c r="EZH229" s="230"/>
      <c r="EZI229" s="230"/>
      <c r="EZJ229" s="230"/>
      <c r="EZK229" s="230"/>
      <c r="EZL229" s="229"/>
      <c r="EZM229" s="226"/>
      <c r="EZN229" s="227"/>
      <c r="EZO229" s="227"/>
      <c r="EZP229" s="227"/>
      <c r="EZQ229" s="228"/>
      <c r="EZR229" s="228"/>
      <c r="EZS229" s="228"/>
      <c r="EZT229" s="228"/>
      <c r="EZU229" s="228"/>
      <c r="EZV229" s="228"/>
      <c r="EZW229" s="229"/>
      <c r="EZX229" s="230"/>
      <c r="EZY229" s="230"/>
      <c r="EZZ229" s="231"/>
      <c r="FAA229" s="229"/>
      <c r="FAB229" s="230"/>
      <c r="FAC229" s="229"/>
      <c r="FAD229" s="229"/>
      <c r="FAE229" s="230"/>
      <c r="FAF229" s="230"/>
      <c r="FAG229" s="230"/>
      <c r="FAH229" s="230"/>
      <c r="FAI229" s="230"/>
      <c r="FAJ229" s="230"/>
      <c r="FAK229" s="230"/>
      <c r="FAL229" s="230"/>
      <c r="FAM229" s="230"/>
      <c r="FAN229" s="230"/>
      <c r="FAO229" s="230"/>
      <c r="FAP229" s="230"/>
      <c r="FAQ229" s="229"/>
      <c r="FAR229" s="226"/>
      <c r="FAS229" s="227"/>
      <c r="FAT229" s="227"/>
      <c r="FAU229" s="227"/>
      <c r="FAV229" s="228"/>
      <c r="FAW229" s="228"/>
      <c r="FAX229" s="228"/>
      <c r="FAY229" s="228"/>
      <c r="FAZ229" s="228"/>
      <c r="FBA229" s="228"/>
      <c r="FBB229" s="229"/>
      <c r="FBC229" s="230"/>
      <c r="FBD229" s="230"/>
      <c r="FBE229" s="231"/>
      <c r="FBF229" s="229"/>
      <c r="FBG229" s="230"/>
      <c r="FBH229" s="229"/>
      <c r="FBI229" s="229"/>
      <c r="FBJ229" s="230"/>
      <c r="FBK229" s="230"/>
      <c r="FBL229" s="230"/>
      <c r="FBM229" s="230"/>
      <c r="FBN229" s="230"/>
      <c r="FBO229" s="230"/>
      <c r="FBP229" s="230"/>
      <c r="FBQ229" s="230"/>
      <c r="FBR229" s="230"/>
      <c r="FBS229" s="230"/>
      <c r="FBT229" s="230"/>
      <c r="FBU229" s="230"/>
      <c r="FBV229" s="229"/>
      <c r="FBW229" s="226"/>
      <c r="FBX229" s="227"/>
      <c r="FBY229" s="227"/>
      <c r="FBZ229" s="227"/>
      <c r="FCA229" s="228"/>
      <c r="FCB229" s="228"/>
      <c r="FCC229" s="228"/>
      <c r="FCD229" s="228"/>
      <c r="FCE229" s="228"/>
      <c r="FCF229" s="228"/>
      <c r="FCG229" s="229"/>
      <c r="FCH229" s="230"/>
      <c r="FCI229" s="230"/>
      <c r="FCJ229" s="231"/>
      <c r="FCK229" s="229"/>
      <c r="FCL229" s="230"/>
      <c r="FCM229" s="229"/>
      <c r="FCN229" s="229"/>
      <c r="FCO229" s="230"/>
      <c r="FCP229" s="230"/>
      <c r="FCQ229" s="230"/>
      <c r="FCR229" s="230"/>
      <c r="FCS229" s="230"/>
      <c r="FCT229" s="230"/>
      <c r="FCU229" s="230"/>
      <c r="FCV229" s="230"/>
      <c r="FCW229" s="230"/>
      <c r="FCX229" s="230"/>
      <c r="FCY229" s="230"/>
      <c r="FCZ229" s="230"/>
      <c r="FDA229" s="229"/>
      <c r="FDB229" s="226"/>
      <c r="FDC229" s="227"/>
      <c r="FDD229" s="227"/>
      <c r="FDE229" s="227"/>
      <c r="FDF229" s="228"/>
      <c r="FDG229" s="228"/>
      <c r="FDH229" s="228"/>
      <c r="FDI229" s="228"/>
      <c r="FDJ229" s="228"/>
      <c r="FDK229" s="228"/>
      <c r="FDL229" s="229"/>
      <c r="FDM229" s="230"/>
      <c r="FDN229" s="230"/>
      <c r="FDO229" s="231"/>
      <c r="FDP229" s="229"/>
      <c r="FDQ229" s="230"/>
      <c r="FDR229" s="229"/>
      <c r="FDS229" s="229"/>
      <c r="FDT229" s="230"/>
      <c r="FDU229" s="230"/>
      <c r="FDV229" s="230"/>
      <c r="FDW229" s="230"/>
      <c r="FDX229" s="230"/>
      <c r="FDY229" s="230"/>
      <c r="FDZ229" s="230"/>
      <c r="FEA229" s="230"/>
      <c r="FEB229" s="230"/>
      <c r="FEC229" s="230"/>
      <c r="FED229" s="230"/>
      <c r="FEE229" s="230"/>
      <c r="FEF229" s="229"/>
      <c r="FEG229" s="226"/>
      <c r="FEH229" s="227"/>
      <c r="FEI229" s="227"/>
      <c r="FEJ229" s="227"/>
      <c r="FEK229" s="228"/>
      <c r="FEL229" s="228"/>
      <c r="FEM229" s="228"/>
      <c r="FEN229" s="228"/>
      <c r="FEO229" s="228"/>
      <c r="FEP229" s="228"/>
      <c r="FEQ229" s="229"/>
      <c r="FER229" s="230"/>
      <c r="FES229" s="230"/>
      <c r="FET229" s="231"/>
      <c r="FEU229" s="229"/>
      <c r="FEV229" s="230"/>
      <c r="FEW229" s="229"/>
      <c r="FEX229" s="229"/>
      <c r="FEY229" s="230"/>
      <c r="FEZ229" s="230"/>
      <c r="FFA229" s="230"/>
      <c r="FFB229" s="230"/>
      <c r="FFC229" s="230"/>
      <c r="FFD229" s="230"/>
      <c r="FFE229" s="230"/>
      <c r="FFF229" s="230"/>
      <c r="FFG229" s="230"/>
      <c r="FFH229" s="230"/>
      <c r="FFI229" s="230"/>
      <c r="FFJ229" s="230"/>
      <c r="FFK229" s="229"/>
      <c r="FFL229" s="226"/>
      <c r="FFM229" s="227"/>
      <c r="FFN229" s="227"/>
      <c r="FFO229" s="227"/>
      <c r="FFP229" s="228"/>
      <c r="FFQ229" s="228"/>
      <c r="FFR229" s="228"/>
      <c r="FFS229" s="228"/>
      <c r="FFT229" s="228"/>
      <c r="FFU229" s="228"/>
      <c r="FFV229" s="229"/>
      <c r="FFW229" s="230"/>
      <c r="FFX229" s="230"/>
      <c r="FFY229" s="231"/>
      <c r="FFZ229" s="229"/>
      <c r="FGA229" s="230"/>
      <c r="FGB229" s="229"/>
      <c r="FGC229" s="229"/>
      <c r="FGD229" s="230"/>
      <c r="FGE229" s="230"/>
      <c r="FGF229" s="230"/>
      <c r="FGG229" s="230"/>
      <c r="FGH229" s="230"/>
      <c r="FGI229" s="230"/>
      <c r="FGJ229" s="230"/>
      <c r="FGK229" s="230"/>
      <c r="FGL229" s="230"/>
      <c r="FGM229" s="230"/>
      <c r="FGN229" s="230"/>
      <c r="FGO229" s="230"/>
      <c r="FGP229" s="229"/>
      <c r="FGQ229" s="226"/>
      <c r="FGR229" s="227"/>
      <c r="FGS229" s="227"/>
      <c r="FGT229" s="227"/>
      <c r="FGU229" s="228"/>
      <c r="FGV229" s="228"/>
      <c r="FGW229" s="228"/>
      <c r="FGX229" s="228"/>
      <c r="FGY229" s="228"/>
      <c r="FGZ229" s="228"/>
      <c r="FHA229" s="229"/>
      <c r="FHB229" s="230"/>
      <c r="FHC229" s="230"/>
      <c r="FHD229" s="231"/>
      <c r="FHE229" s="229"/>
      <c r="FHF229" s="230"/>
      <c r="FHG229" s="229"/>
      <c r="FHH229" s="229"/>
      <c r="FHI229" s="230"/>
      <c r="FHJ229" s="230"/>
      <c r="FHK229" s="230"/>
      <c r="FHL229" s="230"/>
      <c r="FHM229" s="230"/>
      <c r="FHN229" s="230"/>
      <c r="FHO229" s="230"/>
      <c r="FHP229" s="230"/>
      <c r="FHQ229" s="230"/>
      <c r="FHR229" s="230"/>
      <c r="FHS229" s="230"/>
      <c r="FHT229" s="230"/>
      <c r="FHU229" s="229"/>
      <c r="FHV229" s="226"/>
      <c r="FHW229" s="227"/>
      <c r="FHX229" s="227"/>
      <c r="FHY229" s="227"/>
      <c r="FHZ229" s="228"/>
      <c r="FIA229" s="228"/>
      <c r="FIB229" s="228"/>
      <c r="FIC229" s="228"/>
      <c r="FID229" s="228"/>
      <c r="FIE229" s="228"/>
      <c r="FIF229" s="229"/>
      <c r="FIG229" s="230"/>
      <c r="FIH229" s="230"/>
      <c r="FII229" s="231"/>
      <c r="FIJ229" s="229"/>
      <c r="FIK229" s="230"/>
      <c r="FIL229" s="229"/>
      <c r="FIM229" s="229"/>
      <c r="FIN229" s="230"/>
      <c r="FIO229" s="230"/>
      <c r="FIP229" s="230"/>
      <c r="FIQ229" s="230"/>
      <c r="FIR229" s="230"/>
      <c r="FIS229" s="230"/>
      <c r="FIT229" s="230"/>
      <c r="FIU229" s="230"/>
      <c r="FIV229" s="230"/>
      <c r="FIW229" s="230"/>
      <c r="FIX229" s="230"/>
      <c r="FIY229" s="230"/>
      <c r="FIZ229" s="229"/>
      <c r="FJA229" s="226"/>
      <c r="FJB229" s="227"/>
      <c r="FJC229" s="227"/>
      <c r="FJD229" s="227"/>
      <c r="FJE229" s="228"/>
      <c r="FJF229" s="228"/>
      <c r="FJG229" s="228"/>
      <c r="FJH229" s="228"/>
      <c r="FJI229" s="228"/>
      <c r="FJJ229" s="228"/>
      <c r="FJK229" s="229"/>
      <c r="FJL229" s="230"/>
      <c r="FJM229" s="230"/>
      <c r="FJN229" s="231"/>
      <c r="FJO229" s="229"/>
      <c r="FJP229" s="230"/>
      <c r="FJQ229" s="229"/>
      <c r="FJR229" s="229"/>
      <c r="FJS229" s="230"/>
      <c r="FJT229" s="230"/>
      <c r="FJU229" s="230"/>
      <c r="FJV229" s="230"/>
      <c r="FJW229" s="230"/>
      <c r="FJX229" s="230"/>
      <c r="FJY229" s="230"/>
      <c r="FJZ229" s="230"/>
      <c r="FKA229" s="230"/>
      <c r="FKB229" s="230"/>
      <c r="FKC229" s="230"/>
      <c r="FKD229" s="230"/>
      <c r="FKE229" s="229"/>
      <c r="FKF229" s="226"/>
      <c r="FKG229" s="227"/>
      <c r="FKH229" s="227"/>
      <c r="FKI229" s="227"/>
      <c r="FKJ229" s="228"/>
      <c r="FKK229" s="228"/>
      <c r="FKL229" s="228"/>
      <c r="FKM229" s="228"/>
      <c r="FKN229" s="228"/>
      <c r="FKO229" s="228"/>
      <c r="FKP229" s="229"/>
      <c r="FKQ229" s="230"/>
      <c r="FKR229" s="230"/>
      <c r="FKS229" s="231"/>
      <c r="FKT229" s="229"/>
      <c r="FKU229" s="230"/>
      <c r="FKV229" s="229"/>
      <c r="FKW229" s="229"/>
      <c r="FKX229" s="230"/>
      <c r="FKY229" s="230"/>
      <c r="FKZ229" s="230"/>
      <c r="FLA229" s="230"/>
      <c r="FLB229" s="230"/>
      <c r="FLC229" s="230"/>
      <c r="FLD229" s="230"/>
      <c r="FLE229" s="230"/>
      <c r="FLF229" s="230"/>
      <c r="FLG229" s="230"/>
      <c r="FLH229" s="230"/>
      <c r="FLI229" s="230"/>
      <c r="FLJ229" s="229"/>
      <c r="FLK229" s="226"/>
      <c r="FLL229" s="227"/>
      <c r="FLM229" s="227"/>
      <c r="FLN229" s="227"/>
      <c r="FLO229" s="228"/>
      <c r="FLP229" s="228"/>
      <c r="FLQ229" s="228"/>
      <c r="FLR229" s="228"/>
      <c r="FLS229" s="228"/>
      <c r="FLT229" s="228"/>
      <c r="FLU229" s="229"/>
      <c r="FLV229" s="230"/>
      <c r="FLW229" s="230"/>
      <c r="FLX229" s="231"/>
      <c r="FLY229" s="229"/>
      <c r="FLZ229" s="230"/>
      <c r="FMA229" s="229"/>
      <c r="FMB229" s="229"/>
      <c r="FMC229" s="230"/>
      <c r="FMD229" s="230"/>
      <c r="FME229" s="230"/>
      <c r="FMF229" s="230"/>
      <c r="FMG229" s="230"/>
      <c r="FMH229" s="230"/>
      <c r="FMI229" s="230"/>
      <c r="FMJ229" s="230"/>
      <c r="FMK229" s="230"/>
      <c r="FML229" s="230"/>
      <c r="FMM229" s="230"/>
      <c r="FMN229" s="230"/>
      <c r="FMO229" s="229"/>
      <c r="FMP229" s="226"/>
      <c r="FMQ229" s="227"/>
      <c r="FMR229" s="227"/>
      <c r="FMS229" s="227"/>
      <c r="FMT229" s="228"/>
      <c r="FMU229" s="228"/>
      <c r="FMV229" s="228"/>
      <c r="FMW229" s="228"/>
      <c r="FMX229" s="228"/>
      <c r="FMY229" s="228"/>
      <c r="FMZ229" s="229"/>
      <c r="FNA229" s="230"/>
      <c r="FNB229" s="230"/>
      <c r="FNC229" s="231"/>
      <c r="FND229" s="229"/>
      <c r="FNE229" s="230"/>
      <c r="FNF229" s="229"/>
      <c r="FNG229" s="229"/>
      <c r="FNH229" s="230"/>
      <c r="FNI229" s="230"/>
      <c r="FNJ229" s="230"/>
      <c r="FNK229" s="230"/>
      <c r="FNL229" s="230"/>
      <c r="FNM229" s="230"/>
      <c r="FNN229" s="230"/>
      <c r="FNO229" s="230"/>
      <c r="FNP229" s="230"/>
      <c r="FNQ229" s="230"/>
      <c r="FNR229" s="230"/>
      <c r="FNS229" s="230"/>
      <c r="FNT229" s="229"/>
      <c r="FNU229" s="226"/>
      <c r="FNV229" s="227"/>
      <c r="FNW229" s="227"/>
      <c r="FNX229" s="227"/>
      <c r="FNY229" s="228"/>
      <c r="FNZ229" s="228"/>
      <c r="FOA229" s="228"/>
      <c r="FOB229" s="228"/>
      <c r="FOC229" s="228"/>
      <c r="FOD229" s="228"/>
      <c r="FOE229" s="229"/>
      <c r="FOF229" s="230"/>
      <c r="FOG229" s="230"/>
      <c r="FOH229" s="231"/>
      <c r="FOI229" s="229"/>
      <c r="FOJ229" s="230"/>
      <c r="FOK229" s="229"/>
      <c r="FOL229" s="229"/>
      <c r="FOM229" s="230"/>
      <c r="FON229" s="230"/>
      <c r="FOO229" s="230"/>
      <c r="FOP229" s="230"/>
      <c r="FOQ229" s="230"/>
      <c r="FOR229" s="230"/>
      <c r="FOS229" s="230"/>
      <c r="FOT229" s="230"/>
      <c r="FOU229" s="230"/>
      <c r="FOV229" s="230"/>
      <c r="FOW229" s="230"/>
      <c r="FOX229" s="230"/>
      <c r="FOY229" s="229"/>
      <c r="FOZ229" s="226"/>
      <c r="FPA229" s="227"/>
      <c r="FPB229" s="227"/>
      <c r="FPC229" s="227"/>
      <c r="FPD229" s="228"/>
      <c r="FPE229" s="228"/>
      <c r="FPF229" s="228"/>
      <c r="FPG229" s="228"/>
      <c r="FPH229" s="228"/>
      <c r="FPI229" s="228"/>
      <c r="FPJ229" s="229"/>
      <c r="FPK229" s="230"/>
      <c r="FPL229" s="230"/>
      <c r="FPM229" s="231"/>
      <c r="FPN229" s="229"/>
      <c r="FPO229" s="230"/>
      <c r="FPP229" s="229"/>
      <c r="FPQ229" s="229"/>
      <c r="FPR229" s="230"/>
      <c r="FPS229" s="230"/>
      <c r="FPT229" s="230"/>
      <c r="FPU229" s="230"/>
      <c r="FPV229" s="230"/>
      <c r="FPW229" s="230"/>
      <c r="FPX229" s="230"/>
      <c r="FPY229" s="230"/>
      <c r="FPZ229" s="230"/>
      <c r="FQA229" s="230"/>
      <c r="FQB229" s="230"/>
      <c r="FQC229" s="230"/>
      <c r="FQD229" s="229"/>
      <c r="FQE229" s="226"/>
      <c r="FQF229" s="227"/>
      <c r="FQG229" s="227"/>
      <c r="FQH229" s="227"/>
      <c r="FQI229" s="228"/>
      <c r="FQJ229" s="228"/>
      <c r="FQK229" s="228"/>
      <c r="FQL229" s="228"/>
      <c r="FQM229" s="228"/>
      <c r="FQN229" s="228"/>
      <c r="FQO229" s="229"/>
      <c r="FQP229" s="230"/>
      <c r="FQQ229" s="230"/>
      <c r="FQR229" s="231"/>
      <c r="FQS229" s="229"/>
      <c r="FQT229" s="230"/>
      <c r="FQU229" s="229"/>
      <c r="FQV229" s="229"/>
      <c r="FQW229" s="230"/>
      <c r="FQX229" s="230"/>
      <c r="FQY229" s="230"/>
      <c r="FQZ229" s="230"/>
      <c r="FRA229" s="230"/>
      <c r="FRB229" s="230"/>
      <c r="FRC229" s="230"/>
      <c r="FRD229" s="230"/>
      <c r="FRE229" s="230"/>
      <c r="FRF229" s="230"/>
      <c r="FRG229" s="230"/>
      <c r="FRH229" s="230"/>
      <c r="FRI229" s="229"/>
      <c r="FRJ229" s="226"/>
      <c r="FRK229" s="227"/>
      <c r="FRL229" s="227"/>
      <c r="FRM229" s="227"/>
      <c r="FRN229" s="228"/>
      <c r="FRO229" s="228"/>
      <c r="FRP229" s="228"/>
      <c r="FRQ229" s="228"/>
      <c r="FRR229" s="228"/>
      <c r="FRS229" s="228"/>
      <c r="FRT229" s="229"/>
      <c r="FRU229" s="230"/>
      <c r="FRV229" s="230"/>
      <c r="FRW229" s="231"/>
      <c r="FRX229" s="229"/>
      <c r="FRY229" s="230"/>
      <c r="FRZ229" s="229"/>
      <c r="FSA229" s="229"/>
      <c r="FSB229" s="230"/>
      <c r="FSC229" s="230"/>
      <c r="FSD229" s="230"/>
      <c r="FSE229" s="230"/>
      <c r="FSF229" s="230"/>
      <c r="FSG229" s="230"/>
      <c r="FSH229" s="230"/>
      <c r="FSI229" s="230"/>
      <c r="FSJ229" s="230"/>
      <c r="FSK229" s="230"/>
      <c r="FSL229" s="230"/>
      <c r="FSM229" s="230"/>
      <c r="FSN229" s="229"/>
      <c r="FSO229" s="226"/>
      <c r="FSP229" s="227"/>
      <c r="FSQ229" s="227"/>
      <c r="FSR229" s="227"/>
      <c r="FSS229" s="228"/>
      <c r="FST229" s="228"/>
      <c r="FSU229" s="228"/>
      <c r="FSV229" s="228"/>
      <c r="FSW229" s="228"/>
      <c r="FSX229" s="228"/>
      <c r="FSY229" s="229"/>
      <c r="FSZ229" s="230"/>
      <c r="FTA229" s="230"/>
      <c r="FTB229" s="231"/>
      <c r="FTC229" s="229"/>
      <c r="FTD229" s="230"/>
      <c r="FTE229" s="229"/>
      <c r="FTF229" s="229"/>
      <c r="FTG229" s="230"/>
      <c r="FTH229" s="230"/>
      <c r="FTI229" s="230"/>
      <c r="FTJ229" s="230"/>
      <c r="FTK229" s="230"/>
      <c r="FTL229" s="230"/>
      <c r="FTM229" s="230"/>
      <c r="FTN229" s="230"/>
      <c r="FTO229" s="230"/>
      <c r="FTP229" s="230"/>
      <c r="FTQ229" s="230"/>
      <c r="FTR229" s="230"/>
      <c r="FTS229" s="229"/>
      <c r="FTT229" s="226"/>
      <c r="FTU229" s="227"/>
      <c r="FTV229" s="227"/>
      <c r="FTW229" s="227"/>
      <c r="FTX229" s="228"/>
      <c r="FTY229" s="228"/>
      <c r="FTZ229" s="228"/>
      <c r="FUA229" s="228"/>
      <c r="FUB229" s="228"/>
      <c r="FUC229" s="228"/>
      <c r="FUD229" s="229"/>
      <c r="FUE229" s="230"/>
      <c r="FUF229" s="230"/>
      <c r="FUG229" s="231"/>
      <c r="FUH229" s="229"/>
      <c r="FUI229" s="230"/>
      <c r="FUJ229" s="229"/>
      <c r="FUK229" s="229"/>
      <c r="FUL229" s="230"/>
      <c r="FUM229" s="230"/>
      <c r="FUN229" s="230"/>
      <c r="FUO229" s="230"/>
      <c r="FUP229" s="230"/>
      <c r="FUQ229" s="230"/>
      <c r="FUR229" s="230"/>
      <c r="FUS229" s="230"/>
      <c r="FUT229" s="230"/>
      <c r="FUU229" s="230"/>
      <c r="FUV229" s="230"/>
      <c r="FUW229" s="230"/>
      <c r="FUX229" s="229"/>
      <c r="FUY229" s="226"/>
      <c r="FUZ229" s="227"/>
      <c r="FVA229" s="227"/>
      <c r="FVB229" s="227"/>
      <c r="FVC229" s="228"/>
      <c r="FVD229" s="228"/>
      <c r="FVE229" s="228"/>
      <c r="FVF229" s="228"/>
      <c r="FVG229" s="228"/>
      <c r="FVH229" s="228"/>
      <c r="FVI229" s="229"/>
      <c r="FVJ229" s="230"/>
      <c r="FVK229" s="230"/>
      <c r="FVL229" s="231"/>
      <c r="FVM229" s="229"/>
      <c r="FVN229" s="230"/>
      <c r="FVO229" s="229"/>
      <c r="FVP229" s="229"/>
      <c r="FVQ229" s="230"/>
      <c r="FVR229" s="230"/>
      <c r="FVS229" s="230"/>
      <c r="FVT229" s="230"/>
      <c r="FVU229" s="230"/>
      <c r="FVV229" s="230"/>
      <c r="FVW229" s="230"/>
      <c r="FVX229" s="230"/>
      <c r="FVY229" s="230"/>
      <c r="FVZ229" s="230"/>
      <c r="FWA229" s="230"/>
      <c r="FWB229" s="230"/>
      <c r="FWC229" s="229"/>
      <c r="FWD229" s="226"/>
      <c r="FWE229" s="227"/>
      <c r="FWF229" s="227"/>
      <c r="FWG229" s="227"/>
      <c r="FWH229" s="228"/>
      <c r="FWI229" s="228"/>
      <c r="FWJ229" s="228"/>
      <c r="FWK229" s="228"/>
      <c r="FWL229" s="228"/>
      <c r="FWM229" s="228"/>
      <c r="FWN229" s="229"/>
      <c r="FWO229" s="230"/>
      <c r="FWP229" s="230"/>
      <c r="FWQ229" s="231"/>
      <c r="FWR229" s="229"/>
      <c r="FWS229" s="230"/>
      <c r="FWT229" s="229"/>
      <c r="FWU229" s="229"/>
      <c r="FWV229" s="230"/>
      <c r="FWW229" s="230"/>
      <c r="FWX229" s="230"/>
      <c r="FWY229" s="230"/>
      <c r="FWZ229" s="230"/>
      <c r="FXA229" s="230"/>
      <c r="FXB229" s="230"/>
      <c r="FXC229" s="230"/>
      <c r="FXD229" s="230"/>
      <c r="FXE229" s="230"/>
      <c r="FXF229" s="230"/>
      <c r="FXG229" s="230"/>
      <c r="FXH229" s="229"/>
      <c r="FXI229" s="226"/>
      <c r="FXJ229" s="227"/>
      <c r="FXK229" s="227"/>
      <c r="FXL229" s="227"/>
      <c r="FXM229" s="228"/>
      <c r="FXN229" s="228"/>
      <c r="FXO229" s="228"/>
      <c r="FXP229" s="228"/>
      <c r="FXQ229" s="228"/>
      <c r="FXR229" s="228"/>
      <c r="FXS229" s="229"/>
      <c r="FXT229" s="230"/>
      <c r="FXU229" s="230"/>
      <c r="FXV229" s="231"/>
      <c r="FXW229" s="229"/>
      <c r="FXX229" s="230"/>
      <c r="FXY229" s="229"/>
      <c r="FXZ229" s="229"/>
      <c r="FYA229" s="230"/>
      <c r="FYB229" s="230"/>
      <c r="FYC229" s="230"/>
      <c r="FYD229" s="230"/>
      <c r="FYE229" s="230"/>
      <c r="FYF229" s="230"/>
      <c r="FYG229" s="230"/>
      <c r="FYH229" s="230"/>
      <c r="FYI229" s="230"/>
      <c r="FYJ229" s="230"/>
      <c r="FYK229" s="230"/>
      <c r="FYL229" s="230"/>
      <c r="FYM229" s="229"/>
      <c r="FYN229" s="226"/>
      <c r="FYO229" s="227"/>
      <c r="FYP229" s="227"/>
      <c r="FYQ229" s="227"/>
      <c r="FYR229" s="228"/>
      <c r="FYS229" s="228"/>
      <c r="FYT229" s="228"/>
      <c r="FYU229" s="228"/>
      <c r="FYV229" s="228"/>
      <c r="FYW229" s="228"/>
      <c r="FYX229" s="229"/>
      <c r="FYY229" s="230"/>
      <c r="FYZ229" s="230"/>
      <c r="FZA229" s="231"/>
      <c r="FZB229" s="229"/>
      <c r="FZC229" s="230"/>
      <c r="FZD229" s="229"/>
      <c r="FZE229" s="229"/>
      <c r="FZF229" s="230"/>
      <c r="FZG229" s="230"/>
      <c r="FZH229" s="230"/>
      <c r="FZI229" s="230"/>
      <c r="FZJ229" s="230"/>
      <c r="FZK229" s="230"/>
      <c r="FZL229" s="230"/>
      <c r="FZM229" s="230"/>
      <c r="FZN229" s="230"/>
      <c r="FZO229" s="230"/>
      <c r="FZP229" s="230"/>
      <c r="FZQ229" s="230"/>
      <c r="FZR229" s="229"/>
      <c r="FZS229" s="226"/>
      <c r="FZT229" s="227"/>
      <c r="FZU229" s="227"/>
      <c r="FZV229" s="227"/>
      <c r="FZW229" s="228"/>
      <c r="FZX229" s="228"/>
      <c r="FZY229" s="228"/>
      <c r="FZZ229" s="228"/>
      <c r="GAA229" s="228"/>
      <c r="GAB229" s="228"/>
      <c r="GAC229" s="229"/>
      <c r="GAD229" s="230"/>
      <c r="GAE229" s="230"/>
      <c r="GAF229" s="231"/>
      <c r="GAG229" s="229"/>
      <c r="GAH229" s="230"/>
      <c r="GAI229" s="229"/>
      <c r="GAJ229" s="229"/>
      <c r="GAK229" s="230"/>
      <c r="GAL229" s="230"/>
      <c r="GAM229" s="230"/>
      <c r="GAN229" s="230"/>
      <c r="GAO229" s="230"/>
      <c r="GAP229" s="230"/>
      <c r="GAQ229" s="230"/>
      <c r="GAR229" s="230"/>
      <c r="GAS229" s="230"/>
      <c r="GAT229" s="230"/>
      <c r="GAU229" s="230"/>
      <c r="GAV229" s="230"/>
      <c r="GAW229" s="229"/>
      <c r="GAX229" s="226"/>
      <c r="GAY229" s="227"/>
      <c r="GAZ229" s="227"/>
      <c r="GBA229" s="227"/>
      <c r="GBB229" s="228"/>
      <c r="GBC229" s="228"/>
      <c r="GBD229" s="228"/>
      <c r="GBE229" s="228"/>
      <c r="GBF229" s="228"/>
      <c r="GBG229" s="228"/>
      <c r="GBH229" s="229"/>
      <c r="GBI229" s="230"/>
      <c r="GBJ229" s="230"/>
      <c r="GBK229" s="231"/>
      <c r="GBL229" s="229"/>
      <c r="GBM229" s="230"/>
      <c r="GBN229" s="229"/>
      <c r="GBO229" s="229"/>
      <c r="GBP229" s="230"/>
      <c r="GBQ229" s="230"/>
      <c r="GBR229" s="230"/>
      <c r="GBS229" s="230"/>
      <c r="GBT229" s="230"/>
      <c r="GBU229" s="230"/>
      <c r="GBV229" s="230"/>
      <c r="GBW229" s="230"/>
      <c r="GBX229" s="230"/>
      <c r="GBY229" s="230"/>
      <c r="GBZ229" s="230"/>
      <c r="GCA229" s="230"/>
      <c r="GCB229" s="229"/>
      <c r="GCC229" s="226"/>
      <c r="GCD229" s="227"/>
      <c r="GCE229" s="227"/>
      <c r="GCF229" s="227"/>
      <c r="GCG229" s="228"/>
      <c r="GCH229" s="228"/>
      <c r="GCI229" s="228"/>
      <c r="GCJ229" s="228"/>
      <c r="GCK229" s="228"/>
      <c r="GCL229" s="228"/>
      <c r="GCM229" s="229"/>
      <c r="GCN229" s="230"/>
      <c r="GCO229" s="230"/>
      <c r="GCP229" s="231"/>
      <c r="GCQ229" s="229"/>
      <c r="GCR229" s="230"/>
      <c r="GCS229" s="229"/>
      <c r="GCT229" s="229"/>
      <c r="GCU229" s="230"/>
      <c r="GCV229" s="230"/>
      <c r="GCW229" s="230"/>
      <c r="GCX229" s="230"/>
      <c r="GCY229" s="230"/>
      <c r="GCZ229" s="230"/>
      <c r="GDA229" s="230"/>
      <c r="GDB229" s="230"/>
      <c r="GDC229" s="230"/>
      <c r="GDD229" s="230"/>
      <c r="GDE229" s="230"/>
      <c r="GDF229" s="230"/>
      <c r="GDG229" s="229"/>
      <c r="GDH229" s="226"/>
      <c r="GDI229" s="227"/>
      <c r="GDJ229" s="227"/>
      <c r="GDK229" s="227"/>
      <c r="GDL229" s="228"/>
      <c r="GDM229" s="228"/>
      <c r="GDN229" s="228"/>
      <c r="GDO229" s="228"/>
      <c r="GDP229" s="228"/>
      <c r="GDQ229" s="228"/>
      <c r="GDR229" s="229"/>
      <c r="GDS229" s="230"/>
      <c r="GDT229" s="230"/>
      <c r="GDU229" s="231"/>
      <c r="GDV229" s="229"/>
      <c r="GDW229" s="230"/>
      <c r="GDX229" s="229"/>
      <c r="GDY229" s="229"/>
      <c r="GDZ229" s="230"/>
      <c r="GEA229" s="230"/>
      <c r="GEB229" s="230"/>
      <c r="GEC229" s="230"/>
      <c r="GED229" s="230"/>
      <c r="GEE229" s="230"/>
      <c r="GEF229" s="230"/>
      <c r="GEG229" s="230"/>
      <c r="GEH229" s="230"/>
      <c r="GEI229" s="230"/>
      <c r="GEJ229" s="230"/>
      <c r="GEK229" s="230"/>
      <c r="GEL229" s="229"/>
      <c r="GEM229" s="226"/>
      <c r="GEN229" s="227"/>
      <c r="GEO229" s="227"/>
      <c r="GEP229" s="227"/>
      <c r="GEQ229" s="228"/>
      <c r="GER229" s="228"/>
      <c r="GES229" s="228"/>
      <c r="GET229" s="228"/>
      <c r="GEU229" s="228"/>
      <c r="GEV229" s="228"/>
      <c r="GEW229" s="229"/>
      <c r="GEX229" s="230"/>
      <c r="GEY229" s="230"/>
      <c r="GEZ229" s="231"/>
      <c r="GFA229" s="229"/>
      <c r="GFB229" s="230"/>
      <c r="GFC229" s="229"/>
      <c r="GFD229" s="229"/>
      <c r="GFE229" s="230"/>
      <c r="GFF229" s="230"/>
      <c r="GFG229" s="230"/>
      <c r="GFH229" s="230"/>
      <c r="GFI229" s="230"/>
      <c r="GFJ229" s="230"/>
      <c r="GFK229" s="230"/>
      <c r="GFL229" s="230"/>
      <c r="GFM229" s="230"/>
      <c r="GFN229" s="230"/>
      <c r="GFO229" s="230"/>
      <c r="GFP229" s="230"/>
      <c r="GFQ229" s="229"/>
      <c r="GFR229" s="226"/>
      <c r="GFS229" s="227"/>
      <c r="GFT229" s="227"/>
      <c r="GFU229" s="227"/>
      <c r="GFV229" s="228"/>
      <c r="GFW229" s="228"/>
      <c r="GFX229" s="228"/>
      <c r="GFY229" s="228"/>
      <c r="GFZ229" s="228"/>
      <c r="GGA229" s="228"/>
      <c r="GGB229" s="229"/>
      <c r="GGC229" s="230"/>
      <c r="GGD229" s="230"/>
      <c r="GGE229" s="231"/>
      <c r="GGF229" s="229"/>
      <c r="GGG229" s="230"/>
      <c r="GGH229" s="229"/>
      <c r="GGI229" s="229"/>
      <c r="GGJ229" s="230"/>
      <c r="GGK229" s="230"/>
      <c r="GGL229" s="230"/>
      <c r="GGM229" s="230"/>
      <c r="GGN229" s="230"/>
      <c r="GGO229" s="230"/>
      <c r="GGP229" s="230"/>
      <c r="GGQ229" s="230"/>
      <c r="GGR229" s="230"/>
      <c r="GGS229" s="230"/>
      <c r="GGT229" s="230"/>
      <c r="GGU229" s="230"/>
      <c r="GGV229" s="229"/>
      <c r="GGW229" s="226"/>
      <c r="GGX229" s="227"/>
      <c r="GGY229" s="227"/>
      <c r="GGZ229" s="227"/>
      <c r="GHA229" s="228"/>
      <c r="GHB229" s="228"/>
      <c r="GHC229" s="228"/>
      <c r="GHD229" s="228"/>
      <c r="GHE229" s="228"/>
      <c r="GHF229" s="228"/>
      <c r="GHG229" s="229"/>
      <c r="GHH229" s="230"/>
      <c r="GHI229" s="230"/>
      <c r="GHJ229" s="231"/>
      <c r="GHK229" s="229"/>
      <c r="GHL229" s="230"/>
      <c r="GHM229" s="229"/>
      <c r="GHN229" s="229"/>
      <c r="GHO229" s="230"/>
      <c r="GHP229" s="230"/>
      <c r="GHQ229" s="230"/>
      <c r="GHR229" s="230"/>
      <c r="GHS229" s="230"/>
      <c r="GHT229" s="230"/>
      <c r="GHU229" s="230"/>
      <c r="GHV229" s="230"/>
      <c r="GHW229" s="230"/>
      <c r="GHX229" s="230"/>
      <c r="GHY229" s="230"/>
      <c r="GHZ229" s="230"/>
      <c r="GIA229" s="229"/>
      <c r="GIB229" s="226"/>
      <c r="GIC229" s="227"/>
      <c r="GID229" s="227"/>
      <c r="GIE229" s="227"/>
      <c r="GIF229" s="228"/>
      <c r="GIG229" s="228"/>
      <c r="GIH229" s="228"/>
      <c r="GII229" s="228"/>
      <c r="GIJ229" s="228"/>
      <c r="GIK229" s="228"/>
      <c r="GIL229" s="229"/>
      <c r="GIM229" s="230"/>
      <c r="GIN229" s="230"/>
      <c r="GIO229" s="231"/>
      <c r="GIP229" s="229"/>
      <c r="GIQ229" s="230"/>
      <c r="GIR229" s="229"/>
      <c r="GIS229" s="229"/>
      <c r="GIT229" s="230"/>
      <c r="GIU229" s="230"/>
      <c r="GIV229" s="230"/>
      <c r="GIW229" s="230"/>
      <c r="GIX229" s="230"/>
      <c r="GIY229" s="230"/>
      <c r="GIZ229" s="230"/>
      <c r="GJA229" s="230"/>
      <c r="GJB229" s="230"/>
      <c r="GJC229" s="230"/>
      <c r="GJD229" s="230"/>
      <c r="GJE229" s="230"/>
      <c r="GJF229" s="229"/>
      <c r="GJG229" s="226"/>
      <c r="GJH229" s="227"/>
      <c r="GJI229" s="227"/>
      <c r="GJJ229" s="227"/>
      <c r="GJK229" s="228"/>
      <c r="GJL229" s="228"/>
      <c r="GJM229" s="228"/>
      <c r="GJN229" s="228"/>
      <c r="GJO229" s="228"/>
      <c r="GJP229" s="228"/>
      <c r="GJQ229" s="229"/>
      <c r="GJR229" s="230"/>
      <c r="GJS229" s="230"/>
      <c r="GJT229" s="231"/>
      <c r="GJU229" s="229"/>
      <c r="GJV229" s="230"/>
      <c r="GJW229" s="229"/>
      <c r="GJX229" s="229"/>
      <c r="GJY229" s="230"/>
      <c r="GJZ229" s="230"/>
      <c r="GKA229" s="230"/>
      <c r="GKB229" s="230"/>
      <c r="GKC229" s="230"/>
      <c r="GKD229" s="230"/>
      <c r="GKE229" s="230"/>
      <c r="GKF229" s="230"/>
      <c r="GKG229" s="230"/>
      <c r="GKH229" s="230"/>
      <c r="GKI229" s="230"/>
      <c r="GKJ229" s="230"/>
      <c r="GKK229" s="229"/>
      <c r="GKL229" s="226"/>
      <c r="GKM229" s="227"/>
      <c r="GKN229" s="227"/>
      <c r="GKO229" s="227"/>
      <c r="GKP229" s="228"/>
      <c r="GKQ229" s="228"/>
      <c r="GKR229" s="228"/>
      <c r="GKS229" s="228"/>
      <c r="GKT229" s="228"/>
      <c r="GKU229" s="228"/>
      <c r="GKV229" s="229"/>
      <c r="GKW229" s="230"/>
      <c r="GKX229" s="230"/>
      <c r="GKY229" s="231"/>
      <c r="GKZ229" s="229"/>
      <c r="GLA229" s="230"/>
      <c r="GLB229" s="229"/>
      <c r="GLC229" s="229"/>
      <c r="GLD229" s="230"/>
      <c r="GLE229" s="230"/>
      <c r="GLF229" s="230"/>
      <c r="GLG229" s="230"/>
      <c r="GLH229" s="230"/>
      <c r="GLI229" s="230"/>
      <c r="GLJ229" s="230"/>
      <c r="GLK229" s="230"/>
      <c r="GLL229" s="230"/>
      <c r="GLM229" s="230"/>
      <c r="GLN229" s="230"/>
      <c r="GLO229" s="230"/>
      <c r="GLP229" s="229"/>
      <c r="GLQ229" s="226"/>
      <c r="GLR229" s="227"/>
      <c r="GLS229" s="227"/>
      <c r="GLT229" s="227"/>
      <c r="GLU229" s="228"/>
      <c r="GLV229" s="228"/>
      <c r="GLW229" s="228"/>
      <c r="GLX229" s="228"/>
      <c r="GLY229" s="228"/>
      <c r="GLZ229" s="228"/>
      <c r="GMA229" s="229"/>
      <c r="GMB229" s="230"/>
      <c r="GMC229" s="230"/>
      <c r="GMD229" s="231"/>
      <c r="GME229" s="229"/>
      <c r="GMF229" s="230"/>
      <c r="GMG229" s="229"/>
      <c r="GMH229" s="229"/>
      <c r="GMI229" s="230"/>
      <c r="GMJ229" s="230"/>
      <c r="GMK229" s="230"/>
      <c r="GML229" s="230"/>
      <c r="GMM229" s="230"/>
      <c r="GMN229" s="230"/>
      <c r="GMO229" s="230"/>
      <c r="GMP229" s="230"/>
      <c r="GMQ229" s="230"/>
      <c r="GMR229" s="230"/>
      <c r="GMS229" s="230"/>
      <c r="GMT229" s="230"/>
      <c r="GMU229" s="229"/>
      <c r="GMV229" s="226"/>
      <c r="GMW229" s="227"/>
      <c r="GMX229" s="227"/>
      <c r="GMY229" s="227"/>
      <c r="GMZ229" s="228"/>
      <c r="GNA229" s="228"/>
      <c r="GNB229" s="228"/>
      <c r="GNC229" s="228"/>
      <c r="GND229" s="228"/>
      <c r="GNE229" s="228"/>
      <c r="GNF229" s="229"/>
      <c r="GNG229" s="230"/>
      <c r="GNH229" s="230"/>
      <c r="GNI229" s="231"/>
      <c r="GNJ229" s="229"/>
      <c r="GNK229" s="230"/>
      <c r="GNL229" s="229"/>
      <c r="GNM229" s="229"/>
      <c r="GNN229" s="230"/>
      <c r="GNO229" s="230"/>
      <c r="GNP229" s="230"/>
      <c r="GNQ229" s="230"/>
      <c r="GNR229" s="230"/>
      <c r="GNS229" s="230"/>
      <c r="GNT229" s="230"/>
      <c r="GNU229" s="230"/>
      <c r="GNV229" s="230"/>
      <c r="GNW229" s="230"/>
      <c r="GNX229" s="230"/>
      <c r="GNY229" s="230"/>
      <c r="GNZ229" s="229"/>
      <c r="GOA229" s="226"/>
      <c r="GOB229" s="227"/>
      <c r="GOC229" s="227"/>
      <c r="GOD229" s="227"/>
      <c r="GOE229" s="228"/>
      <c r="GOF229" s="228"/>
      <c r="GOG229" s="228"/>
      <c r="GOH229" s="228"/>
      <c r="GOI229" s="228"/>
      <c r="GOJ229" s="228"/>
      <c r="GOK229" s="229"/>
      <c r="GOL229" s="230"/>
      <c r="GOM229" s="230"/>
      <c r="GON229" s="231"/>
      <c r="GOO229" s="229"/>
      <c r="GOP229" s="230"/>
      <c r="GOQ229" s="229"/>
      <c r="GOR229" s="229"/>
      <c r="GOS229" s="230"/>
      <c r="GOT229" s="230"/>
      <c r="GOU229" s="230"/>
      <c r="GOV229" s="230"/>
      <c r="GOW229" s="230"/>
      <c r="GOX229" s="230"/>
      <c r="GOY229" s="230"/>
      <c r="GOZ229" s="230"/>
      <c r="GPA229" s="230"/>
      <c r="GPB229" s="230"/>
      <c r="GPC229" s="230"/>
      <c r="GPD229" s="230"/>
      <c r="GPE229" s="229"/>
      <c r="GPF229" s="226"/>
      <c r="GPG229" s="227"/>
      <c r="GPH229" s="227"/>
      <c r="GPI229" s="227"/>
      <c r="GPJ229" s="228"/>
      <c r="GPK229" s="228"/>
      <c r="GPL229" s="228"/>
      <c r="GPM229" s="228"/>
      <c r="GPN229" s="228"/>
      <c r="GPO229" s="228"/>
      <c r="GPP229" s="229"/>
      <c r="GPQ229" s="230"/>
      <c r="GPR229" s="230"/>
      <c r="GPS229" s="231"/>
      <c r="GPT229" s="229"/>
      <c r="GPU229" s="230"/>
      <c r="GPV229" s="229"/>
      <c r="GPW229" s="229"/>
      <c r="GPX229" s="230"/>
      <c r="GPY229" s="230"/>
      <c r="GPZ229" s="230"/>
      <c r="GQA229" s="230"/>
      <c r="GQB229" s="230"/>
      <c r="GQC229" s="230"/>
      <c r="GQD229" s="230"/>
      <c r="GQE229" s="230"/>
      <c r="GQF229" s="230"/>
      <c r="GQG229" s="230"/>
      <c r="GQH229" s="230"/>
      <c r="GQI229" s="230"/>
      <c r="GQJ229" s="229"/>
      <c r="GQK229" s="226"/>
      <c r="GQL229" s="227"/>
      <c r="GQM229" s="227"/>
      <c r="GQN229" s="227"/>
      <c r="GQO229" s="228"/>
      <c r="GQP229" s="228"/>
      <c r="GQQ229" s="228"/>
      <c r="GQR229" s="228"/>
      <c r="GQS229" s="228"/>
      <c r="GQT229" s="228"/>
      <c r="GQU229" s="229"/>
      <c r="GQV229" s="230"/>
      <c r="GQW229" s="230"/>
      <c r="GQX229" s="231"/>
      <c r="GQY229" s="229"/>
      <c r="GQZ229" s="230"/>
      <c r="GRA229" s="229"/>
      <c r="GRB229" s="229"/>
      <c r="GRC229" s="230"/>
      <c r="GRD229" s="230"/>
      <c r="GRE229" s="230"/>
      <c r="GRF229" s="230"/>
      <c r="GRG229" s="230"/>
      <c r="GRH229" s="230"/>
      <c r="GRI229" s="230"/>
      <c r="GRJ229" s="230"/>
      <c r="GRK229" s="230"/>
      <c r="GRL229" s="230"/>
      <c r="GRM229" s="230"/>
      <c r="GRN229" s="230"/>
      <c r="GRO229" s="229"/>
      <c r="GRP229" s="226"/>
      <c r="GRQ229" s="227"/>
      <c r="GRR229" s="227"/>
      <c r="GRS229" s="227"/>
      <c r="GRT229" s="228"/>
      <c r="GRU229" s="228"/>
      <c r="GRV229" s="228"/>
      <c r="GRW229" s="228"/>
      <c r="GRX229" s="228"/>
      <c r="GRY229" s="228"/>
      <c r="GRZ229" s="229"/>
      <c r="GSA229" s="230"/>
      <c r="GSB229" s="230"/>
      <c r="GSC229" s="231"/>
      <c r="GSD229" s="229"/>
      <c r="GSE229" s="230"/>
      <c r="GSF229" s="229"/>
      <c r="GSG229" s="229"/>
      <c r="GSH229" s="230"/>
      <c r="GSI229" s="230"/>
      <c r="GSJ229" s="230"/>
      <c r="GSK229" s="230"/>
      <c r="GSL229" s="230"/>
      <c r="GSM229" s="230"/>
      <c r="GSN229" s="230"/>
      <c r="GSO229" s="230"/>
      <c r="GSP229" s="230"/>
      <c r="GSQ229" s="230"/>
      <c r="GSR229" s="230"/>
      <c r="GSS229" s="230"/>
      <c r="GST229" s="229"/>
      <c r="GSU229" s="226"/>
      <c r="GSV229" s="227"/>
      <c r="GSW229" s="227"/>
      <c r="GSX229" s="227"/>
      <c r="GSY229" s="228"/>
      <c r="GSZ229" s="228"/>
      <c r="GTA229" s="228"/>
      <c r="GTB229" s="228"/>
      <c r="GTC229" s="228"/>
      <c r="GTD229" s="228"/>
      <c r="GTE229" s="229"/>
      <c r="GTF229" s="230"/>
      <c r="GTG229" s="230"/>
      <c r="GTH229" s="231"/>
      <c r="GTI229" s="229"/>
      <c r="GTJ229" s="230"/>
      <c r="GTK229" s="229"/>
      <c r="GTL229" s="229"/>
      <c r="GTM229" s="230"/>
      <c r="GTN229" s="230"/>
      <c r="GTO229" s="230"/>
      <c r="GTP229" s="230"/>
      <c r="GTQ229" s="230"/>
      <c r="GTR229" s="230"/>
      <c r="GTS229" s="230"/>
      <c r="GTT229" s="230"/>
      <c r="GTU229" s="230"/>
      <c r="GTV229" s="230"/>
      <c r="GTW229" s="230"/>
      <c r="GTX229" s="230"/>
      <c r="GTY229" s="229"/>
      <c r="GTZ229" s="226"/>
      <c r="GUA229" s="227"/>
      <c r="GUB229" s="227"/>
      <c r="GUC229" s="227"/>
      <c r="GUD229" s="228"/>
      <c r="GUE229" s="228"/>
      <c r="GUF229" s="228"/>
      <c r="GUG229" s="228"/>
      <c r="GUH229" s="228"/>
      <c r="GUI229" s="228"/>
      <c r="GUJ229" s="229"/>
      <c r="GUK229" s="230"/>
      <c r="GUL229" s="230"/>
      <c r="GUM229" s="231"/>
      <c r="GUN229" s="229"/>
      <c r="GUO229" s="230"/>
      <c r="GUP229" s="229"/>
      <c r="GUQ229" s="229"/>
      <c r="GUR229" s="230"/>
      <c r="GUS229" s="230"/>
      <c r="GUT229" s="230"/>
      <c r="GUU229" s="230"/>
      <c r="GUV229" s="230"/>
      <c r="GUW229" s="230"/>
      <c r="GUX229" s="230"/>
      <c r="GUY229" s="230"/>
      <c r="GUZ229" s="230"/>
      <c r="GVA229" s="230"/>
      <c r="GVB229" s="230"/>
      <c r="GVC229" s="230"/>
      <c r="GVD229" s="229"/>
      <c r="GVE229" s="226"/>
      <c r="GVF229" s="227"/>
      <c r="GVG229" s="227"/>
      <c r="GVH229" s="227"/>
      <c r="GVI229" s="228"/>
      <c r="GVJ229" s="228"/>
      <c r="GVK229" s="228"/>
      <c r="GVL229" s="228"/>
      <c r="GVM229" s="228"/>
      <c r="GVN229" s="228"/>
      <c r="GVO229" s="229"/>
      <c r="GVP229" s="230"/>
      <c r="GVQ229" s="230"/>
      <c r="GVR229" s="231"/>
      <c r="GVS229" s="229"/>
      <c r="GVT229" s="230"/>
      <c r="GVU229" s="229"/>
      <c r="GVV229" s="229"/>
      <c r="GVW229" s="230"/>
      <c r="GVX229" s="230"/>
      <c r="GVY229" s="230"/>
      <c r="GVZ229" s="230"/>
      <c r="GWA229" s="230"/>
      <c r="GWB229" s="230"/>
      <c r="GWC229" s="230"/>
      <c r="GWD229" s="230"/>
      <c r="GWE229" s="230"/>
      <c r="GWF229" s="230"/>
      <c r="GWG229" s="230"/>
      <c r="GWH229" s="230"/>
      <c r="GWI229" s="229"/>
      <c r="GWJ229" s="226"/>
      <c r="GWK229" s="227"/>
      <c r="GWL229" s="227"/>
      <c r="GWM229" s="227"/>
      <c r="GWN229" s="228"/>
      <c r="GWO229" s="228"/>
      <c r="GWP229" s="228"/>
      <c r="GWQ229" s="228"/>
      <c r="GWR229" s="228"/>
      <c r="GWS229" s="228"/>
      <c r="GWT229" s="229"/>
      <c r="GWU229" s="230"/>
      <c r="GWV229" s="230"/>
      <c r="GWW229" s="231"/>
      <c r="GWX229" s="229"/>
      <c r="GWY229" s="230"/>
      <c r="GWZ229" s="229"/>
      <c r="GXA229" s="229"/>
      <c r="GXB229" s="230"/>
      <c r="GXC229" s="230"/>
      <c r="GXD229" s="230"/>
      <c r="GXE229" s="230"/>
      <c r="GXF229" s="230"/>
      <c r="GXG229" s="230"/>
      <c r="GXH229" s="230"/>
      <c r="GXI229" s="230"/>
      <c r="GXJ229" s="230"/>
      <c r="GXK229" s="230"/>
      <c r="GXL229" s="230"/>
      <c r="GXM229" s="230"/>
      <c r="GXN229" s="229"/>
      <c r="GXO229" s="226"/>
      <c r="GXP229" s="227"/>
      <c r="GXQ229" s="227"/>
      <c r="GXR229" s="227"/>
      <c r="GXS229" s="228"/>
      <c r="GXT229" s="228"/>
      <c r="GXU229" s="228"/>
      <c r="GXV229" s="228"/>
      <c r="GXW229" s="228"/>
      <c r="GXX229" s="228"/>
      <c r="GXY229" s="229"/>
      <c r="GXZ229" s="230"/>
      <c r="GYA229" s="230"/>
      <c r="GYB229" s="231"/>
      <c r="GYC229" s="229"/>
      <c r="GYD229" s="230"/>
      <c r="GYE229" s="229"/>
      <c r="GYF229" s="229"/>
      <c r="GYG229" s="230"/>
      <c r="GYH229" s="230"/>
      <c r="GYI229" s="230"/>
      <c r="GYJ229" s="230"/>
      <c r="GYK229" s="230"/>
      <c r="GYL229" s="230"/>
      <c r="GYM229" s="230"/>
      <c r="GYN229" s="230"/>
      <c r="GYO229" s="230"/>
      <c r="GYP229" s="230"/>
      <c r="GYQ229" s="230"/>
      <c r="GYR229" s="230"/>
      <c r="GYS229" s="229"/>
      <c r="GYT229" s="226"/>
      <c r="GYU229" s="227"/>
      <c r="GYV229" s="227"/>
      <c r="GYW229" s="227"/>
      <c r="GYX229" s="228"/>
      <c r="GYY229" s="228"/>
      <c r="GYZ229" s="228"/>
      <c r="GZA229" s="228"/>
      <c r="GZB229" s="228"/>
      <c r="GZC229" s="228"/>
      <c r="GZD229" s="229"/>
      <c r="GZE229" s="230"/>
      <c r="GZF229" s="230"/>
      <c r="GZG229" s="231"/>
      <c r="GZH229" s="229"/>
      <c r="GZI229" s="230"/>
      <c r="GZJ229" s="229"/>
      <c r="GZK229" s="229"/>
      <c r="GZL229" s="230"/>
      <c r="GZM229" s="230"/>
      <c r="GZN229" s="230"/>
      <c r="GZO229" s="230"/>
      <c r="GZP229" s="230"/>
      <c r="GZQ229" s="230"/>
      <c r="GZR229" s="230"/>
      <c r="GZS229" s="230"/>
      <c r="GZT229" s="230"/>
      <c r="GZU229" s="230"/>
      <c r="GZV229" s="230"/>
      <c r="GZW229" s="230"/>
      <c r="GZX229" s="229"/>
      <c r="GZY229" s="226"/>
      <c r="GZZ229" s="227"/>
      <c r="HAA229" s="227"/>
      <c r="HAB229" s="227"/>
      <c r="HAC229" s="228"/>
      <c r="HAD229" s="228"/>
      <c r="HAE229" s="228"/>
      <c r="HAF229" s="228"/>
      <c r="HAG229" s="228"/>
      <c r="HAH229" s="228"/>
      <c r="HAI229" s="229"/>
      <c r="HAJ229" s="230"/>
      <c r="HAK229" s="230"/>
      <c r="HAL229" s="231"/>
      <c r="HAM229" s="229"/>
      <c r="HAN229" s="230"/>
      <c r="HAO229" s="229"/>
      <c r="HAP229" s="229"/>
      <c r="HAQ229" s="230"/>
      <c r="HAR229" s="230"/>
      <c r="HAS229" s="230"/>
      <c r="HAT229" s="230"/>
      <c r="HAU229" s="230"/>
      <c r="HAV229" s="230"/>
      <c r="HAW229" s="230"/>
      <c r="HAX229" s="230"/>
      <c r="HAY229" s="230"/>
      <c r="HAZ229" s="230"/>
      <c r="HBA229" s="230"/>
      <c r="HBB229" s="230"/>
      <c r="HBC229" s="229"/>
      <c r="HBD229" s="226"/>
      <c r="HBE229" s="227"/>
      <c r="HBF229" s="227"/>
      <c r="HBG229" s="227"/>
      <c r="HBH229" s="228"/>
      <c r="HBI229" s="228"/>
      <c r="HBJ229" s="228"/>
      <c r="HBK229" s="228"/>
      <c r="HBL229" s="228"/>
      <c r="HBM229" s="228"/>
      <c r="HBN229" s="229"/>
      <c r="HBO229" s="230"/>
      <c r="HBP229" s="230"/>
      <c r="HBQ229" s="231"/>
      <c r="HBR229" s="229"/>
      <c r="HBS229" s="230"/>
      <c r="HBT229" s="229"/>
      <c r="HBU229" s="229"/>
      <c r="HBV229" s="230"/>
      <c r="HBW229" s="230"/>
      <c r="HBX229" s="230"/>
      <c r="HBY229" s="230"/>
      <c r="HBZ229" s="230"/>
      <c r="HCA229" s="230"/>
      <c r="HCB229" s="230"/>
      <c r="HCC229" s="230"/>
      <c r="HCD229" s="230"/>
      <c r="HCE229" s="230"/>
      <c r="HCF229" s="230"/>
      <c r="HCG229" s="230"/>
      <c r="HCH229" s="229"/>
      <c r="HCI229" s="226"/>
      <c r="HCJ229" s="227"/>
      <c r="HCK229" s="227"/>
      <c r="HCL229" s="227"/>
      <c r="HCM229" s="228"/>
      <c r="HCN229" s="228"/>
      <c r="HCO229" s="228"/>
      <c r="HCP229" s="228"/>
      <c r="HCQ229" s="228"/>
      <c r="HCR229" s="228"/>
      <c r="HCS229" s="229"/>
      <c r="HCT229" s="230"/>
      <c r="HCU229" s="230"/>
      <c r="HCV229" s="231"/>
      <c r="HCW229" s="229"/>
      <c r="HCX229" s="230"/>
      <c r="HCY229" s="229"/>
      <c r="HCZ229" s="229"/>
      <c r="HDA229" s="230"/>
      <c r="HDB229" s="230"/>
      <c r="HDC229" s="230"/>
      <c r="HDD229" s="230"/>
      <c r="HDE229" s="230"/>
      <c r="HDF229" s="230"/>
      <c r="HDG229" s="230"/>
      <c r="HDH229" s="230"/>
      <c r="HDI229" s="230"/>
      <c r="HDJ229" s="230"/>
      <c r="HDK229" s="230"/>
      <c r="HDL229" s="230"/>
      <c r="HDM229" s="229"/>
      <c r="HDN229" s="226"/>
      <c r="HDO229" s="227"/>
      <c r="HDP229" s="227"/>
      <c r="HDQ229" s="227"/>
      <c r="HDR229" s="228"/>
      <c r="HDS229" s="228"/>
      <c r="HDT229" s="228"/>
      <c r="HDU229" s="228"/>
      <c r="HDV229" s="228"/>
      <c r="HDW229" s="228"/>
      <c r="HDX229" s="229"/>
      <c r="HDY229" s="230"/>
      <c r="HDZ229" s="230"/>
      <c r="HEA229" s="231"/>
      <c r="HEB229" s="229"/>
      <c r="HEC229" s="230"/>
      <c r="HED229" s="229"/>
      <c r="HEE229" s="229"/>
      <c r="HEF229" s="230"/>
      <c r="HEG229" s="230"/>
      <c r="HEH229" s="230"/>
      <c r="HEI229" s="230"/>
      <c r="HEJ229" s="230"/>
      <c r="HEK229" s="230"/>
      <c r="HEL229" s="230"/>
      <c r="HEM229" s="230"/>
      <c r="HEN229" s="230"/>
      <c r="HEO229" s="230"/>
      <c r="HEP229" s="230"/>
      <c r="HEQ229" s="230"/>
      <c r="HER229" s="229"/>
      <c r="HES229" s="226"/>
      <c r="HET229" s="227"/>
      <c r="HEU229" s="227"/>
      <c r="HEV229" s="227"/>
      <c r="HEW229" s="228"/>
      <c r="HEX229" s="228"/>
      <c r="HEY229" s="228"/>
      <c r="HEZ229" s="228"/>
      <c r="HFA229" s="228"/>
      <c r="HFB229" s="228"/>
      <c r="HFC229" s="229"/>
      <c r="HFD229" s="230"/>
      <c r="HFE229" s="230"/>
      <c r="HFF229" s="231"/>
      <c r="HFG229" s="229"/>
      <c r="HFH229" s="230"/>
      <c r="HFI229" s="229"/>
      <c r="HFJ229" s="229"/>
      <c r="HFK229" s="230"/>
      <c r="HFL229" s="230"/>
      <c r="HFM229" s="230"/>
      <c r="HFN229" s="230"/>
      <c r="HFO229" s="230"/>
      <c r="HFP229" s="230"/>
      <c r="HFQ229" s="230"/>
      <c r="HFR229" s="230"/>
      <c r="HFS229" s="230"/>
      <c r="HFT229" s="230"/>
      <c r="HFU229" s="230"/>
      <c r="HFV229" s="230"/>
      <c r="HFW229" s="229"/>
      <c r="HFX229" s="226"/>
      <c r="HFY229" s="227"/>
      <c r="HFZ229" s="227"/>
      <c r="HGA229" s="227"/>
      <c r="HGB229" s="228"/>
      <c r="HGC229" s="228"/>
      <c r="HGD229" s="228"/>
      <c r="HGE229" s="228"/>
      <c r="HGF229" s="228"/>
      <c r="HGG229" s="228"/>
      <c r="HGH229" s="229"/>
      <c r="HGI229" s="230"/>
      <c r="HGJ229" s="230"/>
      <c r="HGK229" s="231"/>
      <c r="HGL229" s="229"/>
      <c r="HGM229" s="230"/>
      <c r="HGN229" s="229"/>
      <c r="HGO229" s="229"/>
      <c r="HGP229" s="230"/>
      <c r="HGQ229" s="230"/>
      <c r="HGR229" s="230"/>
      <c r="HGS229" s="230"/>
      <c r="HGT229" s="230"/>
      <c r="HGU229" s="230"/>
      <c r="HGV229" s="230"/>
      <c r="HGW229" s="230"/>
      <c r="HGX229" s="230"/>
      <c r="HGY229" s="230"/>
      <c r="HGZ229" s="230"/>
      <c r="HHA229" s="230"/>
      <c r="HHB229" s="229"/>
      <c r="HHC229" s="226"/>
      <c r="HHD229" s="227"/>
      <c r="HHE229" s="227"/>
      <c r="HHF229" s="227"/>
      <c r="HHG229" s="228"/>
      <c r="HHH229" s="228"/>
      <c r="HHI229" s="228"/>
      <c r="HHJ229" s="228"/>
      <c r="HHK229" s="228"/>
      <c r="HHL229" s="228"/>
      <c r="HHM229" s="229"/>
      <c r="HHN229" s="230"/>
      <c r="HHO229" s="230"/>
      <c r="HHP229" s="231"/>
      <c r="HHQ229" s="229"/>
      <c r="HHR229" s="230"/>
      <c r="HHS229" s="229"/>
      <c r="HHT229" s="229"/>
      <c r="HHU229" s="230"/>
      <c r="HHV229" s="230"/>
      <c r="HHW229" s="230"/>
      <c r="HHX229" s="230"/>
      <c r="HHY229" s="230"/>
      <c r="HHZ229" s="230"/>
      <c r="HIA229" s="230"/>
      <c r="HIB229" s="230"/>
      <c r="HIC229" s="230"/>
      <c r="HID229" s="230"/>
      <c r="HIE229" s="230"/>
      <c r="HIF229" s="230"/>
      <c r="HIG229" s="229"/>
      <c r="HIH229" s="226"/>
      <c r="HII229" s="227"/>
      <c r="HIJ229" s="227"/>
      <c r="HIK229" s="227"/>
      <c r="HIL229" s="228"/>
      <c r="HIM229" s="228"/>
      <c r="HIN229" s="228"/>
      <c r="HIO229" s="228"/>
      <c r="HIP229" s="228"/>
      <c r="HIQ229" s="228"/>
      <c r="HIR229" s="229"/>
      <c r="HIS229" s="230"/>
      <c r="HIT229" s="230"/>
      <c r="HIU229" s="231"/>
      <c r="HIV229" s="229"/>
      <c r="HIW229" s="230"/>
      <c r="HIX229" s="229"/>
      <c r="HIY229" s="229"/>
      <c r="HIZ229" s="230"/>
      <c r="HJA229" s="230"/>
      <c r="HJB229" s="230"/>
      <c r="HJC229" s="230"/>
      <c r="HJD229" s="230"/>
      <c r="HJE229" s="230"/>
      <c r="HJF229" s="230"/>
      <c r="HJG229" s="230"/>
      <c r="HJH229" s="230"/>
      <c r="HJI229" s="230"/>
      <c r="HJJ229" s="230"/>
      <c r="HJK229" s="230"/>
      <c r="HJL229" s="229"/>
      <c r="HJM229" s="226"/>
      <c r="HJN229" s="227"/>
      <c r="HJO229" s="227"/>
      <c r="HJP229" s="227"/>
      <c r="HJQ229" s="228"/>
      <c r="HJR229" s="228"/>
      <c r="HJS229" s="228"/>
      <c r="HJT229" s="228"/>
      <c r="HJU229" s="228"/>
      <c r="HJV229" s="228"/>
      <c r="HJW229" s="229"/>
      <c r="HJX229" s="230"/>
      <c r="HJY229" s="230"/>
      <c r="HJZ229" s="231"/>
      <c r="HKA229" s="229"/>
      <c r="HKB229" s="230"/>
      <c r="HKC229" s="229"/>
      <c r="HKD229" s="229"/>
      <c r="HKE229" s="230"/>
      <c r="HKF229" s="230"/>
      <c r="HKG229" s="230"/>
      <c r="HKH229" s="230"/>
      <c r="HKI229" s="230"/>
      <c r="HKJ229" s="230"/>
      <c r="HKK229" s="230"/>
      <c r="HKL229" s="230"/>
      <c r="HKM229" s="230"/>
      <c r="HKN229" s="230"/>
      <c r="HKO229" s="230"/>
      <c r="HKP229" s="230"/>
      <c r="HKQ229" s="229"/>
      <c r="HKR229" s="226"/>
      <c r="HKS229" s="227"/>
      <c r="HKT229" s="227"/>
      <c r="HKU229" s="227"/>
      <c r="HKV229" s="228"/>
      <c r="HKW229" s="228"/>
      <c r="HKX229" s="228"/>
      <c r="HKY229" s="228"/>
      <c r="HKZ229" s="228"/>
      <c r="HLA229" s="228"/>
      <c r="HLB229" s="229"/>
      <c r="HLC229" s="230"/>
      <c r="HLD229" s="230"/>
      <c r="HLE229" s="231"/>
      <c r="HLF229" s="229"/>
      <c r="HLG229" s="230"/>
      <c r="HLH229" s="229"/>
      <c r="HLI229" s="229"/>
      <c r="HLJ229" s="230"/>
      <c r="HLK229" s="230"/>
      <c r="HLL229" s="230"/>
      <c r="HLM229" s="230"/>
      <c r="HLN229" s="230"/>
      <c r="HLO229" s="230"/>
      <c r="HLP229" s="230"/>
      <c r="HLQ229" s="230"/>
      <c r="HLR229" s="230"/>
      <c r="HLS229" s="230"/>
      <c r="HLT229" s="230"/>
      <c r="HLU229" s="230"/>
      <c r="HLV229" s="229"/>
      <c r="HLW229" s="226"/>
      <c r="HLX229" s="227"/>
      <c r="HLY229" s="227"/>
      <c r="HLZ229" s="227"/>
      <c r="HMA229" s="228"/>
      <c r="HMB229" s="228"/>
      <c r="HMC229" s="228"/>
      <c r="HMD229" s="228"/>
      <c r="HME229" s="228"/>
      <c r="HMF229" s="228"/>
      <c r="HMG229" s="229"/>
      <c r="HMH229" s="230"/>
      <c r="HMI229" s="230"/>
      <c r="HMJ229" s="231"/>
      <c r="HMK229" s="229"/>
      <c r="HML229" s="230"/>
      <c r="HMM229" s="229"/>
      <c r="HMN229" s="229"/>
      <c r="HMO229" s="230"/>
      <c r="HMP229" s="230"/>
      <c r="HMQ229" s="230"/>
      <c r="HMR229" s="230"/>
      <c r="HMS229" s="230"/>
      <c r="HMT229" s="230"/>
      <c r="HMU229" s="230"/>
      <c r="HMV229" s="230"/>
      <c r="HMW229" s="230"/>
      <c r="HMX229" s="230"/>
      <c r="HMY229" s="230"/>
      <c r="HMZ229" s="230"/>
      <c r="HNA229" s="229"/>
      <c r="HNB229" s="226"/>
      <c r="HNC229" s="227"/>
      <c r="HND229" s="227"/>
      <c r="HNE229" s="227"/>
      <c r="HNF229" s="228"/>
      <c r="HNG229" s="228"/>
      <c r="HNH229" s="228"/>
      <c r="HNI229" s="228"/>
      <c r="HNJ229" s="228"/>
      <c r="HNK229" s="228"/>
      <c r="HNL229" s="229"/>
      <c r="HNM229" s="230"/>
      <c r="HNN229" s="230"/>
      <c r="HNO229" s="231"/>
      <c r="HNP229" s="229"/>
      <c r="HNQ229" s="230"/>
      <c r="HNR229" s="229"/>
      <c r="HNS229" s="229"/>
      <c r="HNT229" s="230"/>
      <c r="HNU229" s="230"/>
      <c r="HNV229" s="230"/>
      <c r="HNW229" s="230"/>
      <c r="HNX229" s="230"/>
      <c r="HNY229" s="230"/>
      <c r="HNZ229" s="230"/>
      <c r="HOA229" s="230"/>
      <c r="HOB229" s="230"/>
      <c r="HOC229" s="230"/>
      <c r="HOD229" s="230"/>
      <c r="HOE229" s="230"/>
      <c r="HOF229" s="229"/>
      <c r="HOG229" s="226"/>
      <c r="HOH229" s="227"/>
      <c r="HOI229" s="227"/>
      <c r="HOJ229" s="227"/>
      <c r="HOK229" s="228"/>
      <c r="HOL229" s="228"/>
      <c r="HOM229" s="228"/>
      <c r="HON229" s="228"/>
      <c r="HOO229" s="228"/>
      <c r="HOP229" s="228"/>
      <c r="HOQ229" s="229"/>
      <c r="HOR229" s="230"/>
      <c r="HOS229" s="230"/>
      <c r="HOT229" s="231"/>
      <c r="HOU229" s="229"/>
      <c r="HOV229" s="230"/>
      <c r="HOW229" s="229"/>
      <c r="HOX229" s="229"/>
      <c r="HOY229" s="230"/>
      <c r="HOZ229" s="230"/>
      <c r="HPA229" s="230"/>
      <c r="HPB229" s="230"/>
      <c r="HPC229" s="230"/>
      <c r="HPD229" s="230"/>
      <c r="HPE229" s="230"/>
      <c r="HPF229" s="230"/>
      <c r="HPG229" s="230"/>
      <c r="HPH229" s="230"/>
      <c r="HPI229" s="230"/>
      <c r="HPJ229" s="230"/>
      <c r="HPK229" s="229"/>
      <c r="HPL229" s="226"/>
      <c r="HPM229" s="227"/>
      <c r="HPN229" s="227"/>
      <c r="HPO229" s="227"/>
      <c r="HPP229" s="228"/>
      <c r="HPQ229" s="228"/>
      <c r="HPR229" s="228"/>
      <c r="HPS229" s="228"/>
      <c r="HPT229" s="228"/>
      <c r="HPU229" s="228"/>
      <c r="HPV229" s="229"/>
      <c r="HPW229" s="230"/>
      <c r="HPX229" s="230"/>
      <c r="HPY229" s="231"/>
      <c r="HPZ229" s="229"/>
      <c r="HQA229" s="230"/>
      <c r="HQB229" s="229"/>
      <c r="HQC229" s="229"/>
      <c r="HQD229" s="230"/>
      <c r="HQE229" s="230"/>
      <c r="HQF229" s="230"/>
      <c r="HQG229" s="230"/>
      <c r="HQH229" s="230"/>
      <c r="HQI229" s="230"/>
      <c r="HQJ229" s="230"/>
      <c r="HQK229" s="230"/>
      <c r="HQL229" s="230"/>
      <c r="HQM229" s="230"/>
      <c r="HQN229" s="230"/>
      <c r="HQO229" s="230"/>
      <c r="HQP229" s="229"/>
      <c r="HQQ229" s="226"/>
      <c r="HQR229" s="227"/>
      <c r="HQS229" s="227"/>
      <c r="HQT229" s="227"/>
      <c r="HQU229" s="228"/>
      <c r="HQV229" s="228"/>
      <c r="HQW229" s="228"/>
      <c r="HQX229" s="228"/>
      <c r="HQY229" s="228"/>
      <c r="HQZ229" s="228"/>
      <c r="HRA229" s="229"/>
      <c r="HRB229" s="230"/>
      <c r="HRC229" s="230"/>
      <c r="HRD229" s="231"/>
      <c r="HRE229" s="229"/>
      <c r="HRF229" s="230"/>
      <c r="HRG229" s="229"/>
      <c r="HRH229" s="229"/>
      <c r="HRI229" s="230"/>
      <c r="HRJ229" s="230"/>
      <c r="HRK229" s="230"/>
      <c r="HRL229" s="230"/>
      <c r="HRM229" s="230"/>
      <c r="HRN229" s="230"/>
      <c r="HRO229" s="230"/>
      <c r="HRP229" s="230"/>
      <c r="HRQ229" s="230"/>
      <c r="HRR229" s="230"/>
      <c r="HRS229" s="230"/>
      <c r="HRT229" s="230"/>
      <c r="HRU229" s="229"/>
      <c r="HRV229" s="226"/>
      <c r="HRW229" s="227"/>
      <c r="HRX229" s="227"/>
      <c r="HRY229" s="227"/>
      <c r="HRZ229" s="228"/>
      <c r="HSA229" s="228"/>
      <c r="HSB229" s="228"/>
      <c r="HSC229" s="228"/>
      <c r="HSD229" s="228"/>
      <c r="HSE229" s="228"/>
      <c r="HSF229" s="229"/>
      <c r="HSG229" s="230"/>
      <c r="HSH229" s="230"/>
      <c r="HSI229" s="231"/>
      <c r="HSJ229" s="229"/>
      <c r="HSK229" s="230"/>
      <c r="HSL229" s="229"/>
      <c r="HSM229" s="229"/>
      <c r="HSN229" s="230"/>
      <c r="HSO229" s="230"/>
      <c r="HSP229" s="230"/>
      <c r="HSQ229" s="230"/>
      <c r="HSR229" s="230"/>
      <c r="HSS229" s="230"/>
      <c r="HST229" s="230"/>
      <c r="HSU229" s="230"/>
      <c r="HSV229" s="230"/>
      <c r="HSW229" s="230"/>
      <c r="HSX229" s="230"/>
      <c r="HSY229" s="230"/>
      <c r="HSZ229" s="229"/>
      <c r="HTA229" s="226"/>
      <c r="HTB229" s="227"/>
      <c r="HTC229" s="227"/>
      <c r="HTD229" s="227"/>
      <c r="HTE229" s="228"/>
      <c r="HTF229" s="228"/>
      <c r="HTG229" s="228"/>
      <c r="HTH229" s="228"/>
      <c r="HTI229" s="228"/>
      <c r="HTJ229" s="228"/>
      <c r="HTK229" s="229"/>
      <c r="HTL229" s="230"/>
      <c r="HTM229" s="230"/>
      <c r="HTN229" s="231"/>
      <c r="HTO229" s="229"/>
      <c r="HTP229" s="230"/>
      <c r="HTQ229" s="229"/>
      <c r="HTR229" s="229"/>
      <c r="HTS229" s="230"/>
      <c r="HTT229" s="230"/>
      <c r="HTU229" s="230"/>
      <c r="HTV229" s="230"/>
      <c r="HTW229" s="230"/>
      <c r="HTX229" s="230"/>
      <c r="HTY229" s="230"/>
      <c r="HTZ229" s="230"/>
      <c r="HUA229" s="230"/>
      <c r="HUB229" s="230"/>
      <c r="HUC229" s="230"/>
      <c r="HUD229" s="230"/>
      <c r="HUE229" s="229"/>
      <c r="HUF229" s="226"/>
      <c r="HUG229" s="227"/>
      <c r="HUH229" s="227"/>
      <c r="HUI229" s="227"/>
      <c r="HUJ229" s="228"/>
      <c r="HUK229" s="228"/>
      <c r="HUL229" s="228"/>
      <c r="HUM229" s="228"/>
      <c r="HUN229" s="228"/>
      <c r="HUO229" s="228"/>
      <c r="HUP229" s="229"/>
      <c r="HUQ229" s="230"/>
      <c r="HUR229" s="230"/>
      <c r="HUS229" s="231"/>
      <c r="HUT229" s="229"/>
      <c r="HUU229" s="230"/>
      <c r="HUV229" s="229"/>
      <c r="HUW229" s="229"/>
      <c r="HUX229" s="230"/>
      <c r="HUY229" s="230"/>
      <c r="HUZ229" s="230"/>
      <c r="HVA229" s="230"/>
      <c r="HVB229" s="230"/>
      <c r="HVC229" s="230"/>
      <c r="HVD229" s="230"/>
      <c r="HVE229" s="230"/>
      <c r="HVF229" s="230"/>
      <c r="HVG229" s="230"/>
      <c r="HVH229" s="230"/>
      <c r="HVI229" s="230"/>
      <c r="HVJ229" s="229"/>
      <c r="HVK229" s="226"/>
      <c r="HVL229" s="227"/>
      <c r="HVM229" s="227"/>
      <c r="HVN229" s="227"/>
      <c r="HVO229" s="228"/>
      <c r="HVP229" s="228"/>
      <c r="HVQ229" s="228"/>
      <c r="HVR229" s="228"/>
      <c r="HVS229" s="228"/>
      <c r="HVT229" s="228"/>
      <c r="HVU229" s="229"/>
      <c r="HVV229" s="230"/>
      <c r="HVW229" s="230"/>
      <c r="HVX229" s="231"/>
      <c r="HVY229" s="229"/>
      <c r="HVZ229" s="230"/>
      <c r="HWA229" s="229"/>
      <c r="HWB229" s="229"/>
      <c r="HWC229" s="230"/>
      <c r="HWD229" s="230"/>
      <c r="HWE229" s="230"/>
      <c r="HWF229" s="230"/>
      <c r="HWG229" s="230"/>
      <c r="HWH229" s="230"/>
      <c r="HWI229" s="230"/>
      <c r="HWJ229" s="230"/>
      <c r="HWK229" s="230"/>
      <c r="HWL229" s="230"/>
      <c r="HWM229" s="230"/>
      <c r="HWN229" s="230"/>
      <c r="HWO229" s="229"/>
      <c r="HWP229" s="226"/>
      <c r="HWQ229" s="227"/>
      <c r="HWR229" s="227"/>
      <c r="HWS229" s="227"/>
      <c r="HWT229" s="228"/>
      <c r="HWU229" s="228"/>
      <c r="HWV229" s="228"/>
      <c r="HWW229" s="228"/>
      <c r="HWX229" s="228"/>
      <c r="HWY229" s="228"/>
      <c r="HWZ229" s="229"/>
      <c r="HXA229" s="230"/>
      <c r="HXB229" s="230"/>
      <c r="HXC229" s="231"/>
      <c r="HXD229" s="229"/>
      <c r="HXE229" s="230"/>
      <c r="HXF229" s="229"/>
      <c r="HXG229" s="229"/>
      <c r="HXH229" s="230"/>
      <c r="HXI229" s="230"/>
      <c r="HXJ229" s="230"/>
      <c r="HXK229" s="230"/>
      <c r="HXL229" s="230"/>
      <c r="HXM229" s="230"/>
      <c r="HXN229" s="230"/>
      <c r="HXO229" s="230"/>
      <c r="HXP229" s="230"/>
      <c r="HXQ229" s="230"/>
      <c r="HXR229" s="230"/>
      <c r="HXS229" s="230"/>
      <c r="HXT229" s="229"/>
      <c r="HXU229" s="226"/>
      <c r="HXV229" s="227"/>
      <c r="HXW229" s="227"/>
      <c r="HXX229" s="227"/>
      <c r="HXY229" s="228"/>
      <c r="HXZ229" s="228"/>
      <c r="HYA229" s="228"/>
      <c r="HYB229" s="228"/>
      <c r="HYC229" s="228"/>
      <c r="HYD229" s="228"/>
      <c r="HYE229" s="229"/>
      <c r="HYF229" s="230"/>
      <c r="HYG229" s="230"/>
      <c r="HYH229" s="231"/>
      <c r="HYI229" s="229"/>
      <c r="HYJ229" s="230"/>
      <c r="HYK229" s="229"/>
      <c r="HYL229" s="229"/>
      <c r="HYM229" s="230"/>
      <c r="HYN229" s="230"/>
      <c r="HYO229" s="230"/>
      <c r="HYP229" s="230"/>
      <c r="HYQ229" s="230"/>
      <c r="HYR229" s="230"/>
      <c r="HYS229" s="230"/>
      <c r="HYT229" s="230"/>
      <c r="HYU229" s="230"/>
      <c r="HYV229" s="230"/>
      <c r="HYW229" s="230"/>
      <c r="HYX229" s="230"/>
      <c r="HYY229" s="229"/>
      <c r="HYZ229" s="226"/>
      <c r="HZA229" s="227"/>
      <c r="HZB229" s="227"/>
      <c r="HZC229" s="227"/>
      <c r="HZD229" s="228"/>
      <c r="HZE229" s="228"/>
      <c r="HZF229" s="228"/>
      <c r="HZG229" s="228"/>
      <c r="HZH229" s="228"/>
      <c r="HZI229" s="228"/>
      <c r="HZJ229" s="229"/>
      <c r="HZK229" s="230"/>
      <c r="HZL229" s="230"/>
      <c r="HZM229" s="231"/>
      <c r="HZN229" s="229"/>
      <c r="HZO229" s="230"/>
      <c r="HZP229" s="229"/>
      <c r="HZQ229" s="229"/>
      <c r="HZR229" s="230"/>
      <c r="HZS229" s="230"/>
      <c r="HZT229" s="230"/>
      <c r="HZU229" s="230"/>
      <c r="HZV229" s="230"/>
      <c r="HZW229" s="230"/>
      <c r="HZX229" s="230"/>
      <c r="HZY229" s="230"/>
      <c r="HZZ229" s="230"/>
      <c r="IAA229" s="230"/>
      <c r="IAB229" s="230"/>
      <c r="IAC229" s="230"/>
      <c r="IAD229" s="229"/>
      <c r="IAE229" s="226"/>
      <c r="IAF229" s="227"/>
      <c r="IAG229" s="227"/>
      <c r="IAH229" s="227"/>
      <c r="IAI229" s="228"/>
      <c r="IAJ229" s="228"/>
      <c r="IAK229" s="228"/>
      <c r="IAL229" s="228"/>
      <c r="IAM229" s="228"/>
      <c r="IAN229" s="228"/>
      <c r="IAO229" s="229"/>
      <c r="IAP229" s="230"/>
      <c r="IAQ229" s="230"/>
      <c r="IAR229" s="231"/>
      <c r="IAS229" s="229"/>
      <c r="IAT229" s="230"/>
      <c r="IAU229" s="229"/>
      <c r="IAV229" s="229"/>
      <c r="IAW229" s="230"/>
      <c r="IAX229" s="230"/>
      <c r="IAY229" s="230"/>
      <c r="IAZ229" s="230"/>
      <c r="IBA229" s="230"/>
      <c r="IBB229" s="230"/>
      <c r="IBC229" s="230"/>
      <c r="IBD229" s="230"/>
      <c r="IBE229" s="230"/>
      <c r="IBF229" s="230"/>
      <c r="IBG229" s="230"/>
      <c r="IBH229" s="230"/>
      <c r="IBI229" s="229"/>
      <c r="IBJ229" s="226"/>
      <c r="IBK229" s="227"/>
      <c r="IBL229" s="227"/>
      <c r="IBM229" s="227"/>
      <c r="IBN229" s="228"/>
      <c r="IBO229" s="228"/>
      <c r="IBP229" s="228"/>
      <c r="IBQ229" s="228"/>
      <c r="IBR229" s="228"/>
      <c r="IBS229" s="228"/>
      <c r="IBT229" s="229"/>
      <c r="IBU229" s="230"/>
      <c r="IBV229" s="230"/>
      <c r="IBW229" s="231"/>
      <c r="IBX229" s="229"/>
      <c r="IBY229" s="230"/>
      <c r="IBZ229" s="229"/>
      <c r="ICA229" s="229"/>
      <c r="ICB229" s="230"/>
      <c r="ICC229" s="230"/>
      <c r="ICD229" s="230"/>
      <c r="ICE229" s="230"/>
      <c r="ICF229" s="230"/>
      <c r="ICG229" s="230"/>
      <c r="ICH229" s="230"/>
      <c r="ICI229" s="230"/>
      <c r="ICJ229" s="230"/>
      <c r="ICK229" s="230"/>
      <c r="ICL229" s="230"/>
      <c r="ICM229" s="230"/>
      <c r="ICN229" s="229"/>
      <c r="ICO229" s="226"/>
      <c r="ICP229" s="227"/>
      <c r="ICQ229" s="227"/>
      <c r="ICR229" s="227"/>
      <c r="ICS229" s="228"/>
      <c r="ICT229" s="228"/>
      <c r="ICU229" s="228"/>
      <c r="ICV229" s="228"/>
      <c r="ICW229" s="228"/>
      <c r="ICX229" s="228"/>
      <c r="ICY229" s="229"/>
      <c r="ICZ229" s="230"/>
      <c r="IDA229" s="230"/>
      <c r="IDB229" s="231"/>
      <c r="IDC229" s="229"/>
      <c r="IDD229" s="230"/>
      <c r="IDE229" s="229"/>
      <c r="IDF229" s="229"/>
      <c r="IDG229" s="230"/>
      <c r="IDH229" s="230"/>
      <c r="IDI229" s="230"/>
      <c r="IDJ229" s="230"/>
      <c r="IDK229" s="230"/>
      <c r="IDL229" s="230"/>
      <c r="IDM229" s="230"/>
      <c r="IDN229" s="230"/>
      <c r="IDO229" s="230"/>
      <c r="IDP229" s="230"/>
      <c r="IDQ229" s="230"/>
      <c r="IDR229" s="230"/>
      <c r="IDS229" s="229"/>
      <c r="IDT229" s="226"/>
      <c r="IDU229" s="227"/>
      <c r="IDV229" s="227"/>
      <c r="IDW229" s="227"/>
      <c r="IDX229" s="228"/>
      <c r="IDY229" s="228"/>
      <c r="IDZ229" s="228"/>
      <c r="IEA229" s="228"/>
      <c r="IEB229" s="228"/>
      <c r="IEC229" s="228"/>
      <c r="IED229" s="229"/>
      <c r="IEE229" s="230"/>
      <c r="IEF229" s="230"/>
      <c r="IEG229" s="231"/>
      <c r="IEH229" s="229"/>
      <c r="IEI229" s="230"/>
      <c r="IEJ229" s="229"/>
      <c r="IEK229" s="229"/>
      <c r="IEL229" s="230"/>
      <c r="IEM229" s="230"/>
      <c r="IEN229" s="230"/>
      <c r="IEO229" s="230"/>
      <c r="IEP229" s="230"/>
      <c r="IEQ229" s="230"/>
      <c r="IER229" s="230"/>
      <c r="IES229" s="230"/>
      <c r="IET229" s="230"/>
      <c r="IEU229" s="230"/>
      <c r="IEV229" s="230"/>
      <c r="IEW229" s="230"/>
      <c r="IEX229" s="229"/>
      <c r="IEY229" s="226"/>
      <c r="IEZ229" s="227"/>
      <c r="IFA229" s="227"/>
      <c r="IFB229" s="227"/>
      <c r="IFC229" s="228"/>
      <c r="IFD229" s="228"/>
      <c r="IFE229" s="228"/>
      <c r="IFF229" s="228"/>
      <c r="IFG229" s="228"/>
      <c r="IFH229" s="228"/>
      <c r="IFI229" s="229"/>
      <c r="IFJ229" s="230"/>
      <c r="IFK229" s="230"/>
      <c r="IFL229" s="231"/>
      <c r="IFM229" s="229"/>
      <c r="IFN229" s="230"/>
      <c r="IFO229" s="229"/>
      <c r="IFP229" s="229"/>
      <c r="IFQ229" s="230"/>
      <c r="IFR229" s="230"/>
      <c r="IFS229" s="230"/>
      <c r="IFT229" s="230"/>
      <c r="IFU229" s="230"/>
      <c r="IFV229" s="230"/>
      <c r="IFW229" s="230"/>
      <c r="IFX229" s="230"/>
      <c r="IFY229" s="230"/>
      <c r="IFZ229" s="230"/>
      <c r="IGA229" s="230"/>
      <c r="IGB229" s="230"/>
      <c r="IGC229" s="229"/>
      <c r="IGD229" s="226"/>
      <c r="IGE229" s="227"/>
      <c r="IGF229" s="227"/>
      <c r="IGG229" s="227"/>
      <c r="IGH229" s="228"/>
      <c r="IGI229" s="228"/>
      <c r="IGJ229" s="228"/>
      <c r="IGK229" s="228"/>
      <c r="IGL229" s="228"/>
      <c r="IGM229" s="228"/>
      <c r="IGN229" s="229"/>
      <c r="IGO229" s="230"/>
      <c r="IGP229" s="230"/>
      <c r="IGQ229" s="231"/>
      <c r="IGR229" s="229"/>
      <c r="IGS229" s="230"/>
      <c r="IGT229" s="229"/>
      <c r="IGU229" s="229"/>
      <c r="IGV229" s="230"/>
      <c r="IGW229" s="230"/>
      <c r="IGX229" s="230"/>
      <c r="IGY229" s="230"/>
      <c r="IGZ229" s="230"/>
      <c r="IHA229" s="230"/>
      <c r="IHB229" s="230"/>
      <c r="IHC229" s="230"/>
      <c r="IHD229" s="230"/>
      <c r="IHE229" s="230"/>
      <c r="IHF229" s="230"/>
      <c r="IHG229" s="230"/>
      <c r="IHH229" s="229"/>
      <c r="IHI229" s="226"/>
      <c r="IHJ229" s="227"/>
      <c r="IHK229" s="227"/>
      <c r="IHL229" s="227"/>
      <c r="IHM229" s="228"/>
      <c r="IHN229" s="228"/>
      <c r="IHO229" s="228"/>
      <c r="IHP229" s="228"/>
      <c r="IHQ229" s="228"/>
      <c r="IHR229" s="228"/>
      <c r="IHS229" s="229"/>
      <c r="IHT229" s="230"/>
      <c r="IHU229" s="230"/>
      <c r="IHV229" s="231"/>
      <c r="IHW229" s="229"/>
      <c r="IHX229" s="230"/>
      <c r="IHY229" s="229"/>
      <c r="IHZ229" s="229"/>
      <c r="IIA229" s="230"/>
      <c r="IIB229" s="230"/>
      <c r="IIC229" s="230"/>
      <c r="IID229" s="230"/>
      <c r="IIE229" s="230"/>
      <c r="IIF229" s="230"/>
      <c r="IIG229" s="230"/>
      <c r="IIH229" s="230"/>
      <c r="III229" s="230"/>
      <c r="IIJ229" s="230"/>
      <c r="IIK229" s="230"/>
      <c r="IIL229" s="230"/>
      <c r="IIM229" s="229"/>
      <c r="IIN229" s="226"/>
      <c r="IIO229" s="227"/>
      <c r="IIP229" s="227"/>
      <c r="IIQ229" s="227"/>
      <c r="IIR229" s="228"/>
      <c r="IIS229" s="228"/>
      <c r="IIT229" s="228"/>
      <c r="IIU229" s="228"/>
      <c r="IIV229" s="228"/>
      <c r="IIW229" s="228"/>
      <c r="IIX229" s="229"/>
      <c r="IIY229" s="230"/>
      <c r="IIZ229" s="230"/>
      <c r="IJA229" s="231"/>
      <c r="IJB229" s="229"/>
      <c r="IJC229" s="230"/>
      <c r="IJD229" s="229"/>
      <c r="IJE229" s="229"/>
      <c r="IJF229" s="230"/>
      <c r="IJG229" s="230"/>
      <c r="IJH229" s="230"/>
      <c r="IJI229" s="230"/>
      <c r="IJJ229" s="230"/>
      <c r="IJK229" s="230"/>
      <c r="IJL229" s="230"/>
      <c r="IJM229" s="230"/>
      <c r="IJN229" s="230"/>
      <c r="IJO229" s="230"/>
      <c r="IJP229" s="230"/>
      <c r="IJQ229" s="230"/>
      <c r="IJR229" s="229"/>
      <c r="IJS229" s="226"/>
      <c r="IJT229" s="227"/>
      <c r="IJU229" s="227"/>
      <c r="IJV229" s="227"/>
      <c r="IJW229" s="228"/>
      <c r="IJX229" s="228"/>
      <c r="IJY229" s="228"/>
      <c r="IJZ229" s="228"/>
      <c r="IKA229" s="228"/>
      <c r="IKB229" s="228"/>
      <c r="IKC229" s="229"/>
      <c r="IKD229" s="230"/>
      <c r="IKE229" s="230"/>
      <c r="IKF229" s="231"/>
      <c r="IKG229" s="229"/>
      <c r="IKH229" s="230"/>
      <c r="IKI229" s="229"/>
      <c r="IKJ229" s="229"/>
      <c r="IKK229" s="230"/>
      <c r="IKL229" s="230"/>
      <c r="IKM229" s="230"/>
      <c r="IKN229" s="230"/>
      <c r="IKO229" s="230"/>
      <c r="IKP229" s="230"/>
      <c r="IKQ229" s="230"/>
      <c r="IKR229" s="230"/>
      <c r="IKS229" s="230"/>
      <c r="IKT229" s="230"/>
      <c r="IKU229" s="230"/>
      <c r="IKV229" s="230"/>
      <c r="IKW229" s="229"/>
      <c r="IKX229" s="226"/>
      <c r="IKY229" s="227"/>
      <c r="IKZ229" s="227"/>
      <c r="ILA229" s="227"/>
      <c r="ILB229" s="228"/>
      <c r="ILC229" s="228"/>
      <c r="ILD229" s="228"/>
      <c r="ILE229" s="228"/>
      <c r="ILF229" s="228"/>
      <c r="ILG229" s="228"/>
      <c r="ILH229" s="229"/>
      <c r="ILI229" s="230"/>
      <c r="ILJ229" s="230"/>
      <c r="ILK229" s="231"/>
      <c r="ILL229" s="229"/>
      <c r="ILM229" s="230"/>
      <c r="ILN229" s="229"/>
      <c r="ILO229" s="229"/>
      <c r="ILP229" s="230"/>
      <c r="ILQ229" s="230"/>
      <c r="ILR229" s="230"/>
      <c r="ILS229" s="230"/>
      <c r="ILT229" s="230"/>
      <c r="ILU229" s="230"/>
      <c r="ILV229" s="230"/>
      <c r="ILW229" s="230"/>
      <c r="ILX229" s="230"/>
      <c r="ILY229" s="230"/>
      <c r="ILZ229" s="230"/>
      <c r="IMA229" s="230"/>
      <c r="IMB229" s="229"/>
      <c r="IMC229" s="226"/>
      <c r="IMD229" s="227"/>
      <c r="IME229" s="227"/>
      <c r="IMF229" s="227"/>
      <c r="IMG229" s="228"/>
      <c r="IMH229" s="228"/>
      <c r="IMI229" s="228"/>
      <c r="IMJ229" s="228"/>
      <c r="IMK229" s="228"/>
      <c r="IML229" s="228"/>
      <c r="IMM229" s="229"/>
      <c r="IMN229" s="230"/>
      <c r="IMO229" s="230"/>
      <c r="IMP229" s="231"/>
      <c r="IMQ229" s="229"/>
      <c r="IMR229" s="230"/>
      <c r="IMS229" s="229"/>
      <c r="IMT229" s="229"/>
      <c r="IMU229" s="230"/>
      <c r="IMV229" s="230"/>
      <c r="IMW229" s="230"/>
      <c r="IMX229" s="230"/>
      <c r="IMY229" s="230"/>
      <c r="IMZ229" s="230"/>
      <c r="INA229" s="230"/>
      <c r="INB229" s="230"/>
      <c r="INC229" s="230"/>
      <c r="IND229" s="230"/>
      <c r="INE229" s="230"/>
      <c r="INF229" s="230"/>
      <c r="ING229" s="229"/>
      <c r="INH229" s="226"/>
      <c r="INI229" s="227"/>
      <c r="INJ229" s="227"/>
      <c r="INK229" s="227"/>
      <c r="INL229" s="228"/>
      <c r="INM229" s="228"/>
      <c r="INN229" s="228"/>
      <c r="INO229" s="228"/>
      <c r="INP229" s="228"/>
      <c r="INQ229" s="228"/>
      <c r="INR229" s="229"/>
      <c r="INS229" s="230"/>
      <c r="INT229" s="230"/>
      <c r="INU229" s="231"/>
      <c r="INV229" s="229"/>
      <c r="INW229" s="230"/>
      <c r="INX229" s="229"/>
      <c r="INY229" s="229"/>
      <c r="INZ229" s="230"/>
      <c r="IOA229" s="230"/>
      <c r="IOB229" s="230"/>
      <c r="IOC229" s="230"/>
      <c r="IOD229" s="230"/>
      <c r="IOE229" s="230"/>
      <c r="IOF229" s="230"/>
      <c r="IOG229" s="230"/>
      <c r="IOH229" s="230"/>
      <c r="IOI229" s="230"/>
      <c r="IOJ229" s="230"/>
      <c r="IOK229" s="230"/>
      <c r="IOL229" s="229"/>
      <c r="IOM229" s="226"/>
      <c r="ION229" s="227"/>
      <c r="IOO229" s="227"/>
      <c r="IOP229" s="227"/>
      <c r="IOQ229" s="228"/>
      <c r="IOR229" s="228"/>
      <c r="IOS229" s="228"/>
      <c r="IOT229" s="228"/>
      <c r="IOU229" s="228"/>
      <c r="IOV229" s="228"/>
      <c r="IOW229" s="229"/>
      <c r="IOX229" s="230"/>
      <c r="IOY229" s="230"/>
      <c r="IOZ229" s="231"/>
      <c r="IPA229" s="229"/>
      <c r="IPB229" s="230"/>
      <c r="IPC229" s="229"/>
      <c r="IPD229" s="229"/>
      <c r="IPE229" s="230"/>
      <c r="IPF229" s="230"/>
      <c r="IPG229" s="230"/>
      <c r="IPH229" s="230"/>
      <c r="IPI229" s="230"/>
      <c r="IPJ229" s="230"/>
      <c r="IPK229" s="230"/>
      <c r="IPL229" s="230"/>
      <c r="IPM229" s="230"/>
      <c r="IPN229" s="230"/>
      <c r="IPO229" s="230"/>
      <c r="IPP229" s="230"/>
      <c r="IPQ229" s="229"/>
      <c r="IPR229" s="226"/>
      <c r="IPS229" s="227"/>
      <c r="IPT229" s="227"/>
      <c r="IPU229" s="227"/>
      <c r="IPV229" s="228"/>
      <c r="IPW229" s="228"/>
      <c r="IPX229" s="228"/>
      <c r="IPY229" s="228"/>
      <c r="IPZ229" s="228"/>
      <c r="IQA229" s="228"/>
      <c r="IQB229" s="229"/>
      <c r="IQC229" s="230"/>
      <c r="IQD229" s="230"/>
      <c r="IQE229" s="231"/>
      <c r="IQF229" s="229"/>
      <c r="IQG229" s="230"/>
      <c r="IQH229" s="229"/>
      <c r="IQI229" s="229"/>
      <c r="IQJ229" s="230"/>
      <c r="IQK229" s="230"/>
      <c r="IQL229" s="230"/>
      <c r="IQM229" s="230"/>
      <c r="IQN229" s="230"/>
      <c r="IQO229" s="230"/>
      <c r="IQP229" s="230"/>
      <c r="IQQ229" s="230"/>
      <c r="IQR229" s="230"/>
      <c r="IQS229" s="230"/>
      <c r="IQT229" s="230"/>
      <c r="IQU229" s="230"/>
      <c r="IQV229" s="229"/>
      <c r="IQW229" s="226"/>
      <c r="IQX229" s="227"/>
      <c r="IQY229" s="227"/>
      <c r="IQZ229" s="227"/>
      <c r="IRA229" s="228"/>
      <c r="IRB229" s="228"/>
      <c r="IRC229" s="228"/>
      <c r="IRD229" s="228"/>
      <c r="IRE229" s="228"/>
      <c r="IRF229" s="228"/>
      <c r="IRG229" s="229"/>
      <c r="IRH229" s="230"/>
      <c r="IRI229" s="230"/>
      <c r="IRJ229" s="231"/>
      <c r="IRK229" s="229"/>
      <c r="IRL229" s="230"/>
      <c r="IRM229" s="229"/>
      <c r="IRN229" s="229"/>
      <c r="IRO229" s="230"/>
      <c r="IRP229" s="230"/>
      <c r="IRQ229" s="230"/>
      <c r="IRR229" s="230"/>
      <c r="IRS229" s="230"/>
      <c r="IRT229" s="230"/>
      <c r="IRU229" s="230"/>
      <c r="IRV229" s="230"/>
      <c r="IRW229" s="230"/>
      <c r="IRX229" s="230"/>
      <c r="IRY229" s="230"/>
      <c r="IRZ229" s="230"/>
      <c r="ISA229" s="229"/>
      <c r="ISB229" s="226"/>
      <c r="ISC229" s="227"/>
      <c r="ISD229" s="227"/>
      <c r="ISE229" s="227"/>
      <c r="ISF229" s="228"/>
      <c r="ISG229" s="228"/>
      <c r="ISH229" s="228"/>
      <c r="ISI229" s="228"/>
      <c r="ISJ229" s="228"/>
      <c r="ISK229" s="228"/>
      <c r="ISL229" s="229"/>
      <c r="ISM229" s="230"/>
      <c r="ISN229" s="230"/>
      <c r="ISO229" s="231"/>
      <c r="ISP229" s="229"/>
      <c r="ISQ229" s="230"/>
      <c r="ISR229" s="229"/>
      <c r="ISS229" s="229"/>
      <c r="IST229" s="230"/>
      <c r="ISU229" s="230"/>
      <c r="ISV229" s="230"/>
      <c r="ISW229" s="230"/>
      <c r="ISX229" s="230"/>
      <c r="ISY229" s="230"/>
      <c r="ISZ229" s="230"/>
      <c r="ITA229" s="230"/>
      <c r="ITB229" s="230"/>
      <c r="ITC229" s="230"/>
      <c r="ITD229" s="230"/>
      <c r="ITE229" s="230"/>
      <c r="ITF229" s="229"/>
      <c r="ITG229" s="226"/>
      <c r="ITH229" s="227"/>
      <c r="ITI229" s="227"/>
      <c r="ITJ229" s="227"/>
      <c r="ITK229" s="228"/>
      <c r="ITL229" s="228"/>
      <c r="ITM229" s="228"/>
      <c r="ITN229" s="228"/>
      <c r="ITO229" s="228"/>
      <c r="ITP229" s="228"/>
      <c r="ITQ229" s="229"/>
      <c r="ITR229" s="230"/>
      <c r="ITS229" s="230"/>
      <c r="ITT229" s="231"/>
      <c r="ITU229" s="229"/>
      <c r="ITV229" s="230"/>
      <c r="ITW229" s="229"/>
      <c r="ITX229" s="229"/>
      <c r="ITY229" s="230"/>
      <c r="ITZ229" s="230"/>
      <c r="IUA229" s="230"/>
      <c r="IUB229" s="230"/>
      <c r="IUC229" s="230"/>
      <c r="IUD229" s="230"/>
      <c r="IUE229" s="230"/>
      <c r="IUF229" s="230"/>
      <c r="IUG229" s="230"/>
      <c r="IUH229" s="230"/>
      <c r="IUI229" s="230"/>
      <c r="IUJ229" s="230"/>
      <c r="IUK229" s="229"/>
      <c r="IUL229" s="226"/>
      <c r="IUM229" s="227"/>
      <c r="IUN229" s="227"/>
      <c r="IUO229" s="227"/>
      <c r="IUP229" s="228"/>
      <c r="IUQ229" s="228"/>
      <c r="IUR229" s="228"/>
      <c r="IUS229" s="228"/>
      <c r="IUT229" s="228"/>
      <c r="IUU229" s="228"/>
      <c r="IUV229" s="229"/>
      <c r="IUW229" s="230"/>
      <c r="IUX229" s="230"/>
      <c r="IUY229" s="231"/>
      <c r="IUZ229" s="229"/>
      <c r="IVA229" s="230"/>
      <c r="IVB229" s="229"/>
      <c r="IVC229" s="229"/>
      <c r="IVD229" s="230"/>
      <c r="IVE229" s="230"/>
      <c r="IVF229" s="230"/>
      <c r="IVG229" s="230"/>
      <c r="IVH229" s="230"/>
      <c r="IVI229" s="230"/>
      <c r="IVJ229" s="230"/>
      <c r="IVK229" s="230"/>
      <c r="IVL229" s="230"/>
      <c r="IVM229" s="230"/>
      <c r="IVN229" s="230"/>
      <c r="IVO229" s="230"/>
      <c r="IVP229" s="229"/>
      <c r="IVQ229" s="226"/>
      <c r="IVR229" s="227"/>
      <c r="IVS229" s="227"/>
      <c r="IVT229" s="227"/>
      <c r="IVU229" s="228"/>
      <c r="IVV229" s="228"/>
      <c r="IVW229" s="228"/>
      <c r="IVX229" s="228"/>
      <c r="IVY229" s="228"/>
      <c r="IVZ229" s="228"/>
      <c r="IWA229" s="229"/>
      <c r="IWB229" s="230"/>
      <c r="IWC229" s="230"/>
      <c r="IWD229" s="231"/>
      <c r="IWE229" s="229"/>
      <c r="IWF229" s="230"/>
      <c r="IWG229" s="229"/>
      <c r="IWH229" s="229"/>
      <c r="IWI229" s="230"/>
      <c r="IWJ229" s="230"/>
      <c r="IWK229" s="230"/>
      <c r="IWL229" s="230"/>
      <c r="IWM229" s="230"/>
      <c r="IWN229" s="230"/>
      <c r="IWO229" s="230"/>
      <c r="IWP229" s="230"/>
      <c r="IWQ229" s="230"/>
      <c r="IWR229" s="230"/>
      <c r="IWS229" s="230"/>
      <c r="IWT229" s="230"/>
      <c r="IWU229" s="229"/>
      <c r="IWV229" s="226"/>
      <c r="IWW229" s="227"/>
      <c r="IWX229" s="227"/>
      <c r="IWY229" s="227"/>
      <c r="IWZ229" s="228"/>
      <c r="IXA229" s="228"/>
      <c r="IXB229" s="228"/>
      <c r="IXC229" s="228"/>
      <c r="IXD229" s="228"/>
      <c r="IXE229" s="228"/>
      <c r="IXF229" s="229"/>
      <c r="IXG229" s="230"/>
      <c r="IXH229" s="230"/>
      <c r="IXI229" s="231"/>
      <c r="IXJ229" s="229"/>
      <c r="IXK229" s="230"/>
      <c r="IXL229" s="229"/>
      <c r="IXM229" s="229"/>
      <c r="IXN229" s="230"/>
      <c r="IXO229" s="230"/>
      <c r="IXP229" s="230"/>
      <c r="IXQ229" s="230"/>
      <c r="IXR229" s="230"/>
      <c r="IXS229" s="230"/>
      <c r="IXT229" s="230"/>
      <c r="IXU229" s="230"/>
      <c r="IXV229" s="230"/>
      <c r="IXW229" s="230"/>
      <c r="IXX229" s="230"/>
      <c r="IXY229" s="230"/>
      <c r="IXZ229" s="229"/>
      <c r="IYA229" s="226"/>
      <c r="IYB229" s="227"/>
      <c r="IYC229" s="227"/>
      <c r="IYD229" s="227"/>
      <c r="IYE229" s="228"/>
      <c r="IYF229" s="228"/>
      <c r="IYG229" s="228"/>
      <c r="IYH229" s="228"/>
      <c r="IYI229" s="228"/>
      <c r="IYJ229" s="228"/>
      <c r="IYK229" s="229"/>
      <c r="IYL229" s="230"/>
      <c r="IYM229" s="230"/>
      <c r="IYN229" s="231"/>
      <c r="IYO229" s="229"/>
      <c r="IYP229" s="230"/>
      <c r="IYQ229" s="229"/>
      <c r="IYR229" s="229"/>
      <c r="IYS229" s="230"/>
      <c r="IYT229" s="230"/>
      <c r="IYU229" s="230"/>
      <c r="IYV229" s="230"/>
      <c r="IYW229" s="230"/>
      <c r="IYX229" s="230"/>
      <c r="IYY229" s="230"/>
      <c r="IYZ229" s="230"/>
      <c r="IZA229" s="230"/>
      <c r="IZB229" s="230"/>
      <c r="IZC229" s="230"/>
      <c r="IZD229" s="230"/>
      <c r="IZE229" s="229"/>
      <c r="IZF229" s="226"/>
      <c r="IZG229" s="227"/>
      <c r="IZH229" s="227"/>
      <c r="IZI229" s="227"/>
      <c r="IZJ229" s="228"/>
      <c r="IZK229" s="228"/>
      <c r="IZL229" s="228"/>
      <c r="IZM229" s="228"/>
      <c r="IZN229" s="228"/>
      <c r="IZO229" s="228"/>
      <c r="IZP229" s="229"/>
      <c r="IZQ229" s="230"/>
      <c r="IZR229" s="230"/>
      <c r="IZS229" s="231"/>
      <c r="IZT229" s="229"/>
      <c r="IZU229" s="230"/>
      <c r="IZV229" s="229"/>
      <c r="IZW229" s="229"/>
      <c r="IZX229" s="230"/>
      <c r="IZY229" s="230"/>
      <c r="IZZ229" s="230"/>
      <c r="JAA229" s="230"/>
      <c r="JAB229" s="230"/>
      <c r="JAC229" s="230"/>
      <c r="JAD229" s="230"/>
      <c r="JAE229" s="230"/>
      <c r="JAF229" s="230"/>
      <c r="JAG229" s="230"/>
      <c r="JAH229" s="230"/>
      <c r="JAI229" s="230"/>
      <c r="JAJ229" s="229"/>
      <c r="JAK229" s="226"/>
      <c r="JAL229" s="227"/>
      <c r="JAM229" s="227"/>
      <c r="JAN229" s="227"/>
      <c r="JAO229" s="228"/>
      <c r="JAP229" s="228"/>
      <c r="JAQ229" s="228"/>
      <c r="JAR229" s="228"/>
      <c r="JAS229" s="228"/>
      <c r="JAT229" s="228"/>
      <c r="JAU229" s="229"/>
      <c r="JAV229" s="230"/>
      <c r="JAW229" s="230"/>
      <c r="JAX229" s="231"/>
      <c r="JAY229" s="229"/>
      <c r="JAZ229" s="230"/>
      <c r="JBA229" s="229"/>
      <c r="JBB229" s="229"/>
      <c r="JBC229" s="230"/>
      <c r="JBD229" s="230"/>
      <c r="JBE229" s="230"/>
      <c r="JBF229" s="230"/>
      <c r="JBG229" s="230"/>
      <c r="JBH229" s="230"/>
      <c r="JBI229" s="230"/>
      <c r="JBJ229" s="230"/>
      <c r="JBK229" s="230"/>
      <c r="JBL229" s="230"/>
      <c r="JBM229" s="230"/>
      <c r="JBN229" s="230"/>
      <c r="JBO229" s="229"/>
      <c r="JBP229" s="226"/>
      <c r="JBQ229" s="227"/>
      <c r="JBR229" s="227"/>
      <c r="JBS229" s="227"/>
      <c r="JBT229" s="228"/>
      <c r="JBU229" s="228"/>
      <c r="JBV229" s="228"/>
      <c r="JBW229" s="228"/>
      <c r="JBX229" s="228"/>
      <c r="JBY229" s="228"/>
      <c r="JBZ229" s="229"/>
      <c r="JCA229" s="230"/>
      <c r="JCB229" s="230"/>
      <c r="JCC229" s="231"/>
      <c r="JCD229" s="229"/>
      <c r="JCE229" s="230"/>
      <c r="JCF229" s="229"/>
      <c r="JCG229" s="229"/>
      <c r="JCH229" s="230"/>
      <c r="JCI229" s="230"/>
      <c r="JCJ229" s="230"/>
      <c r="JCK229" s="230"/>
      <c r="JCL229" s="230"/>
      <c r="JCM229" s="230"/>
      <c r="JCN229" s="230"/>
      <c r="JCO229" s="230"/>
      <c r="JCP229" s="230"/>
      <c r="JCQ229" s="230"/>
      <c r="JCR229" s="230"/>
      <c r="JCS229" s="230"/>
      <c r="JCT229" s="229"/>
      <c r="JCU229" s="226"/>
      <c r="JCV229" s="227"/>
      <c r="JCW229" s="227"/>
      <c r="JCX229" s="227"/>
      <c r="JCY229" s="228"/>
      <c r="JCZ229" s="228"/>
      <c r="JDA229" s="228"/>
      <c r="JDB229" s="228"/>
      <c r="JDC229" s="228"/>
      <c r="JDD229" s="228"/>
      <c r="JDE229" s="229"/>
      <c r="JDF229" s="230"/>
      <c r="JDG229" s="230"/>
      <c r="JDH229" s="231"/>
      <c r="JDI229" s="229"/>
      <c r="JDJ229" s="230"/>
      <c r="JDK229" s="229"/>
      <c r="JDL229" s="229"/>
      <c r="JDM229" s="230"/>
      <c r="JDN229" s="230"/>
      <c r="JDO229" s="230"/>
      <c r="JDP229" s="230"/>
      <c r="JDQ229" s="230"/>
      <c r="JDR229" s="230"/>
      <c r="JDS229" s="230"/>
      <c r="JDT229" s="230"/>
      <c r="JDU229" s="230"/>
      <c r="JDV229" s="230"/>
      <c r="JDW229" s="230"/>
      <c r="JDX229" s="230"/>
      <c r="JDY229" s="229"/>
      <c r="JDZ229" s="226"/>
      <c r="JEA229" s="227"/>
      <c r="JEB229" s="227"/>
      <c r="JEC229" s="227"/>
      <c r="JED229" s="228"/>
      <c r="JEE229" s="228"/>
      <c r="JEF229" s="228"/>
      <c r="JEG229" s="228"/>
      <c r="JEH229" s="228"/>
      <c r="JEI229" s="228"/>
      <c r="JEJ229" s="229"/>
      <c r="JEK229" s="230"/>
      <c r="JEL229" s="230"/>
      <c r="JEM229" s="231"/>
      <c r="JEN229" s="229"/>
      <c r="JEO229" s="230"/>
      <c r="JEP229" s="229"/>
      <c r="JEQ229" s="229"/>
      <c r="JER229" s="230"/>
      <c r="JES229" s="230"/>
      <c r="JET229" s="230"/>
      <c r="JEU229" s="230"/>
      <c r="JEV229" s="230"/>
      <c r="JEW229" s="230"/>
      <c r="JEX229" s="230"/>
      <c r="JEY229" s="230"/>
      <c r="JEZ229" s="230"/>
      <c r="JFA229" s="230"/>
      <c r="JFB229" s="230"/>
      <c r="JFC229" s="230"/>
      <c r="JFD229" s="229"/>
      <c r="JFE229" s="226"/>
      <c r="JFF229" s="227"/>
      <c r="JFG229" s="227"/>
      <c r="JFH229" s="227"/>
      <c r="JFI229" s="228"/>
      <c r="JFJ229" s="228"/>
      <c r="JFK229" s="228"/>
      <c r="JFL229" s="228"/>
      <c r="JFM229" s="228"/>
      <c r="JFN229" s="228"/>
      <c r="JFO229" s="229"/>
      <c r="JFP229" s="230"/>
      <c r="JFQ229" s="230"/>
      <c r="JFR229" s="231"/>
      <c r="JFS229" s="229"/>
      <c r="JFT229" s="230"/>
      <c r="JFU229" s="229"/>
      <c r="JFV229" s="229"/>
      <c r="JFW229" s="230"/>
      <c r="JFX229" s="230"/>
      <c r="JFY229" s="230"/>
      <c r="JFZ229" s="230"/>
      <c r="JGA229" s="230"/>
      <c r="JGB229" s="230"/>
      <c r="JGC229" s="230"/>
      <c r="JGD229" s="230"/>
      <c r="JGE229" s="230"/>
      <c r="JGF229" s="230"/>
      <c r="JGG229" s="230"/>
      <c r="JGH229" s="230"/>
      <c r="JGI229" s="229"/>
      <c r="JGJ229" s="226"/>
      <c r="JGK229" s="227"/>
      <c r="JGL229" s="227"/>
      <c r="JGM229" s="227"/>
      <c r="JGN229" s="228"/>
      <c r="JGO229" s="228"/>
      <c r="JGP229" s="228"/>
      <c r="JGQ229" s="228"/>
      <c r="JGR229" s="228"/>
      <c r="JGS229" s="228"/>
      <c r="JGT229" s="229"/>
      <c r="JGU229" s="230"/>
      <c r="JGV229" s="230"/>
      <c r="JGW229" s="231"/>
      <c r="JGX229" s="229"/>
      <c r="JGY229" s="230"/>
      <c r="JGZ229" s="229"/>
      <c r="JHA229" s="229"/>
      <c r="JHB229" s="230"/>
      <c r="JHC229" s="230"/>
      <c r="JHD229" s="230"/>
      <c r="JHE229" s="230"/>
      <c r="JHF229" s="230"/>
      <c r="JHG229" s="230"/>
      <c r="JHH229" s="230"/>
      <c r="JHI229" s="230"/>
      <c r="JHJ229" s="230"/>
      <c r="JHK229" s="230"/>
      <c r="JHL229" s="230"/>
      <c r="JHM229" s="230"/>
      <c r="JHN229" s="229"/>
      <c r="JHO229" s="226"/>
      <c r="JHP229" s="227"/>
      <c r="JHQ229" s="227"/>
      <c r="JHR229" s="227"/>
      <c r="JHS229" s="228"/>
      <c r="JHT229" s="228"/>
      <c r="JHU229" s="228"/>
      <c r="JHV229" s="228"/>
      <c r="JHW229" s="228"/>
      <c r="JHX229" s="228"/>
      <c r="JHY229" s="229"/>
      <c r="JHZ229" s="230"/>
      <c r="JIA229" s="230"/>
      <c r="JIB229" s="231"/>
      <c r="JIC229" s="229"/>
      <c r="JID229" s="230"/>
      <c r="JIE229" s="229"/>
      <c r="JIF229" s="229"/>
      <c r="JIG229" s="230"/>
      <c r="JIH229" s="230"/>
      <c r="JII229" s="230"/>
      <c r="JIJ229" s="230"/>
      <c r="JIK229" s="230"/>
      <c r="JIL229" s="230"/>
      <c r="JIM229" s="230"/>
      <c r="JIN229" s="230"/>
      <c r="JIO229" s="230"/>
      <c r="JIP229" s="230"/>
      <c r="JIQ229" s="230"/>
      <c r="JIR229" s="230"/>
      <c r="JIS229" s="229"/>
      <c r="JIT229" s="226"/>
      <c r="JIU229" s="227"/>
      <c r="JIV229" s="227"/>
      <c r="JIW229" s="227"/>
      <c r="JIX229" s="228"/>
      <c r="JIY229" s="228"/>
      <c r="JIZ229" s="228"/>
      <c r="JJA229" s="228"/>
      <c r="JJB229" s="228"/>
      <c r="JJC229" s="228"/>
      <c r="JJD229" s="229"/>
      <c r="JJE229" s="230"/>
      <c r="JJF229" s="230"/>
      <c r="JJG229" s="231"/>
      <c r="JJH229" s="229"/>
      <c r="JJI229" s="230"/>
      <c r="JJJ229" s="229"/>
      <c r="JJK229" s="229"/>
      <c r="JJL229" s="230"/>
      <c r="JJM229" s="230"/>
      <c r="JJN229" s="230"/>
      <c r="JJO229" s="230"/>
      <c r="JJP229" s="230"/>
      <c r="JJQ229" s="230"/>
      <c r="JJR229" s="230"/>
      <c r="JJS229" s="230"/>
      <c r="JJT229" s="230"/>
      <c r="JJU229" s="230"/>
      <c r="JJV229" s="230"/>
      <c r="JJW229" s="230"/>
      <c r="JJX229" s="229"/>
      <c r="JJY229" s="226"/>
      <c r="JJZ229" s="227"/>
      <c r="JKA229" s="227"/>
      <c r="JKB229" s="227"/>
      <c r="JKC229" s="228"/>
      <c r="JKD229" s="228"/>
      <c r="JKE229" s="228"/>
      <c r="JKF229" s="228"/>
      <c r="JKG229" s="228"/>
      <c r="JKH229" s="228"/>
      <c r="JKI229" s="229"/>
      <c r="JKJ229" s="230"/>
      <c r="JKK229" s="230"/>
      <c r="JKL229" s="231"/>
      <c r="JKM229" s="229"/>
      <c r="JKN229" s="230"/>
      <c r="JKO229" s="229"/>
      <c r="JKP229" s="229"/>
      <c r="JKQ229" s="230"/>
      <c r="JKR229" s="230"/>
      <c r="JKS229" s="230"/>
      <c r="JKT229" s="230"/>
      <c r="JKU229" s="230"/>
      <c r="JKV229" s="230"/>
      <c r="JKW229" s="230"/>
      <c r="JKX229" s="230"/>
      <c r="JKY229" s="230"/>
      <c r="JKZ229" s="230"/>
      <c r="JLA229" s="230"/>
      <c r="JLB229" s="230"/>
      <c r="JLC229" s="229"/>
      <c r="JLD229" s="226"/>
      <c r="JLE229" s="227"/>
      <c r="JLF229" s="227"/>
      <c r="JLG229" s="227"/>
      <c r="JLH229" s="228"/>
      <c r="JLI229" s="228"/>
      <c r="JLJ229" s="228"/>
      <c r="JLK229" s="228"/>
      <c r="JLL229" s="228"/>
      <c r="JLM229" s="228"/>
      <c r="JLN229" s="229"/>
      <c r="JLO229" s="230"/>
      <c r="JLP229" s="230"/>
      <c r="JLQ229" s="231"/>
      <c r="JLR229" s="229"/>
      <c r="JLS229" s="230"/>
      <c r="JLT229" s="229"/>
      <c r="JLU229" s="229"/>
      <c r="JLV229" s="230"/>
      <c r="JLW229" s="230"/>
      <c r="JLX229" s="230"/>
      <c r="JLY229" s="230"/>
      <c r="JLZ229" s="230"/>
      <c r="JMA229" s="230"/>
      <c r="JMB229" s="230"/>
      <c r="JMC229" s="230"/>
      <c r="JMD229" s="230"/>
      <c r="JME229" s="230"/>
      <c r="JMF229" s="230"/>
      <c r="JMG229" s="230"/>
      <c r="JMH229" s="229"/>
      <c r="JMI229" s="226"/>
      <c r="JMJ229" s="227"/>
      <c r="JMK229" s="227"/>
      <c r="JML229" s="227"/>
      <c r="JMM229" s="228"/>
      <c r="JMN229" s="228"/>
      <c r="JMO229" s="228"/>
      <c r="JMP229" s="228"/>
      <c r="JMQ229" s="228"/>
      <c r="JMR229" s="228"/>
      <c r="JMS229" s="229"/>
      <c r="JMT229" s="230"/>
      <c r="JMU229" s="230"/>
      <c r="JMV229" s="231"/>
      <c r="JMW229" s="229"/>
      <c r="JMX229" s="230"/>
      <c r="JMY229" s="229"/>
      <c r="JMZ229" s="229"/>
      <c r="JNA229" s="230"/>
      <c r="JNB229" s="230"/>
      <c r="JNC229" s="230"/>
      <c r="JND229" s="230"/>
      <c r="JNE229" s="230"/>
      <c r="JNF229" s="230"/>
      <c r="JNG229" s="230"/>
      <c r="JNH229" s="230"/>
      <c r="JNI229" s="230"/>
      <c r="JNJ229" s="230"/>
      <c r="JNK229" s="230"/>
      <c r="JNL229" s="230"/>
      <c r="JNM229" s="229"/>
      <c r="JNN229" s="226"/>
      <c r="JNO229" s="227"/>
      <c r="JNP229" s="227"/>
      <c r="JNQ229" s="227"/>
      <c r="JNR229" s="228"/>
      <c r="JNS229" s="228"/>
      <c r="JNT229" s="228"/>
      <c r="JNU229" s="228"/>
      <c r="JNV229" s="228"/>
      <c r="JNW229" s="228"/>
      <c r="JNX229" s="229"/>
      <c r="JNY229" s="230"/>
      <c r="JNZ229" s="230"/>
      <c r="JOA229" s="231"/>
      <c r="JOB229" s="229"/>
      <c r="JOC229" s="230"/>
      <c r="JOD229" s="229"/>
      <c r="JOE229" s="229"/>
      <c r="JOF229" s="230"/>
      <c r="JOG229" s="230"/>
      <c r="JOH229" s="230"/>
      <c r="JOI229" s="230"/>
      <c r="JOJ229" s="230"/>
      <c r="JOK229" s="230"/>
      <c r="JOL229" s="230"/>
      <c r="JOM229" s="230"/>
      <c r="JON229" s="230"/>
      <c r="JOO229" s="230"/>
      <c r="JOP229" s="230"/>
      <c r="JOQ229" s="230"/>
      <c r="JOR229" s="229"/>
      <c r="JOS229" s="226"/>
      <c r="JOT229" s="227"/>
      <c r="JOU229" s="227"/>
      <c r="JOV229" s="227"/>
      <c r="JOW229" s="228"/>
      <c r="JOX229" s="228"/>
      <c r="JOY229" s="228"/>
      <c r="JOZ229" s="228"/>
      <c r="JPA229" s="228"/>
      <c r="JPB229" s="228"/>
      <c r="JPC229" s="229"/>
      <c r="JPD229" s="230"/>
      <c r="JPE229" s="230"/>
      <c r="JPF229" s="231"/>
      <c r="JPG229" s="229"/>
      <c r="JPH229" s="230"/>
      <c r="JPI229" s="229"/>
      <c r="JPJ229" s="229"/>
      <c r="JPK229" s="230"/>
      <c r="JPL229" s="230"/>
      <c r="JPM229" s="230"/>
      <c r="JPN229" s="230"/>
      <c r="JPO229" s="230"/>
      <c r="JPP229" s="230"/>
      <c r="JPQ229" s="230"/>
      <c r="JPR229" s="230"/>
      <c r="JPS229" s="230"/>
      <c r="JPT229" s="230"/>
      <c r="JPU229" s="230"/>
      <c r="JPV229" s="230"/>
      <c r="JPW229" s="229"/>
      <c r="JPX229" s="226"/>
      <c r="JPY229" s="227"/>
      <c r="JPZ229" s="227"/>
      <c r="JQA229" s="227"/>
      <c r="JQB229" s="228"/>
      <c r="JQC229" s="228"/>
      <c r="JQD229" s="228"/>
      <c r="JQE229" s="228"/>
      <c r="JQF229" s="228"/>
      <c r="JQG229" s="228"/>
      <c r="JQH229" s="229"/>
      <c r="JQI229" s="230"/>
      <c r="JQJ229" s="230"/>
      <c r="JQK229" s="231"/>
      <c r="JQL229" s="229"/>
      <c r="JQM229" s="230"/>
      <c r="JQN229" s="229"/>
      <c r="JQO229" s="229"/>
      <c r="JQP229" s="230"/>
      <c r="JQQ229" s="230"/>
      <c r="JQR229" s="230"/>
      <c r="JQS229" s="230"/>
      <c r="JQT229" s="230"/>
      <c r="JQU229" s="230"/>
      <c r="JQV229" s="230"/>
      <c r="JQW229" s="230"/>
      <c r="JQX229" s="230"/>
      <c r="JQY229" s="230"/>
      <c r="JQZ229" s="230"/>
      <c r="JRA229" s="230"/>
      <c r="JRB229" s="229"/>
      <c r="JRC229" s="226"/>
      <c r="JRD229" s="227"/>
      <c r="JRE229" s="227"/>
      <c r="JRF229" s="227"/>
      <c r="JRG229" s="228"/>
      <c r="JRH229" s="228"/>
      <c r="JRI229" s="228"/>
      <c r="JRJ229" s="228"/>
      <c r="JRK229" s="228"/>
      <c r="JRL229" s="228"/>
      <c r="JRM229" s="229"/>
      <c r="JRN229" s="230"/>
      <c r="JRO229" s="230"/>
      <c r="JRP229" s="231"/>
      <c r="JRQ229" s="229"/>
      <c r="JRR229" s="230"/>
      <c r="JRS229" s="229"/>
      <c r="JRT229" s="229"/>
      <c r="JRU229" s="230"/>
      <c r="JRV229" s="230"/>
      <c r="JRW229" s="230"/>
      <c r="JRX229" s="230"/>
      <c r="JRY229" s="230"/>
      <c r="JRZ229" s="230"/>
      <c r="JSA229" s="230"/>
      <c r="JSB229" s="230"/>
      <c r="JSC229" s="230"/>
      <c r="JSD229" s="230"/>
      <c r="JSE229" s="230"/>
      <c r="JSF229" s="230"/>
      <c r="JSG229" s="229"/>
      <c r="JSH229" s="226"/>
      <c r="JSI229" s="227"/>
      <c r="JSJ229" s="227"/>
      <c r="JSK229" s="227"/>
      <c r="JSL229" s="228"/>
      <c r="JSM229" s="228"/>
      <c r="JSN229" s="228"/>
      <c r="JSO229" s="228"/>
      <c r="JSP229" s="228"/>
      <c r="JSQ229" s="228"/>
      <c r="JSR229" s="229"/>
      <c r="JSS229" s="230"/>
      <c r="JST229" s="230"/>
      <c r="JSU229" s="231"/>
      <c r="JSV229" s="229"/>
      <c r="JSW229" s="230"/>
      <c r="JSX229" s="229"/>
      <c r="JSY229" s="229"/>
      <c r="JSZ229" s="230"/>
      <c r="JTA229" s="230"/>
      <c r="JTB229" s="230"/>
      <c r="JTC229" s="230"/>
      <c r="JTD229" s="230"/>
      <c r="JTE229" s="230"/>
      <c r="JTF229" s="230"/>
      <c r="JTG229" s="230"/>
      <c r="JTH229" s="230"/>
      <c r="JTI229" s="230"/>
      <c r="JTJ229" s="230"/>
      <c r="JTK229" s="230"/>
      <c r="JTL229" s="229"/>
      <c r="JTM229" s="226"/>
      <c r="JTN229" s="227"/>
      <c r="JTO229" s="227"/>
      <c r="JTP229" s="227"/>
      <c r="JTQ229" s="228"/>
      <c r="JTR229" s="228"/>
      <c r="JTS229" s="228"/>
      <c r="JTT229" s="228"/>
      <c r="JTU229" s="228"/>
      <c r="JTV229" s="228"/>
      <c r="JTW229" s="229"/>
      <c r="JTX229" s="230"/>
      <c r="JTY229" s="230"/>
      <c r="JTZ229" s="231"/>
      <c r="JUA229" s="229"/>
      <c r="JUB229" s="230"/>
      <c r="JUC229" s="229"/>
      <c r="JUD229" s="229"/>
      <c r="JUE229" s="230"/>
      <c r="JUF229" s="230"/>
      <c r="JUG229" s="230"/>
      <c r="JUH229" s="230"/>
      <c r="JUI229" s="230"/>
      <c r="JUJ229" s="230"/>
      <c r="JUK229" s="230"/>
      <c r="JUL229" s="230"/>
      <c r="JUM229" s="230"/>
      <c r="JUN229" s="230"/>
      <c r="JUO229" s="230"/>
      <c r="JUP229" s="230"/>
      <c r="JUQ229" s="229"/>
      <c r="JUR229" s="226"/>
      <c r="JUS229" s="227"/>
      <c r="JUT229" s="227"/>
      <c r="JUU229" s="227"/>
      <c r="JUV229" s="228"/>
      <c r="JUW229" s="228"/>
      <c r="JUX229" s="228"/>
      <c r="JUY229" s="228"/>
      <c r="JUZ229" s="228"/>
      <c r="JVA229" s="228"/>
      <c r="JVB229" s="229"/>
      <c r="JVC229" s="230"/>
      <c r="JVD229" s="230"/>
      <c r="JVE229" s="231"/>
      <c r="JVF229" s="229"/>
      <c r="JVG229" s="230"/>
      <c r="JVH229" s="229"/>
      <c r="JVI229" s="229"/>
      <c r="JVJ229" s="230"/>
      <c r="JVK229" s="230"/>
      <c r="JVL229" s="230"/>
      <c r="JVM229" s="230"/>
      <c r="JVN229" s="230"/>
      <c r="JVO229" s="230"/>
      <c r="JVP229" s="230"/>
      <c r="JVQ229" s="230"/>
      <c r="JVR229" s="230"/>
      <c r="JVS229" s="230"/>
      <c r="JVT229" s="230"/>
      <c r="JVU229" s="230"/>
      <c r="JVV229" s="229"/>
      <c r="JVW229" s="226"/>
      <c r="JVX229" s="227"/>
      <c r="JVY229" s="227"/>
      <c r="JVZ229" s="227"/>
      <c r="JWA229" s="228"/>
      <c r="JWB229" s="228"/>
      <c r="JWC229" s="228"/>
      <c r="JWD229" s="228"/>
      <c r="JWE229" s="228"/>
      <c r="JWF229" s="228"/>
      <c r="JWG229" s="229"/>
      <c r="JWH229" s="230"/>
      <c r="JWI229" s="230"/>
      <c r="JWJ229" s="231"/>
      <c r="JWK229" s="229"/>
      <c r="JWL229" s="230"/>
      <c r="JWM229" s="229"/>
      <c r="JWN229" s="229"/>
      <c r="JWO229" s="230"/>
      <c r="JWP229" s="230"/>
      <c r="JWQ229" s="230"/>
      <c r="JWR229" s="230"/>
      <c r="JWS229" s="230"/>
      <c r="JWT229" s="230"/>
      <c r="JWU229" s="230"/>
      <c r="JWV229" s="230"/>
      <c r="JWW229" s="230"/>
      <c r="JWX229" s="230"/>
      <c r="JWY229" s="230"/>
      <c r="JWZ229" s="230"/>
      <c r="JXA229" s="229"/>
      <c r="JXB229" s="226"/>
      <c r="JXC229" s="227"/>
      <c r="JXD229" s="227"/>
      <c r="JXE229" s="227"/>
      <c r="JXF229" s="228"/>
      <c r="JXG229" s="228"/>
      <c r="JXH229" s="228"/>
      <c r="JXI229" s="228"/>
      <c r="JXJ229" s="228"/>
      <c r="JXK229" s="228"/>
      <c r="JXL229" s="229"/>
      <c r="JXM229" s="230"/>
      <c r="JXN229" s="230"/>
      <c r="JXO229" s="231"/>
      <c r="JXP229" s="229"/>
      <c r="JXQ229" s="230"/>
      <c r="JXR229" s="229"/>
      <c r="JXS229" s="229"/>
      <c r="JXT229" s="230"/>
      <c r="JXU229" s="230"/>
      <c r="JXV229" s="230"/>
      <c r="JXW229" s="230"/>
      <c r="JXX229" s="230"/>
      <c r="JXY229" s="230"/>
      <c r="JXZ229" s="230"/>
      <c r="JYA229" s="230"/>
      <c r="JYB229" s="230"/>
      <c r="JYC229" s="230"/>
      <c r="JYD229" s="230"/>
      <c r="JYE229" s="230"/>
      <c r="JYF229" s="229"/>
      <c r="JYG229" s="226"/>
      <c r="JYH229" s="227"/>
      <c r="JYI229" s="227"/>
      <c r="JYJ229" s="227"/>
      <c r="JYK229" s="228"/>
      <c r="JYL229" s="228"/>
      <c r="JYM229" s="228"/>
      <c r="JYN229" s="228"/>
      <c r="JYO229" s="228"/>
      <c r="JYP229" s="228"/>
      <c r="JYQ229" s="229"/>
      <c r="JYR229" s="230"/>
      <c r="JYS229" s="230"/>
      <c r="JYT229" s="231"/>
      <c r="JYU229" s="229"/>
      <c r="JYV229" s="230"/>
      <c r="JYW229" s="229"/>
      <c r="JYX229" s="229"/>
      <c r="JYY229" s="230"/>
      <c r="JYZ229" s="230"/>
      <c r="JZA229" s="230"/>
      <c r="JZB229" s="230"/>
      <c r="JZC229" s="230"/>
      <c r="JZD229" s="230"/>
      <c r="JZE229" s="230"/>
      <c r="JZF229" s="230"/>
      <c r="JZG229" s="230"/>
      <c r="JZH229" s="230"/>
      <c r="JZI229" s="230"/>
      <c r="JZJ229" s="230"/>
      <c r="JZK229" s="229"/>
      <c r="JZL229" s="226"/>
      <c r="JZM229" s="227"/>
      <c r="JZN229" s="227"/>
      <c r="JZO229" s="227"/>
      <c r="JZP229" s="228"/>
      <c r="JZQ229" s="228"/>
      <c r="JZR229" s="228"/>
      <c r="JZS229" s="228"/>
      <c r="JZT229" s="228"/>
      <c r="JZU229" s="228"/>
      <c r="JZV229" s="229"/>
      <c r="JZW229" s="230"/>
      <c r="JZX229" s="230"/>
      <c r="JZY229" s="231"/>
      <c r="JZZ229" s="229"/>
      <c r="KAA229" s="230"/>
      <c r="KAB229" s="229"/>
      <c r="KAC229" s="229"/>
      <c r="KAD229" s="230"/>
      <c r="KAE229" s="230"/>
      <c r="KAF229" s="230"/>
      <c r="KAG229" s="230"/>
      <c r="KAH229" s="230"/>
      <c r="KAI229" s="230"/>
      <c r="KAJ229" s="230"/>
      <c r="KAK229" s="230"/>
      <c r="KAL229" s="230"/>
      <c r="KAM229" s="230"/>
      <c r="KAN229" s="230"/>
      <c r="KAO229" s="230"/>
      <c r="KAP229" s="229"/>
      <c r="KAQ229" s="226"/>
      <c r="KAR229" s="227"/>
      <c r="KAS229" s="227"/>
      <c r="KAT229" s="227"/>
      <c r="KAU229" s="228"/>
      <c r="KAV229" s="228"/>
      <c r="KAW229" s="228"/>
      <c r="KAX229" s="228"/>
      <c r="KAY229" s="228"/>
      <c r="KAZ229" s="228"/>
      <c r="KBA229" s="229"/>
      <c r="KBB229" s="230"/>
      <c r="KBC229" s="230"/>
      <c r="KBD229" s="231"/>
      <c r="KBE229" s="229"/>
      <c r="KBF229" s="230"/>
      <c r="KBG229" s="229"/>
      <c r="KBH229" s="229"/>
      <c r="KBI229" s="230"/>
      <c r="KBJ229" s="230"/>
      <c r="KBK229" s="230"/>
      <c r="KBL229" s="230"/>
      <c r="KBM229" s="230"/>
      <c r="KBN229" s="230"/>
      <c r="KBO229" s="230"/>
      <c r="KBP229" s="230"/>
      <c r="KBQ229" s="230"/>
      <c r="KBR229" s="230"/>
      <c r="KBS229" s="230"/>
      <c r="KBT229" s="230"/>
      <c r="KBU229" s="229"/>
      <c r="KBV229" s="226"/>
      <c r="KBW229" s="227"/>
      <c r="KBX229" s="227"/>
      <c r="KBY229" s="227"/>
      <c r="KBZ229" s="228"/>
      <c r="KCA229" s="228"/>
      <c r="KCB229" s="228"/>
      <c r="KCC229" s="228"/>
      <c r="KCD229" s="228"/>
      <c r="KCE229" s="228"/>
      <c r="KCF229" s="229"/>
      <c r="KCG229" s="230"/>
      <c r="KCH229" s="230"/>
      <c r="KCI229" s="231"/>
      <c r="KCJ229" s="229"/>
      <c r="KCK229" s="230"/>
      <c r="KCL229" s="229"/>
      <c r="KCM229" s="229"/>
      <c r="KCN229" s="230"/>
      <c r="KCO229" s="230"/>
      <c r="KCP229" s="230"/>
      <c r="KCQ229" s="230"/>
      <c r="KCR229" s="230"/>
      <c r="KCS229" s="230"/>
      <c r="KCT229" s="230"/>
      <c r="KCU229" s="230"/>
      <c r="KCV229" s="230"/>
      <c r="KCW229" s="230"/>
      <c r="KCX229" s="230"/>
      <c r="KCY229" s="230"/>
      <c r="KCZ229" s="229"/>
      <c r="KDA229" s="226"/>
      <c r="KDB229" s="227"/>
      <c r="KDC229" s="227"/>
      <c r="KDD229" s="227"/>
      <c r="KDE229" s="228"/>
      <c r="KDF229" s="228"/>
      <c r="KDG229" s="228"/>
      <c r="KDH229" s="228"/>
      <c r="KDI229" s="228"/>
      <c r="KDJ229" s="228"/>
      <c r="KDK229" s="229"/>
      <c r="KDL229" s="230"/>
      <c r="KDM229" s="230"/>
      <c r="KDN229" s="231"/>
      <c r="KDO229" s="229"/>
      <c r="KDP229" s="230"/>
      <c r="KDQ229" s="229"/>
      <c r="KDR229" s="229"/>
      <c r="KDS229" s="230"/>
      <c r="KDT229" s="230"/>
      <c r="KDU229" s="230"/>
      <c r="KDV229" s="230"/>
      <c r="KDW229" s="230"/>
      <c r="KDX229" s="230"/>
      <c r="KDY229" s="230"/>
      <c r="KDZ229" s="230"/>
      <c r="KEA229" s="230"/>
      <c r="KEB229" s="230"/>
      <c r="KEC229" s="230"/>
      <c r="KED229" s="230"/>
      <c r="KEE229" s="229"/>
      <c r="KEF229" s="226"/>
      <c r="KEG229" s="227"/>
      <c r="KEH229" s="227"/>
      <c r="KEI229" s="227"/>
      <c r="KEJ229" s="228"/>
      <c r="KEK229" s="228"/>
      <c r="KEL229" s="228"/>
      <c r="KEM229" s="228"/>
      <c r="KEN229" s="228"/>
      <c r="KEO229" s="228"/>
      <c r="KEP229" s="229"/>
      <c r="KEQ229" s="230"/>
      <c r="KER229" s="230"/>
      <c r="KES229" s="231"/>
      <c r="KET229" s="229"/>
      <c r="KEU229" s="230"/>
      <c r="KEV229" s="229"/>
      <c r="KEW229" s="229"/>
      <c r="KEX229" s="230"/>
      <c r="KEY229" s="230"/>
      <c r="KEZ229" s="230"/>
      <c r="KFA229" s="230"/>
      <c r="KFB229" s="230"/>
      <c r="KFC229" s="230"/>
      <c r="KFD229" s="230"/>
      <c r="KFE229" s="230"/>
      <c r="KFF229" s="230"/>
      <c r="KFG229" s="230"/>
      <c r="KFH229" s="230"/>
      <c r="KFI229" s="230"/>
      <c r="KFJ229" s="229"/>
      <c r="KFK229" s="226"/>
      <c r="KFL229" s="227"/>
      <c r="KFM229" s="227"/>
      <c r="KFN229" s="227"/>
      <c r="KFO229" s="228"/>
      <c r="KFP229" s="228"/>
      <c r="KFQ229" s="228"/>
      <c r="KFR229" s="228"/>
      <c r="KFS229" s="228"/>
      <c r="KFT229" s="228"/>
      <c r="KFU229" s="229"/>
      <c r="KFV229" s="230"/>
      <c r="KFW229" s="230"/>
      <c r="KFX229" s="231"/>
      <c r="KFY229" s="229"/>
      <c r="KFZ229" s="230"/>
      <c r="KGA229" s="229"/>
      <c r="KGB229" s="229"/>
      <c r="KGC229" s="230"/>
      <c r="KGD229" s="230"/>
      <c r="KGE229" s="230"/>
      <c r="KGF229" s="230"/>
      <c r="KGG229" s="230"/>
      <c r="KGH229" s="230"/>
      <c r="KGI229" s="230"/>
      <c r="KGJ229" s="230"/>
      <c r="KGK229" s="230"/>
      <c r="KGL229" s="230"/>
      <c r="KGM229" s="230"/>
      <c r="KGN229" s="230"/>
      <c r="KGO229" s="229"/>
      <c r="KGP229" s="226"/>
      <c r="KGQ229" s="227"/>
      <c r="KGR229" s="227"/>
      <c r="KGS229" s="227"/>
      <c r="KGT229" s="228"/>
      <c r="KGU229" s="228"/>
      <c r="KGV229" s="228"/>
      <c r="KGW229" s="228"/>
      <c r="KGX229" s="228"/>
      <c r="KGY229" s="228"/>
      <c r="KGZ229" s="229"/>
      <c r="KHA229" s="230"/>
      <c r="KHB229" s="230"/>
      <c r="KHC229" s="231"/>
      <c r="KHD229" s="229"/>
      <c r="KHE229" s="230"/>
      <c r="KHF229" s="229"/>
      <c r="KHG229" s="229"/>
      <c r="KHH229" s="230"/>
      <c r="KHI229" s="230"/>
      <c r="KHJ229" s="230"/>
      <c r="KHK229" s="230"/>
      <c r="KHL229" s="230"/>
      <c r="KHM229" s="230"/>
      <c r="KHN229" s="230"/>
      <c r="KHO229" s="230"/>
      <c r="KHP229" s="230"/>
      <c r="KHQ229" s="230"/>
      <c r="KHR229" s="230"/>
      <c r="KHS229" s="230"/>
      <c r="KHT229" s="229"/>
      <c r="KHU229" s="226"/>
      <c r="KHV229" s="227"/>
      <c r="KHW229" s="227"/>
      <c r="KHX229" s="227"/>
      <c r="KHY229" s="228"/>
      <c r="KHZ229" s="228"/>
      <c r="KIA229" s="228"/>
      <c r="KIB229" s="228"/>
      <c r="KIC229" s="228"/>
      <c r="KID229" s="228"/>
      <c r="KIE229" s="229"/>
      <c r="KIF229" s="230"/>
      <c r="KIG229" s="230"/>
      <c r="KIH229" s="231"/>
      <c r="KII229" s="229"/>
      <c r="KIJ229" s="230"/>
      <c r="KIK229" s="229"/>
      <c r="KIL229" s="229"/>
      <c r="KIM229" s="230"/>
      <c r="KIN229" s="230"/>
      <c r="KIO229" s="230"/>
      <c r="KIP229" s="230"/>
      <c r="KIQ229" s="230"/>
      <c r="KIR229" s="230"/>
      <c r="KIS229" s="230"/>
      <c r="KIT229" s="230"/>
      <c r="KIU229" s="230"/>
      <c r="KIV229" s="230"/>
      <c r="KIW229" s="230"/>
      <c r="KIX229" s="230"/>
      <c r="KIY229" s="229"/>
      <c r="KIZ229" s="226"/>
      <c r="KJA229" s="227"/>
      <c r="KJB229" s="227"/>
      <c r="KJC229" s="227"/>
      <c r="KJD229" s="228"/>
      <c r="KJE229" s="228"/>
      <c r="KJF229" s="228"/>
      <c r="KJG229" s="228"/>
      <c r="KJH229" s="228"/>
      <c r="KJI229" s="228"/>
      <c r="KJJ229" s="229"/>
      <c r="KJK229" s="230"/>
      <c r="KJL229" s="230"/>
      <c r="KJM229" s="231"/>
      <c r="KJN229" s="229"/>
      <c r="KJO229" s="230"/>
      <c r="KJP229" s="229"/>
      <c r="KJQ229" s="229"/>
      <c r="KJR229" s="230"/>
      <c r="KJS229" s="230"/>
      <c r="KJT229" s="230"/>
      <c r="KJU229" s="230"/>
      <c r="KJV229" s="230"/>
      <c r="KJW229" s="230"/>
      <c r="KJX229" s="230"/>
      <c r="KJY229" s="230"/>
      <c r="KJZ229" s="230"/>
      <c r="KKA229" s="230"/>
      <c r="KKB229" s="230"/>
      <c r="KKC229" s="230"/>
      <c r="KKD229" s="229"/>
      <c r="KKE229" s="226"/>
      <c r="KKF229" s="227"/>
      <c r="KKG229" s="227"/>
      <c r="KKH229" s="227"/>
      <c r="KKI229" s="228"/>
      <c r="KKJ229" s="228"/>
      <c r="KKK229" s="228"/>
      <c r="KKL229" s="228"/>
      <c r="KKM229" s="228"/>
      <c r="KKN229" s="228"/>
      <c r="KKO229" s="229"/>
      <c r="KKP229" s="230"/>
      <c r="KKQ229" s="230"/>
      <c r="KKR229" s="231"/>
      <c r="KKS229" s="229"/>
      <c r="KKT229" s="230"/>
      <c r="KKU229" s="229"/>
      <c r="KKV229" s="229"/>
      <c r="KKW229" s="230"/>
      <c r="KKX229" s="230"/>
      <c r="KKY229" s="230"/>
      <c r="KKZ229" s="230"/>
      <c r="KLA229" s="230"/>
      <c r="KLB229" s="230"/>
      <c r="KLC229" s="230"/>
      <c r="KLD229" s="230"/>
      <c r="KLE229" s="230"/>
      <c r="KLF229" s="230"/>
      <c r="KLG229" s="230"/>
      <c r="KLH229" s="230"/>
      <c r="KLI229" s="229"/>
      <c r="KLJ229" s="226"/>
      <c r="KLK229" s="227"/>
      <c r="KLL229" s="227"/>
      <c r="KLM229" s="227"/>
      <c r="KLN229" s="228"/>
      <c r="KLO229" s="228"/>
      <c r="KLP229" s="228"/>
      <c r="KLQ229" s="228"/>
      <c r="KLR229" s="228"/>
      <c r="KLS229" s="228"/>
      <c r="KLT229" s="229"/>
      <c r="KLU229" s="230"/>
      <c r="KLV229" s="230"/>
      <c r="KLW229" s="231"/>
      <c r="KLX229" s="229"/>
      <c r="KLY229" s="230"/>
      <c r="KLZ229" s="229"/>
      <c r="KMA229" s="229"/>
      <c r="KMB229" s="230"/>
      <c r="KMC229" s="230"/>
      <c r="KMD229" s="230"/>
      <c r="KME229" s="230"/>
      <c r="KMF229" s="230"/>
      <c r="KMG229" s="230"/>
      <c r="KMH229" s="230"/>
      <c r="KMI229" s="230"/>
      <c r="KMJ229" s="230"/>
      <c r="KMK229" s="230"/>
      <c r="KML229" s="230"/>
      <c r="KMM229" s="230"/>
      <c r="KMN229" s="229"/>
      <c r="KMO229" s="226"/>
      <c r="KMP229" s="227"/>
      <c r="KMQ229" s="227"/>
      <c r="KMR229" s="227"/>
      <c r="KMS229" s="228"/>
      <c r="KMT229" s="228"/>
      <c r="KMU229" s="228"/>
      <c r="KMV229" s="228"/>
      <c r="KMW229" s="228"/>
      <c r="KMX229" s="228"/>
      <c r="KMY229" s="229"/>
      <c r="KMZ229" s="230"/>
      <c r="KNA229" s="230"/>
      <c r="KNB229" s="231"/>
      <c r="KNC229" s="229"/>
      <c r="KND229" s="230"/>
      <c r="KNE229" s="229"/>
      <c r="KNF229" s="229"/>
      <c r="KNG229" s="230"/>
      <c r="KNH229" s="230"/>
      <c r="KNI229" s="230"/>
      <c r="KNJ229" s="230"/>
      <c r="KNK229" s="230"/>
      <c r="KNL229" s="230"/>
      <c r="KNM229" s="230"/>
      <c r="KNN229" s="230"/>
      <c r="KNO229" s="230"/>
      <c r="KNP229" s="230"/>
      <c r="KNQ229" s="230"/>
      <c r="KNR229" s="230"/>
      <c r="KNS229" s="229"/>
      <c r="KNT229" s="226"/>
      <c r="KNU229" s="227"/>
      <c r="KNV229" s="227"/>
      <c r="KNW229" s="227"/>
      <c r="KNX229" s="228"/>
      <c r="KNY229" s="228"/>
      <c r="KNZ229" s="228"/>
      <c r="KOA229" s="228"/>
      <c r="KOB229" s="228"/>
      <c r="KOC229" s="228"/>
      <c r="KOD229" s="229"/>
      <c r="KOE229" s="230"/>
      <c r="KOF229" s="230"/>
      <c r="KOG229" s="231"/>
      <c r="KOH229" s="229"/>
      <c r="KOI229" s="230"/>
      <c r="KOJ229" s="229"/>
      <c r="KOK229" s="229"/>
      <c r="KOL229" s="230"/>
      <c r="KOM229" s="230"/>
      <c r="KON229" s="230"/>
      <c r="KOO229" s="230"/>
      <c r="KOP229" s="230"/>
      <c r="KOQ229" s="230"/>
      <c r="KOR229" s="230"/>
      <c r="KOS229" s="230"/>
      <c r="KOT229" s="230"/>
      <c r="KOU229" s="230"/>
      <c r="KOV229" s="230"/>
      <c r="KOW229" s="230"/>
      <c r="KOX229" s="229"/>
      <c r="KOY229" s="226"/>
      <c r="KOZ229" s="227"/>
      <c r="KPA229" s="227"/>
      <c r="KPB229" s="227"/>
      <c r="KPC229" s="228"/>
      <c r="KPD229" s="228"/>
      <c r="KPE229" s="228"/>
      <c r="KPF229" s="228"/>
      <c r="KPG229" s="228"/>
      <c r="KPH229" s="228"/>
      <c r="KPI229" s="229"/>
      <c r="KPJ229" s="230"/>
      <c r="KPK229" s="230"/>
      <c r="KPL229" s="231"/>
      <c r="KPM229" s="229"/>
      <c r="KPN229" s="230"/>
      <c r="KPO229" s="229"/>
      <c r="KPP229" s="229"/>
      <c r="KPQ229" s="230"/>
      <c r="KPR229" s="230"/>
      <c r="KPS229" s="230"/>
      <c r="KPT229" s="230"/>
      <c r="KPU229" s="230"/>
      <c r="KPV229" s="230"/>
      <c r="KPW229" s="230"/>
      <c r="KPX229" s="230"/>
      <c r="KPY229" s="230"/>
      <c r="KPZ229" s="230"/>
      <c r="KQA229" s="230"/>
      <c r="KQB229" s="230"/>
      <c r="KQC229" s="229"/>
      <c r="KQD229" s="226"/>
      <c r="KQE229" s="227"/>
      <c r="KQF229" s="227"/>
      <c r="KQG229" s="227"/>
      <c r="KQH229" s="228"/>
      <c r="KQI229" s="228"/>
      <c r="KQJ229" s="228"/>
      <c r="KQK229" s="228"/>
      <c r="KQL229" s="228"/>
      <c r="KQM229" s="228"/>
      <c r="KQN229" s="229"/>
      <c r="KQO229" s="230"/>
      <c r="KQP229" s="230"/>
      <c r="KQQ229" s="231"/>
      <c r="KQR229" s="229"/>
      <c r="KQS229" s="230"/>
      <c r="KQT229" s="229"/>
      <c r="KQU229" s="229"/>
      <c r="KQV229" s="230"/>
      <c r="KQW229" s="230"/>
      <c r="KQX229" s="230"/>
      <c r="KQY229" s="230"/>
      <c r="KQZ229" s="230"/>
      <c r="KRA229" s="230"/>
      <c r="KRB229" s="230"/>
      <c r="KRC229" s="230"/>
      <c r="KRD229" s="230"/>
      <c r="KRE229" s="230"/>
      <c r="KRF229" s="230"/>
      <c r="KRG229" s="230"/>
      <c r="KRH229" s="229"/>
      <c r="KRI229" s="226"/>
      <c r="KRJ229" s="227"/>
      <c r="KRK229" s="227"/>
      <c r="KRL229" s="227"/>
      <c r="KRM229" s="228"/>
      <c r="KRN229" s="228"/>
      <c r="KRO229" s="228"/>
      <c r="KRP229" s="228"/>
      <c r="KRQ229" s="228"/>
      <c r="KRR229" s="228"/>
      <c r="KRS229" s="229"/>
      <c r="KRT229" s="230"/>
      <c r="KRU229" s="230"/>
      <c r="KRV229" s="231"/>
      <c r="KRW229" s="229"/>
      <c r="KRX229" s="230"/>
      <c r="KRY229" s="229"/>
      <c r="KRZ229" s="229"/>
      <c r="KSA229" s="230"/>
      <c r="KSB229" s="230"/>
      <c r="KSC229" s="230"/>
      <c r="KSD229" s="230"/>
      <c r="KSE229" s="230"/>
      <c r="KSF229" s="230"/>
      <c r="KSG229" s="230"/>
      <c r="KSH229" s="230"/>
      <c r="KSI229" s="230"/>
      <c r="KSJ229" s="230"/>
      <c r="KSK229" s="230"/>
      <c r="KSL229" s="230"/>
      <c r="KSM229" s="229"/>
      <c r="KSN229" s="226"/>
      <c r="KSO229" s="227"/>
      <c r="KSP229" s="227"/>
      <c r="KSQ229" s="227"/>
      <c r="KSR229" s="228"/>
      <c r="KSS229" s="228"/>
      <c r="KST229" s="228"/>
      <c r="KSU229" s="228"/>
      <c r="KSV229" s="228"/>
      <c r="KSW229" s="228"/>
      <c r="KSX229" s="229"/>
      <c r="KSY229" s="230"/>
      <c r="KSZ229" s="230"/>
      <c r="KTA229" s="231"/>
      <c r="KTB229" s="229"/>
      <c r="KTC229" s="230"/>
      <c r="KTD229" s="229"/>
      <c r="KTE229" s="229"/>
      <c r="KTF229" s="230"/>
      <c r="KTG229" s="230"/>
      <c r="KTH229" s="230"/>
      <c r="KTI229" s="230"/>
      <c r="KTJ229" s="230"/>
      <c r="KTK229" s="230"/>
      <c r="KTL229" s="230"/>
      <c r="KTM229" s="230"/>
      <c r="KTN229" s="230"/>
      <c r="KTO229" s="230"/>
      <c r="KTP229" s="230"/>
      <c r="KTQ229" s="230"/>
      <c r="KTR229" s="229"/>
      <c r="KTS229" s="226"/>
      <c r="KTT229" s="227"/>
      <c r="KTU229" s="227"/>
      <c r="KTV229" s="227"/>
      <c r="KTW229" s="228"/>
      <c r="KTX229" s="228"/>
      <c r="KTY229" s="228"/>
      <c r="KTZ229" s="228"/>
      <c r="KUA229" s="228"/>
      <c r="KUB229" s="228"/>
      <c r="KUC229" s="229"/>
      <c r="KUD229" s="230"/>
      <c r="KUE229" s="230"/>
      <c r="KUF229" s="231"/>
      <c r="KUG229" s="229"/>
      <c r="KUH229" s="230"/>
      <c r="KUI229" s="229"/>
      <c r="KUJ229" s="229"/>
      <c r="KUK229" s="230"/>
      <c r="KUL229" s="230"/>
      <c r="KUM229" s="230"/>
      <c r="KUN229" s="230"/>
      <c r="KUO229" s="230"/>
      <c r="KUP229" s="230"/>
      <c r="KUQ229" s="230"/>
      <c r="KUR229" s="230"/>
      <c r="KUS229" s="230"/>
      <c r="KUT229" s="230"/>
      <c r="KUU229" s="230"/>
      <c r="KUV229" s="230"/>
      <c r="KUW229" s="229"/>
      <c r="KUX229" s="226"/>
      <c r="KUY229" s="227"/>
      <c r="KUZ229" s="227"/>
      <c r="KVA229" s="227"/>
      <c r="KVB229" s="228"/>
      <c r="KVC229" s="228"/>
      <c r="KVD229" s="228"/>
      <c r="KVE229" s="228"/>
      <c r="KVF229" s="228"/>
      <c r="KVG229" s="228"/>
      <c r="KVH229" s="229"/>
      <c r="KVI229" s="230"/>
      <c r="KVJ229" s="230"/>
      <c r="KVK229" s="231"/>
      <c r="KVL229" s="229"/>
      <c r="KVM229" s="230"/>
      <c r="KVN229" s="229"/>
      <c r="KVO229" s="229"/>
      <c r="KVP229" s="230"/>
      <c r="KVQ229" s="230"/>
      <c r="KVR229" s="230"/>
      <c r="KVS229" s="230"/>
      <c r="KVT229" s="230"/>
      <c r="KVU229" s="230"/>
      <c r="KVV229" s="230"/>
      <c r="KVW229" s="230"/>
      <c r="KVX229" s="230"/>
      <c r="KVY229" s="230"/>
      <c r="KVZ229" s="230"/>
      <c r="KWA229" s="230"/>
      <c r="KWB229" s="229"/>
      <c r="KWC229" s="226"/>
      <c r="KWD229" s="227"/>
      <c r="KWE229" s="227"/>
      <c r="KWF229" s="227"/>
      <c r="KWG229" s="228"/>
      <c r="KWH229" s="228"/>
      <c r="KWI229" s="228"/>
      <c r="KWJ229" s="228"/>
      <c r="KWK229" s="228"/>
      <c r="KWL229" s="228"/>
      <c r="KWM229" s="229"/>
      <c r="KWN229" s="230"/>
      <c r="KWO229" s="230"/>
      <c r="KWP229" s="231"/>
      <c r="KWQ229" s="229"/>
      <c r="KWR229" s="230"/>
      <c r="KWS229" s="229"/>
      <c r="KWT229" s="229"/>
      <c r="KWU229" s="230"/>
      <c r="KWV229" s="230"/>
      <c r="KWW229" s="230"/>
      <c r="KWX229" s="230"/>
      <c r="KWY229" s="230"/>
      <c r="KWZ229" s="230"/>
      <c r="KXA229" s="230"/>
      <c r="KXB229" s="230"/>
      <c r="KXC229" s="230"/>
      <c r="KXD229" s="230"/>
      <c r="KXE229" s="230"/>
      <c r="KXF229" s="230"/>
      <c r="KXG229" s="229"/>
      <c r="KXH229" s="226"/>
      <c r="KXI229" s="227"/>
      <c r="KXJ229" s="227"/>
      <c r="KXK229" s="227"/>
      <c r="KXL229" s="228"/>
      <c r="KXM229" s="228"/>
      <c r="KXN229" s="228"/>
      <c r="KXO229" s="228"/>
      <c r="KXP229" s="228"/>
      <c r="KXQ229" s="228"/>
      <c r="KXR229" s="229"/>
      <c r="KXS229" s="230"/>
      <c r="KXT229" s="230"/>
      <c r="KXU229" s="231"/>
      <c r="KXV229" s="229"/>
      <c r="KXW229" s="230"/>
      <c r="KXX229" s="229"/>
      <c r="KXY229" s="229"/>
      <c r="KXZ229" s="230"/>
      <c r="KYA229" s="230"/>
      <c r="KYB229" s="230"/>
      <c r="KYC229" s="230"/>
      <c r="KYD229" s="230"/>
      <c r="KYE229" s="230"/>
      <c r="KYF229" s="230"/>
      <c r="KYG229" s="230"/>
      <c r="KYH229" s="230"/>
      <c r="KYI229" s="230"/>
      <c r="KYJ229" s="230"/>
      <c r="KYK229" s="230"/>
      <c r="KYL229" s="229"/>
      <c r="KYM229" s="226"/>
      <c r="KYN229" s="227"/>
      <c r="KYO229" s="227"/>
      <c r="KYP229" s="227"/>
      <c r="KYQ229" s="228"/>
      <c r="KYR229" s="228"/>
      <c r="KYS229" s="228"/>
      <c r="KYT229" s="228"/>
      <c r="KYU229" s="228"/>
      <c r="KYV229" s="228"/>
      <c r="KYW229" s="229"/>
      <c r="KYX229" s="230"/>
      <c r="KYY229" s="230"/>
      <c r="KYZ229" s="231"/>
      <c r="KZA229" s="229"/>
      <c r="KZB229" s="230"/>
      <c r="KZC229" s="229"/>
      <c r="KZD229" s="229"/>
      <c r="KZE229" s="230"/>
      <c r="KZF229" s="230"/>
      <c r="KZG229" s="230"/>
      <c r="KZH229" s="230"/>
      <c r="KZI229" s="230"/>
      <c r="KZJ229" s="230"/>
      <c r="KZK229" s="230"/>
      <c r="KZL229" s="230"/>
      <c r="KZM229" s="230"/>
      <c r="KZN229" s="230"/>
      <c r="KZO229" s="230"/>
      <c r="KZP229" s="230"/>
      <c r="KZQ229" s="229"/>
      <c r="KZR229" s="226"/>
      <c r="KZS229" s="227"/>
      <c r="KZT229" s="227"/>
      <c r="KZU229" s="227"/>
      <c r="KZV229" s="228"/>
      <c r="KZW229" s="228"/>
      <c r="KZX229" s="228"/>
      <c r="KZY229" s="228"/>
      <c r="KZZ229" s="228"/>
      <c r="LAA229" s="228"/>
      <c r="LAB229" s="229"/>
      <c r="LAC229" s="230"/>
      <c r="LAD229" s="230"/>
      <c r="LAE229" s="231"/>
      <c r="LAF229" s="229"/>
      <c r="LAG229" s="230"/>
      <c r="LAH229" s="229"/>
      <c r="LAI229" s="229"/>
      <c r="LAJ229" s="230"/>
      <c r="LAK229" s="230"/>
      <c r="LAL229" s="230"/>
      <c r="LAM229" s="230"/>
      <c r="LAN229" s="230"/>
      <c r="LAO229" s="230"/>
      <c r="LAP229" s="230"/>
      <c r="LAQ229" s="230"/>
      <c r="LAR229" s="230"/>
      <c r="LAS229" s="230"/>
      <c r="LAT229" s="230"/>
      <c r="LAU229" s="230"/>
      <c r="LAV229" s="229"/>
      <c r="LAW229" s="226"/>
      <c r="LAX229" s="227"/>
      <c r="LAY229" s="227"/>
      <c r="LAZ229" s="227"/>
      <c r="LBA229" s="228"/>
      <c r="LBB229" s="228"/>
      <c r="LBC229" s="228"/>
      <c r="LBD229" s="228"/>
      <c r="LBE229" s="228"/>
      <c r="LBF229" s="228"/>
      <c r="LBG229" s="229"/>
      <c r="LBH229" s="230"/>
      <c r="LBI229" s="230"/>
      <c r="LBJ229" s="231"/>
      <c r="LBK229" s="229"/>
      <c r="LBL229" s="230"/>
      <c r="LBM229" s="229"/>
      <c r="LBN229" s="229"/>
      <c r="LBO229" s="230"/>
      <c r="LBP229" s="230"/>
      <c r="LBQ229" s="230"/>
      <c r="LBR229" s="230"/>
      <c r="LBS229" s="230"/>
      <c r="LBT229" s="230"/>
      <c r="LBU229" s="230"/>
      <c r="LBV229" s="230"/>
      <c r="LBW229" s="230"/>
      <c r="LBX229" s="230"/>
      <c r="LBY229" s="230"/>
      <c r="LBZ229" s="230"/>
      <c r="LCA229" s="229"/>
      <c r="LCB229" s="226"/>
      <c r="LCC229" s="227"/>
      <c r="LCD229" s="227"/>
      <c r="LCE229" s="227"/>
      <c r="LCF229" s="228"/>
      <c r="LCG229" s="228"/>
      <c r="LCH229" s="228"/>
      <c r="LCI229" s="228"/>
      <c r="LCJ229" s="228"/>
      <c r="LCK229" s="228"/>
      <c r="LCL229" s="229"/>
      <c r="LCM229" s="230"/>
      <c r="LCN229" s="230"/>
      <c r="LCO229" s="231"/>
      <c r="LCP229" s="229"/>
      <c r="LCQ229" s="230"/>
      <c r="LCR229" s="229"/>
      <c r="LCS229" s="229"/>
      <c r="LCT229" s="230"/>
      <c r="LCU229" s="230"/>
      <c r="LCV229" s="230"/>
      <c r="LCW229" s="230"/>
      <c r="LCX229" s="230"/>
      <c r="LCY229" s="230"/>
      <c r="LCZ229" s="230"/>
      <c r="LDA229" s="230"/>
      <c r="LDB229" s="230"/>
      <c r="LDC229" s="230"/>
      <c r="LDD229" s="230"/>
      <c r="LDE229" s="230"/>
      <c r="LDF229" s="229"/>
      <c r="LDG229" s="226"/>
      <c r="LDH229" s="227"/>
      <c r="LDI229" s="227"/>
      <c r="LDJ229" s="227"/>
      <c r="LDK229" s="228"/>
      <c r="LDL229" s="228"/>
      <c r="LDM229" s="228"/>
      <c r="LDN229" s="228"/>
      <c r="LDO229" s="228"/>
      <c r="LDP229" s="228"/>
      <c r="LDQ229" s="229"/>
      <c r="LDR229" s="230"/>
      <c r="LDS229" s="230"/>
      <c r="LDT229" s="231"/>
      <c r="LDU229" s="229"/>
      <c r="LDV229" s="230"/>
      <c r="LDW229" s="229"/>
      <c r="LDX229" s="229"/>
      <c r="LDY229" s="230"/>
      <c r="LDZ229" s="230"/>
      <c r="LEA229" s="230"/>
      <c r="LEB229" s="230"/>
      <c r="LEC229" s="230"/>
      <c r="LED229" s="230"/>
      <c r="LEE229" s="230"/>
      <c r="LEF229" s="230"/>
      <c r="LEG229" s="230"/>
      <c r="LEH229" s="230"/>
      <c r="LEI229" s="230"/>
      <c r="LEJ229" s="230"/>
      <c r="LEK229" s="229"/>
      <c r="LEL229" s="226"/>
      <c r="LEM229" s="227"/>
      <c r="LEN229" s="227"/>
      <c r="LEO229" s="227"/>
      <c r="LEP229" s="228"/>
      <c r="LEQ229" s="228"/>
      <c r="LER229" s="228"/>
      <c r="LES229" s="228"/>
      <c r="LET229" s="228"/>
      <c r="LEU229" s="228"/>
      <c r="LEV229" s="229"/>
      <c r="LEW229" s="230"/>
      <c r="LEX229" s="230"/>
      <c r="LEY229" s="231"/>
      <c r="LEZ229" s="229"/>
      <c r="LFA229" s="230"/>
      <c r="LFB229" s="229"/>
      <c r="LFC229" s="229"/>
      <c r="LFD229" s="230"/>
      <c r="LFE229" s="230"/>
      <c r="LFF229" s="230"/>
      <c r="LFG229" s="230"/>
      <c r="LFH229" s="230"/>
      <c r="LFI229" s="230"/>
      <c r="LFJ229" s="230"/>
      <c r="LFK229" s="230"/>
      <c r="LFL229" s="230"/>
      <c r="LFM229" s="230"/>
      <c r="LFN229" s="230"/>
      <c r="LFO229" s="230"/>
      <c r="LFP229" s="229"/>
      <c r="LFQ229" s="226"/>
      <c r="LFR229" s="227"/>
      <c r="LFS229" s="227"/>
      <c r="LFT229" s="227"/>
      <c r="LFU229" s="228"/>
      <c r="LFV229" s="228"/>
      <c r="LFW229" s="228"/>
      <c r="LFX229" s="228"/>
      <c r="LFY229" s="228"/>
      <c r="LFZ229" s="228"/>
      <c r="LGA229" s="229"/>
      <c r="LGB229" s="230"/>
      <c r="LGC229" s="230"/>
      <c r="LGD229" s="231"/>
      <c r="LGE229" s="229"/>
      <c r="LGF229" s="230"/>
      <c r="LGG229" s="229"/>
      <c r="LGH229" s="229"/>
      <c r="LGI229" s="230"/>
      <c r="LGJ229" s="230"/>
      <c r="LGK229" s="230"/>
      <c r="LGL229" s="230"/>
      <c r="LGM229" s="230"/>
      <c r="LGN229" s="230"/>
      <c r="LGO229" s="230"/>
      <c r="LGP229" s="230"/>
      <c r="LGQ229" s="230"/>
      <c r="LGR229" s="230"/>
      <c r="LGS229" s="230"/>
      <c r="LGT229" s="230"/>
      <c r="LGU229" s="229"/>
      <c r="LGV229" s="226"/>
      <c r="LGW229" s="227"/>
      <c r="LGX229" s="227"/>
      <c r="LGY229" s="227"/>
      <c r="LGZ229" s="228"/>
      <c r="LHA229" s="228"/>
      <c r="LHB229" s="228"/>
      <c r="LHC229" s="228"/>
      <c r="LHD229" s="228"/>
      <c r="LHE229" s="228"/>
      <c r="LHF229" s="229"/>
      <c r="LHG229" s="230"/>
      <c r="LHH229" s="230"/>
      <c r="LHI229" s="231"/>
      <c r="LHJ229" s="229"/>
      <c r="LHK229" s="230"/>
      <c r="LHL229" s="229"/>
      <c r="LHM229" s="229"/>
      <c r="LHN229" s="230"/>
      <c r="LHO229" s="230"/>
      <c r="LHP229" s="230"/>
      <c r="LHQ229" s="230"/>
      <c r="LHR229" s="230"/>
      <c r="LHS229" s="230"/>
      <c r="LHT229" s="230"/>
      <c r="LHU229" s="230"/>
      <c r="LHV229" s="230"/>
      <c r="LHW229" s="230"/>
      <c r="LHX229" s="230"/>
      <c r="LHY229" s="230"/>
      <c r="LHZ229" s="229"/>
      <c r="LIA229" s="226"/>
      <c r="LIB229" s="227"/>
      <c r="LIC229" s="227"/>
      <c r="LID229" s="227"/>
      <c r="LIE229" s="228"/>
      <c r="LIF229" s="228"/>
      <c r="LIG229" s="228"/>
      <c r="LIH229" s="228"/>
      <c r="LII229" s="228"/>
      <c r="LIJ229" s="228"/>
      <c r="LIK229" s="229"/>
      <c r="LIL229" s="230"/>
      <c r="LIM229" s="230"/>
      <c r="LIN229" s="231"/>
      <c r="LIO229" s="229"/>
      <c r="LIP229" s="230"/>
      <c r="LIQ229" s="229"/>
      <c r="LIR229" s="229"/>
      <c r="LIS229" s="230"/>
      <c r="LIT229" s="230"/>
      <c r="LIU229" s="230"/>
      <c r="LIV229" s="230"/>
      <c r="LIW229" s="230"/>
      <c r="LIX229" s="230"/>
      <c r="LIY229" s="230"/>
      <c r="LIZ229" s="230"/>
      <c r="LJA229" s="230"/>
      <c r="LJB229" s="230"/>
      <c r="LJC229" s="230"/>
      <c r="LJD229" s="230"/>
      <c r="LJE229" s="229"/>
      <c r="LJF229" s="226"/>
      <c r="LJG229" s="227"/>
      <c r="LJH229" s="227"/>
      <c r="LJI229" s="227"/>
      <c r="LJJ229" s="228"/>
      <c r="LJK229" s="228"/>
      <c r="LJL229" s="228"/>
      <c r="LJM229" s="228"/>
      <c r="LJN229" s="228"/>
      <c r="LJO229" s="228"/>
      <c r="LJP229" s="229"/>
      <c r="LJQ229" s="230"/>
      <c r="LJR229" s="230"/>
      <c r="LJS229" s="231"/>
      <c r="LJT229" s="229"/>
      <c r="LJU229" s="230"/>
      <c r="LJV229" s="229"/>
      <c r="LJW229" s="229"/>
      <c r="LJX229" s="230"/>
      <c r="LJY229" s="230"/>
      <c r="LJZ229" s="230"/>
      <c r="LKA229" s="230"/>
      <c r="LKB229" s="230"/>
      <c r="LKC229" s="230"/>
      <c r="LKD229" s="230"/>
      <c r="LKE229" s="230"/>
      <c r="LKF229" s="230"/>
      <c r="LKG229" s="230"/>
      <c r="LKH229" s="230"/>
      <c r="LKI229" s="230"/>
      <c r="LKJ229" s="229"/>
      <c r="LKK229" s="226"/>
      <c r="LKL229" s="227"/>
      <c r="LKM229" s="227"/>
      <c r="LKN229" s="227"/>
      <c r="LKO229" s="228"/>
      <c r="LKP229" s="228"/>
      <c r="LKQ229" s="228"/>
      <c r="LKR229" s="228"/>
      <c r="LKS229" s="228"/>
      <c r="LKT229" s="228"/>
      <c r="LKU229" s="229"/>
      <c r="LKV229" s="230"/>
      <c r="LKW229" s="230"/>
      <c r="LKX229" s="231"/>
      <c r="LKY229" s="229"/>
      <c r="LKZ229" s="230"/>
      <c r="LLA229" s="229"/>
      <c r="LLB229" s="229"/>
      <c r="LLC229" s="230"/>
      <c r="LLD229" s="230"/>
      <c r="LLE229" s="230"/>
      <c r="LLF229" s="230"/>
      <c r="LLG229" s="230"/>
      <c r="LLH229" s="230"/>
      <c r="LLI229" s="230"/>
      <c r="LLJ229" s="230"/>
      <c r="LLK229" s="230"/>
      <c r="LLL229" s="230"/>
      <c r="LLM229" s="230"/>
      <c r="LLN229" s="230"/>
      <c r="LLO229" s="229"/>
      <c r="LLP229" s="226"/>
      <c r="LLQ229" s="227"/>
      <c r="LLR229" s="227"/>
      <c r="LLS229" s="227"/>
      <c r="LLT229" s="228"/>
      <c r="LLU229" s="228"/>
      <c r="LLV229" s="228"/>
      <c r="LLW229" s="228"/>
      <c r="LLX229" s="228"/>
      <c r="LLY229" s="228"/>
      <c r="LLZ229" s="229"/>
      <c r="LMA229" s="230"/>
      <c r="LMB229" s="230"/>
      <c r="LMC229" s="231"/>
      <c r="LMD229" s="229"/>
      <c r="LME229" s="230"/>
      <c r="LMF229" s="229"/>
      <c r="LMG229" s="229"/>
      <c r="LMH229" s="230"/>
      <c r="LMI229" s="230"/>
      <c r="LMJ229" s="230"/>
      <c r="LMK229" s="230"/>
      <c r="LML229" s="230"/>
      <c r="LMM229" s="230"/>
      <c r="LMN229" s="230"/>
      <c r="LMO229" s="230"/>
      <c r="LMP229" s="230"/>
      <c r="LMQ229" s="230"/>
      <c r="LMR229" s="230"/>
      <c r="LMS229" s="230"/>
      <c r="LMT229" s="229"/>
      <c r="LMU229" s="226"/>
      <c r="LMV229" s="227"/>
      <c r="LMW229" s="227"/>
      <c r="LMX229" s="227"/>
      <c r="LMY229" s="228"/>
      <c r="LMZ229" s="228"/>
      <c r="LNA229" s="228"/>
      <c r="LNB229" s="228"/>
      <c r="LNC229" s="228"/>
      <c r="LND229" s="228"/>
      <c r="LNE229" s="229"/>
      <c r="LNF229" s="230"/>
      <c r="LNG229" s="230"/>
      <c r="LNH229" s="231"/>
      <c r="LNI229" s="229"/>
      <c r="LNJ229" s="230"/>
      <c r="LNK229" s="229"/>
      <c r="LNL229" s="229"/>
      <c r="LNM229" s="230"/>
      <c r="LNN229" s="230"/>
      <c r="LNO229" s="230"/>
      <c r="LNP229" s="230"/>
      <c r="LNQ229" s="230"/>
      <c r="LNR229" s="230"/>
      <c r="LNS229" s="230"/>
      <c r="LNT229" s="230"/>
      <c r="LNU229" s="230"/>
      <c r="LNV229" s="230"/>
      <c r="LNW229" s="230"/>
      <c r="LNX229" s="230"/>
      <c r="LNY229" s="229"/>
      <c r="LNZ229" s="226"/>
      <c r="LOA229" s="227"/>
      <c r="LOB229" s="227"/>
      <c r="LOC229" s="227"/>
      <c r="LOD229" s="228"/>
      <c r="LOE229" s="228"/>
      <c r="LOF229" s="228"/>
      <c r="LOG229" s="228"/>
      <c r="LOH229" s="228"/>
      <c r="LOI229" s="228"/>
      <c r="LOJ229" s="229"/>
      <c r="LOK229" s="230"/>
      <c r="LOL229" s="230"/>
      <c r="LOM229" s="231"/>
      <c r="LON229" s="229"/>
      <c r="LOO229" s="230"/>
      <c r="LOP229" s="229"/>
      <c r="LOQ229" s="229"/>
      <c r="LOR229" s="230"/>
      <c r="LOS229" s="230"/>
      <c r="LOT229" s="230"/>
      <c r="LOU229" s="230"/>
      <c r="LOV229" s="230"/>
      <c r="LOW229" s="230"/>
      <c r="LOX229" s="230"/>
      <c r="LOY229" s="230"/>
      <c r="LOZ229" s="230"/>
      <c r="LPA229" s="230"/>
      <c r="LPB229" s="230"/>
      <c r="LPC229" s="230"/>
      <c r="LPD229" s="229"/>
      <c r="LPE229" s="226"/>
      <c r="LPF229" s="227"/>
      <c r="LPG229" s="227"/>
      <c r="LPH229" s="227"/>
      <c r="LPI229" s="228"/>
      <c r="LPJ229" s="228"/>
      <c r="LPK229" s="228"/>
      <c r="LPL229" s="228"/>
      <c r="LPM229" s="228"/>
      <c r="LPN229" s="228"/>
      <c r="LPO229" s="229"/>
      <c r="LPP229" s="230"/>
      <c r="LPQ229" s="230"/>
      <c r="LPR229" s="231"/>
      <c r="LPS229" s="229"/>
      <c r="LPT229" s="230"/>
      <c r="LPU229" s="229"/>
      <c r="LPV229" s="229"/>
      <c r="LPW229" s="230"/>
      <c r="LPX229" s="230"/>
      <c r="LPY229" s="230"/>
      <c r="LPZ229" s="230"/>
      <c r="LQA229" s="230"/>
      <c r="LQB229" s="230"/>
      <c r="LQC229" s="230"/>
      <c r="LQD229" s="230"/>
      <c r="LQE229" s="230"/>
      <c r="LQF229" s="230"/>
      <c r="LQG229" s="230"/>
      <c r="LQH229" s="230"/>
      <c r="LQI229" s="229"/>
      <c r="LQJ229" s="226"/>
      <c r="LQK229" s="227"/>
      <c r="LQL229" s="227"/>
      <c r="LQM229" s="227"/>
      <c r="LQN229" s="228"/>
      <c r="LQO229" s="228"/>
      <c r="LQP229" s="228"/>
      <c r="LQQ229" s="228"/>
      <c r="LQR229" s="228"/>
      <c r="LQS229" s="228"/>
      <c r="LQT229" s="229"/>
      <c r="LQU229" s="230"/>
      <c r="LQV229" s="230"/>
      <c r="LQW229" s="231"/>
      <c r="LQX229" s="229"/>
      <c r="LQY229" s="230"/>
      <c r="LQZ229" s="229"/>
      <c r="LRA229" s="229"/>
      <c r="LRB229" s="230"/>
      <c r="LRC229" s="230"/>
      <c r="LRD229" s="230"/>
      <c r="LRE229" s="230"/>
      <c r="LRF229" s="230"/>
      <c r="LRG229" s="230"/>
      <c r="LRH229" s="230"/>
      <c r="LRI229" s="230"/>
      <c r="LRJ229" s="230"/>
      <c r="LRK229" s="230"/>
      <c r="LRL229" s="230"/>
      <c r="LRM229" s="230"/>
      <c r="LRN229" s="229"/>
      <c r="LRO229" s="226"/>
      <c r="LRP229" s="227"/>
      <c r="LRQ229" s="227"/>
      <c r="LRR229" s="227"/>
      <c r="LRS229" s="228"/>
      <c r="LRT229" s="228"/>
      <c r="LRU229" s="228"/>
      <c r="LRV229" s="228"/>
      <c r="LRW229" s="228"/>
      <c r="LRX229" s="228"/>
      <c r="LRY229" s="229"/>
      <c r="LRZ229" s="230"/>
      <c r="LSA229" s="230"/>
      <c r="LSB229" s="231"/>
      <c r="LSC229" s="229"/>
      <c r="LSD229" s="230"/>
      <c r="LSE229" s="229"/>
      <c r="LSF229" s="229"/>
      <c r="LSG229" s="230"/>
      <c r="LSH229" s="230"/>
      <c r="LSI229" s="230"/>
      <c r="LSJ229" s="230"/>
      <c r="LSK229" s="230"/>
      <c r="LSL229" s="230"/>
      <c r="LSM229" s="230"/>
      <c r="LSN229" s="230"/>
      <c r="LSO229" s="230"/>
      <c r="LSP229" s="230"/>
      <c r="LSQ229" s="230"/>
      <c r="LSR229" s="230"/>
      <c r="LSS229" s="229"/>
      <c r="LST229" s="226"/>
      <c r="LSU229" s="227"/>
      <c r="LSV229" s="227"/>
      <c r="LSW229" s="227"/>
      <c r="LSX229" s="228"/>
      <c r="LSY229" s="228"/>
      <c r="LSZ229" s="228"/>
      <c r="LTA229" s="228"/>
      <c r="LTB229" s="228"/>
      <c r="LTC229" s="228"/>
      <c r="LTD229" s="229"/>
      <c r="LTE229" s="230"/>
      <c r="LTF229" s="230"/>
      <c r="LTG229" s="231"/>
      <c r="LTH229" s="229"/>
      <c r="LTI229" s="230"/>
      <c r="LTJ229" s="229"/>
      <c r="LTK229" s="229"/>
      <c r="LTL229" s="230"/>
      <c r="LTM229" s="230"/>
      <c r="LTN229" s="230"/>
      <c r="LTO229" s="230"/>
      <c r="LTP229" s="230"/>
      <c r="LTQ229" s="230"/>
      <c r="LTR229" s="230"/>
      <c r="LTS229" s="230"/>
      <c r="LTT229" s="230"/>
      <c r="LTU229" s="230"/>
      <c r="LTV229" s="230"/>
      <c r="LTW229" s="230"/>
      <c r="LTX229" s="229"/>
      <c r="LTY229" s="226"/>
      <c r="LTZ229" s="227"/>
      <c r="LUA229" s="227"/>
      <c r="LUB229" s="227"/>
      <c r="LUC229" s="228"/>
      <c r="LUD229" s="228"/>
      <c r="LUE229" s="228"/>
      <c r="LUF229" s="228"/>
      <c r="LUG229" s="228"/>
      <c r="LUH229" s="228"/>
      <c r="LUI229" s="229"/>
      <c r="LUJ229" s="230"/>
      <c r="LUK229" s="230"/>
      <c r="LUL229" s="231"/>
      <c r="LUM229" s="229"/>
      <c r="LUN229" s="230"/>
      <c r="LUO229" s="229"/>
      <c r="LUP229" s="229"/>
      <c r="LUQ229" s="230"/>
      <c r="LUR229" s="230"/>
      <c r="LUS229" s="230"/>
      <c r="LUT229" s="230"/>
      <c r="LUU229" s="230"/>
      <c r="LUV229" s="230"/>
      <c r="LUW229" s="230"/>
      <c r="LUX229" s="230"/>
      <c r="LUY229" s="230"/>
      <c r="LUZ229" s="230"/>
      <c r="LVA229" s="230"/>
      <c r="LVB229" s="230"/>
      <c r="LVC229" s="229"/>
      <c r="LVD229" s="226"/>
      <c r="LVE229" s="227"/>
      <c r="LVF229" s="227"/>
      <c r="LVG229" s="227"/>
      <c r="LVH229" s="228"/>
      <c r="LVI229" s="228"/>
      <c r="LVJ229" s="228"/>
      <c r="LVK229" s="228"/>
      <c r="LVL229" s="228"/>
      <c r="LVM229" s="228"/>
      <c r="LVN229" s="229"/>
      <c r="LVO229" s="230"/>
      <c r="LVP229" s="230"/>
      <c r="LVQ229" s="231"/>
      <c r="LVR229" s="229"/>
      <c r="LVS229" s="230"/>
      <c r="LVT229" s="229"/>
      <c r="LVU229" s="229"/>
      <c r="LVV229" s="230"/>
      <c r="LVW229" s="230"/>
      <c r="LVX229" s="230"/>
      <c r="LVY229" s="230"/>
      <c r="LVZ229" s="230"/>
      <c r="LWA229" s="230"/>
      <c r="LWB229" s="230"/>
      <c r="LWC229" s="230"/>
      <c r="LWD229" s="230"/>
      <c r="LWE229" s="230"/>
      <c r="LWF229" s="230"/>
      <c r="LWG229" s="230"/>
      <c r="LWH229" s="229"/>
      <c r="LWI229" s="226"/>
      <c r="LWJ229" s="227"/>
      <c r="LWK229" s="227"/>
      <c r="LWL229" s="227"/>
      <c r="LWM229" s="228"/>
      <c r="LWN229" s="228"/>
      <c r="LWO229" s="228"/>
      <c r="LWP229" s="228"/>
      <c r="LWQ229" s="228"/>
      <c r="LWR229" s="228"/>
      <c r="LWS229" s="229"/>
      <c r="LWT229" s="230"/>
      <c r="LWU229" s="230"/>
      <c r="LWV229" s="231"/>
      <c r="LWW229" s="229"/>
      <c r="LWX229" s="230"/>
      <c r="LWY229" s="229"/>
      <c r="LWZ229" s="229"/>
      <c r="LXA229" s="230"/>
      <c r="LXB229" s="230"/>
      <c r="LXC229" s="230"/>
      <c r="LXD229" s="230"/>
      <c r="LXE229" s="230"/>
      <c r="LXF229" s="230"/>
      <c r="LXG229" s="230"/>
      <c r="LXH229" s="230"/>
      <c r="LXI229" s="230"/>
      <c r="LXJ229" s="230"/>
      <c r="LXK229" s="230"/>
      <c r="LXL229" s="230"/>
      <c r="LXM229" s="229"/>
      <c r="LXN229" s="226"/>
      <c r="LXO229" s="227"/>
      <c r="LXP229" s="227"/>
      <c r="LXQ229" s="227"/>
      <c r="LXR229" s="228"/>
      <c r="LXS229" s="228"/>
      <c r="LXT229" s="228"/>
      <c r="LXU229" s="228"/>
      <c r="LXV229" s="228"/>
      <c r="LXW229" s="228"/>
      <c r="LXX229" s="229"/>
      <c r="LXY229" s="230"/>
      <c r="LXZ229" s="230"/>
      <c r="LYA229" s="231"/>
      <c r="LYB229" s="229"/>
      <c r="LYC229" s="230"/>
      <c r="LYD229" s="229"/>
      <c r="LYE229" s="229"/>
      <c r="LYF229" s="230"/>
      <c r="LYG229" s="230"/>
      <c r="LYH229" s="230"/>
      <c r="LYI229" s="230"/>
      <c r="LYJ229" s="230"/>
      <c r="LYK229" s="230"/>
      <c r="LYL229" s="230"/>
      <c r="LYM229" s="230"/>
      <c r="LYN229" s="230"/>
      <c r="LYO229" s="230"/>
      <c r="LYP229" s="230"/>
      <c r="LYQ229" s="230"/>
      <c r="LYR229" s="229"/>
      <c r="LYS229" s="226"/>
      <c r="LYT229" s="227"/>
      <c r="LYU229" s="227"/>
      <c r="LYV229" s="227"/>
      <c r="LYW229" s="228"/>
      <c r="LYX229" s="228"/>
      <c r="LYY229" s="228"/>
      <c r="LYZ229" s="228"/>
      <c r="LZA229" s="228"/>
      <c r="LZB229" s="228"/>
      <c r="LZC229" s="229"/>
      <c r="LZD229" s="230"/>
      <c r="LZE229" s="230"/>
      <c r="LZF229" s="231"/>
      <c r="LZG229" s="229"/>
      <c r="LZH229" s="230"/>
      <c r="LZI229" s="229"/>
      <c r="LZJ229" s="229"/>
      <c r="LZK229" s="230"/>
      <c r="LZL229" s="230"/>
      <c r="LZM229" s="230"/>
      <c r="LZN229" s="230"/>
      <c r="LZO229" s="230"/>
      <c r="LZP229" s="230"/>
      <c r="LZQ229" s="230"/>
      <c r="LZR229" s="230"/>
      <c r="LZS229" s="230"/>
      <c r="LZT229" s="230"/>
      <c r="LZU229" s="230"/>
      <c r="LZV229" s="230"/>
      <c r="LZW229" s="229"/>
      <c r="LZX229" s="226"/>
      <c r="LZY229" s="227"/>
      <c r="LZZ229" s="227"/>
      <c r="MAA229" s="227"/>
      <c r="MAB229" s="228"/>
      <c r="MAC229" s="228"/>
      <c r="MAD229" s="228"/>
      <c r="MAE229" s="228"/>
      <c r="MAF229" s="228"/>
      <c r="MAG229" s="228"/>
      <c r="MAH229" s="229"/>
      <c r="MAI229" s="230"/>
      <c r="MAJ229" s="230"/>
      <c r="MAK229" s="231"/>
      <c r="MAL229" s="229"/>
      <c r="MAM229" s="230"/>
      <c r="MAN229" s="229"/>
      <c r="MAO229" s="229"/>
      <c r="MAP229" s="230"/>
      <c r="MAQ229" s="230"/>
      <c r="MAR229" s="230"/>
      <c r="MAS229" s="230"/>
      <c r="MAT229" s="230"/>
      <c r="MAU229" s="230"/>
      <c r="MAV229" s="230"/>
      <c r="MAW229" s="230"/>
      <c r="MAX229" s="230"/>
      <c r="MAY229" s="230"/>
      <c r="MAZ229" s="230"/>
      <c r="MBA229" s="230"/>
      <c r="MBB229" s="229"/>
      <c r="MBC229" s="226"/>
      <c r="MBD229" s="227"/>
      <c r="MBE229" s="227"/>
      <c r="MBF229" s="227"/>
      <c r="MBG229" s="228"/>
      <c r="MBH229" s="228"/>
      <c r="MBI229" s="228"/>
      <c r="MBJ229" s="228"/>
      <c r="MBK229" s="228"/>
      <c r="MBL229" s="228"/>
      <c r="MBM229" s="229"/>
      <c r="MBN229" s="230"/>
      <c r="MBO229" s="230"/>
      <c r="MBP229" s="231"/>
      <c r="MBQ229" s="229"/>
      <c r="MBR229" s="230"/>
      <c r="MBS229" s="229"/>
      <c r="MBT229" s="229"/>
      <c r="MBU229" s="230"/>
      <c r="MBV229" s="230"/>
      <c r="MBW229" s="230"/>
      <c r="MBX229" s="230"/>
      <c r="MBY229" s="230"/>
      <c r="MBZ229" s="230"/>
      <c r="MCA229" s="230"/>
      <c r="MCB229" s="230"/>
      <c r="MCC229" s="230"/>
      <c r="MCD229" s="230"/>
      <c r="MCE229" s="230"/>
      <c r="MCF229" s="230"/>
      <c r="MCG229" s="229"/>
      <c r="MCH229" s="226"/>
      <c r="MCI229" s="227"/>
      <c r="MCJ229" s="227"/>
      <c r="MCK229" s="227"/>
      <c r="MCL229" s="228"/>
      <c r="MCM229" s="228"/>
      <c r="MCN229" s="228"/>
      <c r="MCO229" s="228"/>
      <c r="MCP229" s="228"/>
      <c r="MCQ229" s="228"/>
      <c r="MCR229" s="229"/>
      <c r="MCS229" s="230"/>
      <c r="MCT229" s="230"/>
      <c r="MCU229" s="231"/>
      <c r="MCV229" s="229"/>
      <c r="MCW229" s="230"/>
      <c r="MCX229" s="229"/>
      <c r="MCY229" s="229"/>
      <c r="MCZ229" s="230"/>
      <c r="MDA229" s="230"/>
      <c r="MDB229" s="230"/>
      <c r="MDC229" s="230"/>
      <c r="MDD229" s="230"/>
      <c r="MDE229" s="230"/>
      <c r="MDF229" s="230"/>
      <c r="MDG229" s="230"/>
      <c r="MDH229" s="230"/>
      <c r="MDI229" s="230"/>
      <c r="MDJ229" s="230"/>
      <c r="MDK229" s="230"/>
      <c r="MDL229" s="229"/>
      <c r="MDM229" s="226"/>
      <c r="MDN229" s="227"/>
      <c r="MDO229" s="227"/>
      <c r="MDP229" s="227"/>
      <c r="MDQ229" s="228"/>
      <c r="MDR229" s="228"/>
      <c r="MDS229" s="228"/>
      <c r="MDT229" s="228"/>
      <c r="MDU229" s="228"/>
      <c r="MDV229" s="228"/>
      <c r="MDW229" s="229"/>
      <c r="MDX229" s="230"/>
      <c r="MDY229" s="230"/>
      <c r="MDZ229" s="231"/>
      <c r="MEA229" s="229"/>
      <c r="MEB229" s="230"/>
      <c r="MEC229" s="229"/>
      <c r="MED229" s="229"/>
      <c r="MEE229" s="230"/>
      <c r="MEF229" s="230"/>
      <c r="MEG229" s="230"/>
      <c r="MEH229" s="230"/>
      <c r="MEI229" s="230"/>
      <c r="MEJ229" s="230"/>
      <c r="MEK229" s="230"/>
      <c r="MEL229" s="230"/>
      <c r="MEM229" s="230"/>
      <c r="MEN229" s="230"/>
      <c r="MEO229" s="230"/>
      <c r="MEP229" s="230"/>
      <c r="MEQ229" s="229"/>
      <c r="MER229" s="226"/>
      <c r="MES229" s="227"/>
      <c r="MET229" s="227"/>
      <c r="MEU229" s="227"/>
      <c r="MEV229" s="228"/>
      <c r="MEW229" s="228"/>
      <c r="MEX229" s="228"/>
      <c r="MEY229" s="228"/>
      <c r="MEZ229" s="228"/>
      <c r="MFA229" s="228"/>
      <c r="MFB229" s="229"/>
      <c r="MFC229" s="230"/>
      <c r="MFD229" s="230"/>
      <c r="MFE229" s="231"/>
      <c r="MFF229" s="229"/>
      <c r="MFG229" s="230"/>
      <c r="MFH229" s="229"/>
      <c r="MFI229" s="229"/>
      <c r="MFJ229" s="230"/>
      <c r="MFK229" s="230"/>
      <c r="MFL229" s="230"/>
      <c r="MFM229" s="230"/>
      <c r="MFN229" s="230"/>
      <c r="MFO229" s="230"/>
      <c r="MFP229" s="230"/>
      <c r="MFQ229" s="230"/>
      <c r="MFR229" s="230"/>
      <c r="MFS229" s="230"/>
      <c r="MFT229" s="230"/>
      <c r="MFU229" s="230"/>
      <c r="MFV229" s="229"/>
      <c r="MFW229" s="226"/>
      <c r="MFX229" s="227"/>
      <c r="MFY229" s="227"/>
      <c r="MFZ229" s="227"/>
      <c r="MGA229" s="228"/>
      <c r="MGB229" s="228"/>
      <c r="MGC229" s="228"/>
      <c r="MGD229" s="228"/>
      <c r="MGE229" s="228"/>
      <c r="MGF229" s="228"/>
      <c r="MGG229" s="229"/>
      <c r="MGH229" s="230"/>
      <c r="MGI229" s="230"/>
      <c r="MGJ229" s="231"/>
      <c r="MGK229" s="229"/>
      <c r="MGL229" s="230"/>
      <c r="MGM229" s="229"/>
      <c r="MGN229" s="229"/>
      <c r="MGO229" s="230"/>
      <c r="MGP229" s="230"/>
      <c r="MGQ229" s="230"/>
      <c r="MGR229" s="230"/>
      <c r="MGS229" s="230"/>
      <c r="MGT229" s="230"/>
      <c r="MGU229" s="230"/>
      <c r="MGV229" s="230"/>
      <c r="MGW229" s="230"/>
      <c r="MGX229" s="230"/>
      <c r="MGY229" s="230"/>
      <c r="MGZ229" s="230"/>
      <c r="MHA229" s="229"/>
      <c r="MHB229" s="226"/>
      <c r="MHC229" s="227"/>
      <c r="MHD229" s="227"/>
      <c r="MHE229" s="227"/>
      <c r="MHF229" s="228"/>
      <c r="MHG229" s="228"/>
      <c r="MHH229" s="228"/>
      <c r="MHI229" s="228"/>
      <c r="MHJ229" s="228"/>
      <c r="MHK229" s="228"/>
      <c r="MHL229" s="229"/>
      <c r="MHM229" s="230"/>
      <c r="MHN229" s="230"/>
      <c r="MHO229" s="231"/>
      <c r="MHP229" s="229"/>
      <c r="MHQ229" s="230"/>
      <c r="MHR229" s="229"/>
      <c r="MHS229" s="229"/>
      <c r="MHT229" s="230"/>
      <c r="MHU229" s="230"/>
      <c r="MHV229" s="230"/>
      <c r="MHW229" s="230"/>
      <c r="MHX229" s="230"/>
      <c r="MHY229" s="230"/>
      <c r="MHZ229" s="230"/>
      <c r="MIA229" s="230"/>
      <c r="MIB229" s="230"/>
      <c r="MIC229" s="230"/>
      <c r="MID229" s="230"/>
      <c r="MIE229" s="230"/>
      <c r="MIF229" s="229"/>
      <c r="MIG229" s="226"/>
      <c r="MIH229" s="227"/>
      <c r="MII229" s="227"/>
      <c r="MIJ229" s="227"/>
      <c r="MIK229" s="228"/>
      <c r="MIL229" s="228"/>
      <c r="MIM229" s="228"/>
      <c r="MIN229" s="228"/>
      <c r="MIO229" s="228"/>
      <c r="MIP229" s="228"/>
      <c r="MIQ229" s="229"/>
      <c r="MIR229" s="230"/>
      <c r="MIS229" s="230"/>
      <c r="MIT229" s="231"/>
      <c r="MIU229" s="229"/>
      <c r="MIV229" s="230"/>
      <c r="MIW229" s="229"/>
      <c r="MIX229" s="229"/>
      <c r="MIY229" s="230"/>
      <c r="MIZ229" s="230"/>
      <c r="MJA229" s="230"/>
      <c r="MJB229" s="230"/>
      <c r="MJC229" s="230"/>
      <c r="MJD229" s="230"/>
      <c r="MJE229" s="230"/>
      <c r="MJF229" s="230"/>
      <c r="MJG229" s="230"/>
      <c r="MJH229" s="230"/>
      <c r="MJI229" s="230"/>
      <c r="MJJ229" s="230"/>
      <c r="MJK229" s="229"/>
      <c r="MJL229" s="226"/>
      <c r="MJM229" s="227"/>
      <c r="MJN229" s="227"/>
      <c r="MJO229" s="227"/>
      <c r="MJP229" s="228"/>
      <c r="MJQ229" s="228"/>
      <c r="MJR229" s="228"/>
      <c r="MJS229" s="228"/>
      <c r="MJT229" s="228"/>
      <c r="MJU229" s="228"/>
      <c r="MJV229" s="229"/>
      <c r="MJW229" s="230"/>
      <c r="MJX229" s="230"/>
      <c r="MJY229" s="231"/>
      <c r="MJZ229" s="229"/>
      <c r="MKA229" s="230"/>
      <c r="MKB229" s="229"/>
      <c r="MKC229" s="229"/>
      <c r="MKD229" s="230"/>
      <c r="MKE229" s="230"/>
      <c r="MKF229" s="230"/>
      <c r="MKG229" s="230"/>
      <c r="MKH229" s="230"/>
      <c r="MKI229" s="230"/>
      <c r="MKJ229" s="230"/>
      <c r="MKK229" s="230"/>
      <c r="MKL229" s="230"/>
      <c r="MKM229" s="230"/>
      <c r="MKN229" s="230"/>
      <c r="MKO229" s="230"/>
      <c r="MKP229" s="229"/>
      <c r="MKQ229" s="226"/>
      <c r="MKR229" s="227"/>
      <c r="MKS229" s="227"/>
      <c r="MKT229" s="227"/>
      <c r="MKU229" s="228"/>
      <c r="MKV229" s="228"/>
      <c r="MKW229" s="228"/>
      <c r="MKX229" s="228"/>
      <c r="MKY229" s="228"/>
      <c r="MKZ229" s="228"/>
      <c r="MLA229" s="229"/>
      <c r="MLB229" s="230"/>
      <c r="MLC229" s="230"/>
      <c r="MLD229" s="231"/>
      <c r="MLE229" s="229"/>
      <c r="MLF229" s="230"/>
      <c r="MLG229" s="229"/>
      <c r="MLH229" s="229"/>
      <c r="MLI229" s="230"/>
      <c r="MLJ229" s="230"/>
      <c r="MLK229" s="230"/>
      <c r="MLL229" s="230"/>
      <c r="MLM229" s="230"/>
      <c r="MLN229" s="230"/>
      <c r="MLO229" s="230"/>
      <c r="MLP229" s="230"/>
      <c r="MLQ229" s="230"/>
      <c r="MLR229" s="230"/>
      <c r="MLS229" s="230"/>
      <c r="MLT229" s="230"/>
      <c r="MLU229" s="229"/>
      <c r="MLV229" s="226"/>
      <c r="MLW229" s="227"/>
      <c r="MLX229" s="227"/>
      <c r="MLY229" s="227"/>
      <c r="MLZ229" s="228"/>
      <c r="MMA229" s="228"/>
      <c r="MMB229" s="228"/>
      <c r="MMC229" s="228"/>
      <c r="MMD229" s="228"/>
      <c r="MME229" s="228"/>
      <c r="MMF229" s="229"/>
      <c r="MMG229" s="230"/>
      <c r="MMH229" s="230"/>
      <c r="MMI229" s="231"/>
      <c r="MMJ229" s="229"/>
      <c r="MMK229" s="230"/>
      <c r="MML229" s="229"/>
      <c r="MMM229" s="229"/>
      <c r="MMN229" s="230"/>
      <c r="MMO229" s="230"/>
      <c r="MMP229" s="230"/>
      <c r="MMQ229" s="230"/>
      <c r="MMR229" s="230"/>
      <c r="MMS229" s="230"/>
      <c r="MMT229" s="230"/>
      <c r="MMU229" s="230"/>
      <c r="MMV229" s="230"/>
      <c r="MMW229" s="230"/>
      <c r="MMX229" s="230"/>
      <c r="MMY229" s="230"/>
      <c r="MMZ229" s="229"/>
      <c r="MNA229" s="226"/>
      <c r="MNB229" s="227"/>
      <c r="MNC229" s="227"/>
      <c r="MND229" s="227"/>
      <c r="MNE229" s="228"/>
      <c r="MNF229" s="228"/>
      <c r="MNG229" s="228"/>
      <c r="MNH229" s="228"/>
      <c r="MNI229" s="228"/>
      <c r="MNJ229" s="228"/>
      <c r="MNK229" s="229"/>
      <c r="MNL229" s="230"/>
      <c r="MNM229" s="230"/>
      <c r="MNN229" s="231"/>
      <c r="MNO229" s="229"/>
      <c r="MNP229" s="230"/>
      <c r="MNQ229" s="229"/>
      <c r="MNR229" s="229"/>
      <c r="MNS229" s="230"/>
      <c r="MNT229" s="230"/>
      <c r="MNU229" s="230"/>
      <c r="MNV229" s="230"/>
      <c r="MNW229" s="230"/>
      <c r="MNX229" s="230"/>
      <c r="MNY229" s="230"/>
      <c r="MNZ229" s="230"/>
      <c r="MOA229" s="230"/>
      <c r="MOB229" s="230"/>
      <c r="MOC229" s="230"/>
      <c r="MOD229" s="230"/>
      <c r="MOE229" s="229"/>
      <c r="MOF229" s="226"/>
      <c r="MOG229" s="227"/>
      <c r="MOH229" s="227"/>
      <c r="MOI229" s="227"/>
      <c r="MOJ229" s="228"/>
      <c r="MOK229" s="228"/>
      <c r="MOL229" s="228"/>
      <c r="MOM229" s="228"/>
      <c r="MON229" s="228"/>
      <c r="MOO229" s="228"/>
      <c r="MOP229" s="229"/>
      <c r="MOQ229" s="230"/>
      <c r="MOR229" s="230"/>
      <c r="MOS229" s="231"/>
      <c r="MOT229" s="229"/>
      <c r="MOU229" s="230"/>
      <c r="MOV229" s="229"/>
      <c r="MOW229" s="229"/>
      <c r="MOX229" s="230"/>
      <c r="MOY229" s="230"/>
      <c r="MOZ229" s="230"/>
      <c r="MPA229" s="230"/>
      <c r="MPB229" s="230"/>
      <c r="MPC229" s="230"/>
      <c r="MPD229" s="230"/>
      <c r="MPE229" s="230"/>
      <c r="MPF229" s="230"/>
      <c r="MPG229" s="230"/>
      <c r="MPH229" s="230"/>
      <c r="MPI229" s="230"/>
      <c r="MPJ229" s="229"/>
      <c r="MPK229" s="226"/>
      <c r="MPL229" s="227"/>
      <c r="MPM229" s="227"/>
      <c r="MPN229" s="227"/>
      <c r="MPO229" s="228"/>
      <c r="MPP229" s="228"/>
      <c r="MPQ229" s="228"/>
      <c r="MPR229" s="228"/>
      <c r="MPS229" s="228"/>
      <c r="MPT229" s="228"/>
      <c r="MPU229" s="229"/>
      <c r="MPV229" s="230"/>
      <c r="MPW229" s="230"/>
      <c r="MPX229" s="231"/>
      <c r="MPY229" s="229"/>
      <c r="MPZ229" s="230"/>
      <c r="MQA229" s="229"/>
      <c r="MQB229" s="229"/>
      <c r="MQC229" s="230"/>
      <c r="MQD229" s="230"/>
      <c r="MQE229" s="230"/>
      <c r="MQF229" s="230"/>
      <c r="MQG229" s="230"/>
      <c r="MQH229" s="230"/>
      <c r="MQI229" s="230"/>
      <c r="MQJ229" s="230"/>
      <c r="MQK229" s="230"/>
      <c r="MQL229" s="230"/>
      <c r="MQM229" s="230"/>
      <c r="MQN229" s="230"/>
      <c r="MQO229" s="229"/>
      <c r="MQP229" s="226"/>
      <c r="MQQ229" s="227"/>
      <c r="MQR229" s="227"/>
      <c r="MQS229" s="227"/>
      <c r="MQT229" s="228"/>
      <c r="MQU229" s="228"/>
      <c r="MQV229" s="228"/>
      <c r="MQW229" s="228"/>
      <c r="MQX229" s="228"/>
      <c r="MQY229" s="228"/>
      <c r="MQZ229" s="229"/>
      <c r="MRA229" s="230"/>
      <c r="MRB229" s="230"/>
      <c r="MRC229" s="231"/>
      <c r="MRD229" s="229"/>
      <c r="MRE229" s="230"/>
      <c r="MRF229" s="229"/>
      <c r="MRG229" s="229"/>
      <c r="MRH229" s="230"/>
      <c r="MRI229" s="230"/>
      <c r="MRJ229" s="230"/>
      <c r="MRK229" s="230"/>
      <c r="MRL229" s="230"/>
      <c r="MRM229" s="230"/>
      <c r="MRN229" s="230"/>
      <c r="MRO229" s="230"/>
      <c r="MRP229" s="230"/>
      <c r="MRQ229" s="230"/>
      <c r="MRR229" s="230"/>
      <c r="MRS229" s="230"/>
      <c r="MRT229" s="229"/>
      <c r="MRU229" s="226"/>
      <c r="MRV229" s="227"/>
      <c r="MRW229" s="227"/>
      <c r="MRX229" s="227"/>
      <c r="MRY229" s="228"/>
      <c r="MRZ229" s="228"/>
      <c r="MSA229" s="228"/>
      <c r="MSB229" s="228"/>
      <c r="MSC229" s="228"/>
      <c r="MSD229" s="228"/>
      <c r="MSE229" s="229"/>
      <c r="MSF229" s="230"/>
      <c r="MSG229" s="230"/>
      <c r="MSH229" s="231"/>
      <c r="MSI229" s="229"/>
      <c r="MSJ229" s="230"/>
      <c r="MSK229" s="229"/>
      <c r="MSL229" s="229"/>
      <c r="MSM229" s="230"/>
      <c r="MSN229" s="230"/>
      <c r="MSO229" s="230"/>
      <c r="MSP229" s="230"/>
      <c r="MSQ229" s="230"/>
      <c r="MSR229" s="230"/>
      <c r="MSS229" s="230"/>
      <c r="MST229" s="230"/>
      <c r="MSU229" s="230"/>
      <c r="MSV229" s="230"/>
      <c r="MSW229" s="230"/>
      <c r="MSX229" s="230"/>
      <c r="MSY229" s="229"/>
      <c r="MSZ229" s="226"/>
      <c r="MTA229" s="227"/>
      <c r="MTB229" s="227"/>
      <c r="MTC229" s="227"/>
      <c r="MTD229" s="228"/>
      <c r="MTE229" s="228"/>
      <c r="MTF229" s="228"/>
      <c r="MTG229" s="228"/>
      <c r="MTH229" s="228"/>
      <c r="MTI229" s="228"/>
      <c r="MTJ229" s="229"/>
      <c r="MTK229" s="230"/>
      <c r="MTL229" s="230"/>
      <c r="MTM229" s="231"/>
      <c r="MTN229" s="229"/>
      <c r="MTO229" s="230"/>
      <c r="MTP229" s="229"/>
      <c r="MTQ229" s="229"/>
      <c r="MTR229" s="230"/>
      <c r="MTS229" s="230"/>
      <c r="MTT229" s="230"/>
      <c r="MTU229" s="230"/>
      <c r="MTV229" s="230"/>
      <c r="MTW229" s="230"/>
      <c r="MTX229" s="230"/>
      <c r="MTY229" s="230"/>
      <c r="MTZ229" s="230"/>
      <c r="MUA229" s="230"/>
      <c r="MUB229" s="230"/>
      <c r="MUC229" s="230"/>
      <c r="MUD229" s="229"/>
      <c r="MUE229" s="226"/>
      <c r="MUF229" s="227"/>
      <c r="MUG229" s="227"/>
      <c r="MUH229" s="227"/>
      <c r="MUI229" s="228"/>
      <c r="MUJ229" s="228"/>
      <c r="MUK229" s="228"/>
      <c r="MUL229" s="228"/>
      <c r="MUM229" s="228"/>
      <c r="MUN229" s="228"/>
      <c r="MUO229" s="229"/>
      <c r="MUP229" s="230"/>
      <c r="MUQ229" s="230"/>
      <c r="MUR229" s="231"/>
      <c r="MUS229" s="229"/>
      <c r="MUT229" s="230"/>
      <c r="MUU229" s="229"/>
      <c r="MUV229" s="229"/>
      <c r="MUW229" s="230"/>
      <c r="MUX229" s="230"/>
      <c r="MUY229" s="230"/>
      <c r="MUZ229" s="230"/>
      <c r="MVA229" s="230"/>
      <c r="MVB229" s="230"/>
      <c r="MVC229" s="230"/>
      <c r="MVD229" s="230"/>
      <c r="MVE229" s="230"/>
      <c r="MVF229" s="230"/>
      <c r="MVG229" s="230"/>
      <c r="MVH229" s="230"/>
      <c r="MVI229" s="229"/>
      <c r="MVJ229" s="226"/>
      <c r="MVK229" s="227"/>
      <c r="MVL229" s="227"/>
      <c r="MVM229" s="227"/>
      <c r="MVN229" s="228"/>
      <c r="MVO229" s="228"/>
      <c r="MVP229" s="228"/>
      <c r="MVQ229" s="228"/>
      <c r="MVR229" s="228"/>
      <c r="MVS229" s="228"/>
      <c r="MVT229" s="229"/>
      <c r="MVU229" s="230"/>
      <c r="MVV229" s="230"/>
      <c r="MVW229" s="231"/>
      <c r="MVX229" s="229"/>
      <c r="MVY229" s="230"/>
      <c r="MVZ229" s="229"/>
      <c r="MWA229" s="229"/>
      <c r="MWB229" s="230"/>
      <c r="MWC229" s="230"/>
      <c r="MWD229" s="230"/>
      <c r="MWE229" s="230"/>
      <c r="MWF229" s="230"/>
      <c r="MWG229" s="230"/>
      <c r="MWH229" s="230"/>
      <c r="MWI229" s="230"/>
      <c r="MWJ229" s="230"/>
      <c r="MWK229" s="230"/>
      <c r="MWL229" s="230"/>
      <c r="MWM229" s="230"/>
      <c r="MWN229" s="229"/>
      <c r="MWO229" s="226"/>
      <c r="MWP229" s="227"/>
      <c r="MWQ229" s="227"/>
      <c r="MWR229" s="227"/>
      <c r="MWS229" s="228"/>
      <c r="MWT229" s="228"/>
      <c r="MWU229" s="228"/>
      <c r="MWV229" s="228"/>
      <c r="MWW229" s="228"/>
      <c r="MWX229" s="228"/>
      <c r="MWY229" s="229"/>
      <c r="MWZ229" s="230"/>
      <c r="MXA229" s="230"/>
      <c r="MXB229" s="231"/>
      <c r="MXC229" s="229"/>
      <c r="MXD229" s="230"/>
      <c r="MXE229" s="229"/>
      <c r="MXF229" s="229"/>
      <c r="MXG229" s="230"/>
      <c r="MXH229" s="230"/>
      <c r="MXI229" s="230"/>
      <c r="MXJ229" s="230"/>
      <c r="MXK229" s="230"/>
      <c r="MXL229" s="230"/>
      <c r="MXM229" s="230"/>
      <c r="MXN229" s="230"/>
      <c r="MXO229" s="230"/>
      <c r="MXP229" s="230"/>
      <c r="MXQ229" s="230"/>
      <c r="MXR229" s="230"/>
      <c r="MXS229" s="229"/>
      <c r="MXT229" s="226"/>
      <c r="MXU229" s="227"/>
      <c r="MXV229" s="227"/>
      <c r="MXW229" s="227"/>
      <c r="MXX229" s="228"/>
      <c r="MXY229" s="228"/>
      <c r="MXZ229" s="228"/>
      <c r="MYA229" s="228"/>
      <c r="MYB229" s="228"/>
      <c r="MYC229" s="228"/>
      <c r="MYD229" s="229"/>
      <c r="MYE229" s="230"/>
      <c r="MYF229" s="230"/>
      <c r="MYG229" s="231"/>
      <c r="MYH229" s="229"/>
      <c r="MYI229" s="230"/>
      <c r="MYJ229" s="229"/>
      <c r="MYK229" s="229"/>
      <c r="MYL229" s="230"/>
      <c r="MYM229" s="230"/>
      <c r="MYN229" s="230"/>
      <c r="MYO229" s="230"/>
      <c r="MYP229" s="230"/>
      <c r="MYQ229" s="230"/>
      <c r="MYR229" s="230"/>
      <c r="MYS229" s="230"/>
      <c r="MYT229" s="230"/>
      <c r="MYU229" s="230"/>
      <c r="MYV229" s="230"/>
      <c r="MYW229" s="230"/>
      <c r="MYX229" s="229"/>
      <c r="MYY229" s="226"/>
      <c r="MYZ229" s="227"/>
      <c r="MZA229" s="227"/>
      <c r="MZB229" s="227"/>
      <c r="MZC229" s="228"/>
      <c r="MZD229" s="228"/>
      <c r="MZE229" s="228"/>
      <c r="MZF229" s="228"/>
      <c r="MZG229" s="228"/>
      <c r="MZH229" s="228"/>
      <c r="MZI229" s="229"/>
      <c r="MZJ229" s="230"/>
      <c r="MZK229" s="230"/>
      <c r="MZL229" s="231"/>
      <c r="MZM229" s="229"/>
      <c r="MZN229" s="230"/>
      <c r="MZO229" s="229"/>
      <c r="MZP229" s="229"/>
      <c r="MZQ229" s="230"/>
      <c r="MZR229" s="230"/>
      <c r="MZS229" s="230"/>
      <c r="MZT229" s="230"/>
      <c r="MZU229" s="230"/>
      <c r="MZV229" s="230"/>
      <c r="MZW229" s="230"/>
      <c r="MZX229" s="230"/>
      <c r="MZY229" s="230"/>
      <c r="MZZ229" s="230"/>
      <c r="NAA229" s="230"/>
      <c r="NAB229" s="230"/>
      <c r="NAC229" s="229"/>
      <c r="NAD229" s="226"/>
      <c r="NAE229" s="227"/>
      <c r="NAF229" s="227"/>
      <c r="NAG229" s="227"/>
      <c r="NAH229" s="228"/>
      <c r="NAI229" s="228"/>
      <c r="NAJ229" s="228"/>
      <c r="NAK229" s="228"/>
      <c r="NAL229" s="228"/>
      <c r="NAM229" s="228"/>
      <c r="NAN229" s="229"/>
      <c r="NAO229" s="230"/>
      <c r="NAP229" s="230"/>
      <c r="NAQ229" s="231"/>
      <c r="NAR229" s="229"/>
      <c r="NAS229" s="230"/>
      <c r="NAT229" s="229"/>
      <c r="NAU229" s="229"/>
      <c r="NAV229" s="230"/>
      <c r="NAW229" s="230"/>
      <c r="NAX229" s="230"/>
      <c r="NAY229" s="230"/>
      <c r="NAZ229" s="230"/>
      <c r="NBA229" s="230"/>
      <c r="NBB229" s="230"/>
      <c r="NBC229" s="230"/>
      <c r="NBD229" s="230"/>
      <c r="NBE229" s="230"/>
      <c r="NBF229" s="230"/>
      <c r="NBG229" s="230"/>
      <c r="NBH229" s="229"/>
      <c r="NBI229" s="226"/>
      <c r="NBJ229" s="227"/>
      <c r="NBK229" s="227"/>
      <c r="NBL229" s="227"/>
      <c r="NBM229" s="228"/>
      <c r="NBN229" s="228"/>
      <c r="NBO229" s="228"/>
      <c r="NBP229" s="228"/>
      <c r="NBQ229" s="228"/>
      <c r="NBR229" s="228"/>
      <c r="NBS229" s="229"/>
      <c r="NBT229" s="230"/>
      <c r="NBU229" s="230"/>
      <c r="NBV229" s="231"/>
      <c r="NBW229" s="229"/>
      <c r="NBX229" s="230"/>
      <c r="NBY229" s="229"/>
      <c r="NBZ229" s="229"/>
      <c r="NCA229" s="230"/>
      <c r="NCB229" s="230"/>
      <c r="NCC229" s="230"/>
      <c r="NCD229" s="230"/>
      <c r="NCE229" s="230"/>
      <c r="NCF229" s="230"/>
      <c r="NCG229" s="230"/>
      <c r="NCH229" s="230"/>
      <c r="NCI229" s="230"/>
      <c r="NCJ229" s="230"/>
      <c r="NCK229" s="230"/>
      <c r="NCL229" s="230"/>
      <c r="NCM229" s="229"/>
      <c r="NCN229" s="226"/>
      <c r="NCO229" s="227"/>
      <c r="NCP229" s="227"/>
      <c r="NCQ229" s="227"/>
      <c r="NCR229" s="228"/>
      <c r="NCS229" s="228"/>
      <c r="NCT229" s="228"/>
      <c r="NCU229" s="228"/>
      <c r="NCV229" s="228"/>
      <c r="NCW229" s="228"/>
      <c r="NCX229" s="229"/>
      <c r="NCY229" s="230"/>
      <c r="NCZ229" s="230"/>
      <c r="NDA229" s="231"/>
      <c r="NDB229" s="229"/>
      <c r="NDC229" s="230"/>
      <c r="NDD229" s="229"/>
      <c r="NDE229" s="229"/>
      <c r="NDF229" s="230"/>
      <c r="NDG229" s="230"/>
      <c r="NDH229" s="230"/>
      <c r="NDI229" s="230"/>
      <c r="NDJ229" s="230"/>
      <c r="NDK229" s="230"/>
      <c r="NDL229" s="230"/>
      <c r="NDM229" s="230"/>
      <c r="NDN229" s="230"/>
      <c r="NDO229" s="230"/>
      <c r="NDP229" s="230"/>
      <c r="NDQ229" s="230"/>
      <c r="NDR229" s="229"/>
      <c r="NDS229" s="226"/>
      <c r="NDT229" s="227"/>
      <c r="NDU229" s="227"/>
      <c r="NDV229" s="227"/>
      <c r="NDW229" s="228"/>
      <c r="NDX229" s="228"/>
      <c r="NDY229" s="228"/>
      <c r="NDZ229" s="228"/>
      <c r="NEA229" s="228"/>
      <c r="NEB229" s="228"/>
      <c r="NEC229" s="229"/>
      <c r="NED229" s="230"/>
      <c r="NEE229" s="230"/>
      <c r="NEF229" s="231"/>
      <c r="NEG229" s="229"/>
      <c r="NEH229" s="230"/>
      <c r="NEI229" s="229"/>
      <c r="NEJ229" s="229"/>
      <c r="NEK229" s="230"/>
      <c r="NEL229" s="230"/>
      <c r="NEM229" s="230"/>
      <c r="NEN229" s="230"/>
      <c r="NEO229" s="230"/>
      <c r="NEP229" s="230"/>
      <c r="NEQ229" s="230"/>
      <c r="NER229" s="230"/>
      <c r="NES229" s="230"/>
      <c r="NET229" s="230"/>
      <c r="NEU229" s="230"/>
      <c r="NEV229" s="230"/>
      <c r="NEW229" s="229"/>
      <c r="NEX229" s="226"/>
      <c r="NEY229" s="227"/>
      <c r="NEZ229" s="227"/>
      <c r="NFA229" s="227"/>
      <c r="NFB229" s="228"/>
      <c r="NFC229" s="228"/>
      <c r="NFD229" s="228"/>
      <c r="NFE229" s="228"/>
      <c r="NFF229" s="228"/>
      <c r="NFG229" s="228"/>
      <c r="NFH229" s="229"/>
      <c r="NFI229" s="230"/>
      <c r="NFJ229" s="230"/>
      <c r="NFK229" s="231"/>
      <c r="NFL229" s="229"/>
      <c r="NFM229" s="230"/>
      <c r="NFN229" s="229"/>
      <c r="NFO229" s="229"/>
      <c r="NFP229" s="230"/>
      <c r="NFQ229" s="230"/>
      <c r="NFR229" s="230"/>
      <c r="NFS229" s="230"/>
      <c r="NFT229" s="230"/>
      <c r="NFU229" s="230"/>
      <c r="NFV229" s="230"/>
      <c r="NFW229" s="230"/>
      <c r="NFX229" s="230"/>
      <c r="NFY229" s="230"/>
      <c r="NFZ229" s="230"/>
      <c r="NGA229" s="230"/>
      <c r="NGB229" s="229"/>
      <c r="NGC229" s="226"/>
      <c r="NGD229" s="227"/>
      <c r="NGE229" s="227"/>
      <c r="NGF229" s="227"/>
      <c r="NGG229" s="228"/>
      <c r="NGH229" s="228"/>
      <c r="NGI229" s="228"/>
      <c r="NGJ229" s="228"/>
      <c r="NGK229" s="228"/>
      <c r="NGL229" s="228"/>
      <c r="NGM229" s="229"/>
      <c r="NGN229" s="230"/>
      <c r="NGO229" s="230"/>
      <c r="NGP229" s="231"/>
      <c r="NGQ229" s="229"/>
      <c r="NGR229" s="230"/>
      <c r="NGS229" s="229"/>
      <c r="NGT229" s="229"/>
      <c r="NGU229" s="230"/>
      <c r="NGV229" s="230"/>
      <c r="NGW229" s="230"/>
      <c r="NGX229" s="230"/>
      <c r="NGY229" s="230"/>
      <c r="NGZ229" s="230"/>
      <c r="NHA229" s="230"/>
      <c r="NHB229" s="230"/>
      <c r="NHC229" s="230"/>
      <c r="NHD229" s="230"/>
      <c r="NHE229" s="230"/>
      <c r="NHF229" s="230"/>
      <c r="NHG229" s="229"/>
      <c r="NHH229" s="226"/>
      <c r="NHI229" s="227"/>
      <c r="NHJ229" s="227"/>
      <c r="NHK229" s="227"/>
      <c r="NHL229" s="228"/>
      <c r="NHM229" s="228"/>
      <c r="NHN229" s="228"/>
      <c r="NHO229" s="228"/>
      <c r="NHP229" s="228"/>
      <c r="NHQ229" s="228"/>
      <c r="NHR229" s="229"/>
      <c r="NHS229" s="230"/>
      <c r="NHT229" s="230"/>
      <c r="NHU229" s="231"/>
      <c r="NHV229" s="229"/>
      <c r="NHW229" s="230"/>
      <c r="NHX229" s="229"/>
      <c r="NHY229" s="229"/>
      <c r="NHZ229" s="230"/>
      <c r="NIA229" s="230"/>
      <c r="NIB229" s="230"/>
      <c r="NIC229" s="230"/>
      <c r="NID229" s="230"/>
      <c r="NIE229" s="230"/>
      <c r="NIF229" s="230"/>
      <c r="NIG229" s="230"/>
      <c r="NIH229" s="230"/>
      <c r="NII229" s="230"/>
      <c r="NIJ229" s="230"/>
      <c r="NIK229" s="230"/>
      <c r="NIL229" s="229"/>
      <c r="NIM229" s="226"/>
      <c r="NIN229" s="227"/>
      <c r="NIO229" s="227"/>
      <c r="NIP229" s="227"/>
      <c r="NIQ229" s="228"/>
      <c r="NIR229" s="228"/>
      <c r="NIS229" s="228"/>
      <c r="NIT229" s="228"/>
      <c r="NIU229" s="228"/>
      <c r="NIV229" s="228"/>
      <c r="NIW229" s="229"/>
      <c r="NIX229" s="230"/>
      <c r="NIY229" s="230"/>
      <c r="NIZ229" s="231"/>
      <c r="NJA229" s="229"/>
      <c r="NJB229" s="230"/>
      <c r="NJC229" s="229"/>
      <c r="NJD229" s="229"/>
      <c r="NJE229" s="230"/>
      <c r="NJF229" s="230"/>
      <c r="NJG229" s="230"/>
      <c r="NJH229" s="230"/>
      <c r="NJI229" s="230"/>
      <c r="NJJ229" s="230"/>
      <c r="NJK229" s="230"/>
      <c r="NJL229" s="230"/>
      <c r="NJM229" s="230"/>
      <c r="NJN229" s="230"/>
      <c r="NJO229" s="230"/>
      <c r="NJP229" s="230"/>
      <c r="NJQ229" s="229"/>
      <c r="NJR229" s="226"/>
      <c r="NJS229" s="227"/>
      <c r="NJT229" s="227"/>
      <c r="NJU229" s="227"/>
      <c r="NJV229" s="228"/>
      <c r="NJW229" s="228"/>
      <c r="NJX229" s="228"/>
      <c r="NJY229" s="228"/>
      <c r="NJZ229" s="228"/>
      <c r="NKA229" s="228"/>
      <c r="NKB229" s="229"/>
      <c r="NKC229" s="230"/>
      <c r="NKD229" s="230"/>
      <c r="NKE229" s="231"/>
      <c r="NKF229" s="229"/>
      <c r="NKG229" s="230"/>
      <c r="NKH229" s="229"/>
      <c r="NKI229" s="229"/>
      <c r="NKJ229" s="230"/>
      <c r="NKK229" s="230"/>
      <c r="NKL229" s="230"/>
      <c r="NKM229" s="230"/>
      <c r="NKN229" s="230"/>
      <c r="NKO229" s="230"/>
      <c r="NKP229" s="230"/>
      <c r="NKQ229" s="230"/>
      <c r="NKR229" s="230"/>
      <c r="NKS229" s="230"/>
      <c r="NKT229" s="230"/>
      <c r="NKU229" s="230"/>
      <c r="NKV229" s="229"/>
      <c r="NKW229" s="226"/>
      <c r="NKX229" s="227"/>
      <c r="NKY229" s="227"/>
      <c r="NKZ229" s="227"/>
      <c r="NLA229" s="228"/>
      <c r="NLB229" s="228"/>
      <c r="NLC229" s="228"/>
      <c r="NLD229" s="228"/>
      <c r="NLE229" s="228"/>
      <c r="NLF229" s="228"/>
      <c r="NLG229" s="229"/>
      <c r="NLH229" s="230"/>
      <c r="NLI229" s="230"/>
      <c r="NLJ229" s="231"/>
      <c r="NLK229" s="229"/>
      <c r="NLL229" s="230"/>
      <c r="NLM229" s="229"/>
      <c r="NLN229" s="229"/>
      <c r="NLO229" s="230"/>
      <c r="NLP229" s="230"/>
      <c r="NLQ229" s="230"/>
      <c r="NLR229" s="230"/>
      <c r="NLS229" s="230"/>
      <c r="NLT229" s="230"/>
      <c r="NLU229" s="230"/>
      <c r="NLV229" s="230"/>
      <c r="NLW229" s="230"/>
      <c r="NLX229" s="230"/>
      <c r="NLY229" s="230"/>
      <c r="NLZ229" s="230"/>
      <c r="NMA229" s="229"/>
      <c r="NMB229" s="226"/>
      <c r="NMC229" s="227"/>
      <c r="NMD229" s="227"/>
      <c r="NME229" s="227"/>
      <c r="NMF229" s="228"/>
      <c r="NMG229" s="228"/>
      <c r="NMH229" s="228"/>
      <c r="NMI229" s="228"/>
      <c r="NMJ229" s="228"/>
      <c r="NMK229" s="228"/>
      <c r="NML229" s="229"/>
      <c r="NMM229" s="230"/>
      <c r="NMN229" s="230"/>
      <c r="NMO229" s="231"/>
      <c r="NMP229" s="229"/>
      <c r="NMQ229" s="230"/>
      <c r="NMR229" s="229"/>
      <c r="NMS229" s="229"/>
      <c r="NMT229" s="230"/>
      <c r="NMU229" s="230"/>
      <c r="NMV229" s="230"/>
      <c r="NMW229" s="230"/>
      <c r="NMX229" s="230"/>
      <c r="NMY229" s="230"/>
      <c r="NMZ229" s="230"/>
      <c r="NNA229" s="230"/>
      <c r="NNB229" s="230"/>
      <c r="NNC229" s="230"/>
      <c r="NND229" s="230"/>
      <c r="NNE229" s="230"/>
      <c r="NNF229" s="229"/>
      <c r="NNG229" s="226"/>
      <c r="NNH229" s="227"/>
      <c r="NNI229" s="227"/>
      <c r="NNJ229" s="227"/>
      <c r="NNK229" s="228"/>
      <c r="NNL229" s="228"/>
      <c r="NNM229" s="228"/>
      <c r="NNN229" s="228"/>
      <c r="NNO229" s="228"/>
      <c r="NNP229" s="228"/>
      <c r="NNQ229" s="229"/>
      <c r="NNR229" s="230"/>
      <c r="NNS229" s="230"/>
      <c r="NNT229" s="231"/>
      <c r="NNU229" s="229"/>
      <c r="NNV229" s="230"/>
      <c r="NNW229" s="229"/>
      <c r="NNX229" s="229"/>
      <c r="NNY229" s="230"/>
      <c r="NNZ229" s="230"/>
      <c r="NOA229" s="230"/>
      <c r="NOB229" s="230"/>
      <c r="NOC229" s="230"/>
      <c r="NOD229" s="230"/>
      <c r="NOE229" s="230"/>
      <c r="NOF229" s="230"/>
      <c r="NOG229" s="230"/>
      <c r="NOH229" s="230"/>
      <c r="NOI229" s="230"/>
      <c r="NOJ229" s="230"/>
      <c r="NOK229" s="229"/>
      <c r="NOL229" s="226"/>
      <c r="NOM229" s="227"/>
      <c r="NON229" s="227"/>
      <c r="NOO229" s="227"/>
      <c r="NOP229" s="228"/>
      <c r="NOQ229" s="228"/>
      <c r="NOR229" s="228"/>
      <c r="NOS229" s="228"/>
      <c r="NOT229" s="228"/>
      <c r="NOU229" s="228"/>
      <c r="NOV229" s="229"/>
      <c r="NOW229" s="230"/>
      <c r="NOX229" s="230"/>
      <c r="NOY229" s="231"/>
      <c r="NOZ229" s="229"/>
      <c r="NPA229" s="230"/>
      <c r="NPB229" s="229"/>
      <c r="NPC229" s="229"/>
      <c r="NPD229" s="230"/>
      <c r="NPE229" s="230"/>
      <c r="NPF229" s="230"/>
      <c r="NPG229" s="230"/>
      <c r="NPH229" s="230"/>
      <c r="NPI229" s="230"/>
      <c r="NPJ229" s="230"/>
      <c r="NPK229" s="230"/>
      <c r="NPL229" s="230"/>
      <c r="NPM229" s="230"/>
      <c r="NPN229" s="230"/>
      <c r="NPO229" s="230"/>
      <c r="NPP229" s="229"/>
      <c r="NPQ229" s="226"/>
      <c r="NPR229" s="227"/>
      <c r="NPS229" s="227"/>
      <c r="NPT229" s="227"/>
      <c r="NPU229" s="228"/>
      <c r="NPV229" s="228"/>
      <c r="NPW229" s="228"/>
      <c r="NPX229" s="228"/>
      <c r="NPY229" s="228"/>
      <c r="NPZ229" s="228"/>
      <c r="NQA229" s="229"/>
      <c r="NQB229" s="230"/>
      <c r="NQC229" s="230"/>
      <c r="NQD229" s="231"/>
      <c r="NQE229" s="229"/>
      <c r="NQF229" s="230"/>
      <c r="NQG229" s="229"/>
      <c r="NQH229" s="229"/>
      <c r="NQI229" s="230"/>
      <c r="NQJ229" s="230"/>
      <c r="NQK229" s="230"/>
      <c r="NQL229" s="230"/>
      <c r="NQM229" s="230"/>
      <c r="NQN229" s="230"/>
      <c r="NQO229" s="230"/>
      <c r="NQP229" s="230"/>
      <c r="NQQ229" s="230"/>
      <c r="NQR229" s="230"/>
      <c r="NQS229" s="230"/>
      <c r="NQT229" s="230"/>
      <c r="NQU229" s="229"/>
      <c r="NQV229" s="226"/>
      <c r="NQW229" s="227"/>
      <c r="NQX229" s="227"/>
      <c r="NQY229" s="227"/>
      <c r="NQZ229" s="228"/>
      <c r="NRA229" s="228"/>
      <c r="NRB229" s="228"/>
      <c r="NRC229" s="228"/>
      <c r="NRD229" s="228"/>
      <c r="NRE229" s="228"/>
      <c r="NRF229" s="229"/>
      <c r="NRG229" s="230"/>
      <c r="NRH229" s="230"/>
      <c r="NRI229" s="231"/>
      <c r="NRJ229" s="229"/>
      <c r="NRK229" s="230"/>
      <c r="NRL229" s="229"/>
      <c r="NRM229" s="229"/>
      <c r="NRN229" s="230"/>
      <c r="NRO229" s="230"/>
      <c r="NRP229" s="230"/>
      <c r="NRQ229" s="230"/>
      <c r="NRR229" s="230"/>
      <c r="NRS229" s="230"/>
      <c r="NRT229" s="230"/>
      <c r="NRU229" s="230"/>
      <c r="NRV229" s="230"/>
      <c r="NRW229" s="230"/>
      <c r="NRX229" s="230"/>
      <c r="NRY229" s="230"/>
      <c r="NRZ229" s="229"/>
      <c r="NSA229" s="226"/>
      <c r="NSB229" s="227"/>
      <c r="NSC229" s="227"/>
      <c r="NSD229" s="227"/>
      <c r="NSE229" s="228"/>
      <c r="NSF229" s="228"/>
      <c r="NSG229" s="228"/>
      <c r="NSH229" s="228"/>
      <c r="NSI229" s="228"/>
      <c r="NSJ229" s="228"/>
      <c r="NSK229" s="229"/>
      <c r="NSL229" s="230"/>
      <c r="NSM229" s="230"/>
      <c r="NSN229" s="231"/>
      <c r="NSO229" s="229"/>
      <c r="NSP229" s="230"/>
      <c r="NSQ229" s="229"/>
      <c r="NSR229" s="229"/>
      <c r="NSS229" s="230"/>
      <c r="NST229" s="230"/>
      <c r="NSU229" s="230"/>
      <c r="NSV229" s="230"/>
      <c r="NSW229" s="230"/>
      <c r="NSX229" s="230"/>
      <c r="NSY229" s="230"/>
      <c r="NSZ229" s="230"/>
      <c r="NTA229" s="230"/>
      <c r="NTB229" s="230"/>
      <c r="NTC229" s="230"/>
      <c r="NTD229" s="230"/>
      <c r="NTE229" s="229"/>
      <c r="NTF229" s="226"/>
      <c r="NTG229" s="227"/>
      <c r="NTH229" s="227"/>
      <c r="NTI229" s="227"/>
      <c r="NTJ229" s="228"/>
      <c r="NTK229" s="228"/>
      <c r="NTL229" s="228"/>
      <c r="NTM229" s="228"/>
      <c r="NTN229" s="228"/>
      <c r="NTO229" s="228"/>
      <c r="NTP229" s="229"/>
      <c r="NTQ229" s="230"/>
      <c r="NTR229" s="230"/>
      <c r="NTS229" s="231"/>
      <c r="NTT229" s="229"/>
      <c r="NTU229" s="230"/>
      <c r="NTV229" s="229"/>
      <c r="NTW229" s="229"/>
      <c r="NTX229" s="230"/>
      <c r="NTY229" s="230"/>
      <c r="NTZ229" s="230"/>
      <c r="NUA229" s="230"/>
      <c r="NUB229" s="230"/>
      <c r="NUC229" s="230"/>
      <c r="NUD229" s="230"/>
      <c r="NUE229" s="230"/>
      <c r="NUF229" s="230"/>
      <c r="NUG229" s="230"/>
      <c r="NUH229" s="230"/>
      <c r="NUI229" s="230"/>
      <c r="NUJ229" s="229"/>
      <c r="NUK229" s="226"/>
      <c r="NUL229" s="227"/>
      <c r="NUM229" s="227"/>
      <c r="NUN229" s="227"/>
      <c r="NUO229" s="228"/>
      <c r="NUP229" s="228"/>
      <c r="NUQ229" s="228"/>
      <c r="NUR229" s="228"/>
      <c r="NUS229" s="228"/>
      <c r="NUT229" s="228"/>
      <c r="NUU229" s="229"/>
      <c r="NUV229" s="230"/>
      <c r="NUW229" s="230"/>
      <c r="NUX229" s="231"/>
      <c r="NUY229" s="229"/>
      <c r="NUZ229" s="230"/>
      <c r="NVA229" s="229"/>
      <c r="NVB229" s="229"/>
      <c r="NVC229" s="230"/>
      <c r="NVD229" s="230"/>
      <c r="NVE229" s="230"/>
      <c r="NVF229" s="230"/>
      <c r="NVG229" s="230"/>
      <c r="NVH229" s="230"/>
      <c r="NVI229" s="230"/>
      <c r="NVJ229" s="230"/>
      <c r="NVK229" s="230"/>
      <c r="NVL229" s="230"/>
      <c r="NVM229" s="230"/>
      <c r="NVN229" s="230"/>
      <c r="NVO229" s="229"/>
      <c r="NVP229" s="226"/>
      <c r="NVQ229" s="227"/>
      <c r="NVR229" s="227"/>
      <c r="NVS229" s="227"/>
      <c r="NVT229" s="228"/>
      <c r="NVU229" s="228"/>
      <c r="NVV229" s="228"/>
      <c r="NVW229" s="228"/>
      <c r="NVX229" s="228"/>
      <c r="NVY229" s="228"/>
      <c r="NVZ229" s="229"/>
      <c r="NWA229" s="230"/>
      <c r="NWB229" s="230"/>
      <c r="NWC229" s="231"/>
      <c r="NWD229" s="229"/>
      <c r="NWE229" s="230"/>
      <c r="NWF229" s="229"/>
      <c r="NWG229" s="229"/>
      <c r="NWH229" s="230"/>
      <c r="NWI229" s="230"/>
      <c r="NWJ229" s="230"/>
      <c r="NWK229" s="230"/>
      <c r="NWL229" s="230"/>
      <c r="NWM229" s="230"/>
      <c r="NWN229" s="230"/>
      <c r="NWO229" s="230"/>
      <c r="NWP229" s="230"/>
      <c r="NWQ229" s="230"/>
      <c r="NWR229" s="230"/>
      <c r="NWS229" s="230"/>
      <c r="NWT229" s="229"/>
      <c r="NWU229" s="226"/>
      <c r="NWV229" s="227"/>
      <c r="NWW229" s="227"/>
      <c r="NWX229" s="227"/>
      <c r="NWY229" s="228"/>
      <c r="NWZ229" s="228"/>
      <c r="NXA229" s="228"/>
      <c r="NXB229" s="228"/>
      <c r="NXC229" s="228"/>
      <c r="NXD229" s="228"/>
      <c r="NXE229" s="229"/>
      <c r="NXF229" s="230"/>
      <c r="NXG229" s="230"/>
      <c r="NXH229" s="231"/>
      <c r="NXI229" s="229"/>
      <c r="NXJ229" s="230"/>
      <c r="NXK229" s="229"/>
      <c r="NXL229" s="229"/>
      <c r="NXM229" s="230"/>
      <c r="NXN229" s="230"/>
      <c r="NXO229" s="230"/>
      <c r="NXP229" s="230"/>
      <c r="NXQ229" s="230"/>
      <c r="NXR229" s="230"/>
      <c r="NXS229" s="230"/>
      <c r="NXT229" s="230"/>
      <c r="NXU229" s="230"/>
      <c r="NXV229" s="230"/>
      <c r="NXW229" s="230"/>
      <c r="NXX229" s="230"/>
      <c r="NXY229" s="229"/>
      <c r="NXZ229" s="226"/>
      <c r="NYA229" s="227"/>
      <c r="NYB229" s="227"/>
      <c r="NYC229" s="227"/>
      <c r="NYD229" s="228"/>
      <c r="NYE229" s="228"/>
      <c r="NYF229" s="228"/>
      <c r="NYG229" s="228"/>
      <c r="NYH229" s="228"/>
      <c r="NYI229" s="228"/>
      <c r="NYJ229" s="229"/>
      <c r="NYK229" s="230"/>
      <c r="NYL229" s="230"/>
      <c r="NYM229" s="231"/>
      <c r="NYN229" s="229"/>
      <c r="NYO229" s="230"/>
      <c r="NYP229" s="229"/>
      <c r="NYQ229" s="229"/>
      <c r="NYR229" s="230"/>
      <c r="NYS229" s="230"/>
      <c r="NYT229" s="230"/>
      <c r="NYU229" s="230"/>
      <c r="NYV229" s="230"/>
      <c r="NYW229" s="230"/>
      <c r="NYX229" s="230"/>
      <c r="NYY229" s="230"/>
      <c r="NYZ229" s="230"/>
      <c r="NZA229" s="230"/>
      <c r="NZB229" s="230"/>
      <c r="NZC229" s="230"/>
      <c r="NZD229" s="229"/>
      <c r="NZE229" s="226"/>
      <c r="NZF229" s="227"/>
      <c r="NZG229" s="227"/>
      <c r="NZH229" s="227"/>
      <c r="NZI229" s="228"/>
      <c r="NZJ229" s="228"/>
      <c r="NZK229" s="228"/>
      <c r="NZL229" s="228"/>
      <c r="NZM229" s="228"/>
      <c r="NZN229" s="228"/>
      <c r="NZO229" s="229"/>
      <c r="NZP229" s="230"/>
      <c r="NZQ229" s="230"/>
      <c r="NZR229" s="231"/>
      <c r="NZS229" s="229"/>
      <c r="NZT229" s="230"/>
      <c r="NZU229" s="229"/>
      <c r="NZV229" s="229"/>
      <c r="NZW229" s="230"/>
      <c r="NZX229" s="230"/>
      <c r="NZY229" s="230"/>
      <c r="NZZ229" s="230"/>
      <c r="OAA229" s="230"/>
      <c r="OAB229" s="230"/>
      <c r="OAC229" s="230"/>
      <c r="OAD229" s="230"/>
      <c r="OAE229" s="230"/>
      <c r="OAF229" s="230"/>
      <c r="OAG229" s="230"/>
      <c r="OAH229" s="230"/>
      <c r="OAI229" s="229"/>
      <c r="OAJ229" s="226"/>
      <c r="OAK229" s="227"/>
      <c r="OAL229" s="227"/>
      <c r="OAM229" s="227"/>
      <c r="OAN229" s="228"/>
      <c r="OAO229" s="228"/>
      <c r="OAP229" s="228"/>
      <c r="OAQ229" s="228"/>
      <c r="OAR229" s="228"/>
      <c r="OAS229" s="228"/>
      <c r="OAT229" s="229"/>
      <c r="OAU229" s="230"/>
      <c r="OAV229" s="230"/>
      <c r="OAW229" s="231"/>
      <c r="OAX229" s="229"/>
      <c r="OAY229" s="230"/>
      <c r="OAZ229" s="229"/>
      <c r="OBA229" s="229"/>
      <c r="OBB229" s="230"/>
      <c r="OBC229" s="230"/>
      <c r="OBD229" s="230"/>
      <c r="OBE229" s="230"/>
      <c r="OBF229" s="230"/>
      <c r="OBG229" s="230"/>
      <c r="OBH229" s="230"/>
      <c r="OBI229" s="230"/>
      <c r="OBJ229" s="230"/>
      <c r="OBK229" s="230"/>
      <c r="OBL229" s="230"/>
      <c r="OBM229" s="230"/>
      <c r="OBN229" s="229"/>
      <c r="OBO229" s="226"/>
      <c r="OBP229" s="227"/>
      <c r="OBQ229" s="227"/>
      <c r="OBR229" s="227"/>
      <c r="OBS229" s="228"/>
      <c r="OBT229" s="228"/>
      <c r="OBU229" s="228"/>
      <c r="OBV229" s="228"/>
      <c r="OBW229" s="228"/>
      <c r="OBX229" s="228"/>
      <c r="OBY229" s="229"/>
      <c r="OBZ229" s="230"/>
      <c r="OCA229" s="230"/>
      <c r="OCB229" s="231"/>
      <c r="OCC229" s="229"/>
      <c r="OCD229" s="230"/>
      <c r="OCE229" s="229"/>
      <c r="OCF229" s="229"/>
      <c r="OCG229" s="230"/>
      <c r="OCH229" s="230"/>
      <c r="OCI229" s="230"/>
      <c r="OCJ229" s="230"/>
      <c r="OCK229" s="230"/>
      <c r="OCL229" s="230"/>
      <c r="OCM229" s="230"/>
      <c r="OCN229" s="230"/>
      <c r="OCO229" s="230"/>
      <c r="OCP229" s="230"/>
      <c r="OCQ229" s="230"/>
      <c r="OCR229" s="230"/>
      <c r="OCS229" s="229"/>
      <c r="OCT229" s="226"/>
      <c r="OCU229" s="227"/>
      <c r="OCV229" s="227"/>
      <c r="OCW229" s="227"/>
      <c r="OCX229" s="228"/>
      <c r="OCY229" s="228"/>
      <c r="OCZ229" s="228"/>
      <c r="ODA229" s="228"/>
      <c r="ODB229" s="228"/>
      <c r="ODC229" s="228"/>
      <c r="ODD229" s="229"/>
      <c r="ODE229" s="230"/>
      <c r="ODF229" s="230"/>
      <c r="ODG229" s="231"/>
      <c r="ODH229" s="229"/>
      <c r="ODI229" s="230"/>
      <c r="ODJ229" s="229"/>
      <c r="ODK229" s="229"/>
      <c r="ODL229" s="230"/>
      <c r="ODM229" s="230"/>
      <c r="ODN229" s="230"/>
      <c r="ODO229" s="230"/>
      <c r="ODP229" s="230"/>
      <c r="ODQ229" s="230"/>
      <c r="ODR229" s="230"/>
      <c r="ODS229" s="230"/>
      <c r="ODT229" s="230"/>
      <c r="ODU229" s="230"/>
      <c r="ODV229" s="230"/>
      <c r="ODW229" s="230"/>
      <c r="ODX229" s="229"/>
      <c r="ODY229" s="226"/>
      <c r="ODZ229" s="227"/>
      <c r="OEA229" s="227"/>
      <c r="OEB229" s="227"/>
      <c r="OEC229" s="228"/>
      <c r="OED229" s="228"/>
      <c r="OEE229" s="228"/>
      <c r="OEF229" s="228"/>
      <c r="OEG229" s="228"/>
      <c r="OEH229" s="228"/>
      <c r="OEI229" s="229"/>
      <c r="OEJ229" s="230"/>
      <c r="OEK229" s="230"/>
      <c r="OEL229" s="231"/>
      <c r="OEM229" s="229"/>
      <c r="OEN229" s="230"/>
      <c r="OEO229" s="229"/>
      <c r="OEP229" s="229"/>
      <c r="OEQ229" s="230"/>
      <c r="OER229" s="230"/>
      <c r="OES229" s="230"/>
      <c r="OET229" s="230"/>
      <c r="OEU229" s="230"/>
      <c r="OEV229" s="230"/>
      <c r="OEW229" s="230"/>
      <c r="OEX229" s="230"/>
      <c r="OEY229" s="230"/>
      <c r="OEZ229" s="230"/>
      <c r="OFA229" s="230"/>
      <c r="OFB229" s="230"/>
      <c r="OFC229" s="229"/>
      <c r="OFD229" s="226"/>
      <c r="OFE229" s="227"/>
      <c r="OFF229" s="227"/>
      <c r="OFG229" s="227"/>
      <c r="OFH229" s="228"/>
      <c r="OFI229" s="228"/>
      <c r="OFJ229" s="228"/>
      <c r="OFK229" s="228"/>
      <c r="OFL229" s="228"/>
      <c r="OFM229" s="228"/>
      <c r="OFN229" s="229"/>
      <c r="OFO229" s="230"/>
      <c r="OFP229" s="230"/>
      <c r="OFQ229" s="231"/>
      <c r="OFR229" s="229"/>
      <c r="OFS229" s="230"/>
      <c r="OFT229" s="229"/>
      <c r="OFU229" s="229"/>
      <c r="OFV229" s="230"/>
      <c r="OFW229" s="230"/>
      <c r="OFX229" s="230"/>
      <c r="OFY229" s="230"/>
      <c r="OFZ229" s="230"/>
      <c r="OGA229" s="230"/>
      <c r="OGB229" s="230"/>
      <c r="OGC229" s="230"/>
      <c r="OGD229" s="230"/>
      <c r="OGE229" s="230"/>
      <c r="OGF229" s="230"/>
      <c r="OGG229" s="230"/>
      <c r="OGH229" s="229"/>
      <c r="OGI229" s="226"/>
      <c r="OGJ229" s="227"/>
      <c r="OGK229" s="227"/>
      <c r="OGL229" s="227"/>
      <c r="OGM229" s="228"/>
      <c r="OGN229" s="228"/>
      <c r="OGO229" s="228"/>
      <c r="OGP229" s="228"/>
      <c r="OGQ229" s="228"/>
      <c r="OGR229" s="228"/>
      <c r="OGS229" s="229"/>
      <c r="OGT229" s="230"/>
      <c r="OGU229" s="230"/>
      <c r="OGV229" s="231"/>
      <c r="OGW229" s="229"/>
      <c r="OGX229" s="230"/>
      <c r="OGY229" s="229"/>
      <c r="OGZ229" s="229"/>
      <c r="OHA229" s="230"/>
      <c r="OHB229" s="230"/>
      <c r="OHC229" s="230"/>
      <c r="OHD229" s="230"/>
      <c r="OHE229" s="230"/>
      <c r="OHF229" s="230"/>
      <c r="OHG229" s="230"/>
      <c r="OHH229" s="230"/>
      <c r="OHI229" s="230"/>
      <c r="OHJ229" s="230"/>
      <c r="OHK229" s="230"/>
      <c r="OHL229" s="230"/>
      <c r="OHM229" s="229"/>
      <c r="OHN229" s="226"/>
      <c r="OHO229" s="227"/>
      <c r="OHP229" s="227"/>
      <c r="OHQ229" s="227"/>
      <c r="OHR229" s="228"/>
      <c r="OHS229" s="228"/>
      <c r="OHT229" s="228"/>
      <c r="OHU229" s="228"/>
      <c r="OHV229" s="228"/>
      <c r="OHW229" s="228"/>
      <c r="OHX229" s="229"/>
      <c r="OHY229" s="230"/>
      <c r="OHZ229" s="230"/>
      <c r="OIA229" s="231"/>
      <c r="OIB229" s="229"/>
      <c r="OIC229" s="230"/>
      <c r="OID229" s="229"/>
      <c r="OIE229" s="229"/>
      <c r="OIF229" s="230"/>
      <c r="OIG229" s="230"/>
      <c r="OIH229" s="230"/>
      <c r="OII229" s="230"/>
      <c r="OIJ229" s="230"/>
      <c r="OIK229" s="230"/>
      <c r="OIL229" s="230"/>
      <c r="OIM229" s="230"/>
      <c r="OIN229" s="230"/>
      <c r="OIO229" s="230"/>
      <c r="OIP229" s="230"/>
      <c r="OIQ229" s="230"/>
      <c r="OIR229" s="229"/>
      <c r="OIS229" s="226"/>
      <c r="OIT229" s="227"/>
      <c r="OIU229" s="227"/>
      <c r="OIV229" s="227"/>
      <c r="OIW229" s="228"/>
      <c r="OIX229" s="228"/>
      <c r="OIY229" s="228"/>
      <c r="OIZ229" s="228"/>
      <c r="OJA229" s="228"/>
      <c r="OJB229" s="228"/>
      <c r="OJC229" s="229"/>
      <c r="OJD229" s="230"/>
      <c r="OJE229" s="230"/>
      <c r="OJF229" s="231"/>
      <c r="OJG229" s="229"/>
      <c r="OJH229" s="230"/>
      <c r="OJI229" s="229"/>
      <c r="OJJ229" s="229"/>
      <c r="OJK229" s="230"/>
      <c r="OJL229" s="230"/>
      <c r="OJM229" s="230"/>
      <c r="OJN229" s="230"/>
      <c r="OJO229" s="230"/>
      <c r="OJP229" s="230"/>
      <c r="OJQ229" s="230"/>
      <c r="OJR229" s="230"/>
      <c r="OJS229" s="230"/>
      <c r="OJT229" s="230"/>
      <c r="OJU229" s="230"/>
      <c r="OJV229" s="230"/>
      <c r="OJW229" s="229"/>
      <c r="OJX229" s="226"/>
      <c r="OJY229" s="227"/>
      <c r="OJZ229" s="227"/>
      <c r="OKA229" s="227"/>
      <c r="OKB229" s="228"/>
      <c r="OKC229" s="228"/>
      <c r="OKD229" s="228"/>
      <c r="OKE229" s="228"/>
      <c r="OKF229" s="228"/>
      <c r="OKG229" s="228"/>
      <c r="OKH229" s="229"/>
      <c r="OKI229" s="230"/>
      <c r="OKJ229" s="230"/>
      <c r="OKK229" s="231"/>
      <c r="OKL229" s="229"/>
      <c r="OKM229" s="230"/>
      <c r="OKN229" s="229"/>
      <c r="OKO229" s="229"/>
      <c r="OKP229" s="230"/>
      <c r="OKQ229" s="230"/>
      <c r="OKR229" s="230"/>
      <c r="OKS229" s="230"/>
      <c r="OKT229" s="230"/>
      <c r="OKU229" s="230"/>
      <c r="OKV229" s="230"/>
      <c r="OKW229" s="230"/>
      <c r="OKX229" s="230"/>
      <c r="OKY229" s="230"/>
      <c r="OKZ229" s="230"/>
      <c r="OLA229" s="230"/>
      <c r="OLB229" s="229"/>
      <c r="OLC229" s="226"/>
      <c r="OLD229" s="227"/>
      <c r="OLE229" s="227"/>
      <c r="OLF229" s="227"/>
      <c r="OLG229" s="228"/>
      <c r="OLH229" s="228"/>
      <c r="OLI229" s="228"/>
      <c r="OLJ229" s="228"/>
      <c r="OLK229" s="228"/>
      <c r="OLL229" s="228"/>
      <c r="OLM229" s="229"/>
      <c r="OLN229" s="230"/>
      <c r="OLO229" s="230"/>
      <c r="OLP229" s="231"/>
      <c r="OLQ229" s="229"/>
      <c r="OLR229" s="230"/>
      <c r="OLS229" s="229"/>
      <c r="OLT229" s="229"/>
      <c r="OLU229" s="230"/>
      <c r="OLV229" s="230"/>
      <c r="OLW229" s="230"/>
      <c r="OLX229" s="230"/>
      <c r="OLY229" s="230"/>
      <c r="OLZ229" s="230"/>
      <c r="OMA229" s="230"/>
      <c r="OMB229" s="230"/>
      <c r="OMC229" s="230"/>
      <c r="OMD229" s="230"/>
      <c r="OME229" s="230"/>
      <c r="OMF229" s="230"/>
      <c r="OMG229" s="229"/>
      <c r="OMH229" s="226"/>
      <c r="OMI229" s="227"/>
      <c r="OMJ229" s="227"/>
      <c r="OMK229" s="227"/>
      <c r="OML229" s="228"/>
      <c r="OMM229" s="228"/>
      <c r="OMN229" s="228"/>
      <c r="OMO229" s="228"/>
      <c r="OMP229" s="228"/>
      <c r="OMQ229" s="228"/>
      <c r="OMR229" s="229"/>
      <c r="OMS229" s="230"/>
      <c r="OMT229" s="230"/>
      <c r="OMU229" s="231"/>
      <c r="OMV229" s="229"/>
      <c r="OMW229" s="230"/>
      <c r="OMX229" s="229"/>
      <c r="OMY229" s="229"/>
      <c r="OMZ229" s="230"/>
      <c r="ONA229" s="230"/>
      <c r="ONB229" s="230"/>
      <c r="ONC229" s="230"/>
      <c r="OND229" s="230"/>
      <c r="ONE229" s="230"/>
      <c r="ONF229" s="230"/>
      <c r="ONG229" s="230"/>
      <c r="ONH229" s="230"/>
      <c r="ONI229" s="230"/>
      <c r="ONJ229" s="230"/>
      <c r="ONK229" s="230"/>
      <c r="ONL229" s="229"/>
      <c r="ONM229" s="226"/>
      <c r="ONN229" s="227"/>
      <c r="ONO229" s="227"/>
      <c r="ONP229" s="227"/>
      <c r="ONQ229" s="228"/>
      <c r="ONR229" s="228"/>
      <c r="ONS229" s="228"/>
      <c r="ONT229" s="228"/>
      <c r="ONU229" s="228"/>
      <c r="ONV229" s="228"/>
      <c r="ONW229" s="229"/>
      <c r="ONX229" s="230"/>
      <c r="ONY229" s="230"/>
      <c r="ONZ229" s="231"/>
      <c r="OOA229" s="229"/>
      <c r="OOB229" s="230"/>
      <c r="OOC229" s="229"/>
      <c r="OOD229" s="229"/>
      <c r="OOE229" s="230"/>
      <c r="OOF229" s="230"/>
      <c r="OOG229" s="230"/>
      <c r="OOH229" s="230"/>
      <c r="OOI229" s="230"/>
      <c r="OOJ229" s="230"/>
      <c r="OOK229" s="230"/>
      <c r="OOL229" s="230"/>
      <c r="OOM229" s="230"/>
      <c r="OON229" s="230"/>
      <c r="OOO229" s="230"/>
      <c r="OOP229" s="230"/>
      <c r="OOQ229" s="229"/>
      <c r="OOR229" s="226"/>
      <c r="OOS229" s="227"/>
      <c r="OOT229" s="227"/>
      <c r="OOU229" s="227"/>
      <c r="OOV229" s="228"/>
      <c r="OOW229" s="228"/>
      <c r="OOX229" s="228"/>
      <c r="OOY229" s="228"/>
      <c r="OOZ229" s="228"/>
      <c r="OPA229" s="228"/>
      <c r="OPB229" s="229"/>
      <c r="OPC229" s="230"/>
      <c r="OPD229" s="230"/>
      <c r="OPE229" s="231"/>
      <c r="OPF229" s="229"/>
      <c r="OPG229" s="230"/>
      <c r="OPH229" s="229"/>
      <c r="OPI229" s="229"/>
      <c r="OPJ229" s="230"/>
      <c r="OPK229" s="230"/>
      <c r="OPL229" s="230"/>
      <c r="OPM229" s="230"/>
      <c r="OPN229" s="230"/>
      <c r="OPO229" s="230"/>
      <c r="OPP229" s="230"/>
      <c r="OPQ229" s="230"/>
      <c r="OPR229" s="230"/>
      <c r="OPS229" s="230"/>
      <c r="OPT229" s="230"/>
      <c r="OPU229" s="230"/>
      <c r="OPV229" s="229"/>
      <c r="OPW229" s="226"/>
      <c r="OPX229" s="227"/>
      <c r="OPY229" s="227"/>
      <c r="OPZ229" s="227"/>
      <c r="OQA229" s="228"/>
      <c r="OQB229" s="228"/>
      <c r="OQC229" s="228"/>
      <c r="OQD229" s="228"/>
      <c r="OQE229" s="228"/>
      <c r="OQF229" s="228"/>
      <c r="OQG229" s="229"/>
      <c r="OQH229" s="230"/>
      <c r="OQI229" s="230"/>
      <c r="OQJ229" s="231"/>
      <c r="OQK229" s="229"/>
      <c r="OQL229" s="230"/>
      <c r="OQM229" s="229"/>
      <c r="OQN229" s="229"/>
      <c r="OQO229" s="230"/>
      <c r="OQP229" s="230"/>
      <c r="OQQ229" s="230"/>
      <c r="OQR229" s="230"/>
      <c r="OQS229" s="230"/>
      <c r="OQT229" s="230"/>
      <c r="OQU229" s="230"/>
      <c r="OQV229" s="230"/>
      <c r="OQW229" s="230"/>
      <c r="OQX229" s="230"/>
      <c r="OQY229" s="230"/>
      <c r="OQZ229" s="230"/>
      <c r="ORA229" s="229"/>
      <c r="ORB229" s="226"/>
      <c r="ORC229" s="227"/>
      <c r="ORD229" s="227"/>
      <c r="ORE229" s="227"/>
      <c r="ORF229" s="228"/>
      <c r="ORG229" s="228"/>
      <c r="ORH229" s="228"/>
      <c r="ORI229" s="228"/>
      <c r="ORJ229" s="228"/>
      <c r="ORK229" s="228"/>
      <c r="ORL229" s="229"/>
      <c r="ORM229" s="230"/>
      <c r="ORN229" s="230"/>
      <c r="ORO229" s="231"/>
      <c r="ORP229" s="229"/>
      <c r="ORQ229" s="230"/>
      <c r="ORR229" s="229"/>
      <c r="ORS229" s="229"/>
      <c r="ORT229" s="230"/>
      <c r="ORU229" s="230"/>
      <c r="ORV229" s="230"/>
      <c r="ORW229" s="230"/>
      <c r="ORX229" s="230"/>
      <c r="ORY229" s="230"/>
      <c r="ORZ229" s="230"/>
      <c r="OSA229" s="230"/>
      <c r="OSB229" s="230"/>
      <c r="OSC229" s="230"/>
      <c r="OSD229" s="230"/>
      <c r="OSE229" s="230"/>
      <c r="OSF229" s="229"/>
      <c r="OSG229" s="226"/>
      <c r="OSH229" s="227"/>
      <c r="OSI229" s="227"/>
      <c r="OSJ229" s="227"/>
      <c r="OSK229" s="228"/>
      <c r="OSL229" s="228"/>
      <c r="OSM229" s="228"/>
      <c r="OSN229" s="228"/>
      <c r="OSO229" s="228"/>
      <c r="OSP229" s="228"/>
      <c r="OSQ229" s="229"/>
      <c r="OSR229" s="230"/>
      <c r="OSS229" s="230"/>
      <c r="OST229" s="231"/>
      <c r="OSU229" s="229"/>
      <c r="OSV229" s="230"/>
      <c r="OSW229" s="229"/>
      <c r="OSX229" s="229"/>
      <c r="OSY229" s="230"/>
      <c r="OSZ229" s="230"/>
      <c r="OTA229" s="230"/>
      <c r="OTB229" s="230"/>
      <c r="OTC229" s="230"/>
      <c r="OTD229" s="230"/>
      <c r="OTE229" s="230"/>
      <c r="OTF229" s="230"/>
      <c r="OTG229" s="230"/>
      <c r="OTH229" s="230"/>
      <c r="OTI229" s="230"/>
      <c r="OTJ229" s="230"/>
      <c r="OTK229" s="229"/>
      <c r="OTL229" s="226"/>
      <c r="OTM229" s="227"/>
      <c r="OTN229" s="227"/>
      <c r="OTO229" s="227"/>
      <c r="OTP229" s="228"/>
      <c r="OTQ229" s="228"/>
      <c r="OTR229" s="228"/>
      <c r="OTS229" s="228"/>
      <c r="OTT229" s="228"/>
      <c r="OTU229" s="228"/>
      <c r="OTV229" s="229"/>
      <c r="OTW229" s="230"/>
      <c r="OTX229" s="230"/>
      <c r="OTY229" s="231"/>
      <c r="OTZ229" s="229"/>
      <c r="OUA229" s="230"/>
      <c r="OUB229" s="229"/>
      <c r="OUC229" s="229"/>
      <c r="OUD229" s="230"/>
      <c r="OUE229" s="230"/>
      <c r="OUF229" s="230"/>
      <c r="OUG229" s="230"/>
      <c r="OUH229" s="230"/>
      <c r="OUI229" s="230"/>
      <c r="OUJ229" s="230"/>
      <c r="OUK229" s="230"/>
      <c r="OUL229" s="230"/>
      <c r="OUM229" s="230"/>
      <c r="OUN229" s="230"/>
      <c r="OUO229" s="230"/>
      <c r="OUP229" s="229"/>
      <c r="OUQ229" s="226"/>
      <c r="OUR229" s="227"/>
      <c r="OUS229" s="227"/>
      <c r="OUT229" s="227"/>
      <c r="OUU229" s="228"/>
      <c r="OUV229" s="228"/>
      <c r="OUW229" s="228"/>
      <c r="OUX229" s="228"/>
      <c r="OUY229" s="228"/>
      <c r="OUZ229" s="228"/>
      <c r="OVA229" s="229"/>
      <c r="OVB229" s="230"/>
      <c r="OVC229" s="230"/>
      <c r="OVD229" s="231"/>
      <c r="OVE229" s="229"/>
      <c r="OVF229" s="230"/>
      <c r="OVG229" s="229"/>
      <c r="OVH229" s="229"/>
      <c r="OVI229" s="230"/>
      <c r="OVJ229" s="230"/>
      <c r="OVK229" s="230"/>
      <c r="OVL229" s="230"/>
      <c r="OVM229" s="230"/>
      <c r="OVN229" s="230"/>
      <c r="OVO229" s="230"/>
      <c r="OVP229" s="230"/>
      <c r="OVQ229" s="230"/>
      <c r="OVR229" s="230"/>
      <c r="OVS229" s="230"/>
      <c r="OVT229" s="230"/>
      <c r="OVU229" s="229"/>
      <c r="OVV229" s="226"/>
      <c r="OVW229" s="227"/>
      <c r="OVX229" s="227"/>
      <c r="OVY229" s="227"/>
      <c r="OVZ229" s="228"/>
      <c r="OWA229" s="228"/>
      <c r="OWB229" s="228"/>
      <c r="OWC229" s="228"/>
      <c r="OWD229" s="228"/>
      <c r="OWE229" s="228"/>
      <c r="OWF229" s="229"/>
      <c r="OWG229" s="230"/>
      <c r="OWH229" s="230"/>
      <c r="OWI229" s="231"/>
      <c r="OWJ229" s="229"/>
      <c r="OWK229" s="230"/>
      <c r="OWL229" s="229"/>
      <c r="OWM229" s="229"/>
      <c r="OWN229" s="230"/>
      <c r="OWO229" s="230"/>
      <c r="OWP229" s="230"/>
      <c r="OWQ229" s="230"/>
      <c r="OWR229" s="230"/>
      <c r="OWS229" s="230"/>
      <c r="OWT229" s="230"/>
      <c r="OWU229" s="230"/>
      <c r="OWV229" s="230"/>
      <c r="OWW229" s="230"/>
      <c r="OWX229" s="230"/>
      <c r="OWY229" s="230"/>
      <c r="OWZ229" s="229"/>
      <c r="OXA229" s="226"/>
      <c r="OXB229" s="227"/>
      <c r="OXC229" s="227"/>
      <c r="OXD229" s="227"/>
      <c r="OXE229" s="228"/>
      <c r="OXF229" s="228"/>
      <c r="OXG229" s="228"/>
      <c r="OXH229" s="228"/>
      <c r="OXI229" s="228"/>
      <c r="OXJ229" s="228"/>
      <c r="OXK229" s="229"/>
      <c r="OXL229" s="230"/>
      <c r="OXM229" s="230"/>
      <c r="OXN229" s="231"/>
      <c r="OXO229" s="229"/>
      <c r="OXP229" s="230"/>
      <c r="OXQ229" s="229"/>
      <c r="OXR229" s="229"/>
      <c r="OXS229" s="230"/>
      <c r="OXT229" s="230"/>
      <c r="OXU229" s="230"/>
      <c r="OXV229" s="230"/>
      <c r="OXW229" s="230"/>
      <c r="OXX229" s="230"/>
      <c r="OXY229" s="230"/>
      <c r="OXZ229" s="230"/>
      <c r="OYA229" s="230"/>
      <c r="OYB229" s="230"/>
      <c r="OYC229" s="230"/>
      <c r="OYD229" s="230"/>
      <c r="OYE229" s="229"/>
      <c r="OYF229" s="226"/>
      <c r="OYG229" s="227"/>
      <c r="OYH229" s="227"/>
      <c r="OYI229" s="227"/>
      <c r="OYJ229" s="228"/>
      <c r="OYK229" s="228"/>
      <c r="OYL229" s="228"/>
      <c r="OYM229" s="228"/>
      <c r="OYN229" s="228"/>
      <c r="OYO229" s="228"/>
      <c r="OYP229" s="229"/>
      <c r="OYQ229" s="230"/>
      <c r="OYR229" s="230"/>
      <c r="OYS229" s="231"/>
      <c r="OYT229" s="229"/>
      <c r="OYU229" s="230"/>
      <c r="OYV229" s="229"/>
      <c r="OYW229" s="229"/>
      <c r="OYX229" s="230"/>
      <c r="OYY229" s="230"/>
      <c r="OYZ229" s="230"/>
      <c r="OZA229" s="230"/>
      <c r="OZB229" s="230"/>
      <c r="OZC229" s="230"/>
      <c r="OZD229" s="230"/>
      <c r="OZE229" s="230"/>
      <c r="OZF229" s="230"/>
      <c r="OZG229" s="230"/>
      <c r="OZH229" s="230"/>
      <c r="OZI229" s="230"/>
      <c r="OZJ229" s="229"/>
      <c r="OZK229" s="226"/>
      <c r="OZL229" s="227"/>
      <c r="OZM229" s="227"/>
      <c r="OZN229" s="227"/>
      <c r="OZO229" s="228"/>
      <c r="OZP229" s="228"/>
      <c r="OZQ229" s="228"/>
      <c r="OZR229" s="228"/>
      <c r="OZS229" s="228"/>
      <c r="OZT229" s="228"/>
      <c r="OZU229" s="229"/>
      <c r="OZV229" s="230"/>
      <c r="OZW229" s="230"/>
      <c r="OZX229" s="231"/>
      <c r="OZY229" s="229"/>
      <c r="OZZ229" s="230"/>
      <c r="PAA229" s="229"/>
      <c r="PAB229" s="229"/>
      <c r="PAC229" s="230"/>
      <c r="PAD229" s="230"/>
      <c r="PAE229" s="230"/>
      <c r="PAF229" s="230"/>
      <c r="PAG229" s="230"/>
      <c r="PAH229" s="230"/>
      <c r="PAI229" s="230"/>
      <c r="PAJ229" s="230"/>
      <c r="PAK229" s="230"/>
      <c r="PAL229" s="230"/>
      <c r="PAM229" s="230"/>
      <c r="PAN229" s="230"/>
      <c r="PAO229" s="229"/>
      <c r="PAP229" s="226"/>
      <c r="PAQ229" s="227"/>
      <c r="PAR229" s="227"/>
      <c r="PAS229" s="227"/>
      <c r="PAT229" s="228"/>
      <c r="PAU229" s="228"/>
      <c r="PAV229" s="228"/>
      <c r="PAW229" s="228"/>
      <c r="PAX229" s="228"/>
      <c r="PAY229" s="228"/>
      <c r="PAZ229" s="229"/>
      <c r="PBA229" s="230"/>
      <c r="PBB229" s="230"/>
      <c r="PBC229" s="231"/>
      <c r="PBD229" s="229"/>
      <c r="PBE229" s="230"/>
      <c r="PBF229" s="229"/>
      <c r="PBG229" s="229"/>
      <c r="PBH229" s="230"/>
      <c r="PBI229" s="230"/>
      <c r="PBJ229" s="230"/>
      <c r="PBK229" s="230"/>
      <c r="PBL229" s="230"/>
      <c r="PBM229" s="230"/>
      <c r="PBN229" s="230"/>
      <c r="PBO229" s="230"/>
      <c r="PBP229" s="230"/>
      <c r="PBQ229" s="230"/>
      <c r="PBR229" s="230"/>
      <c r="PBS229" s="230"/>
      <c r="PBT229" s="229"/>
      <c r="PBU229" s="226"/>
      <c r="PBV229" s="227"/>
      <c r="PBW229" s="227"/>
      <c r="PBX229" s="227"/>
      <c r="PBY229" s="228"/>
      <c r="PBZ229" s="228"/>
      <c r="PCA229" s="228"/>
      <c r="PCB229" s="228"/>
      <c r="PCC229" s="228"/>
      <c r="PCD229" s="228"/>
      <c r="PCE229" s="229"/>
      <c r="PCF229" s="230"/>
      <c r="PCG229" s="230"/>
      <c r="PCH229" s="231"/>
      <c r="PCI229" s="229"/>
      <c r="PCJ229" s="230"/>
      <c r="PCK229" s="229"/>
      <c r="PCL229" s="229"/>
      <c r="PCM229" s="230"/>
      <c r="PCN229" s="230"/>
      <c r="PCO229" s="230"/>
      <c r="PCP229" s="230"/>
      <c r="PCQ229" s="230"/>
      <c r="PCR229" s="230"/>
      <c r="PCS229" s="230"/>
      <c r="PCT229" s="230"/>
      <c r="PCU229" s="230"/>
      <c r="PCV229" s="230"/>
      <c r="PCW229" s="230"/>
      <c r="PCX229" s="230"/>
      <c r="PCY229" s="229"/>
      <c r="PCZ229" s="226"/>
      <c r="PDA229" s="227"/>
      <c r="PDB229" s="227"/>
      <c r="PDC229" s="227"/>
      <c r="PDD229" s="228"/>
      <c r="PDE229" s="228"/>
      <c r="PDF229" s="228"/>
      <c r="PDG229" s="228"/>
      <c r="PDH229" s="228"/>
      <c r="PDI229" s="228"/>
      <c r="PDJ229" s="229"/>
      <c r="PDK229" s="230"/>
      <c r="PDL229" s="230"/>
      <c r="PDM229" s="231"/>
      <c r="PDN229" s="229"/>
      <c r="PDO229" s="230"/>
      <c r="PDP229" s="229"/>
      <c r="PDQ229" s="229"/>
      <c r="PDR229" s="230"/>
      <c r="PDS229" s="230"/>
      <c r="PDT229" s="230"/>
      <c r="PDU229" s="230"/>
      <c r="PDV229" s="230"/>
      <c r="PDW229" s="230"/>
      <c r="PDX229" s="230"/>
      <c r="PDY229" s="230"/>
      <c r="PDZ229" s="230"/>
      <c r="PEA229" s="230"/>
      <c r="PEB229" s="230"/>
      <c r="PEC229" s="230"/>
      <c r="PED229" s="229"/>
      <c r="PEE229" s="226"/>
      <c r="PEF229" s="227"/>
      <c r="PEG229" s="227"/>
      <c r="PEH229" s="227"/>
      <c r="PEI229" s="228"/>
      <c r="PEJ229" s="228"/>
      <c r="PEK229" s="228"/>
      <c r="PEL229" s="228"/>
      <c r="PEM229" s="228"/>
      <c r="PEN229" s="228"/>
      <c r="PEO229" s="229"/>
      <c r="PEP229" s="230"/>
      <c r="PEQ229" s="230"/>
      <c r="PER229" s="231"/>
      <c r="PES229" s="229"/>
      <c r="PET229" s="230"/>
      <c r="PEU229" s="229"/>
      <c r="PEV229" s="229"/>
      <c r="PEW229" s="230"/>
      <c r="PEX229" s="230"/>
      <c r="PEY229" s="230"/>
      <c r="PEZ229" s="230"/>
      <c r="PFA229" s="230"/>
      <c r="PFB229" s="230"/>
      <c r="PFC229" s="230"/>
      <c r="PFD229" s="230"/>
      <c r="PFE229" s="230"/>
      <c r="PFF229" s="230"/>
      <c r="PFG229" s="230"/>
      <c r="PFH229" s="230"/>
      <c r="PFI229" s="229"/>
      <c r="PFJ229" s="226"/>
      <c r="PFK229" s="227"/>
      <c r="PFL229" s="227"/>
      <c r="PFM229" s="227"/>
      <c r="PFN229" s="228"/>
      <c r="PFO229" s="228"/>
      <c r="PFP229" s="228"/>
      <c r="PFQ229" s="228"/>
      <c r="PFR229" s="228"/>
      <c r="PFS229" s="228"/>
      <c r="PFT229" s="229"/>
      <c r="PFU229" s="230"/>
      <c r="PFV229" s="230"/>
      <c r="PFW229" s="231"/>
      <c r="PFX229" s="229"/>
      <c r="PFY229" s="230"/>
      <c r="PFZ229" s="229"/>
      <c r="PGA229" s="229"/>
      <c r="PGB229" s="230"/>
      <c r="PGC229" s="230"/>
      <c r="PGD229" s="230"/>
      <c r="PGE229" s="230"/>
      <c r="PGF229" s="230"/>
      <c r="PGG229" s="230"/>
      <c r="PGH229" s="230"/>
      <c r="PGI229" s="230"/>
      <c r="PGJ229" s="230"/>
      <c r="PGK229" s="230"/>
      <c r="PGL229" s="230"/>
      <c r="PGM229" s="230"/>
      <c r="PGN229" s="229"/>
      <c r="PGO229" s="226"/>
      <c r="PGP229" s="227"/>
      <c r="PGQ229" s="227"/>
      <c r="PGR229" s="227"/>
      <c r="PGS229" s="228"/>
      <c r="PGT229" s="228"/>
      <c r="PGU229" s="228"/>
      <c r="PGV229" s="228"/>
      <c r="PGW229" s="228"/>
      <c r="PGX229" s="228"/>
      <c r="PGY229" s="229"/>
      <c r="PGZ229" s="230"/>
      <c r="PHA229" s="230"/>
      <c r="PHB229" s="231"/>
      <c r="PHC229" s="229"/>
      <c r="PHD229" s="230"/>
      <c r="PHE229" s="229"/>
      <c r="PHF229" s="229"/>
      <c r="PHG229" s="230"/>
      <c r="PHH229" s="230"/>
      <c r="PHI229" s="230"/>
      <c r="PHJ229" s="230"/>
      <c r="PHK229" s="230"/>
      <c r="PHL229" s="230"/>
      <c r="PHM229" s="230"/>
      <c r="PHN229" s="230"/>
      <c r="PHO229" s="230"/>
      <c r="PHP229" s="230"/>
      <c r="PHQ229" s="230"/>
      <c r="PHR229" s="230"/>
      <c r="PHS229" s="229"/>
      <c r="PHT229" s="226"/>
      <c r="PHU229" s="227"/>
      <c r="PHV229" s="227"/>
      <c r="PHW229" s="227"/>
      <c r="PHX229" s="228"/>
      <c r="PHY229" s="228"/>
      <c r="PHZ229" s="228"/>
      <c r="PIA229" s="228"/>
      <c r="PIB229" s="228"/>
      <c r="PIC229" s="228"/>
      <c r="PID229" s="229"/>
      <c r="PIE229" s="230"/>
      <c r="PIF229" s="230"/>
      <c r="PIG229" s="231"/>
      <c r="PIH229" s="229"/>
      <c r="PII229" s="230"/>
      <c r="PIJ229" s="229"/>
      <c r="PIK229" s="229"/>
      <c r="PIL229" s="230"/>
      <c r="PIM229" s="230"/>
      <c r="PIN229" s="230"/>
      <c r="PIO229" s="230"/>
      <c r="PIP229" s="230"/>
      <c r="PIQ229" s="230"/>
      <c r="PIR229" s="230"/>
      <c r="PIS229" s="230"/>
      <c r="PIT229" s="230"/>
      <c r="PIU229" s="230"/>
      <c r="PIV229" s="230"/>
      <c r="PIW229" s="230"/>
      <c r="PIX229" s="229"/>
      <c r="PIY229" s="226"/>
      <c r="PIZ229" s="227"/>
      <c r="PJA229" s="227"/>
      <c r="PJB229" s="227"/>
      <c r="PJC229" s="228"/>
      <c r="PJD229" s="228"/>
      <c r="PJE229" s="228"/>
      <c r="PJF229" s="228"/>
      <c r="PJG229" s="228"/>
      <c r="PJH229" s="228"/>
      <c r="PJI229" s="229"/>
      <c r="PJJ229" s="230"/>
      <c r="PJK229" s="230"/>
      <c r="PJL229" s="231"/>
      <c r="PJM229" s="229"/>
      <c r="PJN229" s="230"/>
      <c r="PJO229" s="229"/>
      <c r="PJP229" s="229"/>
      <c r="PJQ229" s="230"/>
      <c r="PJR229" s="230"/>
      <c r="PJS229" s="230"/>
      <c r="PJT229" s="230"/>
      <c r="PJU229" s="230"/>
      <c r="PJV229" s="230"/>
      <c r="PJW229" s="230"/>
      <c r="PJX229" s="230"/>
      <c r="PJY229" s="230"/>
      <c r="PJZ229" s="230"/>
      <c r="PKA229" s="230"/>
      <c r="PKB229" s="230"/>
      <c r="PKC229" s="229"/>
      <c r="PKD229" s="226"/>
      <c r="PKE229" s="227"/>
      <c r="PKF229" s="227"/>
      <c r="PKG229" s="227"/>
      <c r="PKH229" s="228"/>
      <c r="PKI229" s="228"/>
      <c r="PKJ229" s="228"/>
      <c r="PKK229" s="228"/>
      <c r="PKL229" s="228"/>
      <c r="PKM229" s="228"/>
      <c r="PKN229" s="229"/>
      <c r="PKO229" s="230"/>
      <c r="PKP229" s="230"/>
      <c r="PKQ229" s="231"/>
      <c r="PKR229" s="229"/>
      <c r="PKS229" s="230"/>
      <c r="PKT229" s="229"/>
      <c r="PKU229" s="229"/>
      <c r="PKV229" s="230"/>
      <c r="PKW229" s="230"/>
      <c r="PKX229" s="230"/>
      <c r="PKY229" s="230"/>
      <c r="PKZ229" s="230"/>
      <c r="PLA229" s="230"/>
      <c r="PLB229" s="230"/>
      <c r="PLC229" s="230"/>
      <c r="PLD229" s="230"/>
      <c r="PLE229" s="230"/>
      <c r="PLF229" s="230"/>
      <c r="PLG229" s="230"/>
      <c r="PLH229" s="229"/>
      <c r="PLI229" s="226"/>
      <c r="PLJ229" s="227"/>
      <c r="PLK229" s="227"/>
      <c r="PLL229" s="227"/>
      <c r="PLM229" s="228"/>
      <c r="PLN229" s="228"/>
      <c r="PLO229" s="228"/>
      <c r="PLP229" s="228"/>
      <c r="PLQ229" s="228"/>
      <c r="PLR229" s="228"/>
      <c r="PLS229" s="229"/>
      <c r="PLT229" s="230"/>
      <c r="PLU229" s="230"/>
      <c r="PLV229" s="231"/>
      <c r="PLW229" s="229"/>
      <c r="PLX229" s="230"/>
      <c r="PLY229" s="229"/>
      <c r="PLZ229" s="229"/>
      <c r="PMA229" s="230"/>
      <c r="PMB229" s="230"/>
      <c r="PMC229" s="230"/>
      <c r="PMD229" s="230"/>
      <c r="PME229" s="230"/>
      <c r="PMF229" s="230"/>
      <c r="PMG229" s="230"/>
      <c r="PMH229" s="230"/>
      <c r="PMI229" s="230"/>
      <c r="PMJ229" s="230"/>
      <c r="PMK229" s="230"/>
      <c r="PML229" s="230"/>
      <c r="PMM229" s="229"/>
      <c r="PMN229" s="226"/>
      <c r="PMO229" s="227"/>
      <c r="PMP229" s="227"/>
      <c r="PMQ229" s="227"/>
      <c r="PMR229" s="228"/>
      <c r="PMS229" s="228"/>
      <c r="PMT229" s="228"/>
      <c r="PMU229" s="228"/>
      <c r="PMV229" s="228"/>
      <c r="PMW229" s="228"/>
      <c r="PMX229" s="229"/>
      <c r="PMY229" s="230"/>
      <c r="PMZ229" s="230"/>
      <c r="PNA229" s="231"/>
      <c r="PNB229" s="229"/>
      <c r="PNC229" s="230"/>
      <c r="PND229" s="229"/>
      <c r="PNE229" s="229"/>
      <c r="PNF229" s="230"/>
      <c r="PNG229" s="230"/>
      <c r="PNH229" s="230"/>
      <c r="PNI229" s="230"/>
      <c r="PNJ229" s="230"/>
      <c r="PNK229" s="230"/>
      <c r="PNL229" s="230"/>
      <c r="PNM229" s="230"/>
      <c r="PNN229" s="230"/>
      <c r="PNO229" s="230"/>
      <c r="PNP229" s="230"/>
      <c r="PNQ229" s="230"/>
      <c r="PNR229" s="229"/>
      <c r="PNS229" s="226"/>
      <c r="PNT229" s="227"/>
      <c r="PNU229" s="227"/>
      <c r="PNV229" s="227"/>
      <c r="PNW229" s="228"/>
      <c r="PNX229" s="228"/>
      <c r="PNY229" s="228"/>
      <c r="PNZ229" s="228"/>
      <c r="POA229" s="228"/>
      <c r="POB229" s="228"/>
      <c r="POC229" s="229"/>
      <c r="POD229" s="230"/>
      <c r="POE229" s="230"/>
      <c r="POF229" s="231"/>
      <c r="POG229" s="229"/>
      <c r="POH229" s="230"/>
      <c r="POI229" s="229"/>
      <c r="POJ229" s="229"/>
      <c r="POK229" s="230"/>
      <c r="POL229" s="230"/>
      <c r="POM229" s="230"/>
      <c r="PON229" s="230"/>
      <c r="POO229" s="230"/>
      <c r="POP229" s="230"/>
      <c r="POQ229" s="230"/>
      <c r="POR229" s="230"/>
      <c r="POS229" s="230"/>
      <c r="POT229" s="230"/>
      <c r="POU229" s="230"/>
      <c r="POV229" s="230"/>
      <c r="POW229" s="229"/>
      <c r="POX229" s="226"/>
      <c r="POY229" s="227"/>
      <c r="POZ229" s="227"/>
      <c r="PPA229" s="227"/>
      <c r="PPB229" s="228"/>
      <c r="PPC229" s="228"/>
      <c r="PPD229" s="228"/>
      <c r="PPE229" s="228"/>
      <c r="PPF229" s="228"/>
      <c r="PPG229" s="228"/>
      <c r="PPH229" s="229"/>
      <c r="PPI229" s="230"/>
      <c r="PPJ229" s="230"/>
      <c r="PPK229" s="231"/>
      <c r="PPL229" s="229"/>
      <c r="PPM229" s="230"/>
      <c r="PPN229" s="229"/>
      <c r="PPO229" s="229"/>
      <c r="PPP229" s="230"/>
      <c r="PPQ229" s="230"/>
      <c r="PPR229" s="230"/>
      <c r="PPS229" s="230"/>
      <c r="PPT229" s="230"/>
      <c r="PPU229" s="230"/>
      <c r="PPV229" s="230"/>
      <c r="PPW229" s="230"/>
      <c r="PPX229" s="230"/>
      <c r="PPY229" s="230"/>
      <c r="PPZ229" s="230"/>
      <c r="PQA229" s="230"/>
      <c r="PQB229" s="229"/>
      <c r="PQC229" s="226"/>
      <c r="PQD229" s="227"/>
      <c r="PQE229" s="227"/>
      <c r="PQF229" s="227"/>
      <c r="PQG229" s="228"/>
      <c r="PQH229" s="228"/>
      <c r="PQI229" s="228"/>
      <c r="PQJ229" s="228"/>
      <c r="PQK229" s="228"/>
      <c r="PQL229" s="228"/>
      <c r="PQM229" s="229"/>
      <c r="PQN229" s="230"/>
      <c r="PQO229" s="230"/>
      <c r="PQP229" s="231"/>
      <c r="PQQ229" s="229"/>
      <c r="PQR229" s="230"/>
      <c r="PQS229" s="229"/>
      <c r="PQT229" s="229"/>
      <c r="PQU229" s="230"/>
      <c r="PQV229" s="230"/>
      <c r="PQW229" s="230"/>
      <c r="PQX229" s="230"/>
      <c r="PQY229" s="230"/>
      <c r="PQZ229" s="230"/>
      <c r="PRA229" s="230"/>
      <c r="PRB229" s="230"/>
      <c r="PRC229" s="230"/>
      <c r="PRD229" s="230"/>
      <c r="PRE229" s="230"/>
      <c r="PRF229" s="230"/>
      <c r="PRG229" s="229"/>
      <c r="PRH229" s="226"/>
      <c r="PRI229" s="227"/>
      <c r="PRJ229" s="227"/>
      <c r="PRK229" s="227"/>
      <c r="PRL229" s="228"/>
      <c r="PRM229" s="228"/>
      <c r="PRN229" s="228"/>
      <c r="PRO229" s="228"/>
      <c r="PRP229" s="228"/>
      <c r="PRQ229" s="228"/>
      <c r="PRR229" s="229"/>
      <c r="PRS229" s="230"/>
      <c r="PRT229" s="230"/>
      <c r="PRU229" s="231"/>
      <c r="PRV229" s="229"/>
      <c r="PRW229" s="230"/>
      <c r="PRX229" s="229"/>
      <c r="PRY229" s="229"/>
      <c r="PRZ229" s="230"/>
      <c r="PSA229" s="230"/>
      <c r="PSB229" s="230"/>
      <c r="PSC229" s="230"/>
      <c r="PSD229" s="230"/>
      <c r="PSE229" s="230"/>
      <c r="PSF229" s="230"/>
      <c r="PSG229" s="230"/>
      <c r="PSH229" s="230"/>
      <c r="PSI229" s="230"/>
      <c r="PSJ229" s="230"/>
      <c r="PSK229" s="230"/>
      <c r="PSL229" s="229"/>
      <c r="PSM229" s="226"/>
      <c r="PSN229" s="227"/>
      <c r="PSO229" s="227"/>
      <c r="PSP229" s="227"/>
      <c r="PSQ229" s="228"/>
      <c r="PSR229" s="228"/>
      <c r="PSS229" s="228"/>
      <c r="PST229" s="228"/>
      <c r="PSU229" s="228"/>
      <c r="PSV229" s="228"/>
      <c r="PSW229" s="229"/>
      <c r="PSX229" s="230"/>
      <c r="PSY229" s="230"/>
      <c r="PSZ229" s="231"/>
      <c r="PTA229" s="229"/>
      <c r="PTB229" s="230"/>
      <c r="PTC229" s="229"/>
      <c r="PTD229" s="229"/>
      <c r="PTE229" s="230"/>
      <c r="PTF229" s="230"/>
      <c r="PTG229" s="230"/>
      <c r="PTH229" s="230"/>
      <c r="PTI229" s="230"/>
      <c r="PTJ229" s="230"/>
      <c r="PTK229" s="230"/>
      <c r="PTL229" s="230"/>
      <c r="PTM229" s="230"/>
      <c r="PTN229" s="230"/>
      <c r="PTO229" s="230"/>
      <c r="PTP229" s="230"/>
      <c r="PTQ229" s="229"/>
      <c r="PTR229" s="226"/>
      <c r="PTS229" s="227"/>
      <c r="PTT229" s="227"/>
      <c r="PTU229" s="227"/>
      <c r="PTV229" s="228"/>
      <c r="PTW229" s="228"/>
      <c r="PTX229" s="228"/>
    </row>
    <row r="230" spans="1:11360" s="33" customFormat="1" ht="49.5" x14ac:dyDescent="0.95">
      <c r="A230" s="34">
        <v>4</v>
      </c>
      <c r="B230" s="39" t="s">
        <v>1069</v>
      </c>
      <c r="C230" s="34">
        <v>290220</v>
      </c>
      <c r="D230" s="55">
        <v>290350</v>
      </c>
      <c r="E230" s="55"/>
      <c r="F230" s="41">
        <v>7</v>
      </c>
      <c r="G230" s="41">
        <v>12</v>
      </c>
      <c r="H230" s="41">
        <v>13</v>
      </c>
      <c r="I230" s="41">
        <v>17</v>
      </c>
      <c r="J230" s="225"/>
      <c r="K230" s="225"/>
      <c r="L230" s="248">
        <v>14</v>
      </c>
      <c r="M230" s="249">
        <v>10</v>
      </c>
      <c r="N230" s="249"/>
      <c r="O230" s="250"/>
      <c r="P230" s="248"/>
      <c r="Q230" s="249"/>
      <c r="R230" s="248"/>
      <c r="S230" s="248"/>
      <c r="T230" s="250"/>
      <c r="U230" s="248"/>
      <c r="V230" s="249"/>
      <c r="W230" s="249"/>
      <c r="X230" s="249"/>
      <c r="Y230" s="249"/>
      <c r="Z230" s="249"/>
      <c r="AA230" s="249"/>
      <c r="AB230" s="43"/>
      <c r="AC230" s="43"/>
      <c r="AD230" s="43"/>
      <c r="AE230" s="43"/>
      <c r="AF230" s="42" t="s">
        <v>911</v>
      </c>
      <c r="AG230" s="32">
        <f t="shared" si="18"/>
        <v>130</v>
      </c>
      <c r="AH230" s="32">
        <v>130</v>
      </c>
    </row>
    <row r="231" spans="1:11360" s="33" customFormat="1" ht="49.5" x14ac:dyDescent="0.95">
      <c r="A231" s="34">
        <v>5</v>
      </c>
      <c r="B231" s="39" t="s">
        <v>1070</v>
      </c>
      <c r="C231" s="55">
        <v>290350</v>
      </c>
      <c r="D231" s="34">
        <v>290490</v>
      </c>
      <c r="E231" s="34"/>
      <c r="F231" s="41">
        <v>7</v>
      </c>
      <c r="G231" s="41">
        <v>12</v>
      </c>
      <c r="H231" s="41">
        <v>13</v>
      </c>
      <c r="I231" s="41">
        <v>17</v>
      </c>
      <c r="J231" s="41"/>
      <c r="K231" s="41"/>
      <c r="L231" s="42"/>
      <c r="M231" s="43"/>
      <c r="N231" s="43"/>
      <c r="O231" s="44"/>
      <c r="P231" s="42"/>
      <c r="Q231" s="43"/>
      <c r="R231" s="42"/>
      <c r="S231" s="42"/>
      <c r="T231" s="44"/>
      <c r="U231" s="42"/>
      <c r="V231" s="43"/>
      <c r="W231" s="43"/>
      <c r="X231" s="43">
        <v>1</v>
      </c>
      <c r="Y231" s="43"/>
      <c r="Z231" s="43"/>
      <c r="AA231" s="43"/>
      <c r="AB231" s="43"/>
      <c r="AC231" s="43"/>
      <c r="AD231" s="43"/>
      <c r="AE231" s="43"/>
      <c r="AF231" s="42" t="s">
        <v>1128</v>
      </c>
      <c r="AG231" s="32">
        <f t="shared" si="18"/>
        <v>140</v>
      </c>
      <c r="AH231" s="32">
        <v>140</v>
      </c>
    </row>
    <row r="232" spans="1:11360" s="33" customFormat="1" ht="49.5" x14ac:dyDescent="0.95">
      <c r="A232" s="34">
        <v>6</v>
      </c>
      <c r="B232" s="39" t="s">
        <v>1071</v>
      </c>
      <c r="C232" s="34">
        <v>290490</v>
      </c>
      <c r="D232" s="34">
        <v>290617</v>
      </c>
      <c r="E232" s="34"/>
      <c r="F232" s="41">
        <v>7</v>
      </c>
      <c r="G232" s="41">
        <v>12</v>
      </c>
      <c r="H232" s="41">
        <v>13</v>
      </c>
      <c r="I232" s="41">
        <v>17</v>
      </c>
      <c r="J232" s="41"/>
      <c r="K232" s="41"/>
      <c r="L232" s="42">
        <v>15</v>
      </c>
      <c r="M232" s="43"/>
      <c r="N232" s="43"/>
      <c r="O232" s="44"/>
      <c r="P232" s="42"/>
      <c r="Q232" s="43"/>
      <c r="R232" s="42"/>
      <c r="S232" s="42"/>
      <c r="T232" s="44"/>
      <c r="U232" s="42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2" t="s">
        <v>899</v>
      </c>
      <c r="AG232" s="32">
        <f>C232-D232</f>
        <v>-127</v>
      </c>
      <c r="AH232" s="32">
        <v>127</v>
      </c>
    </row>
    <row r="233" spans="1:11360" s="33" customFormat="1" ht="49.5" x14ac:dyDescent="0.95">
      <c r="A233" s="34">
        <v>7</v>
      </c>
      <c r="B233" s="25" t="s">
        <v>1072</v>
      </c>
      <c r="C233" s="35"/>
      <c r="D233" s="35"/>
      <c r="E233" s="35"/>
      <c r="F233" s="36"/>
      <c r="G233" s="36"/>
      <c r="H233" s="36"/>
      <c r="I233" s="36"/>
      <c r="J233" s="36"/>
      <c r="K233" s="36"/>
      <c r="L233" s="37"/>
      <c r="M233" s="38"/>
      <c r="N233" s="38"/>
      <c r="O233" s="204"/>
      <c r="P233" s="37"/>
      <c r="Q233" s="38"/>
      <c r="R233" s="37"/>
      <c r="S233" s="37"/>
      <c r="T233" s="204"/>
      <c r="U233" s="37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7" t="s">
        <v>100</v>
      </c>
      <c r="AG233" s="32">
        <f t="shared" si="18"/>
        <v>0</v>
      </c>
      <c r="AH233" s="32" t="s">
        <v>213</v>
      </c>
    </row>
    <row r="234" spans="1:11360" s="33" customFormat="1" ht="49.5" x14ac:dyDescent="0.95">
      <c r="A234" s="34">
        <v>10</v>
      </c>
      <c r="B234" s="39" t="s">
        <v>1073</v>
      </c>
      <c r="C234" s="34">
        <v>290617</v>
      </c>
      <c r="D234" s="34">
        <v>290830</v>
      </c>
      <c r="E234" s="34"/>
      <c r="F234" s="41">
        <v>7</v>
      </c>
      <c r="G234" s="41">
        <v>12</v>
      </c>
      <c r="H234" s="41">
        <v>13</v>
      </c>
      <c r="I234" s="41">
        <v>17</v>
      </c>
      <c r="J234" s="41"/>
      <c r="K234" s="41"/>
      <c r="L234" s="42">
        <v>2</v>
      </c>
      <c r="M234" s="43"/>
      <c r="N234" s="43"/>
      <c r="O234" s="44"/>
      <c r="P234" s="42"/>
      <c r="Q234" s="43"/>
      <c r="R234" s="42"/>
      <c r="S234" s="42"/>
      <c r="T234" s="44"/>
      <c r="U234" s="42"/>
      <c r="V234" s="43"/>
      <c r="W234" s="43">
        <v>1</v>
      </c>
      <c r="X234" s="43"/>
      <c r="Y234" s="43"/>
      <c r="Z234" s="43"/>
      <c r="AA234" s="43"/>
      <c r="AB234" s="43"/>
      <c r="AC234" s="43"/>
      <c r="AD234" s="43"/>
      <c r="AE234" s="43"/>
      <c r="AF234" s="42" t="s">
        <v>1133</v>
      </c>
      <c r="AG234" s="32">
        <f t="shared" si="18"/>
        <v>213</v>
      </c>
      <c r="AH234" s="32">
        <v>213</v>
      </c>
    </row>
    <row r="235" spans="1:11360" s="33" customFormat="1" ht="49.5" x14ac:dyDescent="0.95">
      <c r="A235" s="34">
        <v>9</v>
      </c>
      <c r="B235" s="39" t="s">
        <v>1074</v>
      </c>
      <c r="C235" s="34">
        <v>290830</v>
      </c>
      <c r="D235" s="34">
        <v>290913</v>
      </c>
      <c r="E235" s="34"/>
      <c r="F235" s="41">
        <v>7</v>
      </c>
      <c r="G235" s="41">
        <v>12</v>
      </c>
      <c r="H235" s="41">
        <v>13</v>
      </c>
      <c r="I235" s="41">
        <v>17</v>
      </c>
      <c r="J235" s="41"/>
      <c r="K235" s="41"/>
      <c r="L235" s="42">
        <v>24</v>
      </c>
      <c r="M235" s="43"/>
      <c r="N235" s="43"/>
      <c r="O235" s="44"/>
      <c r="P235" s="42"/>
      <c r="Q235" s="43"/>
      <c r="R235" s="42"/>
      <c r="S235" s="42"/>
      <c r="T235" s="44"/>
      <c r="U235" s="42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2" t="s">
        <v>911</v>
      </c>
      <c r="AG235" s="32">
        <f t="shared" si="18"/>
        <v>83</v>
      </c>
      <c r="AH235" s="32">
        <v>83</v>
      </c>
    </row>
    <row r="236" spans="1:11360" s="33" customFormat="1" ht="49.5" x14ac:dyDescent="0.95">
      <c r="A236" s="34"/>
      <c r="B236" s="39" t="s">
        <v>1075</v>
      </c>
      <c r="C236" s="34">
        <v>290913</v>
      </c>
      <c r="D236" s="34">
        <v>291113</v>
      </c>
      <c r="E236" s="34"/>
      <c r="F236" s="41">
        <v>7</v>
      </c>
      <c r="G236" s="41">
        <v>12</v>
      </c>
      <c r="H236" s="41">
        <v>13</v>
      </c>
      <c r="I236" s="41">
        <v>17</v>
      </c>
      <c r="J236" s="41"/>
      <c r="K236" s="41"/>
      <c r="L236" s="42"/>
      <c r="M236" s="43"/>
      <c r="N236" s="43"/>
      <c r="O236" s="44"/>
      <c r="P236" s="42"/>
      <c r="Q236" s="43"/>
      <c r="R236" s="42"/>
      <c r="S236" s="42">
        <v>1</v>
      </c>
      <c r="T236" s="44"/>
      <c r="U236" s="42"/>
      <c r="V236" s="43"/>
      <c r="W236" s="43">
        <v>1</v>
      </c>
      <c r="X236" s="43"/>
      <c r="Y236" s="43"/>
      <c r="Z236" s="43"/>
      <c r="AA236" s="43"/>
      <c r="AB236" s="43"/>
      <c r="AC236" s="43">
        <v>5</v>
      </c>
      <c r="AD236" s="43"/>
      <c r="AE236" s="43"/>
      <c r="AF236" s="42" t="s">
        <v>1143</v>
      </c>
      <c r="AG236" s="32">
        <f t="shared" si="18"/>
        <v>200</v>
      </c>
      <c r="AH236" s="32">
        <v>200</v>
      </c>
    </row>
    <row r="237" spans="1:11360" s="33" customFormat="1" ht="49.5" x14ac:dyDescent="0.95">
      <c r="A237" s="34">
        <v>10</v>
      </c>
      <c r="B237" s="39" t="s">
        <v>1076</v>
      </c>
      <c r="C237" s="34">
        <v>291113</v>
      </c>
      <c r="D237" s="34">
        <v>291498</v>
      </c>
      <c r="E237" s="34"/>
      <c r="F237" s="41">
        <v>7</v>
      </c>
      <c r="G237" s="41">
        <v>12</v>
      </c>
      <c r="H237" s="41">
        <v>13</v>
      </c>
      <c r="I237" s="41">
        <v>17</v>
      </c>
      <c r="J237" s="41"/>
      <c r="K237" s="41"/>
      <c r="L237" s="42"/>
      <c r="M237" s="43"/>
      <c r="N237" s="43"/>
      <c r="O237" s="44"/>
      <c r="P237" s="42"/>
      <c r="Q237" s="43"/>
      <c r="R237" s="42"/>
      <c r="S237" s="42"/>
      <c r="T237" s="44"/>
      <c r="U237" s="42"/>
      <c r="V237" s="43"/>
      <c r="W237" s="43">
        <v>1</v>
      </c>
      <c r="X237" s="43">
        <v>1</v>
      </c>
      <c r="Y237" s="43"/>
      <c r="Z237" s="43"/>
      <c r="AA237" s="43"/>
      <c r="AB237" s="43"/>
      <c r="AC237" s="43">
        <v>10</v>
      </c>
      <c r="AD237" s="43"/>
      <c r="AE237" s="43"/>
      <c r="AF237" s="42" t="s">
        <v>1142</v>
      </c>
      <c r="AG237" s="32">
        <f t="shared" si="18"/>
        <v>385</v>
      </c>
      <c r="AH237" s="32">
        <v>385</v>
      </c>
    </row>
    <row r="238" spans="1:11360" s="33" customFormat="1" ht="99" x14ac:dyDescent="0.95">
      <c r="A238" s="34">
        <v>11</v>
      </c>
      <c r="B238" s="39" t="s">
        <v>1077</v>
      </c>
      <c r="C238" s="34">
        <v>291498</v>
      </c>
      <c r="D238" s="34">
        <v>291888</v>
      </c>
      <c r="E238" s="34"/>
      <c r="F238" s="41">
        <v>7</v>
      </c>
      <c r="G238" s="41">
        <v>12</v>
      </c>
      <c r="H238" s="41">
        <v>13</v>
      </c>
      <c r="I238" s="41">
        <v>17</v>
      </c>
      <c r="J238" s="41"/>
      <c r="K238" s="41"/>
      <c r="L238" s="42"/>
      <c r="M238" s="43"/>
      <c r="N238" s="43"/>
      <c r="O238" s="44"/>
      <c r="P238" s="42"/>
      <c r="Q238" s="43"/>
      <c r="R238" s="42"/>
      <c r="S238" s="42"/>
      <c r="T238" s="44"/>
      <c r="U238" s="42"/>
      <c r="V238" s="43"/>
      <c r="W238" s="43">
        <v>1</v>
      </c>
      <c r="X238" s="43">
        <v>1</v>
      </c>
      <c r="Y238" s="43"/>
      <c r="Z238" s="43"/>
      <c r="AA238" s="43"/>
      <c r="AB238" s="43"/>
      <c r="AC238" s="43">
        <v>4</v>
      </c>
      <c r="AD238" s="43"/>
      <c r="AE238" s="43"/>
      <c r="AF238" s="42" t="s">
        <v>1150</v>
      </c>
      <c r="AG238" s="32">
        <f t="shared" si="18"/>
        <v>390</v>
      </c>
      <c r="AH238" s="32">
        <v>390</v>
      </c>
    </row>
    <row r="239" spans="1:11360" s="240" customFormat="1" ht="49.5" x14ac:dyDescent="0.95">
      <c r="A239" s="236">
        <v>12</v>
      </c>
      <c r="B239" s="235" t="s">
        <v>1078</v>
      </c>
      <c r="C239" s="236"/>
      <c r="D239" s="236"/>
      <c r="E239" s="236"/>
      <c r="F239" s="237">
        <v>7</v>
      </c>
      <c r="G239" s="237">
        <v>12</v>
      </c>
      <c r="H239" s="237"/>
      <c r="I239" s="237"/>
      <c r="J239" s="237"/>
      <c r="K239" s="237"/>
      <c r="L239" s="251"/>
      <c r="M239" s="238"/>
      <c r="N239" s="238"/>
      <c r="O239" s="252"/>
      <c r="P239" s="251"/>
      <c r="Q239" s="238"/>
      <c r="R239" s="251"/>
      <c r="S239" s="251"/>
      <c r="T239" s="252"/>
      <c r="U239" s="251"/>
      <c r="V239" s="238"/>
      <c r="W239" s="238"/>
      <c r="X239" s="252"/>
      <c r="Y239" s="238"/>
      <c r="Z239" s="252"/>
      <c r="AA239" s="252"/>
      <c r="AB239" s="238"/>
      <c r="AC239" s="238"/>
      <c r="AD239" s="238"/>
      <c r="AE239" s="238"/>
      <c r="AF239" s="251" t="s">
        <v>107</v>
      </c>
      <c r="AG239" s="239">
        <f t="shared" si="18"/>
        <v>0</v>
      </c>
      <c r="AH239" s="239" t="s">
        <v>214</v>
      </c>
    </row>
    <row r="240" spans="1:11360" s="33" customFormat="1" ht="49.5" x14ac:dyDescent="0.95">
      <c r="A240" s="34">
        <v>13</v>
      </c>
      <c r="B240" s="25" t="s">
        <v>1079</v>
      </c>
      <c r="C240" s="35"/>
      <c r="D240" s="35"/>
      <c r="E240" s="35"/>
      <c r="F240" s="36"/>
      <c r="G240" s="36"/>
      <c r="H240" s="36"/>
      <c r="I240" s="36"/>
      <c r="J240" s="36"/>
      <c r="K240" s="36"/>
      <c r="L240" s="37"/>
      <c r="M240" s="38"/>
      <c r="N240" s="38"/>
      <c r="O240" s="204"/>
      <c r="P240" s="37"/>
      <c r="Q240" s="38"/>
      <c r="R240" s="37"/>
      <c r="S240" s="37"/>
      <c r="T240" s="204"/>
      <c r="U240" s="37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7" t="s">
        <v>100</v>
      </c>
      <c r="AG240" s="32">
        <f t="shared" si="18"/>
        <v>0</v>
      </c>
      <c r="AH240" s="32" t="s">
        <v>213</v>
      </c>
    </row>
    <row r="241" spans="1:34" s="240" customFormat="1" ht="49.5" x14ac:dyDescent="0.95">
      <c r="A241" s="236">
        <v>14</v>
      </c>
      <c r="B241" s="235" t="s">
        <v>1080</v>
      </c>
      <c r="C241" s="236"/>
      <c r="D241" s="236"/>
      <c r="E241" s="236"/>
      <c r="F241" s="237">
        <v>7</v>
      </c>
      <c r="G241" s="237">
        <v>12</v>
      </c>
      <c r="H241" s="237">
        <v>14</v>
      </c>
      <c r="I241" s="237">
        <v>17</v>
      </c>
      <c r="J241" s="237"/>
      <c r="K241" s="237"/>
      <c r="L241" s="251"/>
      <c r="M241" s="238"/>
      <c r="N241" s="238"/>
      <c r="O241" s="252"/>
      <c r="P241" s="251"/>
      <c r="Q241" s="238"/>
      <c r="R241" s="251"/>
      <c r="S241" s="251"/>
      <c r="T241" s="252"/>
      <c r="U241" s="251"/>
      <c r="V241" s="238"/>
      <c r="W241" s="238"/>
      <c r="X241" s="238"/>
      <c r="Y241" s="238"/>
      <c r="Z241" s="238"/>
      <c r="AA241" s="238"/>
      <c r="AB241" s="238"/>
      <c r="AC241" s="253"/>
      <c r="AD241" s="238"/>
      <c r="AE241" s="238"/>
      <c r="AF241" s="251" t="s">
        <v>107</v>
      </c>
      <c r="AG241" s="239">
        <f t="shared" si="18"/>
        <v>0</v>
      </c>
      <c r="AH241" s="239" t="s">
        <v>214</v>
      </c>
    </row>
    <row r="242" spans="1:34" s="33" customFormat="1" ht="49.5" x14ac:dyDescent="0.95">
      <c r="A242" s="34">
        <v>15</v>
      </c>
      <c r="B242" s="39" t="s">
        <v>1081</v>
      </c>
      <c r="C242" s="34">
        <v>291888</v>
      </c>
      <c r="D242" s="34">
        <v>292048</v>
      </c>
      <c r="E242" s="34"/>
      <c r="F242" s="41">
        <v>7</v>
      </c>
      <c r="G242" s="41">
        <v>12</v>
      </c>
      <c r="H242" s="41">
        <v>13</v>
      </c>
      <c r="I242" s="41">
        <v>17</v>
      </c>
      <c r="J242" s="41"/>
      <c r="K242" s="41"/>
      <c r="L242" s="42"/>
      <c r="M242" s="43"/>
      <c r="N242" s="43">
        <v>14</v>
      </c>
      <c r="O242" s="44"/>
      <c r="P242" s="42"/>
      <c r="Q242" s="43"/>
      <c r="R242" s="42"/>
      <c r="S242" s="42"/>
      <c r="T242" s="44"/>
      <c r="U242" s="42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2" t="s">
        <v>922</v>
      </c>
      <c r="AG242" s="32">
        <f t="shared" si="18"/>
        <v>160</v>
      </c>
      <c r="AH242" s="32">
        <v>160</v>
      </c>
    </row>
    <row r="243" spans="1:34" s="33" customFormat="1" ht="49.5" x14ac:dyDescent="0.95">
      <c r="A243" s="34">
        <v>16</v>
      </c>
      <c r="B243" s="25" t="s">
        <v>1082</v>
      </c>
      <c r="C243" s="35"/>
      <c r="D243" s="35"/>
      <c r="E243" s="35"/>
      <c r="F243" s="36"/>
      <c r="G243" s="36"/>
      <c r="H243" s="36"/>
      <c r="I243" s="36"/>
      <c r="J243" s="36"/>
      <c r="K243" s="36"/>
      <c r="L243" s="37"/>
      <c r="M243" s="38"/>
      <c r="N243" s="38"/>
      <c r="O243" s="204"/>
      <c r="P243" s="37"/>
      <c r="Q243" s="38"/>
      <c r="R243" s="37"/>
      <c r="S243" s="37"/>
      <c r="T243" s="204"/>
      <c r="U243" s="37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7" t="s">
        <v>100</v>
      </c>
      <c r="AG243" s="32">
        <f t="shared" si="18"/>
        <v>0</v>
      </c>
      <c r="AH243" s="32" t="s">
        <v>213</v>
      </c>
    </row>
    <row r="244" spans="1:34" s="33" customFormat="1" ht="49.5" x14ac:dyDescent="0.95">
      <c r="A244" s="34">
        <v>17</v>
      </c>
      <c r="B244" s="39" t="s">
        <v>1083</v>
      </c>
      <c r="C244" s="34">
        <v>292048</v>
      </c>
      <c r="D244" s="34">
        <v>292283</v>
      </c>
      <c r="E244" s="34"/>
      <c r="F244" s="41">
        <v>7</v>
      </c>
      <c r="G244" s="41">
        <v>12</v>
      </c>
      <c r="H244" s="41">
        <v>13</v>
      </c>
      <c r="I244" s="41">
        <v>17</v>
      </c>
      <c r="J244" s="41"/>
      <c r="K244" s="41"/>
      <c r="L244" s="42">
        <v>1</v>
      </c>
      <c r="M244" s="43"/>
      <c r="N244" s="43">
        <v>16</v>
      </c>
      <c r="O244" s="44"/>
      <c r="P244" s="42"/>
      <c r="Q244" s="43"/>
      <c r="R244" s="42"/>
      <c r="S244" s="42"/>
      <c r="T244" s="44"/>
      <c r="U244" s="42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2" t="s">
        <v>1157</v>
      </c>
      <c r="AG244" s="32">
        <f t="shared" si="18"/>
        <v>235</v>
      </c>
      <c r="AH244" s="32">
        <v>235</v>
      </c>
    </row>
    <row r="245" spans="1:34" s="33" customFormat="1" ht="49.5" x14ac:dyDescent="0.95">
      <c r="A245" s="34">
        <v>18</v>
      </c>
      <c r="B245" s="39" t="s">
        <v>1084</v>
      </c>
      <c r="C245" s="34">
        <v>292283</v>
      </c>
      <c r="D245" s="40">
        <v>292367</v>
      </c>
      <c r="E245" s="34"/>
      <c r="F245" s="41">
        <v>7</v>
      </c>
      <c r="G245" s="41">
        <v>12</v>
      </c>
      <c r="H245" s="41">
        <v>13</v>
      </c>
      <c r="I245" s="41">
        <v>17</v>
      </c>
      <c r="J245" s="41"/>
      <c r="K245" s="41"/>
      <c r="L245" s="42">
        <v>1</v>
      </c>
      <c r="M245" s="43">
        <v>8</v>
      </c>
      <c r="N245" s="43"/>
      <c r="O245" s="44"/>
      <c r="P245" s="42"/>
      <c r="Q245" s="43"/>
      <c r="R245" s="42"/>
      <c r="S245" s="42"/>
      <c r="T245" s="44"/>
      <c r="U245" s="42"/>
      <c r="V245" s="43"/>
      <c r="W245" s="43"/>
      <c r="X245" s="43"/>
      <c r="Y245" s="43"/>
      <c r="Z245" s="44"/>
      <c r="AA245" s="44"/>
      <c r="AB245" s="43"/>
      <c r="AC245" s="43"/>
      <c r="AD245" s="43"/>
      <c r="AE245" s="43"/>
      <c r="AF245" s="42" t="s">
        <v>498</v>
      </c>
      <c r="AG245" s="32">
        <f t="shared" si="18"/>
        <v>84</v>
      </c>
      <c r="AH245" s="32">
        <v>84</v>
      </c>
    </row>
    <row r="246" spans="1:34" s="33" customFormat="1" ht="49.5" x14ac:dyDescent="0.95">
      <c r="A246" s="34">
        <v>19</v>
      </c>
      <c r="B246" s="39" t="s">
        <v>1085</v>
      </c>
      <c r="C246" s="40">
        <v>292367</v>
      </c>
      <c r="D246" s="40">
        <v>292489</v>
      </c>
      <c r="E246" s="34"/>
      <c r="F246" s="41">
        <v>7</v>
      </c>
      <c r="G246" s="41">
        <v>12</v>
      </c>
      <c r="H246" s="41">
        <v>13</v>
      </c>
      <c r="I246" s="41">
        <v>17</v>
      </c>
      <c r="J246" s="41"/>
      <c r="K246" s="41"/>
      <c r="L246" s="42">
        <v>16</v>
      </c>
      <c r="M246" s="43">
        <v>2</v>
      </c>
      <c r="N246" s="44"/>
      <c r="O246" s="44"/>
      <c r="P246" s="42"/>
      <c r="Q246" s="43"/>
      <c r="R246" s="42"/>
      <c r="S246" s="42"/>
      <c r="T246" s="44"/>
      <c r="U246" s="42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2" t="s">
        <v>907</v>
      </c>
      <c r="AG246" s="32">
        <f t="shared" si="18"/>
        <v>122</v>
      </c>
      <c r="AH246" s="32">
        <v>122</v>
      </c>
    </row>
    <row r="247" spans="1:34" s="33" customFormat="1" ht="49.5" x14ac:dyDescent="0.95">
      <c r="A247" s="34">
        <v>20</v>
      </c>
      <c r="B247" s="25" t="s">
        <v>1086</v>
      </c>
      <c r="C247" s="35"/>
      <c r="D247" s="35"/>
      <c r="E247" s="35"/>
      <c r="F247" s="36"/>
      <c r="G247" s="36"/>
      <c r="H247" s="36"/>
      <c r="I247" s="36"/>
      <c r="J247" s="36"/>
      <c r="K247" s="36"/>
      <c r="L247" s="37"/>
      <c r="M247" s="38"/>
      <c r="N247" s="38"/>
      <c r="O247" s="204"/>
      <c r="P247" s="37"/>
      <c r="Q247" s="38"/>
      <c r="R247" s="37"/>
      <c r="S247" s="37"/>
      <c r="T247" s="204"/>
      <c r="U247" s="37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7" t="s">
        <v>100</v>
      </c>
      <c r="AG247" s="32">
        <f t="shared" si="18"/>
        <v>0</v>
      </c>
      <c r="AH247" s="32" t="s">
        <v>213</v>
      </c>
    </row>
    <row r="248" spans="1:34" s="33" customFormat="1" ht="49.5" x14ac:dyDescent="0.95">
      <c r="A248" s="34">
        <v>21</v>
      </c>
      <c r="B248" s="39" t="s">
        <v>1087</v>
      </c>
      <c r="C248" s="40">
        <v>292489</v>
      </c>
      <c r="D248" s="34">
        <v>292525</v>
      </c>
      <c r="E248" s="34"/>
      <c r="F248" s="41">
        <v>7</v>
      </c>
      <c r="G248" s="41">
        <v>12</v>
      </c>
      <c r="H248" s="41">
        <v>14</v>
      </c>
      <c r="I248" s="41">
        <v>17</v>
      </c>
      <c r="J248" s="41"/>
      <c r="K248" s="41"/>
      <c r="L248" s="42"/>
      <c r="M248" s="43"/>
      <c r="N248" s="43"/>
      <c r="O248" s="44"/>
      <c r="P248" s="42"/>
      <c r="Q248" s="43"/>
      <c r="R248" s="42"/>
      <c r="S248" s="42"/>
      <c r="T248" s="44"/>
      <c r="U248" s="42"/>
      <c r="V248" s="43"/>
      <c r="W248" s="43"/>
      <c r="X248" s="43"/>
      <c r="Y248" s="43"/>
      <c r="Z248" s="44"/>
      <c r="AA248" s="44"/>
      <c r="AB248" s="43"/>
      <c r="AC248" s="43"/>
      <c r="AD248" s="43"/>
      <c r="AE248" s="43"/>
      <c r="AF248" s="42" t="s">
        <v>675</v>
      </c>
      <c r="AG248" s="32">
        <f t="shared" si="18"/>
        <v>36</v>
      </c>
      <c r="AH248" s="32">
        <v>36</v>
      </c>
    </row>
    <row r="249" spans="1:34" s="33" customFormat="1" ht="49.5" x14ac:dyDescent="0.95">
      <c r="A249" s="34">
        <v>22</v>
      </c>
      <c r="B249" s="39" t="s">
        <v>1088</v>
      </c>
      <c r="C249" s="34">
        <v>292525</v>
      </c>
      <c r="D249" s="34">
        <v>292617</v>
      </c>
      <c r="E249" s="34"/>
      <c r="F249" s="41">
        <v>7</v>
      </c>
      <c r="G249" s="41">
        <v>12</v>
      </c>
      <c r="H249" s="41">
        <v>13</v>
      </c>
      <c r="I249" s="41">
        <v>17</v>
      </c>
      <c r="J249" s="41"/>
      <c r="K249" s="41"/>
      <c r="L249" s="42">
        <v>10</v>
      </c>
      <c r="M249" s="43">
        <v>5</v>
      </c>
      <c r="N249" s="43"/>
      <c r="O249" s="44"/>
      <c r="P249" s="42"/>
      <c r="Q249" s="43"/>
      <c r="R249" s="42"/>
      <c r="S249" s="42"/>
      <c r="T249" s="44"/>
      <c r="U249" s="42"/>
      <c r="V249" s="43"/>
      <c r="W249" s="43"/>
      <c r="X249" s="43"/>
      <c r="Y249" s="43"/>
      <c r="Z249" s="44"/>
      <c r="AA249" s="44"/>
      <c r="AB249" s="43"/>
      <c r="AC249" s="43"/>
      <c r="AD249" s="43"/>
      <c r="AE249" s="43"/>
      <c r="AF249" s="42" t="s">
        <v>899</v>
      </c>
      <c r="AG249" s="32">
        <f t="shared" si="18"/>
        <v>92</v>
      </c>
      <c r="AH249" s="32">
        <v>92</v>
      </c>
    </row>
    <row r="250" spans="1:34" s="33" customFormat="1" ht="99" x14ac:dyDescent="0.95">
      <c r="A250" s="34">
        <v>23</v>
      </c>
      <c r="B250" s="39" t="s">
        <v>1089</v>
      </c>
      <c r="C250" s="34">
        <v>292617</v>
      </c>
      <c r="D250" s="34">
        <v>292826</v>
      </c>
      <c r="E250" s="34"/>
      <c r="F250" s="41">
        <v>7</v>
      </c>
      <c r="G250" s="41">
        <v>12</v>
      </c>
      <c r="H250" s="41">
        <v>13</v>
      </c>
      <c r="I250" s="41">
        <v>17</v>
      </c>
      <c r="J250" s="41"/>
      <c r="K250" s="41"/>
      <c r="L250" s="42"/>
      <c r="M250" s="43"/>
      <c r="N250" s="43"/>
      <c r="O250" s="44"/>
      <c r="P250" s="42"/>
      <c r="Q250" s="43"/>
      <c r="R250" s="42"/>
      <c r="S250" s="42"/>
      <c r="T250" s="44"/>
      <c r="U250" s="42">
        <v>1</v>
      </c>
      <c r="V250" s="43"/>
      <c r="W250" s="43"/>
      <c r="X250" s="43"/>
      <c r="Y250" s="43">
        <v>1</v>
      </c>
      <c r="Z250" s="43"/>
      <c r="AA250" s="43"/>
      <c r="AB250" s="43"/>
      <c r="AC250" s="43">
        <v>4</v>
      </c>
      <c r="AD250" s="43"/>
      <c r="AE250" s="43"/>
      <c r="AF250" s="42" t="s">
        <v>1174</v>
      </c>
      <c r="AG250" s="32">
        <f>D250-C250</f>
        <v>209</v>
      </c>
      <c r="AH250" s="32">
        <v>209</v>
      </c>
    </row>
    <row r="251" spans="1:34" s="240" customFormat="1" ht="49.5" x14ac:dyDescent="0.95">
      <c r="A251" s="236">
        <v>24</v>
      </c>
      <c r="B251" s="235" t="s">
        <v>1090</v>
      </c>
      <c r="C251" s="236"/>
      <c r="D251" s="236"/>
      <c r="E251" s="236"/>
      <c r="F251" s="237">
        <v>7</v>
      </c>
      <c r="G251" s="237">
        <v>12</v>
      </c>
      <c r="H251" s="237">
        <v>14</v>
      </c>
      <c r="I251" s="237">
        <v>17</v>
      </c>
      <c r="J251" s="237"/>
      <c r="K251" s="237"/>
      <c r="L251" s="251"/>
      <c r="M251" s="238"/>
      <c r="N251" s="238"/>
      <c r="O251" s="252"/>
      <c r="P251" s="251"/>
      <c r="Q251" s="238"/>
      <c r="R251" s="251"/>
      <c r="S251" s="251"/>
      <c r="T251" s="252"/>
      <c r="U251" s="251"/>
      <c r="V251" s="238"/>
      <c r="W251" s="238"/>
      <c r="X251" s="238"/>
      <c r="Y251" s="238"/>
      <c r="Z251" s="238"/>
      <c r="AA251" s="238"/>
      <c r="AB251" s="238"/>
      <c r="AC251" s="253"/>
      <c r="AD251" s="238"/>
      <c r="AE251" s="238"/>
      <c r="AF251" s="251" t="s">
        <v>107</v>
      </c>
      <c r="AG251" s="239">
        <f t="shared" si="18"/>
        <v>0</v>
      </c>
      <c r="AH251" s="239" t="s">
        <v>214</v>
      </c>
    </row>
    <row r="252" spans="1:34" s="240" customFormat="1" ht="49.5" x14ac:dyDescent="0.95">
      <c r="A252" s="236">
        <v>24</v>
      </c>
      <c r="B252" s="235" t="s">
        <v>1091</v>
      </c>
      <c r="C252" s="236"/>
      <c r="D252" s="236"/>
      <c r="E252" s="236"/>
      <c r="F252" s="237">
        <v>7</v>
      </c>
      <c r="G252" s="237">
        <v>12</v>
      </c>
      <c r="H252" s="237">
        <v>14</v>
      </c>
      <c r="I252" s="237">
        <v>17</v>
      </c>
      <c r="J252" s="237"/>
      <c r="K252" s="237"/>
      <c r="L252" s="251"/>
      <c r="M252" s="238"/>
      <c r="N252" s="238"/>
      <c r="O252" s="252"/>
      <c r="P252" s="251"/>
      <c r="Q252" s="238"/>
      <c r="R252" s="251"/>
      <c r="S252" s="251"/>
      <c r="T252" s="252"/>
      <c r="U252" s="251"/>
      <c r="V252" s="238"/>
      <c r="W252" s="238"/>
      <c r="X252" s="238"/>
      <c r="Y252" s="238"/>
      <c r="Z252" s="238"/>
      <c r="AA252" s="238"/>
      <c r="AB252" s="238"/>
      <c r="AC252" s="253"/>
      <c r="AD252" s="238"/>
      <c r="AE252" s="238"/>
      <c r="AF252" s="251" t="s">
        <v>107</v>
      </c>
      <c r="AG252" s="239">
        <f t="shared" ref="AG252" si="19">D252-C252</f>
        <v>0</v>
      </c>
      <c r="AH252" s="239" t="s">
        <v>214</v>
      </c>
    </row>
    <row r="253" spans="1:34" s="33" customFormat="1" ht="49.5" x14ac:dyDescent="0.95">
      <c r="A253" s="34">
        <v>26</v>
      </c>
      <c r="B253" s="39" t="s">
        <v>1092</v>
      </c>
      <c r="C253" s="34">
        <v>292826</v>
      </c>
      <c r="D253" s="34">
        <v>292935</v>
      </c>
      <c r="E253" s="34"/>
      <c r="F253" s="41">
        <v>7</v>
      </c>
      <c r="G253" s="41">
        <v>12</v>
      </c>
      <c r="H253" s="41">
        <v>13</v>
      </c>
      <c r="I253" s="41">
        <v>17</v>
      </c>
      <c r="J253" s="41"/>
      <c r="K253" s="41"/>
      <c r="L253" s="42">
        <v>23</v>
      </c>
      <c r="M253" s="43"/>
      <c r="N253" s="43"/>
      <c r="O253" s="44"/>
      <c r="P253" s="42"/>
      <c r="Q253" s="43"/>
      <c r="R253" s="42"/>
      <c r="S253" s="42"/>
      <c r="T253" s="44"/>
      <c r="U253" s="42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2" t="s">
        <v>926</v>
      </c>
      <c r="AG253" s="32">
        <f t="shared" si="18"/>
        <v>109</v>
      </c>
      <c r="AH253" s="32">
        <v>109</v>
      </c>
    </row>
    <row r="254" spans="1:34" s="33" customFormat="1" ht="49.5" x14ac:dyDescent="0.95">
      <c r="A254" s="34">
        <v>27</v>
      </c>
      <c r="B254" s="45" t="s">
        <v>1093</v>
      </c>
      <c r="C254" s="34">
        <v>292935</v>
      </c>
      <c r="D254" s="34">
        <v>293013</v>
      </c>
      <c r="E254" s="34"/>
      <c r="F254" s="41">
        <v>7</v>
      </c>
      <c r="G254" s="41">
        <v>12</v>
      </c>
      <c r="H254" s="41">
        <v>13</v>
      </c>
      <c r="I254" s="41">
        <v>17</v>
      </c>
      <c r="J254" s="41"/>
      <c r="K254" s="41"/>
      <c r="L254" s="42">
        <v>67</v>
      </c>
      <c r="M254" s="43"/>
      <c r="N254" s="43"/>
      <c r="O254" s="44"/>
      <c r="P254" s="42"/>
      <c r="Q254" s="43"/>
      <c r="R254" s="42"/>
      <c r="S254" s="42"/>
      <c r="T254" s="44"/>
      <c r="U254" s="42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2" t="s">
        <v>1185</v>
      </c>
      <c r="AG254" s="32">
        <f t="shared" si="18"/>
        <v>78</v>
      </c>
      <c r="AH254" s="32">
        <v>78</v>
      </c>
    </row>
    <row r="255" spans="1:34" s="33" customFormat="1" ht="49.5" x14ac:dyDescent="0.95">
      <c r="A255" s="34">
        <v>26</v>
      </c>
      <c r="B255" s="39" t="s">
        <v>1094</v>
      </c>
      <c r="C255" s="34">
        <v>293013</v>
      </c>
      <c r="D255" s="34">
        <v>293085</v>
      </c>
      <c r="E255" s="34"/>
      <c r="F255" s="41">
        <v>7</v>
      </c>
      <c r="G255" s="41">
        <v>12</v>
      </c>
      <c r="H255" s="41">
        <v>13</v>
      </c>
      <c r="I255" s="41">
        <v>17</v>
      </c>
      <c r="J255" s="41"/>
      <c r="K255" s="41"/>
      <c r="L255" s="42">
        <v>29</v>
      </c>
      <c r="M255" s="43"/>
      <c r="N255" s="43"/>
      <c r="O255" s="44"/>
      <c r="P255" s="42"/>
      <c r="Q255" s="43"/>
      <c r="R255" s="42"/>
      <c r="S255" s="42"/>
      <c r="T255" s="44"/>
      <c r="U255" s="42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2" t="s">
        <v>1188</v>
      </c>
      <c r="AG255" s="32">
        <f t="shared" si="18"/>
        <v>72</v>
      </c>
      <c r="AH255" s="32">
        <v>72</v>
      </c>
    </row>
    <row r="256" spans="1:34" s="33" customFormat="1" ht="49.5" x14ac:dyDescent="0.95">
      <c r="A256" s="34">
        <v>27</v>
      </c>
      <c r="B256" s="39" t="s">
        <v>1095</v>
      </c>
      <c r="C256" s="34">
        <v>293085</v>
      </c>
      <c r="D256" s="34">
        <v>293127</v>
      </c>
      <c r="E256" s="34"/>
      <c r="F256" s="41">
        <v>7</v>
      </c>
      <c r="G256" s="41">
        <v>12</v>
      </c>
      <c r="H256" s="41">
        <v>13</v>
      </c>
      <c r="I256" s="41">
        <v>17</v>
      </c>
      <c r="J256" s="41"/>
      <c r="K256" s="41"/>
      <c r="L256" s="42">
        <v>13</v>
      </c>
      <c r="M256" s="43"/>
      <c r="N256" s="43"/>
      <c r="O256" s="44"/>
      <c r="P256" s="42"/>
      <c r="Q256" s="43"/>
      <c r="R256" s="42"/>
      <c r="S256" s="42"/>
      <c r="T256" s="44"/>
      <c r="U256" s="42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2" t="s">
        <v>918</v>
      </c>
      <c r="AG256" s="32">
        <f t="shared" si="18"/>
        <v>42</v>
      </c>
      <c r="AH256" s="32">
        <v>42</v>
      </c>
    </row>
    <row r="257" spans="1:161" s="33" customFormat="1" ht="50" thickBot="1" x14ac:dyDescent="1">
      <c r="A257" s="34">
        <v>28</v>
      </c>
      <c r="B257" s="39" t="s">
        <v>1096</v>
      </c>
      <c r="C257" s="34">
        <v>293127</v>
      </c>
      <c r="D257" s="40">
        <v>293327</v>
      </c>
      <c r="E257" s="34"/>
      <c r="F257" s="41">
        <v>7</v>
      </c>
      <c r="G257" s="41">
        <v>12</v>
      </c>
      <c r="H257" s="41">
        <v>13</v>
      </c>
      <c r="I257" s="41">
        <v>17</v>
      </c>
      <c r="J257" s="41"/>
      <c r="K257" s="41"/>
      <c r="L257" s="42"/>
      <c r="M257" s="43"/>
      <c r="N257" s="43"/>
      <c r="O257" s="43"/>
      <c r="P257" s="42"/>
      <c r="Q257" s="43"/>
      <c r="R257" s="42"/>
      <c r="S257" s="42"/>
      <c r="T257" s="43"/>
      <c r="U257" s="42"/>
      <c r="V257" s="43"/>
      <c r="W257" s="43"/>
      <c r="X257" s="43">
        <v>1</v>
      </c>
      <c r="Y257" s="43"/>
      <c r="Z257" s="43"/>
      <c r="AA257" s="43"/>
      <c r="AB257" s="43"/>
      <c r="AC257" s="43"/>
      <c r="AD257" s="43"/>
      <c r="AE257" s="43"/>
      <c r="AF257" s="42" t="s">
        <v>1195</v>
      </c>
      <c r="AG257" s="32">
        <f t="shared" si="18"/>
        <v>200</v>
      </c>
      <c r="AH257" s="32">
        <v>200</v>
      </c>
    </row>
    <row r="258" spans="1:161" s="67" customFormat="1" ht="50.5" thickTop="1" thickBot="1" x14ac:dyDescent="1">
      <c r="A258" s="317" t="s">
        <v>22</v>
      </c>
      <c r="B258" s="318"/>
      <c r="C258" s="57"/>
      <c r="D258" s="58"/>
      <c r="E258" s="59"/>
      <c r="F258" s="60"/>
      <c r="G258" s="61"/>
      <c r="H258" s="61"/>
      <c r="I258" s="61"/>
      <c r="J258" s="61"/>
      <c r="K258" s="62"/>
      <c r="L258" s="63">
        <f t="shared" ref="L258:AA258" si="20">SUM(L227:L257)</f>
        <v>218</v>
      </c>
      <c r="M258" s="64">
        <f t="shared" si="20"/>
        <v>46</v>
      </c>
      <c r="N258" s="64">
        <f t="shared" si="20"/>
        <v>30</v>
      </c>
      <c r="O258" s="64">
        <f t="shared" si="20"/>
        <v>0</v>
      </c>
      <c r="P258" s="64">
        <f t="shared" si="20"/>
        <v>0</v>
      </c>
      <c r="Q258" s="64">
        <f t="shared" si="20"/>
        <v>0</v>
      </c>
      <c r="R258" s="64">
        <f t="shared" si="20"/>
        <v>0</v>
      </c>
      <c r="S258" s="64">
        <f t="shared" si="20"/>
        <v>1</v>
      </c>
      <c r="T258" s="64">
        <f t="shared" si="20"/>
        <v>0</v>
      </c>
      <c r="U258" s="63">
        <f t="shared" si="20"/>
        <v>1</v>
      </c>
      <c r="V258" s="64">
        <f t="shared" si="20"/>
        <v>0</v>
      </c>
      <c r="W258" s="64">
        <f t="shared" si="20"/>
        <v>4</v>
      </c>
      <c r="X258" s="64">
        <f t="shared" si="20"/>
        <v>4</v>
      </c>
      <c r="Y258" s="64">
        <f t="shared" si="20"/>
        <v>1</v>
      </c>
      <c r="Z258" s="64">
        <f t="shared" si="20"/>
        <v>0</v>
      </c>
      <c r="AA258" s="64">
        <f t="shared" si="20"/>
        <v>0</v>
      </c>
      <c r="AB258" s="64">
        <f t="shared" ref="AB258:AD258" si="21">SUM(AB227:AB257)</f>
        <v>0</v>
      </c>
      <c r="AC258" s="212">
        <f t="shared" si="21"/>
        <v>23</v>
      </c>
      <c r="AD258" s="64">
        <f t="shared" si="21"/>
        <v>0</v>
      </c>
      <c r="AE258" s="63">
        <f>SUM(AE226:AE257)</f>
        <v>0</v>
      </c>
      <c r="AF258" s="63"/>
      <c r="AG258" s="32"/>
      <c r="AH258" s="32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</row>
    <row r="259" spans="1:161" s="67" customFormat="1" ht="50.5" thickTop="1" thickBot="1" x14ac:dyDescent="1">
      <c r="A259" s="319"/>
      <c r="B259" s="320"/>
      <c r="C259" s="68"/>
      <c r="D259" s="69"/>
      <c r="E259" s="70"/>
      <c r="F259" s="323"/>
      <c r="G259" s="324"/>
      <c r="H259" s="324"/>
      <c r="I259" s="324"/>
      <c r="J259" s="324"/>
      <c r="K259" s="69"/>
      <c r="L259" s="292" t="s">
        <v>30</v>
      </c>
      <c r="M259" s="294" t="s">
        <v>46</v>
      </c>
      <c r="N259" s="294" t="s">
        <v>29</v>
      </c>
      <c r="O259" s="292" t="s">
        <v>168</v>
      </c>
      <c r="P259" s="292" t="s">
        <v>193</v>
      </c>
      <c r="Q259" s="294" t="s">
        <v>333</v>
      </c>
      <c r="R259" s="294" t="s">
        <v>313</v>
      </c>
      <c r="S259" s="294" t="s">
        <v>507</v>
      </c>
      <c r="T259" s="294" t="s">
        <v>48</v>
      </c>
      <c r="U259" s="294" t="s">
        <v>35</v>
      </c>
      <c r="V259" s="331" t="s">
        <v>28</v>
      </c>
      <c r="W259" s="294" t="s">
        <v>53</v>
      </c>
      <c r="X259" s="294" t="s">
        <v>57</v>
      </c>
      <c r="Y259" s="294" t="s">
        <v>58</v>
      </c>
      <c r="Z259" s="292" t="s">
        <v>1097</v>
      </c>
      <c r="AA259" s="294" t="s">
        <v>141</v>
      </c>
      <c r="AB259" s="294" t="s">
        <v>201</v>
      </c>
      <c r="AC259" s="294" t="s">
        <v>1190</v>
      </c>
      <c r="AD259" s="294" t="s">
        <v>405</v>
      </c>
      <c r="AE259" s="329"/>
      <c r="AF259" s="294" t="s">
        <v>23</v>
      </c>
      <c r="AG259" s="32"/>
      <c r="AH259" s="32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</row>
    <row r="260" spans="1:161" s="67" customFormat="1" ht="50" thickTop="1" x14ac:dyDescent="0.95">
      <c r="A260" s="319"/>
      <c r="B260" s="320"/>
      <c r="C260" s="68"/>
      <c r="D260" s="69"/>
      <c r="E260" s="70"/>
      <c r="F260" s="71"/>
      <c r="G260" s="325"/>
      <c r="H260" s="325"/>
      <c r="I260" s="325"/>
      <c r="J260" s="325"/>
      <c r="K260" s="70"/>
      <c r="L260" s="293"/>
      <c r="M260" s="295"/>
      <c r="N260" s="295"/>
      <c r="O260" s="293"/>
      <c r="P260" s="293"/>
      <c r="Q260" s="295"/>
      <c r="R260" s="295"/>
      <c r="S260" s="295"/>
      <c r="T260" s="295"/>
      <c r="U260" s="295"/>
      <c r="V260" s="332"/>
      <c r="W260" s="295"/>
      <c r="X260" s="295"/>
      <c r="Y260" s="295"/>
      <c r="Z260" s="293"/>
      <c r="AA260" s="295"/>
      <c r="AB260" s="295"/>
      <c r="AC260" s="295"/>
      <c r="AD260" s="295"/>
      <c r="AE260" s="330"/>
      <c r="AF260" s="295"/>
      <c r="AG260" s="32"/>
      <c r="AH260" s="32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</row>
    <row r="261" spans="1:161" s="67" customFormat="1" ht="49.5" x14ac:dyDescent="0.95">
      <c r="A261" s="321"/>
      <c r="B261" s="322"/>
      <c r="C261" s="72"/>
      <c r="D261" s="73"/>
      <c r="E261" s="74"/>
      <c r="F261" s="326"/>
      <c r="G261" s="327"/>
      <c r="H261" s="327"/>
      <c r="I261" s="327"/>
      <c r="J261" s="327"/>
      <c r="K261" s="328"/>
      <c r="L261" s="75">
        <f>L258*3200</f>
        <v>697600</v>
      </c>
      <c r="M261" s="76">
        <f>M258*4000</f>
        <v>184000</v>
      </c>
      <c r="N261" s="76">
        <f>N258*4800</f>
        <v>144000</v>
      </c>
      <c r="O261" s="75">
        <f>O258*5600</f>
        <v>0</v>
      </c>
      <c r="P261" s="79">
        <f>P258*6400</f>
        <v>0</v>
      </c>
      <c r="Q261" s="76">
        <f>Q258*7200</f>
        <v>0</v>
      </c>
      <c r="R261" s="76">
        <f>R258*8000</f>
        <v>0</v>
      </c>
      <c r="S261" s="76">
        <f>S258*64000</f>
        <v>64000</v>
      </c>
      <c r="T261" s="77">
        <f>T258*38400</f>
        <v>0</v>
      </c>
      <c r="U261" s="75">
        <f>U258*68000</f>
        <v>68000</v>
      </c>
      <c r="V261" s="78">
        <f>V258*84000</f>
        <v>0</v>
      </c>
      <c r="W261" s="75">
        <f>W258*76000</f>
        <v>304000</v>
      </c>
      <c r="X261" s="76">
        <f>X258*84000</f>
        <v>336000</v>
      </c>
      <c r="Y261" s="76">
        <f>Y258*80000</f>
        <v>80000</v>
      </c>
      <c r="Z261" s="79">
        <f>Z258*6500</f>
        <v>0</v>
      </c>
      <c r="AA261" s="76">
        <f>AA258*6000</f>
        <v>0</v>
      </c>
      <c r="AB261" s="76"/>
      <c r="AC261" s="76">
        <f>2*AC226</f>
        <v>152000</v>
      </c>
      <c r="AD261" s="76"/>
      <c r="AE261" s="80"/>
      <c r="AF261" s="75">
        <f>SUM(L261:AD261)</f>
        <v>2029600</v>
      </c>
      <c r="AG261" s="32"/>
      <c r="AH261" s="82"/>
    </row>
    <row r="262" spans="1:161" s="8" customFormat="1" ht="49.5" x14ac:dyDescent="0.95">
      <c r="A262" s="334" t="s">
        <v>0</v>
      </c>
      <c r="B262" s="334"/>
      <c r="C262" s="1" t="s">
        <v>1</v>
      </c>
      <c r="D262" s="1" t="s">
        <v>2</v>
      </c>
      <c r="E262" s="1"/>
      <c r="F262" s="1"/>
      <c r="G262" s="1"/>
      <c r="H262" s="1"/>
      <c r="I262" s="1"/>
      <c r="J262" s="1"/>
      <c r="K262" s="1"/>
      <c r="L262" s="2"/>
      <c r="M262" s="3"/>
      <c r="N262" s="4"/>
      <c r="O262" s="5"/>
      <c r="P262" s="2"/>
      <c r="Q262" s="3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5"/>
      <c r="AG262" s="6"/>
      <c r="AH262" s="6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</row>
    <row r="263" spans="1:161" s="8" customFormat="1" ht="50.5" x14ac:dyDescent="0.95">
      <c r="A263" s="298" t="s">
        <v>3</v>
      </c>
      <c r="B263" s="298"/>
      <c r="C263" s="1" t="s">
        <v>1</v>
      </c>
      <c r="D263" s="83" t="s">
        <v>65</v>
      </c>
      <c r="E263" s="1"/>
      <c r="F263" s="1"/>
      <c r="G263" s="1"/>
      <c r="H263" s="1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6"/>
      <c r="AH263" s="6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</row>
    <row r="264" spans="1:161" s="8" customFormat="1" ht="50.5" x14ac:dyDescent="0.95">
      <c r="A264" s="299" t="s">
        <v>4</v>
      </c>
      <c r="B264" s="299"/>
      <c r="C264" s="1" t="s">
        <v>1</v>
      </c>
      <c r="D264" s="84" t="s">
        <v>39</v>
      </c>
      <c r="E264" s="9"/>
      <c r="F264" s="1"/>
      <c r="G264" s="9"/>
      <c r="H264" s="9"/>
      <c r="I264" s="10"/>
      <c r="J264" s="10"/>
      <c r="K264" s="10"/>
      <c r="L264" s="11"/>
      <c r="M264" s="3"/>
      <c r="N264" s="4"/>
      <c r="O264" s="11"/>
      <c r="P264" s="11"/>
      <c r="Q264" s="3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5"/>
      <c r="AG264" s="6"/>
      <c r="AH264" s="6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</row>
    <row r="265" spans="1:161" s="15" customFormat="1" ht="49.5" x14ac:dyDescent="0.95">
      <c r="A265" s="300" t="s">
        <v>5</v>
      </c>
      <c r="B265" s="300" t="s">
        <v>6</v>
      </c>
      <c r="C265" s="303" t="s">
        <v>7</v>
      </c>
      <c r="D265" s="304"/>
      <c r="E265" s="12" t="s">
        <v>8</v>
      </c>
      <c r="F265" s="305" t="s">
        <v>9</v>
      </c>
      <c r="G265" s="306"/>
      <c r="H265" s="306"/>
      <c r="I265" s="306"/>
      <c r="J265" s="306"/>
      <c r="K265" s="307"/>
      <c r="L265" s="254" t="s">
        <v>10</v>
      </c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  <c r="AA265" s="255"/>
      <c r="AB265" s="255"/>
      <c r="AC265" s="255"/>
      <c r="AD265" s="256"/>
      <c r="AE265" s="242" t="s">
        <v>11</v>
      </c>
      <c r="AF265" s="242" t="s">
        <v>12</v>
      </c>
      <c r="AG265" s="13"/>
      <c r="AH265" s="32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14"/>
      <c r="EY265" s="14"/>
      <c r="EZ265" s="14"/>
      <c r="FA265" s="14"/>
      <c r="FB265" s="14"/>
      <c r="FC265" s="14"/>
      <c r="FD265" s="14"/>
      <c r="FE265" s="14"/>
    </row>
    <row r="266" spans="1:161" s="15" customFormat="1" ht="49.5" x14ac:dyDescent="0.95">
      <c r="A266" s="301"/>
      <c r="B266" s="301"/>
      <c r="C266" s="300" t="s">
        <v>13</v>
      </c>
      <c r="D266" s="300" t="s">
        <v>14</v>
      </c>
      <c r="E266" s="301" t="s">
        <v>15</v>
      </c>
      <c r="F266" s="311" t="s">
        <v>16</v>
      </c>
      <c r="G266" s="312"/>
      <c r="H266" s="312"/>
      <c r="I266" s="312"/>
      <c r="J266" s="312"/>
      <c r="K266" s="313"/>
      <c r="L266" s="296" t="s">
        <v>17</v>
      </c>
      <c r="M266" s="296" t="s">
        <v>45</v>
      </c>
      <c r="N266" s="296" t="s">
        <v>19</v>
      </c>
      <c r="O266" s="296" t="s">
        <v>169</v>
      </c>
      <c r="P266" s="296" t="s">
        <v>1159</v>
      </c>
      <c r="Q266" s="296" t="s">
        <v>52</v>
      </c>
      <c r="R266" s="296" t="s">
        <v>604</v>
      </c>
      <c r="S266" s="296" t="s">
        <v>506</v>
      </c>
      <c r="T266" s="296" t="s">
        <v>47</v>
      </c>
      <c r="U266" s="296" t="s">
        <v>18</v>
      </c>
      <c r="V266" s="316" t="s">
        <v>31</v>
      </c>
      <c r="W266" s="296" t="s">
        <v>54</v>
      </c>
      <c r="X266" s="314" t="s">
        <v>56</v>
      </c>
      <c r="Y266" s="314" t="s">
        <v>59</v>
      </c>
      <c r="Z266" s="296" t="s">
        <v>32</v>
      </c>
      <c r="AA266" s="296" t="s">
        <v>139</v>
      </c>
      <c r="AB266" s="296" t="s">
        <v>111</v>
      </c>
      <c r="AC266" s="296" t="s">
        <v>535</v>
      </c>
      <c r="AD266" s="296" t="s">
        <v>66</v>
      </c>
      <c r="AE266" s="243"/>
      <c r="AF266" s="243"/>
      <c r="AG266" s="13"/>
      <c r="AH266" s="216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14"/>
      <c r="EY266" s="14"/>
      <c r="EZ266" s="14"/>
      <c r="FA266" s="14"/>
      <c r="FB266" s="14"/>
      <c r="FC266" s="14"/>
      <c r="FD266" s="14"/>
      <c r="FE266" s="14"/>
    </row>
    <row r="267" spans="1:161" s="15" customFormat="1" ht="49.5" x14ac:dyDescent="0.95">
      <c r="A267" s="302"/>
      <c r="B267" s="302"/>
      <c r="C267" s="302"/>
      <c r="D267" s="302"/>
      <c r="E267" s="302"/>
      <c r="F267" s="16" t="s">
        <v>20</v>
      </c>
      <c r="G267" s="16" t="s">
        <v>21</v>
      </c>
      <c r="H267" s="16" t="s">
        <v>20</v>
      </c>
      <c r="I267" s="16" t="s">
        <v>21</v>
      </c>
      <c r="J267" s="16" t="s">
        <v>20</v>
      </c>
      <c r="K267" s="16" t="s">
        <v>21</v>
      </c>
      <c r="L267" s="297"/>
      <c r="M267" s="297"/>
      <c r="N267" s="297"/>
      <c r="O267" s="297"/>
      <c r="P267" s="297"/>
      <c r="Q267" s="297"/>
      <c r="R267" s="297"/>
      <c r="S267" s="297"/>
      <c r="T267" s="297"/>
      <c r="U267" s="297"/>
      <c r="V267" s="316"/>
      <c r="W267" s="297"/>
      <c r="X267" s="315"/>
      <c r="Y267" s="315"/>
      <c r="Z267" s="297"/>
      <c r="AA267" s="297"/>
      <c r="AB267" s="297"/>
      <c r="AC267" s="297"/>
      <c r="AD267" s="297"/>
      <c r="AE267" s="244"/>
      <c r="AF267" s="244"/>
      <c r="AG267" s="13"/>
      <c r="AH267" s="216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14"/>
      <c r="EY267" s="14"/>
      <c r="EZ267" s="14"/>
      <c r="FA267" s="14"/>
      <c r="FB267" s="14"/>
      <c r="FC267" s="14"/>
      <c r="FD267" s="14"/>
      <c r="FE267" s="14"/>
    </row>
    <row r="268" spans="1:161" s="15" customFormat="1" ht="49.5" x14ac:dyDescent="0.95">
      <c r="A268" s="17"/>
      <c r="B268" s="18"/>
      <c r="C268" s="18"/>
      <c r="D268" s="17"/>
      <c r="E268" s="17"/>
      <c r="F268" s="19"/>
      <c r="G268" s="19"/>
      <c r="H268" s="19"/>
      <c r="I268" s="19"/>
      <c r="J268" s="19"/>
      <c r="K268" s="19"/>
      <c r="L268" s="20">
        <v>3200</v>
      </c>
      <c r="M268" s="21">
        <v>4000</v>
      </c>
      <c r="N268" s="21">
        <v>4800</v>
      </c>
      <c r="O268" s="20">
        <v>5600</v>
      </c>
      <c r="P268" s="21">
        <v>30400</v>
      </c>
      <c r="Q268" s="21">
        <v>32000</v>
      </c>
      <c r="R268" s="21">
        <v>37600</v>
      </c>
      <c r="S268" s="21">
        <v>64000</v>
      </c>
      <c r="T268" s="20">
        <v>38400</v>
      </c>
      <c r="U268" s="20">
        <v>68000</v>
      </c>
      <c r="V268" s="21">
        <v>84000</v>
      </c>
      <c r="W268" s="20">
        <v>76000</v>
      </c>
      <c r="X268" s="21">
        <v>84000</v>
      </c>
      <c r="Y268" s="21">
        <v>80000</v>
      </c>
      <c r="Z268" s="22">
        <v>6500</v>
      </c>
      <c r="AA268" s="21">
        <v>6000</v>
      </c>
      <c r="AB268" s="21">
        <v>84000</v>
      </c>
      <c r="AC268" s="21">
        <v>76000</v>
      </c>
      <c r="AD268" s="20">
        <v>76000</v>
      </c>
      <c r="AE268" s="23"/>
      <c r="AF268" s="17"/>
      <c r="AG268" s="13"/>
      <c r="AH268" s="216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14"/>
      <c r="EY268" s="14"/>
      <c r="EZ268" s="14"/>
      <c r="FA268" s="14"/>
      <c r="FB268" s="14"/>
      <c r="FC268" s="14"/>
      <c r="FD268" s="14"/>
      <c r="FE268" s="14"/>
    </row>
    <row r="269" spans="1:161" s="33" customFormat="1" ht="49.5" x14ac:dyDescent="0.95">
      <c r="A269" s="34">
        <v>1</v>
      </c>
      <c r="B269" s="39" t="s">
        <v>1066</v>
      </c>
      <c r="C269" s="34">
        <v>230780</v>
      </c>
      <c r="D269" s="34">
        <v>231037</v>
      </c>
      <c r="E269" s="34"/>
      <c r="F269" s="41">
        <v>7</v>
      </c>
      <c r="G269" s="41">
        <v>12</v>
      </c>
      <c r="H269" s="41">
        <v>13</v>
      </c>
      <c r="I269" s="41">
        <v>17</v>
      </c>
      <c r="J269" s="41"/>
      <c r="K269" s="41"/>
      <c r="L269" s="42"/>
      <c r="M269" s="43"/>
      <c r="N269" s="43">
        <v>7</v>
      </c>
      <c r="O269" s="44"/>
      <c r="P269" s="43"/>
      <c r="Q269" s="42"/>
      <c r="R269" s="42"/>
      <c r="S269" s="42"/>
      <c r="T269" s="44"/>
      <c r="U269" s="42"/>
      <c r="V269" s="43"/>
      <c r="W269" s="43"/>
      <c r="X269" s="43">
        <v>1</v>
      </c>
      <c r="Y269" s="43"/>
      <c r="Z269" s="43"/>
      <c r="AA269" s="43"/>
      <c r="AB269" s="43"/>
      <c r="AC269" s="43">
        <v>5</v>
      </c>
      <c r="AD269" s="43"/>
      <c r="AE269" s="43"/>
      <c r="AF269" s="42" t="s">
        <v>1119</v>
      </c>
      <c r="AG269" s="32">
        <f t="shared" ref="AG269:AG299" si="22">D269-C269</f>
        <v>257</v>
      </c>
      <c r="AH269" s="216">
        <v>257</v>
      </c>
    </row>
    <row r="270" spans="1:161" s="33" customFormat="1" ht="49.5" x14ac:dyDescent="0.95">
      <c r="A270" s="34">
        <v>2</v>
      </c>
      <c r="B270" s="223" t="s">
        <v>1067</v>
      </c>
      <c r="C270" s="34">
        <v>231037</v>
      </c>
      <c r="D270" s="222">
        <v>231198</v>
      </c>
      <c r="E270" s="222"/>
      <c r="F270" s="41">
        <v>7</v>
      </c>
      <c r="G270" s="41">
        <v>12</v>
      </c>
      <c r="H270" s="41">
        <v>13</v>
      </c>
      <c r="I270" s="41">
        <v>17</v>
      </c>
      <c r="J270" s="224"/>
      <c r="K270" s="224"/>
      <c r="L270" s="245"/>
      <c r="M270" s="246">
        <v>11</v>
      </c>
      <c r="N270" s="246">
        <v>5</v>
      </c>
      <c r="O270" s="247"/>
      <c r="P270" s="246"/>
      <c r="Q270" s="245"/>
      <c r="R270" s="245"/>
      <c r="S270" s="245"/>
      <c r="T270" s="247"/>
      <c r="U270" s="245"/>
      <c r="V270" s="246"/>
      <c r="W270" s="246"/>
      <c r="X270" s="246"/>
      <c r="Y270" s="246"/>
      <c r="Z270" s="246"/>
      <c r="AA270" s="246"/>
      <c r="AB270" s="43"/>
      <c r="AC270" s="43"/>
      <c r="AD270" s="43"/>
      <c r="AE270" s="43"/>
      <c r="AF270" s="42" t="s">
        <v>919</v>
      </c>
      <c r="AG270" s="32">
        <f t="shared" si="22"/>
        <v>161</v>
      </c>
      <c r="AH270" s="216">
        <v>161</v>
      </c>
    </row>
    <row r="271" spans="1:161" s="33" customFormat="1" ht="49.5" x14ac:dyDescent="0.95">
      <c r="A271" s="34">
        <v>3</v>
      </c>
      <c r="B271" s="232" t="s">
        <v>1068</v>
      </c>
      <c r="C271" s="222">
        <v>231198</v>
      </c>
      <c r="D271" s="34">
        <v>231359</v>
      </c>
      <c r="E271" s="34"/>
      <c r="F271" s="41">
        <v>7</v>
      </c>
      <c r="G271" s="41">
        <v>12</v>
      </c>
      <c r="H271" s="41">
        <v>13</v>
      </c>
      <c r="I271" s="41">
        <v>17</v>
      </c>
      <c r="J271" s="41"/>
      <c r="K271" s="41"/>
      <c r="L271" s="42">
        <v>4</v>
      </c>
      <c r="M271" s="43">
        <v>15</v>
      </c>
      <c r="N271" s="43"/>
      <c r="O271" s="44"/>
      <c r="P271" s="43"/>
      <c r="Q271" s="42"/>
      <c r="R271" s="42"/>
      <c r="S271" s="42"/>
      <c r="T271" s="44"/>
      <c r="U271" s="42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2" t="s">
        <v>908</v>
      </c>
      <c r="AG271" s="32">
        <f t="shared" si="22"/>
        <v>161</v>
      </c>
      <c r="AH271" s="216">
        <v>161</v>
      </c>
    </row>
    <row r="272" spans="1:161" s="33" customFormat="1" ht="49.5" x14ac:dyDescent="0.95">
      <c r="A272" s="34">
        <v>4</v>
      </c>
      <c r="B272" s="39" t="s">
        <v>1069</v>
      </c>
      <c r="C272" s="34">
        <v>231359</v>
      </c>
      <c r="D272" s="55">
        <v>231472</v>
      </c>
      <c r="E272" s="55"/>
      <c r="F272" s="41">
        <v>7</v>
      </c>
      <c r="G272" s="41">
        <v>12</v>
      </c>
      <c r="H272" s="41">
        <v>13</v>
      </c>
      <c r="I272" s="41">
        <v>17</v>
      </c>
      <c r="J272" s="225"/>
      <c r="K272" s="225"/>
      <c r="L272" s="248">
        <v>12</v>
      </c>
      <c r="M272" s="249">
        <v>12</v>
      </c>
      <c r="N272" s="249"/>
      <c r="O272" s="250"/>
      <c r="P272" s="249"/>
      <c r="Q272" s="248"/>
      <c r="R272" s="248"/>
      <c r="S272" s="248"/>
      <c r="T272" s="250"/>
      <c r="U272" s="248"/>
      <c r="V272" s="249"/>
      <c r="W272" s="249"/>
      <c r="X272" s="249"/>
      <c r="Y272" s="249"/>
      <c r="Z272" s="249"/>
      <c r="AA272" s="249"/>
      <c r="AB272" s="43"/>
      <c r="AC272" s="43"/>
      <c r="AD272" s="43"/>
      <c r="AE272" s="43"/>
      <c r="AF272" s="42" t="s">
        <v>911</v>
      </c>
      <c r="AG272" s="32">
        <f t="shared" si="22"/>
        <v>113</v>
      </c>
      <c r="AH272" s="216">
        <v>113</v>
      </c>
    </row>
    <row r="273" spans="1:34" s="33" customFormat="1" ht="49.5" x14ac:dyDescent="0.95">
      <c r="A273" s="34">
        <v>5</v>
      </c>
      <c r="B273" s="39" t="s">
        <v>1070</v>
      </c>
      <c r="C273" s="55">
        <v>231472</v>
      </c>
      <c r="D273" s="34">
        <v>231723</v>
      </c>
      <c r="E273" s="34"/>
      <c r="F273" s="41">
        <v>7</v>
      </c>
      <c r="G273" s="41">
        <v>12</v>
      </c>
      <c r="H273" s="41">
        <v>13</v>
      </c>
      <c r="I273" s="41">
        <v>17</v>
      </c>
      <c r="J273" s="41"/>
      <c r="K273" s="41"/>
      <c r="L273" s="42">
        <v>11</v>
      </c>
      <c r="M273" s="43"/>
      <c r="N273" s="43"/>
      <c r="O273" s="44"/>
      <c r="P273" s="43"/>
      <c r="Q273" s="42"/>
      <c r="R273" s="42">
        <v>1</v>
      </c>
      <c r="S273" s="42"/>
      <c r="T273" s="44"/>
      <c r="U273" s="42"/>
      <c r="V273" s="43"/>
      <c r="W273" s="43">
        <v>1</v>
      </c>
      <c r="X273" s="43"/>
      <c r="Y273" s="43"/>
      <c r="Z273" s="43"/>
      <c r="AA273" s="43"/>
      <c r="AB273" s="43"/>
      <c r="AC273" s="43"/>
      <c r="AD273" s="43"/>
      <c r="AE273" s="43"/>
      <c r="AF273" s="42" t="s">
        <v>1129</v>
      </c>
      <c r="AG273" s="32">
        <f t="shared" si="22"/>
        <v>251</v>
      </c>
      <c r="AH273" s="216">
        <v>251</v>
      </c>
    </row>
    <row r="274" spans="1:34" s="33" customFormat="1" ht="49.5" x14ac:dyDescent="0.95">
      <c r="A274" s="34">
        <v>6</v>
      </c>
      <c r="B274" s="39" t="s">
        <v>1071</v>
      </c>
      <c r="C274" s="34">
        <v>231723</v>
      </c>
      <c r="D274" s="34">
        <v>231768</v>
      </c>
      <c r="E274" s="34"/>
      <c r="F274" s="41">
        <v>7</v>
      </c>
      <c r="G274" s="41">
        <v>12</v>
      </c>
      <c r="H274" s="41">
        <v>13</v>
      </c>
      <c r="I274" s="41">
        <v>17</v>
      </c>
      <c r="J274" s="41"/>
      <c r="K274" s="41"/>
      <c r="L274" s="42">
        <v>17</v>
      </c>
      <c r="M274" s="43"/>
      <c r="N274" s="43"/>
      <c r="O274" s="44"/>
      <c r="P274" s="43"/>
      <c r="Q274" s="42"/>
      <c r="R274" s="42"/>
      <c r="S274" s="42"/>
      <c r="T274" s="44"/>
      <c r="U274" s="42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2" t="s">
        <v>1022</v>
      </c>
      <c r="AG274" s="32">
        <f t="shared" si="22"/>
        <v>45</v>
      </c>
      <c r="AH274" s="216">
        <v>45</v>
      </c>
    </row>
    <row r="275" spans="1:34" s="33" customFormat="1" ht="49.5" x14ac:dyDescent="0.95">
      <c r="A275" s="222"/>
      <c r="B275" s="257" t="s">
        <v>1072</v>
      </c>
      <c r="C275" s="258"/>
      <c r="D275" s="258"/>
      <c r="E275" s="258"/>
      <c r="F275" s="259"/>
      <c r="G275" s="259"/>
      <c r="H275" s="259"/>
      <c r="I275" s="259"/>
      <c r="J275" s="259"/>
      <c r="K275" s="259"/>
      <c r="L275" s="260"/>
      <c r="M275" s="261"/>
      <c r="N275" s="261"/>
      <c r="O275" s="262"/>
      <c r="P275" s="261"/>
      <c r="Q275" s="260"/>
      <c r="R275" s="260"/>
      <c r="S275" s="260"/>
      <c r="T275" s="262"/>
      <c r="U275" s="260"/>
      <c r="V275" s="261"/>
      <c r="W275" s="261"/>
      <c r="X275" s="261"/>
      <c r="Y275" s="261"/>
      <c r="Z275" s="261"/>
      <c r="AA275" s="261"/>
      <c r="AB275" s="261"/>
      <c r="AC275" s="261"/>
      <c r="AD275" s="261"/>
      <c r="AE275" s="261"/>
      <c r="AF275" s="37" t="s">
        <v>100</v>
      </c>
      <c r="AG275" s="32">
        <f t="shared" si="22"/>
        <v>0</v>
      </c>
      <c r="AH275" s="216" t="s">
        <v>213</v>
      </c>
    </row>
    <row r="276" spans="1:34" s="233" customFormat="1" ht="49.5" x14ac:dyDescent="0.95">
      <c r="A276" s="34">
        <v>7</v>
      </c>
      <c r="B276" s="232" t="s">
        <v>1073</v>
      </c>
      <c r="C276" s="34">
        <v>231768</v>
      </c>
      <c r="D276" s="263">
        <v>231973</v>
      </c>
      <c r="E276" s="264"/>
      <c r="F276" s="41">
        <v>7</v>
      </c>
      <c r="G276" s="41">
        <v>12</v>
      </c>
      <c r="H276" s="41">
        <v>13</v>
      </c>
      <c r="I276" s="41">
        <v>17</v>
      </c>
      <c r="J276" s="264"/>
      <c r="K276" s="264"/>
      <c r="L276" s="264"/>
      <c r="M276" s="264"/>
      <c r="N276" s="264"/>
      <c r="O276" s="264"/>
      <c r="P276" s="264"/>
      <c r="Q276" s="264"/>
      <c r="R276" s="264"/>
      <c r="S276" s="264"/>
      <c r="T276" s="264"/>
      <c r="U276" s="264"/>
      <c r="V276" s="264"/>
      <c r="W276" s="264"/>
      <c r="X276" s="264"/>
      <c r="Y276" s="265">
        <v>1</v>
      </c>
      <c r="Z276" s="264"/>
      <c r="AA276" s="264"/>
      <c r="AB276" s="264"/>
      <c r="AC276" s="264"/>
      <c r="AD276" s="264"/>
      <c r="AE276" s="264"/>
      <c r="AF276" s="266" t="s">
        <v>1134</v>
      </c>
      <c r="AG276" s="32">
        <f t="shared" si="22"/>
        <v>205</v>
      </c>
      <c r="AH276" s="268">
        <v>205</v>
      </c>
    </row>
    <row r="277" spans="1:34" s="33" customFormat="1" ht="49.5" x14ac:dyDescent="0.95">
      <c r="A277" s="34">
        <v>8</v>
      </c>
      <c r="B277" s="232" t="s">
        <v>1074</v>
      </c>
      <c r="C277" s="263">
        <v>231973</v>
      </c>
      <c r="D277" s="34">
        <v>232065</v>
      </c>
      <c r="E277" s="34"/>
      <c r="F277" s="41">
        <v>7</v>
      </c>
      <c r="G277" s="41">
        <v>12</v>
      </c>
      <c r="H277" s="41">
        <v>13</v>
      </c>
      <c r="I277" s="41">
        <v>17</v>
      </c>
      <c r="J277" s="41"/>
      <c r="K277" s="41"/>
      <c r="L277" s="42">
        <v>34</v>
      </c>
      <c r="M277" s="43"/>
      <c r="N277" s="43"/>
      <c r="O277" s="44"/>
      <c r="P277" s="43"/>
      <c r="Q277" s="42"/>
      <c r="R277" s="42"/>
      <c r="S277" s="42"/>
      <c r="T277" s="44"/>
      <c r="U277" s="42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2" t="s">
        <v>1137</v>
      </c>
      <c r="AG277" s="32">
        <f t="shared" si="22"/>
        <v>92</v>
      </c>
      <c r="AH277" s="216">
        <v>92</v>
      </c>
    </row>
    <row r="278" spans="1:34" s="33" customFormat="1" ht="49.5" x14ac:dyDescent="0.95">
      <c r="A278" s="34">
        <v>9</v>
      </c>
      <c r="B278" s="232" t="s">
        <v>1075</v>
      </c>
      <c r="C278" s="34">
        <v>232065</v>
      </c>
      <c r="D278" s="34">
        <v>232282</v>
      </c>
      <c r="E278" s="34"/>
      <c r="F278" s="41">
        <v>7</v>
      </c>
      <c r="G278" s="41">
        <v>12</v>
      </c>
      <c r="H278" s="41">
        <v>13</v>
      </c>
      <c r="I278" s="41">
        <v>17</v>
      </c>
      <c r="J278" s="41"/>
      <c r="K278" s="41"/>
      <c r="L278" s="42"/>
      <c r="M278" s="43"/>
      <c r="N278" s="43"/>
      <c r="O278" s="44"/>
      <c r="P278" s="43"/>
      <c r="Q278" s="42"/>
      <c r="R278" s="42"/>
      <c r="S278" s="42">
        <v>1</v>
      </c>
      <c r="T278" s="44"/>
      <c r="U278" s="42"/>
      <c r="V278" s="43"/>
      <c r="W278" s="43"/>
      <c r="X278" s="43"/>
      <c r="Y278" s="43">
        <v>1</v>
      </c>
      <c r="Z278" s="43"/>
      <c r="AA278" s="43"/>
      <c r="AB278" s="43"/>
      <c r="AC278" s="43">
        <v>5</v>
      </c>
      <c r="AD278" s="43"/>
      <c r="AE278" s="43"/>
      <c r="AF278" s="42" t="s">
        <v>1141</v>
      </c>
      <c r="AG278" s="32">
        <f t="shared" si="22"/>
        <v>217</v>
      </c>
      <c r="AH278" s="216">
        <v>217</v>
      </c>
    </row>
    <row r="279" spans="1:34" s="33" customFormat="1" ht="49.5" x14ac:dyDescent="0.95">
      <c r="A279" s="34">
        <v>10</v>
      </c>
      <c r="B279" s="232" t="s">
        <v>1076</v>
      </c>
      <c r="C279" s="34">
        <v>232282</v>
      </c>
      <c r="D279" s="34">
        <v>232683</v>
      </c>
      <c r="E279" s="34"/>
      <c r="F279" s="41">
        <v>7</v>
      </c>
      <c r="G279" s="41">
        <v>12</v>
      </c>
      <c r="H279" s="41">
        <v>13</v>
      </c>
      <c r="I279" s="41">
        <v>17</v>
      </c>
      <c r="J279" s="41"/>
      <c r="K279" s="41"/>
      <c r="L279" s="42"/>
      <c r="M279" s="43"/>
      <c r="N279" s="43"/>
      <c r="O279" s="44"/>
      <c r="P279" s="43"/>
      <c r="Q279" s="42"/>
      <c r="R279" s="42"/>
      <c r="S279" s="42"/>
      <c r="T279" s="44"/>
      <c r="U279" s="42"/>
      <c r="V279" s="43"/>
      <c r="W279" s="43">
        <v>1</v>
      </c>
      <c r="X279" s="43">
        <v>1</v>
      </c>
      <c r="Y279" s="43"/>
      <c r="Z279" s="43"/>
      <c r="AA279" s="43"/>
      <c r="AB279" s="43"/>
      <c r="AC279" s="43">
        <v>11</v>
      </c>
      <c r="AD279" s="43"/>
      <c r="AE279" s="43"/>
      <c r="AF279" s="42" t="s">
        <v>1140</v>
      </c>
      <c r="AG279" s="32">
        <f t="shared" si="22"/>
        <v>401</v>
      </c>
      <c r="AH279" s="216">
        <v>401</v>
      </c>
    </row>
    <row r="280" spans="1:34" s="234" customFormat="1" ht="99" x14ac:dyDescent="0.35">
      <c r="A280" s="34">
        <v>11</v>
      </c>
      <c r="B280" s="232" t="s">
        <v>1077</v>
      </c>
      <c r="C280" s="34">
        <v>232683</v>
      </c>
      <c r="D280" s="265">
        <v>233084</v>
      </c>
      <c r="E280" s="265"/>
      <c r="F280" s="41">
        <v>7</v>
      </c>
      <c r="G280" s="41">
        <v>12</v>
      </c>
      <c r="H280" s="41">
        <v>13</v>
      </c>
      <c r="I280" s="41">
        <v>17</v>
      </c>
      <c r="J280" s="265"/>
      <c r="K280" s="265"/>
      <c r="L280" s="265"/>
      <c r="M280" s="265"/>
      <c r="N280" s="265"/>
      <c r="O280" s="265"/>
      <c r="P280" s="265"/>
      <c r="Q280" s="265">
        <v>1</v>
      </c>
      <c r="R280" s="265"/>
      <c r="S280" s="265"/>
      <c r="T280" s="265"/>
      <c r="U280" s="265"/>
      <c r="V280" s="265"/>
      <c r="W280" s="265"/>
      <c r="X280" s="265">
        <v>2</v>
      </c>
      <c r="Y280" s="265"/>
      <c r="Z280" s="265"/>
      <c r="AA280" s="265"/>
      <c r="AB280" s="265"/>
      <c r="AC280" s="265">
        <v>6</v>
      </c>
      <c r="AD280" s="265"/>
      <c r="AE280" s="265"/>
      <c r="AF280" s="267" t="s">
        <v>1151</v>
      </c>
      <c r="AG280" s="32">
        <f t="shared" si="22"/>
        <v>401</v>
      </c>
      <c r="AH280" s="234">
        <v>401</v>
      </c>
    </row>
    <row r="281" spans="1:34" s="33" customFormat="1" ht="99" x14ac:dyDescent="0.95">
      <c r="A281" s="55">
        <v>12</v>
      </c>
      <c r="B281" s="39" t="s">
        <v>1078</v>
      </c>
      <c r="C281" s="265">
        <v>233084</v>
      </c>
      <c r="D281" s="55">
        <v>233338</v>
      </c>
      <c r="E281" s="55"/>
      <c r="F281" s="225">
        <v>7</v>
      </c>
      <c r="G281" s="225">
        <v>12</v>
      </c>
      <c r="H281" s="225">
        <v>13</v>
      </c>
      <c r="I281" s="225">
        <v>17</v>
      </c>
      <c r="J281" s="225"/>
      <c r="K281" s="225"/>
      <c r="L281" s="248"/>
      <c r="M281" s="249">
        <v>6</v>
      </c>
      <c r="N281" s="249"/>
      <c r="O281" s="250"/>
      <c r="P281" s="249">
        <v>1</v>
      </c>
      <c r="Q281" s="248"/>
      <c r="R281" s="248"/>
      <c r="S281" s="248"/>
      <c r="T281" s="250"/>
      <c r="U281" s="248"/>
      <c r="V281" s="249"/>
      <c r="W281" s="249"/>
      <c r="X281" s="250"/>
      <c r="Y281" s="249">
        <v>1</v>
      </c>
      <c r="Z281" s="250"/>
      <c r="AA281" s="250"/>
      <c r="AB281" s="249"/>
      <c r="AC281" s="249">
        <v>10</v>
      </c>
      <c r="AD281" s="249"/>
      <c r="AE281" s="249"/>
      <c r="AF281" s="248" t="s">
        <v>1161</v>
      </c>
      <c r="AG281" s="32">
        <f t="shared" si="22"/>
        <v>254</v>
      </c>
      <c r="AH281" s="216">
        <v>254</v>
      </c>
    </row>
    <row r="282" spans="1:34" s="33" customFormat="1" ht="49.5" x14ac:dyDescent="0.95">
      <c r="A282" s="34">
        <v>13</v>
      </c>
      <c r="B282" s="25" t="s">
        <v>1079</v>
      </c>
      <c r="C282" s="35"/>
      <c r="D282" s="35"/>
      <c r="E282" s="35"/>
      <c r="F282" s="36"/>
      <c r="G282" s="36"/>
      <c r="H282" s="36"/>
      <c r="I282" s="36"/>
      <c r="J282" s="36"/>
      <c r="K282" s="36"/>
      <c r="L282" s="37"/>
      <c r="M282" s="38"/>
      <c r="N282" s="38"/>
      <c r="O282" s="204"/>
      <c r="P282" s="38"/>
      <c r="Q282" s="37"/>
      <c r="R282" s="37"/>
      <c r="S282" s="37"/>
      <c r="T282" s="204"/>
      <c r="U282" s="37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7" t="s">
        <v>100</v>
      </c>
      <c r="AG282" s="32">
        <f t="shared" si="22"/>
        <v>0</v>
      </c>
      <c r="AH282" s="216" t="s">
        <v>213</v>
      </c>
    </row>
    <row r="283" spans="1:34" s="33" customFormat="1" ht="49.5" x14ac:dyDescent="0.95">
      <c r="A283" s="34">
        <v>14</v>
      </c>
      <c r="B283" s="39" t="s">
        <v>1080</v>
      </c>
      <c r="C283" s="55">
        <v>233338</v>
      </c>
      <c r="D283" s="34">
        <v>233412</v>
      </c>
      <c r="E283" s="34"/>
      <c r="F283" s="41">
        <v>7</v>
      </c>
      <c r="G283" s="41">
        <v>12</v>
      </c>
      <c r="H283" s="41">
        <v>13</v>
      </c>
      <c r="I283" s="41">
        <v>17</v>
      </c>
      <c r="J283" s="41"/>
      <c r="K283" s="41"/>
      <c r="L283" s="42"/>
      <c r="M283" s="43">
        <v>8</v>
      </c>
      <c r="N283" s="43"/>
      <c r="O283" s="44"/>
      <c r="P283" s="43"/>
      <c r="Q283" s="42"/>
      <c r="R283" s="42"/>
      <c r="S283" s="42"/>
      <c r="T283" s="44"/>
      <c r="U283" s="42"/>
      <c r="V283" s="43"/>
      <c r="W283" s="43"/>
      <c r="X283" s="43"/>
      <c r="Y283" s="43"/>
      <c r="Z283" s="43"/>
      <c r="AA283" s="43"/>
      <c r="AB283" s="43"/>
      <c r="AC283" s="211"/>
      <c r="AD283" s="43"/>
      <c r="AE283" s="43"/>
      <c r="AF283" s="42" t="s">
        <v>1013</v>
      </c>
      <c r="AG283" s="32">
        <f t="shared" si="22"/>
        <v>74</v>
      </c>
      <c r="AH283" s="216">
        <v>74</v>
      </c>
    </row>
    <row r="284" spans="1:34" s="33" customFormat="1" ht="49.5" x14ac:dyDescent="0.95">
      <c r="A284" s="34">
        <v>15</v>
      </c>
      <c r="B284" s="39" t="s">
        <v>1081</v>
      </c>
      <c r="C284" s="34">
        <v>233412</v>
      </c>
      <c r="D284" s="34">
        <v>233612</v>
      </c>
      <c r="E284" s="34"/>
      <c r="F284" s="41">
        <v>7</v>
      </c>
      <c r="G284" s="41">
        <v>12</v>
      </c>
      <c r="H284" s="41">
        <v>13</v>
      </c>
      <c r="I284" s="41">
        <v>17</v>
      </c>
      <c r="J284" s="41"/>
      <c r="K284" s="41"/>
      <c r="L284" s="42"/>
      <c r="M284" s="43"/>
      <c r="N284" s="43">
        <v>17</v>
      </c>
      <c r="O284" s="44"/>
      <c r="P284" s="43"/>
      <c r="Q284" s="42"/>
      <c r="R284" s="42"/>
      <c r="S284" s="42"/>
      <c r="T284" s="44"/>
      <c r="U284" s="42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2" t="s">
        <v>1022</v>
      </c>
      <c r="AG284" s="32">
        <f t="shared" si="22"/>
        <v>200</v>
      </c>
      <c r="AH284" s="216">
        <v>200</v>
      </c>
    </row>
    <row r="285" spans="1:34" s="33" customFormat="1" ht="49.5" x14ac:dyDescent="0.95">
      <c r="A285" s="34">
        <v>16</v>
      </c>
      <c r="B285" s="25" t="s">
        <v>1082</v>
      </c>
      <c r="C285" s="35"/>
      <c r="D285" s="35"/>
      <c r="E285" s="35"/>
      <c r="F285" s="36"/>
      <c r="G285" s="36"/>
      <c r="H285" s="36"/>
      <c r="I285" s="36"/>
      <c r="J285" s="36"/>
      <c r="K285" s="36"/>
      <c r="L285" s="37"/>
      <c r="M285" s="38"/>
      <c r="N285" s="38"/>
      <c r="O285" s="204"/>
      <c r="P285" s="38"/>
      <c r="Q285" s="37"/>
      <c r="R285" s="37"/>
      <c r="S285" s="37"/>
      <c r="T285" s="204"/>
      <c r="U285" s="37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7" t="s">
        <v>100</v>
      </c>
      <c r="AG285" s="32">
        <f t="shared" si="22"/>
        <v>0</v>
      </c>
      <c r="AH285" s="216" t="s">
        <v>213</v>
      </c>
    </row>
    <row r="286" spans="1:34" s="33" customFormat="1" ht="49.5" x14ac:dyDescent="0.95">
      <c r="A286" s="34">
        <v>17</v>
      </c>
      <c r="B286" s="39" t="s">
        <v>1083</v>
      </c>
      <c r="C286" s="34">
        <v>233612</v>
      </c>
      <c r="D286" s="34">
        <v>233671</v>
      </c>
      <c r="E286" s="34"/>
      <c r="F286" s="41">
        <v>7</v>
      </c>
      <c r="G286" s="41">
        <v>12</v>
      </c>
      <c r="H286" s="41">
        <v>13</v>
      </c>
      <c r="I286" s="41">
        <v>17</v>
      </c>
      <c r="J286" s="41"/>
      <c r="K286" s="41"/>
      <c r="L286" s="42"/>
      <c r="M286" s="43"/>
      <c r="N286" s="43">
        <v>8</v>
      </c>
      <c r="O286" s="44"/>
      <c r="P286" s="43"/>
      <c r="Q286" s="42"/>
      <c r="R286" s="42"/>
      <c r="S286" s="42"/>
      <c r="T286" s="44"/>
      <c r="U286" s="42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2" t="s">
        <v>1013</v>
      </c>
      <c r="AG286" s="32">
        <f t="shared" si="22"/>
        <v>59</v>
      </c>
      <c r="AH286" s="216">
        <v>59</v>
      </c>
    </row>
    <row r="287" spans="1:34" s="33" customFormat="1" ht="49.5" x14ac:dyDescent="0.95">
      <c r="A287" s="34">
        <v>18</v>
      </c>
      <c r="B287" s="93" t="s">
        <v>1084</v>
      </c>
      <c r="C287" s="100"/>
      <c r="D287" s="105"/>
      <c r="E287" s="100"/>
      <c r="F287" s="101">
        <v>7</v>
      </c>
      <c r="G287" s="101">
        <v>12</v>
      </c>
      <c r="H287" s="101">
        <v>14</v>
      </c>
      <c r="I287" s="101">
        <v>17</v>
      </c>
      <c r="J287" s="101"/>
      <c r="K287" s="101"/>
      <c r="L287" s="102"/>
      <c r="M287" s="103"/>
      <c r="N287" s="103"/>
      <c r="O287" s="104"/>
      <c r="P287" s="103"/>
      <c r="Q287" s="102"/>
      <c r="R287" s="102"/>
      <c r="S287" s="102"/>
      <c r="T287" s="104"/>
      <c r="U287" s="102"/>
      <c r="V287" s="103"/>
      <c r="W287" s="103"/>
      <c r="X287" s="103"/>
      <c r="Y287" s="103"/>
      <c r="Z287" s="104"/>
      <c r="AA287" s="104"/>
      <c r="AB287" s="103"/>
      <c r="AC287" s="103"/>
      <c r="AD287" s="103"/>
      <c r="AE287" s="103"/>
      <c r="AF287" s="102" t="s">
        <v>107</v>
      </c>
      <c r="AG287" s="32">
        <f t="shared" si="22"/>
        <v>0</v>
      </c>
      <c r="AH287" s="216" t="s">
        <v>214</v>
      </c>
    </row>
    <row r="288" spans="1:34" s="33" customFormat="1" ht="49.5" x14ac:dyDescent="0.95">
      <c r="A288" s="34">
        <v>19</v>
      </c>
      <c r="B288" s="93" t="s">
        <v>1085</v>
      </c>
      <c r="C288" s="100"/>
      <c r="D288" s="105"/>
      <c r="E288" s="100"/>
      <c r="F288" s="101">
        <v>7</v>
      </c>
      <c r="G288" s="101">
        <v>12</v>
      </c>
      <c r="H288" s="101"/>
      <c r="I288" s="101"/>
      <c r="J288" s="101"/>
      <c r="K288" s="101"/>
      <c r="L288" s="102"/>
      <c r="M288" s="103"/>
      <c r="N288" s="103"/>
      <c r="O288" s="104"/>
      <c r="P288" s="103"/>
      <c r="Q288" s="102"/>
      <c r="R288" s="102"/>
      <c r="S288" s="102"/>
      <c r="T288" s="104"/>
      <c r="U288" s="102"/>
      <c r="V288" s="103"/>
      <c r="W288" s="103"/>
      <c r="X288" s="103"/>
      <c r="Y288" s="103"/>
      <c r="Z288" s="104"/>
      <c r="AA288" s="104"/>
      <c r="AB288" s="103"/>
      <c r="AC288" s="103"/>
      <c r="AD288" s="103"/>
      <c r="AE288" s="103"/>
      <c r="AF288" s="102" t="s">
        <v>107</v>
      </c>
      <c r="AG288" s="32">
        <f t="shared" si="22"/>
        <v>0</v>
      </c>
      <c r="AH288" s="216" t="s">
        <v>214</v>
      </c>
    </row>
    <row r="289" spans="1:161" s="33" customFormat="1" ht="49.5" x14ac:dyDescent="0.95">
      <c r="A289" s="34">
        <v>20</v>
      </c>
      <c r="B289" s="25" t="s">
        <v>1086</v>
      </c>
      <c r="C289" s="35"/>
      <c r="D289" s="35"/>
      <c r="E289" s="35"/>
      <c r="F289" s="36"/>
      <c r="G289" s="36"/>
      <c r="H289" s="36"/>
      <c r="I289" s="36"/>
      <c r="J289" s="36"/>
      <c r="K289" s="36"/>
      <c r="L289" s="37"/>
      <c r="M289" s="38"/>
      <c r="N289" s="38"/>
      <c r="O289" s="204"/>
      <c r="P289" s="38"/>
      <c r="Q289" s="37"/>
      <c r="R289" s="37"/>
      <c r="S289" s="37"/>
      <c r="T289" s="204"/>
      <c r="U289" s="37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7" t="s">
        <v>100</v>
      </c>
      <c r="AG289" s="32">
        <f t="shared" si="22"/>
        <v>0</v>
      </c>
      <c r="AH289" s="216" t="s">
        <v>213</v>
      </c>
    </row>
    <row r="290" spans="1:161" s="33" customFormat="1" ht="49.5" x14ac:dyDescent="0.95">
      <c r="A290" s="34">
        <v>21</v>
      </c>
      <c r="B290" s="93" t="s">
        <v>1087</v>
      </c>
      <c r="C290" s="100"/>
      <c r="D290" s="105"/>
      <c r="E290" s="100"/>
      <c r="F290" s="101">
        <v>7</v>
      </c>
      <c r="G290" s="101">
        <v>12</v>
      </c>
      <c r="H290" s="101">
        <v>14</v>
      </c>
      <c r="I290" s="101">
        <v>17</v>
      </c>
      <c r="J290" s="101"/>
      <c r="K290" s="101"/>
      <c r="L290" s="102"/>
      <c r="M290" s="103"/>
      <c r="N290" s="103"/>
      <c r="O290" s="104"/>
      <c r="P290" s="103"/>
      <c r="Q290" s="102"/>
      <c r="R290" s="102"/>
      <c r="S290" s="102"/>
      <c r="T290" s="104"/>
      <c r="U290" s="102"/>
      <c r="V290" s="103"/>
      <c r="W290" s="103"/>
      <c r="X290" s="103"/>
      <c r="Y290" s="103"/>
      <c r="Z290" s="104"/>
      <c r="AA290" s="104"/>
      <c r="AB290" s="103"/>
      <c r="AC290" s="103"/>
      <c r="AD290" s="103"/>
      <c r="AE290" s="103"/>
      <c r="AF290" s="102" t="s">
        <v>107</v>
      </c>
      <c r="AG290" s="32">
        <f t="shared" si="22"/>
        <v>0</v>
      </c>
      <c r="AH290" s="216" t="s">
        <v>214</v>
      </c>
    </row>
    <row r="291" spans="1:161" s="33" customFormat="1" ht="49.5" x14ac:dyDescent="0.95">
      <c r="A291" s="34">
        <v>22</v>
      </c>
      <c r="B291" s="93" t="s">
        <v>1088</v>
      </c>
      <c r="C291" s="100"/>
      <c r="D291" s="105"/>
      <c r="E291" s="100"/>
      <c r="F291" s="101">
        <v>7</v>
      </c>
      <c r="G291" s="101">
        <v>12</v>
      </c>
      <c r="H291" s="101">
        <v>14</v>
      </c>
      <c r="I291" s="101">
        <v>17</v>
      </c>
      <c r="J291" s="101"/>
      <c r="K291" s="101"/>
      <c r="L291" s="102"/>
      <c r="M291" s="103"/>
      <c r="N291" s="103"/>
      <c r="O291" s="104"/>
      <c r="P291" s="103"/>
      <c r="Q291" s="102"/>
      <c r="R291" s="102"/>
      <c r="S291" s="102"/>
      <c r="T291" s="104"/>
      <c r="U291" s="102"/>
      <c r="V291" s="103"/>
      <c r="W291" s="103"/>
      <c r="X291" s="103"/>
      <c r="Y291" s="103"/>
      <c r="Z291" s="104"/>
      <c r="AA291" s="104"/>
      <c r="AB291" s="103"/>
      <c r="AC291" s="103"/>
      <c r="AD291" s="103"/>
      <c r="AE291" s="103"/>
      <c r="AF291" s="102" t="s">
        <v>107</v>
      </c>
      <c r="AG291" s="32">
        <f t="shared" si="22"/>
        <v>0</v>
      </c>
      <c r="AH291" s="216" t="s">
        <v>214</v>
      </c>
    </row>
    <row r="292" spans="1:161" s="33" customFormat="1" ht="99" x14ac:dyDescent="0.95">
      <c r="A292" s="34">
        <v>23</v>
      </c>
      <c r="B292" s="39" t="s">
        <v>1089</v>
      </c>
      <c r="C292" s="34">
        <v>233671</v>
      </c>
      <c r="D292" s="34">
        <v>234041</v>
      </c>
      <c r="E292" s="34"/>
      <c r="F292" s="41">
        <v>7</v>
      </c>
      <c r="G292" s="41">
        <v>12</v>
      </c>
      <c r="H292" s="41">
        <v>13</v>
      </c>
      <c r="I292" s="41">
        <v>17</v>
      </c>
      <c r="J292" s="41"/>
      <c r="K292" s="41"/>
      <c r="L292" s="42">
        <v>3</v>
      </c>
      <c r="M292" s="43">
        <v>5</v>
      </c>
      <c r="N292" s="43"/>
      <c r="O292" s="44"/>
      <c r="P292" s="43"/>
      <c r="Q292" s="42"/>
      <c r="R292" s="42"/>
      <c r="S292" s="42"/>
      <c r="T292" s="44"/>
      <c r="U292" s="42">
        <v>1</v>
      </c>
      <c r="V292" s="43"/>
      <c r="W292" s="43"/>
      <c r="X292" s="43"/>
      <c r="Y292" s="43">
        <v>1</v>
      </c>
      <c r="Z292" s="43"/>
      <c r="AA292" s="43"/>
      <c r="AB292" s="43"/>
      <c r="AC292" s="43">
        <v>4</v>
      </c>
      <c r="AD292" s="43"/>
      <c r="AE292" s="43"/>
      <c r="AF292" s="42" t="s">
        <v>1175</v>
      </c>
      <c r="AG292" s="32">
        <f t="shared" si="22"/>
        <v>370</v>
      </c>
      <c r="AH292" s="216">
        <v>370</v>
      </c>
    </row>
    <row r="293" spans="1:161" s="33" customFormat="1" ht="99" x14ac:dyDescent="0.95">
      <c r="A293" s="34">
        <v>24</v>
      </c>
      <c r="B293" s="39" t="s">
        <v>1090</v>
      </c>
      <c r="C293" s="34">
        <v>234041</v>
      </c>
      <c r="D293" s="34">
        <v>234461</v>
      </c>
      <c r="E293" s="34"/>
      <c r="F293" s="41">
        <v>7</v>
      </c>
      <c r="G293" s="41">
        <v>12</v>
      </c>
      <c r="H293" s="41">
        <v>13</v>
      </c>
      <c r="I293" s="41">
        <v>17</v>
      </c>
      <c r="J293" s="41"/>
      <c r="K293" s="41"/>
      <c r="L293" s="42"/>
      <c r="M293" s="43"/>
      <c r="N293" s="43"/>
      <c r="O293" s="44"/>
      <c r="P293" s="43"/>
      <c r="Q293" s="42"/>
      <c r="R293" s="42"/>
      <c r="S293" s="42"/>
      <c r="T293" s="44"/>
      <c r="U293" s="42">
        <v>2</v>
      </c>
      <c r="V293" s="43"/>
      <c r="W293" s="43"/>
      <c r="X293" s="43">
        <v>1</v>
      </c>
      <c r="Y293" s="43">
        <v>1</v>
      </c>
      <c r="Z293" s="43"/>
      <c r="AA293" s="43"/>
      <c r="AB293" s="43"/>
      <c r="AC293" s="43">
        <v>2</v>
      </c>
      <c r="AD293" s="43"/>
      <c r="AE293" s="43"/>
      <c r="AF293" s="42" t="s">
        <v>1179</v>
      </c>
      <c r="AG293" s="32">
        <f t="shared" si="22"/>
        <v>420</v>
      </c>
      <c r="AH293" s="216">
        <v>420</v>
      </c>
    </row>
    <row r="294" spans="1:161" s="33" customFormat="1" ht="49.5" x14ac:dyDescent="0.95">
      <c r="A294" s="34">
        <v>25</v>
      </c>
      <c r="B294" s="39" t="s">
        <v>1091</v>
      </c>
      <c r="C294" s="34">
        <v>234461</v>
      </c>
      <c r="D294" s="34">
        <v>234554</v>
      </c>
      <c r="E294" s="34"/>
      <c r="F294" s="41">
        <v>7</v>
      </c>
      <c r="G294" s="41">
        <v>12</v>
      </c>
      <c r="H294" s="41">
        <v>13</v>
      </c>
      <c r="I294" s="41">
        <v>17</v>
      </c>
      <c r="J294" s="41"/>
      <c r="K294" s="41"/>
      <c r="L294" s="42">
        <v>7</v>
      </c>
      <c r="M294" s="43">
        <v>5</v>
      </c>
      <c r="N294" s="43"/>
      <c r="O294" s="44"/>
      <c r="P294" s="43"/>
      <c r="Q294" s="42"/>
      <c r="R294" s="42"/>
      <c r="S294" s="42"/>
      <c r="T294" s="44"/>
      <c r="U294" s="42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2" t="s">
        <v>920</v>
      </c>
      <c r="AG294" s="32">
        <f t="shared" si="22"/>
        <v>93</v>
      </c>
      <c r="AH294" s="216">
        <v>93</v>
      </c>
    </row>
    <row r="295" spans="1:161" s="33" customFormat="1" ht="49.5" x14ac:dyDescent="0.95">
      <c r="A295" s="34">
        <v>26</v>
      </c>
      <c r="B295" s="39" t="s">
        <v>1092</v>
      </c>
      <c r="C295" s="34">
        <v>234554</v>
      </c>
      <c r="D295" s="34">
        <v>234667</v>
      </c>
      <c r="E295" s="34"/>
      <c r="F295" s="41">
        <v>7</v>
      </c>
      <c r="G295" s="41">
        <v>12</v>
      </c>
      <c r="H295" s="41">
        <v>13</v>
      </c>
      <c r="I295" s="41">
        <v>17</v>
      </c>
      <c r="J295" s="41"/>
      <c r="K295" s="41"/>
      <c r="L295" s="42">
        <v>19</v>
      </c>
      <c r="M295" s="43"/>
      <c r="N295" s="43"/>
      <c r="O295" s="44"/>
      <c r="P295" s="43"/>
      <c r="Q295" s="42"/>
      <c r="R295" s="42"/>
      <c r="S295" s="42"/>
      <c r="T295" s="44"/>
      <c r="U295" s="42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2" t="s">
        <v>908</v>
      </c>
      <c r="AG295" s="32">
        <f t="shared" si="22"/>
        <v>113</v>
      </c>
      <c r="AH295" s="216">
        <v>113</v>
      </c>
    </row>
    <row r="296" spans="1:161" s="33" customFormat="1" ht="49.5" x14ac:dyDescent="0.95">
      <c r="A296" s="34">
        <v>27</v>
      </c>
      <c r="B296" s="45" t="s">
        <v>1093</v>
      </c>
      <c r="C296" s="34">
        <v>234667</v>
      </c>
      <c r="D296" s="34">
        <v>234767</v>
      </c>
      <c r="E296" s="34"/>
      <c r="F296" s="41">
        <v>7</v>
      </c>
      <c r="G296" s="41">
        <v>12</v>
      </c>
      <c r="H296" s="41">
        <v>13</v>
      </c>
      <c r="I296" s="41">
        <v>17</v>
      </c>
      <c r="J296" s="41"/>
      <c r="K296" s="41"/>
      <c r="L296" s="42">
        <v>68</v>
      </c>
      <c r="M296" s="43"/>
      <c r="N296" s="43"/>
      <c r="O296" s="44"/>
      <c r="P296" s="43"/>
      <c r="Q296" s="42"/>
      <c r="R296" s="42"/>
      <c r="S296" s="42"/>
      <c r="T296" s="44"/>
      <c r="U296" s="42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2" t="s">
        <v>1186</v>
      </c>
      <c r="AG296" s="32">
        <f t="shared" si="22"/>
        <v>100</v>
      </c>
      <c r="AH296" s="216">
        <v>100</v>
      </c>
    </row>
    <row r="297" spans="1:161" s="33" customFormat="1" ht="49.5" x14ac:dyDescent="0.95">
      <c r="A297" s="34">
        <v>26</v>
      </c>
      <c r="B297" s="39" t="s">
        <v>1094</v>
      </c>
      <c r="C297" s="34">
        <v>234767</v>
      </c>
      <c r="D297" s="34">
        <v>234843</v>
      </c>
      <c r="E297" s="34"/>
      <c r="F297" s="41">
        <v>7</v>
      </c>
      <c r="G297" s="41">
        <v>12</v>
      </c>
      <c r="H297" s="41">
        <v>13</v>
      </c>
      <c r="I297" s="41">
        <v>17</v>
      </c>
      <c r="J297" s="41"/>
      <c r="K297" s="41"/>
      <c r="L297" s="42">
        <v>20</v>
      </c>
      <c r="M297" s="43"/>
      <c r="N297" s="43"/>
      <c r="O297" s="44"/>
      <c r="P297" s="43"/>
      <c r="Q297" s="42"/>
      <c r="R297" s="42"/>
      <c r="S297" s="42"/>
      <c r="T297" s="44"/>
      <c r="U297" s="42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2" t="s">
        <v>915</v>
      </c>
      <c r="AG297" s="32">
        <f t="shared" si="22"/>
        <v>76</v>
      </c>
      <c r="AH297" s="216">
        <v>76</v>
      </c>
    </row>
    <row r="298" spans="1:161" s="33" customFormat="1" ht="49.5" x14ac:dyDescent="0.95">
      <c r="A298" s="34">
        <v>27</v>
      </c>
      <c r="B298" s="39" t="s">
        <v>1095</v>
      </c>
      <c r="C298" s="34">
        <v>234843</v>
      </c>
      <c r="D298" s="34">
        <v>234903</v>
      </c>
      <c r="E298" s="34"/>
      <c r="F298" s="41">
        <v>7</v>
      </c>
      <c r="G298" s="41">
        <v>12</v>
      </c>
      <c r="H298" s="41">
        <v>13</v>
      </c>
      <c r="I298" s="41">
        <v>17</v>
      </c>
      <c r="J298" s="41"/>
      <c r="K298" s="41"/>
      <c r="L298" s="42">
        <v>15</v>
      </c>
      <c r="M298" s="43"/>
      <c r="N298" s="43"/>
      <c r="O298" s="44"/>
      <c r="P298" s="43"/>
      <c r="Q298" s="42"/>
      <c r="R298" s="42"/>
      <c r="S298" s="42"/>
      <c r="T298" s="44"/>
      <c r="U298" s="42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2" t="s">
        <v>899</v>
      </c>
      <c r="AG298" s="32">
        <f t="shared" si="22"/>
        <v>60</v>
      </c>
      <c r="AH298" s="216">
        <v>60</v>
      </c>
    </row>
    <row r="299" spans="1:161" s="33" customFormat="1" ht="50" thickBot="1" x14ac:dyDescent="1">
      <c r="A299" s="34">
        <v>28</v>
      </c>
      <c r="B299" s="39" t="s">
        <v>1096</v>
      </c>
      <c r="C299" s="34">
        <v>234903</v>
      </c>
      <c r="D299" s="40">
        <v>235096</v>
      </c>
      <c r="E299" s="34"/>
      <c r="F299" s="41">
        <v>7</v>
      </c>
      <c r="G299" s="41">
        <v>12</v>
      </c>
      <c r="H299" s="41">
        <v>13</v>
      </c>
      <c r="I299" s="41">
        <v>17</v>
      </c>
      <c r="J299" s="41"/>
      <c r="K299" s="41"/>
      <c r="L299" s="42"/>
      <c r="M299" s="43"/>
      <c r="N299" s="43"/>
      <c r="O299" s="43"/>
      <c r="P299" s="43"/>
      <c r="Q299" s="42"/>
      <c r="R299" s="42"/>
      <c r="S299" s="42"/>
      <c r="T299" s="43"/>
      <c r="U299" s="42"/>
      <c r="V299" s="43"/>
      <c r="W299" s="43">
        <v>1</v>
      </c>
      <c r="X299" s="43"/>
      <c r="Y299" s="43"/>
      <c r="Z299" s="43"/>
      <c r="AA299" s="43"/>
      <c r="AB299" s="43"/>
      <c r="AC299" s="43"/>
      <c r="AD299" s="43"/>
      <c r="AE299" s="43"/>
      <c r="AF299" s="42" t="s">
        <v>1196</v>
      </c>
      <c r="AG299" s="32">
        <f t="shared" si="22"/>
        <v>193</v>
      </c>
      <c r="AH299" s="216">
        <v>193</v>
      </c>
    </row>
    <row r="300" spans="1:161" s="67" customFormat="1" ht="50.5" thickTop="1" thickBot="1" x14ac:dyDescent="1">
      <c r="A300" s="317" t="s">
        <v>22</v>
      </c>
      <c r="B300" s="318"/>
      <c r="C300" s="57"/>
      <c r="D300" s="58"/>
      <c r="E300" s="59"/>
      <c r="F300" s="60"/>
      <c r="G300" s="61"/>
      <c r="H300" s="61"/>
      <c r="I300" s="61"/>
      <c r="J300" s="61"/>
      <c r="K300" s="62"/>
      <c r="L300" s="63">
        <f t="shared" ref="L300:AB300" si="23">SUM(L269:L299)</f>
        <v>210</v>
      </c>
      <c r="M300" s="64">
        <f t="shared" si="23"/>
        <v>62</v>
      </c>
      <c r="N300" s="64">
        <f t="shared" si="23"/>
        <v>37</v>
      </c>
      <c r="O300" s="64">
        <f t="shared" si="23"/>
        <v>0</v>
      </c>
      <c r="P300" s="64">
        <f t="shared" si="23"/>
        <v>1</v>
      </c>
      <c r="Q300" s="64">
        <f t="shared" ref="Q300:R300" si="24">SUM(Q269:Q299)</f>
        <v>1</v>
      </c>
      <c r="R300" s="64">
        <f t="shared" si="24"/>
        <v>1</v>
      </c>
      <c r="S300" s="64">
        <f t="shared" si="23"/>
        <v>1</v>
      </c>
      <c r="T300" s="64">
        <f t="shared" si="23"/>
        <v>0</v>
      </c>
      <c r="U300" s="63">
        <f t="shared" si="23"/>
        <v>3</v>
      </c>
      <c r="V300" s="64">
        <f t="shared" si="23"/>
        <v>0</v>
      </c>
      <c r="W300" s="64">
        <f t="shared" si="23"/>
        <v>3</v>
      </c>
      <c r="X300" s="64">
        <f t="shared" si="23"/>
        <v>5</v>
      </c>
      <c r="Y300" s="64">
        <f t="shared" si="23"/>
        <v>5</v>
      </c>
      <c r="Z300" s="64">
        <f t="shared" si="23"/>
        <v>0</v>
      </c>
      <c r="AA300" s="64">
        <f t="shared" si="23"/>
        <v>0</v>
      </c>
      <c r="AB300" s="64">
        <f t="shared" si="23"/>
        <v>0</v>
      </c>
      <c r="AC300" s="212">
        <f>SUM(AC269:AC299)</f>
        <v>43</v>
      </c>
      <c r="AD300" s="64">
        <f>SUM(AD269:AD299)</f>
        <v>0</v>
      </c>
      <c r="AE300" s="63">
        <f>SUM(AE268:AE299)</f>
        <v>0</v>
      </c>
      <c r="AF300" s="63"/>
      <c r="AG300" s="32"/>
      <c r="AH300" s="216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</row>
    <row r="301" spans="1:161" s="67" customFormat="1" ht="50.5" thickTop="1" thickBot="1" x14ac:dyDescent="1">
      <c r="A301" s="319"/>
      <c r="B301" s="320"/>
      <c r="C301" s="68"/>
      <c r="D301" s="69"/>
      <c r="E301" s="70"/>
      <c r="F301" s="323"/>
      <c r="G301" s="324"/>
      <c r="H301" s="324"/>
      <c r="I301" s="324"/>
      <c r="J301" s="324"/>
      <c r="K301" s="69"/>
      <c r="L301" s="292" t="s">
        <v>30</v>
      </c>
      <c r="M301" s="294" t="s">
        <v>46</v>
      </c>
      <c r="N301" s="294" t="s">
        <v>29</v>
      </c>
      <c r="O301" s="292" t="s">
        <v>168</v>
      </c>
      <c r="P301" s="294" t="s">
        <v>1160</v>
      </c>
      <c r="Q301" s="294" t="s">
        <v>51</v>
      </c>
      <c r="R301" s="294" t="s">
        <v>605</v>
      </c>
      <c r="S301" s="294" t="s">
        <v>507</v>
      </c>
      <c r="T301" s="294" t="s">
        <v>48</v>
      </c>
      <c r="U301" s="294" t="s">
        <v>35</v>
      </c>
      <c r="V301" s="331" t="s">
        <v>28</v>
      </c>
      <c r="W301" s="294" t="s">
        <v>53</v>
      </c>
      <c r="X301" s="294" t="s">
        <v>57</v>
      </c>
      <c r="Y301" s="294" t="s">
        <v>58</v>
      </c>
      <c r="Z301" s="292" t="s">
        <v>1097</v>
      </c>
      <c r="AA301" s="294" t="s">
        <v>141</v>
      </c>
      <c r="AB301" s="294" t="s">
        <v>864</v>
      </c>
      <c r="AC301" s="294" t="s">
        <v>1189</v>
      </c>
      <c r="AD301" s="294" t="s">
        <v>403</v>
      </c>
      <c r="AE301" s="329"/>
      <c r="AF301" s="294" t="s">
        <v>23</v>
      </c>
      <c r="AG301" s="32"/>
      <c r="AH301" s="216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</row>
    <row r="302" spans="1:161" s="67" customFormat="1" ht="50" thickTop="1" x14ac:dyDescent="0.95">
      <c r="A302" s="319"/>
      <c r="B302" s="320"/>
      <c r="C302" s="68"/>
      <c r="D302" s="69"/>
      <c r="E302" s="70"/>
      <c r="F302" s="71"/>
      <c r="G302" s="325"/>
      <c r="H302" s="325"/>
      <c r="I302" s="325"/>
      <c r="J302" s="325"/>
      <c r="K302" s="70"/>
      <c r="L302" s="293"/>
      <c r="M302" s="295"/>
      <c r="N302" s="295"/>
      <c r="O302" s="293"/>
      <c r="P302" s="295"/>
      <c r="Q302" s="295"/>
      <c r="R302" s="295"/>
      <c r="S302" s="295"/>
      <c r="T302" s="295"/>
      <c r="U302" s="295"/>
      <c r="V302" s="332"/>
      <c r="W302" s="295"/>
      <c r="X302" s="295"/>
      <c r="Y302" s="295"/>
      <c r="Z302" s="293"/>
      <c r="AA302" s="295"/>
      <c r="AB302" s="295"/>
      <c r="AC302" s="295"/>
      <c r="AD302" s="295"/>
      <c r="AE302" s="330"/>
      <c r="AF302" s="295"/>
      <c r="AG302" s="32"/>
      <c r="AH302" s="216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</row>
    <row r="303" spans="1:161" s="67" customFormat="1" ht="49.5" x14ac:dyDescent="0.95">
      <c r="A303" s="321"/>
      <c r="B303" s="322"/>
      <c r="C303" s="72"/>
      <c r="D303" s="73"/>
      <c r="E303" s="74"/>
      <c r="F303" s="326"/>
      <c r="G303" s="327"/>
      <c r="H303" s="327"/>
      <c r="I303" s="327"/>
      <c r="J303" s="327"/>
      <c r="K303" s="328"/>
      <c r="L303" s="75">
        <f>L300*3200</f>
        <v>672000</v>
      </c>
      <c r="M303" s="76">
        <f>M300*4000</f>
        <v>248000</v>
      </c>
      <c r="N303" s="76">
        <f>N300*4800</f>
        <v>177600</v>
      </c>
      <c r="O303" s="75">
        <f>O300*5600</f>
        <v>0</v>
      </c>
      <c r="P303" s="76">
        <f>P300*30400</f>
        <v>30400</v>
      </c>
      <c r="Q303" s="76">
        <f>Q300*32000</f>
        <v>32000</v>
      </c>
      <c r="R303" s="76">
        <f>R300*37600</f>
        <v>37600</v>
      </c>
      <c r="S303" s="76">
        <f>S300*64000</f>
        <v>64000</v>
      </c>
      <c r="T303" s="77">
        <f>T300*38400</f>
        <v>0</v>
      </c>
      <c r="U303" s="75">
        <f>U300*68000</f>
        <v>204000</v>
      </c>
      <c r="V303" s="78">
        <f>V300*84000</f>
        <v>0</v>
      </c>
      <c r="W303" s="75">
        <f>W300*76000</f>
        <v>228000</v>
      </c>
      <c r="X303" s="76">
        <f>X300*84000</f>
        <v>420000</v>
      </c>
      <c r="Y303" s="76">
        <f>Y300*80000</f>
        <v>400000</v>
      </c>
      <c r="Z303" s="79">
        <f>Z300*6500</f>
        <v>0</v>
      </c>
      <c r="AA303" s="76">
        <f>AA300*6000</f>
        <v>0</v>
      </c>
      <c r="AB303" s="76"/>
      <c r="AC303" s="76">
        <f>4*AC268</f>
        <v>304000</v>
      </c>
      <c r="AD303" s="75"/>
      <c r="AE303" s="80"/>
      <c r="AF303" s="75">
        <f>SUM(L303:AD303)</f>
        <v>2817600</v>
      </c>
      <c r="AG303" s="32"/>
      <c r="AH303" s="81"/>
    </row>
  </sheetData>
  <mergeCells count="409">
    <mergeCell ref="A6:B6"/>
    <mergeCell ref="A7:B7"/>
    <mergeCell ref="I7:R7"/>
    <mergeCell ref="A8:B8"/>
    <mergeCell ref="A9:A11"/>
    <mergeCell ref="B9:B11"/>
    <mergeCell ref="C9:D9"/>
    <mergeCell ref="F9:K9"/>
    <mergeCell ref="L9:AD9"/>
    <mergeCell ref="P10:P11"/>
    <mergeCell ref="AE9:AE11"/>
    <mergeCell ref="AF9:AF11"/>
    <mergeCell ref="C10:C11"/>
    <mergeCell ref="D10:D11"/>
    <mergeCell ref="E10:E11"/>
    <mergeCell ref="F10:K10"/>
    <mergeCell ref="L10:L11"/>
    <mergeCell ref="M10:M11"/>
    <mergeCell ref="N10:N11"/>
    <mergeCell ref="O10:O11"/>
    <mergeCell ref="AC10:AC11"/>
    <mergeCell ref="AD10:AD11"/>
    <mergeCell ref="X10:X11"/>
    <mergeCell ref="Y10:Y11"/>
    <mergeCell ref="Z10:Z11"/>
    <mergeCell ref="AA10:AA11"/>
    <mergeCell ref="AB10:AB11"/>
    <mergeCell ref="P45:P46"/>
    <mergeCell ref="Q45:Q46"/>
    <mergeCell ref="W10:W11"/>
    <mergeCell ref="Q10:Q11"/>
    <mergeCell ref="R10:R11"/>
    <mergeCell ref="S10:S11"/>
    <mergeCell ref="T10:T11"/>
    <mergeCell ref="U10:U11"/>
    <mergeCell ref="V10:V11"/>
    <mergeCell ref="AD45:AD46"/>
    <mergeCell ref="AE45:AE46"/>
    <mergeCell ref="AF45:AF46"/>
    <mergeCell ref="G46:J46"/>
    <mergeCell ref="F47:K47"/>
    <mergeCell ref="A49:B49"/>
    <mergeCell ref="X45:X46"/>
    <mergeCell ref="Y45:Y46"/>
    <mergeCell ref="Z45:Z46"/>
    <mergeCell ref="AA45:AA46"/>
    <mergeCell ref="AB45:AB46"/>
    <mergeCell ref="AC45:AC46"/>
    <mergeCell ref="R45:R46"/>
    <mergeCell ref="S45:S46"/>
    <mergeCell ref="T45:T46"/>
    <mergeCell ref="U45:U46"/>
    <mergeCell ref="V45:V46"/>
    <mergeCell ref="W45:W46"/>
    <mergeCell ref="A44:B47"/>
    <mergeCell ref="F45:J45"/>
    <mergeCell ref="L45:L46"/>
    <mergeCell ref="M45:M46"/>
    <mergeCell ref="N45:N46"/>
    <mergeCell ref="O45:O46"/>
    <mergeCell ref="A50:B50"/>
    <mergeCell ref="I50:R50"/>
    <mergeCell ref="A51:B51"/>
    <mergeCell ref="A52:A54"/>
    <mergeCell ref="B52:B54"/>
    <mergeCell ref="C52:D52"/>
    <mergeCell ref="F52:K52"/>
    <mergeCell ref="L52:AD52"/>
    <mergeCell ref="P53:P54"/>
    <mergeCell ref="Q53:Q54"/>
    <mergeCell ref="AE52:AE54"/>
    <mergeCell ref="AF52:AF54"/>
    <mergeCell ref="C53:C54"/>
    <mergeCell ref="D53:D54"/>
    <mergeCell ref="E53:E54"/>
    <mergeCell ref="F53:K53"/>
    <mergeCell ref="L53:L54"/>
    <mergeCell ref="M53:M54"/>
    <mergeCell ref="N53:N54"/>
    <mergeCell ref="O53:O54"/>
    <mergeCell ref="X88:X89"/>
    <mergeCell ref="AD53:AD54"/>
    <mergeCell ref="A87:B90"/>
    <mergeCell ref="F88:J88"/>
    <mergeCell ref="L88:L89"/>
    <mergeCell ref="M88:M89"/>
    <mergeCell ref="N88:N89"/>
    <mergeCell ref="O88:O89"/>
    <mergeCell ref="P88:P89"/>
    <mergeCell ref="Q88:Q89"/>
    <mergeCell ref="R88:R89"/>
    <mergeCell ref="X53:X54"/>
    <mergeCell ref="Y53:Y54"/>
    <mergeCell ref="Z53:Z54"/>
    <mergeCell ref="AA53:AA54"/>
    <mergeCell ref="AB53:AB54"/>
    <mergeCell ref="AC53:AC54"/>
    <mergeCell ref="R53:R54"/>
    <mergeCell ref="S53:S54"/>
    <mergeCell ref="T53:T54"/>
    <mergeCell ref="U53:U54"/>
    <mergeCell ref="V53:V54"/>
    <mergeCell ref="W53:W54"/>
    <mergeCell ref="A94:B94"/>
    <mergeCell ref="C94:F94"/>
    <mergeCell ref="A95:A97"/>
    <mergeCell ref="B95:B97"/>
    <mergeCell ref="C95:D95"/>
    <mergeCell ref="F95:K95"/>
    <mergeCell ref="AE88:AE89"/>
    <mergeCell ref="AF88:AF89"/>
    <mergeCell ref="G89:J89"/>
    <mergeCell ref="F90:K90"/>
    <mergeCell ref="A92:B92"/>
    <mergeCell ref="A93:B93"/>
    <mergeCell ref="I93:R93"/>
    <mergeCell ref="Y88:Y89"/>
    <mergeCell ref="Z88:Z89"/>
    <mergeCell ref="AA88:AA89"/>
    <mergeCell ref="AB88:AB89"/>
    <mergeCell ref="AC88:AC89"/>
    <mergeCell ref="AD88:AD89"/>
    <mergeCell ref="S88:S89"/>
    <mergeCell ref="T88:T89"/>
    <mergeCell ref="U88:U89"/>
    <mergeCell ref="V88:V89"/>
    <mergeCell ref="W88:W89"/>
    <mergeCell ref="D96:D97"/>
    <mergeCell ref="E96:E97"/>
    <mergeCell ref="F96:K96"/>
    <mergeCell ref="L96:L97"/>
    <mergeCell ref="M96:M97"/>
    <mergeCell ref="N96:N97"/>
    <mergeCell ref="AA96:AA97"/>
    <mergeCell ref="AB96:AB97"/>
    <mergeCell ref="S96:S97"/>
    <mergeCell ref="AC96:AC97"/>
    <mergeCell ref="AD96:AD97"/>
    <mergeCell ref="X96:X97"/>
    <mergeCell ref="Y96:Y97"/>
    <mergeCell ref="Z96:Z97"/>
    <mergeCell ref="L95:AE95"/>
    <mergeCell ref="A130:B133"/>
    <mergeCell ref="F131:J131"/>
    <mergeCell ref="L131:L132"/>
    <mergeCell ref="M131:M132"/>
    <mergeCell ref="N131:N132"/>
    <mergeCell ref="O131:O132"/>
    <mergeCell ref="U96:U97"/>
    <mergeCell ref="V96:V97"/>
    <mergeCell ref="W96:W97"/>
    <mergeCell ref="O96:O97"/>
    <mergeCell ref="P96:P97"/>
    <mergeCell ref="R96:R97"/>
    <mergeCell ref="T96:T97"/>
    <mergeCell ref="F133:K133"/>
    <mergeCell ref="Q96:Q97"/>
    <mergeCell ref="AB131:AB132"/>
    <mergeCell ref="AC131:AC132"/>
    <mergeCell ref="C96:C97"/>
    <mergeCell ref="AD131:AD132"/>
    <mergeCell ref="AE131:AE132"/>
    <mergeCell ref="AF131:AF132"/>
    <mergeCell ref="G132:J132"/>
    <mergeCell ref="V131:V132"/>
    <mergeCell ref="W131:W132"/>
    <mergeCell ref="X131:X132"/>
    <mergeCell ref="Y131:Y132"/>
    <mergeCell ref="Z131:Z132"/>
    <mergeCell ref="AA131:AA132"/>
    <mergeCell ref="P131:P132"/>
    <mergeCell ref="R131:R132"/>
    <mergeCell ref="T131:T132"/>
    <mergeCell ref="U131:U132"/>
    <mergeCell ref="Q131:Q132"/>
    <mergeCell ref="S131:S132"/>
    <mergeCell ref="A135:B135"/>
    <mergeCell ref="A136:B136"/>
    <mergeCell ref="I136:R136"/>
    <mergeCell ref="A137:B137"/>
    <mergeCell ref="A138:A140"/>
    <mergeCell ref="B138:B140"/>
    <mergeCell ref="C138:D138"/>
    <mergeCell ref="F138:K138"/>
    <mergeCell ref="L138:AD138"/>
    <mergeCell ref="AE138:AE140"/>
    <mergeCell ref="AF138:AF140"/>
    <mergeCell ref="C139:C140"/>
    <mergeCell ref="D139:D140"/>
    <mergeCell ref="E139:E140"/>
    <mergeCell ref="F139:K139"/>
    <mergeCell ref="L139:L140"/>
    <mergeCell ref="M139:M140"/>
    <mergeCell ref="N139:N140"/>
    <mergeCell ref="O139:O140"/>
    <mergeCell ref="AB139:AB140"/>
    <mergeCell ref="AC139:AC140"/>
    <mergeCell ref="AD139:AD140"/>
    <mergeCell ref="X139:X140"/>
    <mergeCell ref="Y139:Y140"/>
    <mergeCell ref="Z139:Z140"/>
    <mergeCell ref="AA139:AA140"/>
    <mergeCell ref="A173:B176"/>
    <mergeCell ref="F174:J174"/>
    <mergeCell ref="L174:L175"/>
    <mergeCell ref="M174:M175"/>
    <mergeCell ref="N174:N175"/>
    <mergeCell ref="O174:O175"/>
    <mergeCell ref="P174:P175"/>
    <mergeCell ref="V139:V140"/>
    <mergeCell ref="W139:W140"/>
    <mergeCell ref="P139:P140"/>
    <mergeCell ref="Q139:Q140"/>
    <mergeCell ref="R139:R140"/>
    <mergeCell ref="S139:S140"/>
    <mergeCell ref="T139:T140"/>
    <mergeCell ref="U139:U140"/>
    <mergeCell ref="AC174:AC175"/>
    <mergeCell ref="AD174:AD175"/>
    <mergeCell ref="AE174:AE175"/>
    <mergeCell ref="AF174:AF175"/>
    <mergeCell ref="G175:J175"/>
    <mergeCell ref="F176:K176"/>
    <mergeCell ref="W174:W175"/>
    <mergeCell ref="X174:X175"/>
    <mergeCell ref="Y174:Y175"/>
    <mergeCell ref="Z174:Z175"/>
    <mergeCell ref="AA174:AA175"/>
    <mergeCell ref="AB174:AB175"/>
    <mergeCell ref="Q174:Q175"/>
    <mergeCell ref="R174:R175"/>
    <mergeCell ref="S174:S175"/>
    <mergeCell ref="T174:T175"/>
    <mergeCell ref="U174:U175"/>
    <mergeCell ref="V174:V175"/>
    <mergeCell ref="A178:B178"/>
    <mergeCell ref="A179:B179"/>
    <mergeCell ref="I179:R179"/>
    <mergeCell ref="A180:B180"/>
    <mergeCell ref="A181:A183"/>
    <mergeCell ref="B181:B183"/>
    <mergeCell ref="C181:D181"/>
    <mergeCell ref="F181:K181"/>
    <mergeCell ref="L181:AD181"/>
    <mergeCell ref="P182:P183"/>
    <mergeCell ref="AE181:AE183"/>
    <mergeCell ref="AF181:AF183"/>
    <mergeCell ref="C182:C183"/>
    <mergeCell ref="D182:D183"/>
    <mergeCell ref="E182:E183"/>
    <mergeCell ref="F182:K182"/>
    <mergeCell ref="L182:L183"/>
    <mergeCell ref="M182:M183"/>
    <mergeCell ref="N182:N183"/>
    <mergeCell ref="O182:O183"/>
    <mergeCell ref="AC182:AC183"/>
    <mergeCell ref="AD182:AD183"/>
    <mergeCell ref="X182:X183"/>
    <mergeCell ref="Y182:Y183"/>
    <mergeCell ref="Z182:Z183"/>
    <mergeCell ref="AA182:AA183"/>
    <mergeCell ref="AB182:AB183"/>
    <mergeCell ref="P217:P218"/>
    <mergeCell ref="Q217:Q218"/>
    <mergeCell ref="W182:W183"/>
    <mergeCell ref="Q182:Q183"/>
    <mergeCell ref="R182:R183"/>
    <mergeCell ref="S182:S183"/>
    <mergeCell ref="T182:T183"/>
    <mergeCell ref="U182:U183"/>
    <mergeCell ref="V182:V183"/>
    <mergeCell ref="AD217:AD218"/>
    <mergeCell ref="AE217:AE218"/>
    <mergeCell ref="AF217:AF218"/>
    <mergeCell ref="G218:J218"/>
    <mergeCell ref="F219:K219"/>
    <mergeCell ref="A220:B220"/>
    <mergeCell ref="X217:X218"/>
    <mergeCell ref="Y217:Y218"/>
    <mergeCell ref="Z217:Z218"/>
    <mergeCell ref="AA217:AA218"/>
    <mergeCell ref="AB217:AB218"/>
    <mergeCell ref="AC217:AC218"/>
    <mergeCell ref="R217:R218"/>
    <mergeCell ref="S217:S218"/>
    <mergeCell ref="T217:T218"/>
    <mergeCell ref="U217:U218"/>
    <mergeCell ref="V217:V218"/>
    <mergeCell ref="W217:W218"/>
    <mergeCell ref="A216:B219"/>
    <mergeCell ref="F217:J217"/>
    <mergeCell ref="L217:L218"/>
    <mergeCell ref="M217:M218"/>
    <mergeCell ref="N217:N218"/>
    <mergeCell ref="O217:O218"/>
    <mergeCell ref="U224:U225"/>
    <mergeCell ref="V224:V225"/>
    <mergeCell ref="W224:W225"/>
    <mergeCell ref="A221:B221"/>
    <mergeCell ref="I221:R221"/>
    <mergeCell ref="A222:B222"/>
    <mergeCell ref="A223:A225"/>
    <mergeCell ref="B223:B225"/>
    <mergeCell ref="C223:D223"/>
    <mergeCell ref="F223:K223"/>
    <mergeCell ref="L223:AD223"/>
    <mergeCell ref="P224:P225"/>
    <mergeCell ref="Q224:Q225"/>
    <mergeCell ref="O259:O260"/>
    <mergeCell ref="P259:P260"/>
    <mergeCell ref="Q259:Q260"/>
    <mergeCell ref="R259:R260"/>
    <mergeCell ref="AE223:AE225"/>
    <mergeCell ref="AF223:AF225"/>
    <mergeCell ref="C224:C225"/>
    <mergeCell ref="D224:D225"/>
    <mergeCell ref="E224:E225"/>
    <mergeCell ref="F224:K224"/>
    <mergeCell ref="L224:L225"/>
    <mergeCell ref="M224:M225"/>
    <mergeCell ref="N224:N225"/>
    <mergeCell ref="O224:O225"/>
    <mergeCell ref="AD224:AD225"/>
    <mergeCell ref="X224:X225"/>
    <mergeCell ref="Y224:Y225"/>
    <mergeCell ref="Z224:Z225"/>
    <mergeCell ref="AA224:AA225"/>
    <mergeCell ref="AB224:AB225"/>
    <mergeCell ref="AC224:AC225"/>
    <mergeCell ref="R224:R225"/>
    <mergeCell ref="S224:S225"/>
    <mergeCell ref="T224:T225"/>
    <mergeCell ref="AE259:AE260"/>
    <mergeCell ref="AF259:AF260"/>
    <mergeCell ref="G260:J260"/>
    <mergeCell ref="F261:K261"/>
    <mergeCell ref="A262:B262"/>
    <mergeCell ref="A263:B263"/>
    <mergeCell ref="I263:R263"/>
    <mergeCell ref="Y259:Y260"/>
    <mergeCell ref="Z259:Z260"/>
    <mergeCell ref="AA259:AA260"/>
    <mergeCell ref="AB259:AB260"/>
    <mergeCell ref="AC259:AC260"/>
    <mergeCell ref="AD259:AD260"/>
    <mergeCell ref="S259:S260"/>
    <mergeCell ref="T259:T260"/>
    <mergeCell ref="U259:U260"/>
    <mergeCell ref="V259:V260"/>
    <mergeCell ref="W259:W260"/>
    <mergeCell ref="X259:X260"/>
    <mergeCell ref="A258:B261"/>
    <mergeCell ref="F259:J259"/>
    <mergeCell ref="L259:L260"/>
    <mergeCell ref="M259:M260"/>
    <mergeCell ref="N259:N260"/>
    <mergeCell ref="A264:B264"/>
    <mergeCell ref="A265:A267"/>
    <mergeCell ref="B265:B267"/>
    <mergeCell ref="C265:D265"/>
    <mergeCell ref="F265:K265"/>
    <mergeCell ref="P266:P267"/>
    <mergeCell ref="R266:R267"/>
    <mergeCell ref="S266:S267"/>
    <mergeCell ref="M266:M267"/>
    <mergeCell ref="N266:N267"/>
    <mergeCell ref="O266:O267"/>
    <mergeCell ref="F266:K266"/>
    <mergeCell ref="L266:L267"/>
    <mergeCell ref="A300:B303"/>
    <mergeCell ref="F301:J301"/>
    <mergeCell ref="L301:L302"/>
    <mergeCell ref="M301:M302"/>
    <mergeCell ref="N301:N302"/>
    <mergeCell ref="T266:T267"/>
    <mergeCell ref="U266:U267"/>
    <mergeCell ref="V266:V267"/>
    <mergeCell ref="W266:W267"/>
    <mergeCell ref="G302:J302"/>
    <mergeCell ref="F303:K303"/>
    <mergeCell ref="O301:O302"/>
    <mergeCell ref="P301:P302"/>
    <mergeCell ref="R301:R302"/>
    <mergeCell ref="S301:S302"/>
    <mergeCell ref="T301:T302"/>
    <mergeCell ref="Q266:Q267"/>
    <mergeCell ref="Q301:Q302"/>
    <mergeCell ref="C266:C267"/>
    <mergeCell ref="D266:D267"/>
    <mergeCell ref="E266:E267"/>
    <mergeCell ref="Z266:Z267"/>
    <mergeCell ref="AA266:AA267"/>
    <mergeCell ref="AB266:AB267"/>
    <mergeCell ref="AC266:AC267"/>
    <mergeCell ref="AD301:AD302"/>
    <mergeCell ref="AE301:AE302"/>
    <mergeCell ref="AD266:AD267"/>
    <mergeCell ref="X266:X267"/>
    <mergeCell ref="Y266:Y267"/>
    <mergeCell ref="AF301:AF302"/>
    <mergeCell ref="U301:U302"/>
    <mergeCell ref="V301:V302"/>
    <mergeCell ref="W301:W302"/>
    <mergeCell ref="X301:X302"/>
    <mergeCell ref="Y301:Y302"/>
    <mergeCell ref="Z301:Z302"/>
    <mergeCell ref="AA301:AA302"/>
    <mergeCell ref="AB301:AB302"/>
    <mergeCell ref="AC301:AC302"/>
  </mergeCells>
  <phoneticPr fontId="2" type="noConversion"/>
  <pageMargins left="0.15" right="0" top="0.16" bottom="0.12" header="0.15" footer="0.3"/>
  <pageSetup paperSize="9" scale="10" fitToHeight="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1</vt:lpstr>
      <vt:lpstr>2</vt:lpstr>
      <vt:lpstr>3</vt:lpstr>
      <vt:lpstr>4</vt:lpstr>
      <vt:lpstr>Bayar bulan 5</vt:lpstr>
      <vt:lpstr>5</vt:lpstr>
      <vt:lpstr>6</vt:lpstr>
      <vt:lpstr>7</vt:lpstr>
      <vt:lpstr>8</vt:lpstr>
      <vt:lpstr>9</vt:lpstr>
      <vt:lpstr>'1'!Print_Area</vt:lpstr>
      <vt:lpstr>'2'!Print_Area</vt:lpstr>
      <vt:lpstr>'4'!Print_Area</vt:lpstr>
      <vt:lpstr>'8'!Print_Area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</dc:creator>
  <cp:lastModifiedBy>bia</cp:lastModifiedBy>
  <cp:lastPrinted>2022-09-01T01:12:47Z</cp:lastPrinted>
  <dcterms:created xsi:type="dcterms:W3CDTF">2020-12-16T06:34:54Z</dcterms:created>
  <dcterms:modified xsi:type="dcterms:W3CDTF">2022-09-19T06:37:21Z</dcterms:modified>
</cp:coreProperties>
</file>